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M:\保存箱\●財政係●\22　地方創生臨時交付金\R7年度\04_繰越・翌債関係\02_繰越手続について\02_回答\"/>
    </mc:Choice>
  </mc:AlternateContent>
  <xr:revisionPtr revIDLastSave="0" documentId="13_ncr:1_{27A6A622-0E18-4EBB-BA8D-DF7BDEF1A5DE}" xr6:coauthVersionLast="47" xr6:coauthVersionMax="47" xr10:uidLastSave="{00000000-0000-0000-0000-000000000000}"/>
  <workbookProtection workbookAlgorithmName="SHA-512" workbookHashValue="YxGbZHTPH0hZaQR3O5QmwVXmnNrHUmWKlus9MP5G4Mi4YOROm8KidOz5yV0E4po2wsW1ihiB1cj3HaAtaZ0SQw==" workbookSaltValue="KesNMgCq9Dvi+chcAVfrZA==" workbookSpinCount="100000" lockStructure="1"/>
  <bookViews>
    <workbookView xWindow="-110" yWindow="-110" windowWidth="19420" windowHeight="10300"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参考資料1_対象分野リスト" sheetId="26" state="hidden" r:id="rId6"/>
    <sheet name="【チェックリスト】 " sheetId="20" r:id="rId7"/>
    <sheet name="朱色変色" sheetId="16" state="hidden" r:id="rId8"/>
    <sheet name="変更カウント" sheetId="38" state="hidden" r:id="rId9"/>
    <sheet name="自治体コード" sheetId="7" state="hidden" r:id="rId10"/>
    <sheet name="自動作成" sheetId="29" state="hidden" r:id="rId11"/>
  </sheets>
  <externalReferences>
    <externalReference r:id="rId12"/>
  </externalReferences>
  <definedNames>
    <definedName name="_" localSheetId="1">#REF!</definedName>
    <definedName name="_">#REF!</definedName>
    <definedName name="_xlnm._FilterDatabase" localSheetId="6" hidden="1">'【チェックリスト】 '!$A$1:$G$67</definedName>
    <definedName name="_xlnm._FilterDatabase" localSheetId="4" hidden="1">限!$A$2:$AR$1790</definedName>
    <definedName name="_xlnm._FilterDatabase" localSheetId="9" hidden="1">自治体コード!$A$1:$BE$1789</definedName>
    <definedName name="_xlnm._FilterDatabase" localSheetId="1" hidden="1">自治体公表用様式!$A$2:$F$400</definedName>
    <definedName name="_xlnm._FilterDatabase" localSheetId="0" hidden="1">実施計画様式!$A$69:$CJ$473</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6">'【チェックリスト】 '!$A$1:$E$66</definedName>
    <definedName name="_xlnm.Print_Area" localSheetId="4">限!$A$1:$AV$1790</definedName>
    <definedName name="_xlnm.Print_Area" localSheetId="1">自治体公表用様式!$A$1:$F$400</definedName>
    <definedName name="_xlnm.Print_Area" localSheetId="0">実施計画様式!$A$1:$BK$474</definedName>
    <definedName name="_xlnm.Print_Area" localSheetId="3">分岐管理シート!$A$64:$BF$472</definedName>
    <definedName name="_xlnm.Print_Area" localSheetId="2">―!$A$1:$AX$82</definedName>
    <definedName name="_xlnm.Print_Titles" localSheetId="1">自治体公表用様式!$1:$2</definedName>
    <definedName name="_xlnm.Print_Titles" localSheetId="0">実施計画様式!$70:$73</definedName>
    <definedName name="_xlnm.Print_Titles">#N/A</definedName>
    <definedName name="エネルギー・食料品価格等の物価高騰の影響を受けた生活者等に対して事業の効果が直接及ぶ" localSheetId="1">[1]―!$G$2</definedName>
    <definedName name="エネルギー・食料品価格等の物価高騰の影響を受けた生活者等に対して事業の効果が直接及ぶ">―!$G$2</definedName>
    <definedName name="一体支援_目標_R6">―!$AP$27:$AP$39</definedName>
    <definedName name="基金_通常" localSheetId="1">[1]―!$S$2:$S$3</definedName>
    <definedName name="基金_通常">―!$S$2:$S$3</definedName>
    <definedName name="基金_低所得" localSheetId="1">[1]―!$U$5</definedName>
    <definedName name="基金_低所得">―!$U$5</definedName>
    <definedName name="基金の要件" localSheetId="1">[1]―!$AJ$2:$AJ$4</definedName>
    <definedName name="基金の要件">―!$AJ$2:$AJ$4</definedName>
    <definedName name="経済対策との関係">―!$K$2</definedName>
    <definedName name="経済対策との関係_R6" localSheetId="1">[1]―!$K$4</definedName>
    <definedName name="経済対策との関係_R6">―!$K$4</definedName>
    <definedName name="経済対策との関係_R6・R7予備">―!$K$8</definedName>
    <definedName name="経済対策との関係_R7補正">―!$K$10</definedName>
    <definedName name="経済対策との関係_R7予備">―!$K$6</definedName>
    <definedName name="個人を対象とした給付金等" localSheetId="1">[1]―!$S$2:$S$3</definedName>
    <definedName name="個人を対象とした給付金等">―!$S$2:$S$3</definedName>
    <definedName name="個人を対象とした給付金等_低所得" localSheetId="1">[1]―!$S$5</definedName>
    <definedName name="個人を対象とした給付金等_低所得">―!$S$5</definedName>
    <definedName name="国の重点支援地方交付金が活用されている旨の明記">―!$AJ$10:$AJ$16</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 localSheetId="1">[1]―!$A$22</definedName>
    <definedName name="国の予算年度_R6補正">―!$A$22</definedName>
    <definedName name="国の予算年度_R6補正orR7予備" localSheetId="1">[1]―!$A$35:$A$36</definedName>
    <definedName name="国の予算年度_R6補正orR7予備">―!$A$35:$A$36</definedName>
    <definedName name="国の予算年度_R6補正orR7予備orR7補正">―!$A$42:$A$44</definedName>
    <definedName name="国の予算年度_R6補正orR7予備or両方" localSheetId="1">[1]―!$A$38:$A$40</definedName>
    <definedName name="国の予算年度_R6補正orR7予備or両方">―!$A$38:$A$40</definedName>
    <definedName name="国の予算年度_R7補正">―!$A$46</definedName>
    <definedName name="子ども加算給付のための費用以外には使用していない">―!$AN$6</definedName>
    <definedName name="支援開始時期_R7_通常">―!$AA$56:$AA$67</definedName>
    <definedName name="支援開始時期_R7_翌債">―!$AC$69:$AC$81</definedName>
    <definedName name="事業始期_R5_通常">―!$W$29:$W$40</definedName>
    <definedName name="事業始期_R6_通常">―!$W$29:$W$40</definedName>
    <definedName name="事業始期_R7_通常" localSheetId="1">[1]―!$W$56:$W$67</definedName>
    <definedName name="事業始期_R7_通常">―!$W$56:$W$67</definedName>
    <definedName name="事業始期_別表3" localSheetId="1">[1]―!$AA$33:$AA$41</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―!$Y$56:$Y$67</definedName>
    <definedName name="事業終期_R7_翌債">―!$AA$69:$AA$81</definedName>
    <definedName name="事業終期_基金">―!$Y$42:$Y$54</definedName>
    <definedName name="事業終期_別表3" localSheetId="1">[1]―!$AC$37:$AC$48</definedName>
    <definedName name="事業終期_別表3">―!$AC$37:$AC$48</definedName>
    <definedName name="種類_推奨事業メニュー" localSheetId="1">[1]―!$O$2:$O$10</definedName>
    <definedName name="種類_推奨事業メニュー">―!$O$2:$O$10</definedName>
    <definedName name="種類_推奨事業メニュー_R6補正R7予備">―!$O$2:$O$10</definedName>
    <definedName name="種類_推奨事業メニュー_R7補正">―!$O$14:$O$24</definedName>
    <definedName name="種類_推奨事業メニュー_R7補正_市区町村">―!$O$14:$O$24</definedName>
    <definedName name="種類_推奨事業メニュー_R7補正_食料品">―!$O$41</definedName>
    <definedName name="種類_推奨事業メニュー_R7補正_都道府">―!$O$26:$O$35</definedName>
    <definedName name="種類_推奨事業メニュー_R7補正_複数選択">―!$O$37:$O$39</definedName>
    <definedName name="住民税均等割のみ課税世帯への給付のための費用以外には使用していない">―!$AN$4</definedName>
    <definedName name="住民税均等割非課税世帯への給付のための費用以外には使用していない" localSheetId="1">[1]―!$AN$2</definedName>
    <definedName name="住民税均等割非課税世帯への給付のための費用以外には使用していない">―!$AN$2</definedName>
    <definedName name="対象外経費に臨時交付金を充当していない" localSheetId="1">[1]―!$M$2:$M$2</definedName>
    <definedName name="対象外経費に臨時交付金を充当していない">―!$M$2:$M$2</definedName>
    <definedName name="対象分野">参考資料1_対象分野リスト!$C$3:$C$24</definedName>
    <definedName name="対象分野_R6" localSheetId="1">[1]参考資料1_対象分野リスト!$C$29:$C$64</definedName>
    <definedName name="対象分野_R6">参考資料1_対象分野リスト!$C$29:$C$64</definedName>
    <definedName name="対象分野_R7">参考資料1_対象分野リスト!$C$67:$C$111</definedName>
    <definedName name="対象分野_低" localSheetId="1">[1]参考資料1_対象分野リスト!$F$3</definedName>
    <definedName name="対象分野_低">参考資料1_対象分野リスト!$F$3</definedName>
    <definedName name="地方単独事業" localSheetId="1">[1]―!$E$2</definedName>
    <definedName name="地方単独事業">―!$E$2</definedName>
    <definedName name="中小企業・小規模事業者の賃上げ環境整備の細分化項目">参考資料1_対象分野リスト!$C$137:$C$143</definedName>
    <definedName name="低_推奨事業メニュー" localSheetId="1">[1]―!$O$12</definedName>
    <definedName name="低_推奨事業メニュー">―!$O$12</definedName>
    <definedName name="低所得世帯支援_周知方法" localSheetId="1">[1]―!$AR$2:$AR$7</definedName>
    <definedName name="低所得世帯支援_周知方法">―!$AR$2:$AR$7</definedName>
    <definedName name="低所得世帯支援_目標">―!$AP$2:$AP$5</definedName>
    <definedName name="低所得世帯支援_目標_R6">―!$AP$8:$AP$14</definedName>
    <definedName name="都道府県別_括弧あり" localSheetId="1">[1]自治体コード!$J$2:$J$48</definedName>
    <definedName name="都道府県別_括弧あり">自治体コード!$J$2:$J$48</definedName>
    <definedName name="特定事業者等支援" localSheetId="1">[1]―!$Q$2:$Q$3</definedName>
    <definedName name="特定事業者等支援">―!$Q$2:$Q$3</definedName>
    <definedName name="特定事業者等支援_低所得" localSheetId="1">[1]―!$Q$5</definedName>
    <definedName name="特定事業者等支援_低所得">―!$Q$5</definedName>
    <definedName name="農林水産・食品分野の細分化項目">参考資料1_対象分野リスト!$C$114:$C$134</definedName>
    <definedName name="不足額給付・新給付金_目標_R6" localSheetId="1">[1]―!$AP$43:$AP$51</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 localSheetId="1">[1]―!$AE$13:$AE$18</definedName>
    <definedName name="予算区分_R7_通常">―!$AE$13:$AE$18</definedName>
    <definedName name="予算区分_通常">―!$AE$2:$AE$7</definedName>
    <definedName name="臨時の措置であることが分かる名称" localSheetId="1">[1]―!$I$2</definedName>
    <definedName name="臨時の措置であることが分かる名称">―!$I$2</definedName>
    <definedName name="枠_給付支援" localSheetId="1">[1]―!$C$10</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 localSheetId="1">[1]―!$C$2</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40" l="1"/>
  <c r="F5" i="40"/>
  <c r="F6" i="40"/>
  <c r="F7" i="40"/>
  <c r="F8" i="40"/>
  <c r="F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1" i="40"/>
  <c r="F222" i="40"/>
  <c r="F223" i="40"/>
  <c r="F224" i="40"/>
  <c r="F225" i="40"/>
  <c r="F226" i="40"/>
  <c r="F227" i="40"/>
  <c r="F228" i="40"/>
  <c r="F229" i="40"/>
  <c r="F230" i="40"/>
  <c r="F231" i="40"/>
  <c r="F232" i="40"/>
  <c r="F233" i="40"/>
  <c r="F234" i="40"/>
  <c r="F235" i="40"/>
  <c r="F236" i="40"/>
  <c r="F237" i="40"/>
  <c r="F238" i="40"/>
  <c r="F239" i="40"/>
  <c r="F240" i="40"/>
  <c r="F241" i="40"/>
  <c r="F242" i="40"/>
  <c r="F243" i="40"/>
  <c r="F244" i="40"/>
  <c r="F245" i="40"/>
  <c r="F246" i="40"/>
  <c r="F247" i="40"/>
  <c r="F248" i="40"/>
  <c r="F249" i="40"/>
  <c r="F250" i="40"/>
  <c r="F251" i="40"/>
  <c r="F252" i="40"/>
  <c r="F253" i="40"/>
  <c r="F254" i="40"/>
  <c r="F255" i="40"/>
  <c r="F256" i="40"/>
  <c r="F257" i="40"/>
  <c r="F258" i="40"/>
  <c r="F259" i="40"/>
  <c r="F260" i="40"/>
  <c r="F261" i="40"/>
  <c r="F262" i="40"/>
  <c r="F263" i="40"/>
  <c r="F264" i="40"/>
  <c r="F265" i="40"/>
  <c r="F266" i="40"/>
  <c r="F267" i="40"/>
  <c r="F268" i="40"/>
  <c r="F269" i="40"/>
  <c r="F270" i="40"/>
  <c r="F271" i="40"/>
  <c r="F272" i="40"/>
  <c r="F273" i="40"/>
  <c r="F274" i="40"/>
  <c r="F275" i="40"/>
  <c r="F276" i="40"/>
  <c r="F277" i="40"/>
  <c r="F278" i="40"/>
  <c r="F279" i="40"/>
  <c r="F280" i="40"/>
  <c r="F281" i="40"/>
  <c r="F282" i="40"/>
  <c r="F283" i="40"/>
  <c r="F284" i="40"/>
  <c r="F285" i="40"/>
  <c r="F286" i="40"/>
  <c r="F287" i="40"/>
  <c r="F288" i="40"/>
  <c r="F289" i="40"/>
  <c r="F290" i="40"/>
  <c r="F291" i="40"/>
  <c r="F292" i="40"/>
  <c r="F293" i="40"/>
  <c r="F294" i="40"/>
  <c r="F295" i="40"/>
  <c r="F296" i="40"/>
  <c r="F297" i="40"/>
  <c r="F298" i="40"/>
  <c r="F299" i="40"/>
  <c r="F300" i="40"/>
  <c r="F301" i="40"/>
  <c r="F302" i="40"/>
  <c r="F303" i="40"/>
  <c r="F304" i="40"/>
  <c r="F305" i="40"/>
  <c r="F306" i="40"/>
  <c r="F307" i="40"/>
  <c r="F308" i="40"/>
  <c r="F309" i="40"/>
  <c r="F310" i="40"/>
  <c r="F311" i="40"/>
  <c r="F312" i="40"/>
  <c r="F313" i="40"/>
  <c r="F314" i="40"/>
  <c r="F315" i="40"/>
  <c r="F316" i="40"/>
  <c r="F317" i="40"/>
  <c r="F318" i="40"/>
  <c r="F319" i="40"/>
  <c r="F320" i="40"/>
  <c r="F321" i="40"/>
  <c r="F322" i="40"/>
  <c r="F323" i="40"/>
  <c r="F324" i="40"/>
  <c r="F325" i="40"/>
  <c r="F326" i="40"/>
  <c r="F327" i="40"/>
  <c r="F328" i="40"/>
  <c r="F329" i="40"/>
  <c r="F330" i="40"/>
  <c r="F331" i="40"/>
  <c r="F332" i="40"/>
  <c r="F333" i="40"/>
  <c r="F334" i="40"/>
  <c r="F335" i="40"/>
  <c r="F336" i="40"/>
  <c r="F337" i="40"/>
  <c r="F338" i="40"/>
  <c r="F339" i="40"/>
  <c r="F340" i="40"/>
  <c r="F341" i="40"/>
  <c r="F342" i="40"/>
  <c r="F343" i="40"/>
  <c r="F344" i="40"/>
  <c r="F345" i="40"/>
  <c r="F346" i="40"/>
  <c r="F347" i="40"/>
  <c r="F348" i="40"/>
  <c r="F349" i="40"/>
  <c r="F350" i="40"/>
  <c r="F351" i="40"/>
  <c r="F352" i="40"/>
  <c r="F353" i="40"/>
  <c r="F354" i="40"/>
  <c r="F355" i="40"/>
  <c r="F356" i="40"/>
  <c r="F357" i="40"/>
  <c r="F358" i="40"/>
  <c r="F359" i="40"/>
  <c r="F360" i="40"/>
  <c r="F361" i="40"/>
  <c r="F362" i="40"/>
  <c r="F363" i="40"/>
  <c r="F364" i="40"/>
  <c r="F365" i="40"/>
  <c r="F366" i="40"/>
  <c r="F367" i="40"/>
  <c r="F368" i="40"/>
  <c r="F369" i="40"/>
  <c r="F370" i="40"/>
  <c r="F371" i="40"/>
  <c r="F372" i="40"/>
  <c r="F373" i="40"/>
  <c r="F374" i="40"/>
  <c r="F375" i="40"/>
  <c r="F376" i="40"/>
  <c r="F377" i="40"/>
  <c r="F378" i="40"/>
  <c r="F379" i="40"/>
  <c r="F380" i="40"/>
  <c r="F381" i="40"/>
  <c r="F382" i="40"/>
  <c r="F383" i="40"/>
  <c r="F384" i="40"/>
  <c r="F385" i="40"/>
  <c r="F386" i="40"/>
  <c r="F387" i="40"/>
  <c r="F388" i="40"/>
  <c r="F389" i="40"/>
  <c r="F390" i="40"/>
  <c r="F391" i="40"/>
  <c r="F392" i="40"/>
  <c r="F393" i="40"/>
  <c r="F394" i="40"/>
  <c r="F395" i="40"/>
  <c r="F396" i="40"/>
  <c r="F397" i="40"/>
  <c r="F398" i="40"/>
  <c r="F399" i="40"/>
  <c r="F400" i="40"/>
  <c r="E4" i="40"/>
  <c r="E5" i="40"/>
  <c r="E6" i="40"/>
  <c r="E7" i="40"/>
  <c r="E8" i="40"/>
  <c r="E9" i="40"/>
  <c r="E10" i="40"/>
  <c r="E11" i="40"/>
  <c r="E12" i="40"/>
  <c r="E13" i="40"/>
  <c r="E14" i="40"/>
  <c r="E15" i="40"/>
  <c r="E16" i="40"/>
  <c r="E17" i="40"/>
  <c r="E18" i="40"/>
  <c r="E19" i="40"/>
  <c r="E20" i="40"/>
  <c r="E21" i="40"/>
  <c r="E22" i="40"/>
  <c r="E23" i="40"/>
  <c r="E24" i="40"/>
  <c r="E25" i="40"/>
  <c r="E26" i="40"/>
  <c r="E27" i="40"/>
  <c r="E28" i="40"/>
  <c r="E29" i="40"/>
  <c r="E30" i="40"/>
  <c r="E31" i="40"/>
  <c r="E32" i="40"/>
  <c r="E33" i="40"/>
  <c r="E34" i="40"/>
  <c r="E35" i="40"/>
  <c r="E36" i="40"/>
  <c r="E37" i="40"/>
  <c r="E38" i="40"/>
  <c r="E39" i="40"/>
  <c r="E40" i="40"/>
  <c r="E41" i="40"/>
  <c r="E42" i="40"/>
  <c r="E43" i="40"/>
  <c r="E44" i="40"/>
  <c r="E45" i="40"/>
  <c r="E46" i="40"/>
  <c r="E47" i="40"/>
  <c r="E48" i="40"/>
  <c r="E49" i="40"/>
  <c r="E50" i="40"/>
  <c r="E51" i="40"/>
  <c r="E52" i="40"/>
  <c r="E53" i="40"/>
  <c r="E54" i="40"/>
  <c r="E55" i="40"/>
  <c r="E56" i="40"/>
  <c r="E57" i="40"/>
  <c r="E58" i="40"/>
  <c r="E59" i="40"/>
  <c r="E60" i="40"/>
  <c r="E61" i="40"/>
  <c r="E62" i="40"/>
  <c r="E63" i="40"/>
  <c r="E64" i="40"/>
  <c r="E65" i="40"/>
  <c r="E66" i="40"/>
  <c r="E67" i="40"/>
  <c r="E68" i="40"/>
  <c r="E69" i="40"/>
  <c r="E70" i="40"/>
  <c r="E71" i="40"/>
  <c r="E72" i="40"/>
  <c r="E73" i="40"/>
  <c r="E74" i="40"/>
  <c r="E75" i="40"/>
  <c r="E76" i="40"/>
  <c r="E77" i="40"/>
  <c r="E78" i="40"/>
  <c r="E79" i="40"/>
  <c r="E80" i="40"/>
  <c r="E81" i="40"/>
  <c r="E82" i="40"/>
  <c r="E83" i="40"/>
  <c r="E84" i="40"/>
  <c r="E85" i="40"/>
  <c r="E86" i="40"/>
  <c r="E87" i="40"/>
  <c r="E88" i="40"/>
  <c r="E89" i="40"/>
  <c r="E90" i="40"/>
  <c r="E91" i="40"/>
  <c r="E92" i="40"/>
  <c r="E93" i="40"/>
  <c r="E94" i="40"/>
  <c r="E95" i="40"/>
  <c r="E96" i="40"/>
  <c r="E97" i="40"/>
  <c r="E98" i="40"/>
  <c r="E99" i="40"/>
  <c r="E100" i="40"/>
  <c r="E101" i="40"/>
  <c r="E102" i="40"/>
  <c r="E103" i="40"/>
  <c r="E104" i="40"/>
  <c r="E105" i="40"/>
  <c r="E106" i="40"/>
  <c r="E107" i="40"/>
  <c r="E108" i="40"/>
  <c r="E109" i="40"/>
  <c r="E110" i="40"/>
  <c r="E111" i="40"/>
  <c r="E112" i="40"/>
  <c r="E113" i="40"/>
  <c r="E114" i="40"/>
  <c r="E115" i="40"/>
  <c r="E116" i="40"/>
  <c r="E117" i="40"/>
  <c r="E118" i="40"/>
  <c r="E119" i="40"/>
  <c r="E120" i="40"/>
  <c r="E121" i="40"/>
  <c r="E122" i="40"/>
  <c r="E123" i="40"/>
  <c r="E124" i="40"/>
  <c r="E125" i="40"/>
  <c r="E126" i="40"/>
  <c r="E127" i="40"/>
  <c r="E128" i="40"/>
  <c r="E129" i="40"/>
  <c r="E130" i="40"/>
  <c r="E131" i="40"/>
  <c r="E132" i="40"/>
  <c r="E133" i="40"/>
  <c r="E134" i="40"/>
  <c r="E135" i="40"/>
  <c r="E136" i="40"/>
  <c r="E137" i="40"/>
  <c r="E138" i="40"/>
  <c r="E139" i="40"/>
  <c r="E140" i="40"/>
  <c r="E141" i="40"/>
  <c r="E142" i="40"/>
  <c r="E143" i="40"/>
  <c r="E144" i="40"/>
  <c r="E145" i="40"/>
  <c r="E146" i="40"/>
  <c r="E147" i="40"/>
  <c r="E148" i="40"/>
  <c r="E149" i="40"/>
  <c r="E150" i="40"/>
  <c r="E151" i="40"/>
  <c r="E152" i="40"/>
  <c r="E153" i="40"/>
  <c r="E154" i="40"/>
  <c r="E155" i="40"/>
  <c r="E156" i="40"/>
  <c r="E157" i="40"/>
  <c r="E158" i="40"/>
  <c r="E159" i="40"/>
  <c r="E160" i="40"/>
  <c r="E161" i="40"/>
  <c r="E162" i="40"/>
  <c r="E163" i="40"/>
  <c r="E164" i="40"/>
  <c r="E165" i="40"/>
  <c r="E166" i="40"/>
  <c r="E167" i="40"/>
  <c r="E168" i="40"/>
  <c r="E169" i="40"/>
  <c r="E170" i="40"/>
  <c r="E171" i="40"/>
  <c r="E172" i="40"/>
  <c r="E173" i="40"/>
  <c r="E174" i="40"/>
  <c r="E175" i="40"/>
  <c r="E176" i="40"/>
  <c r="E177" i="40"/>
  <c r="E178" i="40"/>
  <c r="E179" i="40"/>
  <c r="E180" i="40"/>
  <c r="E181" i="40"/>
  <c r="E182" i="40"/>
  <c r="E183" i="40"/>
  <c r="E184" i="40"/>
  <c r="E185" i="40"/>
  <c r="E186" i="40"/>
  <c r="E187" i="40"/>
  <c r="E188" i="40"/>
  <c r="E189" i="40"/>
  <c r="E190" i="40"/>
  <c r="E191" i="40"/>
  <c r="E192" i="40"/>
  <c r="E193" i="40"/>
  <c r="E194" i="40"/>
  <c r="E195" i="40"/>
  <c r="E196" i="40"/>
  <c r="E197" i="40"/>
  <c r="E198" i="40"/>
  <c r="E199" i="40"/>
  <c r="E200" i="40"/>
  <c r="E201" i="40"/>
  <c r="E202" i="40"/>
  <c r="E203" i="40"/>
  <c r="E204" i="40"/>
  <c r="E205" i="40"/>
  <c r="E206" i="40"/>
  <c r="E207" i="40"/>
  <c r="E208" i="40"/>
  <c r="E209" i="40"/>
  <c r="E210" i="40"/>
  <c r="E211" i="40"/>
  <c r="E212" i="40"/>
  <c r="E213" i="40"/>
  <c r="E214" i="40"/>
  <c r="E215" i="40"/>
  <c r="E216" i="40"/>
  <c r="E217" i="40"/>
  <c r="E218" i="40"/>
  <c r="E219" i="40"/>
  <c r="E220" i="40"/>
  <c r="E221" i="40"/>
  <c r="E222" i="40"/>
  <c r="E223" i="40"/>
  <c r="E224" i="40"/>
  <c r="E225" i="40"/>
  <c r="E226" i="40"/>
  <c r="E227" i="40"/>
  <c r="E228" i="40"/>
  <c r="E229" i="40"/>
  <c r="E230" i="40"/>
  <c r="E231" i="40"/>
  <c r="E232" i="40"/>
  <c r="E233" i="40"/>
  <c r="E234" i="40"/>
  <c r="E235" i="40"/>
  <c r="E236" i="40"/>
  <c r="E237" i="40"/>
  <c r="E238" i="40"/>
  <c r="E239" i="40"/>
  <c r="E240" i="40"/>
  <c r="E241" i="40"/>
  <c r="E242" i="40"/>
  <c r="E243" i="40"/>
  <c r="E244" i="40"/>
  <c r="E245" i="40"/>
  <c r="E246" i="40"/>
  <c r="E247" i="40"/>
  <c r="E248" i="40"/>
  <c r="E249" i="40"/>
  <c r="E250" i="40"/>
  <c r="E251" i="40"/>
  <c r="E252" i="40"/>
  <c r="E253" i="40"/>
  <c r="E254" i="40"/>
  <c r="E255" i="40"/>
  <c r="E256" i="40"/>
  <c r="E257" i="40"/>
  <c r="E258" i="40"/>
  <c r="E259" i="40"/>
  <c r="E260" i="40"/>
  <c r="E261" i="40"/>
  <c r="E262" i="40"/>
  <c r="E263" i="40"/>
  <c r="E264" i="40"/>
  <c r="E265" i="40"/>
  <c r="E266" i="40"/>
  <c r="E267" i="40"/>
  <c r="E268" i="40"/>
  <c r="E269" i="40"/>
  <c r="E270" i="40"/>
  <c r="E271" i="40"/>
  <c r="E272" i="40"/>
  <c r="E273" i="40"/>
  <c r="E274" i="40"/>
  <c r="E275" i="40"/>
  <c r="E276" i="40"/>
  <c r="E277" i="40"/>
  <c r="E278" i="40"/>
  <c r="E279" i="40"/>
  <c r="E280" i="40"/>
  <c r="E281" i="40"/>
  <c r="E282" i="40"/>
  <c r="E283" i="40"/>
  <c r="E284" i="40"/>
  <c r="E285" i="40"/>
  <c r="E286" i="40"/>
  <c r="E287" i="40"/>
  <c r="E288" i="40"/>
  <c r="E289" i="40"/>
  <c r="E290" i="40"/>
  <c r="E291" i="40"/>
  <c r="E292" i="40"/>
  <c r="E293" i="40"/>
  <c r="E294" i="40"/>
  <c r="E295" i="40"/>
  <c r="E296" i="40"/>
  <c r="E297" i="40"/>
  <c r="E298" i="40"/>
  <c r="E299" i="40"/>
  <c r="E300" i="40"/>
  <c r="E301" i="40"/>
  <c r="E302" i="40"/>
  <c r="E303" i="40"/>
  <c r="E304" i="40"/>
  <c r="E305" i="40"/>
  <c r="E306" i="40"/>
  <c r="E307" i="40"/>
  <c r="E308" i="40"/>
  <c r="E309" i="40"/>
  <c r="E310" i="40"/>
  <c r="E311" i="40"/>
  <c r="E312" i="40"/>
  <c r="E313" i="40"/>
  <c r="E314" i="40"/>
  <c r="E315" i="40"/>
  <c r="E316" i="40"/>
  <c r="E317" i="40"/>
  <c r="E318" i="40"/>
  <c r="E319" i="40"/>
  <c r="E320" i="40"/>
  <c r="E321" i="40"/>
  <c r="E322" i="40"/>
  <c r="E323" i="40"/>
  <c r="E324" i="40"/>
  <c r="E325" i="40"/>
  <c r="E326" i="40"/>
  <c r="E327" i="40"/>
  <c r="E328" i="40"/>
  <c r="E329" i="40"/>
  <c r="E330" i="40"/>
  <c r="E331" i="40"/>
  <c r="E332" i="40"/>
  <c r="E333" i="40"/>
  <c r="E334" i="40"/>
  <c r="E335" i="40"/>
  <c r="E336" i="40"/>
  <c r="E337" i="40"/>
  <c r="E338" i="40"/>
  <c r="E339" i="40"/>
  <c r="E340" i="40"/>
  <c r="E341" i="40"/>
  <c r="E342" i="40"/>
  <c r="E343" i="40"/>
  <c r="E344" i="40"/>
  <c r="E345" i="40"/>
  <c r="E346" i="40"/>
  <c r="E347" i="40"/>
  <c r="E348" i="40"/>
  <c r="E349" i="40"/>
  <c r="E350" i="40"/>
  <c r="E351" i="40"/>
  <c r="E352" i="40"/>
  <c r="E353" i="40"/>
  <c r="E354" i="40"/>
  <c r="E355" i="40"/>
  <c r="E356" i="40"/>
  <c r="E357" i="40"/>
  <c r="E358" i="40"/>
  <c r="E359" i="40"/>
  <c r="E360" i="40"/>
  <c r="E361" i="40"/>
  <c r="E362" i="40"/>
  <c r="E363" i="40"/>
  <c r="E364" i="40"/>
  <c r="E365" i="40"/>
  <c r="E366" i="40"/>
  <c r="E367" i="40"/>
  <c r="E368" i="40"/>
  <c r="E369" i="40"/>
  <c r="E370" i="40"/>
  <c r="E371" i="40"/>
  <c r="E372" i="40"/>
  <c r="E373" i="40"/>
  <c r="E374" i="40"/>
  <c r="E375" i="40"/>
  <c r="E376" i="40"/>
  <c r="E377" i="40"/>
  <c r="E378" i="40"/>
  <c r="E379" i="40"/>
  <c r="E380" i="40"/>
  <c r="E381" i="40"/>
  <c r="E382" i="40"/>
  <c r="E383" i="40"/>
  <c r="E384" i="40"/>
  <c r="E385" i="40"/>
  <c r="E386" i="40"/>
  <c r="E387" i="40"/>
  <c r="E388" i="40"/>
  <c r="E389" i="40"/>
  <c r="E390" i="40"/>
  <c r="E391" i="40"/>
  <c r="E392" i="40"/>
  <c r="E393" i="40"/>
  <c r="E394" i="40"/>
  <c r="E395" i="40"/>
  <c r="E396" i="40"/>
  <c r="E397" i="40"/>
  <c r="E398" i="40"/>
  <c r="E399" i="40"/>
  <c r="E400" i="40"/>
  <c r="D4" i="40"/>
  <c r="D5" i="40"/>
  <c r="D6" i="40"/>
  <c r="D7" i="40"/>
  <c r="D8" i="40"/>
  <c r="D9" i="40"/>
  <c r="D10" i="40"/>
  <c r="D11" i="40"/>
  <c r="D12" i="40"/>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68" i="40"/>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D99" i="40"/>
  <c r="D100" i="40"/>
  <c r="D101" i="40"/>
  <c r="D102" i="40"/>
  <c r="D103" i="40"/>
  <c r="D104" i="40"/>
  <c r="D105" i="40"/>
  <c r="D106" i="40"/>
  <c r="D107" i="40"/>
  <c r="D108" i="40"/>
  <c r="D109" i="40"/>
  <c r="D110" i="40"/>
  <c r="D111" i="40"/>
  <c r="D112" i="40"/>
  <c r="D113" i="40"/>
  <c r="D114" i="40"/>
  <c r="D115" i="40"/>
  <c r="D116" i="40"/>
  <c r="D117" i="40"/>
  <c r="D118" i="40"/>
  <c r="D119" i="40"/>
  <c r="D120" i="40"/>
  <c r="D121" i="40"/>
  <c r="D122" i="40"/>
  <c r="D123" i="40"/>
  <c r="D124" i="40"/>
  <c r="D125" i="40"/>
  <c r="D126" i="40"/>
  <c r="D127" i="40"/>
  <c r="D128" i="40"/>
  <c r="D129" i="40"/>
  <c r="D130" i="40"/>
  <c r="D131" i="40"/>
  <c r="D132" i="40"/>
  <c r="D133" i="40"/>
  <c r="D134" i="40"/>
  <c r="D135" i="40"/>
  <c r="D136" i="40"/>
  <c r="D137" i="40"/>
  <c r="D138" i="40"/>
  <c r="D139" i="40"/>
  <c r="D140" i="40"/>
  <c r="D141" i="40"/>
  <c r="D142" i="40"/>
  <c r="D143" i="40"/>
  <c r="D144" i="40"/>
  <c r="D145" i="40"/>
  <c r="D146" i="40"/>
  <c r="D147" i="40"/>
  <c r="D148" i="40"/>
  <c r="D149" i="40"/>
  <c r="D150" i="40"/>
  <c r="D151" i="40"/>
  <c r="D152" i="40"/>
  <c r="D153" i="40"/>
  <c r="D154" i="40"/>
  <c r="D155" i="40"/>
  <c r="D156" i="40"/>
  <c r="D157" i="40"/>
  <c r="D158" i="40"/>
  <c r="D159" i="40"/>
  <c r="D160" i="40"/>
  <c r="D161" i="40"/>
  <c r="D162" i="40"/>
  <c r="D163" i="40"/>
  <c r="D164" i="40"/>
  <c r="D165" i="40"/>
  <c r="D166" i="40"/>
  <c r="D167" i="40"/>
  <c r="D168" i="40"/>
  <c r="D169" i="40"/>
  <c r="D170" i="40"/>
  <c r="D171" i="40"/>
  <c r="D172" i="40"/>
  <c r="D173" i="40"/>
  <c r="D174" i="40"/>
  <c r="D175" i="40"/>
  <c r="D176" i="40"/>
  <c r="D177" i="40"/>
  <c r="D178" i="40"/>
  <c r="D179" i="40"/>
  <c r="D180" i="40"/>
  <c r="D181" i="40"/>
  <c r="D182" i="40"/>
  <c r="D183" i="40"/>
  <c r="D184" i="40"/>
  <c r="D185" i="40"/>
  <c r="D186" i="40"/>
  <c r="D187" i="40"/>
  <c r="D188" i="40"/>
  <c r="D189" i="40"/>
  <c r="D190" i="40"/>
  <c r="D191" i="40"/>
  <c r="D192" i="40"/>
  <c r="D193" i="40"/>
  <c r="D194" i="40"/>
  <c r="D195" i="40"/>
  <c r="D196" i="40"/>
  <c r="D197" i="40"/>
  <c r="D198" i="40"/>
  <c r="D199" i="40"/>
  <c r="D200" i="40"/>
  <c r="D201" i="40"/>
  <c r="D202" i="40"/>
  <c r="D203" i="40"/>
  <c r="D204" i="40"/>
  <c r="D205" i="40"/>
  <c r="D206" i="40"/>
  <c r="D207" i="40"/>
  <c r="D208" i="40"/>
  <c r="D209" i="40"/>
  <c r="D210" i="40"/>
  <c r="D211" i="40"/>
  <c r="D212" i="40"/>
  <c r="D213" i="40"/>
  <c r="D214" i="40"/>
  <c r="D215" i="40"/>
  <c r="D216" i="40"/>
  <c r="D217" i="40"/>
  <c r="D218" i="40"/>
  <c r="D219" i="40"/>
  <c r="D220" i="40"/>
  <c r="D221" i="40"/>
  <c r="D222" i="40"/>
  <c r="D223" i="40"/>
  <c r="D224" i="40"/>
  <c r="D225" i="40"/>
  <c r="D226" i="40"/>
  <c r="D227" i="40"/>
  <c r="D228" i="40"/>
  <c r="D229" i="40"/>
  <c r="D230" i="40"/>
  <c r="D231" i="40"/>
  <c r="D232" i="40"/>
  <c r="D233" i="40"/>
  <c r="D234" i="40"/>
  <c r="D235" i="40"/>
  <c r="D236" i="40"/>
  <c r="D237" i="40"/>
  <c r="D238" i="40"/>
  <c r="D239" i="40"/>
  <c r="D240" i="40"/>
  <c r="D241" i="40"/>
  <c r="D242" i="40"/>
  <c r="D243" i="40"/>
  <c r="D244" i="40"/>
  <c r="D245" i="40"/>
  <c r="D246" i="40"/>
  <c r="D247" i="40"/>
  <c r="D248" i="40"/>
  <c r="D249" i="40"/>
  <c r="D250" i="40"/>
  <c r="D251" i="40"/>
  <c r="D252" i="40"/>
  <c r="D253" i="40"/>
  <c r="D254" i="40"/>
  <c r="D255" i="40"/>
  <c r="D256" i="40"/>
  <c r="D257" i="40"/>
  <c r="D258" i="40"/>
  <c r="D259" i="40"/>
  <c r="D260" i="40"/>
  <c r="D261" i="40"/>
  <c r="D262" i="40"/>
  <c r="D263" i="40"/>
  <c r="D264" i="40"/>
  <c r="D265" i="40"/>
  <c r="D266" i="40"/>
  <c r="D267" i="40"/>
  <c r="D268" i="40"/>
  <c r="D269" i="40"/>
  <c r="D270" i="40"/>
  <c r="D271" i="40"/>
  <c r="D272" i="40"/>
  <c r="D273" i="40"/>
  <c r="D274" i="40"/>
  <c r="D275" i="40"/>
  <c r="D276" i="40"/>
  <c r="D277" i="40"/>
  <c r="D278" i="40"/>
  <c r="D279" i="40"/>
  <c r="D280" i="40"/>
  <c r="D281" i="40"/>
  <c r="D282" i="40"/>
  <c r="D283" i="40"/>
  <c r="D284" i="40"/>
  <c r="D285" i="40"/>
  <c r="D286" i="40"/>
  <c r="D287" i="40"/>
  <c r="D288" i="40"/>
  <c r="D289" i="40"/>
  <c r="D290" i="40"/>
  <c r="D291" i="40"/>
  <c r="D292" i="40"/>
  <c r="D293" i="40"/>
  <c r="D294" i="40"/>
  <c r="D295" i="40"/>
  <c r="D296" i="40"/>
  <c r="D297" i="40"/>
  <c r="D298" i="40"/>
  <c r="D299" i="40"/>
  <c r="D300" i="40"/>
  <c r="D301" i="40"/>
  <c r="D302" i="40"/>
  <c r="D303" i="40"/>
  <c r="D304" i="40"/>
  <c r="D305" i="40"/>
  <c r="D306" i="40"/>
  <c r="D307" i="40"/>
  <c r="D308" i="40"/>
  <c r="D309" i="40"/>
  <c r="D310" i="40"/>
  <c r="D311" i="40"/>
  <c r="D312" i="40"/>
  <c r="D313" i="40"/>
  <c r="D314" i="40"/>
  <c r="D315" i="40"/>
  <c r="D316" i="40"/>
  <c r="D317" i="40"/>
  <c r="D318" i="40"/>
  <c r="D319" i="40"/>
  <c r="D320" i="40"/>
  <c r="D321" i="40"/>
  <c r="D322" i="40"/>
  <c r="D323" i="40"/>
  <c r="D324" i="40"/>
  <c r="D325" i="40"/>
  <c r="D326" i="40"/>
  <c r="D327" i="40"/>
  <c r="D328" i="40"/>
  <c r="D329" i="40"/>
  <c r="D330" i="40"/>
  <c r="D331" i="40"/>
  <c r="D332" i="40"/>
  <c r="D333" i="40"/>
  <c r="D334" i="40"/>
  <c r="D335" i="40"/>
  <c r="D336" i="40"/>
  <c r="D337" i="40"/>
  <c r="D338" i="40"/>
  <c r="D339" i="40"/>
  <c r="D340" i="40"/>
  <c r="D341" i="40"/>
  <c r="D342" i="40"/>
  <c r="D343" i="40"/>
  <c r="D344" i="40"/>
  <c r="D345" i="40"/>
  <c r="D346" i="40"/>
  <c r="D347" i="40"/>
  <c r="D348" i="40"/>
  <c r="D349" i="40"/>
  <c r="D350" i="40"/>
  <c r="D351" i="40"/>
  <c r="D352" i="40"/>
  <c r="D353" i="40"/>
  <c r="D354" i="40"/>
  <c r="D355" i="40"/>
  <c r="D356" i="40"/>
  <c r="D357" i="40"/>
  <c r="D358" i="40"/>
  <c r="D359" i="40"/>
  <c r="D360" i="40"/>
  <c r="D361" i="40"/>
  <c r="D362" i="40"/>
  <c r="D363" i="40"/>
  <c r="D364" i="40"/>
  <c r="D365" i="40"/>
  <c r="D366" i="40"/>
  <c r="D367" i="40"/>
  <c r="D368" i="40"/>
  <c r="D369" i="40"/>
  <c r="D370" i="40"/>
  <c r="D371" i="40"/>
  <c r="D372" i="40"/>
  <c r="D373" i="40"/>
  <c r="D374" i="40"/>
  <c r="D375" i="40"/>
  <c r="D376" i="40"/>
  <c r="D377" i="40"/>
  <c r="D378" i="40"/>
  <c r="D379" i="40"/>
  <c r="D380" i="40"/>
  <c r="D381" i="40"/>
  <c r="D382" i="40"/>
  <c r="D383" i="40"/>
  <c r="D384" i="40"/>
  <c r="D385" i="40"/>
  <c r="D386" i="40"/>
  <c r="D387" i="40"/>
  <c r="D388" i="40"/>
  <c r="D389" i="40"/>
  <c r="D390" i="40"/>
  <c r="D391" i="40"/>
  <c r="D392" i="40"/>
  <c r="D393" i="40"/>
  <c r="D394" i="40"/>
  <c r="D395" i="40"/>
  <c r="D396" i="40"/>
  <c r="D397" i="40"/>
  <c r="D398" i="40"/>
  <c r="D399" i="40"/>
  <c r="D400" i="40"/>
  <c r="C4" i="40"/>
  <c r="C5" i="40"/>
  <c r="C6" i="40"/>
  <c r="C7"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C208" i="40"/>
  <c r="C209" i="40"/>
  <c r="C210" i="40"/>
  <c r="C211" i="40"/>
  <c r="C212" i="40"/>
  <c r="C213" i="40"/>
  <c r="C214" i="40"/>
  <c r="C215" i="40"/>
  <c r="C216" i="40"/>
  <c r="C217" i="40"/>
  <c r="C218" i="40"/>
  <c r="C219" i="40"/>
  <c r="C220" i="40"/>
  <c r="C221" i="40"/>
  <c r="C222" i="40"/>
  <c r="C223" i="40"/>
  <c r="C224" i="40"/>
  <c r="C225" i="40"/>
  <c r="C226" i="40"/>
  <c r="C227" i="40"/>
  <c r="C228" i="40"/>
  <c r="C229" i="40"/>
  <c r="C230" i="40"/>
  <c r="C231" i="40"/>
  <c r="C232" i="40"/>
  <c r="C233" i="40"/>
  <c r="C234" i="40"/>
  <c r="C235" i="40"/>
  <c r="C236" i="40"/>
  <c r="C237" i="40"/>
  <c r="C238" i="40"/>
  <c r="C239" i="40"/>
  <c r="C240" i="40"/>
  <c r="C241" i="40"/>
  <c r="C242" i="40"/>
  <c r="C243" i="40"/>
  <c r="C244" i="40"/>
  <c r="C245" i="40"/>
  <c r="C246" i="40"/>
  <c r="C247" i="40"/>
  <c r="C248" i="40"/>
  <c r="C249" i="40"/>
  <c r="C250" i="40"/>
  <c r="C251" i="40"/>
  <c r="C252" i="40"/>
  <c r="C253" i="40"/>
  <c r="C254" i="40"/>
  <c r="C255" i="40"/>
  <c r="C256" i="40"/>
  <c r="C257" i="40"/>
  <c r="C258" i="40"/>
  <c r="C259" i="40"/>
  <c r="C260" i="40"/>
  <c r="C261" i="40"/>
  <c r="C262" i="40"/>
  <c r="C263" i="40"/>
  <c r="C264" i="40"/>
  <c r="C265" i="40"/>
  <c r="C266" i="40"/>
  <c r="C267" i="40"/>
  <c r="C268" i="40"/>
  <c r="C269" i="40"/>
  <c r="C270" i="40"/>
  <c r="C271" i="40"/>
  <c r="C272" i="40"/>
  <c r="C273" i="40"/>
  <c r="C274" i="40"/>
  <c r="C275" i="40"/>
  <c r="C276" i="40"/>
  <c r="C277" i="40"/>
  <c r="C278" i="40"/>
  <c r="C279" i="40"/>
  <c r="C280" i="40"/>
  <c r="C281" i="40"/>
  <c r="C282" i="40"/>
  <c r="C283" i="40"/>
  <c r="C284" i="40"/>
  <c r="C285" i="40"/>
  <c r="C286" i="40"/>
  <c r="C287" i="40"/>
  <c r="C288" i="40"/>
  <c r="C289" i="40"/>
  <c r="C290" i="40"/>
  <c r="C291" i="40"/>
  <c r="C292" i="40"/>
  <c r="C293" i="40"/>
  <c r="C294" i="40"/>
  <c r="C295" i="40"/>
  <c r="C296" i="40"/>
  <c r="C297" i="40"/>
  <c r="C298" i="40"/>
  <c r="C299" i="40"/>
  <c r="C300" i="40"/>
  <c r="C301" i="40"/>
  <c r="C302" i="40"/>
  <c r="C303" i="40"/>
  <c r="C304" i="40"/>
  <c r="C305" i="40"/>
  <c r="C306" i="40"/>
  <c r="C307" i="40"/>
  <c r="C308" i="40"/>
  <c r="C309" i="40"/>
  <c r="C310" i="40"/>
  <c r="C311" i="40"/>
  <c r="C312" i="40"/>
  <c r="C313" i="40"/>
  <c r="C314" i="40"/>
  <c r="C315" i="40"/>
  <c r="C316" i="40"/>
  <c r="C317" i="40"/>
  <c r="C318" i="40"/>
  <c r="C319" i="40"/>
  <c r="C320" i="40"/>
  <c r="C321" i="40"/>
  <c r="C322" i="40"/>
  <c r="C323" i="40"/>
  <c r="C324" i="40"/>
  <c r="C325" i="40"/>
  <c r="C326" i="40"/>
  <c r="C327" i="40"/>
  <c r="C328" i="40"/>
  <c r="C329" i="40"/>
  <c r="C330" i="40"/>
  <c r="C331" i="40"/>
  <c r="C332" i="40"/>
  <c r="C333" i="40"/>
  <c r="C334" i="40"/>
  <c r="C335" i="40"/>
  <c r="C336" i="40"/>
  <c r="C337" i="40"/>
  <c r="C338" i="40"/>
  <c r="C339" i="40"/>
  <c r="C340" i="40"/>
  <c r="C341" i="40"/>
  <c r="C342" i="40"/>
  <c r="C343" i="40"/>
  <c r="C344" i="40"/>
  <c r="C345" i="40"/>
  <c r="C346" i="40"/>
  <c r="C347" i="40"/>
  <c r="C348" i="40"/>
  <c r="C349" i="40"/>
  <c r="C350" i="40"/>
  <c r="C351" i="40"/>
  <c r="C352" i="40"/>
  <c r="C353" i="40"/>
  <c r="C354" i="40"/>
  <c r="C355" i="40"/>
  <c r="C356" i="40"/>
  <c r="C357" i="40"/>
  <c r="C358" i="40"/>
  <c r="C359" i="40"/>
  <c r="C360" i="40"/>
  <c r="C361" i="40"/>
  <c r="C362" i="40"/>
  <c r="C363" i="40"/>
  <c r="C364" i="40"/>
  <c r="C365" i="40"/>
  <c r="C366" i="40"/>
  <c r="C367" i="40"/>
  <c r="C368" i="40"/>
  <c r="C369" i="40"/>
  <c r="C370" i="40"/>
  <c r="C371" i="40"/>
  <c r="C372" i="40"/>
  <c r="C373" i="40"/>
  <c r="C374" i="40"/>
  <c r="C375" i="40"/>
  <c r="C376" i="40"/>
  <c r="C377" i="40"/>
  <c r="C378" i="40"/>
  <c r="C379" i="40"/>
  <c r="C380" i="40"/>
  <c r="C381" i="40"/>
  <c r="C382" i="40"/>
  <c r="C383" i="40"/>
  <c r="C384" i="40"/>
  <c r="C385" i="40"/>
  <c r="C386" i="40"/>
  <c r="C387" i="40"/>
  <c r="C388" i="40"/>
  <c r="C389" i="40"/>
  <c r="C390" i="40"/>
  <c r="C391" i="40"/>
  <c r="C392" i="40"/>
  <c r="C393" i="40"/>
  <c r="C394" i="40"/>
  <c r="C395" i="40"/>
  <c r="C396" i="40"/>
  <c r="C397" i="40"/>
  <c r="C398" i="40"/>
  <c r="C399" i="40"/>
  <c r="C400" i="40"/>
  <c r="B4" i="40"/>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204" i="40"/>
  <c r="B205" i="40"/>
  <c r="B206" i="40"/>
  <c r="B207" i="40"/>
  <c r="B208" i="40"/>
  <c r="B209" i="40"/>
  <c r="B210" i="40"/>
  <c r="B211" i="40"/>
  <c r="B212" i="40"/>
  <c r="B213" i="40"/>
  <c r="B214" i="40"/>
  <c r="B215" i="40"/>
  <c r="B216" i="40"/>
  <c r="B217" i="40"/>
  <c r="B218" i="40"/>
  <c r="B219" i="40"/>
  <c r="B220" i="40"/>
  <c r="B221" i="40"/>
  <c r="B222" i="40"/>
  <c r="B223" i="40"/>
  <c r="B224" i="40"/>
  <c r="B225" i="40"/>
  <c r="B226" i="40"/>
  <c r="B227" i="40"/>
  <c r="B228" i="40"/>
  <c r="B229" i="40"/>
  <c r="B230" i="40"/>
  <c r="B231" i="40"/>
  <c r="B232" i="40"/>
  <c r="B233" i="40"/>
  <c r="B234" i="40"/>
  <c r="B235" i="40"/>
  <c r="B236" i="40"/>
  <c r="B237" i="40"/>
  <c r="B238" i="40"/>
  <c r="B239" i="40"/>
  <c r="B240" i="40"/>
  <c r="B241" i="40"/>
  <c r="B242" i="40"/>
  <c r="B243" i="40"/>
  <c r="B244" i="40"/>
  <c r="B245" i="40"/>
  <c r="B246" i="40"/>
  <c r="B247" i="40"/>
  <c r="B248" i="40"/>
  <c r="B249" i="40"/>
  <c r="B250" i="40"/>
  <c r="B251" i="40"/>
  <c r="B252" i="40"/>
  <c r="B253" i="40"/>
  <c r="B254" i="40"/>
  <c r="B255" i="40"/>
  <c r="B256" i="40"/>
  <c r="B257" i="40"/>
  <c r="B258" i="40"/>
  <c r="B259" i="40"/>
  <c r="B260" i="40"/>
  <c r="B261" i="40"/>
  <c r="B262" i="40"/>
  <c r="B263" i="40"/>
  <c r="B264" i="40"/>
  <c r="B265" i="40"/>
  <c r="B266" i="40"/>
  <c r="B267" i="40"/>
  <c r="B268" i="40"/>
  <c r="B269" i="40"/>
  <c r="B270" i="40"/>
  <c r="B271" i="40"/>
  <c r="B272" i="40"/>
  <c r="B273" i="40"/>
  <c r="B274" i="40"/>
  <c r="B275" i="40"/>
  <c r="B276" i="40"/>
  <c r="B277" i="40"/>
  <c r="B278" i="40"/>
  <c r="B279" i="40"/>
  <c r="B280" i="40"/>
  <c r="B281" i="40"/>
  <c r="B282" i="40"/>
  <c r="B283" i="40"/>
  <c r="B284" i="40"/>
  <c r="B285" i="40"/>
  <c r="B286" i="40"/>
  <c r="B287" i="40"/>
  <c r="B288" i="40"/>
  <c r="B289" i="40"/>
  <c r="B290" i="40"/>
  <c r="B291" i="40"/>
  <c r="B292" i="40"/>
  <c r="B293" i="40"/>
  <c r="B294" i="40"/>
  <c r="B295" i="40"/>
  <c r="B296" i="40"/>
  <c r="B297" i="40"/>
  <c r="B298" i="40"/>
  <c r="B299" i="40"/>
  <c r="B300" i="40"/>
  <c r="B301" i="40"/>
  <c r="B302" i="40"/>
  <c r="B303" i="40"/>
  <c r="B304" i="40"/>
  <c r="B305" i="40"/>
  <c r="B306" i="40"/>
  <c r="B307" i="40"/>
  <c r="B308" i="40"/>
  <c r="B309" i="40"/>
  <c r="B310" i="40"/>
  <c r="B311" i="40"/>
  <c r="B312" i="40"/>
  <c r="B313" i="40"/>
  <c r="B314" i="40"/>
  <c r="B315" i="40"/>
  <c r="B316" i="40"/>
  <c r="B317" i="40"/>
  <c r="B318" i="40"/>
  <c r="B319" i="40"/>
  <c r="B320" i="40"/>
  <c r="B321" i="40"/>
  <c r="B322" i="40"/>
  <c r="B323" i="40"/>
  <c r="B324" i="40"/>
  <c r="B325" i="40"/>
  <c r="B326" i="40"/>
  <c r="B327" i="40"/>
  <c r="B328" i="40"/>
  <c r="B329" i="40"/>
  <c r="B330" i="40"/>
  <c r="B331" i="40"/>
  <c r="B332" i="40"/>
  <c r="B333" i="40"/>
  <c r="B334" i="40"/>
  <c r="B335" i="40"/>
  <c r="B336" i="40"/>
  <c r="B337" i="40"/>
  <c r="B338" i="40"/>
  <c r="B339" i="40"/>
  <c r="B340" i="40"/>
  <c r="B341" i="40"/>
  <c r="B342" i="40"/>
  <c r="B343" i="40"/>
  <c r="B344" i="40"/>
  <c r="B345" i="40"/>
  <c r="B346" i="40"/>
  <c r="B347" i="40"/>
  <c r="B348" i="40"/>
  <c r="B349" i="40"/>
  <c r="B350" i="40"/>
  <c r="B351" i="40"/>
  <c r="B352" i="40"/>
  <c r="B353" i="40"/>
  <c r="B354" i="40"/>
  <c r="B355" i="40"/>
  <c r="B356" i="40"/>
  <c r="B357" i="40"/>
  <c r="B358" i="40"/>
  <c r="B359" i="40"/>
  <c r="B360" i="40"/>
  <c r="B361" i="40"/>
  <c r="B362" i="40"/>
  <c r="B363" i="40"/>
  <c r="B364" i="40"/>
  <c r="B365" i="40"/>
  <c r="B366" i="40"/>
  <c r="B367" i="40"/>
  <c r="B368" i="40"/>
  <c r="B369" i="40"/>
  <c r="B370" i="40"/>
  <c r="B371" i="40"/>
  <c r="B372" i="40"/>
  <c r="B373" i="40"/>
  <c r="B374" i="40"/>
  <c r="B375" i="40"/>
  <c r="B376" i="40"/>
  <c r="B377" i="40"/>
  <c r="B378" i="40"/>
  <c r="B379" i="40"/>
  <c r="B380" i="40"/>
  <c r="B381" i="40"/>
  <c r="B382" i="40"/>
  <c r="B383" i="40"/>
  <c r="B384" i="40"/>
  <c r="B385" i="40"/>
  <c r="B386" i="40"/>
  <c r="B387" i="40"/>
  <c r="B388" i="40"/>
  <c r="B389" i="40"/>
  <c r="B390" i="40"/>
  <c r="B391" i="40"/>
  <c r="B392" i="40"/>
  <c r="B393" i="40"/>
  <c r="B394" i="40"/>
  <c r="B395" i="40"/>
  <c r="B396" i="40"/>
  <c r="B397" i="40"/>
  <c r="B398" i="40"/>
  <c r="B399" i="40"/>
  <c r="B400" i="40"/>
  <c r="F3" i="40"/>
  <c r="E3" i="40"/>
  <c r="D3" i="40"/>
  <c r="C3" i="40"/>
  <c r="B3" i="40"/>
  <c r="BS95" i="19" l="1"/>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S468" i="19"/>
  <c r="BS469" i="19"/>
  <c r="BS470" i="19"/>
  <c r="BS471" i="19"/>
  <c r="BS472" i="19"/>
  <c r="BS473" i="19"/>
  <c r="BS47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473" i="19"/>
  <c r="BZ474" i="19"/>
  <c r="BY95" i="19"/>
  <c r="BY96" i="19"/>
  <c r="BY97" i="19"/>
  <c r="BY98" i="19"/>
  <c r="BY99" i="19"/>
  <c r="BY100" i="19"/>
  <c r="BY101" i="19"/>
  <c r="BY102" i="19"/>
  <c r="BY103" i="19"/>
  <c r="BY104" i="19"/>
  <c r="BY105" i="19"/>
  <c r="BY106" i="19"/>
  <c r="BY107" i="19"/>
  <c r="BY108" i="19"/>
  <c r="BY109" i="19"/>
  <c r="BY110" i="19"/>
  <c r="BY111" i="19"/>
  <c r="BY112" i="19"/>
  <c r="BY113" i="19"/>
  <c r="BY114" i="19"/>
  <c r="BY115"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BY473" i="19"/>
  <c r="BY474" i="19"/>
  <c r="CB80" i="19"/>
  <c r="CB81" i="19"/>
  <c r="CB82" i="19"/>
  <c r="CB83" i="19"/>
  <c r="CB84" i="19"/>
  <c r="CB85" i="19"/>
  <c r="CB86" i="19"/>
  <c r="CB87" i="19"/>
  <c r="CB88" i="19"/>
  <c r="CB89" i="19"/>
  <c r="CB90" i="19"/>
  <c r="CB91" i="19"/>
  <c r="CB92" i="19"/>
  <c r="CB93" i="19"/>
  <c r="CB94" i="19"/>
  <c r="CB95" i="19"/>
  <c r="CB96" i="19"/>
  <c r="CB97" i="19"/>
  <c r="CB98" i="19"/>
  <c r="CB99" i="19"/>
  <c r="CB100" i="19"/>
  <c r="CB101" i="19"/>
  <c r="CB102" i="19"/>
  <c r="CB103" i="19"/>
  <c r="CB104" i="19"/>
  <c r="CB105" i="19"/>
  <c r="CB106" i="19"/>
  <c r="CB107" i="19"/>
  <c r="CB108" i="19"/>
  <c r="CB109" i="19"/>
  <c r="CB110" i="19"/>
  <c r="CB111" i="19"/>
  <c r="CB112" i="19"/>
  <c r="CB113" i="19"/>
  <c r="CB114" i="19"/>
  <c r="CB115" i="19"/>
  <c r="CB116" i="19"/>
  <c r="CB117" i="19"/>
  <c r="CB118" i="19"/>
  <c r="CB119" i="19"/>
  <c r="CB120" i="19"/>
  <c r="CB121" i="19"/>
  <c r="CB122" i="19"/>
  <c r="CB123" i="19"/>
  <c r="CB124" i="19"/>
  <c r="CB125" i="19"/>
  <c r="CB126" i="19"/>
  <c r="CB127" i="19"/>
  <c r="CB128" i="19"/>
  <c r="CB129" i="19"/>
  <c r="CB130" i="19"/>
  <c r="CB131" i="19"/>
  <c r="CB132" i="19"/>
  <c r="CB133" i="19"/>
  <c r="CB134" i="19"/>
  <c r="CB135" i="19"/>
  <c r="CB136" i="19"/>
  <c r="CB137" i="19"/>
  <c r="CB138" i="19"/>
  <c r="CB139" i="19"/>
  <c r="CB140" i="19"/>
  <c r="CB141" i="19"/>
  <c r="CB142" i="19"/>
  <c r="CB143" i="19"/>
  <c r="CB144" i="19"/>
  <c r="CB145" i="19"/>
  <c r="CB146" i="19"/>
  <c r="CB147" i="19"/>
  <c r="CB148" i="19"/>
  <c r="CB149" i="19"/>
  <c r="CB150" i="19"/>
  <c r="CB151" i="19"/>
  <c r="CB152" i="19"/>
  <c r="CB153" i="19"/>
  <c r="CB154" i="19"/>
  <c r="CB155" i="19"/>
  <c r="CB156" i="19"/>
  <c r="CB157" i="19"/>
  <c r="CB158" i="19"/>
  <c r="CB159" i="19"/>
  <c r="CB160" i="19"/>
  <c r="CB161" i="19"/>
  <c r="CB162" i="19"/>
  <c r="CB163" i="19"/>
  <c r="CB164" i="19"/>
  <c r="CB165" i="19"/>
  <c r="CB166" i="19"/>
  <c r="CB167" i="19"/>
  <c r="CB168" i="19"/>
  <c r="CB169" i="19"/>
  <c r="CB170" i="19"/>
  <c r="CB171" i="19"/>
  <c r="CB172" i="19"/>
  <c r="CB173" i="19"/>
  <c r="CB174" i="19"/>
  <c r="CB175" i="19"/>
  <c r="CB176" i="19"/>
  <c r="CB177" i="19"/>
  <c r="CB178" i="19"/>
  <c r="CB179" i="19"/>
  <c r="CB180" i="19"/>
  <c r="CB181" i="19"/>
  <c r="CB182" i="19"/>
  <c r="CB183" i="19"/>
  <c r="CB184" i="19"/>
  <c r="CB185" i="19"/>
  <c r="CB186" i="19"/>
  <c r="CB187" i="19"/>
  <c r="CB188" i="19"/>
  <c r="CB189" i="19"/>
  <c r="CB190" i="19"/>
  <c r="CB191" i="19"/>
  <c r="CB192" i="19"/>
  <c r="CB193" i="19"/>
  <c r="CB194" i="19"/>
  <c r="CB195" i="19"/>
  <c r="CB196" i="19"/>
  <c r="CB197" i="19"/>
  <c r="CB198" i="19"/>
  <c r="CB199" i="19"/>
  <c r="CB200" i="19"/>
  <c r="CB201" i="19"/>
  <c r="CB202" i="19"/>
  <c r="CB203" i="19"/>
  <c r="CB204" i="19"/>
  <c r="CB205" i="19"/>
  <c r="CB206" i="19"/>
  <c r="CB207" i="19"/>
  <c r="CB208" i="19"/>
  <c r="CB209" i="19"/>
  <c r="CB210" i="19"/>
  <c r="CB211" i="19"/>
  <c r="CB212" i="19"/>
  <c r="CB213" i="19"/>
  <c r="CB214" i="19"/>
  <c r="CB215" i="19"/>
  <c r="CB216" i="19"/>
  <c r="CB217" i="19"/>
  <c r="CB218" i="19"/>
  <c r="CB219" i="19"/>
  <c r="CB220" i="19"/>
  <c r="CB221" i="19"/>
  <c r="CB222" i="19"/>
  <c r="CB223" i="19"/>
  <c r="CB224" i="19"/>
  <c r="CB225" i="19"/>
  <c r="CB226" i="19"/>
  <c r="CB227" i="19"/>
  <c r="CB228" i="19"/>
  <c r="CB229" i="19"/>
  <c r="CB230" i="19"/>
  <c r="CB231" i="19"/>
  <c r="CB232" i="19"/>
  <c r="CB233" i="19"/>
  <c r="CB234" i="19"/>
  <c r="CB235" i="19"/>
  <c r="CB236" i="19"/>
  <c r="CB237" i="19"/>
  <c r="CB238" i="19"/>
  <c r="CB239" i="19"/>
  <c r="CB240" i="19"/>
  <c r="CB241" i="19"/>
  <c r="CB242" i="19"/>
  <c r="CB243" i="19"/>
  <c r="CB244" i="19"/>
  <c r="CB245" i="19"/>
  <c r="CB246" i="19"/>
  <c r="CB247" i="19"/>
  <c r="CB248" i="19"/>
  <c r="CB249" i="19"/>
  <c r="CB250" i="19"/>
  <c r="CB251" i="19"/>
  <c r="CB252" i="19"/>
  <c r="CB253" i="19"/>
  <c r="CB254" i="19"/>
  <c r="CB255" i="19"/>
  <c r="CB256" i="19"/>
  <c r="CB257" i="19"/>
  <c r="CB258" i="19"/>
  <c r="CB259" i="19"/>
  <c r="CB260" i="19"/>
  <c r="CB261" i="19"/>
  <c r="CB262" i="19"/>
  <c r="CB263" i="19"/>
  <c r="CB264" i="19"/>
  <c r="CB265" i="19"/>
  <c r="CB266" i="19"/>
  <c r="CB267" i="19"/>
  <c r="CB268" i="19"/>
  <c r="CB269" i="19"/>
  <c r="CB270" i="19"/>
  <c r="CB271" i="19"/>
  <c r="CB272" i="19"/>
  <c r="CB273" i="19"/>
  <c r="CB274" i="19"/>
  <c r="CB275" i="19"/>
  <c r="CB276" i="19"/>
  <c r="CB277" i="19"/>
  <c r="CB278" i="19"/>
  <c r="CB279" i="19"/>
  <c r="CB280" i="19"/>
  <c r="CB281" i="19"/>
  <c r="CB282" i="19"/>
  <c r="CB283" i="19"/>
  <c r="CB284" i="19"/>
  <c r="CB285" i="19"/>
  <c r="CB286" i="19"/>
  <c r="CB287" i="19"/>
  <c r="CB288" i="19"/>
  <c r="CB289" i="19"/>
  <c r="CB290" i="19"/>
  <c r="CB291" i="19"/>
  <c r="CB292" i="19"/>
  <c r="CB293" i="19"/>
  <c r="CB294" i="19"/>
  <c r="CB295" i="19"/>
  <c r="CB296" i="19"/>
  <c r="CB297" i="19"/>
  <c r="CB298" i="19"/>
  <c r="CB299" i="19"/>
  <c r="CB300" i="19"/>
  <c r="CB301" i="19"/>
  <c r="CB302" i="19"/>
  <c r="CB303" i="19"/>
  <c r="CB304" i="19"/>
  <c r="CB305" i="19"/>
  <c r="CB306" i="19"/>
  <c r="CB307" i="19"/>
  <c r="CB308" i="19"/>
  <c r="CB309" i="19"/>
  <c r="CB310" i="19"/>
  <c r="CB311" i="19"/>
  <c r="CB312" i="19"/>
  <c r="CB313" i="19"/>
  <c r="CB314" i="19"/>
  <c r="CB315" i="19"/>
  <c r="CB316" i="19"/>
  <c r="CB317" i="19"/>
  <c r="CB318" i="19"/>
  <c r="CB319" i="19"/>
  <c r="CB320" i="19"/>
  <c r="CB321" i="19"/>
  <c r="CB322" i="19"/>
  <c r="CB323" i="19"/>
  <c r="CB324" i="19"/>
  <c r="CB325" i="19"/>
  <c r="CB326" i="19"/>
  <c r="CB327" i="19"/>
  <c r="CB328" i="19"/>
  <c r="CB329" i="19"/>
  <c r="CB330" i="19"/>
  <c r="CB331" i="19"/>
  <c r="CB332" i="19"/>
  <c r="CB333" i="19"/>
  <c r="CB334" i="19"/>
  <c r="CB335" i="19"/>
  <c r="CB336" i="19"/>
  <c r="CB337" i="19"/>
  <c r="CB338" i="19"/>
  <c r="CB339" i="19"/>
  <c r="CB340" i="19"/>
  <c r="CB341" i="19"/>
  <c r="CB342" i="19"/>
  <c r="CB343" i="19"/>
  <c r="CB344" i="19"/>
  <c r="CB345" i="19"/>
  <c r="CB346" i="19"/>
  <c r="CB347" i="19"/>
  <c r="CB348" i="19"/>
  <c r="CB349" i="19"/>
  <c r="CB350" i="19"/>
  <c r="CB351" i="19"/>
  <c r="CB352" i="19"/>
  <c r="CB353" i="19"/>
  <c r="CB354" i="19"/>
  <c r="CB355" i="19"/>
  <c r="CB356" i="19"/>
  <c r="CB357" i="19"/>
  <c r="CB358" i="19"/>
  <c r="CB359" i="19"/>
  <c r="CB360" i="19"/>
  <c r="CB361" i="19"/>
  <c r="CB362" i="19"/>
  <c r="CB363" i="19"/>
  <c r="CB364" i="19"/>
  <c r="CB365" i="19"/>
  <c r="CB366" i="19"/>
  <c r="CB367" i="19"/>
  <c r="CB368" i="19"/>
  <c r="CB369" i="19"/>
  <c r="CB370" i="19"/>
  <c r="CB371" i="19"/>
  <c r="CB372" i="19"/>
  <c r="CB373" i="19"/>
  <c r="CB374" i="19"/>
  <c r="CB375" i="19"/>
  <c r="CB376" i="19"/>
  <c r="CB377" i="19"/>
  <c r="CB378" i="19"/>
  <c r="CB379" i="19"/>
  <c r="CB380" i="19"/>
  <c r="CB381" i="19"/>
  <c r="CB382" i="19"/>
  <c r="CB383" i="19"/>
  <c r="CB384" i="19"/>
  <c r="CB385" i="19"/>
  <c r="CB386" i="19"/>
  <c r="CB387" i="19"/>
  <c r="CB388" i="19"/>
  <c r="CB389" i="19"/>
  <c r="CB390" i="19"/>
  <c r="CB391" i="19"/>
  <c r="CB392" i="19"/>
  <c r="CB393" i="19"/>
  <c r="CB394" i="19"/>
  <c r="CB395" i="19"/>
  <c r="CB396" i="19"/>
  <c r="CB397" i="19"/>
  <c r="CB398" i="19"/>
  <c r="CB399" i="19"/>
  <c r="CB400" i="19"/>
  <c r="CB401" i="19"/>
  <c r="CB402" i="19"/>
  <c r="CB403" i="19"/>
  <c r="CB404" i="19"/>
  <c r="CB405" i="19"/>
  <c r="CB406" i="19"/>
  <c r="CB407" i="19"/>
  <c r="CB408" i="19"/>
  <c r="CB409" i="19"/>
  <c r="CB410" i="19"/>
  <c r="CB411" i="19"/>
  <c r="CB412" i="19"/>
  <c r="CB413" i="19"/>
  <c r="CB414" i="19"/>
  <c r="CB415" i="19"/>
  <c r="CB416" i="19"/>
  <c r="CB417" i="19"/>
  <c r="CB418" i="19"/>
  <c r="CB419" i="19"/>
  <c r="CB420" i="19"/>
  <c r="CB421" i="19"/>
  <c r="CB422" i="19"/>
  <c r="CB423" i="19"/>
  <c r="CB424" i="19"/>
  <c r="CB425" i="19"/>
  <c r="CB426" i="19"/>
  <c r="CB427" i="19"/>
  <c r="CB428" i="19"/>
  <c r="CB429" i="19"/>
  <c r="CB430" i="19"/>
  <c r="CB431" i="19"/>
  <c r="CB432" i="19"/>
  <c r="CB433" i="19"/>
  <c r="CB434" i="19"/>
  <c r="CB435" i="19"/>
  <c r="CB436" i="19"/>
  <c r="CB437" i="19"/>
  <c r="CB438" i="19"/>
  <c r="CB439" i="19"/>
  <c r="CB440" i="19"/>
  <c r="CB441" i="19"/>
  <c r="CB442" i="19"/>
  <c r="CB443" i="19"/>
  <c r="CB444" i="19"/>
  <c r="CB445" i="19"/>
  <c r="CB446" i="19"/>
  <c r="CB447" i="19"/>
  <c r="CB448" i="19"/>
  <c r="CB449" i="19"/>
  <c r="CB450" i="19"/>
  <c r="CB451" i="19"/>
  <c r="CB452" i="19"/>
  <c r="CB453" i="19"/>
  <c r="CB454" i="19"/>
  <c r="CB455" i="19"/>
  <c r="CB456" i="19"/>
  <c r="CB457" i="19"/>
  <c r="CB458" i="19"/>
  <c r="CB459" i="19"/>
  <c r="CB460" i="19"/>
  <c r="CB461" i="19"/>
  <c r="CB462" i="19"/>
  <c r="CB463" i="19"/>
  <c r="CB464" i="19"/>
  <c r="CB465" i="19"/>
  <c r="CB466" i="19"/>
  <c r="CB467" i="19"/>
  <c r="CB468" i="19"/>
  <c r="CB469" i="19"/>
  <c r="CB470" i="19"/>
  <c r="CB471" i="19"/>
  <c r="CB472" i="19"/>
  <c r="CB473" i="19"/>
  <c r="CB474" i="19"/>
  <c r="CB475" i="19"/>
  <c r="CB476" i="19"/>
  <c r="CB79" i="19"/>
  <c r="D57" i="20" l="1"/>
  <c r="F57" i="20" s="1"/>
  <c r="CC80" i="19"/>
  <c r="CC81" i="19"/>
  <c r="CC82" i="19"/>
  <c r="CC83" i="19"/>
  <c r="CC84" i="19"/>
  <c r="CC85" i="19"/>
  <c r="CC86" i="19"/>
  <c r="CC87" i="19"/>
  <c r="CC88" i="19"/>
  <c r="CC89" i="19"/>
  <c r="CC90" i="19"/>
  <c r="CC91" i="19"/>
  <c r="CC92" i="19"/>
  <c r="CC93" i="19"/>
  <c r="CC94" i="19"/>
  <c r="CC95" i="19"/>
  <c r="CC96" i="19"/>
  <c r="CC97" i="19"/>
  <c r="CC98" i="19"/>
  <c r="CC99" i="19"/>
  <c r="CC100" i="19"/>
  <c r="CC101" i="19"/>
  <c r="CC102" i="19"/>
  <c r="CC103" i="19"/>
  <c r="CC104" i="19"/>
  <c r="CC105" i="19"/>
  <c r="CC106" i="19"/>
  <c r="CC107" i="19"/>
  <c r="CC108" i="19"/>
  <c r="CC109" i="19"/>
  <c r="CC110" i="19"/>
  <c r="CC111" i="19"/>
  <c r="CC112" i="19"/>
  <c r="CC113" i="19"/>
  <c r="CC114" i="19"/>
  <c r="CC115" i="19"/>
  <c r="CC116" i="19"/>
  <c r="CC117" i="19"/>
  <c r="CC118" i="19"/>
  <c r="CC119" i="19"/>
  <c r="CC120" i="19"/>
  <c r="CC121" i="19"/>
  <c r="CC122" i="19"/>
  <c r="CC123" i="19"/>
  <c r="CC124" i="19"/>
  <c r="CC125" i="19"/>
  <c r="CC126" i="19"/>
  <c r="CC127" i="19"/>
  <c r="CC128" i="19"/>
  <c r="CC129" i="19"/>
  <c r="CC130" i="19"/>
  <c r="CC131" i="19"/>
  <c r="CC132" i="19"/>
  <c r="CC133" i="19"/>
  <c r="CC134" i="19"/>
  <c r="CC135" i="19"/>
  <c r="CC136" i="19"/>
  <c r="CC137" i="19"/>
  <c r="CC138" i="19"/>
  <c r="CC139" i="19"/>
  <c r="CC140" i="19"/>
  <c r="CC141" i="19"/>
  <c r="CC142" i="19"/>
  <c r="CC143" i="19"/>
  <c r="CC144" i="19"/>
  <c r="CC145" i="19"/>
  <c r="CC146" i="19"/>
  <c r="CC147" i="19"/>
  <c r="CC148" i="19"/>
  <c r="CC149" i="19"/>
  <c r="CC150" i="19"/>
  <c r="CC151" i="19"/>
  <c r="CC152" i="19"/>
  <c r="CC153" i="19"/>
  <c r="CC154" i="19"/>
  <c r="CC155" i="19"/>
  <c r="CC156" i="19"/>
  <c r="CC157" i="19"/>
  <c r="CC158" i="19"/>
  <c r="CC159" i="19"/>
  <c r="CC160" i="19"/>
  <c r="CC161" i="19"/>
  <c r="CC162" i="19"/>
  <c r="CC163" i="19"/>
  <c r="CC164" i="19"/>
  <c r="CC165" i="19"/>
  <c r="CC166" i="19"/>
  <c r="CC167" i="19"/>
  <c r="CC168" i="19"/>
  <c r="CC169" i="19"/>
  <c r="CC170" i="19"/>
  <c r="CC171" i="19"/>
  <c r="CC172" i="19"/>
  <c r="CC173" i="19"/>
  <c r="CC174" i="19"/>
  <c r="CC175" i="19"/>
  <c r="CC176" i="19"/>
  <c r="CC177" i="19"/>
  <c r="CC178" i="19"/>
  <c r="CC179" i="19"/>
  <c r="CC180" i="19"/>
  <c r="CC181" i="19"/>
  <c r="CC182" i="19"/>
  <c r="CC183" i="19"/>
  <c r="CC184" i="19"/>
  <c r="CC185" i="19"/>
  <c r="CC186" i="19"/>
  <c r="CC187" i="19"/>
  <c r="CC188" i="19"/>
  <c r="CC189" i="19"/>
  <c r="CC190" i="19"/>
  <c r="CC191" i="19"/>
  <c r="CC192" i="19"/>
  <c r="CC193" i="19"/>
  <c r="CC194" i="19"/>
  <c r="CC195" i="19"/>
  <c r="CC196" i="19"/>
  <c r="CC197" i="19"/>
  <c r="CC198" i="19"/>
  <c r="CC199" i="19"/>
  <c r="CC200" i="19"/>
  <c r="CC201" i="19"/>
  <c r="CC202" i="19"/>
  <c r="CC203" i="19"/>
  <c r="CC204" i="19"/>
  <c r="CC205" i="19"/>
  <c r="CC206" i="19"/>
  <c r="CC207" i="19"/>
  <c r="CC208" i="19"/>
  <c r="CC209" i="19"/>
  <c r="CC210" i="19"/>
  <c r="CC211" i="19"/>
  <c r="CC212" i="19"/>
  <c r="CC213" i="19"/>
  <c r="CC214" i="19"/>
  <c r="CC215" i="19"/>
  <c r="CC216" i="19"/>
  <c r="CC217" i="19"/>
  <c r="CC218" i="19"/>
  <c r="CC219" i="19"/>
  <c r="CC220" i="19"/>
  <c r="CC221" i="19"/>
  <c r="CC222" i="19"/>
  <c r="CC223" i="19"/>
  <c r="CC224" i="19"/>
  <c r="CC225" i="19"/>
  <c r="CC226" i="19"/>
  <c r="CC227" i="19"/>
  <c r="CC228" i="19"/>
  <c r="CC229" i="19"/>
  <c r="CC230" i="19"/>
  <c r="CC231" i="19"/>
  <c r="CC232" i="19"/>
  <c r="CC233" i="19"/>
  <c r="CC234" i="19"/>
  <c r="CC235" i="19"/>
  <c r="CC236" i="19"/>
  <c r="CC237" i="19"/>
  <c r="CC238" i="19"/>
  <c r="CC239" i="19"/>
  <c r="CC240" i="19"/>
  <c r="CC241" i="19"/>
  <c r="CC242" i="19"/>
  <c r="CC243" i="19"/>
  <c r="CC244" i="19"/>
  <c r="CC245" i="19"/>
  <c r="CC246" i="19"/>
  <c r="CC247" i="19"/>
  <c r="CC248" i="19"/>
  <c r="CC249" i="19"/>
  <c r="CC250" i="19"/>
  <c r="CC251" i="19"/>
  <c r="CC252" i="19"/>
  <c r="CC253" i="19"/>
  <c r="CC254" i="19"/>
  <c r="CC255" i="19"/>
  <c r="CC256" i="19"/>
  <c r="CC257" i="19"/>
  <c r="CC258" i="19"/>
  <c r="CC259" i="19"/>
  <c r="CC260" i="19"/>
  <c r="CC261" i="19"/>
  <c r="CC262" i="19"/>
  <c r="CC263" i="19"/>
  <c r="CC264" i="19"/>
  <c r="CC265" i="19"/>
  <c r="CC266" i="19"/>
  <c r="CC267" i="19"/>
  <c r="CC268" i="19"/>
  <c r="CC269" i="19"/>
  <c r="CC270" i="19"/>
  <c r="CC271" i="19"/>
  <c r="CC272" i="19"/>
  <c r="CC273" i="19"/>
  <c r="CC274" i="19"/>
  <c r="CC275" i="19"/>
  <c r="CC276" i="19"/>
  <c r="CC277" i="19"/>
  <c r="CC278" i="19"/>
  <c r="CC279" i="19"/>
  <c r="CC280" i="19"/>
  <c r="CC281" i="19"/>
  <c r="CC282" i="19"/>
  <c r="CC283" i="19"/>
  <c r="CC284" i="19"/>
  <c r="CC285" i="19"/>
  <c r="CC286" i="19"/>
  <c r="CC287" i="19"/>
  <c r="CC288" i="19"/>
  <c r="CC289" i="19"/>
  <c r="CC290" i="19"/>
  <c r="CC291" i="19"/>
  <c r="CC292" i="19"/>
  <c r="CC293" i="19"/>
  <c r="CC294" i="19"/>
  <c r="CC295" i="19"/>
  <c r="CC296" i="19"/>
  <c r="CC297" i="19"/>
  <c r="CC298" i="19"/>
  <c r="CC299" i="19"/>
  <c r="CC300" i="19"/>
  <c r="CC301" i="19"/>
  <c r="CC302" i="19"/>
  <c r="CC303" i="19"/>
  <c r="CC304" i="19"/>
  <c r="CC305" i="19"/>
  <c r="CC306" i="19"/>
  <c r="CC307" i="19"/>
  <c r="CC308" i="19"/>
  <c r="CC309" i="19"/>
  <c r="CC310" i="19"/>
  <c r="CC311" i="19"/>
  <c r="CC312" i="19"/>
  <c r="CC313" i="19"/>
  <c r="CC314" i="19"/>
  <c r="CC315" i="19"/>
  <c r="CC316" i="19"/>
  <c r="CC317" i="19"/>
  <c r="CC318" i="19"/>
  <c r="CC319" i="19"/>
  <c r="CC320" i="19"/>
  <c r="CC321" i="19"/>
  <c r="CC322" i="19"/>
  <c r="CC323" i="19"/>
  <c r="CC324" i="19"/>
  <c r="CC325" i="19"/>
  <c r="CC326" i="19"/>
  <c r="CC327" i="19"/>
  <c r="CC328" i="19"/>
  <c r="CC329" i="19"/>
  <c r="CC330" i="19"/>
  <c r="CC331" i="19"/>
  <c r="CC332" i="19"/>
  <c r="CC333" i="19"/>
  <c r="CC334" i="19"/>
  <c r="CC335" i="19"/>
  <c r="CC336" i="19"/>
  <c r="CC337" i="19"/>
  <c r="CC338" i="19"/>
  <c r="CC339" i="19"/>
  <c r="CC340" i="19"/>
  <c r="CC341" i="19"/>
  <c r="CC342" i="19"/>
  <c r="CC343" i="19"/>
  <c r="CC344" i="19"/>
  <c r="CC345" i="19"/>
  <c r="CC346" i="19"/>
  <c r="CC347" i="19"/>
  <c r="CC348" i="19"/>
  <c r="CC349" i="19"/>
  <c r="CC350" i="19"/>
  <c r="CC351" i="19"/>
  <c r="CC352" i="19"/>
  <c r="CC353" i="19"/>
  <c r="CC354" i="19"/>
  <c r="CC355" i="19"/>
  <c r="CC356" i="19"/>
  <c r="CC357" i="19"/>
  <c r="CC358" i="19"/>
  <c r="CC359" i="19"/>
  <c r="CC360" i="19"/>
  <c r="CC361" i="19"/>
  <c r="CC362" i="19"/>
  <c r="CC363" i="19"/>
  <c r="CC364" i="19"/>
  <c r="CC365" i="19"/>
  <c r="CC366" i="19"/>
  <c r="CC367" i="19"/>
  <c r="CC368" i="19"/>
  <c r="CC369" i="19"/>
  <c r="CC370" i="19"/>
  <c r="CC371" i="19"/>
  <c r="CC372" i="19"/>
  <c r="CC373" i="19"/>
  <c r="CC374" i="19"/>
  <c r="CC375" i="19"/>
  <c r="CC376" i="19"/>
  <c r="CC377" i="19"/>
  <c r="CC378" i="19"/>
  <c r="CC379" i="19"/>
  <c r="CC380" i="19"/>
  <c r="CC381" i="19"/>
  <c r="CC382" i="19"/>
  <c r="CC383" i="19"/>
  <c r="CC384" i="19"/>
  <c r="CC385" i="19"/>
  <c r="CC386" i="19"/>
  <c r="CC387" i="19"/>
  <c r="CC388" i="19"/>
  <c r="CC389" i="19"/>
  <c r="CC390" i="19"/>
  <c r="CC391" i="19"/>
  <c r="CC392" i="19"/>
  <c r="CC393" i="19"/>
  <c r="CC394" i="19"/>
  <c r="CC395" i="19"/>
  <c r="CC396" i="19"/>
  <c r="CC397" i="19"/>
  <c r="CC398" i="19"/>
  <c r="CC399" i="19"/>
  <c r="CC400" i="19"/>
  <c r="CC401" i="19"/>
  <c r="CC402" i="19"/>
  <c r="CC403" i="19"/>
  <c r="CC404" i="19"/>
  <c r="CC405" i="19"/>
  <c r="CC406" i="19"/>
  <c r="CC407" i="19"/>
  <c r="CC408" i="19"/>
  <c r="CC409" i="19"/>
  <c r="CC410" i="19"/>
  <c r="CC411" i="19"/>
  <c r="CC412" i="19"/>
  <c r="CC413" i="19"/>
  <c r="CC414" i="19"/>
  <c r="CC415" i="19"/>
  <c r="CC416" i="19"/>
  <c r="CC417" i="19"/>
  <c r="CC418" i="19"/>
  <c r="CC419" i="19"/>
  <c r="CC420" i="19"/>
  <c r="CC421" i="19"/>
  <c r="CC422" i="19"/>
  <c r="CC423" i="19"/>
  <c r="CC424" i="19"/>
  <c r="CC425" i="19"/>
  <c r="CC426" i="19"/>
  <c r="CC427" i="19"/>
  <c r="CC428" i="19"/>
  <c r="CC429" i="19"/>
  <c r="CC430" i="19"/>
  <c r="CC431" i="19"/>
  <c r="CC432" i="19"/>
  <c r="CC433" i="19"/>
  <c r="CC434" i="19"/>
  <c r="CC435" i="19"/>
  <c r="CC436" i="19"/>
  <c r="CC437" i="19"/>
  <c r="CC438" i="19"/>
  <c r="CC439" i="19"/>
  <c r="CC440" i="19"/>
  <c r="CC441" i="19"/>
  <c r="CC442" i="19"/>
  <c r="CC443" i="19"/>
  <c r="CC444" i="19"/>
  <c r="CC445" i="19"/>
  <c r="CC446" i="19"/>
  <c r="CC447" i="19"/>
  <c r="CC448" i="19"/>
  <c r="CC449" i="19"/>
  <c r="CC450" i="19"/>
  <c r="CC451" i="19"/>
  <c r="CC452" i="19"/>
  <c r="CC453" i="19"/>
  <c r="CC454" i="19"/>
  <c r="CC455" i="19"/>
  <c r="CC456" i="19"/>
  <c r="CC457" i="19"/>
  <c r="CC458" i="19"/>
  <c r="CC459" i="19"/>
  <c r="CC460" i="19"/>
  <c r="CC461" i="19"/>
  <c r="CC462" i="19"/>
  <c r="CC463" i="19"/>
  <c r="CC464" i="19"/>
  <c r="CC465" i="19"/>
  <c r="CC466" i="19"/>
  <c r="CC467" i="19"/>
  <c r="CC468" i="19"/>
  <c r="CC469" i="19"/>
  <c r="CC470" i="19"/>
  <c r="CC471" i="19"/>
  <c r="CC472" i="19"/>
  <c r="CC473" i="19"/>
  <c r="CC474" i="19"/>
  <c r="CC475" i="19"/>
  <c r="CC79" i="19"/>
  <c r="CD80" i="19"/>
  <c r="CD81" i="19"/>
  <c r="CD82" i="19"/>
  <c r="CD83" i="19"/>
  <c r="CD84" i="19"/>
  <c r="CD85" i="19"/>
  <c r="CD86" i="19"/>
  <c r="CD87" i="19"/>
  <c r="CD88" i="19"/>
  <c r="CD89" i="19"/>
  <c r="CD90" i="19"/>
  <c r="CD91" i="19"/>
  <c r="CD92" i="19"/>
  <c r="CD93" i="19"/>
  <c r="CD94" i="19"/>
  <c r="CD95" i="19"/>
  <c r="CD96" i="19"/>
  <c r="CD97" i="19"/>
  <c r="CD98" i="19"/>
  <c r="CD99" i="19"/>
  <c r="CD100" i="19"/>
  <c r="CD101" i="19"/>
  <c r="CD102" i="19"/>
  <c r="CD103" i="19"/>
  <c r="CD104" i="19"/>
  <c r="CD105" i="19"/>
  <c r="CD106" i="19"/>
  <c r="CD107" i="19"/>
  <c r="CD108" i="19"/>
  <c r="CD109" i="19"/>
  <c r="CD110" i="19"/>
  <c r="CD111" i="19"/>
  <c r="CD112" i="19"/>
  <c r="CD113" i="19"/>
  <c r="CD114" i="19"/>
  <c r="CD115"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CD473" i="19"/>
  <c r="CD474" i="19"/>
  <c r="CD79" i="19"/>
  <c r="D59" i="20" l="1"/>
  <c r="F59" i="20" s="1"/>
  <c r="D58" i="20"/>
  <c r="F58" i="20" s="1"/>
  <c r="A3" i="40" l="1"/>
  <c r="A4" i="40" l="1"/>
  <c r="A5" i="40" s="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 r="AZ10" i="19" l="1"/>
  <c r="CA82" i="19" l="1"/>
  <c r="CA83" i="19"/>
  <c r="CA84" i="19"/>
  <c r="CA85" i="19"/>
  <c r="CA86" i="19"/>
  <c r="CA87" i="19"/>
  <c r="CA88" i="19"/>
  <c r="CA89" i="19"/>
  <c r="CA90" i="19"/>
  <c r="CA91" i="19"/>
  <c r="CA92" i="19"/>
  <c r="CA93" i="19"/>
  <c r="CA94" i="19"/>
  <c r="CA95" i="19"/>
  <c r="CA96" i="19"/>
  <c r="CA97" i="19"/>
  <c r="CA98" i="19"/>
  <c r="CA99" i="19"/>
  <c r="CA100" i="19"/>
  <c r="CA101" i="19"/>
  <c r="CA102" i="19"/>
  <c r="CA103" i="19"/>
  <c r="CA104" i="19"/>
  <c r="CA105" i="19"/>
  <c r="CA106" i="19"/>
  <c r="CA107" i="19"/>
  <c r="CA108" i="19"/>
  <c r="CA109" i="19"/>
  <c r="CA110" i="19"/>
  <c r="CA111" i="19"/>
  <c r="CA112" i="19"/>
  <c r="CA113" i="19"/>
  <c r="CA114" i="19"/>
  <c r="CA115" i="19"/>
  <c r="CA116" i="19"/>
  <c r="CA117" i="19"/>
  <c r="CA118" i="19"/>
  <c r="CA119" i="19"/>
  <c r="CA120" i="19"/>
  <c r="CA121" i="19"/>
  <c r="CA122" i="19"/>
  <c r="CA123" i="19"/>
  <c r="CA124" i="19"/>
  <c r="CA125" i="19"/>
  <c r="CA126" i="19"/>
  <c r="CA127" i="19"/>
  <c r="CA128" i="19"/>
  <c r="CA129" i="19"/>
  <c r="CA130" i="19"/>
  <c r="CA131" i="19"/>
  <c r="CA132" i="19"/>
  <c r="CA133" i="19"/>
  <c r="CA134" i="19"/>
  <c r="CA135" i="19"/>
  <c r="CA136" i="19"/>
  <c r="CA137" i="19"/>
  <c r="CA138" i="19"/>
  <c r="CA139" i="19"/>
  <c r="CA140" i="19"/>
  <c r="CA141" i="19"/>
  <c r="CA142" i="19"/>
  <c r="CA143" i="19"/>
  <c r="CA144" i="19"/>
  <c r="CA145" i="19"/>
  <c r="CA146" i="19"/>
  <c r="CA147" i="19"/>
  <c r="CA148" i="19"/>
  <c r="CA149" i="19"/>
  <c r="CA150" i="19"/>
  <c r="CA151" i="19"/>
  <c r="CA152" i="19"/>
  <c r="CA153" i="19"/>
  <c r="CA154" i="19"/>
  <c r="CA155" i="19"/>
  <c r="CA156" i="19"/>
  <c r="CA157" i="19"/>
  <c r="CA158" i="19"/>
  <c r="CA159" i="19"/>
  <c r="CA160" i="19"/>
  <c r="CA161" i="19"/>
  <c r="CA162" i="19"/>
  <c r="CA163" i="19"/>
  <c r="CA164" i="19"/>
  <c r="CA165" i="19"/>
  <c r="CA166" i="19"/>
  <c r="CA167" i="19"/>
  <c r="CA168" i="19"/>
  <c r="CA169" i="19"/>
  <c r="CA170" i="19"/>
  <c r="CA171" i="19"/>
  <c r="CA172" i="19"/>
  <c r="CA173" i="19"/>
  <c r="CA174" i="19"/>
  <c r="CA175" i="19"/>
  <c r="CA176" i="19"/>
  <c r="CA177" i="19"/>
  <c r="CA178" i="19"/>
  <c r="CA179" i="19"/>
  <c r="CA180" i="19"/>
  <c r="CA181" i="19"/>
  <c r="CA182" i="19"/>
  <c r="CA183" i="19"/>
  <c r="CA184" i="19"/>
  <c r="CA185" i="19"/>
  <c r="CA186" i="19"/>
  <c r="CA187" i="19"/>
  <c r="CA188" i="19"/>
  <c r="CA189" i="19"/>
  <c r="CA190" i="19"/>
  <c r="CA191" i="19"/>
  <c r="CA192" i="19"/>
  <c r="CA193" i="19"/>
  <c r="CA194" i="19"/>
  <c r="CA195" i="19"/>
  <c r="CA196" i="19"/>
  <c r="CA197" i="19"/>
  <c r="CA198" i="19"/>
  <c r="CA199" i="19"/>
  <c r="CA200" i="19"/>
  <c r="CA201" i="19"/>
  <c r="CA202" i="19"/>
  <c r="CA203" i="19"/>
  <c r="CA204" i="19"/>
  <c r="CA205" i="19"/>
  <c r="CA206" i="19"/>
  <c r="CA207" i="19"/>
  <c r="CA208" i="19"/>
  <c r="CA209" i="19"/>
  <c r="CA210" i="19"/>
  <c r="CA211" i="19"/>
  <c r="CA212" i="19"/>
  <c r="CA213" i="19"/>
  <c r="CA214" i="19"/>
  <c r="CA215" i="19"/>
  <c r="CA216" i="19"/>
  <c r="CA217" i="19"/>
  <c r="CA218" i="19"/>
  <c r="CA219" i="19"/>
  <c r="CA220" i="19"/>
  <c r="CA221" i="19"/>
  <c r="CA222" i="19"/>
  <c r="CA223" i="19"/>
  <c r="CA224" i="19"/>
  <c r="CA225" i="19"/>
  <c r="CA226" i="19"/>
  <c r="CA227" i="19"/>
  <c r="CA228" i="19"/>
  <c r="CA229" i="19"/>
  <c r="CA230" i="19"/>
  <c r="CA231" i="19"/>
  <c r="CA232" i="19"/>
  <c r="CA233" i="19"/>
  <c r="CA234" i="19"/>
  <c r="CA235" i="19"/>
  <c r="CA236" i="19"/>
  <c r="CA237" i="19"/>
  <c r="CA238" i="19"/>
  <c r="CA239" i="19"/>
  <c r="CA240" i="19"/>
  <c r="CA241" i="19"/>
  <c r="CA242" i="19"/>
  <c r="CA243" i="19"/>
  <c r="CA244" i="19"/>
  <c r="CA245" i="19"/>
  <c r="CA246" i="19"/>
  <c r="CA247" i="19"/>
  <c r="CA248" i="19"/>
  <c r="CA249" i="19"/>
  <c r="CA250" i="19"/>
  <c r="CA251" i="19"/>
  <c r="CA252" i="19"/>
  <c r="CA253" i="19"/>
  <c r="CA254" i="19"/>
  <c r="CA255" i="19"/>
  <c r="CA256" i="19"/>
  <c r="CA257" i="19"/>
  <c r="CA258" i="19"/>
  <c r="CA259" i="19"/>
  <c r="CA260" i="19"/>
  <c r="CA261" i="19"/>
  <c r="CA262" i="19"/>
  <c r="CA263" i="19"/>
  <c r="CA264" i="19"/>
  <c r="CA265" i="19"/>
  <c r="CA266" i="19"/>
  <c r="CA267" i="19"/>
  <c r="CA268" i="19"/>
  <c r="CA269" i="19"/>
  <c r="CA270" i="19"/>
  <c r="CA271" i="19"/>
  <c r="CA272" i="19"/>
  <c r="CA273" i="19"/>
  <c r="CA274" i="19"/>
  <c r="CA275" i="19"/>
  <c r="CA276" i="19"/>
  <c r="CA277" i="19"/>
  <c r="CA278" i="19"/>
  <c r="CA279" i="19"/>
  <c r="CA280" i="19"/>
  <c r="CA281" i="19"/>
  <c r="CA282" i="19"/>
  <c r="CA283" i="19"/>
  <c r="CA284" i="19"/>
  <c r="CA285" i="19"/>
  <c r="CA286" i="19"/>
  <c r="CA287" i="19"/>
  <c r="CA288" i="19"/>
  <c r="CA289" i="19"/>
  <c r="CA290" i="19"/>
  <c r="CA291" i="19"/>
  <c r="CA292" i="19"/>
  <c r="CA293" i="19"/>
  <c r="CA294" i="19"/>
  <c r="CA295" i="19"/>
  <c r="CA296" i="19"/>
  <c r="CA297" i="19"/>
  <c r="CA298" i="19"/>
  <c r="CA299" i="19"/>
  <c r="CA300" i="19"/>
  <c r="CA301" i="19"/>
  <c r="CA302" i="19"/>
  <c r="CA303" i="19"/>
  <c r="CA304" i="19"/>
  <c r="CA305" i="19"/>
  <c r="CA306" i="19"/>
  <c r="CA307" i="19"/>
  <c r="CA308" i="19"/>
  <c r="CA309" i="19"/>
  <c r="CA310" i="19"/>
  <c r="CA311" i="19"/>
  <c r="CA312" i="19"/>
  <c r="CA313" i="19"/>
  <c r="CA314" i="19"/>
  <c r="CA315" i="19"/>
  <c r="CA316" i="19"/>
  <c r="CA317" i="19"/>
  <c r="CA318" i="19"/>
  <c r="CA319" i="19"/>
  <c r="CA320" i="19"/>
  <c r="CA321" i="19"/>
  <c r="CA322" i="19"/>
  <c r="CA323" i="19"/>
  <c r="CA324" i="19"/>
  <c r="CA325" i="19"/>
  <c r="CA326" i="19"/>
  <c r="CA327" i="19"/>
  <c r="CA328" i="19"/>
  <c r="CA329" i="19"/>
  <c r="CA330" i="19"/>
  <c r="CA331" i="19"/>
  <c r="CA332" i="19"/>
  <c r="CA333" i="19"/>
  <c r="CA334" i="19"/>
  <c r="CA335" i="19"/>
  <c r="CA336" i="19"/>
  <c r="CA337" i="19"/>
  <c r="CA338" i="19"/>
  <c r="CA339" i="19"/>
  <c r="CA340" i="19"/>
  <c r="CA341" i="19"/>
  <c r="CA342" i="19"/>
  <c r="CA343" i="19"/>
  <c r="CA344" i="19"/>
  <c r="CA345" i="19"/>
  <c r="CA346" i="19"/>
  <c r="CA347" i="19"/>
  <c r="CA348" i="19"/>
  <c r="CA349" i="19"/>
  <c r="CA350" i="19"/>
  <c r="CA351" i="19"/>
  <c r="CA352" i="19"/>
  <c r="CA353" i="19"/>
  <c r="CA354" i="19"/>
  <c r="CA355" i="19"/>
  <c r="CA356" i="19"/>
  <c r="CA357" i="19"/>
  <c r="CA358" i="19"/>
  <c r="CA359" i="19"/>
  <c r="CA360" i="19"/>
  <c r="CA361" i="19"/>
  <c r="CA362" i="19"/>
  <c r="CA363" i="19"/>
  <c r="CA364" i="19"/>
  <c r="CA365" i="19"/>
  <c r="CA366" i="19"/>
  <c r="CA367" i="19"/>
  <c r="CA368" i="19"/>
  <c r="CA369" i="19"/>
  <c r="CA370" i="19"/>
  <c r="CA371" i="19"/>
  <c r="CA372" i="19"/>
  <c r="CA373" i="19"/>
  <c r="CA374" i="19"/>
  <c r="CA375" i="19"/>
  <c r="CA376" i="19"/>
  <c r="CA377" i="19"/>
  <c r="CA378" i="19"/>
  <c r="CA379" i="19"/>
  <c r="CA380" i="19"/>
  <c r="CA381" i="19"/>
  <c r="CA382" i="19"/>
  <c r="CA383" i="19"/>
  <c r="CA384" i="19"/>
  <c r="CA385" i="19"/>
  <c r="CA386" i="19"/>
  <c r="CA387" i="19"/>
  <c r="CA388" i="19"/>
  <c r="CA389" i="19"/>
  <c r="CA390" i="19"/>
  <c r="CA391" i="19"/>
  <c r="CA392" i="19"/>
  <c r="CA393" i="19"/>
  <c r="CA394" i="19"/>
  <c r="CA395" i="19"/>
  <c r="CA396" i="19"/>
  <c r="CA397" i="19"/>
  <c r="CA398" i="19"/>
  <c r="CA399" i="19"/>
  <c r="CA400" i="19"/>
  <c r="CA401" i="19"/>
  <c r="CA402" i="19"/>
  <c r="CA403" i="19"/>
  <c r="CA404" i="19"/>
  <c r="CA405" i="19"/>
  <c r="CA406" i="19"/>
  <c r="CA407" i="19"/>
  <c r="CA408" i="19"/>
  <c r="CA409" i="19"/>
  <c r="CA410" i="19"/>
  <c r="CA411" i="19"/>
  <c r="CA412" i="19"/>
  <c r="CA413" i="19"/>
  <c r="CA414" i="19"/>
  <c r="CA415" i="19"/>
  <c r="CA416" i="19"/>
  <c r="CA417" i="19"/>
  <c r="CA418" i="19"/>
  <c r="CA419" i="19"/>
  <c r="CA420" i="19"/>
  <c r="CA421" i="19"/>
  <c r="CA422" i="19"/>
  <c r="CA423" i="19"/>
  <c r="CA424" i="19"/>
  <c r="CA425" i="19"/>
  <c r="CA426" i="19"/>
  <c r="CA427" i="19"/>
  <c r="CA428" i="19"/>
  <c r="CA429" i="19"/>
  <c r="CA430" i="19"/>
  <c r="CA431" i="19"/>
  <c r="CA432" i="19"/>
  <c r="CA433" i="19"/>
  <c r="CA434" i="19"/>
  <c r="CA435" i="19"/>
  <c r="CA436" i="19"/>
  <c r="CA437" i="19"/>
  <c r="CA438" i="19"/>
  <c r="CA439" i="19"/>
  <c r="CA440" i="19"/>
  <c r="CA441" i="19"/>
  <c r="CA442" i="19"/>
  <c r="CA443" i="19"/>
  <c r="CA444" i="19"/>
  <c r="CA445" i="19"/>
  <c r="CA446" i="19"/>
  <c r="CA447" i="19"/>
  <c r="CA448" i="19"/>
  <c r="CA449" i="19"/>
  <c r="CA450" i="19"/>
  <c r="CA451" i="19"/>
  <c r="CA452" i="19"/>
  <c r="CA453" i="19"/>
  <c r="CA454" i="19"/>
  <c r="CA455" i="19"/>
  <c r="CA456" i="19"/>
  <c r="CA457" i="19"/>
  <c r="CA458" i="19"/>
  <c r="CA459" i="19"/>
  <c r="CA460" i="19"/>
  <c r="CA461" i="19"/>
  <c r="CA462" i="19"/>
  <c r="CA463" i="19"/>
  <c r="CA464" i="19"/>
  <c r="CA465" i="19"/>
  <c r="CA466" i="19"/>
  <c r="CA467" i="19"/>
  <c r="CA468" i="19"/>
  <c r="CA469" i="19"/>
  <c r="CA470" i="19"/>
  <c r="CA471" i="19"/>
  <c r="CA472" i="19"/>
  <c r="CA473" i="19"/>
  <c r="CA474" i="19"/>
  <c r="CA475" i="19"/>
  <c r="CA81" i="19"/>
  <c r="CA80" i="19"/>
  <c r="CA79" i="19"/>
  <c r="BD475" i="19" l="1"/>
  <c r="AQ77" i="25"/>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74" i="38"/>
  <c r="AQ73"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74" i="38"/>
  <c r="AY16" i="19" l="1"/>
  <c r="F28" i="20"/>
  <c r="F27" i="20"/>
  <c r="M75" i="38" l="1"/>
  <c r="N75" i="38"/>
  <c r="O75" i="38"/>
  <c r="P75" i="38"/>
  <c r="S75" i="38"/>
  <c r="T75" i="38"/>
  <c r="U75" i="38"/>
  <c r="V75" i="38"/>
  <c r="W75" i="38"/>
  <c r="X75" i="38"/>
  <c r="Y75" i="38"/>
  <c r="Z75" i="38"/>
  <c r="AA75" i="38"/>
  <c r="AB75" i="38"/>
  <c r="AC75" i="38"/>
  <c r="AD75" i="38"/>
  <c r="AE75" i="38"/>
  <c r="AF75" i="38"/>
  <c r="AG75" i="38"/>
  <c r="AH75" i="38"/>
  <c r="AI75" i="38"/>
  <c r="AJ75" i="38"/>
  <c r="AK75" i="38"/>
  <c r="AL75" i="38"/>
  <c r="AM75" i="38"/>
  <c r="AN75" i="38"/>
  <c r="AO75" i="38"/>
  <c r="AR75" i="38"/>
  <c r="M76" i="38"/>
  <c r="N76" i="38"/>
  <c r="O76" i="38"/>
  <c r="P76" i="38"/>
  <c r="S76" i="38"/>
  <c r="T76" i="38"/>
  <c r="U76" i="38"/>
  <c r="V76" i="38"/>
  <c r="W76" i="38"/>
  <c r="X76" i="38"/>
  <c r="Y76" i="38"/>
  <c r="Z76" i="38"/>
  <c r="AA76" i="38"/>
  <c r="AB76" i="38"/>
  <c r="AC76" i="38"/>
  <c r="AD76" i="38"/>
  <c r="AE76" i="38"/>
  <c r="AF76" i="38"/>
  <c r="AG76" i="38"/>
  <c r="AH76" i="38"/>
  <c r="AI76" i="38"/>
  <c r="AJ76" i="38"/>
  <c r="AK76" i="38"/>
  <c r="AL76" i="38"/>
  <c r="AM76" i="38"/>
  <c r="AN76" i="38"/>
  <c r="AO76" i="38"/>
  <c r="AR76" i="38"/>
  <c r="M77" i="38"/>
  <c r="N77" i="38"/>
  <c r="O77" i="38"/>
  <c r="P77" i="38"/>
  <c r="S77" i="38"/>
  <c r="T77" i="38"/>
  <c r="U77" i="38"/>
  <c r="V77" i="38"/>
  <c r="W77" i="38"/>
  <c r="X77" i="38"/>
  <c r="Y77" i="38"/>
  <c r="Z77" i="38"/>
  <c r="AA77" i="38"/>
  <c r="AB77" i="38"/>
  <c r="AC77" i="38"/>
  <c r="AD77" i="38"/>
  <c r="AE77" i="38"/>
  <c r="AF77" i="38"/>
  <c r="AG77" i="38"/>
  <c r="AH77" i="38"/>
  <c r="AI77" i="38"/>
  <c r="AJ77" i="38"/>
  <c r="AK77" i="38"/>
  <c r="AL77" i="38"/>
  <c r="AM77" i="38"/>
  <c r="AN77" i="38"/>
  <c r="AO77" i="38"/>
  <c r="AR77" i="38"/>
  <c r="M78" i="38"/>
  <c r="N78" i="38"/>
  <c r="O78" i="38"/>
  <c r="P78" i="38"/>
  <c r="S78" i="38"/>
  <c r="T78" i="38"/>
  <c r="U78" i="38"/>
  <c r="V78" i="38"/>
  <c r="W78" i="38"/>
  <c r="X78" i="38"/>
  <c r="Y78" i="38"/>
  <c r="Z78" i="38"/>
  <c r="AA78" i="38"/>
  <c r="AB78" i="38"/>
  <c r="AC78" i="38"/>
  <c r="AD78" i="38"/>
  <c r="AE78" i="38"/>
  <c r="AF78" i="38"/>
  <c r="AG78" i="38"/>
  <c r="AH78" i="38"/>
  <c r="AI78" i="38"/>
  <c r="AJ78" i="38"/>
  <c r="AK78" i="38"/>
  <c r="AL78" i="38"/>
  <c r="AM78" i="38"/>
  <c r="AN78" i="38"/>
  <c r="AO78" i="38"/>
  <c r="AR78" i="38"/>
  <c r="M79" i="38"/>
  <c r="N79" i="38"/>
  <c r="O79" i="38"/>
  <c r="P79" i="38"/>
  <c r="S79" i="38"/>
  <c r="T79" i="38"/>
  <c r="U79" i="38"/>
  <c r="V79" i="38"/>
  <c r="W79" i="38"/>
  <c r="X79" i="38"/>
  <c r="Y79" i="38"/>
  <c r="Z79" i="38"/>
  <c r="AA79" i="38"/>
  <c r="AB79" i="38"/>
  <c r="AC79" i="38"/>
  <c r="AD79" i="38"/>
  <c r="AE79" i="38"/>
  <c r="AF79" i="38"/>
  <c r="AG79" i="38"/>
  <c r="AH79" i="38"/>
  <c r="AI79" i="38"/>
  <c r="AJ79" i="38"/>
  <c r="AK79" i="38"/>
  <c r="AL79" i="38"/>
  <c r="AM79" i="38"/>
  <c r="AN79" i="38"/>
  <c r="AO79" i="38"/>
  <c r="AR79" i="38"/>
  <c r="M80" i="38"/>
  <c r="N80" i="38"/>
  <c r="O80" i="38"/>
  <c r="P80" i="38"/>
  <c r="S80" i="38"/>
  <c r="T80" i="38"/>
  <c r="U80" i="38"/>
  <c r="V80" i="38"/>
  <c r="W80" i="38"/>
  <c r="X80" i="38"/>
  <c r="Y80" i="38"/>
  <c r="Z80" i="38"/>
  <c r="AA80" i="38"/>
  <c r="AB80" i="38"/>
  <c r="AC80" i="38"/>
  <c r="AD80" i="38"/>
  <c r="AE80" i="38"/>
  <c r="AF80" i="38"/>
  <c r="AG80" i="38"/>
  <c r="AH80" i="38"/>
  <c r="AI80" i="38"/>
  <c r="AJ80" i="38"/>
  <c r="AK80" i="38"/>
  <c r="AL80" i="38"/>
  <c r="AM80" i="38"/>
  <c r="AN80" i="38"/>
  <c r="AO80" i="38"/>
  <c r="AR80" i="38"/>
  <c r="M81" i="38"/>
  <c r="N81" i="38"/>
  <c r="O81" i="38"/>
  <c r="P81" i="38"/>
  <c r="S81" i="38"/>
  <c r="T81" i="38"/>
  <c r="U81" i="38"/>
  <c r="V81" i="38"/>
  <c r="W81" i="38"/>
  <c r="X81" i="38"/>
  <c r="Y81" i="38"/>
  <c r="Z81" i="38"/>
  <c r="AA81" i="38"/>
  <c r="AB81" i="38"/>
  <c r="AC81" i="38"/>
  <c r="AD81" i="38"/>
  <c r="AE81" i="38"/>
  <c r="AF81" i="38"/>
  <c r="AG81" i="38"/>
  <c r="AH81" i="38"/>
  <c r="AI81" i="38"/>
  <c r="AJ81" i="38"/>
  <c r="AK81" i="38"/>
  <c r="AL81" i="38"/>
  <c r="AM81" i="38"/>
  <c r="AN81" i="38"/>
  <c r="AO81" i="38"/>
  <c r="AR81" i="38"/>
  <c r="M82" i="38"/>
  <c r="N82" i="38"/>
  <c r="O82" i="38"/>
  <c r="P82" i="38"/>
  <c r="S82" i="38"/>
  <c r="T82" i="38"/>
  <c r="U82" i="38"/>
  <c r="V82" i="38"/>
  <c r="W82" i="38"/>
  <c r="X82" i="38"/>
  <c r="Y82" i="38"/>
  <c r="Z82" i="38"/>
  <c r="AA82" i="38"/>
  <c r="AB82" i="38"/>
  <c r="AC82" i="38"/>
  <c r="AD82" i="38"/>
  <c r="AE82" i="38"/>
  <c r="AF82" i="38"/>
  <c r="AG82" i="38"/>
  <c r="AH82" i="38"/>
  <c r="AI82" i="38"/>
  <c r="AJ82" i="38"/>
  <c r="AK82" i="38"/>
  <c r="AL82" i="38"/>
  <c r="AM82" i="38"/>
  <c r="AN82" i="38"/>
  <c r="AO82" i="38"/>
  <c r="AR82" i="38"/>
  <c r="M83" i="38"/>
  <c r="N83" i="38"/>
  <c r="O83" i="38"/>
  <c r="P83" i="38"/>
  <c r="S83" i="38"/>
  <c r="T83" i="38"/>
  <c r="U83" i="38"/>
  <c r="V83" i="38"/>
  <c r="W83" i="38"/>
  <c r="X83" i="38"/>
  <c r="Y83" i="38"/>
  <c r="Z83" i="38"/>
  <c r="AA83" i="38"/>
  <c r="AB83" i="38"/>
  <c r="AC83" i="38"/>
  <c r="AD83" i="38"/>
  <c r="AE83" i="38"/>
  <c r="AF83" i="38"/>
  <c r="AG83" i="38"/>
  <c r="AH83" i="38"/>
  <c r="AI83" i="38"/>
  <c r="AJ83" i="38"/>
  <c r="AK83" i="38"/>
  <c r="AL83" i="38"/>
  <c r="AM83" i="38"/>
  <c r="AN83" i="38"/>
  <c r="AO83" i="38"/>
  <c r="AR83" i="38"/>
  <c r="M84" i="38"/>
  <c r="N84" i="38"/>
  <c r="O84" i="38"/>
  <c r="P84" i="38"/>
  <c r="S84" i="38"/>
  <c r="T84" i="38"/>
  <c r="U84" i="38"/>
  <c r="V84" i="38"/>
  <c r="W84" i="38"/>
  <c r="X84" i="38"/>
  <c r="Y84" i="38"/>
  <c r="Z84" i="38"/>
  <c r="AA84" i="38"/>
  <c r="AB84" i="38"/>
  <c r="AC84" i="38"/>
  <c r="AD84" i="38"/>
  <c r="AE84" i="38"/>
  <c r="AF84" i="38"/>
  <c r="AG84" i="38"/>
  <c r="AH84" i="38"/>
  <c r="AI84" i="38"/>
  <c r="AJ84" i="38"/>
  <c r="AK84" i="38"/>
  <c r="AL84" i="38"/>
  <c r="AM84" i="38"/>
  <c r="AN84" i="38"/>
  <c r="AO84" i="38"/>
  <c r="AR84" i="38"/>
  <c r="M85" i="38"/>
  <c r="N85" i="38"/>
  <c r="O85" i="38"/>
  <c r="P85" i="38"/>
  <c r="S85" i="38"/>
  <c r="T85" i="38"/>
  <c r="U85" i="38"/>
  <c r="V85" i="38"/>
  <c r="W85" i="38"/>
  <c r="X85" i="38"/>
  <c r="Y85" i="38"/>
  <c r="Z85" i="38"/>
  <c r="AA85" i="38"/>
  <c r="AB85" i="38"/>
  <c r="AC85" i="38"/>
  <c r="AD85" i="38"/>
  <c r="AE85" i="38"/>
  <c r="AF85" i="38"/>
  <c r="AG85" i="38"/>
  <c r="AH85" i="38"/>
  <c r="AI85" i="38"/>
  <c r="AJ85" i="38"/>
  <c r="AK85" i="38"/>
  <c r="AL85" i="38"/>
  <c r="AM85" i="38"/>
  <c r="AN85" i="38"/>
  <c r="AO85" i="38"/>
  <c r="AR85" i="38"/>
  <c r="M86" i="38"/>
  <c r="N86" i="38"/>
  <c r="O86" i="38"/>
  <c r="P86" i="38"/>
  <c r="S86" i="38"/>
  <c r="T86" i="38"/>
  <c r="U86" i="38"/>
  <c r="V86" i="38"/>
  <c r="W86" i="38"/>
  <c r="X86" i="38"/>
  <c r="Y86" i="38"/>
  <c r="Z86" i="38"/>
  <c r="AA86" i="38"/>
  <c r="AB86" i="38"/>
  <c r="AC86" i="38"/>
  <c r="AD86" i="38"/>
  <c r="AE86" i="38"/>
  <c r="AF86" i="38"/>
  <c r="AG86" i="38"/>
  <c r="AH86" i="38"/>
  <c r="AI86" i="38"/>
  <c r="AJ86" i="38"/>
  <c r="AK86" i="38"/>
  <c r="AL86" i="38"/>
  <c r="AM86" i="38"/>
  <c r="AN86" i="38"/>
  <c r="AO86" i="38"/>
  <c r="AR86" i="38"/>
  <c r="M87" i="38"/>
  <c r="N87" i="38"/>
  <c r="O87" i="38"/>
  <c r="P87" i="38"/>
  <c r="S87" i="38"/>
  <c r="T87" i="38"/>
  <c r="U87" i="38"/>
  <c r="V87" i="38"/>
  <c r="W87" i="38"/>
  <c r="X87" i="38"/>
  <c r="Y87" i="38"/>
  <c r="Z87" i="38"/>
  <c r="AA87" i="38"/>
  <c r="AB87" i="38"/>
  <c r="AC87" i="38"/>
  <c r="AD87" i="38"/>
  <c r="AE87" i="38"/>
  <c r="AF87" i="38"/>
  <c r="AG87" i="38"/>
  <c r="AH87" i="38"/>
  <c r="AI87" i="38"/>
  <c r="AJ87" i="38"/>
  <c r="AK87" i="38"/>
  <c r="AL87" i="38"/>
  <c r="AM87" i="38"/>
  <c r="AN87" i="38"/>
  <c r="AO87" i="38"/>
  <c r="AR87" i="38"/>
  <c r="M88" i="38"/>
  <c r="N88" i="38"/>
  <c r="O88" i="38"/>
  <c r="P88" i="38"/>
  <c r="S88" i="38"/>
  <c r="T88" i="38"/>
  <c r="U88" i="38"/>
  <c r="V88" i="38"/>
  <c r="W88" i="38"/>
  <c r="X88" i="38"/>
  <c r="Y88" i="38"/>
  <c r="Z88" i="38"/>
  <c r="AA88" i="38"/>
  <c r="AB88" i="38"/>
  <c r="AC88" i="38"/>
  <c r="AD88" i="38"/>
  <c r="AE88" i="38"/>
  <c r="AF88" i="38"/>
  <c r="AG88" i="38"/>
  <c r="AH88" i="38"/>
  <c r="AI88" i="38"/>
  <c r="AJ88" i="38"/>
  <c r="AK88" i="38"/>
  <c r="AL88" i="38"/>
  <c r="AM88" i="38"/>
  <c r="AN88" i="38"/>
  <c r="AO88" i="38"/>
  <c r="AR88" i="38"/>
  <c r="M89" i="38"/>
  <c r="N89" i="38"/>
  <c r="O89" i="38"/>
  <c r="P89" i="38"/>
  <c r="S89" i="38"/>
  <c r="T89" i="38"/>
  <c r="U89" i="38"/>
  <c r="V89" i="38"/>
  <c r="W89" i="38"/>
  <c r="X89" i="38"/>
  <c r="Y89" i="38"/>
  <c r="Z89" i="38"/>
  <c r="AA89" i="38"/>
  <c r="AB89" i="38"/>
  <c r="AC89" i="38"/>
  <c r="AD89" i="38"/>
  <c r="AE89" i="38"/>
  <c r="AF89" i="38"/>
  <c r="AG89" i="38"/>
  <c r="AH89" i="38"/>
  <c r="AI89" i="38"/>
  <c r="AJ89" i="38"/>
  <c r="AK89" i="38"/>
  <c r="AL89" i="38"/>
  <c r="AM89" i="38"/>
  <c r="AN89" i="38"/>
  <c r="AO89" i="38"/>
  <c r="AR89" i="38"/>
  <c r="M90" i="38"/>
  <c r="N90" i="38"/>
  <c r="O90" i="38"/>
  <c r="P90" i="38"/>
  <c r="S90" i="38"/>
  <c r="T90" i="38"/>
  <c r="U90" i="38"/>
  <c r="V90" i="38"/>
  <c r="W90" i="38"/>
  <c r="X90" i="38"/>
  <c r="Y90" i="38"/>
  <c r="Z90" i="38"/>
  <c r="AA90" i="38"/>
  <c r="AB90" i="38"/>
  <c r="AC90" i="38"/>
  <c r="AD90" i="38"/>
  <c r="AE90" i="38"/>
  <c r="AF90" i="38"/>
  <c r="AG90" i="38"/>
  <c r="AH90" i="38"/>
  <c r="AI90" i="38"/>
  <c r="AJ90" i="38"/>
  <c r="AK90" i="38"/>
  <c r="AL90" i="38"/>
  <c r="AM90" i="38"/>
  <c r="AN90" i="38"/>
  <c r="AO90" i="38"/>
  <c r="AR90" i="38"/>
  <c r="M91" i="38"/>
  <c r="N91" i="38"/>
  <c r="O91" i="38"/>
  <c r="P91" i="38"/>
  <c r="S91" i="38"/>
  <c r="T91" i="38"/>
  <c r="U91" i="38"/>
  <c r="V91" i="38"/>
  <c r="W91" i="38"/>
  <c r="X91" i="38"/>
  <c r="Y91" i="38"/>
  <c r="Z91" i="38"/>
  <c r="AA91" i="38"/>
  <c r="AB91" i="38"/>
  <c r="AC91" i="38"/>
  <c r="AD91" i="38"/>
  <c r="AE91" i="38"/>
  <c r="AF91" i="38"/>
  <c r="AG91" i="38"/>
  <c r="AH91" i="38"/>
  <c r="AI91" i="38"/>
  <c r="AJ91" i="38"/>
  <c r="AK91" i="38"/>
  <c r="AL91" i="38"/>
  <c r="AM91" i="38"/>
  <c r="AN91" i="38"/>
  <c r="AO91" i="38"/>
  <c r="AR91" i="38"/>
  <c r="M92" i="38"/>
  <c r="N92" i="38"/>
  <c r="O92" i="38"/>
  <c r="P92" i="38"/>
  <c r="S92" i="38"/>
  <c r="T92" i="38"/>
  <c r="U92" i="38"/>
  <c r="V92" i="38"/>
  <c r="W92" i="38"/>
  <c r="X92" i="38"/>
  <c r="Y92" i="38"/>
  <c r="Z92" i="38"/>
  <c r="AA92" i="38"/>
  <c r="AB92" i="38"/>
  <c r="AC92" i="38"/>
  <c r="AD92" i="38"/>
  <c r="AE92" i="38"/>
  <c r="AF92" i="38"/>
  <c r="AG92" i="38"/>
  <c r="AH92" i="38"/>
  <c r="AI92" i="38"/>
  <c r="AJ92" i="38"/>
  <c r="AK92" i="38"/>
  <c r="AL92" i="38"/>
  <c r="AM92" i="38"/>
  <c r="AN92" i="38"/>
  <c r="AO92" i="38"/>
  <c r="AR92" i="38"/>
  <c r="M93" i="38"/>
  <c r="N93" i="38"/>
  <c r="O93" i="38"/>
  <c r="P93" i="38"/>
  <c r="S93" i="38"/>
  <c r="T93" i="38"/>
  <c r="U93" i="38"/>
  <c r="V93" i="38"/>
  <c r="W93" i="38"/>
  <c r="X93" i="38"/>
  <c r="Y93" i="38"/>
  <c r="Z93" i="38"/>
  <c r="AA93" i="38"/>
  <c r="AB93" i="38"/>
  <c r="AC93" i="38"/>
  <c r="AD93" i="38"/>
  <c r="AE93" i="38"/>
  <c r="AF93" i="38"/>
  <c r="AG93" i="38"/>
  <c r="AH93" i="38"/>
  <c r="AI93" i="38"/>
  <c r="AJ93" i="38"/>
  <c r="AK93" i="38"/>
  <c r="AL93" i="38"/>
  <c r="AM93" i="38"/>
  <c r="AN93" i="38"/>
  <c r="AO93" i="38"/>
  <c r="AR93" i="38"/>
  <c r="M94" i="38"/>
  <c r="N94" i="38"/>
  <c r="O94" i="38"/>
  <c r="P94" i="38"/>
  <c r="S94" i="38"/>
  <c r="T94" i="38"/>
  <c r="U94" i="38"/>
  <c r="V94" i="38"/>
  <c r="W94" i="38"/>
  <c r="X94" i="38"/>
  <c r="Y94" i="38"/>
  <c r="Z94" i="38"/>
  <c r="AA94" i="38"/>
  <c r="AB94" i="38"/>
  <c r="AC94" i="38"/>
  <c r="AD94" i="38"/>
  <c r="AE94" i="38"/>
  <c r="AF94" i="38"/>
  <c r="AG94" i="38"/>
  <c r="AH94" i="38"/>
  <c r="AI94" i="38"/>
  <c r="AJ94" i="38"/>
  <c r="AK94" i="38"/>
  <c r="AL94" i="38"/>
  <c r="AM94" i="38"/>
  <c r="AN94" i="38"/>
  <c r="AO94" i="38"/>
  <c r="AR94" i="38"/>
  <c r="M95" i="38"/>
  <c r="N95" i="38"/>
  <c r="O95" i="38"/>
  <c r="P95" i="38"/>
  <c r="S95" i="38"/>
  <c r="T95" i="38"/>
  <c r="U95" i="38"/>
  <c r="V95" i="38"/>
  <c r="W95" i="38"/>
  <c r="X95" i="38"/>
  <c r="Y95" i="38"/>
  <c r="Z95" i="38"/>
  <c r="AA95" i="38"/>
  <c r="AB95" i="38"/>
  <c r="AC95" i="38"/>
  <c r="AD95" i="38"/>
  <c r="AE95" i="38"/>
  <c r="AF95" i="38"/>
  <c r="AG95" i="38"/>
  <c r="AH95" i="38"/>
  <c r="AI95" i="38"/>
  <c r="AJ95" i="38"/>
  <c r="AK95" i="38"/>
  <c r="AL95" i="38"/>
  <c r="AM95" i="38"/>
  <c r="AN95" i="38"/>
  <c r="AO95" i="38"/>
  <c r="AR95" i="38"/>
  <c r="M96" i="38"/>
  <c r="N96" i="38"/>
  <c r="O96" i="38"/>
  <c r="P96" i="38"/>
  <c r="S96" i="38"/>
  <c r="T96" i="38"/>
  <c r="U96" i="38"/>
  <c r="V96" i="38"/>
  <c r="W96" i="38"/>
  <c r="X96" i="38"/>
  <c r="Y96" i="38"/>
  <c r="Z96" i="38"/>
  <c r="AA96" i="38"/>
  <c r="AB96" i="38"/>
  <c r="AC96" i="38"/>
  <c r="AD96" i="38"/>
  <c r="AE96" i="38"/>
  <c r="AF96" i="38"/>
  <c r="AG96" i="38"/>
  <c r="AH96" i="38"/>
  <c r="AI96" i="38"/>
  <c r="AJ96" i="38"/>
  <c r="AK96" i="38"/>
  <c r="AL96" i="38"/>
  <c r="AM96" i="38"/>
  <c r="AN96" i="38"/>
  <c r="AO96" i="38"/>
  <c r="AR96" i="38"/>
  <c r="M97" i="38"/>
  <c r="N97" i="38"/>
  <c r="O97" i="38"/>
  <c r="P97" i="38"/>
  <c r="S97" i="38"/>
  <c r="T97" i="38"/>
  <c r="U97" i="38"/>
  <c r="V97" i="38"/>
  <c r="W97" i="38"/>
  <c r="X97" i="38"/>
  <c r="Y97" i="38"/>
  <c r="Z97" i="38"/>
  <c r="AA97" i="38"/>
  <c r="AB97" i="38"/>
  <c r="AC97" i="38"/>
  <c r="AD97" i="38"/>
  <c r="AE97" i="38"/>
  <c r="AF97" i="38"/>
  <c r="AG97" i="38"/>
  <c r="AH97" i="38"/>
  <c r="AI97" i="38"/>
  <c r="AJ97" i="38"/>
  <c r="AK97" i="38"/>
  <c r="AL97" i="38"/>
  <c r="AM97" i="38"/>
  <c r="AN97" i="38"/>
  <c r="AO97" i="38"/>
  <c r="AR97" i="38"/>
  <c r="M98" i="38"/>
  <c r="N98" i="38"/>
  <c r="O98" i="38"/>
  <c r="P98" i="38"/>
  <c r="S98" i="38"/>
  <c r="T98" i="38"/>
  <c r="U98" i="38"/>
  <c r="V98" i="38"/>
  <c r="W98" i="38"/>
  <c r="X98" i="38"/>
  <c r="Y98" i="38"/>
  <c r="Z98" i="38"/>
  <c r="AA98" i="38"/>
  <c r="AB98" i="38"/>
  <c r="AC98" i="38"/>
  <c r="AD98" i="38"/>
  <c r="AE98" i="38"/>
  <c r="AF98" i="38"/>
  <c r="AG98" i="38"/>
  <c r="AH98" i="38"/>
  <c r="AI98" i="38"/>
  <c r="AJ98" i="38"/>
  <c r="AK98" i="38"/>
  <c r="AL98" i="38"/>
  <c r="AM98" i="38"/>
  <c r="AN98" i="38"/>
  <c r="AO98" i="38"/>
  <c r="AR98" i="38"/>
  <c r="M99" i="38"/>
  <c r="N99" i="38"/>
  <c r="O99" i="38"/>
  <c r="P99" i="38"/>
  <c r="S99" i="38"/>
  <c r="T99" i="38"/>
  <c r="U99" i="38"/>
  <c r="V99" i="38"/>
  <c r="W99" i="38"/>
  <c r="X99" i="38"/>
  <c r="Y99" i="38"/>
  <c r="Z99" i="38"/>
  <c r="AA99" i="38"/>
  <c r="AB99" i="38"/>
  <c r="AC99" i="38"/>
  <c r="AD99" i="38"/>
  <c r="AE99" i="38"/>
  <c r="AF99" i="38"/>
  <c r="AG99" i="38"/>
  <c r="AH99" i="38"/>
  <c r="AI99" i="38"/>
  <c r="AJ99" i="38"/>
  <c r="AK99" i="38"/>
  <c r="AL99" i="38"/>
  <c r="AM99" i="38"/>
  <c r="AN99" i="38"/>
  <c r="AO99" i="38"/>
  <c r="AR99" i="38"/>
  <c r="M100" i="38"/>
  <c r="N100" i="38"/>
  <c r="O100" i="38"/>
  <c r="P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R100" i="38"/>
  <c r="M101" i="38"/>
  <c r="N101" i="38"/>
  <c r="O101" i="38"/>
  <c r="P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R101" i="38"/>
  <c r="M102" i="38"/>
  <c r="N102" i="38"/>
  <c r="O102" i="38"/>
  <c r="P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R102" i="38"/>
  <c r="M103" i="38"/>
  <c r="N103" i="38"/>
  <c r="O103" i="38"/>
  <c r="P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R103" i="38"/>
  <c r="M104" i="38"/>
  <c r="N104" i="38"/>
  <c r="O104" i="38"/>
  <c r="P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R104" i="38"/>
  <c r="M105" i="38"/>
  <c r="N105" i="38"/>
  <c r="O105" i="38"/>
  <c r="P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R105" i="38"/>
  <c r="M106" i="38"/>
  <c r="N106" i="38"/>
  <c r="O106" i="38"/>
  <c r="P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R106" i="38"/>
  <c r="M107" i="38"/>
  <c r="N107" i="38"/>
  <c r="O107" i="38"/>
  <c r="P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R107" i="38"/>
  <c r="M108" i="38"/>
  <c r="N108" i="38"/>
  <c r="O108" i="38"/>
  <c r="P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R108" i="38"/>
  <c r="M109" i="38"/>
  <c r="N109" i="38"/>
  <c r="O109" i="38"/>
  <c r="P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R109" i="38"/>
  <c r="M110" i="38"/>
  <c r="N110" i="38"/>
  <c r="O110" i="38"/>
  <c r="P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R110" i="38"/>
  <c r="M111" i="38"/>
  <c r="N111" i="38"/>
  <c r="O111" i="38"/>
  <c r="P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R111" i="38"/>
  <c r="M112" i="38"/>
  <c r="N112" i="38"/>
  <c r="O112" i="38"/>
  <c r="P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R112" i="38"/>
  <c r="M113" i="38"/>
  <c r="N113" i="38"/>
  <c r="O113" i="38"/>
  <c r="P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R113" i="38"/>
  <c r="M114" i="38"/>
  <c r="N114" i="38"/>
  <c r="O114" i="38"/>
  <c r="P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R114" i="38"/>
  <c r="M115" i="38"/>
  <c r="N115" i="38"/>
  <c r="O115" i="38"/>
  <c r="P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R115" i="38"/>
  <c r="M116" i="38"/>
  <c r="N116" i="38"/>
  <c r="O116" i="38"/>
  <c r="P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R116" i="38"/>
  <c r="M117" i="38"/>
  <c r="N117" i="38"/>
  <c r="O117" i="38"/>
  <c r="P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R117" i="38"/>
  <c r="M118" i="38"/>
  <c r="N118" i="38"/>
  <c r="O118" i="38"/>
  <c r="P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R118" i="38"/>
  <c r="M119" i="38"/>
  <c r="N119" i="38"/>
  <c r="O119" i="38"/>
  <c r="P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R119" i="38"/>
  <c r="M120" i="38"/>
  <c r="N120" i="38"/>
  <c r="O120" i="38"/>
  <c r="P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R120" i="38"/>
  <c r="M121" i="38"/>
  <c r="N121" i="38"/>
  <c r="O121" i="38"/>
  <c r="P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R121" i="38"/>
  <c r="M122" i="38"/>
  <c r="N122" i="38"/>
  <c r="O122" i="38"/>
  <c r="P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R122" i="38"/>
  <c r="M123" i="38"/>
  <c r="N123" i="38"/>
  <c r="O123" i="38"/>
  <c r="P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R123" i="38"/>
  <c r="M124" i="38"/>
  <c r="N124" i="38"/>
  <c r="O124" i="38"/>
  <c r="P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R124" i="38"/>
  <c r="M125" i="38"/>
  <c r="N125" i="38"/>
  <c r="O125" i="38"/>
  <c r="P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R125" i="38"/>
  <c r="M126" i="38"/>
  <c r="N126" i="38"/>
  <c r="O126" i="38"/>
  <c r="P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R126" i="38"/>
  <c r="M127" i="38"/>
  <c r="N127" i="38"/>
  <c r="O127" i="38"/>
  <c r="P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R127" i="38"/>
  <c r="M128" i="38"/>
  <c r="N128" i="38"/>
  <c r="O128" i="38"/>
  <c r="P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R128" i="38"/>
  <c r="M129" i="38"/>
  <c r="N129" i="38"/>
  <c r="O129" i="38"/>
  <c r="P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R129" i="38"/>
  <c r="M130" i="38"/>
  <c r="N130" i="38"/>
  <c r="O130" i="38"/>
  <c r="P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R130" i="38"/>
  <c r="M131" i="38"/>
  <c r="N131" i="38"/>
  <c r="O131" i="38"/>
  <c r="P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R131" i="38"/>
  <c r="M132" i="38"/>
  <c r="N132" i="38"/>
  <c r="O132" i="38"/>
  <c r="P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R132" i="38"/>
  <c r="M133" i="38"/>
  <c r="N133" i="38"/>
  <c r="O133" i="38"/>
  <c r="P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R133" i="38"/>
  <c r="M134" i="38"/>
  <c r="N134" i="38"/>
  <c r="O134" i="38"/>
  <c r="P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R134" i="38"/>
  <c r="M135" i="38"/>
  <c r="N135" i="38"/>
  <c r="O135" i="38"/>
  <c r="P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R135" i="38"/>
  <c r="M136" i="38"/>
  <c r="N136" i="38"/>
  <c r="O136" i="38"/>
  <c r="P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R136" i="38"/>
  <c r="M137" i="38"/>
  <c r="N137" i="38"/>
  <c r="O137" i="38"/>
  <c r="P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R137" i="38"/>
  <c r="M138" i="38"/>
  <c r="N138" i="38"/>
  <c r="O138" i="38"/>
  <c r="P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R138" i="38"/>
  <c r="M139" i="38"/>
  <c r="N139" i="38"/>
  <c r="O139" i="38"/>
  <c r="P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R139" i="38"/>
  <c r="M140" i="38"/>
  <c r="N140" i="38"/>
  <c r="O140" i="38"/>
  <c r="P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R140" i="38"/>
  <c r="M141" i="38"/>
  <c r="N141" i="38"/>
  <c r="O141" i="38"/>
  <c r="P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R141" i="38"/>
  <c r="M142" i="38"/>
  <c r="N142" i="38"/>
  <c r="O142" i="38"/>
  <c r="P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R142" i="38"/>
  <c r="M143" i="38"/>
  <c r="N143" i="38"/>
  <c r="O143" i="38"/>
  <c r="P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R143" i="38"/>
  <c r="M144" i="38"/>
  <c r="N144" i="38"/>
  <c r="O144" i="38"/>
  <c r="P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R144" i="38"/>
  <c r="M145" i="38"/>
  <c r="N145" i="38"/>
  <c r="O145" i="38"/>
  <c r="P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R145" i="38"/>
  <c r="M146" i="38"/>
  <c r="N146" i="38"/>
  <c r="O146" i="38"/>
  <c r="P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R146" i="38"/>
  <c r="M147" i="38"/>
  <c r="N147" i="38"/>
  <c r="O147" i="38"/>
  <c r="P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R147" i="38"/>
  <c r="M148" i="38"/>
  <c r="N148" i="38"/>
  <c r="O148" i="38"/>
  <c r="P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R148" i="38"/>
  <c r="M149" i="38"/>
  <c r="N149" i="38"/>
  <c r="O149" i="38"/>
  <c r="P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R149" i="38"/>
  <c r="M150" i="38"/>
  <c r="N150" i="38"/>
  <c r="O150" i="38"/>
  <c r="P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R150" i="38"/>
  <c r="M151" i="38"/>
  <c r="N151" i="38"/>
  <c r="O151" i="38"/>
  <c r="P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R151" i="38"/>
  <c r="M152" i="38"/>
  <c r="N152" i="38"/>
  <c r="O152" i="38"/>
  <c r="P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R152" i="38"/>
  <c r="M153" i="38"/>
  <c r="N153" i="38"/>
  <c r="O153" i="38"/>
  <c r="P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R153" i="38"/>
  <c r="M154" i="38"/>
  <c r="N154" i="38"/>
  <c r="O154" i="38"/>
  <c r="P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R154" i="38"/>
  <c r="M155" i="38"/>
  <c r="N155" i="38"/>
  <c r="O155" i="38"/>
  <c r="P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R155" i="38"/>
  <c r="M156" i="38"/>
  <c r="N156" i="38"/>
  <c r="O156" i="38"/>
  <c r="P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R156" i="38"/>
  <c r="M157" i="38"/>
  <c r="N157" i="38"/>
  <c r="O157" i="38"/>
  <c r="P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R157" i="38"/>
  <c r="M158" i="38"/>
  <c r="N158" i="38"/>
  <c r="O158" i="38"/>
  <c r="P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R158" i="38"/>
  <c r="M159" i="38"/>
  <c r="N159" i="38"/>
  <c r="O159" i="38"/>
  <c r="P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R159" i="38"/>
  <c r="M160" i="38"/>
  <c r="N160" i="38"/>
  <c r="O160" i="38"/>
  <c r="P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R160" i="38"/>
  <c r="M161" i="38"/>
  <c r="N161" i="38"/>
  <c r="O161" i="38"/>
  <c r="P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R161" i="38"/>
  <c r="M162" i="38"/>
  <c r="N162" i="38"/>
  <c r="O162" i="38"/>
  <c r="P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R162" i="38"/>
  <c r="M163" i="38"/>
  <c r="N163" i="38"/>
  <c r="O163" i="38"/>
  <c r="P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R163" i="38"/>
  <c r="M164" i="38"/>
  <c r="N164" i="38"/>
  <c r="O164" i="38"/>
  <c r="P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R164" i="38"/>
  <c r="M165" i="38"/>
  <c r="N165" i="38"/>
  <c r="O165" i="38"/>
  <c r="P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R165" i="38"/>
  <c r="M166" i="38"/>
  <c r="N166" i="38"/>
  <c r="O166" i="38"/>
  <c r="P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R166" i="38"/>
  <c r="M167" i="38"/>
  <c r="N167" i="38"/>
  <c r="O167" i="38"/>
  <c r="P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R167" i="38"/>
  <c r="M168" i="38"/>
  <c r="N168" i="38"/>
  <c r="O168" i="38"/>
  <c r="P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R168" i="38"/>
  <c r="M169" i="38"/>
  <c r="N169" i="38"/>
  <c r="O169" i="38"/>
  <c r="P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R169" i="38"/>
  <c r="M170" i="38"/>
  <c r="N170" i="38"/>
  <c r="O170" i="38"/>
  <c r="P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R170" i="38"/>
  <c r="M171" i="38"/>
  <c r="N171" i="38"/>
  <c r="O171" i="38"/>
  <c r="P171" i="38"/>
  <c r="S171"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R171" i="38"/>
  <c r="M172" i="38"/>
  <c r="N172" i="38"/>
  <c r="O172" i="38"/>
  <c r="P172" i="38"/>
  <c r="S172"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R172" i="38"/>
  <c r="M173" i="38"/>
  <c r="N173" i="38"/>
  <c r="O173" i="38"/>
  <c r="P173" i="38"/>
  <c r="S173"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R173" i="38"/>
  <c r="M174" i="38"/>
  <c r="N174" i="38"/>
  <c r="O174" i="38"/>
  <c r="P174" i="38"/>
  <c r="S174" i="38"/>
  <c r="T174" i="38"/>
  <c r="U174" i="38"/>
  <c r="V174" i="38"/>
  <c r="W174" i="38"/>
  <c r="X174" i="38"/>
  <c r="Y174" i="38"/>
  <c r="Z174" i="38"/>
  <c r="AA174" i="38"/>
  <c r="AB174" i="38"/>
  <c r="AC174" i="38"/>
  <c r="AD174" i="38"/>
  <c r="AE174" i="38"/>
  <c r="AF174" i="38"/>
  <c r="AG174" i="38"/>
  <c r="AH174" i="38"/>
  <c r="AI174" i="38"/>
  <c r="AJ174" i="38"/>
  <c r="AK174" i="38"/>
  <c r="AL174" i="38"/>
  <c r="AM174" i="38"/>
  <c r="AN174" i="38"/>
  <c r="AO174" i="38"/>
  <c r="AR174" i="38"/>
  <c r="M175" i="38"/>
  <c r="N175" i="38"/>
  <c r="O175" i="38"/>
  <c r="P175" i="38"/>
  <c r="S175" i="38"/>
  <c r="T175" i="38"/>
  <c r="U175" i="38"/>
  <c r="V175" i="38"/>
  <c r="W175" i="38"/>
  <c r="X175" i="38"/>
  <c r="Y175" i="38"/>
  <c r="Z175" i="38"/>
  <c r="AA175" i="38"/>
  <c r="AB175" i="38"/>
  <c r="AC175" i="38"/>
  <c r="AD175" i="38"/>
  <c r="AE175" i="38"/>
  <c r="AF175" i="38"/>
  <c r="AG175" i="38"/>
  <c r="AH175" i="38"/>
  <c r="AI175" i="38"/>
  <c r="AJ175" i="38"/>
  <c r="AK175" i="38"/>
  <c r="AL175" i="38"/>
  <c r="AM175" i="38"/>
  <c r="AN175" i="38"/>
  <c r="AO175" i="38"/>
  <c r="AR175" i="38"/>
  <c r="M176" i="38"/>
  <c r="N176" i="38"/>
  <c r="O176" i="38"/>
  <c r="P176" i="38"/>
  <c r="S176" i="38"/>
  <c r="T176" i="38"/>
  <c r="U176" i="38"/>
  <c r="V176" i="38"/>
  <c r="W176" i="38"/>
  <c r="X176" i="38"/>
  <c r="Y176" i="38"/>
  <c r="Z176" i="38"/>
  <c r="AA176" i="38"/>
  <c r="AB176" i="38"/>
  <c r="AC176" i="38"/>
  <c r="AD176" i="38"/>
  <c r="AE176" i="38"/>
  <c r="AF176" i="38"/>
  <c r="AG176" i="38"/>
  <c r="AH176" i="38"/>
  <c r="AI176" i="38"/>
  <c r="AJ176" i="38"/>
  <c r="AK176" i="38"/>
  <c r="AL176" i="38"/>
  <c r="AM176" i="38"/>
  <c r="AN176" i="38"/>
  <c r="AO176" i="38"/>
  <c r="AR176" i="38"/>
  <c r="M177" i="38"/>
  <c r="N177" i="38"/>
  <c r="O177" i="38"/>
  <c r="P177" i="38"/>
  <c r="S177" i="38"/>
  <c r="T177" i="38"/>
  <c r="U177" i="38"/>
  <c r="V177" i="38"/>
  <c r="W177" i="38"/>
  <c r="X177" i="38"/>
  <c r="Y177" i="38"/>
  <c r="Z177" i="38"/>
  <c r="AA177" i="38"/>
  <c r="AB177" i="38"/>
  <c r="AC177" i="38"/>
  <c r="AD177" i="38"/>
  <c r="AE177" i="38"/>
  <c r="AF177" i="38"/>
  <c r="AG177" i="38"/>
  <c r="AH177" i="38"/>
  <c r="AI177" i="38"/>
  <c r="AJ177" i="38"/>
  <c r="AK177" i="38"/>
  <c r="AL177" i="38"/>
  <c r="AM177" i="38"/>
  <c r="AN177" i="38"/>
  <c r="AO177" i="38"/>
  <c r="AR177" i="38"/>
  <c r="M178" i="38"/>
  <c r="N178" i="38"/>
  <c r="O178" i="38"/>
  <c r="P178" i="38"/>
  <c r="S178" i="38"/>
  <c r="T178" i="38"/>
  <c r="U178" i="38"/>
  <c r="V178" i="38"/>
  <c r="W178" i="38"/>
  <c r="X178" i="38"/>
  <c r="Y178" i="38"/>
  <c r="Z178" i="38"/>
  <c r="AA178" i="38"/>
  <c r="AB178" i="38"/>
  <c r="AC178" i="38"/>
  <c r="AD178" i="38"/>
  <c r="AE178" i="38"/>
  <c r="AF178" i="38"/>
  <c r="AG178" i="38"/>
  <c r="AH178" i="38"/>
  <c r="AI178" i="38"/>
  <c r="AJ178" i="38"/>
  <c r="AK178" i="38"/>
  <c r="AL178" i="38"/>
  <c r="AM178" i="38"/>
  <c r="AN178" i="38"/>
  <c r="AO178" i="38"/>
  <c r="AR178" i="38"/>
  <c r="M179" i="38"/>
  <c r="N179" i="38"/>
  <c r="O179" i="38"/>
  <c r="P179" i="38"/>
  <c r="S179" i="38"/>
  <c r="T179" i="38"/>
  <c r="U179" i="38"/>
  <c r="V179" i="38"/>
  <c r="W179" i="38"/>
  <c r="X179" i="38"/>
  <c r="Y179" i="38"/>
  <c r="Z179" i="38"/>
  <c r="AA179" i="38"/>
  <c r="AB179" i="38"/>
  <c r="AC179" i="38"/>
  <c r="AD179" i="38"/>
  <c r="AE179" i="38"/>
  <c r="AF179" i="38"/>
  <c r="AG179" i="38"/>
  <c r="AH179" i="38"/>
  <c r="AI179" i="38"/>
  <c r="AJ179" i="38"/>
  <c r="AK179" i="38"/>
  <c r="AL179" i="38"/>
  <c r="AM179" i="38"/>
  <c r="AN179" i="38"/>
  <c r="AO179" i="38"/>
  <c r="AR179" i="38"/>
  <c r="M180" i="38"/>
  <c r="N180" i="38"/>
  <c r="O180" i="38"/>
  <c r="P180" i="38"/>
  <c r="S180" i="38"/>
  <c r="T180" i="38"/>
  <c r="U180" i="38"/>
  <c r="V180" i="38"/>
  <c r="W180" i="38"/>
  <c r="X180" i="38"/>
  <c r="Y180" i="38"/>
  <c r="Z180" i="38"/>
  <c r="AA180" i="38"/>
  <c r="AB180" i="38"/>
  <c r="AC180" i="38"/>
  <c r="AD180" i="38"/>
  <c r="AE180" i="38"/>
  <c r="AF180" i="38"/>
  <c r="AG180" i="38"/>
  <c r="AH180" i="38"/>
  <c r="AI180" i="38"/>
  <c r="AJ180" i="38"/>
  <c r="AK180" i="38"/>
  <c r="AL180" i="38"/>
  <c r="AM180" i="38"/>
  <c r="AN180" i="38"/>
  <c r="AO180" i="38"/>
  <c r="AR180" i="38"/>
  <c r="M181" i="38"/>
  <c r="N181" i="38"/>
  <c r="O181" i="38"/>
  <c r="P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R181" i="38"/>
  <c r="M182" i="38"/>
  <c r="N182" i="38"/>
  <c r="O182" i="38"/>
  <c r="P182" i="38"/>
  <c r="S182" i="38"/>
  <c r="T182" i="38"/>
  <c r="U182" i="38"/>
  <c r="V182" i="38"/>
  <c r="W182" i="38"/>
  <c r="X182" i="38"/>
  <c r="Y182" i="38"/>
  <c r="Z182" i="38"/>
  <c r="AA182" i="38"/>
  <c r="AB182" i="38"/>
  <c r="AC182" i="38"/>
  <c r="AD182" i="38"/>
  <c r="AE182" i="38"/>
  <c r="AF182" i="38"/>
  <c r="AG182" i="38"/>
  <c r="AH182" i="38"/>
  <c r="AI182" i="38"/>
  <c r="AJ182" i="38"/>
  <c r="AK182" i="38"/>
  <c r="AL182" i="38"/>
  <c r="AM182" i="38"/>
  <c r="AN182" i="38"/>
  <c r="AO182" i="38"/>
  <c r="AR182" i="38"/>
  <c r="M183" i="38"/>
  <c r="N183" i="38"/>
  <c r="O183" i="38"/>
  <c r="P183" i="38"/>
  <c r="S183" i="38"/>
  <c r="T183" i="38"/>
  <c r="U183" i="38"/>
  <c r="V183" i="38"/>
  <c r="W183" i="38"/>
  <c r="X183" i="38"/>
  <c r="Y183" i="38"/>
  <c r="Z183" i="38"/>
  <c r="AA183" i="38"/>
  <c r="AB183" i="38"/>
  <c r="AC183" i="38"/>
  <c r="AD183" i="38"/>
  <c r="AE183" i="38"/>
  <c r="AF183" i="38"/>
  <c r="AG183" i="38"/>
  <c r="AH183" i="38"/>
  <c r="AI183" i="38"/>
  <c r="AJ183" i="38"/>
  <c r="AK183" i="38"/>
  <c r="AL183" i="38"/>
  <c r="AM183" i="38"/>
  <c r="AN183" i="38"/>
  <c r="AO183" i="38"/>
  <c r="AR183" i="38"/>
  <c r="M184" i="38"/>
  <c r="N184" i="38"/>
  <c r="O184" i="38"/>
  <c r="P184" i="38"/>
  <c r="S184" i="38"/>
  <c r="T184" i="38"/>
  <c r="U184" i="38"/>
  <c r="V184" i="38"/>
  <c r="W184" i="38"/>
  <c r="X184" i="38"/>
  <c r="Y184" i="38"/>
  <c r="Z184" i="38"/>
  <c r="AA184" i="38"/>
  <c r="AB184" i="38"/>
  <c r="AC184" i="38"/>
  <c r="AD184" i="38"/>
  <c r="AE184" i="38"/>
  <c r="AF184" i="38"/>
  <c r="AG184" i="38"/>
  <c r="AH184" i="38"/>
  <c r="AI184" i="38"/>
  <c r="AJ184" i="38"/>
  <c r="AK184" i="38"/>
  <c r="AL184" i="38"/>
  <c r="AM184" i="38"/>
  <c r="AN184" i="38"/>
  <c r="AO184" i="38"/>
  <c r="AR184" i="38"/>
  <c r="M185" i="38"/>
  <c r="N185" i="38"/>
  <c r="O185" i="38"/>
  <c r="P185" i="38"/>
  <c r="S185" i="38"/>
  <c r="T185" i="38"/>
  <c r="U185" i="38"/>
  <c r="V185" i="38"/>
  <c r="W185" i="38"/>
  <c r="X185" i="38"/>
  <c r="Y185" i="38"/>
  <c r="Z185" i="38"/>
  <c r="AA185" i="38"/>
  <c r="AB185" i="38"/>
  <c r="AC185" i="38"/>
  <c r="AD185" i="38"/>
  <c r="AE185" i="38"/>
  <c r="AF185" i="38"/>
  <c r="AG185" i="38"/>
  <c r="AH185" i="38"/>
  <c r="AI185" i="38"/>
  <c r="AJ185" i="38"/>
  <c r="AK185" i="38"/>
  <c r="AL185" i="38"/>
  <c r="AM185" i="38"/>
  <c r="AN185" i="38"/>
  <c r="AO185" i="38"/>
  <c r="AR185" i="38"/>
  <c r="M186" i="38"/>
  <c r="N186" i="38"/>
  <c r="O186" i="38"/>
  <c r="P186" i="38"/>
  <c r="S186" i="38"/>
  <c r="T186" i="38"/>
  <c r="U186" i="38"/>
  <c r="V186" i="38"/>
  <c r="W186" i="38"/>
  <c r="X186" i="38"/>
  <c r="Y186" i="38"/>
  <c r="Z186" i="38"/>
  <c r="AA186" i="38"/>
  <c r="AB186" i="38"/>
  <c r="AC186" i="38"/>
  <c r="AD186" i="38"/>
  <c r="AE186" i="38"/>
  <c r="AF186" i="38"/>
  <c r="AG186" i="38"/>
  <c r="AH186" i="38"/>
  <c r="AI186" i="38"/>
  <c r="AJ186" i="38"/>
  <c r="AK186" i="38"/>
  <c r="AL186" i="38"/>
  <c r="AM186" i="38"/>
  <c r="AN186" i="38"/>
  <c r="AO186" i="38"/>
  <c r="AR186" i="38"/>
  <c r="M187" i="38"/>
  <c r="N187" i="38"/>
  <c r="O187" i="38"/>
  <c r="P187" i="38"/>
  <c r="S187" i="38"/>
  <c r="T187" i="38"/>
  <c r="U187" i="38"/>
  <c r="V187" i="38"/>
  <c r="W187" i="38"/>
  <c r="X187" i="38"/>
  <c r="Y187" i="38"/>
  <c r="Z187" i="38"/>
  <c r="AA187" i="38"/>
  <c r="AB187" i="38"/>
  <c r="AC187" i="38"/>
  <c r="AD187" i="38"/>
  <c r="AE187" i="38"/>
  <c r="AF187" i="38"/>
  <c r="AG187" i="38"/>
  <c r="AH187" i="38"/>
  <c r="AI187" i="38"/>
  <c r="AJ187" i="38"/>
  <c r="AK187" i="38"/>
  <c r="AL187" i="38"/>
  <c r="AM187" i="38"/>
  <c r="AN187" i="38"/>
  <c r="AO187" i="38"/>
  <c r="AR187" i="38"/>
  <c r="M188" i="38"/>
  <c r="N188" i="38"/>
  <c r="O188" i="38"/>
  <c r="P188" i="38"/>
  <c r="S188" i="38"/>
  <c r="T188" i="38"/>
  <c r="U188" i="38"/>
  <c r="V188" i="38"/>
  <c r="W188" i="38"/>
  <c r="X188" i="38"/>
  <c r="Y188" i="38"/>
  <c r="Z188" i="38"/>
  <c r="AA188" i="38"/>
  <c r="AB188" i="38"/>
  <c r="AC188" i="38"/>
  <c r="AD188" i="38"/>
  <c r="AE188" i="38"/>
  <c r="AF188" i="38"/>
  <c r="AG188" i="38"/>
  <c r="AH188" i="38"/>
  <c r="AI188" i="38"/>
  <c r="AJ188" i="38"/>
  <c r="AK188" i="38"/>
  <c r="AL188" i="38"/>
  <c r="AM188" i="38"/>
  <c r="AN188" i="38"/>
  <c r="AO188" i="38"/>
  <c r="AR188" i="38"/>
  <c r="M189" i="38"/>
  <c r="N189" i="38"/>
  <c r="O189" i="38"/>
  <c r="P189" i="38"/>
  <c r="S189" i="38"/>
  <c r="T189" i="38"/>
  <c r="U189" i="38"/>
  <c r="V189" i="38"/>
  <c r="W189" i="38"/>
  <c r="X189" i="38"/>
  <c r="Y189" i="38"/>
  <c r="Z189" i="38"/>
  <c r="AA189" i="38"/>
  <c r="AB189" i="38"/>
  <c r="AC189" i="38"/>
  <c r="AD189" i="38"/>
  <c r="AE189" i="38"/>
  <c r="AF189" i="38"/>
  <c r="AG189" i="38"/>
  <c r="AH189" i="38"/>
  <c r="AI189" i="38"/>
  <c r="AJ189" i="38"/>
  <c r="AK189" i="38"/>
  <c r="AL189" i="38"/>
  <c r="AM189" i="38"/>
  <c r="AN189" i="38"/>
  <c r="AO189" i="38"/>
  <c r="AR189" i="38"/>
  <c r="M190" i="38"/>
  <c r="N190" i="38"/>
  <c r="O190" i="38"/>
  <c r="P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R190" i="38"/>
  <c r="M191" i="38"/>
  <c r="N191" i="38"/>
  <c r="O191" i="38"/>
  <c r="P191" i="38"/>
  <c r="S191" i="38"/>
  <c r="T191" i="38"/>
  <c r="U191" i="38"/>
  <c r="V191" i="38"/>
  <c r="W191" i="38"/>
  <c r="X191" i="38"/>
  <c r="Y191" i="38"/>
  <c r="Z191" i="38"/>
  <c r="AA191" i="38"/>
  <c r="AB191" i="38"/>
  <c r="AC191" i="38"/>
  <c r="AD191" i="38"/>
  <c r="AE191" i="38"/>
  <c r="AF191" i="38"/>
  <c r="AG191" i="38"/>
  <c r="AH191" i="38"/>
  <c r="AI191" i="38"/>
  <c r="AJ191" i="38"/>
  <c r="AK191" i="38"/>
  <c r="AL191" i="38"/>
  <c r="AM191" i="38"/>
  <c r="AN191" i="38"/>
  <c r="AO191" i="38"/>
  <c r="AR191" i="38"/>
  <c r="M192" i="38"/>
  <c r="N192" i="38"/>
  <c r="O192" i="38"/>
  <c r="P192" i="38"/>
  <c r="S192" i="38"/>
  <c r="T192" i="38"/>
  <c r="U192" i="38"/>
  <c r="V192" i="38"/>
  <c r="W192" i="38"/>
  <c r="X192" i="38"/>
  <c r="Y192" i="38"/>
  <c r="Z192" i="38"/>
  <c r="AA192" i="38"/>
  <c r="AB192" i="38"/>
  <c r="AC192" i="38"/>
  <c r="AD192" i="38"/>
  <c r="AE192" i="38"/>
  <c r="AF192" i="38"/>
  <c r="AG192" i="38"/>
  <c r="AH192" i="38"/>
  <c r="AI192" i="38"/>
  <c r="AJ192" i="38"/>
  <c r="AK192" i="38"/>
  <c r="AL192" i="38"/>
  <c r="AM192" i="38"/>
  <c r="AN192" i="38"/>
  <c r="AO192" i="38"/>
  <c r="AR192" i="38"/>
  <c r="M193" i="38"/>
  <c r="N193" i="38"/>
  <c r="O193" i="38"/>
  <c r="P193" i="38"/>
  <c r="S193" i="38"/>
  <c r="T193" i="38"/>
  <c r="U193" i="38"/>
  <c r="V193" i="38"/>
  <c r="W193" i="38"/>
  <c r="X193" i="38"/>
  <c r="Y193" i="38"/>
  <c r="Z193" i="38"/>
  <c r="AA193" i="38"/>
  <c r="AB193" i="38"/>
  <c r="AC193" i="38"/>
  <c r="AD193" i="38"/>
  <c r="AE193" i="38"/>
  <c r="AF193" i="38"/>
  <c r="AG193" i="38"/>
  <c r="AH193" i="38"/>
  <c r="AI193" i="38"/>
  <c r="AJ193" i="38"/>
  <c r="AK193" i="38"/>
  <c r="AL193" i="38"/>
  <c r="AM193" i="38"/>
  <c r="AN193" i="38"/>
  <c r="AO193" i="38"/>
  <c r="AR193" i="38"/>
  <c r="M194" i="38"/>
  <c r="N194" i="38"/>
  <c r="O194" i="38"/>
  <c r="P194" i="38"/>
  <c r="S194" i="38"/>
  <c r="T194" i="38"/>
  <c r="U194" i="38"/>
  <c r="V194" i="38"/>
  <c r="W194" i="38"/>
  <c r="X194" i="38"/>
  <c r="Y194" i="38"/>
  <c r="Z194" i="38"/>
  <c r="AA194" i="38"/>
  <c r="AB194" i="38"/>
  <c r="AC194" i="38"/>
  <c r="AD194" i="38"/>
  <c r="AE194" i="38"/>
  <c r="AF194" i="38"/>
  <c r="AG194" i="38"/>
  <c r="AH194" i="38"/>
  <c r="AI194" i="38"/>
  <c r="AJ194" i="38"/>
  <c r="AK194" i="38"/>
  <c r="AL194" i="38"/>
  <c r="AM194" i="38"/>
  <c r="AN194" i="38"/>
  <c r="AO194" i="38"/>
  <c r="AR194" i="38"/>
  <c r="M195" i="38"/>
  <c r="N195" i="38"/>
  <c r="O195" i="38"/>
  <c r="P195" i="38"/>
  <c r="S195" i="38"/>
  <c r="T195" i="38"/>
  <c r="U195" i="38"/>
  <c r="V195" i="38"/>
  <c r="W195" i="38"/>
  <c r="X195" i="38"/>
  <c r="Y195" i="38"/>
  <c r="Z195" i="38"/>
  <c r="AA195" i="38"/>
  <c r="AB195" i="38"/>
  <c r="AC195" i="38"/>
  <c r="AD195" i="38"/>
  <c r="AE195" i="38"/>
  <c r="AF195" i="38"/>
  <c r="AG195" i="38"/>
  <c r="AH195" i="38"/>
  <c r="AI195" i="38"/>
  <c r="AJ195" i="38"/>
  <c r="AK195" i="38"/>
  <c r="AL195" i="38"/>
  <c r="AM195" i="38"/>
  <c r="AN195" i="38"/>
  <c r="AO195" i="38"/>
  <c r="AR195" i="38"/>
  <c r="M196" i="38"/>
  <c r="N196" i="38"/>
  <c r="O196" i="38"/>
  <c r="P196" i="38"/>
  <c r="S196" i="38"/>
  <c r="T196" i="38"/>
  <c r="U196" i="38"/>
  <c r="V196" i="38"/>
  <c r="W196" i="38"/>
  <c r="X196" i="38"/>
  <c r="Y196" i="38"/>
  <c r="Z196" i="38"/>
  <c r="AA196" i="38"/>
  <c r="AB196" i="38"/>
  <c r="AC196" i="38"/>
  <c r="AD196" i="38"/>
  <c r="AE196" i="38"/>
  <c r="AF196" i="38"/>
  <c r="AG196" i="38"/>
  <c r="AH196" i="38"/>
  <c r="AI196" i="38"/>
  <c r="AJ196" i="38"/>
  <c r="AK196" i="38"/>
  <c r="AL196" i="38"/>
  <c r="AM196" i="38"/>
  <c r="AN196" i="38"/>
  <c r="AO196" i="38"/>
  <c r="AR196" i="38"/>
  <c r="M197" i="38"/>
  <c r="N197" i="38"/>
  <c r="O197" i="38"/>
  <c r="P197" i="38"/>
  <c r="S197" i="38"/>
  <c r="T197" i="38"/>
  <c r="U197" i="38"/>
  <c r="V197" i="38"/>
  <c r="W197" i="38"/>
  <c r="X197" i="38"/>
  <c r="Y197" i="38"/>
  <c r="Z197" i="38"/>
  <c r="AA197" i="38"/>
  <c r="AB197" i="38"/>
  <c r="AC197" i="38"/>
  <c r="AD197" i="38"/>
  <c r="AE197" i="38"/>
  <c r="AF197" i="38"/>
  <c r="AG197" i="38"/>
  <c r="AH197" i="38"/>
  <c r="AI197" i="38"/>
  <c r="AJ197" i="38"/>
  <c r="AK197" i="38"/>
  <c r="AL197" i="38"/>
  <c r="AM197" i="38"/>
  <c r="AN197" i="38"/>
  <c r="AO197" i="38"/>
  <c r="AR197" i="38"/>
  <c r="M198" i="38"/>
  <c r="N198" i="38"/>
  <c r="O198" i="38"/>
  <c r="P198" i="38"/>
  <c r="S198" i="38"/>
  <c r="T198" i="38"/>
  <c r="U198" i="38"/>
  <c r="V198" i="38"/>
  <c r="W198" i="38"/>
  <c r="X198" i="38"/>
  <c r="Y198" i="38"/>
  <c r="Z198" i="38"/>
  <c r="AA198" i="38"/>
  <c r="AB198" i="38"/>
  <c r="AC198" i="38"/>
  <c r="AD198" i="38"/>
  <c r="AE198" i="38"/>
  <c r="AF198" i="38"/>
  <c r="AG198" i="38"/>
  <c r="AH198" i="38"/>
  <c r="AI198" i="38"/>
  <c r="AJ198" i="38"/>
  <c r="AK198" i="38"/>
  <c r="AL198" i="38"/>
  <c r="AM198" i="38"/>
  <c r="AN198" i="38"/>
  <c r="AO198" i="38"/>
  <c r="AR198" i="38"/>
  <c r="M199" i="38"/>
  <c r="N199" i="38"/>
  <c r="O199" i="38"/>
  <c r="P199" i="38"/>
  <c r="S199" i="38"/>
  <c r="T199" i="38"/>
  <c r="U199" i="38"/>
  <c r="V199" i="38"/>
  <c r="W199" i="38"/>
  <c r="X199" i="38"/>
  <c r="Y199" i="38"/>
  <c r="Z199" i="38"/>
  <c r="AA199" i="38"/>
  <c r="AB199" i="38"/>
  <c r="AC199" i="38"/>
  <c r="AD199" i="38"/>
  <c r="AE199" i="38"/>
  <c r="AF199" i="38"/>
  <c r="AG199" i="38"/>
  <c r="AH199" i="38"/>
  <c r="AI199" i="38"/>
  <c r="AJ199" i="38"/>
  <c r="AK199" i="38"/>
  <c r="AL199" i="38"/>
  <c r="AM199" i="38"/>
  <c r="AN199" i="38"/>
  <c r="AO199" i="38"/>
  <c r="AR199" i="38"/>
  <c r="M200" i="38"/>
  <c r="N200" i="38"/>
  <c r="O200" i="38"/>
  <c r="P200" i="38"/>
  <c r="S200" i="38"/>
  <c r="T200" i="38"/>
  <c r="U200" i="38"/>
  <c r="V200" i="38"/>
  <c r="W200" i="38"/>
  <c r="X200" i="38"/>
  <c r="Y200" i="38"/>
  <c r="Z200" i="38"/>
  <c r="AA200" i="38"/>
  <c r="AB200" i="38"/>
  <c r="AC200" i="38"/>
  <c r="AD200" i="38"/>
  <c r="AE200" i="38"/>
  <c r="AF200" i="38"/>
  <c r="AG200" i="38"/>
  <c r="AH200" i="38"/>
  <c r="AI200" i="38"/>
  <c r="AJ200" i="38"/>
  <c r="AK200" i="38"/>
  <c r="AL200" i="38"/>
  <c r="AM200" i="38"/>
  <c r="AN200" i="38"/>
  <c r="AO200" i="38"/>
  <c r="AR200" i="38"/>
  <c r="M201" i="38"/>
  <c r="N201" i="38"/>
  <c r="O201" i="38"/>
  <c r="P201" i="38"/>
  <c r="S201" i="38"/>
  <c r="T201" i="38"/>
  <c r="U201" i="38"/>
  <c r="V201" i="38"/>
  <c r="W201" i="38"/>
  <c r="X201" i="38"/>
  <c r="Y201" i="38"/>
  <c r="Z201" i="38"/>
  <c r="AA201" i="38"/>
  <c r="AB201" i="38"/>
  <c r="AC201" i="38"/>
  <c r="AD201" i="38"/>
  <c r="AE201" i="38"/>
  <c r="AF201" i="38"/>
  <c r="AG201" i="38"/>
  <c r="AH201" i="38"/>
  <c r="AI201" i="38"/>
  <c r="AJ201" i="38"/>
  <c r="AK201" i="38"/>
  <c r="AL201" i="38"/>
  <c r="AM201" i="38"/>
  <c r="AN201" i="38"/>
  <c r="AO201" i="38"/>
  <c r="AR201" i="38"/>
  <c r="M202" i="38"/>
  <c r="N202" i="38"/>
  <c r="O202" i="38"/>
  <c r="P202" i="38"/>
  <c r="S202" i="38"/>
  <c r="T202" i="38"/>
  <c r="U202" i="38"/>
  <c r="V202" i="38"/>
  <c r="W202" i="38"/>
  <c r="X202" i="38"/>
  <c r="Y202" i="38"/>
  <c r="Z202" i="38"/>
  <c r="AA202" i="38"/>
  <c r="AB202" i="38"/>
  <c r="AC202" i="38"/>
  <c r="AD202" i="38"/>
  <c r="AE202" i="38"/>
  <c r="AF202" i="38"/>
  <c r="AG202" i="38"/>
  <c r="AH202" i="38"/>
  <c r="AI202" i="38"/>
  <c r="AJ202" i="38"/>
  <c r="AK202" i="38"/>
  <c r="AL202" i="38"/>
  <c r="AM202" i="38"/>
  <c r="AN202" i="38"/>
  <c r="AO202" i="38"/>
  <c r="AR202" i="38"/>
  <c r="M203" i="38"/>
  <c r="N203" i="38"/>
  <c r="O203" i="38"/>
  <c r="P203" i="38"/>
  <c r="S203" i="38"/>
  <c r="T203" i="38"/>
  <c r="U203" i="38"/>
  <c r="V203" i="38"/>
  <c r="W203" i="38"/>
  <c r="X203" i="38"/>
  <c r="Y203" i="38"/>
  <c r="Z203" i="38"/>
  <c r="AA203" i="38"/>
  <c r="AB203" i="38"/>
  <c r="AC203" i="38"/>
  <c r="AD203" i="38"/>
  <c r="AE203" i="38"/>
  <c r="AF203" i="38"/>
  <c r="AG203" i="38"/>
  <c r="AH203" i="38"/>
  <c r="AI203" i="38"/>
  <c r="AJ203" i="38"/>
  <c r="AK203" i="38"/>
  <c r="AL203" i="38"/>
  <c r="AM203" i="38"/>
  <c r="AN203" i="38"/>
  <c r="AO203" i="38"/>
  <c r="AR203" i="38"/>
  <c r="M204" i="38"/>
  <c r="N204" i="38"/>
  <c r="O204" i="38"/>
  <c r="P204" i="38"/>
  <c r="S204" i="38"/>
  <c r="T204" i="38"/>
  <c r="U204" i="38"/>
  <c r="V204" i="38"/>
  <c r="W204" i="38"/>
  <c r="X204" i="38"/>
  <c r="Y204" i="38"/>
  <c r="Z204" i="38"/>
  <c r="AA204" i="38"/>
  <c r="AB204" i="38"/>
  <c r="AC204" i="38"/>
  <c r="AD204" i="38"/>
  <c r="AE204" i="38"/>
  <c r="AF204" i="38"/>
  <c r="AG204" i="38"/>
  <c r="AH204" i="38"/>
  <c r="AI204" i="38"/>
  <c r="AJ204" i="38"/>
  <c r="AK204" i="38"/>
  <c r="AL204" i="38"/>
  <c r="AM204" i="38"/>
  <c r="AN204" i="38"/>
  <c r="AO204" i="38"/>
  <c r="AR204" i="38"/>
  <c r="M205" i="38"/>
  <c r="N205" i="38"/>
  <c r="O205" i="38"/>
  <c r="P205" i="38"/>
  <c r="S205" i="38"/>
  <c r="T205" i="38"/>
  <c r="U205" i="38"/>
  <c r="V205" i="38"/>
  <c r="W205" i="38"/>
  <c r="X205" i="38"/>
  <c r="Y205" i="38"/>
  <c r="Z205" i="38"/>
  <c r="AA205" i="38"/>
  <c r="AB205" i="38"/>
  <c r="AC205" i="38"/>
  <c r="AD205" i="38"/>
  <c r="AE205" i="38"/>
  <c r="AF205" i="38"/>
  <c r="AG205" i="38"/>
  <c r="AH205" i="38"/>
  <c r="AI205" i="38"/>
  <c r="AJ205" i="38"/>
  <c r="AK205" i="38"/>
  <c r="AL205" i="38"/>
  <c r="AM205" i="38"/>
  <c r="AN205" i="38"/>
  <c r="AO205" i="38"/>
  <c r="AR205" i="38"/>
  <c r="M206" i="38"/>
  <c r="N206" i="38"/>
  <c r="O206" i="38"/>
  <c r="P206" i="38"/>
  <c r="S206" i="38"/>
  <c r="T206" i="38"/>
  <c r="U206" i="38"/>
  <c r="V206" i="38"/>
  <c r="W206" i="38"/>
  <c r="X206" i="38"/>
  <c r="Y206" i="38"/>
  <c r="Z206" i="38"/>
  <c r="AA206" i="38"/>
  <c r="AB206" i="38"/>
  <c r="AC206" i="38"/>
  <c r="AD206" i="38"/>
  <c r="AE206" i="38"/>
  <c r="AF206" i="38"/>
  <c r="AG206" i="38"/>
  <c r="AH206" i="38"/>
  <c r="AI206" i="38"/>
  <c r="AJ206" i="38"/>
  <c r="AK206" i="38"/>
  <c r="AL206" i="38"/>
  <c r="AM206" i="38"/>
  <c r="AN206" i="38"/>
  <c r="AO206" i="38"/>
  <c r="AR206" i="38"/>
  <c r="M207" i="38"/>
  <c r="N207" i="38"/>
  <c r="O207" i="38"/>
  <c r="P207" i="38"/>
  <c r="S207" i="38"/>
  <c r="T207" i="38"/>
  <c r="U207" i="38"/>
  <c r="V207" i="38"/>
  <c r="W207" i="38"/>
  <c r="X207" i="38"/>
  <c r="Y207" i="38"/>
  <c r="Z207" i="38"/>
  <c r="AA207" i="38"/>
  <c r="AB207" i="38"/>
  <c r="AC207" i="38"/>
  <c r="AD207" i="38"/>
  <c r="AE207" i="38"/>
  <c r="AF207" i="38"/>
  <c r="AG207" i="38"/>
  <c r="AH207" i="38"/>
  <c r="AI207" i="38"/>
  <c r="AJ207" i="38"/>
  <c r="AK207" i="38"/>
  <c r="AL207" i="38"/>
  <c r="AM207" i="38"/>
  <c r="AN207" i="38"/>
  <c r="AO207" i="38"/>
  <c r="AR207" i="38"/>
  <c r="M208" i="38"/>
  <c r="N208" i="38"/>
  <c r="O208" i="38"/>
  <c r="P208" i="38"/>
  <c r="S208" i="38"/>
  <c r="T208" i="38"/>
  <c r="U208" i="38"/>
  <c r="V208" i="38"/>
  <c r="W208" i="38"/>
  <c r="X208" i="38"/>
  <c r="Y208" i="38"/>
  <c r="Z208" i="38"/>
  <c r="AA208" i="38"/>
  <c r="AB208" i="38"/>
  <c r="AC208" i="38"/>
  <c r="AD208" i="38"/>
  <c r="AE208" i="38"/>
  <c r="AF208" i="38"/>
  <c r="AG208" i="38"/>
  <c r="AH208" i="38"/>
  <c r="AI208" i="38"/>
  <c r="AJ208" i="38"/>
  <c r="AK208" i="38"/>
  <c r="AL208" i="38"/>
  <c r="AM208" i="38"/>
  <c r="AN208" i="38"/>
  <c r="AO208" i="38"/>
  <c r="AR208" i="38"/>
  <c r="M209" i="38"/>
  <c r="N209" i="38"/>
  <c r="O209" i="38"/>
  <c r="P209" i="38"/>
  <c r="S209" i="38"/>
  <c r="T209" i="38"/>
  <c r="U209" i="38"/>
  <c r="V209" i="38"/>
  <c r="W209" i="38"/>
  <c r="X209" i="38"/>
  <c r="Y209" i="38"/>
  <c r="Z209" i="38"/>
  <c r="AA209" i="38"/>
  <c r="AB209" i="38"/>
  <c r="AC209" i="38"/>
  <c r="AD209" i="38"/>
  <c r="AE209" i="38"/>
  <c r="AF209" i="38"/>
  <c r="AG209" i="38"/>
  <c r="AH209" i="38"/>
  <c r="AI209" i="38"/>
  <c r="AJ209" i="38"/>
  <c r="AK209" i="38"/>
  <c r="AL209" i="38"/>
  <c r="AM209" i="38"/>
  <c r="AN209" i="38"/>
  <c r="AO209" i="38"/>
  <c r="AR209" i="38"/>
  <c r="M210" i="38"/>
  <c r="N210" i="38"/>
  <c r="O210" i="38"/>
  <c r="P210" i="38"/>
  <c r="S210" i="38"/>
  <c r="T210" i="38"/>
  <c r="U210" i="38"/>
  <c r="V210" i="38"/>
  <c r="W210" i="38"/>
  <c r="X210" i="38"/>
  <c r="Y210" i="38"/>
  <c r="Z210" i="38"/>
  <c r="AA210" i="38"/>
  <c r="AB210" i="38"/>
  <c r="AC210" i="38"/>
  <c r="AD210" i="38"/>
  <c r="AE210" i="38"/>
  <c r="AF210" i="38"/>
  <c r="AG210" i="38"/>
  <c r="AH210" i="38"/>
  <c r="AI210" i="38"/>
  <c r="AJ210" i="38"/>
  <c r="AK210" i="38"/>
  <c r="AL210" i="38"/>
  <c r="AM210" i="38"/>
  <c r="AN210" i="38"/>
  <c r="AO210" i="38"/>
  <c r="AR210" i="38"/>
  <c r="M211" i="38"/>
  <c r="N211" i="38"/>
  <c r="O211" i="38"/>
  <c r="P211" i="38"/>
  <c r="S211" i="38"/>
  <c r="T211" i="38"/>
  <c r="U211" i="38"/>
  <c r="V211" i="38"/>
  <c r="W211" i="38"/>
  <c r="X211" i="38"/>
  <c r="Y211" i="38"/>
  <c r="Z211" i="38"/>
  <c r="AA211" i="38"/>
  <c r="AB211" i="38"/>
  <c r="AC211" i="38"/>
  <c r="AD211" i="38"/>
  <c r="AE211" i="38"/>
  <c r="AF211" i="38"/>
  <c r="AG211" i="38"/>
  <c r="AH211" i="38"/>
  <c r="AI211" i="38"/>
  <c r="AJ211" i="38"/>
  <c r="AK211" i="38"/>
  <c r="AL211" i="38"/>
  <c r="AM211" i="38"/>
  <c r="AN211" i="38"/>
  <c r="AO211" i="38"/>
  <c r="AR211" i="38"/>
  <c r="M212" i="38"/>
  <c r="N212" i="38"/>
  <c r="O212" i="38"/>
  <c r="P212" i="38"/>
  <c r="S212" i="38"/>
  <c r="T212" i="38"/>
  <c r="U212" i="38"/>
  <c r="V212" i="38"/>
  <c r="W212" i="38"/>
  <c r="X212" i="38"/>
  <c r="Y212" i="38"/>
  <c r="Z212" i="38"/>
  <c r="AA212" i="38"/>
  <c r="AB212" i="38"/>
  <c r="AC212" i="38"/>
  <c r="AD212" i="38"/>
  <c r="AE212" i="38"/>
  <c r="AF212" i="38"/>
  <c r="AG212" i="38"/>
  <c r="AH212" i="38"/>
  <c r="AI212" i="38"/>
  <c r="AJ212" i="38"/>
  <c r="AK212" i="38"/>
  <c r="AL212" i="38"/>
  <c r="AM212" i="38"/>
  <c r="AN212" i="38"/>
  <c r="AO212" i="38"/>
  <c r="AR212" i="38"/>
  <c r="M213" i="38"/>
  <c r="N213" i="38"/>
  <c r="O213" i="38"/>
  <c r="P213" i="38"/>
  <c r="S213" i="38"/>
  <c r="T213" i="38"/>
  <c r="U213" i="38"/>
  <c r="V213" i="38"/>
  <c r="W213" i="38"/>
  <c r="X213" i="38"/>
  <c r="Y213" i="38"/>
  <c r="Z213" i="38"/>
  <c r="AA213" i="38"/>
  <c r="AB213" i="38"/>
  <c r="AC213" i="38"/>
  <c r="AD213" i="38"/>
  <c r="AE213" i="38"/>
  <c r="AF213" i="38"/>
  <c r="AG213" i="38"/>
  <c r="AH213" i="38"/>
  <c r="AI213" i="38"/>
  <c r="AJ213" i="38"/>
  <c r="AK213" i="38"/>
  <c r="AL213" i="38"/>
  <c r="AM213" i="38"/>
  <c r="AN213" i="38"/>
  <c r="AO213" i="38"/>
  <c r="AR213" i="38"/>
  <c r="M214" i="38"/>
  <c r="N214" i="38"/>
  <c r="O214" i="38"/>
  <c r="P214" i="38"/>
  <c r="S214" i="38"/>
  <c r="T214" i="38"/>
  <c r="U214" i="38"/>
  <c r="V214" i="38"/>
  <c r="W214" i="38"/>
  <c r="X214" i="38"/>
  <c r="Y214" i="38"/>
  <c r="Z214" i="38"/>
  <c r="AA214" i="38"/>
  <c r="AB214" i="38"/>
  <c r="AC214" i="38"/>
  <c r="AD214" i="38"/>
  <c r="AE214" i="38"/>
  <c r="AF214" i="38"/>
  <c r="AG214" i="38"/>
  <c r="AH214" i="38"/>
  <c r="AI214" i="38"/>
  <c r="AJ214" i="38"/>
  <c r="AK214" i="38"/>
  <c r="AL214" i="38"/>
  <c r="AM214" i="38"/>
  <c r="AN214" i="38"/>
  <c r="AO214" i="38"/>
  <c r="AR214" i="38"/>
  <c r="M215" i="38"/>
  <c r="N215" i="38"/>
  <c r="O215" i="38"/>
  <c r="P215" i="38"/>
  <c r="S215" i="38"/>
  <c r="T215" i="38"/>
  <c r="U215" i="38"/>
  <c r="V215" i="38"/>
  <c r="W215" i="38"/>
  <c r="X215" i="38"/>
  <c r="Y215" i="38"/>
  <c r="Z215" i="38"/>
  <c r="AA215" i="38"/>
  <c r="AB215" i="38"/>
  <c r="AC215" i="38"/>
  <c r="AD215" i="38"/>
  <c r="AE215" i="38"/>
  <c r="AF215" i="38"/>
  <c r="AG215" i="38"/>
  <c r="AH215" i="38"/>
  <c r="AI215" i="38"/>
  <c r="AJ215" i="38"/>
  <c r="AK215" i="38"/>
  <c r="AL215" i="38"/>
  <c r="AM215" i="38"/>
  <c r="AN215" i="38"/>
  <c r="AO215" i="38"/>
  <c r="AR215" i="38"/>
  <c r="M216" i="38"/>
  <c r="N216" i="38"/>
  <c r="O216" i="38"/>
  <c r="P216" i="38"/>
  <c r="S216" i="38"/>
  <c r="T216" i="38"/>
  <c r="U216" i="38"/>
  <c r="V216" i="38"/>
  <c r="W216" i="38"/>
  <c r="X216" i="38"/>
  <c r="Y216" i="38"/>
  <c r="Z216" i="38"/>
  <c r="AA216" i="38"/>
  <c r="AB216" i="38"/>
  <c r="AC216" i="38"/>
  <c r="AD216" i="38"/>
  <c r="AE216" i="38"/>
  <c r="AF216" i="38"/>
  <c r="AG216" i="38"/>
  <c r="AH216" i="38"/>
  <c r="AI216" i="38"/>
  <c r="AJ216" i="38"/>
  <c r="AK216" i="38"/>
  <c r="AL216" i="38"/>
  <c r="AM216" i="38"/>
  <c r="AN216" i="38"/>
  <c r="AO216" i="38"/>
  <c r="AR216" i="38"/>
  <c r="M217" i="38"/>
  <c r="N217" i="38"/>
  <c r="O217" i="38"/>
  <c r="P217" i="38"/>
  <c r="S217" i="38"/>
  <c r="T217" i="38"/>
  <c r="U217" i="38"/>
  <c r="V217" i="38"/>
  <c r="W217" i="38"/>
  <c r="X217" i="38"/>
  <c r="Y217" i="38"/>
  <c r="Z217" i="38"/>
  <c r="AA217" i="38"/>
  <c r="AB217" i="38"/>
  <c r="AC217" i="38"/>
  <c r="AD217" i="38"/>
  <c r="AE217" i="38"/>
  <c r="AF217" i="38"/>
  <c r="AG217" i="38"/>
  <c r="AH217" i="38"/>
  <c r="AI217" i="38"/>
  <c r="AJ217" i="38"/>
  <c r="AK217" i="38"/>
  <c r="AL217" i="38"/>
  <c r="AM217" i="38"/>
  <c r="AN217" i="38"/>
  <c r="AO217" i="38"/>
  <c r="AR217" i="38"/>
  <c r="M218" i="38"/>
  <c r="N218" i="38"/>
  <c r="O218" i="38"/>
  <c r="P218" i="38"/>
  <c r="S218" i="38"/>
  <c r="T218" i="38"/>
  <c r="U218" i="38"/>
  <c r="V218" i="38"/>
  <c r="W218" i="38"/>
  <c r="X218" i="38"/>
  <c r="Y218" i="38"/>
  <c r="Z218" i="38"/>
  <c r="AA218" i="38"/>
  <c r="AB218" i="38"/>
  <c r="AC218" i="38"/>
  <c r="AD218" i="38"/>
  <c r="AE218" i="38"/>
  <c r="AF218" i="38"/>
  <c r="AG218" i="38"/>
  <c r="AH218" i="38"/>
  <c r="AI218" i="38"/>
  <c r="AJ218" i="38"/>
  <c r="AK218" i="38"/>
  <c r="AL218" i="38"/>
  <c r="AM218" i="38"/>
  <c r="AN218" i="38"/>
  <c r="AO218" i="38"/>
  <c r="AR218" i="38"/>
  <c r="M219" i="38"/>
  <c r="N219" i="38"/>
  <c r="O219" i="38"/>
  <c r="P219" i="38"/>
  <c r="S219" i="38"/>
  <c r="T219" i="38"/>
  <c r="U219" i="38"/>
  <c r="V219" i="38"/>
  <c r="W219" i="38"/>
  <c r="X219" i="38"/>
  <c r="Y219" i="38"/>
  <c r="Z219" i="38"/>
  <c r="AA219" i="38"/>
  <c r="AB219" i="38"/>
  <c r="AC219" i="38"/>
  <c r="AD219" i="38"/>
  <c r="AE219" i="38"/>
  <c r="AF219" i="38"/>
  <c r="AG219" i="38"/>
  <c r="AH219" i="38"/>
  <c r="AI219" i="38"/>
  <c r="AJ219" i="38"/>
  <c r="AK219" i="38"/>
  <c r="AL219" i="38"/>
  <c r="AM219" i="38"/>
  <c r="AN219" i="38"/>
  <c r="AO219" i="38"/>
  <c r="AR219" i="38"/>
  <c r="M220" i="38"/>
  <c r="N220" i="38"/>
  <c r="O220" i="38"/>
  <c r="P220" i="38"/>
  <c r="S220" i="38"/>
  <c r="T220" i="38"/>
  <c r="U220" i="38"/>
  <c r="V220" i="38"/>
  <c r="W220" i="38"/>
  <c r="X220" i="38"/>
  <c r="Y220" i="38"/>
  <c r="Z220" i="38"/>
  <c r="AA220" i="38"/>
  <c r="AB220" i="38"/>
  <c r="AC220" i="38"/>
  <c r="AD220" i="38"/>
  <c r="AE220" i="38"/>
  <c r="AF220" i="38"/>
  <c r="AG220" i="38"/>
  <c r="AH220" i="38"/>
  <c r="AI220" i="38"/>
  <c r="AJ220" i="38"/>
  <c r="AK220" i="38"/>
  <c r="AL220" i="38"/>
  <c r="AM220" i="38"/>
  <c r="AN220" i="38"/>
  <c r="AO220" i="38"/>
  <c r="AR220" i="38"/>
  <c r="M221" i="38"/>
  <c r="N221" i="38"/>
  <c r="O221" i="38"/>
  <c r="P221" i="38"/>
  <c r="S221" i="38"/>
  <c r="T221" i="38"/>
  <c r="U221" i="38"/>
  <c r="V221" i="38"/>
  <c r="W221" i="38"/>
  <c r="X221" i="38"/>
  <c r="Y221" i="38"/>
  <c r="Z221" i="38"/>
  <c r="AA221" i="38"/>
  <c r="AB221" i="38"/>
  <c r="AC221" i="38"/>
  <c r="AD221" i="38"/>
  <c r="AE221" i="38"/>
  <c r="AF221" i="38"/>
  <c r="AG221" i="38"/>
  <c r="AH221" i="38"/>
  <c r="AI221" i="38"/>
  <c r="AJ221" i="38"/>
  <c r="AK221" i="38"/>
  <c r="AL221" i="38"/>
  <c r="AM221" i="38"/>
  <c r="AN221" i="38"/>
  <c r="AO221" i="38"/>
  <c r="AR221" i="38"/>
  <c r="M222" i="38"/>
  <c r="N222" i="38"/>
  <c r="O222" i="38"/>
  <c r="P222" i="38"/>
  <c r="S222" i="38"/>
  <c r="T222" i="38"/>
  <c r="U222" i="38"/>
  <c r="V222" i="38"/>
  <c r="W222" i="38"/>
  <c r="X222" i="38"/>
  <c r="Y222" i="38"/>
  <c r="Z222" i="38"/>
  <c r="AA222" i="38"/>
  <c r="AB222" i="38"/>
  <c r="AC222" i="38"/>
  <c r="AD222" i="38"/>
  <c r="AE222" i="38"/>
  <c r="AF222" i="38"/>
  <c r="AG222" i="38"/>
  <c r="AH222" i="38"/>
  <c r="AI222" i="38"/>
  <c r="AJ222" i="38"/>
  <c r="AK222" i="38"/>
  <c r="AL222" i="38"/>
  <c r="AM222" i="38"/>
  <c r="AN222" i="38"/>
  <c r="AO222" i="38"/>
  <c r="AR222" i="38"/>
  <c r="M223" i="38"/>
  <c r="N223" i="38"/>
  <c r="O223" i="38"/>
  <c r="P223" i="38"/>
  <c r="S223" i="38"/>
  <c r="T223" i="38"/>
  <c r="U223" i="38"/>
  <c r="V223" i="38"/>
  <c r="W223" i="38"/>
  <c r="X223" i="38"/>
  <c r="Y223" i="38"/>
  <c r="Z223" i="38"/>
  <c r="AA223" i="38"/>
  <c r="AB223" i="38"/>
  <c r="AC223" i="38"/>
  <c r="AD223" i="38"/>
  <c r="AE223" i="38"/>
  <c r="AF223" i="38"/>
  <c r="AG223" i="38"/>
  <c r="AH223" i="38"/>
  <c r="AI223" i="38"/>
  <c r="AJ223" i="38"/>
  <c r="AK223" i="38"/>
  <c r="AL223" i="38"/>
  <c r="AM223" i="38"/>
  <c r="AN223" i="38"/>
  <c r="AO223" i="38"/>
  <c r="AR223" i="38"/>
  <c r="M224" i="38"/>
  <c r="N224" i="38"/>
  <c r="O224" i="38"/>
  <c r="P224" i="38"/>
  <c r="S224" i="38"/>
  <c r="T224" i="38"/>
  <c r="U224" i="38"/>
  <c r="V224" i="38"/>
  <c r="W224" i="38"/>
  <c r="X224" i="38"/>
  <c r="Y224" i="38"/>
  <c r="Z224" i="38"/>
  <c r="AA224" i="38"/>
  <c r="AB224" i="38"/>
  <c r="AC224" i="38"/>
  <c r="AD224" i="38"/>
  <c r="AE224" i="38"/>
  <c r="AF224" i="38"/>
  <c r="AG224" i="38"/>
  <c r="AH224" i="38"/>
  <c r="AI224" i="38"/>
  <c r="AJ224" i="38"/>
  <c r="AK224" i="38"/>
  <c r="AL224" i="38"/>
  <c r="AM224" i="38"/>
  <c r="AN224" i="38"/>
  <c r="AO224" i="38"/>
  <c r="AR224" i="38"/>
  <c r="M225" i="38"/>
  <c r="N225" i="38"/>
  <c r="O225" i="38"/>
  <c r="P225" i="38"/>
  <c r="S225" i="38"/>
  <c r="T225" i="38"/>
  <c r="U225" i="38"/>
  <c r="V225" i="38"/>
  <c r="W225" i="38"/>
  <c r="X225" i="38"/>
  <c r="Y225" i="38"/>
  <c r="Z225" i="38"/>
  <c r="AA225" i="38"/>
  <c r="AB225" i="38"/>
  <c r="AC225" i="38"/>
  <c r="AD225" i="38"/>
  <c r="AE225" i="38"/>
  <c r="AF225" i="38"/>
  <c r="AG225" i="38"/>
  <c r="AH225" i="38"/>
  <c r="AI225" i="38"/>
  <c r="AJ225" i="38"/>
  <c r="AK225" i="38"/>
  <c r="AL225" i="38"/>
  <c r="AM225" i="38"/>
  <c r="AN225" i="38"/>
  <c r="AO225" i="38"/>
  <c r="AR225" i="38"/>
  <c r="M226" i="38"/>
  <c r="N226" i="38"/>
  <c r="O226" i="38"/>
  <c r="P226" i="38"/>
  <c r="S226" i="38"/>
  <c r="T226" i="38"/>
  <c r="U226" i="38"/>
  <c r="V226" i="38"/>
  <c r="W226" i="38"/>
  <c r="X226" i="38"/>
  <c r="Y226" i="38"/>
  <c r="Z226" i="38"/>
  <c r="AA226" i="38"/>
  <c r="AB226" i="38"/>
  <c r="AC226" i="38"/>
  <c r="AD226" i="38"/>
  <c r="AE226" i="38"/>
  <c r="AF226" i="38"/>
  <c r="AG226" i="38"/>
  <c r="AH226" i="38"/>
  <c r="AI226" i="38"/>
  <c r="AJ226" i="38"/>
  <c r="AK226" i="38"/>
  <c r="AL226" i="38"/>
  <c r="AM226" i="38"/>
  <c r="AN226" i="38"/>
  <c r="AO226" i="38"/>
  <c r="AR226" i="38"/>
  <c r="M227" i="38"/>
  <c r="N227" i="38"/>
  <c r="O227" i="38"/>
  <c r="P227" i="38"/>
  <c r="S227" i="38"/>
  <c r="T227" i="38"/>
  <c r="U227" i="38"/>
  <c r="V227" i="38"/>
  <c r="W227" i="38"/>
  <c r="X227" i="38"/>
  <c r="Y227" i="38"/>
  <c r="Z227" i="38"/>
  <c r="AA227" i="38"/>
  <c r="AB227" i="38"/>
  <c r="AC227" i="38"/>
  <c r="AD227" i="38"/>
  <c r="AE227" i="38"/>
  <c r="AF227" i="38"/>
  <c r="AG227" i="38"/>
  <c r="AH227" i="38"/>
  <c r="AI227" i="38"/>
  <c r="AJ227" i="38"/>
  <c r="AK227" i="38"/>
  <c r="AL227" i="38"/>
  <c r="AM227" i="38"/>
  <c r="AN227" i="38"/>
  <c r="AO227" i="38"/>
  <c r="AR227" i="38"/>
  <c r="M228" i="38"/>
  <c r="N228" i="38"/>
  <c r="O228" i="38"/>
  <c r="P228" i="38"/>
  <c r="S228" i="38"/>
  <c r="T228" i="38"/>
  <c r="U228" i="38"/>
  <c r="V228" i="38"/>
  <c r="W228" i="38"/>
  <c r="X228" i="38"/>
  <c r="Y228" i="38"/>
  <c r="Z228" i="38"/>
  <c r="AA228" i="38"/>
  <c r="AB228" i="38"/>
  <c r="AC228" i="38"/>
  <c r="AD228" i="38"/>
  <c r="AE228" i="38"/>
  <c r="AF228" i="38"/>
  <c r="AG228" i="38"/>
  <c r="AH228" i="38"/>
  <c r="AI228" i="38"/>
  <c r="AJ228" i="38"/>
  <c r="AK228" i="38"/>
  <c r="AL228" i="38"/>
  <c r="AM228" i="38"/>
  <c r="AN228" i="38"/>
  <c r="AO228" i="38"/>
  <c r="AR228" i="38"/>
  <c r="M229" i="38"/>
  <c r="N229" i="38"/>
  <c r="O229" i="38"/>
  <c r="P229" i="38"/>
  <c r="S229" i="38"/>
  <c r="T229" i="38"/>
  <c r="U229" i="38"/>
  <c r="V229" i="38"/>
  <c r="W229" i="38"/>
  <c r="X229" i="38"/>
  <c r="Y229" i="38"/>
  <c r="Z229" i="38"/>
  <c r="AA229" i="38"/>
  <c r="AB229" i="38"/>
  <c r="AC229" i="38"/>
  <c r="AD229" i="38"/>
  <c r="AE229" i="38"/>
  <c r="AF229" i="38"/>
  <c r="AG229" i="38"/>
  <c r="AH229" i="38"/>
  <c r="AI229" i="38"/>
  <c r="AJ229" i="38"/>
  <c r="AK229" i="38"/>
  <c r="AL229" i="38"/>
  <c r="AM229" i="38"/>
  <c r="AN229" i="38"/>
  <c r="AO229" i="38"/>
  <c r="AR229" i="38"/>
  <c r="M230" i="38"/>
  <c r="N230" i="38"/>
  <c r="O230" i="38"/>
  <c r="P230" i="38"/>
  <c r="S230" i="38"/>
  <c r="T230" i="38"/>
  <c r="U230" i="38"/>
  <c r="V230" i="38"/>
  <c r="W230" i="38"/>
  <c r="X230" i="38"/>
  <c r="Y230" i="38"/>
  <c r="Z230" i="38"/>
  <c r="AA230" i="38"/>
  <c r="AB230" i="38"/>
  <c r="AC230" i="38"/>
  <c r="AD230" i="38"/>
  <c r="AE230" i="38"/>
  <c r="AF230" i="38"/>
  <c r="AG230" i="38"/>
  <c r="AH230" i="38"/>
  <c r="AI230" i="38"/>
  <c r="AJ230" i="38"/>
  <c r="AK230" i="38"/>
  <c r="AL230" i="38"/>
  <c r="AM230" i="38"/>
  <c r="AN230" i="38"/>
  <c r="AO230" i="38"/>
  <c r="AR230" i="38"/>
  <c r="M231" i="38"/>
  <c r="N231" i="38"/>
  <c r="O231" i="38"/>
  <c r="P231" i="38"/>
  <c r="S231" i="38"/>
  <c r="T231" i="38"/>
  <c r="U231" i="38"/>
  <c r="V231" i="38"/>
  <c r="W231" i="38"/>
  <c r="X231" i="38"/>
  <c r="Y231" i="38"/>
  <c r="Z231" i="38"/>
  <c r="AA231" i="38"/>
  <c r="AB231" i="38"/>
  <c r="AC231" i="38"/>
  <c r="AD231" i="38"/>
  <c r="AE231" i="38"/>
  <c r="AF231" i="38"/>
  <c r="AG231" i="38"/>
  <c r="AH231" i="38"/>
  <c r="AI231" i="38"/>
  <c r="AJ231" i="38"/>
  <c r="AK231" i="38"/>
  <c r="AL231" i="38"/>
  <c r="AM231" i="38"/>
  <c r="AN231" i="38"/>
  <c r="AO231" i="38"/>
  <c r="AR231" i="38"/>
  <c r="M232" i="38"/>
  <c r="N232" i="38"/>
  <c r="O232" i="38"/>
  <c r="P232" i="38"/>
  <c r="S232" i="38"/>
  <c r="T232" i="38"/>
  <c r="U232" i="38"/>
  <c r="V232" i="38"/>
  <c r="W232" i="38"/>
  <c r="X232" i="38"/>
  <c r="Y232" i="38"/>
  <c r="Z232" i="38"/>
  <c r="AA232" i="38"/>
  <c r="AB232" i="38"/>
  <c r="AC232" i="38"/>
  <c r="AD232" i="38"/>
  <c r="AE232" i="38"/>
  <c r="AF232" i="38"/>
  <c r="AG232" i="38"/>
  <c r="AH232" i="38"/>
  <c r="AI232" i="38"/>
  <c r="AJ232" i="38"/>
  <c r="AK232" i="38"/>
  <c r="AL232" i="38"/>
  <c r="AM232" i="38"/>
  <c r="AN232" i="38"/>
  <c r="AO232" i="38"/>
  <c r="AR232" i="38"/>
  <c r="M233" i="38"/>
  <c r="N233" i="38"/>
  <c r="O233" i="38"/>
  <c r="P233" i="38"/>
  <c r="S233" i="38"/>
  <c r="T233" i="38"/>
  <c r="U233" i="38"/>
  <c r="V233" i="38"/>
  <c r="W233" i="38"/>
  <c r="X233" i="38"/>
  <c r="Y233" i="38"/>
  <c r="Z233" i="38"/>
  <c r="AA233" i="38"/>
  <c r="AB233" i="38"/>
  <c r="AC233" i="38"/>
  <c r="AD233" i="38"/>
  <c r="AE233" i="38"/>
  <c r="AF233" i="38"/>
  <c r="AG233" i="38"/>
  <c r="AH233" i="38"/>
  <c r="AI233" i="38"/>
  <c r="AJ233" i="38"/>
  <c r="AK233" i="38"/>
  <c r="AL233" i="38"/>
  <c r="AM233" i="38"/>
  <c r="AN233" i="38"/>
  <c r="AO233" i="38"/>
  <c r="AR233" i="38"/>
  <c r="M234" i="38"/>
  <c r="N234" i="38"/>
  <c r="O234" i="38"/>
  <c r="P234" i="38"/>
  <c r="S234" i="38"/>
  <c r="T234" i="38"/>
  <c r="U234" i="38"/>
  <c r="V234" i="38"/>
  <c r="W234" i="38"/>
  <c r="X234" i="38"/>
  <c r="Y234" i="38"/>
  <c r="Z234" i="38"/>
  <c r="AA234" i="38"/>
  <c r="AB234" i="38"/>
  <c r="AC234" i="38"/>
  <c r="AD234" i="38"/>
  <c r="AE234" i="38"/>
  <c r="AF234" i="38"/>
  <c r="AG234" i="38"/>
  <c r="AH234" i="38"/>
  <c r="AI234" i="38"/>
  <c r="AJ234" i="38"/>
  <c r="AK234" i="38"/>
  <c r="AL234" i="38"/>
  <c r="AM234" i="38"/>
  <c r="AN234" i="38"/>
  <c r="AO234" i="38"/>
  <c r="AR234" i="38"/>
  <c r="M235" i="38"/>
  <c r="N235" i="38"/>
  <c r="O235" i="38"/>
  <c r="P235" i="38"/>
  <c r="S235" i="38"/>
  <c r="T235" i="38"/>
  <c r="U235" i="38"/>
  <c r="V235" i="38"/>
  <c r="W235" i="38"/>
  <c r="X235" i="38"/>
  <c r="Y235" i="38"/>
  <c r="Z235" i="38"/>
  <c r="AA235" i="38"/>
  <c r="AB235" i="38"/>
  <c r="AC235" i="38"/>
  <c r="AD235" i="38"/>
  <c r="AE235" i="38"/>
  <c r="AF235" i="38"/>
  <c r="AG235" i="38"/>
  <c r="AH235" i="38"/>
  <c r="AI235" i="38"/>
  <c r="AJ235" i="38"/>
  <c r="AK235" i="38"/>
  <c r="AL235" i="38"/>
  <c r="AM235" i="38"/>
  <c r="AN235" i="38"/>
  <c r="AO235" i="38"/>
  <c r="AR235" i="38"/>
  <c r="M236" i="38"/>
  <c r="N236" i="38"/>
  <c r="O236" i="38"/>
  <c r="P236" i="38"/>
  <c r="S236" i="38"/>
  <c r="T236" i="38"/>
  <c r="U236" i="38"/>
  <c r="V236" i="38"/>
  <c r="W236" i="38"/>
  <c r="X236" i="38"/>
  <c r="Y236" i="38"/>
  <c r="Z236" i="38"/>
  <c r="AA236" i="38"/>
  <c r="AB236" i="38"/>
  <c r="AC236" i="38"/>
  <c r="AD236" i="38"/>
  <c r="AE236" i="38"/>
  <c r="AF236" i="38"/>
  <c r="AG236" i="38"/>
  <c r="AH236" i="38"/>
  <c r="AI236" i="38"/>
  <c r="AJ236" i="38"/>
  <c r="AK236" i="38"/>
  <c r="AL236" i="38"/>
  <c r="AM236" i="38"/>
  <c r="AN236" i="38"/>
  <c r="AO236" i="38"/>
  <c r="AR236" i="38"/>
  <c r="M237" i="38"/>
  <c r="N237" i="38"/>
  <c r="O237" i="38"/>
  <c r="P237" i="38"/>
  <c r="S237" i="38"/>
  <c r="T237" i="38"/>
  <c r="U237" i="38"/>
  <c r="V237" i="38"/>
  <c r="W237" i="38"/>
  <c r="X237" i="38"/>
  <c r="Y237" i="38"/>
  <c r="Z237" i="38"/>
  <c r="AA237" i="38"/>
  <c r="AB237" i="38"/>
  <c r="AC237" i="38"/>
  <c r="AD237" i="38"/>
  <c r="AE237" i="38"/>
  <c r="AF237" i="38"/>
  <c r="AG237" i="38"/>
  <c r="AH237" i="38"/>
  <c r="AI237" i="38"/>
  <c r="AJ237" i="38"/>
  <c r="AK237" i="38"/>
  <c r="AL237" i="38"/>
  <c r="AM237" i="38"/>
  <c r="AN237" i="38"/>
  <c r="AO237" i="38"/>
  <c r="AR237" i="38"/>
  <c r="M238" i="38"/>
  <c r="N238" i="38"/>
  <c r="O238" i="38"/>
  <c r="P238" i="38"/>
  <c r="S238" i="38"/>
  <c r="T238" i="38"/>
  <c r="U238" i="38"/>
  <c r="V238" i="38"/>
  <c r="W238" i="38"/>
  <c r="X238" i="38"/>
  <c r="Y238" i="38"/>
  <c r="Z238" i="38"/>
  <c r="AA238" i="38"/>
  <c r="AB238" i="38"/>
  <c r="AC238" i="38"/>
  <c r="AD238" i="38"/>
  <c r="AE238" i="38"/>
  <c r="AF238" i="38"/>
  <c r="AG238" i="38"/>
  <c r="AH238" i="38"/>
  <c r="AI238" i="38"/>
  <c r="AJ238" i="38"/>
  <c r="AK238" i="38"/>
  <c r="AL238" i="38"/>
  <c r="AM238" i="38"/>
  <c r="AN238" i="38"/>
  <c r="AO238" i="38"/>
  <c r="AR238" i="38"/>
  <c r="M239" i="38"/>
  <c r="N239" i="38"/>
  <c r="O239" i="38"/>
  <c r="P239" i="38"/>
  <c r="S239" i="38"/>
  <c r="T239" i="38"/>
  <c r="U239" i="38"/>
  <c r="V239" i="38"/>
  <c r="W239" i="38"/>
  <c r="X239" i="38"/>
  <c r="Y239" i="38"/>
  <c r="Z239" i="38"/>
  <c r="AA239" i="38"/>
  <c r="AB239" i="38"/>
  <c r="AC239" i="38"/>
  <c r="AD239" i="38"/>
  <c r="AE239" i="38"/>
  <c r="AF239" i="38"/>
  <c r="AG239" i="38"/>
  <c r="AH239" i="38"/>
  <c r="AI239" i="38"/>
  <c r="AJ239" i="38"/>
  <c r="AK239" i="38"/>
  <c r="AL239" i="38"/>
  <c r="AM239" i="38"/>
  <c r="AN239" i="38"/>
  <c r="AO239" i="38"/>
  <c r="AR239" i="38"/>
  <c r="M240" i="38"/>
  <c r="N240" i="38"/>
  <c r="O240" i="38"/>
  <c r="P240" i="38"/>
  <c r="S240" i="38"/>
  <c r="T240" i="38"/>
  <c r="U240" i="38"/>
  <c r="V240" i="38"/>
  <c r="W240" i="38"/>
  <c r="X240" i="38"/>
  <c r="Y240" i="38"/>
  <c r="Z240" i="38"/>
  <c r="AA240" i="38"/>
  <c r="AB240" i="38"/>
  <c r="AC240" i="38"/>
  <c r="AD240" i="38"/>
  <c r="AE240" i="38"/>
  <c r="AF240" i="38"/>
  <c r="AG240" i="38"/>
  <c r="AH240" i="38"/>
  <c r="AI240" i="38"/>
  <c r="AJ240" i="38"/>
  <c r="AK240" i="38"/>
  <c r="AL240" i="38"/>
  <c r="AM240" i="38"/>
  <c r="AN240" i="38"/>
  <c r="AO240" i="38"/>
  <c r="AR240" i="38"/>
  <c r="M241" i="38"/>
  <c r="N241" i="38"/>
  <c r="O241" i="38"/>
  <c r="P241" i="38"/>
  <c r="S241" i="38"/>
  <c r="T241" i="38"/>
  <c r="U241" i="38"/>
  <c r="V241" i="38"/>
  <c r="W241" i="38"/>
  <c r="X241" i="38"/>
  <c r="Y241" i="38"/>
  <c r="Z241" i="38"/>
  <c r="AA241" i="38"/>
  <c r="AB241" i="38"/>
  <c r="AC241" i="38"/>
  <c r="AD241" i="38"/>
  <c r="AE241" i="38"/>
  <c r="AF241" i="38"/>
  <c r="AG241" i="38"/>
  <c r="AH241" i="38"/>
  <c r="AI241" i="38"/>
  <c r="AJ241" i="38"/>
  <c r="AK241" i="38"/>
  <c r="AL241" i="38"/>
  <c r="AM241" i="38"/>
  <c r="AN241" i="38"/>
  <c r="AO241" i="38"/>
  <c r="AR241" i="38"/>
  <c r="M242" i="38"/>
  <c r="N242" i="38"/>
  <c r="O242" i="38"/>
  <c r="P242" i="38"/>
  <c r="S242" i="38"/>
  <c r="T242" i="38"/>
  <c r="U242" i="38"/>
  <c r="V242" i="38"/>
  <c r="W242" i="38"/>
  <c r="X242" i="38"/>
  <c r="Y242" i="38"/>
  <c r="Z242" i="38"/>
  <c r="AA242" i="38"/>
  <c r="AB242" i="38"/>
  <c r="AC242" i="38"/>
  <c r="AD242" i="38"/>
  <c r="AE242" i="38"/>
  <c r="AF242" i="38"/>
  <c r="AG242" i="38"/>
  <c r="AH242" i="38"/>
  <c r="AI242" i="38"/>
  <c r="AJ242" i="38"/>
  <c r="AK242" i="38"/>
  <c r="AL242" i="38"/>
  <c r="AM242" i="38"/>
  <c r="AN242" i="38"/>
  <c r="AO242" i="38"/>
  <c r="AR242" i="38"/>
  <c r="M243" i="38"/>
  <c r="N243" i="38"/>
  <c r="O243" i="38"/>
  <c r="P243" i="38"/>
  <c r="S243" i="38"/>
  <c r="T243" i="38"/>
  <c r="U243" i="38"/>
  <c r="V243" i="38"/>
  <c r="W243" i="38"/>
  <c r="X243" i="38"/>
  <c r="Y243" i="38"/>
  <c r="Z243" i="38"/>
  <c r="AA243" i="38"/>
  <c r="AB243" i="38"/>
  <c r="AC243" i="38"/>
  <c r="AD243" i="38"/>
  <c r="AE243" i="38"/>
  <c r="AF243" i="38"/>
  <c r="AG243" i="38"/>
  <c r="AH243" i="38"/>
  <c r="AI243" i="38"/>
  <c r="AJ243" i="38"/>
  <c r="AK243" i="38"/>
  <c r="AL243" i="38"/>
  <c r="AM243" i="38"/>
  <c r="AN243" i="38"/>
  <c r="AO243" i="38"/>
  <c r="AR243" i="38"/>
  <c r="M244" i="38"/>
  <c r="N244" i="38"/>
  <c r="O244" i="38"/>
  <c r="P244" i="38"/>
  <c r="S244" i="38"/>
  <c r="T244" i="38"/>
  <c r="U244" i="38"/>
  <c r="V244" i="38"/>
  <c r="W244" i="38"/>
  <c r="X244" i="38"/>
  <c r="Y244" i="38"/>
  <c r="Z244" i="38"/>
  <c r="AA244" i="38"/>
  <c r="AB244" i="38"/>
  <c r="AC244" i="38"/>
  <c r="AD244" i="38"/>
  <c r="AE244" i="38"/>
  <c r="AF244" i="38"/>
  <c r="AG244" i="38"/>
  <c r="AH244" i="38"/>
  <c r="AI244" i="38"/>
  <c r="AJ244" i="38"/>
  <c r="AK244" i="38"/>
  <c r="AL244" i="38"/>
  <c r="AM244" i="38"/>
  <c r="AN244" i="38"/>
  <c r="AO244" i="38"/>
  <c r="AR244" i="38"/>
  <c r="M245" i="38"/>
  <c r="N245" i="38"/>
  <c r="O245" i="38"/>
  <c r="P245" i="38"/>
  <c r="S245" i="38"/>
  <c r="T245" i="38"/>
  <c r="U245" i="38"/>
  <c r="V245" i="38"/>
  <c r="W245" i="38"/>
  <c r="X245" i="38"/>
  <c r="Y245" i="38"/>
  <c r="Z245" i="38"/>
  <c r="AA245" i="38"/>
  <c r="AB245" i="38"/>
  <c r="AC245" i="38"/>
  <c r="AD245" i="38"/>
  <c r="AE245" i="38"/>
  <c r="AF245" i="38"/>
  <c r="AG245" i="38"/>
  <c r="AH245" i="38"/>
  <c r="AI245" i="38"/>
  <c r="AJ245" i="38"/>
  <c r="AK245" i="38"/>
  <c r="AL245" i="38"/>
  <c r="AM245" i="38"/>
  <c r="AN245" i="38"/>
  <c r="AO245" i="38"/>
  <c r="AR245" i="38"/>
  <c r="M246" i="38"/>
  <c r="N246" i="38"/>
  <c r="O246" i="38"/>
  <c r="P246" i="38"/>
  <c r="S246" i="38"/>
  <c r="T246" i="38"/>
  <c r="U246" i="38"/>
  <c r="V246" i="38"/>
  <c r="W246" i="38"/>
  <c r="X246" i="38"/>
  <c r="Y246" i="38"/>
  <c r="Z246" i="38"/>
  <c r="AA246" i="38"/>
  <c r="AB246" i="38"/>
  <c r="AC246" i="38"/>
  <c r="AD246" i="38"/>
  <c r="AE246" i="38"/>
  <c r="AF246" i="38"/>
  <c r="AG246" i="38"/>
  <c r="AH246" i="38"/>
  <c r="AI246" i="38"/>
  <c r="AJ246" i="38"/>
  <c r="AK246" i="38"/>
  <c r="AL246" i="38"/>
  <c r="AM246" i="38"/>
  <c r="AN246" i="38"/>
  <c r="AO246" i="38"/>
  <c r="AR246" i="38"/>
  <c r="M247" i="38"/>
  <c r="N247" i="38"/>
  <c r="O247" i="38"/>
  <c r="P247" i="38"/>
  <c r="S247" i="38"/>
  <c r="T247" i="38"/>
  <c r="U247" i="38"/>
  <c r="V247" i="38"/>
  <c r="W247" i="38"/>
  <c r="X247" i="38"/>
  <c r="Y247" i="38"/>
  <c r="Z247" i="38"/>
  <c r="AA247" i="38"/>
  <c r="AB247" i="38"/>
  <c r="AC247" i="38"/>
  <c r="AD247" i="38"/>
  <c r="AE247" i="38"/>
  <c r="AF247" i="38"/>
  <c r="AG247" i="38"/>
  <c r="AH247" i="38"/>
  <c r="AI247" i="38"/>
  <c r="AJ247" i="38"/>
  <c r="AK247" i="38"/>
  <c r="AL247" i="38"/>
  <c r="AM247" i="38"/>
  <c r="AN247" i="38"/>
  <c r="AO247" i="38"/>
  <c r="AR247" i="38"/>
  <c r="M248" i="38"/>
  <c r="N248" i="38"/>
  <c r="O248" i="38"/>
  <c r="P248" i="38"/>
  <c r="S248" i="38"/>
  <c r="T248" i="38"/>
  <c r="U248" i="38"/>
  <c r="V248" i="38"/>
  <c r="W248" i="38"/>
  <c r="X248" i="38"/>
  <c r="Y248" i="38"/>
  <c r="Z248" i="38"/>
  <c r="AA248" i="38"/>
  <c r="AB248" i="38"/>
  <c r="AC248" i="38"/>
  <c r="AD248" i="38"/>
  <c r="AE248" i="38"/>
  <c r="AF248" i="38"/>
  <c r="AG248" i="38"/>
  <c r="AH248" i="38"/>
  <c r="AI248" i="38"/>
  <c r="AJ248" i="38"/>
  <c r="AK248" i="38"/>
  <c r="AL248" i="38"/>
  <c r="AM248" i="38"/>
  <c r="AN248" i="38"/>
  <c r="AO248" i="38"/>
  <c r="AR248" i="38"/>
  <c r="M249" i="38"/>
  <c r="N249" i="38"/>
  <c r="O249" i="38"/>
  <c r="P249" i="38"/>
  <c r="S249" i="38"/>
  <c r="T249" i="38"/>
  <c r="U249" i="38"/>
  <c r="V249" i="38"/>
  <c r="W249" i="38"/>
  <c r="X249" i="38"/>
  <c r="Y249" i="38"/>
  <c r="Z249" i="38"/>
  <c r="AA249" i="38"/>
  <c r="AB249" i="38"/>
  <c r="AC249" i="38"/>
  <c r="AD249" i="38"/>
  <c r="AE249" i="38"/>
  <c r="AF249" i="38"/>
  <c r="AG249" i="38"/>
  <c r="AH249" i="38"/>
  <c r="AI249" i="38"/>
  <c r="AJ249" i="38"/>
  <c r="AK249" i="38"/>
  <c r="AL249" i="38"/>
  <c r="AM249" i="38"/>
  <c r="AN249" i="38"/>
  <c r="AO249" i="38"/>
  <c r="AR249" i="38"/>
  <c r="M250" i="38"/>
  <c r="N250" i="38"/>
  <c r="O250" i="38"/>
  <c r="P250" i="38"/>
  <c r="S250" i="38"/>
  <c r="T250" i="38"/>
  <c r="U250" i="38"/>
  <c r="V250" i="38"/>
  <c r="W250" i="38"/>
  <c r="X250" i="38"/>
  <c r="Y250" i="38"/>
  <c r="Z250" i="38"/>
  <c r="AA250" i="38"/>
  <c r="AB250" i="38"/>
  <c r="AC250" i="38"/>
  <c r="AD250" i="38"/>
  <c r="AE250" i="38"/>
  <c r="AF250" i="38"/>
  <c r="AG250" i="38"/>
  <c r="AH250" i="38"/>
  <c r="AI250" i="38"/>
  <c r="AJ250" i="38"/>
  <c r="AK250" i="38"/>
  <c r="AL250" i="38"/>
  <c r="AM250" i="38"/>
  <c r="AN250" i="38"/>
  <c r="AO250" i="38"/>
  <c r="AR250" i="38"/>
  <c r="M251" i="38"/>
  <c r="N251" i="38"/>
  <c r="O251" i="38"/>
  <c r="P251" i="38"/>
  <c r="S251" i="38"/>
  <c r="T251" i="38"/>
  <c r="U251" i="38"/>
  <c r="V251" i="38"/>
  <c r="W251" i="38"/>
  <c r="X251" i="38"/>
  <c r="Y251" i="38"/>
  <c r="Z251" i="38"/>
  <c r="AA251" i="38"/>
  <c r="AB251" i="38"/>
  <c r="AC251" i="38"/>
  <c r="AD251" i="38"/>
  <c r="AE251" i="38"/>
  <c r="AF251" i="38"/>
  <c r="AG251" i="38"/>
  <c r="AH251" i="38"/>
  <c r="AI251" i="38"/>
  <c r="AJ251" i="38"/>
  <c r="AK251" i="38"/>
  <c r="AL251" i="38"/>
  <c r="AM251" i="38"/>
  <c r="AN251" i="38"/>
  <c r="AO251" i="38"/>
  <c r="AR251" i="38"/>
  <c r="M252" i="38"/>
  <c r="N252" i="38"/>
  <c r="O252" i="38"/>
  <c r="P252" i="38"/>
  <c r="S252" i="38"/>
  <c r="T252" i="38"/>
  <c r="U252" i="38"/>
  <c r="V252" i="38"/>
  <c r="W252" i="38"/>
  <c r="X252" i="38"/>
  <c r="Y252" i="38"/>
  <c r="Z252" i="38"/>
  <c r="AA252" i="38"/>
  <c r="AB252" i="38"/>
  <c r="AC252" i="38"/>
  <c r="AD252" i="38"/>
  <c r="AE252" i="38"/>
  <c r="AF252" i="38"/>
  <c r="AG252" i="38"/>
  <c r="AH252" i="38"/>
  <c r="AI252" i="38"/>
  <c r="AJ252" i="38"/>
  <c r="AK252" i="38"/>
  <c r="AL252" i="38"/>
  <c r="AM252" i="38"/>
  <c r="AN252" i="38"/>
  <c r="AO252" i="38"/>
  <c r="AR252" i="38"/>
  <c r="M253" i="38"/>
  <c r="N253" i="38"/>
  <c r="O253" i="38"/>
  <c r="P253" i="38"/>
  <c r="S253" i="38"/>
  <c r="T253" i="38"/>
  <c r="U253" i="38"/>
  <c r="V253" i="38"/>
  <c r="W253" i="38"/>
  <c r="X253" i="38"/>
  <c r="Y253" i="38"/>
  <c r="Z253" i="38"/>
  <c r="AA253" i="38"/>
  <c r="AB253" i="38"/>
  <c r="AC253" i="38"/>
  <c r="AD253" i="38"/>
  <c r="AE253" i="38"/>
  <c r="AF253" i="38"/>
  <c r="AG253" i="38"/>
  <c r="AH253" i="38"/>
  <c r="AI253" i="38"/>
  <c r="AJ253" i="38"/>
  <c r="AK253" i="38"/>
  <c r="AL253" i="38"/>
  <c r="AM253" i="38"/>
  <c r="AN253" i="38"/>
  <c r="AO253" i="38"/>
  <c r="AR253" i="38"/>
  <c r="M254" i="38"/>
  <c r="N254" i="38"/>
  <c r="O254" i="38"/>
  <c r="P254" i="38"/>
  <c r="S254" i="38"/>
  <c r="T254" i="38"/>
  <c r="U254" i="38"/>
  <c r="V254" i="38"/>
  <c r="W254" i="38"/>
  <c r="X254" i="38"/>
  <c r="Y254" i="38"/>
  <c r="Z254" i="38"/>
  <c r="AA254" i="38"/>
  <c r="AB254" i="38"/>
  <c r="AC254" i="38"/>
  <c r="AD254" i="38"/>
  <c r="AE254" i="38"/>
  <c r="AF254" i="38"/>
  <c r="AG254" i="38"/>
  <c r="AH254" i="38"/>
  <c r="AI254" i="38"/>
  <c r="AJ254" i="38"/>
  <c r="AK254" i="38"/>
  <c r="AL254" i="38"/>
  <c r="AM254" i="38"/>
  <c r="AN254" i="38"/>
  <c r="AO254" i="38"/>
  <c r="AR254" i="38"/>
  <c r="M255" i="38"/>
  <c r="N255" i="38"/>
  <c r="O255" i="38"/>
  <c r="P255" i="38"/>
  <c r="S255" i="38"/>
  <c r="T255" i="38"/>
  <c r="U255" i="38"/>
  <c r="V255" i="38"/>
  <c r="W255" i="38"/>
  <c r="X255" i="38"/>
  <c r="Y255" i="38"/>
  <c r="Z255" i="38"/>
  <c r="AA255" i="38"/>
  <c r="AB255" i="38"/>
  <c r="AC255" i="38"/>
  <c r="AD255" i="38"/>
  <c r="AE255" i="38"/>
  <c r="AF255" i="38"/>
  <c r="AG255" i="38"/>
  <c r="AH255" i="38"/>
  <c r="AI255" i="38"/>
  <c r="AJ255" i="38"/>
  <c r="AK255" i="38"/>
  <c r="AL255" i="38"/>
  <c r="AM255" i="38"/>
  <c r="AN255" i="38"/>
  <c r="AO255" i="38"/>
  <c r="AR255" i="38"/>
  <c r="M256" i="38"/>
  <c r="N256" i="38"/>
  <c r="O256" i="38"/>
  <c r="P256" i="38"/>
  <c r="S256" i="38"/>
  <c r="T256" i="38"/>
  <c r="U256" i="38"/>
  <c r="V256" i="38"/>
  <c r="W256" i="38"/>
  <c r="X256" i="38"/>
  <c r="Y256" i="38"/>
  <c r="Z256" i="38"/>
  <c r="AA256" i="38"/>
  <c r="AB256" i="38"/>
  <c r="AC256" i="38"/>
  <c r="AD256" i="38"/>
  <c r="AE256" i="38"/>
  <c r="AF256" i="38"/>
  <c r="AG256" i="38"/>
  <c r="AH256" i="38"/>
  <c r="AI256" i="38"/>
  <c r="AJ256" i="38"/>
  <c r="AK256" i="38"/>
  <c r="AL256" i="38"/>
  <c r="AM256" i="38"/>
  <c r="AN256" i="38"/>
  <c r="AO256" i="38"/>
  <c r="AR256" i="38"/>
  <c r="M257" i="38"/>
  <c r="N257" i="38"/>
  <c r="O257" i="38"/>
  <c r="P257" i="38"/>
  <c r="S257" i="38"/>
  <c r="T257" i="38"/>
  <c r="U257" i="38"/>
  <c r="V257" i="38"/>
  <c r="W257" i="38"/>
  <c r="X257" i="38"/>
  <c r="Y257" i="38"/>
  <c r="Z257" i="38"/>
  <c r="AA257" i="38"/>
  <c r="AB257" i="38"/>
  <c r="AC257" i="38"/>
  <c r="AD257" i="38"/>
  <c r="AE257" i="38"/>
  <c r="AF257" i="38"/>
  <c r="AG257" i="38"/>
  <c r="AH257" i="38"/>
  <c r="AI257" i="38"/>
  <c r="AJ257" i="38"/>
  <c r="AK257" i="38"/>
  <c r="AL257" i="38"/>
  <c r="AM257" i="38"/>
  <c r="AN257" i="38"/>
  <c r="AO257" i="38"/>
  <c r="AR257" i="38"/>
  <c r="M258" i="38"/>
  <c r="N258" i="38"/>
  <c r="O258" i="38"/>
  <c r="P258" i="38"/>
  <c r="S258" i="38"/>
  <c r="T258" i="38"/>
  <c r="U258" i="38"/>
  <c r="V258" i="38"/>
  <c r="W258" i="38"/>
  <c r="X258" i="38"/>
  <c r="Y258" i="38"/>
  <c r="Z258" i="38"/>
  <c r="AA258" i="38"/>
  <c r="AB258" i="38"/>
  <c r="AC258" i="38"/>
  <c r="AD258" i="38"/>
  <c r="AE258" i="38"/>
  <c r="AF258" i="38"/>
  <c r="AG258" i="38"/>
  <c r="AH258" i="38"/>
  <c r="AI258" i="38"/>
  <c r="AJ258" i="38"/>
  <c r="AK258" i="38"/>
  <c r="AL258" i="38"/>
  <c r="AM258" i="38"/>
  <c r="AN258" i="38"/>
  <c r="AO258" i="38"/>
  <c r="AR258" i="38"/>
  <c r="M259" i="38"/>
  <c r="N259" i="38"/>
  <c r="O259" i="38"/>
  <c r="P259" i="38"/>
  <c r="S259" i="38"/>
  <c r="T259" i="38"/>
  <c r="U259" i="38"/>
  <c r="V259" i="38"/>
  <c r="W259" i="38"/>
  <c r="X259" i="38"/>
  <c r="Y259" i="38"/>
  <c r="Z259" i="38"/>
  <c r="AA259" i="38"/>
  <c r="AB259" i="38"/>
  <c r="AC259" i="38"/>
  <c r="AD259" i="38"/>
  <c r="AE259" i="38"/>
  <c r="AF259" i="38"/>
  <c r="AG259" i="38"/>
  <c r="AH259" i="38"/>
  <c r="AI259" i="38"/>
  <c r="AJ259" i="38"/>
  <c r="AK259" i="38"/>
  <c r="AL259" i="38"/>
  <c r="AM259" i="38"/>
  <c r="AN259" i="38"/>
  <c r="AO259" i="38"/>
  <c r="AR259" i="38"/>
  <c r="M260" i="38"/>
  <c r="N260" i="38"/>
  <c r="O260" i="38"/>
  <c r="P260" i="38"/>
  <c r="S260" i="38"/>
  <c r="T260" i="38"/>
  <c r="U260" i="38"/>
  <c r="V260" i="38"/>
  <c r="W260" i="38"/>
  <c r="X260" i="38"/>
  <c r="Y260" i="38"/>
  <c r="Z260" i="38"/>
  <c r="AA260" i="38"/>
  <c r="AB260" i="38"/>
  <c r="AC260" i="38"/>
  <c r="AD260" i="38"/>
  <c r="AE260" i="38"/>
  <c r="AF260" i="38"/>
  <c r="AG260" i="38"/>
  <c r="AH260" i="38"/>
  <c r="AI260" i="38"/>
  <c r="AJ260" i="38"/>
  <c r="AK260" i="38"/>
  <c r="AL260" i="38"/>
  <c r="AM260" i="38"/>
  <c r="AN260" i="38"/>
  <c r="AO260" i="38"/>
  <c r="AR260" i="38"/>
  <c r="M261" i="38"/>
  <c r="N261" i="38"/>
  <c r="O261" i="38"/>
  <c r="P261" i="38"/>
  <c r="S261" i="38"/>
  <c r="T261" i="38"/>
  <c r="U261" i="38"/>
  <c r="V261" i="38"/>
  <c r="W261" i="38"/>
  <c r="X261" i="38"/>
  <c r="Y261" i="38"/>
  <c r="Z261" i="38"/>
  <c r="AA261" i="38"/>
  <c r="AB261" i="38"/>
  <c r="AC261" i="38"/>
  <c r="AD261" i="38"/>
  <c r="AE261" i="38"/>
  <c r="AF261" i="38"/>
  <c r="AG261" i="38"/>
  <c r="AH261" i="38"/>
  <c r="AI261" i="38"/>
  <c r="AJ261" i="38"/>
  <c r="AK261" i="38"/>
  <c r="AL261" i="38"/>
  <c r="AM261" i="38"/>
  <c r="AN261" i="38"/>
  <c r="AO261" i="38"/>
  <c r="AR261" i="38"/>
  <c r="M262" i="38"/>
  <c r="N262" i="38"/>
  <c r="O262" i="38"/>
  <c r="P262" i="38"/>
  <c r="S262" i="38"/>
  <c r="T262" i="38"/>
  <c r="U262" i="38"/>
  <c r="V262" i="38"/>
  <c r="W262" i="38"/>
  <c r="X262" i="38"/>
  <c r="Y262" i="38"/>
  <c r="Z262" i="38"/>
  <c r="AA262" i="38"/>
  <c r="AB262" i="38"/>
  <c r="AC262" i="38"/>
  <c r="AD262" i="38"/>
  <c r="AE262" i="38"/>
  <c r="AF262" i="38"/>
  <c r="AG262" i="38"/>
  <c r="AH262" i="38"/>
  <c r="AI262" i="38"/>
  <c r="AJ262" i="38"/>
  <c r="AK262" i="38"/>
  <c r="AL262" i="38"/>
  <c r="AM262" i="38"/>
  <c r="AN262" i="38"/>
  <c r="AO262" i="38"/>
  <c r="AR262" i="38"/>
  <c r="M263" i="38"/>
  <c r="N263" i="38"/>
  <c r="O263" i="38"/>
  <c r="P263" i="38"/>
  <c r="S263" i="38"/>
  <c r="T263" i="38"/>
  <c r="U263" i="38"/>
  <c r="V263" i="38"/>
  <c r="W263" i="38"/>
  <c r="X263" i="38"/>
  <c r="Y263" i="38"/>
  <c r="Z263" i="38"/>
  <c r="AA263" i="38"/>
  <c r="AB263" i="38"/>
  <c r="AC263" i="38"/>
  <c r="AD263" i="38"/>
  <c r="AE263" i="38"/>
  <c r="AF263" i="38"/>
  <c r="AG263" i="38"/>
  <c r="AH263" i="38"/>
  <c r="AI263" i="38"/>
  <c r="AJ263" i="38"/>
  <c r="AK263" i="38"/>
  <c r="AL263" i="38"/>
  <c r="AM263" i="38"/>
  <c r="AN263" i="38"/>
  <c r="AO263" i="38"/>
  <c r="AR263" i="38"/>
  <c r="M264" i="38"/>
  <c r="N264" i="38"/>
  <c r="O264" i="38"/>
  <c r="P264" i="38"/>
  <c r="S264" i="38"/>
  <c r="T264" i="38"/>
  <c r="U264" i="38"/>
  <c r="V264" i="38"/>
  <c r="W264" i="38"/>
  <c r="X264" i="38"/>
  <c r="Y264" i="38"/>
  <c r="Z264" i="38"/>
  <c r="AA264" i="38"/>
  <c r="AB264" i="38"/>
  <c r="AC264" i="38"/>
  <c r="AD264" i="38"/>
  <c r="AE264" i="38"/>
  <c r="AF264" i="38"/>
  <c r="AG264" i="38"/>
  <c r="AH264" i="38"/>
  <c r="AI264" i="38"/>
  <c r="AJ264" i="38"/>
  <c r="AK264" i="38"/>
  <c r="AL264" i="38"/>
  <c r="AM264" i="38"/>
  <c r="AN264" i="38"/>
  <c r="AO264" i="38"/>
  <c r="AR264" i="38"/>
  <c r="M265" i="38"/>
  <c r="N265" i="38"/>
  <c r="O265" i="38"/>
  <c r="P265" i="38"/>
  <c r="S265" i="38"/>
  <c r="T265" i="38"/>
  <c r="U265" i="38"/>
  <c r="V265" i="38"/>
  <c r="W265" i="38"/>
  <c r="X265" i="38"/>
  <c r="Y265" i="38"/>
  <c r="Z265" i="38"/>
  <c r="AA265" i="38"/>
  <c r="AB265" i="38"/>
  <c r="AC265" i="38"/>
  <c r="AD265" i="38"/>
  <c r="AE265" i="38"/>
  <c r="AF265" i="38"/>
  <c r="AG265" i="38"/>
  <c r="AH265" i="38"/>
  <c r="AI265" i="38"/>
  <c r="AJ265" i="38"/>
  <c r="AK265" i="38"/>
  <c r="AL265" i="38"/>
  <c r="AM265" i="38"/>
  <c r="AN265" i="38"/>
  <c r="AO265" i="38"/>
  <c r="AR265" i="38"/>
  <c r="M266" i="38"/>
  <c r="N266" i="38"/>
  <c r="O266" i="38"/>
  <c r="P266" i="38"/>
  <c r="S266" i="38"/>
  <c r="T266" i="38"/>
  <c r="U266" i="38"/>
  <c r="V266" i="38"/>
  <c r="W266" i="38"/>
  <c r="X266" i="38"/>
  <c r="Y266" i="38"/>
  <c r="Z266" i="38"/>
  <c r="AA266" i="38"/>
  <c r="AB266" i="38"/>
  <c r="AC266" i="38"/>
  <c r="AD266" i="38"/>
  <c r="AE266" i="38"/>
  <c r="AF266" i="38"/>
  <c r="AG266" i="38"/>
  <c r="AH266" i="38"/>
  <c r="AI266" i="38"/>
  <c r="AJ266" i="38"/>
  <c r="AK266" i="38"/>
  <c r="AL266" i="38"/>
  <c r="AM266" i="38"/>
  <c r="AN266" i="38"/>
  <c r="AO266" i="38"/>
  <c r="AR266" i="38"/>
  <c r="M267" i="38"/>
  <c r="N267" i="38"/>
  <c r="O267" i="38"/>
  <c r="P267" i="38"/>
  <c r="S267" i="38"/>
  <c r="T267" i="38"/>
  <c r="U267" i="38"/>
  <c r="V267" i="38"/>
  <c r="W267" i="38"/>
  <c r="X267" i="38"/>
  <c r="Y267" i="38"/>
  <c r="Z267" i="38"/>
  <c r="AA267" i="38"/>
  <c r="AB267" i="38"/>
  <c r="AC267" i="38"/>
  <c r="AD267" i="38"/>
  <c r="AE267" i="38"/>
  <c r="AF267" i="38"/>
  <c r="AG267" i="38"/>
  <c r="AH267" i="38"/>
  <c r="AI267" i="38"/>
  <c r="AJ267" i="38"/>
  <c r="AK267" i="38"/>
  <c r="AL267" i="38"/>
  <c r="AM267" i="38"/>
  <c r="AN267" i="38"/>
  <c r="AO267" i="38"/>
  <c r="AR267" i="38"/>
  <c r="M268" i="38"/>
  <c r="N268" i="38"/>
  <c r="O268" i="38"/>
  <c r="P268" i="38"/>
  <c r="S268" i="38"/>
  <c r="T268" i="38"/>
  <c r="U268" i="38"/>
  <c r="V268" i="38"/>
  <c r="W268" i="38"/>
  <c r="X268" i="38"/>
  <c r="Y268" i="38"/>
  <c r="Z268" i="38"/>
  <c r="AA268" i="38"/>
  <c r="AB268" i="38"/>
  <c r="AC268" i="38"/>
  <c r="AD268" i="38"/>
  <c r="AE268" i="38"/>
  <c r="AF268" i="38"/>
  <c r="AG268" i="38"/>
  <c r="AH268" i="38"/>
  <c r="AI268" i="38"/>
  <c r="AJ268" i="38"/>
  <c r="AK268" i="38"/>
  <c r="AL268" i="38"/>
  <c r="AM268" i="38"/>
  <c r="AN268" i="38"/>
  <c r="AO268" i="38"/>
  <c r="AR268" i="38"/>
  <c r="M269" i="38"/>
  <c r="N269" i="38"/>
  <c r="O269" i="38"/>
  <c r="P269" i="38"/>
  <c r="S269" i="38"/>
  <c r="T269" i="38"/>
  <c r="U269" i="38"/>
  <c r="V269" i="38"/>
  <c r="W269" i="38"/>
  <c r="X269" i="38"/>
  <c r="Y269" i="38"/>
  <c r="Z269" i="38"/>
  <c r="AA269" i="38"/>
  <c r="AB269" i="38"/>
  <c r="AC269" i="38"/>
  <c r="AD269" i="38"/>
  <c r="AE269" i="38"/>
  <c r="AF269" i="38"/>
  <c r="AG269" i="38"/>
  <c r="AH269" i="38"/>
  <c r="AI269" i="38"/>
  <c r="AJ269" i="38"/>
  <c r="AK269" i="38"/>
  <c r="AL269" i="38"/>
  <c r="AM269" i="38"/>
  <c r="AN269" i="38"/>
  <c r="AO269" i="38"/>
  <c r="AR269" i="38"/>
  <c r="M270" i="38"/>
  <c r="N270" i="38"/>
  <c r="O270" i="38"/>
  <c r="P270" i="38"/>
  <c r="S270" i="38"/>
  <c r="T270" i="38"/>
  <c r="U270" i="38"/>
  <c r="V270" i="38"/>
  <c r="W270" i="38"/>
  <c r="X270" i="38"/>
  <c r="Y270" i="38"/>
  <c r="Z270" i="38"/>
  <c r="AA270" i="38"/>
  <c r="AB270" i="38"/>
  <c r="AC270" i="38"/>
  <c r="AD270" i="38"/>
  <c r="AE270" i="38"/>
  <c r="AF270" i="38"/>
  <c r="AG270" i="38"/>
  <c r="AH270" i="38"/>
  <c r="AI270" i="38"/>
  <c r="AJ270" i="38"/>
  <c r="AK270" i="38"/>
  <c r="AL270" i="38"/>
  <c r="AM270" i="38"/>
  <c r="AN270" i="38"/>
  <c r="AO270" i="38"/>
  <c r="AR270" i="38"/>
  <c r="M271" i="38"/>
  <c r="N271" i="38"/>
  <c r="O271" i="38"/>
  <c r="P271" i="38"/>
  <c r="S271" i="38"/>
  <c r="T271" i="38"/>
  <c r="U271" i="38"/>
  <c r="V271" i="38"/>
  <c r="W271" i="38"/>
  <c r="X271" i="38"/>
  <c r="Y271" i="38"/>
  <c r="Z271" i="38"/>
  <c r="AA271" i="38"/>
  <c r="AB271" i="38"/>
  <c r="AC271" i="38"/>
  <c r="AD271" i="38"/>
  <c r="AE271" i="38"/>
  <c r="AF271" i="38"/>
  <c r="AG271" i="38"/>
  <c r="AH271" i="38"/>
  <c r="AI271" i="38"/>
  <c r="AJ271" i="38"/>
  <c r="AK271" i="38"/>
  <c r="AL271" i="38"/>
  <c r="AM271" i="38"/>
  <c r="AN271" i="38"/>
  <c r="AO271" i="38"/>
  <c r="AR271" i="38"/>
  <c r="M272" i="38"/>
  <c r="N272" i="38"/>
  <c r="O272" i="38"/>
  <c r="P272" i="38"/>
  <c r="S272" i="38"/>
  <c r="T272" i="38"/>
  <c r="U272" i="38"/>
  <c r="V272" i="38"/>
  <c r="W272" i="38"/>
  <c r="X272" i="38"/>
  <c r="Y272" i="38"/>
  <c r="Z272" i="38"/>
  <c r="AA272" i="38"/>
  <c r="AB272" i="38"/>
  <c r="AC272" i="38"/>
  <c r="AD272" i="38"/>
  <c r="AE272" i="38"/>
  <c r="AF272" i="38"/>
  <c r="AG272" i="38"/>
  <c r="AH272" i="38"/>
  <c r="AI272" i="38"/>
  <c r="AJ272" i="38"/>
  <c r="AK272" i="38"/>
  <c r="AL272" i="38"/>
  <c r="AM272" i="38"/>
  <c r="AN272" i="38"/>
  <c r="AO272" i="38"/>
  <c r="AR272" i="38"/>
  <c r="M273" i="38"/>
  <c r="N273" i="38"/>
  <c r="O273" i="38"/>
  <c r="P273" i="38"/>
  <c r="S273" i="38"/>
  <c r="T273" i="38"/>
  <c r="U273" i="38"/>
  <c r="V273" i="38"/>
  <c r="W273" i="38"/>
  <c r="X273" i="38"/>
  <c r="Y273" i="38"/>
  <c r="Z273" i="38"/>
  <c r="AA273" i="38"/>
  <c r="AB273" i="38"/>
  <c r="AC273" i="38"/>
  <c r="AD273" i="38"/>
  <c r="AE273" i="38"/>
  <c r="AF273" i="38"/>
  <c r="AG273" i="38"/>
  <c r="AH273" i="38"/>
  <c r="AI273" i="38"/>
  <c r="AJ273" i="38"/>
  <c r="AK273" i="38"/>
  <c r="AL273" i="38"/>
  <c r="AM273" i="38"/>
  <c r="AN273" i="38"/>
  <c r="AO273" i="38"/>
  <c r="AR273" i="38"/>
  <c r="M274" i="38"/>
  <c r="N274" i="38"/>
  <c r="O274" i="38"/>
  <c r="P274" i="38"/>
  <c r="S274" i="38"/>
  <c r="T274" i="38"/>
  <c r="U274" i="38"/>
  <c r="V274" i="38"/>
  <c r="W274" i="38"/>
  <c r="X274" i="38"/>
  <c r="Y274" i="38"/>
  <c r="Z274" i="38"/>
  <c r="AA274" i="38"/>
  <c r="AB274" i="38"/>
  <c r="AC274" i="38"/>
  <c r="AD274" i="38"/>
  <c r="AE274" i="38"/>
  <c r="AF274" i="38"/>
  <c r="AG274" i="38"/>
  <c r="AH274" i="38"/>
  <c r="AI274" i="38"/>
  <c r="AJ274" i="38"/>
  <c r="AK274" i="38"/>
  <c r="AL274" i="38"/>
  <c r="AM274" i="38"/>
  <c r="AN274" i="38"/>
  <c r="AO274" i="38"/>
  <c r="AR274" i="38"/>
  <c r="M275" i="38"/>
  <c r="N275" i="38"/>
  <c r="O275" i="38"/>
  <c r="P275" i="38"/>
  <c r="S275" i="38"/>
  <c r="T275" i="38"/>
  <c r="U275" i="38"/>
  <c r="V275" i="38"/>
  <c r="W275" i="38"/>
  <c r="X275" i="38"/>
  <c r="Y275" i="38"/>
  <c r="Z275" i="38"/>
  <c r="AA275" i="38"/>
  <c r="AB275" i="38"/>
  <c r="AC275" i="38"/>
  <c r="AD275" i="38"/>
  <c r="AE275" i="38"/>
  <c r="AF275" i="38"/>
  <c r="AG275" i="38"/>
  <c r="AH275" i="38"/>
  <c r="AI275" i="38"/>
  <c r="AJ275" i="38"/>
  <c r="AK275" i="38"/>
  <c r="AL275" i="38"/>
  <c r="AM275" i="38"/>
  <c r="AN275" i="38"/>
  <c r="AO275" i="38"/>
  <c r="AR275" i="38"/>
  <c r="M276" i="38"/>
  <c r="N276" i="38"/>
  <c r="O276" i="38"/>
  <c r="P276" i="38"/>
  <c r="S276" i="38"/>
  <c r="T276" i="38"/>
  <c r="U276" i="38"/>
  <c r="V276" i="38"/>
  <c r="W276" i="38"/>
  <c r="X276" i="38"/>
  <c r="Y276" i="38"/>
  <c r="Z276" i="38"/>
  <c r="AA276" i="38"/>
  <c r="AB276" i="38"/>
  <c r="AC276" i="38"/>
  <c r="AD276" i="38"/>
  <c r="AE276" i="38"/>
  <c r="AF276" i="38"/>
  <c r="AG276" i="38"/>
  <c r="AH276" i="38"/>
  <c r="AI276" i="38"/>
  <c r="AJ276" i="38"/>
  <c r="AK276" i="38"/>
  <c r="AL276" i="38"/>
  <c r="AM276" i="38"/>
  <c r="AN276" i="38"/>
  <c r="AO276" i="38"/>
  <c r="AR276" i="38"/>
  <c r="M277" i="38"/>
  <c r="N277" i="38"/>
  <c r="O277" i="38"/>
  <c r="P277" i="38"/>
  <c r="S277" i="38"/>
  <c r="T277" i="38"/>
  <c r="U277" i="38"/>
  <c r="V277" i="38"/>
  <c r="W277" i="38"/>
  <c r="X277" i="38"/>
  <c r="Y277" i="38"/>
  <c r="Z277" i="38"/>
  <c r="AA277" i="38"/>
  <c r="AB277" i="38"/>
  <c r="AC277" i="38"/>
  <c r="AD277" i="38"/>
  <c r="AE277" i="38"/>
  <c r="AF277" i="38"/>
  <c r="AG277" i="38"/>
  <c r="AH277" i="38"/>
  <c r="AI277" i="38"/>
  <c r="AJ277" i="38"/>
  <c r="AK277" i="38"/>
  <c r="AL277" i="38"/>
  <c r="AM277" i="38"/>
  <c r="AN277" i="38"/>
  <c r="AO277" i="38"/>
  <c r="AR277" i="38"/>
  <c r="M278" i="38"/>
  <c r="N278" i="38"/>
  <c r="O278" i="38"/>
  <c r="P278" i="38"/>
  <c r="S278" i="38"/>
  <c r="T278" i="38"/>
  <c r="U278" i="38"/>
  <c r="V278" i="38"/>
  <c r="W278" i="38"/>
  <c r="X278" i="38"/>
  <c r="Y278" i="38"/>
  <c r="Z278" i="38"/>
  <c r="AA278" i="38"/>
  <c r="AB278" i="38"/>
  <c r="AC278" i="38"/>
  <c r="AD278" i="38"/>
  <c r="AE278" i="38"/>
  <c r="AF278" i="38"/>
  <c r="AG278" i="38"/>
  <c r="AH278" i="38"/>
  <c r="AI278" i="38"/>
  <c r="AJ278" i="38"/>
  <c r="AK278" i="38"/>
  <c r="AL278" i="38"/>
  <c r="AM278" i="38"/>
  <c r="AN278" i="38"/>
  <c r="AO278" i="38"/>
  <c r="AR278" i="38"/>
  <c r="M279" i="38"/>
  <c r="N279" i="38"/>
  <c r="O279" i="38"/>
  <c r="P279" i="38"/>
  <c r="S279" i="38"/>
  <c r="T279" i="38"/>
  <c r="U279" i="38"/>
  <c r="V279" i="38"/>
  <c r="W279" i="38"/>
  <c r="X279" i="38"/>
  <c r="Y279" i="38"/>
  <c r="Z279" i="38"/>
  <c r="AA279" i="38"/>
  <c r="AB279" i="38"/>
  <c r="AC279" i="38"/>
  <c r="AD279" i="38"/>
  <c r="AE279" i="38"/>
  <c r="AF279" i="38"/>
  <c r="AG279" i="38"/>
  <c r="AH279" i="38"/>
  <c r="AI279" i="38"/>
  <c r="AJ279" i="38"/>
  <c r="AK279" i="38"/>
  <c r="AL279" i="38"/>
  <c r="AM279" i="38"/>
  <c r="AN279" i="38"/>
  <c r="AO279" i="38"/>
  <c r="AR279" i="38"/>
  <c r="M280" i="38"/>
  <c r="N280" i="38"/>
  <c r="O280" i="38"/>
  <c r="P280" i="38"/>
  <c r="S280" i="38"/>
  <c r="T280" i="38"/>
  <c r="U280" i="38"/>
  <c r="V280" i="38"/>
  <c r="W280" i="38"/>
  <c r="X280" i="38"/>
  <c r="Y280" i="38"/>
  <c r="Z280" i="38"/>
  <c r="AA280" i="38"/>
  <c r="AB280" i="38"/>
  <c r="AC280" i="38"/>
  <c r="AD280" i="38"/>
  <c r="AE280" i="38"/>
  <c r="AF280" i="38"/>
  <c r="AG280" i="38"/>
  <c r="AH280" i="38"/>
  <c r="AI280" i="38"/>
  <c r="AJ280" i="38"/>
  <c r="AK280" i="38"/>
  <c r="AL280" i="38"/>
  <c r="AM280" i="38"/>
  <c r="AN280" i="38"/>
  <c r="AO280" i="38"/>
  <c r="AR280" i="38"/>
  <c r="M281" i="38"/>
  <c r="N281" i="38"/>
  <c r="O281" i="38"/>
  <c r="P281" i="38"/>
  <c r="S281" i="38"/>
  <c r="T281" i="38"/>
  <c r="U281" i="38"/>
  <c r="V281" i="38"/>
  <c r="W281" i="38"/>
  <c r="X281" i="38"/>
  <c r="Y281" i="38"/>
  <c r="Z281" i="38"/>
  <c r="AA281" i="38"/>
  <c r="AB281" i="38"/>
  <c r="AC281" i="38"/>
  <c r="AD281" i="38"/>
  <c r="AE281" i="38"/>
  <c r="AF281" i="38"/>
  <c r="AG281" i="38"/>
  <c r="AH281" i="38"/>
  <c r="AI281" i="38"/>
  <c r="AJ281" i="38"/>
  <c r="AK281" i="38"/>
  <c r="AL281" i="38"/>
  <c r="AM281" i="38"/>
  <c r="AN281" i="38"/>
  <c r="AO281" i="38"/>
  <c r="AR281" i="38"/>
  <c r="M282" i="38"/>
  <c r="N282" i="38"/>
  <c r="O282" i="38"/>
  <c r="P282" i="38"/>
  <c r="S282" i="38"/>
  <c r="T282" i="38"/>
  <c r="U282" i="38"/>
  <c r="V282" i="38"/>
  <c r="W282" i="38"/>
  <c r="X282" i="38"/>
  <c r="Y282" i="38"/>
  <c r="Z282" i="38"/>
  <c r="AA282" i="38"/>
  <c r="AB282" i="38"/>
  <c r="AC282" i="38"/>
  <c r="AD282" i="38"/>
  <c r="AE282" i="38"/>
  <c r="AF282" i="38"/>
  <c r="AG282" i="38"/>
  <c r="AH282" i="38"/>
  <c r="AI282" i="38"/>
  <c r="AJ282" i="38"/>
  <c r="AK282" i="38"/>
  <c r="AL282" i="38"/>
  <c r="AM282" i="38"/>
  <c r="AN282" i="38"/>
  <c r="AO282" i="38"/>
  <c r="AR282" i="38"/>
  <c r="M283" i="38"/>
  <c r="N283" i="38"/>
  <c r="O283" i="38"/>
  <c r="P283" i="38"/>
  <c r="S283" i="38"/>
  <c r="T283" i="38"/>
  <c r="U283" i="38"/>
  <c r="V283" i="38"/>
  <c r="W283" i="38"/>
  <c r="X283" i="38"/>
  <c r="Y283" i="38"/>
  <c r="Z283" i="38"/>
  <c r="AA283" i="38"/>
  <c r="AB283" i="38"/>
  <c r="AC283" i="38"/>
  <c r="AD283" i="38"/>
  <c r="AE283" i="38"/>
  <c r="AF283" i="38"/>
  <c r="AG283" i="38"/>
  <c r="AH283" i="38"/>
  <c r="AI283" i="38"/>
  <c r="AJ283" i="38"/>
  <c r="AK283" i="38"/>
  <c r="AL283" i="38"/>
  <c r="AM283" i="38"/>
  <c r="AN283" i="38"/>
  <c r="AO283" i="38"/>
  <c r="AR283" i="38"/>
  <c r="M284" i="38"/>
  <c r="N284" i="38"/>
  <c r="O284" i="38"/>
  <c r="P284" i="38"/>
  <c r="S284" i="38"/>
  <c r="T284" i="38"/>
  <c r="U284" i="38"/>
  <c r="V284" i="38"/>
  <c r="W284" i="38"/>
  <c r="X284" i="38"/>
  <c r="Y284" i="38"/>
  <c r="Z284" i="38"/>
  <c r="AA284" i="38"/>
  <c r="AB284" i="38"/>
  <c r="AC284" i="38"/>
  <c r="AD284" i="38"/>
  <c r="AE284" i="38"/>
  <c r="AF284" i="38"/>
  <c r="AG284" i="38"/>
  <c r="AH284" i="38"/>
  <c r="AI284" i="38"/>
  <c r="AJ284" i="38"/>
  <c r="AK284" i="38"/>
  <c r="AL284" i="38"/>
  <c r="AM284" i="38"/>
  <c r="AN284" i="38"/>
  <c r="AO284" i="38"/>
  <c r="AR284" i="38"/>
  <c r="M285" i="38"/>
  <c r="N285" i="38"/>
  <c r="O285" i="38"/>
  <c r="P285" i="38"/>
  <c r="S285" i="38"/>
  <c r="T285" i="38"/>
  <c r="U285" i="38"/>
  <c r="V285" i="38"/>
  <c r="W285" i="38"/>
  <c r="X285" i="38"/>
  <c r="Y285" i="38"/>
  <c r="Z285" i="38"/>
  <c r="AA285" i="38"/>
  <c r="AB285" i="38"/>
  <c r="AC285" i="38"/>
  <c r="AD285" i="38"/>
  <c r="AE285" i="38"/>
  <c r="AF285" i="38"/>
  <c r="AG285" i="38"/>
  <c r="AH285" i="38"/>
  <c r="AI285" i="38"/>
  <c r="AJ285" i="38"/>
  <c r="AK285" i="38"/>
  <c r="AL285" i="38"/>
  <c r="AM285" i="38"/>
  <c r="AN285" i="38"/>
  <c r="AO285" i="38"/>
  <c r="AR285" i="38"/>
  <c r="M286" i="38"/>
  <c r="N286" i="38"/>
  <c r="O286" i="38"/>
  <c r="P286" i="38"/>
  <c r="S286" i="38"/>
  <c r="T286" i="38"/>
  <c r="U286" i="38"/>
  <c r="V286" i="38"/>
  <c r="W286" i="38"/>
  <c r="X286" i="38"/>
  <c r="Y286" i="38"/>
  <c r="Z286" i="38"/>
  <c r="AA286" i="38"/>
  <c r="AB286" i="38"/>
  <c r="AC286" i="38"/>
  <c r="AD286" i="38"/>
  <c r="AE286" i="38"/>
  <c r="AF286" i="38"/>
  <c r="AG286" i="38"/>
  <c r="AH286" i="38"/>
  <c r="AI286" i="38"/>
  <c r="AJ286" i="38"/>
  <c r="AK286" i="38"/>
  <c r="AL286" i="38"/>
  <c r="AM286" i="38"/>
  <c r="AN286" i="38"/>
  <c r="AO286" i="38"/>
  <c r="AR286" i="38"/>
  <c r="M287" i="38"/>
  <c r="N287" i="38"/>
  <c r="O287" i="38"/>
  <c r="P287" i="38"/>
  <c r="S287" i="38"/>
  <c r="T287" i="38"/>
  <c r="U287" i="38"/>
  <c r="V287" i="38"/>
  <c r="W287" i="38"/>
  <c r="X287" i="38"/>
  <c r="Y287" i="38"/>
  <c r="Z287" i="38"/>
  <c r="AA287" i="38"/>
  <c r="AB287" i="38"/>
  <c r="AC287" i="38"/>
  <c r="AD287" i="38"/>
  <c r="AE287" i="38"/>
  <c r="AF287" i="38"/>
  <c r="AG287" i="38"/>
  <c r="AH287" i="38"/>
  <c r="AI287" i="38"/>
  <c r="AJ287" i="38"/>
  <c r="AK287" i="38"/>
  <c r="AL287" i="38"/>
  <c r="AM287" i="38"/>
  <c r="AN287" i="38"/>
  <c r="AO287" i="38"/>
  <c r="AR287" i="38"/>
  <c r="M288" i="38"/>
  <c r="N288" i="38"/>
  <c r="O288" i="38"/>
  <c r="P288" i="38"/>
  <c r="S288" i="38"/>
  <c r="T288" i="38"/>
  <c r="U288" i="38"/>
  <c r="V288" i="38"/>
  <c r="W288" i="38"/>
  <c r="X288" i="38"/>
  <c r="Y288" i="38"/>
  <c r="Z288" i="38"/>
  <c r="AA288" i="38"/>
  <c r="AB288" i="38"/>
  <c r="AC288" i="38"/>
  <c r="AD288" i="38"/>
  <c r="AE288" i="38"/>
  <c r="AF288" i="38"/>
  <c r="AG288" i="38"/>
  <c r="AH288" i="38"/>
  <c r="AI288" i="38"/>
  <c r="AJ288" i="38"/>
  <c r="AK288" i="38"/>
  <c r="AL288" i="38"/>
  <c r="AM288" i="38"/>
  <c r="AN288" i="38"/>
  <c r="AO288" i="38"/>
  <c r="AR288" i="38"/>
  <c r="M289" i="38"/>
  <c r="N289" i="38"/>
  <c r="O289" i="38"/>
  <c r="P289" i="38"/>
  <c r="S289" i="38"/>
  <c r="T289" i="38"/>
  <c r="U289" i="38"/>
  <c r="V289" i="38"/>
  <c r="W289" i="38"/>
  <c r="X289" i="38"/>
  <c r="Y289" i="38"/>
  <c r="Z289" i="38"/>
  <c r="AA289" i="38"/>
  <c r="AB289" i="38"/>
  <c r="AC289" i="38"/>
  <c r="AD289" i="38"/>
  <c r="AE289" i="38"/>
  <c r="AF289" i="38"/>
  <c r="AG289" i="38"/>
  <c r="AH289" i="38"/>
  <c r="AI289" i="38"/>
  <c r="AJ289" i="38"/>
  <c r="AK289" i="38"/>
  <c r="AL289" i="38"/>
  <c r="AM289" i="38"/>
  <c r="AN289" i="38"/>
  <c r="AO289" i="38"/>
  <c r="AR289" i="38"/>
  <c r="M290" i="38"/>
  <c r="N290" i="38"/>
  <c r="O290" i="38"/>
  <c r="P290" i="38"/>
  <c r="S290" i="38"/>
  <c r="T290" i="38"/>
  <c r="U290" i="38"/>
  <c r="V290" i="38"/>
  <c r="W290" i="38"/>
  <c r="X290" i="38"/>
  <c r="Y290" i="38"/>
  <c r="Z290" i="38"/>
  <c r="AA290" i="38"/>
  <c r="AB290" i="38"/>
  <c r="AC290" i="38"/>
  <c r="AD290" i="38"/>
  <c r="AE290" i="38"/>
  <c r="AF290" i="38"/>
  <c r="AG290" i="38"/>
  <c r="AH290" i="38"/>
  <c r="AI290" i="38"/>
  <c r="AJ290" i="38"/>
  <c r="AK290" i="38"/>
  <c r="AL290" i="38"/>
  <c r="AM290" i="38"/>
  <c r="AN290" i="38"/>
  <c r="AO290" i="38"/>
  <c r="AR290" i="38"/>
  <c r="M291" i="38"/>
  <c r="N291" i="38"/>
  <c r="O291" i="38"/>
  <c r="P291" i="38"/>
  <c r="S291" i="38"/>
  <c r="T291" i="38"/>
  <c r="U291" i="38"/>
  <c r="V291" i="38"/>
  <c r="W291" i="38"/>
  <c r="X291" i="38"/>
  <c r="Y291" i="38"/>
  <c r="Z291" i="38"/>
  <c r="AA291" i="38"/>
  <c r="AB291" i="38"/>
  <c r="AC291" i="38"/>
  <c r="AD291" i="38"/>
  <c r="AE291" i="38"/>
  <c r="AF291" i="38"/>
  <c r="AG291" i="38"/>
  <c r="AH291" i="38"/>
  <c r="AI291" i="38"/>
  <c r="AJ291" i="38"/>
  <c r="AK291" i="38"/>
  <c r="AL291" i="38"/>
  <c r="AM291" i="38"/>
  <c r="AN291" i="38"/>
  <c r="AO291" i="38"/>
  <c r="AR291" i="38"/>
  <c r="M292" i="38"/>
  <c r="N292" i="38"/>
  <c r="O292" i="38"/>
  <c r="P292" i="38"/>
  <c r="S292" i="38"/>
  <c r="T292" i="38"/>
  <c r="U292" i="38"/>
  <c r="V292" i="38"/>
  <c r="W292" i="38"/>
  <c r="X292" i="38"/>
  <c r="Y292" i="38"/>
  <c r="Z292" i="38"/>
  <c r="AA292" i="38"/>
  <c r="AB292" i="38"/>
  <c r="AC292" i="38"/>
  <c r="AD292" i="38"/>
  <c r="AE292" i="38"/>
  <c r="AF292" i="38"/>
  <c r="AG292" i="38"/>
  <c r="AH292" i="38"/>
  <c r="AI292" i="38"/>
  <c r="AJ292" i="38"/>
  <c r="AK292" i="38"/>
  <c r="AL292" i="38"/>
  <c r="AM292" i="38"/>
  <c r="AN292" i="38"/>
  <c r="AO292" i="38"/>
  <c r="AR292" i="38"/>
  <c r="M293" i="38"/>
  <c r="N293" i="38"/>
  <c r="O293" i="38"/>
  <c r="P293" i="38"/>
  <c r="S293" i="38"/>
  <c r="T293" i="38"/>
  <c r="U293" i="38"/>
  <c r="V293" i="38"/>
  <c r="W293" i="38"/>
  <c r="X293" i="38"/>
  <c r="Y293" i="38"/>
  <c r="Z293" i="38"/>
  <c r="AA293" i="38"/>
  <c r="AB293" i="38"/>
  <c r="AC293" i="38"/>
  <c r="AD293" i="38"/>
  <c r="AE293" i="38"/>
  <c r="AF293" i="38"/>
  <c r="AG293" i="38"/>
  <c r="AH293" i="38"/>
  <c r="AI293" i="38"/>
  <c r="AJ293" i="38"/>
  <c r="AK293" i="38"/>
  <c r="AL293" i="38"/>
  <c r="AM293" i="38"/>
  <c r="AN293" i="38"/>
  <c r="AO293" i="38"/>
  <c r="AR293" i="38"/>
  <c r="M294" i="38"/>
  <c r="N294" i="38"/>
  <c r="O294" i="38"/>
  <c r="P294" i="38"/>
  <c r="S294" i="38"/>
  <c r="T294" i="38"/>
  <c r="U294" i="38"/>
  <c r="V294" i="38"/>
  <c r="W294" i="38"/>
  <c r="X294" i="38"/>
  <c r="Y294" i="38"/>
  <c r="Z294" i="38"/>
  <c r="AA294" i="38"/>
  <c r="AB294" i="38"/>
  <c r="AC294" i="38"/>
  <c r="AD294" i="38"/>
  <c r="AE294" i="38"/>
  <c r="AF294" i="38"/>
  <c r="AG294" i="38"/>
  <c r="AH294" i="38"/>
  <c r="AI294" i="38"/>
  <c r="AJ294" i="38"/>
  <c r="AK294" i="38"/>
  <c r="AL294" i="38"/>
  <c r="AM294" i="38"/>
  <c r="AN294" i="38"/>
  <c r="AO294" i="38"/>
  <c r="AR294" i="38"/>
  <c r="M295" i="38"/>
  <c r="N295" i="38"/>
  <c r="O295" i="38"/>
  <c r="P295" i="38"/>
  <c r="S295" i="38"/>
  <c r="T295" i="38"/>
  <c r="U295" i="38"/>
  <c r="V295" i="38"/>
  <c r="W295" i="38"/>
  <c r="X295" i="38"/>
  <c r="Y295" i="38"/>
  <c r="Z295" i="38"/>
  <c r="AA295" i="38"/>
  <c r="AB295" i="38"/>
  <c r="AC295" i="38"/>
  <c r="AD295" i="38"/>
  <c r="AE295" i="38"/>
  <c r="AF295" i="38"/>
  <c r="AG295" i="38"/>
  <c r="AH295" i="38"/>
  <c r="AI295" i="38"/>
  <c r="AJ295" i="38"/>
  <c r="AK295" i="38"/>
  <c r="AL295" i="38"/>
  <c r="AM295" i="38"/>
  <c r="AN295" i="38"/>
  <c r="AO295" i="38"/>
  <c r="AR295" i="38"/>
  <c r="M296" i="38"/>
  <c r="N296" i="38"/>
  <c r="O296" i="38"/>
  <c r="P296" i="38"/>
  <c r="S296" i="38"/>
  <c r="T296" i="38"/>
  <c r="U296" i="38"/>
  <c r="V296" i="38"/>
  <c r="W296" i="38"/>
  <c r="X296" i="38"/>
  <c r="Y296" i="38"/>
  <c r="Z296" i="38"/>
  <c r="AA296" i="38"/>
  <c r="AB296" i="38"/>
  <c r="AC296" i="38"/>
  <c r="AD296" i="38"/>
  <c r="AE296" i="38"/>
  <c r="AF296" i="38"/>
  <c r="AG296" i="38"/>
  <c r="AH296" i="38"/>
  <c r="AI296" i="38"/>
  <c r="AJ296" i="38"/>
  <c r="AK296" i="38"/>
  <c r="AL296" i="38"/>
  <c r="AM296" i="38"/>
  <c r="AN296" i="38"/>
  <c r="AO296" i="38"/>
  <c r="AR296" i="38"/>
  <c r="M297" i="38"/>
  <c r="N297" i="38"/>
  <c r="O297" i="38"/>
  <c r="P297" i="38"/>
  <c r="S297" i="38"/>
  <c r="T297" i="38"/>
  <c r="U297" i="38"/>
  <c r="V297" i="38"/>
  <c r="W297" i="38"/>
  <c r="X297" i="38"/>
  <c r="Y297" i="38"/>
  <c r="Z297" i="38"/>
  <c r="AA297" i="38"/>
  <c r="AB297" i="38"/>
  <c r="AC297" i="38"/>
  <c r="AD297" i="38"/>
  <c r="AE297" i="38"/>
  <c r="AF297" i="38"/>
  <c r="AG297" i="38"/>
  <c r="AH297" i="38"/>
  <c r="AI297" i="38"/>
  <c r="AJ297" i="38"/>
  <c r="AK297" i="38"/>
  <c r="AL297" i="38"/>
  <c r="AM297" i="38"/>
  <c r="AN297" i="38"/>
  <c r="AO297" i="38"/>
  <c r="AR297" i="38"/>
  <c r="M298" i="38"/>
  <c r="N298" i="38"/>
  <c r="O298" i="38"/>
  <c r="P298" i="38"/>
  <c r="S298" i="38"/>
  <c r="T298" i="38"/>
  <c r="U298" i="38"/>
  <c r="V298" i="38"/>
  <c r="W298" i="38"/>
  <c r="X298" i="38"/>
  <c r="Y298" i="38"/>
  <c r="Z298" i="38"/>
  <c r="AA298" i="38"/>
  <c r="AB298" i="38"/>
  <c r="AC298" i="38"/>
  <c r="AD298" i="38"/>
  <c r="AE298" i="38"/>
  <c r="AF298" i="38"/>
  <c r="AG298" i="38"/>
  <c r="AH298" i="38"/>
  <c r="AI298" i="38"/>
  <c r="AJ298" i="38"/>
  <c r="AK298" i="38"/>
  <c r="AL298" i="38"/>
  <c r="AM298" i="38"/>
  <c r="AN298" i="38"/>
  <c r="AO298" i="38"/>
  <c r="AR298" i="38"/>
  <c r="M299" i="38"/>
  <c r="N299" i="38"/>
  <c r="O299" i="38"/>
  <c r="P299" i="38"/>
  <c r="S299" i="38"/>
  <c r="T299" i="38"/>
  <c r="U299" i="38"/>
  <c r="V299" i="38"/>
  <c r="W299" i="38"/>
  <c r="X299" i="38"/>
  <c r="Y299" i="38"/>
  <c r="Z299" i="38"/>
  <c r="AA299" i="38"/>
  <c r="AB299" i="38"/>
  <c r="AC299" i="38"/>
  <c r="AD299" i="38"/>
  <c r="AE299" i="38"/>
  <c r="AF299" i="38"/>
  <c r="AG299" i="38"/>
  <c r="AH299" i="38"/>
  <c r="AI299" i="38"/>
  <c r="AJ299" i="38"/>
  <c r="AK299" i="38"/>
  <c r="AL299" i="38"/>
  <c r="AM299" i="38"/>
  <c r="AN299" i="38"/>
  <c r="AO299" i="38"/>
  <c r="AR299" i="38"/>
  <c r="M300" i="38"/>
  <c r="N300" i="38"/>
  <c r="O300" i="38"/>
  <c r="P300" i="38"/>
  <c r="S300" i="38"/>
  <c r="T300" i="38"/>
  <c r="U300" i="38"/>
  <c r="V300" i="38"/>
  <c r="W300" i="38"/>
  <c r="X300" i="38"/>
  <c r="Y300" i="38"/>
  <c r="Z300" i="38"/>
  <c r="AA300" i="38"/>
  <c r="AB300" i="38"/>
  <c r="AC300" i="38"/>
  <c r="AD300" i="38"/>
  <c r="AE300" i="38"/>
  <c r="AF300" i="38"/>
  <c r="AG300" i="38"/>
  <c r="AH300" i="38"/>
  <c r="AI300" i="38"/>
  <c r="AJ300" i="38"/>
  <c r="AK300" i="38"/>
  <c r="AL300" i="38"/>
  <c r="AM300" i="38"/>
  <c r="AN300" i="38"/>
  <c r="AO300" i="38"/>
  <c r="AR300" i="38"/>
  <c r="M301" i="38"/>
  <c r="N301" i="38"/>
  <c r="O301" i="38"/>
  <c r="P301" i="38"/>
  <c r="S301" i="38"/>
  <c r="T301" i="38"/>
  <c r="U301" i="38"/>
  <c r="V301" i="38"/>
  <c r="W301" i="38"/>
  <c r="X301" i="38"/>
  <c r="Y301" i="38"/>
  <c r="Z301" i="38"/>
  <c r="AA301" i="38"/>
  <c r="AB301" i="38"/>
  <c r="AC301" i="38"/>
  <c r="AD301" i="38"/>
  <c r="AE301" i="38"/>
  <c r="AF301" i="38"/>
  <c r="AG301" i="38"/>
  <c r="AH301" i="38"/>
  <c r="AI301" i="38"/>
  <c r="AJ301" i="38"/>
  <c r="AK301" i="38"/>
  <c r="AL301" i="38"/>
  <c r="AM301" i="38"/>
  <c r="AN301" i="38"/>
  <c r="AO301" i="38"/>
  <c r="AR301" i="38"/>
  <c r="M302" i="38"/>
  <c r="N302" i="38"/>
  <c r="O302" i="38"/>
  <c r="P302" i="38"/>
  <c r="S302" i="38"/>
  <c r="T302" i="38"/>
  <c r="U302" i="38"/>
  <c r="V302" i="38"/>
  <c r="W302" i="38"/>
  <c r="X302" i="38"/>
  <c r="Y302" i="38"/>
  <c r="Z302" i="38"/>
  <c r="AA302" i="38"/>
  <c r="AB302" i="38"/>
  <c r="AC302" i="38"/>
  <c r="AD302" i="38"/>
  <c r="AE302" i="38"/>
  <c r="AF302" i="38"/>
  <c r="AG302" i="38"/>
  <c r="AH302" i="38"/>
  <c r="AI302" i="38"/>
  <c r="AJ302" i="38"/>
  <c r="AK302" i="38"/>
  <c r="AL302" i="38"/>
  <c r="AM302" i="38"/>
  <c r="AN302" i="38"/>
  <c r="AO302" i="38"/>
  <c r="AR302" i="38"/>
  <c r="M303" i="38"/>
  <c r="N303" i="38"/>
  <c r="O303" i="38"/>
  <c r="P303" i="38"/>
  <c r="S303" i="38"/>
  <c r="T303" i="38"/>
  <c r="U303" i="38"/>
  <c r="V303" i="38"/>
  <c r="W303" i="38"/>
  <c r="X303" i="38"/>
  <c r="Y303" i="38"/>
  <c r="Z303" i="38"/>
  <c r="AA303" i="38"/>
  <c r="AB303" i="38"/>
  <c r="AC303" i="38"/>
  <c r="AD303" i="38"/>
  <c r="AE303" i="38"/>
  <c r="AF303" i="38"/>
  <c r="AG303" i="38"/>
  <c r="AH303" i="38"/>
  <c r="AI303" i="38"/>
  <c r="AJ303" i="38"/>
  <c r="AK303" i="38"/>
  <c r="AL303" i="38"/>
  <c r="AM303" i="38"/>
  <c r="AN303" i="38"/>
  <c r="AO303" i="38"/>
  <c r="AR303" i="38"/>
  <c r="M304" i="38"/>
  <c r="N304" i="38"/>
  <c r="O304" i="38"/>
  <c r="P304" i="38"/>
  <c r="S304" i="38"/>
  <c r="T304" i="38"/>
  <c r="U304" i="38"/>
  <c r="V304" i="38"/>
  <c r="W304" i="38"/>
  <c r="X304" i="38"/>
  <c r="Y304" i="38"/>
  <c r="Z304" i="38"/>
  <c r="AA304" i="38"/>
  <c r="AB304" i="38"/>
  <c r="AC304" i="38"/>
  <c r="AD304" i="38"/>
  <c r="AE304" i="38"/>
  <c r="AF304" i="38"/>
  <c r="AG304" i="38"/>
  <c r="AH304" i="38"/>
  <c r="AI304" i="38"/>
  <c r="AJ304" i="38"/>
  <c r="AK304" i="38"/>
  <c r="AL304" i="38"/>
  <c r="AM304" i="38"/>
  <c r="AN304" i="38"/>
  <c r="AO304" i="38"/>
  <c r="AR304" i="38"/>
  <c r="M305" i="38"/>
  <c r="N305" i="38"/>
  <c r="O305" i="38"/>
  <c r="P305" i="38"/>
  <c r="S305" i="38"/>
  <c r="T305" i="38"/>
  <c r="U305" i="38"/>
  <c r="V305" i="38"/>
  <c r="W305" i="38"/>
  <c r="X305" i="38"/>
  <c r="Y305" i="38"/>
  <c r="Z305" i="38"/>
  <c r="AA305" i="38"/>
  <c r="AB305" i="38"/>
  <c r="AC305" i="38"/>
  <c r="AD305" i="38"/>
  <c r="AE305" i="38"/>
  <c r="AF305" i="38"/>
  <c r="AG305" i="38"/>
  <c r="AH305" i="38"/>
  <c r="AI305" i="38"/>
  <c r="AJ305" i="38"/>
  <c r="AK305" i="38"/>
  <c r="AL305" i="38"/>
  <c r="AM305" i="38"/>
  <c r="AN305" i="38"/>
  <c r="AO305" i="38"/>
  <c r="AR305" i="38"/>
  <c r="M306" i="38"/>
  <c r="N306" i="38"/>
  <c r="O306" i="38"/>
  <c r="P306" i="38"/>
  <c r="S306" i="38"/>
  <c r="T306" i="38"/>
  <c r="U306" i="38"/>
  <c r="V306" i="38"/>
  <c r="W306" i="38"/>
  <c r="X306" i="38"/>
  <c r="Y306" i="38"/>
  <c r="Z306" i="38"/>
  <c r="AA306" i="38"/>
  <c r="AB306" i="38"/>
  <c r="AC306" i="38"/>
  <c r="AD306" i="38"/>
  <c r="AE306" i="38"/>
  <c r="AF306" i="38"/>
  <c r="AG306" i="38"/>
  <c r="AH306" i="38"/>
  <c r="AI306" i="38"/>
  <c r="AJ306" i="38"/>
  <c r="AK306" i="38"/>
  <c r="AL306" i="38"/>
  <c r="AM306" i="38"/>
  <c r="AN306" i="38"/>
  <c r="AO306" i="38"/>
  <c r="AR306" i="38"/>
  <c r="M307" i="38"/>
  <c r="N307" i="38"/>
  <c r="O307" i="38"/>
  <c r="P307" i="38"/>
  <c r="S307" i="38"/>
  <c r="T307" i="38"/>
  <c r="U307" i="38"/>
  <c r="V307" i="38"/>
  <c r="W307" i="38"/>
  <c r="X307" i="38"/>
  <c r="Y307" i="38"/>
  <c r="Z307" i="38"/>
  <c r="AA307" i="38"/>
  <c r="AB307" i="38"/>
  <c r="AC307" i="38"/>
  <c r="AD307" i="38"/>
  <c r="AE307" i="38"/>
  <c r="AF307" i="38"/>
  <c r="AG307" i="38"/>
  <c r="AH307" i="38"/>
  <c r="AI307" i="38"/>
  <c r="AJ307" i="38"/>
  <c r="AK307" i="38"/>
  <c r="AL307" i="38"/>
  <c r="AM307" i="38"/>
  <c r="AN307" i="38"/>
  <c r="AO307" i="38"/>
  <c r="AR307" i="38"/>
  <c r="M308" i="38"/>
  <c r="N308" i="38"/>
  <c r="O308" i="38"/>
  <c r="P308" i="38"/>
  <c r="S308" i="38"/>
  <c r="T308" i="38"/>
  <c r="U308" i="38"/>
  <c r="V308" i="38"/>
  <c r="W308" i="38"/>
  <c r="X308" i="38"/>
  <c r="Y308" i="38"/>
  <c r="Z308" i="38"/>
  <c r="AA308" i="38"/>
  <c r="AB308" i="38"/>
  <c r="AC308" i="38"/>
  <c r="AD308" i="38"/>
  <c r="AE308" i="38"/>
  <c r="AF308" i="38"/>
  <c r="AG308" i="38"/>
  <c r="AH308" i="38"/>
  <c r="AI308" i="38"/>
  <c r="AJ308" i="38"/>
  <c r="AK308" i="38"/>
  <c r="AL308" i="38"/>
  <c r="AM308" i="38"/>
  <c r="AN308" i="38"/>
  <c r="AO308" i="38"/>
  <c r="AR308" i="38"/>
  <c r="M309" i="38"/>
  <c r="N309" i="38"/>
  <c r="O309" i="38"/>
  <c r="P309" i="38"/>
  <c r="S309" i="38"/>
  <c r="T309" i="38"/>
  <c r="U309" i="38"/>
  <c r="V309" i="38"/>
  <c r="W309" i="38"/>
  <c r="X309" i="38"/>
  <c r="Y309" i="38"/>
  <c r="Z309" i="38"/>
  <c r="AA309" i="38"/>
  <c r="AB309" i="38"/>
  <c r="AC309" i="38"/>
  <c r="AD309" i="38"/>
  <c r="AE309" i="38"/>
  <c r="AF309" i="38"/>
  <c r="AG309" i="38"/>
  <c r="AH309" i="38"/>
  <c r="AI309" i="38"/>
  <c r="AJ309" i="38"/>
  <c r="AK309" i="38"/>
  <c r="AL309" i="38"/>
  <c r="AM309" i="38"/>
  <c r="AN309" i="38"/>
  <c r="AO309" i="38"/>
  <c r="AR309" i="38"/>
  <c r="M310" i="38"/>
  <c r="N310" i="38"/>
  <c r="O310" i="38"/>
  <c r="P310" i="38"/>
  <c r="S310" i="38"/>
  <c r="T310" i="38"/>
  <c r="U310" i="38"/>
  <c r="V310" i="38"/>
  <c r="W310" i="38"/>
  <c r="X310" i="38"/>
  <c r="Y310" i="38"/>
  <c r="Z310" i="38"/>
  <c r="AA310" i="38"/>
  <c r="AB310" i="38"/>
  <c r="AC310" i="38"/>
  <c r="AD310" i="38"/>
  <c r="AE310" i="38"/>
  <c r="AF310" i="38"/>
  <c r="AG310" i="38"/>
  <c r="AH310" i="38"/>
  <c r="AI310" i="38"/>
  <c r="AJ310" i="38"/>
  <c r="AK310" i="38"/>
  <c r="AL310" i="38"/>
  <c r="AM310" i="38"/>
  <c r="AN310" i="38"/>
  <c r="AO310" i="38"/>
  <c r="AR310" i="38"/>
  <c r="M311" i="38"/>
  <c r="N311" i="38"/>
  <c r="O311" i="38"/>
  <c r="P311" i="38"/>
  <c r="S311" i="38"/>
  <c r="T311" i="38"/>
  <c r="U311" i="38"/>
  <c r="V311" i="38"/>
  <c r="W311" i="38"/>
  <c r="X311" i="38"/>
  <c r="Y311" i="38"/>
  <c r="Z311" i="38"/>
  <c r="AA311" i="38"/>
  <c r="AB311" i="38"/>
  <c r="AC311" i="38"/>
  <c r="AD311" i="38"/>
  <c r="AE311" i="38"/>
  <c r="AF311" i="38"/>
  <c r="AG311" i="38"/>
  <c r="AH311" i="38"/>
  <c r="AI311" i="38"/>
  <c r="AJ311" i="38"/>
  <c r="AK311" i="38"/>
  <c r="AL311" i="38"/>
  <c r="AM311" i="38"/>
  <c r="AN311" i="38"/>
  <c r="AO311" i="38"/>
  <c r="AR311" i="38"/>
  <c r="M312" i="38"/>
  <c r="N312" i="38"/>
  <c r="O312" i="38"/>
  <c r="P312" i="38"/>
  <c r="S312" i="38"/>
  <c r="T312" i="38"/>
  <c r="U312" i="38"/>
  <c r="V312" i="38"/>
  <c r="W312" i="38"/>
  <c r="X312" i="38"/>
  <c r="Y312" i="38"/>
  <c r="Z312" i="38"/>
  <c r="AA312" i="38"/>
  <c r="AB312" i="38"/>
  <c r="AC312" i="38"/>
  <c r="AD312" i="38"/>
  <c r="AE312" i="38"/>
  <c r="AF312" i="38"/>
  <c r="AG312" i="38"/>
  <c r="AH312" i="38"/>
  <c r="AI312" i="38"/>
  <c r="AJ312" i="38"/>
  <c r="AK312" i="38"/>
  <c r="AL312" i="38"/>
  <c r="AM312" i="38"/>
  <c r="AN312" i="38"/>
  <c r="AO312" i="38"/>
  <c r="AR312" i="38"/>
  <c r="M313" i="38"/>
  <c r="N313" i="38"/>
  <c r="O313" i="38"/>
  <c r="P313" i="38"/>
  <c r="S313" i="38"/>
  <c r="T313" i="38"/>
  <c r="U313" i="38"/>
  <c r="V313" i="38"/>
  <c r="W313" i="38"/>
  <c r="X313" i="38"/>
  <c r="Y313" i="38"/>
  <c r="Z313" i="38"/>
  <c r="AA313" i="38"/>
  <c r="AB313" i="38"/>
  <c r="AC313" i="38"/>
  <c r="AD313" i="38"/>
  <c r="AE313" i="38"/>
  <c r="AF313" i="38"/>
  <c r="AG313" i="38"/>
  <c r="AH313" i="38"/>
  <c r="AI313" i="38"/>
  <c r="AJ313" i="38"/>
  <c r="AK313" i="38"/>
  <c r="AL313" i="38"/>
  <c r="AM313" i="38"/>
  <c r="AN313" i="38"/>
  <c r="AO313" i="38"/>
  <c r="AR313" i="38"/>
  <c r="M314" i="38"/>
  <c r="N314" i="38"/>
  <c r="O314" i="38"/>
  <c r="P314" i="38"/>
  <c r="S314" i="38"/>
  <c r="T314" i="38"/>
  <c r="U314" i="38"/>
  <c r="V314" i="38"/>
  <c r="W314" i="38"/>
  <c r="X314" i="38"/>
  <c r="Y314" i="38"/>
  <c r="Z314" i="38"/>
  <c r="AA314" i="38"/>
  <c r="AB314" i="38"/>
  <c r="AC314" i="38"/>
  <c r="AD314" i="38"/>
  <c r="AE314" i="38"/>
  <c r="AF314" i="38"/>
  <c r="AG314" i="38"/>
  <c r="AH314" i="38"/>
  <c r="AI314" i="38"/>
  <c r="AJ314" i="38"/>
  <c r="AK314" i="38"/>
  <c r="AL314" i="38"/>
  <c r="AM314" i="38"/>
  <c r="AN314" i="38"/>
  <c r="AO314" i="38"/>
  <c r="AR314" i="38"/>
  <c r="M315" i="38"/>
  <c r="N315" i="38"/>
  <c r="O315" i="38"/>
  <c r="P315" i="38"/>
  <c r="S315" i="38"/>
  <c r="T315" i="38"/>
  <c r="U315" i="38"/>
  <c r="V315" i="38"/>
  <c r="W315" i="38"/>
  <c r="X315" i="38"/>
  <c r="Y315" i="38"/>
  <c r="Z315" i="38"/>
  <c r="AA315" i="38"/>
  <c r="AB315" i="38"/>
  <c r="AC315" i="38"/>
  <c r="AD315" i="38"/>
  <c r="AE315" i="38"/>
  <c r="AF315" i="38"/>
  <c r="AG315" i="38"/>
  <c r="AH315" i="38"/>
  <c r="AI315" i="38"/>
  <c r="AJ315" i="38"/>
  <c r="AK315" i="38"/>
  <c r="AL315" i="38"/>
  <c r="AM315" i="38"/>
  <c r="AN315" i="38"/>
  <c r="AO315" i="38"/>
  <c r="AR315" i="38"/>
  <c r="M316" i="38"/>
  <c r="N316" i="38"/>
  <c r="O316" i="38"/>
  <c r="P316" i="38"/>
  <c r="S316" i="38"/>
  <c r="T316" i="38"/>
  <c r="U316" i="38"/>
  <c r="V316" i="38"/>
  <c r="W316" i="38"/>
  <c r="X316" i="38"/>
  <c r="Y316" i="38"/>
  <c r="Z316" i="38"/>
  <c r="AA316" i="38"/>
  <c r="AB316" i="38"/>
  <c r="AC316" i="38"/>
  <c r="AD316" i="38"/>
  <c r="AE316" i="38"/>
  <c r="AF316" i="38"/>
  <c r="AG316" i="38"/>
  <c r="AH316" i="38"/>
  <c r="AI316" i="38"/>
  <c r="AJ316" i="38"/>
  <c r="AK316" i="38"/>
  <c r="AL316" i="38"/>
  <c r="AM316" i="38"/>
  <c r="AN316" i="38"/>
  <c r="AO316" i="38"/>
  <c r="AR316" i="38"/>
  <c r="M317" i="38"/>
  <c r="N317" i="38"/>
  <c r="O317" i="38"/>
  <c r="P317" i="38"/>
  <c r="S317" i="38"/>
  <c r="T317" i="38"/>
  <c r="U317" i="38"/>
  <c r="V317" i="38"/>
  <c r="W317" i="38"/>
  <c r="X317" i="38"/>
  <c r="Y317" i="38"/>
  <c r="Z317" i="38"/>
  <c r="AA317" i="38"/>
  <c r="AB317" i="38"/>
  <c r="AC317" i="38"/>
  <c r="AD317" i="38"/>
  <c r="AE317" i="38"/>
  <c r="AF317" i="38"/>
  <c r="AG317" i="38"/>
  <c r="AH317" i="38"/>
  <c r="AI317" i="38"/>
  <c r="AJ317" i="38"/>
  <c r="AK317" i="38"/>
  <c r="AL317" i="38"/>
  <c r="AM317" i="38"/>
  <c r="AN317" i="38"/>
  <c r="AO317" i="38"/>
  <c r="AR317" i="38"/>
  <c r="M318" i="38"/>
  <c r="N318" i="38"/>
  <c r="O318" i="38"/>
  <c r="P318" i="38"/>
  <c r="S318" i="38"/>
  <c r="T318" i="38"/>
  <c r="U318" i="38"/>
  <c r="V318" i="38"/>
  <c r="W318" i="38"/>
  <c r="X318" i="38"/>
  <c r="Y318" i="38"/>
  <c r="Z318" i="38"/>
  <c r="AA318" i="38"/>
  <c r="AB318" i="38"/>
  <c r="AC318" i="38"/>
  <c r="AD318" i="38"/>
  <c r="AE318" i="38"/>
  <c r="AF318" i="38"/>
  <c r="AG318" i="38"/>
  <c r="AH318" i="38"/>
  <c r="AI318" i="38"/>
  <c r="AJ318" i="38"/>
  <c r="AK318" i="38"/>
  <c r="AL318" i="38"/>
  <c r="AM318" i="38"/>
  <c r="AN318" i="38"/>
  <c r="AO318" i="38"/>
  <c r="AR318" i="38"/>
  <c r="M319" i="38"/>
  <c r="N319" i="38"/>
  <c r="O319" i="38"/>
  <c r="P319" i="38"/>
  <c r="S319" i="38"/>
  <c r="T319" i="38"/>
  <c r="U319" i="38"/>
  <c r="V319" i="38"/>
  <c r="W319" i="38"/>
  <c r="X319" i="38"/>
  <c r="Y319" i="38"/>
  <c r="Z319" i="38"/>
  <c r="AA319" i="38"/>
  <c r="AB319" i="38"/>
  <c r="AC319" i="38"/>
  <c r="AD319" i="38"/>
  <c r="AE319" i="38"/>
  <c r="AF319" i="38"/>
  <c r="AG319" i="38"/>
  <c r="AH319" i="38"/>
  <c r="AI319" i="38"/>
  <c r="AJ319" i="38"/>
  <c r="AK319" i="38"/>
  <c r="AL319" i="38"/>
  <c r="AM319" i="38"/>
  <c r="AN319" i="38"/>
  <c r="AO319" i="38"/>
  <c r="AR319" i="38"/>
  <c r="M320" i="38"/>
  <c r="N320" i="38"/>
  <c r="O320" i="38"/>
  <c r="P320" i="38"/>
  <c r="S320" i="38"/>
  <c r="T320" i="38"/>
  <c r="U320" i="38"/>
  <c r="V320" i="38"/>
  <c r="W320" i="38"/>
  <c r="X320" i="38"/>
  <c r="Y320" i="38"/>
  <c r="Z320" i="38"/>
  <c r="AA320" i="38"/>
  <c r="AB320" i="38"/>
  <c r="AC320" i="38"/>
  <c r="AD320" i="38"/>
  <c r="AE320" i="38"/>
  <c r="AF320" i="38"/>
  <c r="AG320" i="38"/>
  <c r="AH320" i="38"/>
  <c r="AI320" i="38"/>
  <c r="AJ320" i="38"/>
  <c r="AK320" i="38"/>
  <c r="AL320" i="38"/>
  <c r="AM320" i="38"/>
  <c r="AN320" i="38"/>
  <c r="AO320" i="38"/>
  <c r="AR320" i="38"/>
  <c r="M321" i="38"/>
  <c r="N321" i="38"/>
  <c r="O321" i="38"/>
  <c r="P321" i="38"/>
  <c r="S321" i="38"/>
  <c r="T321" i="38"/>
  <c r="U321" i="38"/>
  <c r="V321" i="38"/>
  <c r="W321" i="38"/>
  <c r="X321" i="38"/>
  <c r="Y321" i="38"/>
  <c r="Z321" i="38"/>
  <c r="AA321" i="38"/>
  <c r="AB321" i="38"/>
  <c r="AC321" i="38"/>
  <c r="AD321" i="38"/>
  <c r="AE321" i="38"/>
  <c r="AF321" i="38"/>
  <c r="AG321" i="38"/>
  <c r="AH321" i="38"/>
  <c r="AI321" i="38"/>
  <c r="AJ321" i="38"/>
  <c r="AK321" i="38"/>
  <c r="AL321" i="38"/>
  <c r="AM321" i="38"/>
  <c r="AN321" i="38"/>
  <c r="AO321" i="38"/>
  <c r="AR321" i="38"/>
  <c r="M322" i="38"/>
  <c r="N322" i="38"/>
  <c r="O322" i="38"/>
  <c r="P322" i="38"/>
  <c r="S322" i="38"/>
  <c r="T322" i="38"/>
  <c r="U322" i="38"/>
  <c r="V322" i="38"/>
  <c r="W322" i="38"/>
  <c r="X322" i="38"/>
  <c r="Y322" i="38"/>
  <c r="Z322" i="38"/>
  <c r="AA322" i="38"/>
  <c r="AB322" i="38"/>
  <c r="AC322" i="38"/>
  <c r="AD322" i="38"/>
  <c r="AE322" i="38"/>
  <c r="AF322" i="38"/>
  <c r="AG322" i="38"/>
  <c r="AH322" i="38"/>
  <c r="AI322" i="38"/>
  <c r="AJ322" i="38"/>
  <c r="AK322" i="38"/>
  <c r="AL322" i="38"/>
  <c r="AM322" i="38"/>
  <c r="AN322" i="38"/>
  <c r="AO322" i="38"/>
  <c r="AR322" i="38"/>
  <c r="M323" i="38"/>
  <c r="N323" i="38"/>
  <c r="O323" i="38"/>
  <c r="P323" i="38"/>
  <c r="S323" i="38"/>
  <c r="T323" i="38"/>
  <c r="U323" i="38"/>
  <c r="V323" i="38"/>
  <c r="W323" i="38"/>
  <c r="X323" i="38"/>
  <c r="Y323" i="38"/>
  <c r="Z323" i="38"/>
  <c r="AA323" i="38"/>
  <c r="AB323" i="38"/>
  <c r="AC323" i="38"/>
  <c r="AD323" i="38"/>
  <c r="AE323" i="38"/>
  <c r="AF323" i="38"/>
  <c r="AG323" i="38"/>
  <c r="AH323" i="38"/>
  <c r="AI323" i="38"/>
  <c r="AJ323" i="38"/>
  <c r="AK323" i="38"/>
  <c r="AL323" i="38"/>
  <c r="AM323" i="38"/>
  <c r="AN323" i="38"/>
  <c r="AO323" i="38"/>
  <c r="AR323" i="38"/>
  <c r="M324" i="38"/>
  <c r="N324" i="38"/>
  <c r="O324" i="38"/>
  <c r="P324" i="38"/>
  <c r="S324" i="38"/>
  <c r="T324" i="38"/>
  <c r="U324" i="38"/>
  <c r="V324" i="38"/>
  <c r="W324" i="38"/>
  <c r="X324" i="38"/>
  <c r="Y324" i="38"/>
  <c r="Z324" i="38"/>
  <c r="AA324" i="38"/>
  <c r="AB324" i="38"/>
  <c r="AC324" i="38"/>
  <c r="AD324" i="38"/>
  <c r="AE324" i="38"/>
  <c r="AF324" i="38"/>
  <c r="AG324" i="38"/>
  <c r="AH324" i="38"/>
  <c r="AI324" i="38"/>
  <c r="AJ324" i="38"/>
  <c r="AK324" i="38"/>
  <c r="AL324" i="38"/>
  <c r="AM324" i="38"/>
  <c r="AN324" i="38"/>
  <c r="AO324" i="38"/>
  <c r="AR324" i="38"/>
  <c r="M325" i="38"/>
  <c r="N325" i="38"/>
  <c r="O325" i="38"/>
  <c r="P325" i="38"/>
  <c r="S325" i="38"/>
  <c r="T325" i="38"/>
  <c r="U325" i="38"/>
  <c r="V325" i="38"/>
  <c r="W325" i="38"/>
  <c r="X325" i="38"/>
  <c r="Y325" i="38"/>
  <c r="Z325" i="38"/>
  <c r="AA325" i="38"/>
  <c r="AB325" i="38"/>
  <c r="AC325" i="38"/>
  <c r="AD325" i="38"/>
  <c r="AE325" i="38"/>
  <c r="AF325" i="38"/>
  <c r="AG325" i="38"/>
  <c r="AH325" i="38"/>
  <c r="AI325" i="38"/>
  <c r="AJ325" i="38"/>
  <c r="AK325" i="38"/>
  <c r="AL325" i="38"/>
  <c r="AM325" i="38"/>
  <c r="AN325" i="38"/>
  <c r="AO325" i="38"/>
  <c r="AR325" i="38"/>
  <c r="M326" i="38"/>
  <c r="N326" i="38"/>
  <c r="O326" i="38"/>
  <c r="P326" i="38"/>
  <c r="S326" i="38"/>
  <c r="T326" i="38"/>
  <c r="U326" i="38"/>
  <c r="V326" i="38"/>
  <c r="W326" i="38"/>
  <c r="X326" i="38"/>
  <c r="Y326" i="38"/>
  <c r="Z326" i="38"/>
  <c r="AA326" i="38"/>
  <c r="AB326" i="38"/>
  <c r="AC326" i="38"/>
  <c r="AD326" i="38"/>
  <c r="AE326" i="38"/>
  <c r="AF326" i="38"/>
  <c r="AG326" i="38"/>
  <c r="AH326" i="38"/>
  <c r="AI326" i="38"/>
  <c r="AJ326" i="38"/>
  <c r="AK326" i="38"/>
  <c r="AL326" i="38"/>
  <c r="AM326" i="38"/>
  <c r="AN326" i="38"/>
  <c r="AO326" i="38"/>
  <c r="AR326" i="38"/>
  <c r="M327" i="38"/>
  <c r="N327" i="38"/>
  <c r="O327" i="38"/>
  <c r="P327" i="38"/>
  <c r="S327" i="38"/>
  <c r="T327" i="38"/>
  <c r="U327" i="38"/>
  <c r="V327" i="38"/>
  <c r="W327" i="38"/>
  <c r="X327" i="38"/>
  <c r="Y327" i="38"/>
  <c r="Z327" i="38"/>
  <c r="AA327" i="38"/>
  <c r="AB327" i="38"/>
  <c r="AC327" i="38"/>
  <c r="AD327" i="38"/>
  <c r="AE327" i="38"/>
  <c r="AF327" i="38"/>
  <c r="AG327" i="38"/>
  <c r="AH327" i="38"/>
  <c r="AI327" i="38"/>
  <c r="AJ327" i="38"/>
  <c r="AK327" i="38"/>
  <c r="AL327" i="38"/>
  <c r="AM327" i="38"/>
  <c r="AN327" i="38"/>
  <c r="AO327" i="38"/>
  <c r="AR327" i="38"/>
  <c r="M328" i="38"/>
  <c r="N328" i="38"/>
  <c r="O328" i="38"/>
  <c r="P328" i="38"/>
  <c r="S328" i="38"/>
  <c r="T328" i="38"/>
  <c r="U328" i="38"/>
  <c r="V328" i="38"/>
  <c r="W328" i="38"/>
  <c r="X328" i="38"/>
  <c r="Y328" i="38"/>
  <c r="Z328" i="38"/>
  <c r="AA328" i="38"/>
  <c r="AB328" i="38"/>
  <c r="AC328" i="38"/>
  <c r="AD328" i="38"/>
  <c r="AE328" i="38"/>
  <c r="AF328" i="38"/>
  <c r="AG328" i="38"/>
  <c r="AH328" i="38"/>
  <c r="AI328" i="38"/>
  <c r="AJ328" i="38"/>
  <c r="AK328" i="38"/>
  <c r="AL328" i="38"/>
  <c r="AM328" i="38"/>
  <c r="AN328" i="38"/>
  <c r="AO328" i="38"/>
  <c r="AR328" i="38"/>
  <c r="M329" i="38"/>
  <c r="N329" i="38"/>
  <c r="O329" i="38"/>
  <c r="P329" i="38"/>
  <c r="S329" i="38"/>
  <c r="T329" i="38"/>
  <c r="U329" i="38"/>
  <c r="V329" i="38"/>
  <c r="W329" i="38"/>
  <c r="X329" i="38"/>
  <c r="Y329" i="38"/>
  <c r="Z329" i="38"/>
  <c r="AA329" i="38"/>
  <c r="AB329" i="38"/>
  <c r="AC329" i="38"/>
  <c r="AD329" i="38"/>
  <c r="AE329" i="38"/>
  <c r="AF329" i="38"/>
  <c r="AG329" i="38"/>
  <c r="AH329" i="38"/>
  <c r="AI329" i="38"/>
  <c r="AJ329" i="38"/>
  <c r="AK329" i="38"/>
  <c r="AL329" i="38"/>
  <c r="AM329" i="38"/>
  <c r="AN329" i="38"/>
  <c r="AO329" i="38"/>
  <c r="AR329" i="38"/>
  <c r="M330" i="38"/>
  <c r="N330" i="38"/>
  <c r="O330" i="38"/>
  <c r="P330" i="38"/>
  <c r="S330" i="38"/>
  <c r="T330" i="38"/>
  <c r="U330" i="38"/>
  <c r="V330" i="38"/>
  <c r="W330" i="38"/>
  <c r="X330" i="38"/>
  <c r="Y330" i="38"/>
  <c r="Z330" i="38"/>
  <c r="AA330" i="38"/>
  <c r="AB330" i="38"/>
  <c r="AC330" i="38"/>
  <c r="AD330" i="38"/>
  <c r="AE330" i="38"/>
  <c r="AF330" i="38"/>
  <c r="AG330" i="38"/>
  <c r="AH330" i="38"/>
  <c r="AI330" i="38"/>
  <c r="AJ330" i="38"/>
  <c r="AK330" i="38"/>
  <c r="AL330" i="38"/>
  <c r="AM330" i="38"/>
  <c r="AN330" i="38"/>
  <c r="AO330" i="38"/>
  <c r="AR330" i="38"/>
  <c r="M331" i="38"/>
  <c r="N331" i="38"/>
  <c r="O331" i="38"/>
  <c r="P331" i="38"/>
  <c r="S331" i="38"/>
  <c r="T331" i="38"/>
  <c r="U331" i="38"/>
  <c r="V331" i="38"/>
  <c r="W331" i="38"/>
  <c r="X331" i="38"/>
  <c r="Y331" i="38"/>
  <c r="Z331" i="38"/>
  <c r="AA331" i="38"/>
  <c r="AB331" i="38"/>
  <c r="AC331" i="38"/>
  <c r="AD331" i="38"/>
  <c r="AE331" i="38"/>
  <c r="AF331" i="38"/>
  <c r="AG331" i="38"/>
  <c r="AH331" i="38"/>
  <c r="AI331" i="38"/>
  <c r="AJ331" i="38"/>
  <c r="AK331" i="38"/>
  <c r="AL331" i="38"/>
  <c r="AM331" i="38"/>
  <c r="AN331" i="38"/>
  <c r="AO331" i="38"/>
  <c r="AR331" i="38"/>
  <c r="M332" i="38"/>
  <c r="N332" i="38"/>
  <c r="O332" i="38"/>
  <c r="P332" i="38"/>
  <c r="S332" i="38"/>
  <c r="T332" i="38"/>
  <c r="U332" i="38"/>
  <c r="V332" i="38"/>
  <c r="W332" i="38"/>
  <c r="X332" i="38"/>
  <c r="Y332" i="38"/>
  <c r="Z332" i="38"/>
  <c r="AA332" i="38"/>
  <c r="AB332" i="38"/>
  <c r="AC332" i="38"/>
  <c r="AD332" i="38"/>
  <c r="AE332" i="38"/>
  <c r="AF332" i="38"/>
  <c r="AG332" i="38"/>
  <c r="AH332" i="38"/>
  <c r="AI332" i="38"/>
  <c r="AJ332" i="38"/>
  <c r="AK332" i="38"/>
  <c r="AL332" i="38"/>
  <c r="AM332" i="38"/>
  <c r="AN332" i="38"/>
  <c r="AO332" i="38"/>
  <c r="AR332" i="38"/>
  <c r="M333" i="38"/>
  <c r="N333" i="38"/>
  <c r="O333" i="38"/>
  <c r="P333" i="38"/>
  <c r="S333" i="38"/>
  <c r="T333" i="38"/>
  <c r="U333" i="38"/>
  <c r="V333" i="38"/>
  <c r="W333" i="38"/>
  <c r="X333" i="38"/>
  <c r="Y333" i="38"/>
  <c r="Z333" i="38"/>
  <c r="AA333" i="38"/>
  <c r="AB333" i="38"/>
  <c r="AC333" i="38"/>
  <c r="AD333" i="38"/>
  <c r="AE333" i="38"/>
  <c r="AF333" i="38"/>
  <c r="AG333" i="38"/>
  <c r="AH333" i="38"/>
  <c r="AI333" i="38"/>
  <c r="AJ333" i="38"/>
  <c r="AK333" i="38"/>
  <c r="AL333" i="38"/>
  <c r="AM333" i="38"/>
  <c r="AN333" i="38"/>
  <c r="AO333" i="38"/>
  <c r="AR333" i="38"/>
  <c r="M334" i="38"/>
  <c r="N334" i="38"/>
  <c r="O334" i="38"/>
  <c r="P334" i="38"/>
  <c r="S334" i="38"/>
  <c r="T334" i="38"/>
  <c r="U334" i="38"/>
  <c r="V334" i="38"/>
  <c r="W334" i="38"/>
  <c r="X334" i="38"/>
  <c r="Y334" i="38"/>
  <c r="Z334" i="38"/>
  <c r="AA334" i="38"/>
  <c r="AB334" i="38"/>
  <c r="AC334" i="38"/>
  <c r="AD334" i="38"/>
  <c r="AE334" i="38"/>
  <c r="AF334" i="38"/>
  <c r="AG334" i="38"/>
  <c r="AH334" i="38"/>
  <c r="AI334" i="38"/>
  <c r="AJ334" i="38"/>
  <c r="AK334" i="38"/>
  <c r="AL334" i="38"/>
  <c r="AM334" i="38"/>
  <c r="AN334" i="38"/>
  <c r="AO334" i="38"/>
  <c r="AR334" i="38"/>
  <c r="M335" i="38"/>
  <c r="N335" i="38"/>
  <c r="O335" i="38"/>
  <c r="P335" i="38"/>
  <c r="S335" i="38"/>
  <c r="T335" i="38"/>
  <c r="U335" i="38"/>
  <c r="V335" i="38"/>
  <c r="W335" i="38"/>
  <c r="X335" i="38"/>
  <c r="Y335" i="38"/>
  <c r="Z335" i="38"/>
  <c r="AA335" i="38"/>
  <c r="AB335" i="38"/>
  <c r="AC335" i="38"/>
  <c r="AD335" i="38"/>
  <c r="AE335" i="38"/>
  <c r="AF335" i="38"/>
  <c r="AG335" i="38"/>
  <c r="AH335" i="38"/>
  <c r="AI335" i="38"/>
  <c r="AJ335" i="38"/>
  <c r="AK335" i="38"/>
  <c r="AL335" i="38"/>
  <c r="AM335" i="38"/>
  <c r="AN335" i="38"/>
  <c r="AO335" i="38"/>
  <c r="AR335" i="38"/>
  <c r="M336" i="38"/>
  <c r="N336" i="38"/>
  <c r="O336" i="38"/>
  <c r="P336" i="38"/>
  <c r="S336" i="38"/>
  <c r="T336" i="38"/>
  <c r="U336" i="38"/>
  <c r="V336" i="38"/>
  <c r="W336" i="38"/>
  <c r="X336" i="38"/>
  <c r="Y336" i="38"/>
  <c r="Z336" i="38"/>
  <c r="AA336" i="38"/>
  <c r="AB336" i="38"/>
  <c r="AC336" i="38"/>
  <c r="AD336" i="38"/>
  <c r="AE336" i="38"/>
  <c r="AF336" i="38"/>
  <c r="AG336" i="38"/>
  <c r="AH336" i="38"/>
  <c r="AI336" i="38"/>
  <c r="AJ336" i="38"/>
  <c r="AK336" i="38"/>
  <c r="AL336" i="38"/>
  <c r="AM336" i="38"/>
  <c r="AN336" i="38"/>
  <c r="AO336" i="38"/>
  <c r="AR336" i="38"/>
  <c r="M337" i="38"/>
  <c r="N337" i="38"/>
  <c r="O337" i="38"/>
  <c r="P337" i="38"/>
  <c r="S337" i="38"/>
  <c r="T337" i="38"/>
  <c r="U337" i="38"/>
  <c r="V337" i="38"/>
  <c r="W337" i="38"/>
  <c r="X337" i="38"/>
  <c r="Y337" i="38"/>
  <c r="Z337" i="38"/>
  <c r="AA337" i="38"/>
  <c r="AB337" i="38"/>
  <c r="AC337" i="38"/>
  <c r="AD337" i="38"/>
  <c r="AE337" i="38"/>
  <c r="AF337" i="38"/>
  <c r="AG337" i="38"/>
  <c r="AH337" i="38"/>
  <c r="AI337" i="38"/>
  <c r="AJ337" i="38"/>
  <c r="AK337" i="38"/>
  <c r="AL337" i="38"/>
  <c r="AM337" i="38"/>
  <c r="AN337" i="38"/>
  <c r="AO337" i="38"/>
  <c r="AR337" i="38"/>
  <c r="M338" i="38"/>
  <c r="N338" i="38"/>
  <c r="O338" i="38"/>
  <c r="P338" i="38"/>
  <c r="S338" i="38"/>
  <c r="T338" i="38"/>
  <c r="U338" i="38"/>
  <c r="V338" i="38"/>
  <c r="W338" i="38"/>
  <c r="X338" i="38"/>
  <c r="Y338" i="38"/>
  <c r="Z338" i="38"/>
  <c r="AA338" i="38"/>
  <c r="AB338" i="38"/>
  <c r="AC338" i="38"/>
  <c r="AD338" i="38"/>
  <c r="AE338" i="38"/>
  <c r="AF338" i="38"/>
  <c r="AG338" i="38"/>
  <c r="AH338" i="38"/>
  <c r="AI338" i="38"/>
  <c r="AJ338" i="38"/>
  <c r="AK338" i="38"/>
  <c r="AL338" i="38"/>
  <c r="AM338" i="38"/>
  <c r="AN338" i="38"/>
  <c r="AO338" i="38"/>
  <c r="AR338" i="38"/>
  <c r="M339" i="38"/>
  <c r="N339" i="38"/>
  <c r="O339" i="38"/>
  <c r="P339" i="38"/>
  <c r="S339" i="38"/>
  <c r="T339" i="38"/>
  <c r="U339" i="38"/>
  <c r="V339" i="38"/>
  <c r="W339" i="38"/>
  <c r="X339" i="38"/>
  <c r="Y339" i="38"/>
  <c r="Z339" i="38"/>
  <c r="AA339" i="38"/>
  <c r="AB339" i="38"/>
  <c r="AC339" i="38"/>
  <c r="AD339" i="38"/>
  <c r="AE339" i="38"/>
  <c r="AF339" i="38"/>
  <c r="AG339" i="38"/>
  <c r="AH339" i="38"/>
  <c r="AI339" i="38"/>
  <c r="AJ339" i="38"/>
  <c r="AK339" i="38"/>
  <c r="AL339" i="38"/>
  <c r="AM339" i="38"/>
  <c r="AN339" i="38"/>
  <c r="AO339" i="38"/>
  <c r="AR339" i="38"/>
  <c r="M340" i="38"/>
  <c r="N340" i="38"/>
  <c r="O340" i="38"/>
  <c r="P340" i="38"/>
  <c r="S340" i="38"/>
  <c r="T340" i="38"/>
  <c r="U340" i="38"/>
  <c r="V340" i="38"/>
  <c r="W340" i="38"/>
  <c r="X340" i="38"/>
  <c r="Y340" i="38"/>
  <c r="Z340" i="38"/>
  <c r="AA340" i="38"/>
  <c r="AB340" i="38"/>
  <c r="AC340" i="38"/>
  <c r="AD340" i="38"/>
  <c r="AE340" i="38"/>
  <c r="AF340" i="38"/>
  <c r="AG340" i="38"/>
  <c r="AH340" i="38"/>
  <c r="AI340" i="38"/>
  <c r="AJ340" i="38"/>
  <c r="AK340" i="38"/>
  <c r="AL340" i="38"/>
  <c r="AM340" i="38"/>
  <c r="AN340" i="38"/>
  <c r="AO340" i="38"/>
  <c r="AR340" i="38"/>
  <c r="M341" i="38"/>
  <c r="N341" i="38"/>
  <c r="O341" i="38"/>
  <c r="P341" i="38"/>
  <c r="S341" i="38"/>
  <c r="T341" i="38"/>
  <c r="U341" i="38"/>
  <c r="V341" i="38"/>
  <c r="W341" i="38"/>
  <c r="X341" i="38"/>
  <c r="Y341" i="38"/>
  <c r="Z341" i="38"/>
  <c r="AA341" i="38"/>
  <c r="AB341" i="38"/>
  <c r="AC341" i="38"/>
  <c r="AD341" i="38"/>
  <c r="AE341" i="38"/>
  <c r="AF341" i="38"/>
  <c r="AG341" i="38"/>
  <c r="AH341" i="38"/>
  <c r="AI341" i="38"/>
  <c r="AJ341" i="38"/>
  <c r="AK341" i="38"/>
  <c r="AL341" i="38"/>
  <c r="AM341" i="38"/>
  <c r="AN341" i="38"/>
  <c r="AO341" i="38"/>
  <c r="AR341" i="38"/>
  <c r="M342" i="38"/>
  <c r="N342" i="38"/>
  <c r="O342" i="38"/>
  <c r="P342" i="38"/>
  <c r="S342" i="38"/>
  <c r="T342" i="38"/>
  <c r="U342" i="38"/>
  <c r="V342" i="38"/>
  <c r="W342" i="38"/>
  <c r="X342" i="38"/>
  <c r="Y342" i="38"/>
  <c r="Z342" i="38"/>
  <c r="AA342" i="38"/>
  <c r="AB342" i="38"/>
  <c r="AC342" i="38"/>
  <c r="AD342" i="38"/>
  <c r="AE342" i="38"/>
  <c r="AF342" i="38"/>
  <c r="AG342" i="38"/>
  <c r="AH342" i="38"/>
  <c r="AI342" i="38"/>
  <c r="AJ342" i="38"/>
  <c r="AK342" i="38"/>
  <c r="AL342" i="38"/>
  <c r="AM342" i="38"/>
  <c r="AN342" i="38"/>
  <c r="AO342" i="38"/>
  <c r="AR342" i="38"/>
  <c r="M343" i="38"/>
  <c r="N343" i="38"/>
  <c r="O343" i="38"/>
  <c r="P343" i="38"/>
  <c r="S343" i="38"/>
  <c r="T343" i="38"/>
  <c r="U343" i="38"/>
  <c r="V343" i="38"/>
  <c r="W343" i="38"/>
  <c r="X343" i="38"/>
  <c r="Y343" i="38"/>
  <c r="Z343" i="38"/>
  <c r="AA343" i="38"/>
  <c r="AB343" i="38"/>
  <c r="AC343" i="38"/>
  <c r="AD343" i="38"/>
  <c r="AE343" i="38"/>
  <c r="AF343" i="38"/>
  <c r="AG343" i="38"/>
  <c r="AH343" i="38"/>
  <c r="AI343" i="38"/>
  <c r="AJ343" i="38"/>
  <c r="AK343" i="38"/>
  <c r="AL343" i="38"/>
  <c r="AM343" i="38"/>
  <c r="AN343" i="38"/>
  <c r="AO343" i="38"/>
  <c r="AR343" i="38"/>
  <c r="M344" i="38"/>
  <c r="N344" i="38"/>
  <c r="O344" i="38"/>
  <c r="P344" i="38"/>
  <c r="S344" i="38"/>
  <c r="T344" i="38"/>
  <c r="U344" i="38"/>
  <c r="V344" i="38"/>
  <c r="W344" i="38"/>
  <c r="X344" i="38"/>
  <c r="Y344" i="38"/>
  <c r="Z344" i="38"/>
  <c r="AA344" i="38"/>
  <c r="AB344" i="38"/>
  <c r="AC344" i="38"/>
  <c r="AD344" i="38"/>
  <c r="AE344" i="38"/>
  <c r="AF344" i="38"/>
  <c r="AG344" i="38"/>
  <c r="AH344" i="38"/>
  <c r="AI344" i="38"/>
  <c r="AJ344" i="38"/>
  <c r="AK344" i="38"/>
  <c r="AL344" i="38"/>
  <c r="AM344" i="38"/>
  <c r="AN344" i="38"/>
  <c r="AO344" i="38"/>
  <c r="AR344" i="38"/>
  <c r="M345" i="38"/>
  <c r="N345" i="38"/>
  <c r="O345" i="38"/>
  <c r="P345" i="38"/>
  <c r="S345" i="38"/>
  <c r="T345" i="38"/>
  <c r="U345" i="38"/>
  <c r="V345" i="38"/>
  <c r="W345" i="38"/>
  <c r="X345" i="38"/>
  <c r="Y345" i="38"/>
  <c r="Z345" i="38"/>
  <c r="AA345" i="38"/>
  <c r="AB345" i="38"/>
  <c r="AC345" i="38"/>
  <c r="AD345" i="38"/>
  <c r="AE345" i="38"/>
  <c r="AF345" i="38"/>
  <c r="AG345" i="38"/>
  <c r="AH345" i="38"/>
  <c r="AI345" i="38"/>
  <c r="AJ345" i="38"/>
  <c r="AK345" i="38"/>
  <c r="AL345" i="38"/>
  <c r="AM345" i="38"/>
  <c r="AN345" i="38"/>
  <c r="AO345" i="38"/>
  <c r="AR345" i="38"/>
  <c r="M346" i="38"/>
  <c r="N346" i="38"/>
  <c r="O346" i="38"/>
  <c r="P346" i="38"/>
  <c r="S346" i="38"/>
  <c r="T346" i="38"/>
  <c r="U346" i="38"/>
  <c r="V346" i="38"/>
  <c r="W346" i="38"/>
  <c r="X346" i="38"/>
  <c r="Y346" i="38"/>
  <c r="Z346" i="38"/>
  <c r="AA346" i="38"/>
  <c r="AB346" i="38"/>
  <c r="AC346" i="38"/>
  <c r="AD346" i="38"/>
  <c r="AE346" i="38"/>
  <c r="AF346" i="38"/>
  <c r="AG346" i="38"/>
  <c r="AH346" i="38"/>
  <c r="AI346" i="38"/>
  <c r="AJ346" i="38"/>
  <c r="AK346" i="38"/>
  <c r="AL346" i="38"/>
  <c r="AM346" i="38"/>
  <c r="AN346" i="38"/>
  <c r="AO346" i="38"/>
  <c r="AR346" i="38"/>
  <c r="M347" i="38"/>
  <c r="N347" i="38"/>
  <c r="O347" i="38"/>
  <c r="P347" i="38"/>
  <c r="S347" i="38"/>
  <c r="T347" i="38"/>
  <c r="U347" i="38"/>
  <c r="V347" i="38"/>
  <c r="W347" i="38"/>
  <c r="X347" i="38"/>
  <c r="Y347" i="38"/>
  <c r="Z347" i="38"/>
  <c r="AA347" i="38"/>
  <c r="AB347" i="38"/>
  <c r="AC347" i="38"/>
  <c r="AD347" i="38"/>
  <c r="AE347" i="38"/>
  <c r="AF347" i="38"/>
  <c r="AG347" i="38"/>
  <c r="AH347" i="38"/>
  <c r="AI347" i="38"/>
  <c r="AJ347" i="38"/>
  <c r="AK347" i="38"/>
  <c r="AL347" i="38"/>
  <c r="AM347" i="38"/>
  <c r="AN347" i="38"/>
  <c r="AO347" i="38"/>
  <c r="AR347" i="38"/>
  <c r="M348" i="38"/>
  <c r="N348" i="38"/>
  <c r="O348" i="38"/>
  <c r="P348" i="38"/>
  <c r="S348" i="38"/>
  <c r="T348" i="38"/>
  <c r="U348" i="38"/>
  <c r="V348" i="38"/>
  <c r="W348" i="38"/>
  <c r="X348" i="38"/>
  <c r="Y348" i="38"/>
  <c r="Z348" i="38"/>
  <c r="AA348" i="38"/>
  <c r="AB348" i="38"/>
  <c r="AC348" i="38"/>
  <c r="AD348" i="38"/>
  <c r="AE348" i="38"/>
  <c r="AF348" i="38"/>
  <c r="AG348" i="38"/>
  <c r="AH348" i="38"/>
  <c r="AI348" i="38"/>
  <c r="AJ348" i="38"/>
  <c r="AK348" i="38"/>
  <c r="AL348" i="38"/>
  <c r="AM348" i="38"/>
  <c r="AN348" i="38"/>
  <c r="AO348" i="38"/>
  <c r="AR348" i="38"/>
  <c r="M349" i="38"/>
  <c r="N349" i="38"/>
  <c r="O349" i="38"/>
  <c r="P349" i="38"/>
  <c r="S349" i="38"/>
  <c r="T349" i="38"/>
  <c r="U349" i="38"/>
  <c r="V349" i="38"/>
  <c r="W349" i="38"/>
  <c r="X349" i="38"/>
  <c r="Y349" i="38"/>
  <c r="Z349" i="38"/>
  <c r="AA349" i="38"/>
  <c r="AB349" i="38"/>
  <c r="AC349" i="38"/>
  <c r="AD349" i="38"/>
  <c r="AE349" i="38"/>
  <c r="AF349" i="38"/>
  <c r="AG349" i="38"/>
  <c r="AH349" i="38"/>
  <c r="AI349" i="38"/>
  <c r="AJ349" i="38"/>
  <c r="AK349" i="38"/>
  <c r="AL349" i="38"/>
  <c r="AM349" i="38"/>
  <c r="AN349" i="38"/>
  <c r="AO349" i="38"/>
  <c r="AR349" i="38"/>
  <c r="M350" i="38"/>
  <c r="N350" i="38"/>
  <c r="O350" i="38"/>
  <c r="P350" i="38"/>
  <c r="S350" i="38"/>
  <c r="T350" i="38"/>
  <c r="U350" i="38"/>
  <c r="V350" i="38"/>
  <c r="W350" i="38"/>
  <c r="X350" i="38"/>
  <c r="Y350" i="38"/>
  <c r="Z350" i="38"/>
  <c r="AA350" i="38"/>
  <c r="AB350" i="38"/>
  <c r="AC350" i="38"/>
  <c r="AD350" i="38"/>
  <c r="AE350" i="38"/>
  <c r="AF350" i="38"/>
  <c r="AG350" i="38"/>
  <c r="AH350" i="38"/>
  <c r="AI350" i="38"/>
  <c r="AJ350" i="38"/>
  <c r="AK350" i="38"/>
  <c r="AL350" i="38"/>
  <c r="AM350" i="38"/>
  <c r="AN350" i="38"/>
  <c r="AO350" i="38"/>
  <c r="AR350" i="38"/>
  <c r="M351" i="38"/>
  <c r="N351" i="38"/>
  <c r="O351" i="38"/>
  <c r="P351" i="38"/>
  <c r="S351" i="38"/>
  <c r="T351" i="38"/>
  <c r="U351" i="38"/>
  <c r="V351" i="38"/>
  <c r="W351" i="38"/>
  <c r="X351" i="38"/>
  <c r="Y351" i="38"/>
  <c r="Z351" i="38"/>
  <c r="AA351" i="38"/>
  <c r="AB351" i="38"/>
  <c r="AC351" i="38"/>
  <c r="AD351" i="38"/>
  <c r="AE351" i="38"/>
  <c r="AF351" i="38"/>
  <c r="AG351" i="38"/>
  <c r="AH351" i="38"/>
  <c r="AI351" i="38"/>
  <c r="AJ351" i="38"/>
  <c r="AK351" i="38"/>
  <c r="AL351" i="38"/>
  <c r="AM351" i="38"/>
  <c r="AN351" i="38"/>
  <c r="AO351" i="38"/>
  <c r="AR351" i="38"/>
  <c r="M352" i="38"/>
  <c r="N352" i="38"/>
  <c r="O352" i="38"/>
  <c r="P352" i="38"/>
  <c r="S352" i="38"/>
  <c r="T352" i="38"/>
  <c r="U352" i="38"/>
  <c r="V352" i="38"/>
  <c r="W352" i="38"/>
  <c r="X352" i="38"/>
  <c r="Y352" i="38"/>
  <c r="Z352" i="38"/>
  <c r="AA352" i="38"/>
  <c r="AB352" i="38"/>
  <c r="AC352" i="38"/>
  <c r="AD352" i="38"/>
  <c r="AE352" i="38"/>
  <c r="AF352" i="38"/>
  <c r="AG352" i="38"/>
  <c r="AH352" i="38"/>
  <c r="AI352" i="38"/>
  <c r="AJ352" i="38"/>
  <c r="AK352" i="38"/>
  <c r="AL352" i="38"/>
  <c r="AM352" i="38"/>
  <c r="AN352" i="38"/>
  <c r="AO352" i="38"/>
  <c r="AR352" i="38"/>
  <c r="M353" i="38"/>
  <c r="N353" i="38"/>
  <c r="O353" i="38"/>
  <c r="P353" i="38"/>
  <c r="S353" i="38"/>
  <c r="T353" i="38"/>
  <c r="U353" i="38"/>
  <c r="V353" i="38"/>
  <c r="W353" i="38"/>
  <c r="X353" i="38"/>
  <c r="Y353" i="38"/>
  <c r="Z353" i="38"/>
  <c r="AA353" i="38"/>
  <c r="AB353" i="38"/>
  <c r="AC353" i="38"/>
  <c r="AD353" i="38"/>
  <c r="AE353" i="38"/>
  <c r="AF353" i="38"/>
  <c r="AG353" i="38"/>
  <c r="AH353" i="38"/>
  <c r="AI353" i="38"/>
  <c r="AJ353" i="38"/>
  <c r="AK353" i="38"/>
  <c r="AL353" i="38"/>
  <c r="AM353" i="38"/>
  <c r="AN353" i="38"/>
  <c r="AO353" i="38"/>
  <c r="AR353" i="38"/>
  <c r="M354" i="38"/>
  <c r="N354" i="38"/>
  <c r="O354" i="38"/>
  <c r="P354" i="38"/>
  <c r="S354" i="38"/>
  <c r="T354" i="38"/>
  <c r="U354" i="38"/>
  <c r="V354" i="38"/>
  <c r="W354" i="38"/>
  <c r="X354" i="38"/>
  <c r="Y354" i="38"/>
  <c r="Z354" i="38"/>
  <c r="AA354" i="38"/>
  <c r="AB354" i="38"/>
  <c r="AC354" i="38"/>
  <c r="AD354" i="38"/>
  <c r="AE354" i="38"/>
  <c r="AF354" i="38"/>
  <c r="AG354" i="38"/>
  <c r="AH354" i="38"/>
  <c r="AI354" i="38"/>
  <c r="AJ354" i="38"/>
  <c r="AK354" i="38"/>
  <c r="AL354" i="38"/>
  <c r="AM354" i="38"/>
  <c r="AN354" i="38"/>
  <c r="AO354" i="38"/>
  <c r="AR354" i="38"/>
  <c r="M355" i="38"/>
  <c r="N355" i="38"/>
  <c r="O355" i="38"/>
  <c r="P355" i="38"/>
  <c r="S355" i="38"/>
  <c r="T355" i="38"/>
  <c r="U355" i="38"/>
  <c r="V355" i="38"/>
  <c r="W355" i="38"/>
  <c r="X355" i="38"/>
  <c r="Y355" i="38"/>
  <c r="Z355" i="38"/>
  <c r="AA355" i="38"/>
  <c r="AB355" i="38"/>
  <c r="AC355" i="38"/>
  <c r="AD355" i="38"/>
  <c r="AE355" i="38"/>
  <c r="AF355" i="38"/>
  <c r="AG355" i="38"/>
  <c r="AH355" i="38"/>
  <c r="AI355" i="38"/>
  <c r="AJ355" i="38"/>
  <c r="AK355" i="38"/>
  <c r="AL355" i="38"/>
  <c r="AM355" i="38"/>
  <c r="AN355" i="38"/>
  <c r="AO355" i="38"/>
  <c r="AR355" i="38"/>
  <c r="M356" i="38"/>
  <c r="N356" i="38"/>
  <c r="O356" i="38"/>
  <c r="P356" i="38"/>
  <c r="S356" i="38"/>
  <c r="T356" i="38"/>
  <c r="U356" i="38"/>
  <c r="V356" i="38"/>
  <c r="W356" i="38"/>
  <c r="X356" i="38"/>
  <c r="Y356" i="38"/>
  <c r="Z356" i="38"/>
  <c r="AA356" i="38"/>
  <c r="AB356" i="38"/>
  <c r="AC356" i="38"/>
  <c r="AD356" i="38"/>
  <c r="AE356" i="38"/>
  <c r="AF356" i="38"/>
  <c r="AG356" i="38"/>
  <c r="AH356" i="38"/>
  <c r="AI356" i="38"/>
  <c r="AJ356" i="38"/>
  <c r="AK356" i="38"/>
  <c r="AL356" i="38"/>
  <c r="AM356" i="38"/>
  <c r="AN356" i="38"/>
  <c r="AO356" i="38"/>
  <c r="AR356" i="38"/>
  <c r="M357" i="38"/>
  <c r="N357" i="38"/>
  <c r="O357" i="38"/>
  <c r="P357" i="38"/>
  <c r="S357" i="38"/>
  <c r="T357" i="38"/>
  <c r="U357" i="38"/>
  <c r="V357" i="38"/>
  <c r="W357" i="38"/>
  <c r="X357" i="38"/>
  <c r="Y357" i="38"/>
  <c r="Z357" i="38"/>
  <c r="AA357" i="38"/>
  <c r="AB357" i="38"/>
  <c r="AC357" i="38"/>
  <c r="AD357" i="38"/>
  <c r="AE357" i="38"/>
  <c r="AF357" i="38"/>
  <c r="AG357" i="38"/>
  <c r="AH357" i="38"/>
  <c r="AI357" i="38"/>
  <c r="AJ357" i="38"/>
  <c r="AK357" i="38"/>
  <c r="AL357" i="38"/>
  <c r="AM357" i="38"/>
  <c r="AN357" i="38"/>
  <c r="AO357" i="38"/>
  <c r="AR357" i="38"/>
  <c r="M358" i="38"/>
  <c r="N358" i="38"/>
  <c r="O358" i="38"/>
  <c r="P358" i="38"/>
  <c r="S358" i="38"/>
  <c r="T358" i="38"/>
  <c r="U358" i="38"/>
  <c r="V358" i="38"/>
  <c r="W358" i="38"/>
  <c r="X358" i="38"/>
  <c r="Y358" i="38"/>
  <c r="Z358" i="38"/>
  <c r="AA358" i="38"/>
  <c r="AB358" i="38"/>
  <c r="AC358" i="38"/>
  <c r="AD358" i="38"/>
  <c r="AE358" i="38"/>
  <c r="AF358" i="38"/>
  <c r="AG358" i="38"/>
  <c r="AH358" i="38"/>
  <c r="AI358" i="38"/>
  <c r="AJ358" i="38"/>
  <c r="AK358" i="38"/>
  <c r="AL358" i="38"/>
  <c r="AM358" i="38"/>
  <c r="AN358" i="38"/>
  <c r="AO358" i="38"/>
  <c r="AR358" i="38"/>
  <c r="M359" i="38"/>
  <c r="N359" i="38"/>
  <c r="O359" i="38"/>
  <c r="P359" i="38"/>
  <c r="S359" i="38"/>
  <c r="T359" i="38"/>
  <c r="U359" i="38"/>
  <c r="V359" i="38"/>
  <c r="W359" i="38"/>
  <c r="X359" i="38"/>
  <c r="Y359" i="38"/>
  <c r="Z359" i="38"/>
  <c r="AA359" i="38"/>
  <c r="AB359" i="38"/>
  <c r="AC359" i="38"/>
  <c r="AD359" i="38"/>
  <c r="AE359" i="38"/>
  <c r="AF359" i="38"/>
  <c r="AG359" i="38"/>
  <c r="AH359" i="38"/>
  <c r="AI359" i="38"/>
  <c r="AJ359" i="38"/>
  <c r="AK359" i="38"/>
  <c r="AL359" i="38"/>
  <c r="AM359" i="38"/>
  <c r="AN359" i="38"/>
  <c r="AO359" i="38"/>
  <c r="AR359" i="38"/>
  <c r="M360" i="38"/>
  <c r="N360" i="38"/>
  <c r="O360" i="38"/>
  <c r="P360" i="38"/>
  <c r="S360" i="38"/>
  <c r="T360" i="38"/>
  <c r="U360" i="38"/>
  <c r="V360" i="38"/>
  <c r="W360" i="38"/>
  <c r="X360" i="38"/>
  <c r="Y360" i="38"/>
  <c r="Z360" i="38"/>
  <c r="AA360" i="38"/>
  <c r="AB360" i="38"/>
  <c r="AC360" i="38"/>
  <c r="AD360" i="38"/>
  <c r="AE360" i="38"/>
  <c r="AF360" i="38"/>
  <c r="AG360" i="38"/>
  <c r="AH360" i="38"/>
  <c r="AI360" i="38"/>
  <c r="AJ360" i="38"/>
  <c r="AK360" i="38"/>
  <c r="AL360" i="38"/>
  <c r="AM360" i="38"/>
  <c r="AN360" i="38"/>
  <c r="AO360" i="38"/>
  <c r="AR360" i="38"/>
  <c r="M361" i="38"/>
  <c r="N361" i="38"/>
  <c r="O361" i="38"/>
  <c r="P361" i="38"/>
  <c r="S361" i="38"/>
  <c r="T361" i="38"/>
  <c r="U361" i="38"/>
  <c r="V361" i="38"/>
  <c r="W361" i="38"/>
  <c r="X361" i="38"/>
  <c r="Y361" i="38"/>
  <c r="Z361" i="38"/>
  <c r="AA361" i="38"/>
  <c r="AB361" i="38"/>
  <c r="AC361" i="38"/>
  <c r="AD361" i="38"/>
  <c r="AE361" i="38"/>
  <c r="AF361" i="38"/>
  <c r="AG361" i="38"/>
  <c r="AH361" i="38"/>
  <c r="AI361" i="38"/>
  <c r="AJ361" i="38"/>
  <c r="AK361" i="38"/>
  <c r="AL361" i="38"/>
  <c r="AM361" i="38"/>
  <c r="AN361" i="38"/>
  <c r="AO361" i="38"/>
  <c r="AR361" i="38"/>
  <c r="M362" i="38"/>
  <c r="N362" i="38"/>
  <c r="O362" i="38"/>
  <c r="P362" i="38"/>
  <c r="S362" i="38"/>
  <c r="T362" i="38"/>
  <c r="U362" i="38"/>
  <c r="V362" i="38"/>
  <c r="W362" i="38"/>
  <c r="X362" i="38"/>
  <c r="Y362" i="38"/>
  <c r="Z362" i="38"/>
  <c r="AA362" i="38"/>
  <c r="AB362" i="38"/>
  <c r="AC362" i="38"/>
  <c r="AD362" i="38"/>
  <c r="AE362" i="38"/>
  <c r="AF362" i="38"/>
  <c r="AG362" i="38"/>
  <c r="AH362" i="38"/>
  <c r="AI362" i="38"/>
  <c r="AJ362" i="38"/>
  <c r="AK362" i="38"/>
  <c r="AL362" i="38"/>
  <c r="AM362" i="38"/>
  <c r="AN362" i="38"/>
  <c r="AO362" i="38"/>
  <c r="AR362" i="38"/>
  <c r="M363" i="38"/>
  <c r="N363" i="38"/>
  <c r="O363" i="38"/>
  <c r="P363" i="38"/>
  <c r="S363" i="38"/>
  <c r="T363" i="38"/>
  <c r="U363" i="38"/>
  <c r="V363" i="38"/>
  <c r="W363" i="38"/>
  <c r="X363" i="38"/>
  <c r="Y363" i="38"/>
  <c r="Z363" i="38"/>
  <c r="AA363" i="38"/>
  <c r="AB363" i="38"/>
  <c r="AC363" i="38"/>
  <c r="AD363" i="38"/>
  <c r="AE363" i="38"/>
  <c r="AF363" i="38"/>
  <c r="AG363" i="38"/>
  <c r="AH363" i="38"/>
  <c r="AI363" i="38"/>
  <c r="AJ363" i="38"/>
  <c r="AK363" i="38"/>
  <c r="AL363" i="38"/>
  <c r="AM363" i="38"/>
  <c r="AN363" i="38"/>
  <c r="AO363" i="38"/>
  <c r="AR363" i="38"/>
  <c r="M364" i="38"/>
  <c r="N364" i="38"/>
  <c r="O364" i="38"/>
  <c r="P364" i="38"/>
  <c r="S364" i="38"/>
  <c r="T364" i="38"/>
  <c r="U364" i="38"/>
  <c r="V364" i="38"/>
  <c r="W364" i="38"/>
  <c r="X364" i="38"/>
  <c r="Y364" i="38"/>
  <c r="Z364" i="38"/>
  <c r="AA364" i="38"/>
  <c r="AB364" i="38"/>
  <c r="AC364" i="38"/>
  <c r="AD364" i="38"/>
  <c r="AE364" i="38"/>
  <c r="AF364" i="38"/>
  <c r="AG364" i="38"/>
  <c r="AH364" i="38"/>
  <c r="AI364" i="38"/>
  <c r="AJ364" i="38"/>
  <c r="AK364" i="38"/>
  <c r="AL364" i="38"/>
  <c r="AM364" i="38"/>
  <c r="AN364" i="38"/>
  <c r="AO364" i="38"/>
  <c r="AR364" i="38"/>
  <c r="M365" i="38"/>
  <c r="N365" i="38"/>
  <c r="O365" i="38"/>
  <c r="P365" i="38"/>
  <c r="S365" i="38"/>
  <c r="T365" i="38"/>
  <c r="U365" i="38"/>
  <c r="V365" i="38"/>
  <c r="W365" i="38"/>
  <c r="X365" i="38"/>
  <c r="Y365" i="38"/>
  <c r="Z365" i="38"/>
  <c r="AA365" i="38"/>
  <c r="AB365" i="38"/>
  <c r="AC365" i="38"/>
  <c r="AD365" i="38"/>
  <c r="AE365" i="38"/>
  <c r="AF365" i="38"/>
  <c r="AG365" i="38"/>
  <c r="AH365" i="38"/>
  <c r="AI365" i="38"/>
  <c r="AJ365" i="38"/>
  <c r="AK365" i="38"/>
  <c r="AL365" i="38"/>
  <c r="AM365" i="38"/>
  <c r="AN365" i="38"/>
  <c r="AO365" i="38"/>
  <c r="AR365" i="38"/>
  <c r="M366" i="38"/>
  <c r="N366" i="38"/>
  <c r="O366" i="38"/>
  <c r="P366" i="38"/>
  <c r="S366" i="38"/>
  <c r="T366" i="38"/>
  <c r="U366" i="38"/>
  <c r="V366" i="38"/>
  <c r="W366" i="38"/>
  <c r="X366" i="38"/>
  <c r="Y366" i="38"/>
  <c r="Z366" i="38"/>
  <c r="AA366" i="38"/>
  <c r="AB366" i="38"/>
  <c r="AC366" i="38"/>
  <c r="AD366" i="38"/>
  <c r="AE366" i="38"/>
  <c r="AF366" i="38"/>
  <c r="AG366" i="38"/>
  <c r="AH366" i="38"/>
  <c r="AI366" i="38"/>
  <c r="AJ366" i="38"/>
  <c r="AK366" i="38"/>
  <c r="AL366" i="38"/>
  <c r="AM366" i="38"/>
  <c r="AN366" i="38"/>
  <c r="AO366" i="38"/>
  <c r="AR366" i="38"/>
  <c r="M367" i="38"/>
  <c r="N367" i="38"/>
  <c r="O367" i="38"/>
  <c r="P367" i="38"/>
  <c r="S367" i="38"/>
  <c r="T367" i="38"/>
  <c r="U367" i="38"/>
  <c r="V367" i="38"/>
  <c r="W367" i="38"/>
  <c r="X367" i="38"/>
  <c r="Y367" i="38"/>
  <c r="Z367" i="38"/>
  <c r="AA367" i="38"/>
  <c r="AB367" i="38"/>
  <c r="AC367" i="38"/>
  <c r="AD367" i="38"/>
  <c r="AE367" i="38"/>
  <c r="AF367" i="38"/>
  <c r="AG367" i="38"/>
  <c r="AH367" i="38"/>
  <c r="AI367" i="38"/>
  <c r="AJ367" i="38"/>
  <c r="AK367" i="38"/>
  <c r="AL367" i="38"/>
  <c r="AM367" i="38"/>
  <c r="AN367" i="38"/>
  <c r="AO367" i="38"/>
  <c r="AR367" i="38"/>
  <c r="M368" i="38"/>
  <c r="N368" i="38"/>
  <c r="O368" i="38"/>
  <c r="P368" i="38"/>
  <c r="S368" i="38"/>
  <c r="T368" i="38"/>
  <c r="U368" i="38"/>
  <c r="V368" i="38"/>
  <c r="W368" i="38"/>
  <c r="X368" i="38"/>
  <c r="Y368" i="38"/>
  <c r="Z368" i="38"/>
  <c r="AA368" i="38"/>
  <c r="AB368" i="38"/>
  <c r="AC368" i="38"/>
  <c r="AD368" i="38"/>
  <c r="AE368" i="38"/>
  <c r="AF368" i="38"/>
  <c r="AG368" i="38"/>
  <c r="AH368" i="38"/>
  <c r="AI368" i="38"/>
  <c r="AJ368" i="38"/>
  <c r="AK368" i="38"/>
  <c r="AL368" i="38"/>
  <c r="AM368" i="38"/>
  <c r="AN368" i="38"/>
  <c r="AO368" i="38"/>
  <c r="AR368" i="38"/>
  <c r="M369" i="38"/>
  <c r="N369" i="38"/>
  <c r="O369" i="38"/>
  <c r="P369" i="38"/>
  <c r="S369" i="38"/>
  <c r="T369" i="38"/>
  <c r="U369" i="38"/>
  <c r="V369" i="38"/>
  <c r="W369" i="38"/>
  <c r="X369" i="38"/>
  <c r="Y369" i="38"/>
  <c r="Z369" i="38"/>
  <c r="AA369" i="38"/>
  <c r="AB369" i="38"/>
  <c r="AC369" i="38"/>
  <c r="AD369" i="38"/>
  <c r="AE369" i="38"/>
  <c r="AF369" i="38"/>
  <c r="AG369" i="38"/>
  <c r="AH369" i="38"/>
  <c r="AI369" i="38"/>
  <c r="AJ369" i="38"/>
  <c r="AK369" i="38"/>
  <c r="AL369" i="38"/>
  <c r="AM369" i="38"/>
  <c r="AN369" i="38"/>
  <c r="AO369" i="38"/>
  <c r="AR369" i="38"/>
  <c r="M370" i="38"/>
  <c r="N370" i="38"/>
  <c r="O370" i="38"/>
  <c r="P370" i="38"/>
  <c r="S370" i="38"/>
  <c r="T370" i="38"/>
  <c r="U370" i="38"/>
  <c r="V370" i="38"/>
  <c r="W370" i="38"/>
  <c r="X370" i="38"/>
  <c r="Y370" i="38"/>
  <c r="Z370" i="38"/>
  <c r="AA370" i="38"/>
  <c r="AB370" i="38"/>
  <c r="AC370" i="38"/>
  <c r="AD370" i="38"/>
  <c r="AE370" i="38"/>
  <c r="AF370" i="38"/>
  <c r="AG370" i="38"/>
  <c r="AH370" i="38"/>
  <c r="AI370" i="38"/>
  <c r="AJ370" i="38"/>
  <c r="AK370" i="38"/>
  <c r="AL370" i="38"/>
  <c r="AM370" i="38"/>
  <c r="AN370" i="38"/>
  <c r="AO370" i="38"/>
  <c r="AR370" i="38"/>
  <c r="M371" i="38"/>
  <c r="N371" i="38"/>
  <c r="O371" i="38"/>
  <c r="P371" i="38"/>
  <c r="S371" i="38"/>
  <c r="T371" i="38"/>
  <c r="U371" i="38"/>
  <c r="V371" i="38"/>
  <c r="W371" i="38"/>
  <c r="X371" i="38"/>
  <c r="Y371" i="38"/>
  <c r="Z371" i="38"/>
  <c r="AA371" i="38"/>
  <c r="AB371" i="38"/>
  <c r="AC371" i="38"/>
  <c r="AD371" i="38"/>
  <c r="AE371" i="38"/>
  <c r="AF371" i="38"/>
  <c r="AG371" i="38"/>
  <c r="AH371" i="38"/>
  <c r="AI371" i="38"/>
  <c r="AJ371" i="38"/>
  <c r="AK371" i="38"/>
  <c r="AL371" i="38"/>
  <c r="AM371" i="38"/>
  <c r="AN371" i="38"/>
  <c r="AO371" i="38"/>
  <c r="AR371" i="38"/>
  <c r="M372" i="38"/>
  <c r="N372" i="38"/>
  <c r="O372" i="38"/>
  <c r="P372" i="38"/>
  <c r="S372" i="38"/>
  <c r="T372" i="38"/>
  <c r="U372" i="38"/>
  <c r="V372" i="38"/>
  <c r="W372" i="38"/>
  <c r="X372" i="38"/>
  <c r="Y372" i="38"/>
  <c r="Z372" i="38"/>
  <c r="AA372" i="38"/>
  <c r="AB372" i="38"/>
  <c r="AC372" i="38"/>
  <c r="AD372" i="38"/>
  <c r="AE372" i="38"/>
  <c r="AF372" i="38"/>
  <c r="AG372" i="38"/>
  <c r="AH372" i="38"/>
  <c r="AI372" i="38"/>
  <c r="AJ372" i="38"/>
  <c r="AK372" i="38"/>
  <c r="AL372" i="38"/>
  <c r="AM372" i="38"/>
  <c r="AN372" i="38"/>
  <c r="AO372" i="38"/>
  <c r="AR372" i="38"/>
  <c r="M373" i="38"/>
  <c r="N373" i="38"/>
  <c r="O373" i="38"/>
  <c r="P373" i="38"/>
  <c r="S373" i="38"/>
  <c r="T373" i="38"/>
  <c r="U373" i="38"/>
  <c r="V373" i="38"/>
  <c r="W373" i="38"/>
  <c r="X373" i="38"/>
  <c r="Y373" i="38"/>
  <c r="Z373" i="38"/>
  <c r="AA373" i="38"/>
  <c r="AB373" i="38"/>
  <c r="AC373" i="38"/>
  <c r="AD373" i="38"/>
  <c r="AE373" i="38"/>
  <c r="AF373" i="38"/>
  <c r="AG373" i="38"/>
  <c r="AH373" i="38"/>
  <c r="AI373" i="38"/>
  <c r="AJ373" i="38"/>
  <c r="AK373" i="38"/>
  <c r="AL373" i="38"/>
  <c r="AM373" i="38"/>
  <c r="AN373" i="38"/>
  <c r="AO373" i="38"/>
  <c r="AR373" i="38"/>
  <c r="M374" i="38"/>
  <c r="N374" i="38"/>
  <c r="O374" i="38"/>
  <c r="P374" i="38"/>
  <c r="S374" i="38"/>
  <c r="T374" i="38"/>
  <c r="U374" i="38"/>
  <c r="V374" i="38"/>
  <c r="W374" i="38"/>
  <c r="X374" i="38"/>
  <c r="Y374" i="38"/>
  <c r="Z374" i="38"/>
  <c r="AA374" i="38"/>
  <c r="AB374" i="38"/>
  <c r="AC374" i="38"/>
  <c r="AD374" i="38"/>
  <c r="AE374" i="38"/>
  <c r="AF374" i="38"/>
  <c r="AG374" i="38"/>
  <c r="AH374" i="38"/>
  <c r="AI374" i="38"/>
  <c r="AJ374" i="38"/>
  <c r="AK374" i="38"/>
  <c r="AL374" i="38"/>
  <c r="AM374" i="38"/>
  <c r="AN374" i="38"/>
  <c r="AO374" i="38"/>
  <c r="AR374" i="38"/>
  <c r="M375" i="38"/>
  <c r="N375" i="38"/>
  <c r="O375" i="38"/>
  <c r="P375" i="38"/>
  <c r="S375" i="38"/>
  <c r="T375" i="38"/>
  <c r="U375" i="38"/>
  <c r="V375" i="38"/>
  <c r="W375" i="38"/>
  <c r="X375" i="38"/>
  <c r="Y375" i="38"/>
  <c r="Z375" i="38"/>
  <c r="AA375" i="38"/>
  <c r="AB375" i="38"/>
  <c r="AC375" i="38"/>
  <c r="AD375" i="38"/>
  <c r="AE375" i="38"/>
  <c r="AF375" i="38"/>
  <c r="AG375" i="38"/>
  <c r="AH375" i="38"/>
  <c r="AI375" i="38"/>
  <c r="AJ375" i="38"/>
  <c r="AK375" i="38"/>
  <c r="AL375" i="38"/>
  <c r="AM375" i="38"/>
  <c r="AN375" i="38"/>
  <c r="AO375" i="38"/>
  <c r="AR375" i="38"/>
  <c r="M376" i="38"/>
  <c r="N376" i="38"/>
  <c r="O376" i="38"/>
  <c r="P376" i="38"/>
  <c r="S376" i="38"/>
  <c r="T376" i="38"/>
  <c r="U376" i="38"/>
  <c r="V376" i="38"/>
  <c r="W376" i="38"/>
  <c r="X376" i="38"/>
  <c r="Y376" i="38"/>
  <c r="Z376" i="38"/>
  <c r="AA376" i="38"/>
  <c r="AB376" i="38"/>
  <c r="AC376" i="38"/>
  <c r="AD376" i="38"/>
  <c r="AE376" i="38"/>
  <c r="AF376" i="38"/>
  <c r="AG376" i="38"/>
  <c r="AH376" i="38"/>
  <c r="AI376" i="38"/>
  <c r="AJ376" i="38"/>
  <c r="AK376" i="38"/>
  <c r="AL376" i="38"/>
  <c r="AM376" i="38"/>
  <c r="AN376" i="38"/>
  <c r="AO376" i="38"/>
  <c r="AR376" i="38"/>
  <c r="M377" i="38"/>
  <c r="N377" i="38"/>
  <c r="O377" i="38"/>
  <c r="P377" i="38"/>
  <c r="S377" i="38"/>
  <c r="T377" i="38"/>
  <c r="U377" i="38"/>
  <c r="V377" i="38"/>
  <c r="W377" i="38"/>
  <c r="X377" i="38"/>
  <c r="Y377" i="38"/>
  <c r="Z377" i="38"/>
  <c r="AA377" i="38"/>
  <c r="AB377" i="38"/>
  <c r="AC377" i="38"/>
  <c r="AD377" i="38"/>
  <c r="AE377" i="38"/>
  <c r="AF377" i="38"/>
  <c r="AG377" i="38"/>
  <c r="AH377" i="38"/>
  <c r="AI377" i="38"/>
  <c r="AJ377" i="38"/>
  <c r="AK377" i="38"/>
  <c r="AL377" i="38"/>
  <c r="AM377" i="38"/>
  <c r="AN377" i="38"/>
  <c r="AO377" i="38"/>
  <c r="AR377" i="38"/>
  <c r="M378" i="38"/>
  <c r="N378" i="38"/>
  <c r="O378" i="38"/>
  <c r="P378" i="38"/>
  <c r="S378" i="38"/>
  <c r="T378" i="38"/>
  <c r="U378" i="38"/>
  <c r="V378" i="38"/>
  <c r="W378" i="38"/>
  <c r="X378" i="38"/>
  <c r="Y378" i="38"/>
  <c r="Z378" i="38"/>
  <c r="AA378" i="38"/>
  <c r="AB378" i="38"/>
  <c r="AC378" i="38"/>
  <c r="AD378" i="38"/>
  <c r="AE378" i="38"/>
  <c r="AF378" i="38"/>
  <c r="AG378" i="38"/>
  <c r="AH378" i="38"/>
  <c r="AI378" i="38"/>
  <c r="AJ378" i="38"/>
  <c r="AK378" i="38"/>
  <c r="AL378" i="38"/>
  <c r="AM378" i="38"/>
  <c r="AN378" i="38"/>
  <c r="AO378" i="38"/>
  <c r="AR378" i="38"/>
  <c r="M379" i="38"/>
  <c r="N379" i="38"/>
  <c r="O379" i="38"/>
  <c r="P379" i="38"/>
  <c r="S379" i="38"/>
  <c r="T379" i="38"/>
  <c r="U379" i="38"/>
  <c r="V379" i="38"/>
  <c r="W379" i="38"/>
  <c r="X379" i="38"/>
  <c r="Y379" i="38"/>
  <c r="Z379" i="38"/>
  <c r="AA379" i="38"/>
  <c r="AB379" i="38"/>
  <c r="AC379" i="38"/>
  <c r="AD379" i="38"/>
  <c r="AE379" i="38"/>
  <c r="AF379" i="38"/>
  <c r="AG379" i="38"/>
  <c r="AH379" i="38"/>
  <c r="AI379" i="38"/>
  <c r="AJ379" i="38"/>
  <c r="AK379" i="38"/>
  <c r="AL379" i="38"/>
  <c r="AM379" i="38"/>
  <c r="AN379" i="38"/>
  <c r="AO379" i="38"/>
  <c r="AR379" i="38"/>
  <c r="M380" i="38"/>
  <c r="N380" i="38"/>
  <c r="O380" i="38"/>
  <c r="P380" i="38"/>
  <c r="S380" i="38"/>
  <c r="T380" i="38"/>
  <c r="U380" i="38"/>
  <c r="V380" i="38"/>
  <c r="W380" i="38"/>
  <c r="X380" i="38"/>
  <c r="Y380" i="38"/>
  <c r="Z380" i="38"/>
  <c r="AA380" i="38"/>
  <c r="AB380" i="38"/>
  <c r="AC380" i="38"/>
  <c r="AD380" i="38"/>
  <c r="AE380" i="38"/>
  <c r="AF380" i="38"/>
  <c r="AG380" i="38"/>
  <c r="AH380" i="38"/>
  <c r="AI380" i="38"/>
  <c r="AJ380" i="38"/>
  <c r="AK380" i="38"/>
  <c r="AL380" i="38"/>
  <c r="AM380" i="38"/>
  <c r="AN380" i="38"/>
  <c r="AO380" i="38"/>
  <c r="AR380" i="38"/>
  <c r="M381" i="38"/>
  <c r="N381" i="38"/>
  <c r="O381" i="38"/>
  <c r="P381" i="38"/>
  <c r="S381" i="38"/>
  <c r="T381" i="38"/>
  <c r="U381" i="38"/>
  <c r="V381" i="38"/>
  <c r="W381" i="38"/>
  <c r="X381" i="38"/>
  <c r="Y381" i="38"/>
  <c r="Z381" i="38"/>
  <c r="AA381" i="38"/>
  <c r="AB381" i="38"/>
  <c r="AC381" i="38"/>
  <c r="AD381" i="38"/>
  <c r="AE381" i="38"/>
  <c r="AF381" i="38"/>
  <c r="AG381" i="38"/>
  <c r="AH381" i="38"/>
  <c r="AI381" i="38"/>
  <c r="AJ381" i="38"/>
  <c r="AK381" i="38"/>
  <c r="AL381" i="38"/>
  <c r="AM381" i="38"/>
  <c r="AN381" i="38"/>
  <c r="AO381" i="38"/>
  <c r="AR381" i="38"/>
  <c r="M382" i="38"/>
  <c r="N382" i="38"/>
  <c r="O382" i="38"/>
  <c r="P382" i="38"/>
  <c r="S382" i="38"/>
  <c r="T382" i="38"/>
  <c r="U382" i="38"/>
  <c r="V382" i="38"/>
  <c r="W382" i="38"/>
  <c r="X382" i="38"/>
  <c r="Y382" i="38"/>
  <c r="Z382" i="38"/>
  <c r="AA382" i="38"/>
  <c r="AB382" i="38"/>
  <c r="AC382" i="38"/>
  <c r="AD382" i="38"/>
  <c r="AE382" i="38"/>
  <c r="AF382" i="38"/>
  <c r="AG382" i="38"/>
  <c r="AH382" i="38"/>
  <c r="AI382" i="38"/>
  <c r="AJ382" i="38"/>
  <c r="AK382" i="38"/>
  <c r="AL382" i="38"/>
  <c r="AM382" i="38"/>
  <c r="AN382" i="38"/>
  <c r="AO382" i="38"/>
  <c r="AR382" i="38"/>
  <c r="M383" i="38"/>
  <c r="N383" i="38"/>
  <c r="O383" i="38"/>
  <c r="P383" i="38"/>
  <c r="S383" i="38"/>
  <c r="T383" i="38"/>
  <c r="U383" i="38"/>
  <c r="V383" i="38"/>
  <c r="W383" i="38"/>
  <c r="X383" i="38"/>
  <c r="Y383" i="38"/>
  <c r="Z383" i="38"/>
  <c r="AA383" i="38"/>
  <c r="AB383" i="38"/>
  <c r="AC383" i="38"/>
  <c r="AD383" i="38"/>
  <c r="AE383" i="38"/>
  <c r="AF383" i="38"/>
  <c r="AG383" i="38"/>
  <c r="AH383" i="38"/>
  <c r="AI383" i="38"/>
  <c r="AJ383" i="38"/>
  <c r="AK383" i="38"/>
  <c r="AL383" i="38"/>
  <c r="AM383" i="38"/>
  <c r="AN383" i="38"/>
  <c r="AO383" i="38"/>
  <c r="AR383" i="38"/>
  <c r="M384" i="38"/>
  <c r="N384" i="38"/>
  <c r="O384" i="38"/>
  <c r="P384" i="38"/>
  <c r="S384" i="38"/>
  <c r="T384" i="38"/>
  <c r="U384" i="38"/>
  <c r="V384" i="38"/>
  <c r="W384" i="38"/>
  <c r="X384" i="38"/>
  <c r="Y384" i="38"/>
  <c r="Z384" i="38"/>
  <c r="AA384" i="38"/>
  <c r="AB384" i="38"/>
  <c r="AC384" i="38"/>
  <c r="AD384" i="38"/>
  <c r="AE384" i="38"/>
  <c r="AF384" i="38"/>
  <c r="AG384" i="38"/>
  <c r="AH384" i="38"/>
  <c r="AI384" i="38"/>
  <c r="AJ384" i="38"/>
  <c r="AK384" i="38"/>
  <c r="AL384" i="38"/>
  <c r="AM384" i="38"/>
  <c r="AN384" i="38"/>
  <c r="AO384" i="38"/>
  <c r="AR384" i="38"/>
  <c r="M385" i="38"/>
  <c r="N385" i="38"/>
  <c r="O385" i="38"/>
  <c r="P385" i="38"/>
  <c r="S385" i="38"/>
  <c r="T385" i="38"/>
  <c r="U385" i="38"/>
  <c r="V385" i="38"/>
  <c r="W385" i="38"/>
  <c r="X385" i="38"/>
  <c r="Y385" i="38"/>
  <c r="Z385" i="38"/>
  <c r="AA385" i="38"/>
  <c r="AB385" i="38"/>
  <c r="AC385" i="38"/>
  <c r="AD385" i="38"/>
  <c r="AE385" i="38"/>
  <c r="AF385" i="38"/>
  <c r="AG385" i="38"/>
  <c r="AH385" i="38"/>
  <c r="AI385" i="38"/>
  <c r="AJ385" i="38"/>
  <c r="AK385" i="38"/>
  <c r="AL385" i="38"/>
  <c r="AM385" i="38"/>
  <c r="AN385" i="38"/>
  <c r="AO385" i="38"/>
  <c r="AR385" i="38"/>
  <c r="M386" i="38"/>
  <c r="N386" i="38"/>
  <c r="O386" i="38"/>
  <c r="P386" i="38"/>
  <c r="S386" i="38"/>
  <c r="T386" i="38"/>
  <c r="U386" i="38"/>
  <c r="V386" i="38"/>
  <c r="W386" i="38"/>
  <c r="X386" i="38"/>
  <c r="Y386" i="38"/>
  <c r="Z386" i="38"/>
  <c r="AA386" i="38"/>
  <c r="AB386" i="38"/>
  <c r="AC386" i="38"/>
  <c r="AD386" i="38"/>
  <c r="AE386" i="38"/>
  <c r="AF386" i="38"/>
  <c r="AG386" i="38"/>
  <c r="AH386" i="38"/>
  <c r="AI386" i="38"/>
  <c r="AJ386" i="38"/>
  <c r="AK386" i="38"/>
  <c r="AL386" i="38"/>
  <c r="AM386" i="38"/>
  <c r="AN386" i="38"/>
  <c r="AO386" i="38"/>
  <c r="AR386" i="38"/>
  <c r="M387" i="38"/>
  <c r="N387" i="38"/>
  <c r="O387" i="38"/>
  <c r="P387" i="38"/>
  <c r="S387" i="38"/>
  <c r="T387" i="38"/>
  <c r="U387" i="38"/>
  <c r="V387" i="38"/>
  <c r="W387" i="38"/>
  <c r="X387" i="38"/>
  <c r="Y387" i="38"/>
  <c r="Z387" i="38"/>
  <c r="AA387" i="38"/>
  <c r="AB387" i="38"/>
  <c r="AC387" i="38"/>
  <c r="AD387" i="38"/>
  <c r="AE387" i="38"/>
  <c r="AF387" i="38"/>
  <c r="AG387" i="38"/>
  <c r="AH387" i="38"/>
  <c r="AI387" i="38"/>
  <c r="AJ387" i="38"/>
  <c r="AK387" i="38"/>
  <c r="AL387" i="38"/>
  <c r="AM387" i="38"/>
  <c r="AN387" i="38"/>
  <c r="AO387" i="38"/>
  <c r="AR387" i="38"/>
  <c r="M388" i="38"/>
  <c r="N388" i="38"/>
  <c r="O388" i="38"/>
  <c r="P388" i="38"/>
  <c r="S388" i="38"/>
  <c r="T388" i="38"/>
  <c r="U388" i="38"/>
  <c r="V388" i="38"/>
  <c r="W388" i="38"/>
  <c r="X388" i="38"/>
  <c r="Y388" i="38"/>
  <c r="Z388" i="38"/>
  <c r="AA388" i="38"/>
  <c r="AB388" i="38"/>
  <c r="AC388" i="38"/>
  <c r="AD388" i="38"/>
  <c r="AE388" i="38"/>
  <c r="AF388" i="38"/>
  <c r="AG388" i="38"/>
  <c r="AH388" i="38"/>
  <c r="AI388" i="38"/>
  <c r="AJ388" i="38"/>
  <c r="AK388" i="38"/>
  <c r="AL388" i="38"/>
  <c r="AM388" i="38"/>
  <c r="AN388" i="38"/>
  <c r="AO388" i="38"/>
  <c r="AR388" i="38"/>
  <c r="M389" i="38"/>
  <c r="N389" i="38"/>
  <c r="O389" i="38"/>
  <c r="P389" i="38"/>
  <c r="S389" i="38"/>
  <c r="T389" i="38"/>
  <c r="U389" i="38"/>
  <c r="V389" i="38"/>
  <c r="W389" i="38"/>
  <c r="X389" i="38"/>
  <c r="Y389" i="38"/>
  <c r="Z389" i="38"/>
  <c r="AA389" i="38"/>
  <c r="AB389" i="38"/>
  <c r="AC389" i="38"/>
  <c r="AD389" i="38"/>
  <c r="AE389" i="38"/>
  <c r="AF389" i="38"/>
  <c r="AG389" i="38"/>
  <c r="AH389" i="38"/>
  <c r="AI389" i="38"/>
  <c r="AJ389" i="38"/>
  <c r="AK389" i="38"/>
  <c r="AL389" i="38"/>
  <c r="AM389" i="38"/>
  <c r="AN389" i="38"/>
  <c r="AO389" i="38"/>
  <c r="AR389" i="38"/>
  <c r="M390" i="38"/>
  <c r="N390" i="38"/>
  <c r="O390" i="38"/>
  <c r="P390" i="38"/>
  <c r="S390" i="38"/>
  <c r="T390" i="38"/>
  <c r="U390" i="38"/>
  <c r="V390" i="38"/>
  <c r="W390" i="38"/>
  <c r="X390" i="38"/>
  <c r="Y390" i="38"/>
  <c r="Z390" i="38"/>
  <c r="AA390" i="38"/>
  <c r="AB390" i="38"/>
  <c r="AC390" i="38"/>
  <c r="AD390" i="38"/>
  <c r="AE390" i="38"/>
  <c r="AF390" i="38"/>
  <c r="AG390" i="38"/>
  <c r="AH390" i="38"/>
  <c r="AI390" i="38"/>
  <c r="AJ390" i="38"/>
  <c r="AK390" i="38"/>
  <c r="AL390" i="38"/>
  <c r="AM390" i="38"/>
  <c r="AN390" i="38"/>
  <c r="AO390" i="38"/>
  <c r="AR390" i="38"/>
  <c r="M391" i="38"/>
  <c r="N391" i="38"/>
  <c r="O391" i="38"/>
  <c r="P391" i="38"/>
  <c r="S391" i="38"/>
  <c r="T391" i="38"/>
  <c r="U391" i="38"/>
  <c r="V391" i="38"/>
  <c r="W391" i="38"/>
  <c r="X391" i="38"/>
  <c r="Y391" i="38"/>
  <c r="Z391" i="38"/>
  <c r="AA391" i="38"/>
  <c r="AB391" i="38"/>
  <c r="AC391" i="38"/>
  <c r="AD391" i="38"/>
  <c r="AE391" i="38"/>
  <c r="AF391" i="38"/>
  <c r="AG391" i="38"/>
  <c r="AH391" i="38"/>
  <c r="AI391" i="38"/>
  <c r="AJ391" i="38"/>
  <c r="AK391" i="38"/>
  <c r="AL391" i="38"/>
  <c r="AM391" i="38"/>
  <c r="AN391" i="38"/>
  <c r="AO391" i="38"/>
  <c r="AR391" i="38"/>
  <c r="M392" i="38"/>
  <c r="N392" i="38"/>
  <c r="O392" i="38"/>
  <c r="P392" i="38"/>
  <c r="S392" i="38"/>
  <c r="T392" i="38"/>
  <c r="U392" i="38"/>
  <c r="V392" i="38"/>
  <c r="W392" i="38"/>
  <c r="X392" i="38"/>
  <c r="Y392" i="38"/>
  <c r="Z392" i="38"/>
  <c r="AA392" i="38"/>
  <c r="AB392" i="38"/>
  <c r="AC392" i="38"/>
  <c r="AD392" i="38"/>
  <c r="AE392" i="38"/>
  <c r="AF392" i="38"/>
  <c r="AG392" i="38"/>
  <c r="AH392" i="38"/>
  <c r="AI392" i="38"/>
  <c r="AJ392" i="38"/>
  <c r="AK392" i="38"/>
  <c r="AL392" i="38"/>
  <c r="AM392" i="38"/>
  <c r="AN392" i="38"/>
  <c r="AO392" i="38"/>
  <c r="AR392" i="38"/>
  <c r="M393" i="38"/>
  <c r="N393" i="38"/>
  <c r="O393" i="38"/>
  <c r="P393" i="38"/>
  <c r="S393" i="38"/>
  <c r="T393" i="38"/>
  <c r="U393" i="38"/>
  <c r="V393" i="38"/>
  <c r="W393" i="38"/>
  <c r="X393" i="38"/>
  <c r="Y393" i="38"/>
  <c r="Z393" i="38"/>
  <c r="AA393" i="38"/>
  <c r="AB393" i="38"/>
  <c r="AC393" i="38"/>
  <c r="AD393" i="38"/>
  <c r="AE393" i="38"/>
  <c r="AF393" i="38"/>
  <c r="AG393" i="38"/>
  <c r="AH393" i="38"/>
  <c r="AI393" i="38"/>
  <c r="AJ393" i="38"/>
  <c r="AK393" i="38"/>
  <c r="AL393" i="38"/>
  <c r="AM393" i="38"/>
  <c r="AN393" i="38"/>
  <c r="AO393" i="38"/>
  <c r="AR393" i="38"/>
  <c r="M394" i="38"/>
  <c r="N394" i="38"/>
  <c r="O394" i="38"/>
  <c r="P394" i="38"/>
  <c r="S394" i="38"/>
  <c r="T394" i="38"/>
  <c r="U394" i="38"/>
  <c r="V394" i="38"/>
  <c r="W394" i="38"/>
  <c r="X394" i="38"/>
  <c r="Y394" i="38"/>
  <c r="Z394" i="38"/>
  <c r="AA394" i="38"/>
  <c r="AB394" i="38"/>
  <c r="AC394" i="38"/>
  <c r="AD394" i="38"/>
  <c r="AE394" i="38"/>
  <c r="AF394" i="38"/>
  <c r="AG394" i="38"/>
  <c r="AH394" i="38"/>
  <c r="AI394" i="38"/>
  <c r="AJ394" i="38"/>
  <c r="AK394" i="38"/>
  <c r="AL394" i="38"/>
  <c r="AM394" i="38"/>
  <c r="AN394" i="38"/>
  <c r="AO394" i="38"/>
  <c r="AR394" i="38"/>
  <c r="M395" i="38"/>
  <c r="N395" i="38"/>
  <c r="O395" i="38"/>
  <c r="P395" i="38"/>
  <c r="S395" i="38"/>
  <c r="T395" i="38"/>
  <c r="U395" i="38"/>
  <c r="V395" i="38"/>
  <c r="W395" i="38"/>
  <c r="X395" i="38"/>
  <c r="Y395" i="38"/>
  <c r="Z395" i="38"/>
  <c r="AA395" i="38"/>
  <c r="AB395" i="38"/>
  <c r="AC395" i="38"/>
  <c r="AD395" i="38"/>
  <c r="AE395" i="38"/>
  <c r="AF395" i="38"/>
  <c r="AG395" i="38"/>
  <c r="AH395" i="38"/>
  <c r="AI395" i="38"/>
  <c r="AJ395" i="38"/>
  <c r="AK395" i="38"/>
  <c r="AL395" i="38"/>
  <c r="AM395" i="38"/>
  <c r="AN395" i="38"/>
  <c r="AO395" i="38"/>
  <c r="AR395" i="38"/>
  <c r="M396" i="38"/>
  <c r="N396" i="38"/>
  <c r="O396" i="38"/>
  <c r="P396" i="38"/>
  <c r="S396" i="38"/>
  <c r="T396" i="38"/>
  <c r="U396" i="38"/>
  <c r="V396" i="38"/>
  <c r="W396" i="38"/>
  <c r="X396" i="38"/>
  <c r="Y396" i="38"/>
  <c r="Z396" i="38"/>
  <c r="AA396" i="38"/>
  <c r="AB396" i="38"/>
  <c r="AC396" i="38"/>
  <c r="AD396" i="38"/>
  <c r="AE396" i="38"/>
  <c r="AF396" i="38"/>
  <c r="AG396" i="38"/>
  <c r="AH396" i="38"/>
  <c r="AI396" i="38"/>
  <c r="AJ396" i="38"/>
  <c r="AK396" i="38"/>
  <c r="AL396" i="38"/>
  <c r="AM396" i="38"/>
  <c r="AN396" i="38"/>
  <c r="AO396" i="38"/>
  <c r="AR396" i="38"/>
  <c r="M397" i="38"/>
  <c r="N397" i="38"/>
  <c r="O397" i="38"/>
  <c r="P397" i="38"/>
  <c r="S397" i="38"/>
  <c r="T397" i="38"/>
  <c r="U397" i="38"/>
  <c r="V397" i="38"/>
  <c r="W397" i="38"/>
  <c r="X397" i="38"/>
  <c r="Y397" i="38"/>
  <c r="Z397" i="38"/>
  <c r="AA397" i="38"/>
  <c r="AB397" i="38"/>
  <c r="AC397" i="38"/>
  <c r="AD397" i="38"/>
  <c r="AE397" i="38"/>
  <c r="AF397" i="38"/>
  <c r="AG397" i="38"/>
  <c r="AH397" i="38"/>
  <c r="AI397" i="38"/>
  <c r="AJ397" i="38"/>
  <c r="AK397" i="38"/>
  <c r="AL397" i="38"/>
  <c r="AM397" i="38"/>
  <c r="AN397" i="38"/>
  <c r="AO397" i="38"/>
  <c r="AR397" i="38"/>
  <c r="M398" i="38"/>
  <c r="N398" i="38"/>
  <c r="O398" i="38"/>
  <c r="P398" i="38"/>
  <c r="S398" i="38"/>
  <c r="T398" i="38"/>
  <c r="U398" i="38"/>
  <c r="V398" i="38"/>
  <c r="W398" i="38"/>
  <c r="X398" i="38"/>
  <c r="Y398" i="38"/>
  <c r="Z398" i="38"/>
  <c r="AA398" i="38"/>
  <c r="AB398" i="38"/>
  <c r="AC398" i="38"/>
  <c r="AD398" i="38"/>
  <c r="AE398" i="38"/>
  <c r="AF398" i="38"/>
  <c r="AG398" i="38"/>
  <c r="AH398" i="38"/>
  <c r="AI398" i="38"/>
  <c r="AJ398" i="38"/>
  <c r="AK398" i="38"/>
  <c r="AL398" i="38"/>
  <c r="AM398" i="38"/>
  <c r="AN398" i="38"/>
  <c r="AO398" i="38"/>
  <c r="AR398" i="38"/>
  <c r="M399" i="38"/>
  <c r="N399" i="38"/>
  <c r="O399" i="38"/>
  <c r="P399" i="38"/>
  <c r="S399" i="38"/>
  <c r="T399" i="38"/>
  <c r="U399" i="38"/>
  <c r="V399" i="38"/>
  <c r="W399" i="38"/>
  <c r="X399" i="38"/>
  <c r="Y399" i="38"/>
  <c r="Z399" i="38"/>
  <c r="AA399" i="38"/>
  <c r="AB399" i="38"/>
  <c r="AC399" i="38"/>
  <c r="AD399" i="38"/>
  <c r="AE399" i="38"/>
  <c r="AF399" i="38"/>
  <c r="AG399" i="38"/>
  <c r="AH399" i="38"/>
  <c r="AI399" i="38"/>
  <c r="AJ399" i="38"/>
  <c r="AK399" i="38"/>
  <c r="AL399" i="38"/>
  <c r="AM399" i="38"/>
  <c r="AN399" i="38"/>
  <c r="AO399" i="38"/>
  <c r="AR399" i="38"/>
  <c r="M400" i="38"/>
  <c r="N400" i="38"/>
  <c r="O400" i="38"/>
  <c r="P400" i="38"/>
  <c r="S400" i="38"/>
  <c r="T400" i="38"/>
  <c r="U400" i="38"/>
  <c r="V400" i="38"/>
  <c r="W400" i="38"/>
  <c r="X400" i="38"/>
  <c r="Y400" i="38"/>
  <c r="Z400" i="38"/>
  <c r="AA400" i="38"/>
  <c r="AB400" i="38"/>
  <c r="AC400" i="38"/>
  <c r="AD400" i="38"/>
  <c r="AE400" i="38"/>
  <c r="AF400" i="38"/>
  <c r="AG400" i="38"/>
  <c r="AH400" i="38"/>
  <c r="AI400" i="38"/>
  <c r="AJ400" i="38"/>
  <c r="AK400" i="38"/>
  <c r="AL400" i="38"/>
  <c r="AM400" i="38"/>
  <c r="AN400" i="38"/>
  <c r="AO400" i="38"/>
  <c r="AR400" i="38"/>
  <c r="M401" i="38"/>
  <c r="N401" i="38"/>
  <c r="O401" i="38"/>
  <c r="P401" i="38"/>
  <c r="S401" i="38"/>
  <c r="T401" i="38"/>
  <c r="U401" i="38"/>
  <c r="V401" i="38"/>
  <c r="W401" i="38"/>
  <c r="X401" i="38"/>
  <c r="Y401" i="38"/>
  <c r="Z401" i="38"/>
  <c r="AA401" i="38"/>
  <c r="AB401" i="38"/>
  <c r="AC401" i="38"/>
  <c r="AD401" i="38"/>
  <c r="AE401" i="38"/>
  <c r="AF401" i="38"/>
  <c r="AG401" i="38"/>
  <c r="AH401" i="38"/>
  <c r="AI401" i="38"/>
  <c r="AJ401" i="38"/>
  <c r="AK401" i="38"/>
  <c r="AL401" i="38"/>
  <c r="AM401" i="38"/>
  <c r="AN401" i="38"/>
  <c r="AO401" i="38"/>
  <c r="AR401" i="38"/>
  <c r="M402" i="38"/>
  <c r="N402" i="38"/>
  <c r="O402" i="38"/>
  <c r="P402" i="38"/>
  <c r="S402" i="38"/>
  <c r="T402" i="38"/>
  <c r="U402" i="38"/>
  <c r="V402" i="38"/>
  <c r="W402" i="38"/>
  <c r="X402" i="38"/>
  <c r="Y402" i="38"/>
  <c r="Z402" i="38"/>
  <c r="AA402" i="38"/>
  <c r="AB402" i="38"/>
  <c r="AC402" i="38"/>
  <c r="AD402" i="38"/>
  <c r="AE402" i="38"/>
  <c r="AF402" i="38"/>
  <c r="AG402" i="38"/>
  <c r="AH402" i="38"/>
  <c r="AI402" i="38"/>
  <c r="AJ402" i="38"/>
  <c r="AK402" i="38"/>
  <c r="AL402" i="38"/>
  <c r="AM402" i="38"/>
  <c r="AN402" i="38"/>
  <c r="AO402" i="38"/>
  <c r="AR402" i="38"/>
  <c r="M403" i="38"/>
  <c r="N403" i="38"/>
  <c r="O403" i="38"/>
  <c r="P403" i="38"/>
  <c r="S403" i="38"/>
  <c r="T403" i="38"/>
  <c r="U403" i="38"/>
  <c r="V403" i="38"/>
  <c r="W403" i="38"/>
  <c r="X403" i="38"/>
  <c r="Y403" i="38"/>
  <c r="Z403" i="38"/>
  <c r="AA403" i="38"/>
  <c r="AB403" i="38"/>
  <c r="AC403" i="38"/>
  <c r="AD403" i="38"/>
  <c r="AE403" i="38"/>
  <c r="AF403" i="38"/>
  <c r="AG403" i="38"/>
  <c r="AH403" i="38"/>
  <c r="AI403" i="38"/>
  <c r="AJ403" i="38"/>
  <c r="AK403" i="38"/>
  <c r="AL403" i="38"/>
  <c r="AM403" i="38"/>
  <c r="AN403" i="38"/>
  <c r="AO403" i="38"/>
  <c r="AR403" i="38"/>
  <c r="M404" i="38"/>
  <c r="N404" i="38"/>
  <c r="O404" i="38"/>
  <c r="P404" i="38"/>
  <c r="S404" i="38"/>
  <c r="T404" i="38"/>
  <c r="U404" i="38"/>
  <c r="V404" i="38"/>
  <c r="W404" i="38"/>
  <c r="X404" i="38"/>
  <c r="Y404" i="38"/>
  <c r="Z404" i="38"/>
  <c r="AA404" i="38"/>
  <c r="AB404" i="38"/>
  <c r="AC404" i="38"/>
  <c r="AD404" i="38"/>
  <c r="AE404" i="38"/>
  <c r="AF404" i="38"/>
  <c r="AG404" i="38"/>
  <c r="AH404" i="38"/>
  <c r="AI404" i="38"/>
  <c r="AJ404" i="38"/>
  <c r="AK404" i="38"/>
  <c r="AL404" i="38"/>
  <c r="AM404" i="38"/>
  <c r="AN404" i="38"/>
  <c r="AO404" i="38"/>
  <c r="AR404" i="38"/>
  <c r="M405" i="38"/>
  <c r="N405" i="38"/>
  <c r="O405" i="38"/>
  <c r="P405" i="38"/>
  <c r="S405" i="38"/>
  <c r="T405" i="38"/>
  <c r="U405" i="38"/>
  <c r="V405" i="38"/>
  <c r="W405" i="38"/>
  <c r="X405" i="38"/>
  <c r="Y405" i="38"/>
  <c r="Z405" i="38"/>
  <c r="AA405" i="38"/>
  <c r="AB405" i="38"/>
  <c r="AC405" i="38"/>
  <c r="AD405" i="38"/>
  <c r="AE405" i="38"/>
  <c r="AF405" i="38"/>
  <c r="AG405" i="38"/>
  <c r="AH405" i="38"/>
  <c r="AI405" i="38"/>
  <c r="AJ405" i="38"/>
  <c r="AK405" i="38"/>
  <c r="AL405" i="38"/>
  <c r="AM405" i="38"/>
  <c r="AN405" i="38"/>
  <c r="AO405" i="38"/>
  <c r="AR405" i="38"/>
  <c r="M406" i="38"/>
  <c r="N406" i="38"/>
  <c r="O406" i="38"/>
  <c r="P406" i="38"/>
  <c r="S406" i="38"/>
  <c r="T406" i="38"/>
  <c r="U406" i="38"/>
  <c r="V406" i="38"/>
  <c r="W406" i="38"/>
  <c r="X406" i="38"/>
  <c r="Y406" i="38"/>
  <c r="Z406" i="38"/>
  <c r="AA406" i="38"/>
  <c r="AB406" i="38"/>
  <c r="AC406" i="38"/>
  <c r="AD406" i="38"/>
  <c r="AE406" i="38"/>
  <c r="AF406" i="38"/>
  <c r="AG406" i="38"/>
  <c r="AH406" i="38"/>
  <c r="AI406" i="38"/>
  <c r="AJ406" i="38"/>
  <c r="AK406" i="38"/>
  <c r="AL406" i="38"/>
  <c r="AM406" i="38"/>
  <c r="AN406" i="38"/>
  <c r="AO406" i="38"/>
  <c r="AR406" i="38"/>
  <c r="M407" i="38"/>
  <c r="N407" i="38"/>
  <c r="O407" i="38"/>
  <c r="P407" i="38"/>
  <c r="S407" i="38"/>
  <c r="T407" i="38"/>
  <c r="U407" i="38"/>
  <c r="V407" i="38"/>
  <c r="W407" i="38"/>
  <c r="X407" i="38"/>
  <c r="Y407" i="38"/>
  <c r="Z407" i="38"/>
  <c r="AA407" i="38"/>
  <c r="AB407" i="38"/>
  <c r="AC407" i="38"/>
  <c r="AD407" i="38"/>
  <c r="AE407" i="38"/>
  <c r="AF407" i="38"/>
  <c r="AG407" i="38"/>
  <c r="AH407" i="38"/>
  <c r="AI407" i="38"/>
  <c r="AJ407" i="38"/>
  <c r="AK407" i="38"/>
  <c r="AL407" i="38"/>
  <c r="AM407" i="38"/>
  <c r="AN407" i="38"/>
  <c r="AO407" i="38"/>
  <c r="AR407" i="38"/>
  <c r="M408" i="38"/>
  <c r="N408" i="38"/>
  <c r="O408" i="38"/>
  <c r="P408" i="38"/>
  <c r="S408" i="38"/>
  <c r="T408" i="38"/>
  <c r="U408" i="38"/>
  <c r="V408" i="38"/>
  <c r="W408" i="38"/>
  <c r="X408" i="38"/>
  <c r="Y408" i="38"/>
  <c r="Z408" i="38"/>
  <c r="AA408" i="38"/>
  <c r="AB408" i="38"/>
  <c r="AC408" i="38"/>
  <c r="AD408" i="38"/>
  <c r="AE408" i="38"/>
  <c r="AF408" i="38"/>
  <c r="AG408" i="38"/>
  <c r="AH408" i="38"/>
  <c r="AI408" i="38"/>
  <c r="AJ408" i="38"/>
  <c r="AK408" i="38"/>
  <c r="AL408" i="38"/>
  <c r="AM408" i="38"/>
  <c r="AN408" i="38"/>
  <c r="AO408" i="38"/>
  <c r="AR408" i="38"/>
  <c r="M409" i="38"/>
  <c r="N409" i="38"/>
  <c r="O409" i="38"/>
  <c r="P409" i="38"/>
  <c r="S409" i="38"/>
  <c r="T409" i="38"/>
  <c r="U409" i="38"/>
  <c r="V409" i="38"/>
  <c r="W409" i="38"/>
  <c r="X409" i="38"/>
  <c r="Y409" i="38"/>
  <c r="Z409" i="38"/>
  <c r="AA409" i="38"/>
  <c r="AB409" i="38"/>
  <c r="AC409" i="38"/>
  <c r="AD409" i="38"/>
  <c r="AE409" i="38"/>
  <c r="AF409" i="38"/>
  <c r="AG409" i="38"/>
  <c r="AH409" i="38"/>
  <c r="AI409" i="38"/>
  <c r="AJ409" i="38"/>
  <c r="AK409" i="38"/>
  <c r="AL409" i="38"/>
  <c r="AM409" i="38"/>
  <c r="AN409" i="38"/>
  <c r="AO409" i="38"/>
  <c r="AR409" i="38"/>
  <c r="M410" i="38"/>
  <c r="N410" i="38"/>
  <c r="O410" i="38"/>
  <c r="P410" i="38"/>
  <c r="S410" i="38"/>
  <c r="T410" i="38"/>
  <c r="U410" i="38"/>
  <c r="V410" i="38"/>
  <c r="W410" i="38"/>
  <c r="X410" i="38"/>
  <c r="Y410" i="38"/>
  <c r="Z410" i="38"/>
  <c r="AA410" i="38"/>
  <c r="AB410" i="38"/>
  <c r="AC410" i="38"/>
  <c r="AD410" i="38"/>
  <c r="AE410" i="38"/>
  <c r="AF410" i="38"/>
  <c r="AG410" i="38"/>
  <c r="AH410" i="38"/>
  <c r="AI410" i="38"/>
  <c r="AJ410" i="38"/>
  <c r="AK410" i="38"/>
  <c r="AL410" i="38"/>
  <c r="AM410" i="38"/>
  <c r="AN410" i="38"/>
  <c r="AO410" i="38"/>
  <c r="AR410" i="38"/>
  <c r="M411" i="38"/>
  <c r="N411" i="38"/>
  <c r="O411" i="38"/>
  <c r="P411" i="38"/>
  <c r="S411" i="38"/>
  <c r="T411" i="38"/>
  <c r="U411" i="38"/>
  <c r="V411" i="38"/>
  <c r="W411" i="38"/>
  <c r="X411" i="38"/>
  <c r="Y411" i="38"/>
  <c r="Z411" i="38"/>
  <c r="AA411" i="38"/>
  <c r="AB411" i="38"/>
  <c r="AC411" i="38"/>
  <c r="AD411" i="38"/>
  <c r="AE411" i="38"/>
  <c r="AF411" i="38"/>
  <c r="AG411" i="38"/>
  <c r="AH411" i="38"/>
  <c r="AI411" i="38"/>
  <c r="AJ411" i="38"/>
  <c r="AK411" i="38"/>
  <c r="AL411" i="38"/>
  <c r="AM411" i="38"/>
  <c r="AN411" i="38"/>
  <c r="AO411" i="38"/>
  <c r="AR411" i="38"/>
  <c r="M412" i="38"/>
  <c r="N412" i="38"/>
  <c r="O412" i="38"/>
  <c r="P412" i="38"/>
  <c r="S412" i="38"/>
  <c r="T412" i="38"/>
  <c r="U412" i="38"/>
  <c r="V412" i="38"/>
  <c r="W412" i="38"/>
  <c r="X412" i="38"/>
  <c r="Y412" i="38"/>
  <c r="Z412" i="38"/>
  <c r="AA412" i="38"/>
  <c r="AB412" i="38"/>
  <c r="AC412" i="38"/>
  <c r="AD412" i="38"/>
  <c r="AE412" i="38"/>
  <c r="AF412" i="38"/>
  <c r="AG412" i="38"/>
  <c r="AH412" i="38"/>
  <c r="AI412" i="38"/>
  <c r="AJ412" i="38"/>
  <c r="AK412" i="38"/>
  <c r="AL412" i="38"/>
  <c r="AM412" i="38"/>
  <c r="AN412" i="38"/>
  <c r="AO412" i="38"/>
  <c r="AR412" i="38"/>
  <c r="M413" i="38"/>
  <c r="N413" i="38"/>
  <c r="O413" i="38"/>
  <c r="P413" i="38"/>
  <c r="S413" i="38"/>
  <c r="T413" i="38"/>
  <c r="U413" i="38"/>
  <c r="V413" i="38"/>
  <c r="W413" i="38"/>
  <c r="X413" i="38"/>
  <c r="Y413" i="38"/>
  <c r="Z413" i="38"/>
  <c r="AA413" i="38"/>
  <c r="AB413" i="38"/>
  <c r="AC413" i="38"/>
  <c r="AD413" i="38"/>
  <c r="AE413" i="38"/>
  <c r="AF413" i="38"/>
  <c r="AG413" i="38"/>
  <c r="AH413" i="38"/>
  <c r="AI413" i="38"/>
  <c r="AJ413" i="38"/>
  <c r="AK413" i="38"/>
  <c r="AL413" i="38"/>
  <c r="AM413" i="38"/>
  <c r="AN413" i="38"/>
  <c r="AO413" i="38"/>
  <c r="AR413" i="38"/>
  <c r="M414" i="38"/>
  <c r="N414" i="38"/>
  <c r="O414" i="38"/>
  <c r="P414" i="38"/>
  <c r="S414" i="38"/>
  <c r="T414" i="38"/>
  <c r="U414" i="38"/>
  <c r="V414" i="38"/>
  <c r="W414" i="38"/>
  <c r="X414" i="38"/>
  <c r="Y414" i="38"/>
  <c r="Z414" i="38"/>
  <c r="AA414" i="38"/>
  <c r="AB414" i="38"/>
  <c r="AC414" i="38"/>
  <c r="AD414" i="38"/>
  <c r="AE414" i="38"/>
  <c r="AF414" i="38"/>
  <c r="AG414" i="38"/>
  <c r="AH414" i="38"/>
  <c r="AI414" i="38"/>
  <c r="AJ414" i="38"/>
  <c r="AK414" i="38"/>
  <c r="AL414" i="38"/>
  <c r="AM414" i="38"/>
  <c r="AN414" i="38"/>
  <c r="AO414" i="38"/>
  <c r="AR414" i="38"/>
  <c r="M415" i="38"/>
  <c r="N415" i="38"/>
  <c r="O415" i="38"/>
  <c r="P415" i="38"/>
  <c r="S415" i="38"/>
  <c r="T415" i="38"/>
  <c r="U415" i="38"/>
  <c r="V415" i="38"/>
  <c r="W415" i="38"/>
  <c r="X415" i="38"/>
  <c r="Y415" i="38"/>
  <c r="Z415" i="38"/>
  <c r="AA415" i="38"/>
  <c r="AB415" i="38"/>
  <c r="AC415" i="38"/>
  <c r="AD415" i="38"/>
  <c r="AE415" i="38"/>
  <c r="AF415" i="38"/>
  <c r="AG415" i="38"/>
  <c r="AH415" i="38"/>
  <c r="AI415" i="38"/>
  <c r="AJ415" i="38"/>
  <c r="AK415" i="38"/>
  <c r="AL415" i="38"/>
  <c r="AM415" i="38"/>
  <c r="AN415" i="38"/>
  <c r="AO415" i="38"/>
  <c r="AR415" i="38"/>
  <c r="M416" i="38"/>
  <c r="N416" i="38"/>
  <c r="O416" i="38"/>
  <c r="P416" i="38"/>
  <c r="S416" i="38"/>
  <c r="T416" i="38"/>
  <c r="U416" i="38"/>
  <c r="V416" i="38"/>
  <c r="W416" i="38"/>
  <c r="X416" i="38"/>
  <c r="Y416" i="38"/>
  <c r="Z416" i="38"/>
  <c r="AA416" i="38"/>
  <c r="AB416" i="38"/>
  <c r="AC416" i="38"/>
  <c r="AD416" i="38"/>
  <c r="AE416" i="38"/>
  <c r="AF416" i="38"/>
  <c r="AG416" i="38"/>
  <c r="AH416" i="38"/>
  <c r="AI416" i="38"/>
  <c r="AJ416" i="38"/>
  <c r="AK416" i="38"/>
  <c r="AL416" i="38"/>
  <c r="AM416" i="38"/>
  <c r="AN416" i="38"/>
  <c r="AO416" i="38"/>
  <c r="AR416" i="38"/>
  <c r="M417" i="38"/>
  <c r="N417" i="38"/>
  <c r="O417" i="38"/>
  <c r="P417" i="38"/>
  <c r="S417" i="38"/>
  <c r="T417" i="38"/>
  <c r="U417" i="38"/>
  <c r="V417" i="38"/>
  <c r="W417" i="38"/>
  <c r="X417" i="38"/>
  <c r="Y417" i="38"/>
  <c r="Z417" i="38"/>
  <c r="AA417" i="38"/>
  <c r="AB417" i="38"/>
  <c r="AC417" i="38"/>
  <c r="AD417" i="38"/>
  <c r="AE417" i="38"/>
  <c r="AF417" i="38"/>
  <c r="AG417" i="38"/>
  <c r="AH417" i="38"/>
  <c r="AI417" i="38"/>
  <c r="AJ417" i="38"/>
  <c r="AK417" i="38"/>
  <c r="AL417" i="38"/>
  <c r="AM417" i="38"/>
  <c r="AN417" i="38"/>
  <c r="AO417" i="38"/>
  <c r="AR417" i="38"/>
  <c r="M418" i="38"/>
  <c r="N418" i="38"/>
  <c r="O418" i="38"/>
  <c r="P418" i="38"/>
  <c r="S418" i="38"/>
  <c r="T418" i="38"/>
  <c r="U418" i="38"/>
  <c r="V418" i="38"/>
  <c r="W418" i="38"/>
  <c r="X418" i="38"/>
  <c r="Y418" i="38"/>
  <c r="Z418" i="38"/>
  <c r="AA418" i="38"/>
  <c r="AB418" i="38"/>
  <c r="AC418" i="38"/>
  <c r="AD418" i="38"/>
  <c r="AE418" i="38"/>
  <c r="AF418" i="38"/>
  <c r="AG418" i="38"/>
  <c r="AH418" i="38"/>
  <c r="AI418" i="38"/>
  <c r="AJ418" i="38"/>
  <c r="AK418" i="38"/>
  <c r="AL418" i="38"/>
  <c r="AM418" i="38"/>
  <c r="AN418" i="38"/>
  <c r="AO418" i="38"/>
  <c r="AR418" i="38"/>
  <c r="M419" i="38"/>
  <c r="N419" i="38"/>
  <c r="O419" i="38"/>
  <c r="P419" i="38"/>
  <c r="S419" i="38"/>
  <c r="T419" i="38"/>
  <c r="U419" i="38"/>
  <c r="V419" i="38"/>
  <c r="W419" i="38"/>
  <c r="X419" i="38"/>
  <c r="Y419" i="38"/>
  <c r="Z419" i="38"/>
  <c r="AA419" i="38"/>
  <c r="AB419" i="38"/>
  <c r="AC419" i="38"/>
  <c r="AD419" i="38"/>
  <c r="AE419" i="38"/>
  <c r="AF419" i="38"/>
  <c r="AG419" i="38"/>
  <c r="AH419" i="38"/>
  <c r="AI419" i="38"/>
  <c r="AJ419" i="38"/>
  <c r="AK419" i="38"/>
  <c r="AL419" i="38"/>
  <c r="AM419" i="38"/>
  <c r="AN419" i="38"/>
  <c r="AO419" i="38"/>
  <c r="AR419" i="38"/>
  <c r="M420" i="38"/>
  <c r="N420" i="38"/>
  <c r="O420" i="38"/>
  <c r="P420" i="38"/>
  <c r="S420" i="38"/>
  <c r="T420" i="38"/>
  <c r="U420" i="38"/>
  <c r="V420" i="38"/>
  <c r="W420" i="38"/>
  <c r="X420" i="38"/>
  <c r="Y420" i="38"/>
  <c r="Z420" i="38"/>
  <c r="AA420" i="38"/>
  <c r="AB420" i="38"/>
  <c r="AC420" i="38"/>
  <c r="AD420" i="38"/>
  <c r="AE420" i="38"/>
  <c r="AF420" i="38"/>
  <c r="AG420" i="38"/>
  <c r="AH420" i="38"/>
  <c r="AI420" i="38"/>
  <c r="AJ420" i="38"/>
  <c r="AK420" i="38"/>
  <c r="AL420" i="38"/>
  <c r="AM420" i="38"/>
  <c r="AN420" i="38"/>
  <c r="AO420" i="38"/>
  <c r="AR420" i="38"/>
  <c r="M421" i="38"/>
  <c r="N421" i="38"/>
  <c r="O421" i="38"/>
  <c r="P421" i="38"/>
  <c r="S421" i="38"/>
  <c r="T421" i="38"/>
  <c r="U421" i="38"/>
  <c r="V421" i="38"/>
  <c r="W421" i="38"/>
  <c r="X421" i="38"/>
  <c r="Y421" i="38"/>
  <c r="Z421" i="38"/>
  <c r="AA421" i="38"/>
  <c r="AB421" i="38"/>
  <c r="AC421" i="38"/>
  <c r="AD421" i="38"/>
  <c r="AE421" i="38"/>
  <c r="AF421" i="38"/>
  <c r="AG421" i="38"/>
  <c r="AH421" i="38"/>
  <c r="AI421" i="38"/>
  <c r="AJ421" i="38"/>
  <c r="AK421" i="38"/>
  <c r="AL421" i="38"/>
  <c r="AM421" i="38"/>
  <c r="AN421" i="38"/>
  <c r="AO421" i="38"/>
  <c r="AR421" i="38"/>
  <c r="M422" i="38"/>
  <c r="N422" i="38"/>
  <c r="O422" i="38"/>
  <c r="P422" i="38"/>
  <c r="S422" i="38"/>
  <c r="T422" i="38"/>
  <c r="U422" i="38"/>
  <c r="V422" i="38"/>
  <c r="W422" i="38"/>
  <c r="X422" i="38"/>
  <c r="Y422" i="38"/>
  <c r="Z422" i="38"/>
  <c r="AA422" i="38"/>
  <c r="AB422" i="38"/>
  <c r="AC422" i="38"/>
  <c r="AD422" i="38"/>
  <c r="AE422" i="38"/>
  <c r="AF422" i="38"/>
  <c r="AG422" i="38"/>
  <c r="AH422" i="38"/>
  <c r="AI422" i="38"/>
  <c r="AJ422" i="38"/>
  <c r="AK422" i="38"/>
  <c r="AL422" i="38"/>
  <c r="AM422" i="38"/>
  <c r="AN422" i="38"/>
  <c r="AO422" i="38"/>
  <c r="AR422" i="38"/>
  <c r="M423" i="38"/>
  <c r="N423" i="38"/>
  <c r="O423" i="38"/>
  <c r="P423" i="38"/>
  <c r="S423" i="38"/>
  <c r="T423" i="38"/>
  <c r="U423" i="38"/>
  <c r="V423" i="38"/>
  <c r="W423" i="38"/>
  <c r="X423" i="38"/>
  <c r="Y423" i="38"/>
  <c r="Z423" i="38"/>
  <c r="AA423" i="38"/>
  <c r="AB423" i="38"/>
  <c r="AC423" i="38"/>
  <c r="AD423" i="38"/>
  <c r="AE423" i="38"/>
  <c r="AF423" i="38"/>
  <c r="AG423" i="38"/>
  <c r="AH423" i="38"/>
  <c r="AI423" i="38"/>
  <c r="AJ423" i="38"/>
  <c r="AK423" i="38"/>
  <c r="AL423" i="38"/>
  <c r="AM423" i="38"/>
  <c r="AN423" i="38"/>
  <c r="AO423" i="38"/>
  <c r="AR423" i="38"/>
  <c r="M424" i="38"/>
  <c r="N424" i="38"/>
  <c r="O424" i="38"/>
  <c r="P424" i="38"/>
  <c r="S424" i="38"/>
  <c r="T424" i="38"/>
  <c r="U424" i="38"/>
  <c r="V424" i="38"/>
  <c r="W424" i="38"/>
  <c r="X424" i="38"/>
  <c r="Y424" i="38"/>
  <c r="Z424" i="38"/>
  <c r="AA424" i="38"/>
  <c r="AB424" i="38"/>
  <c r="AC424" i="38"/>
  <c r="AD424" i="38"/>
  <c r="AE424" i="38"/>
  <c r="AF424" i="38"/>
  <c r="AG424" i="38"/>
  <c r="AH424" i="38"/>
  <c r="AI424" i="38"/>
  <c r="AJ424" i="38"/>
  <c r="AK424" i="38"/>
  <c r="AL424" i="38"/>
  <c r="AM424" i="38"/>
  <c r="AN424" i="38"/>
  <c r="AO424" i="38"/>
  <c r="AR424" i="38"/>
  <c r="M425" i="38"/>
  <c r="N425" i="38"/>
  <c r="O425" i="38"/>
  <c r="P425" i="38"/>
  <c r="S425" i="38"/>
  <c r="T425" i="38"/>
  <c r="U425" i="38"/>
  <c r="V425" i="38"/>
  <c r="W425" i="38"/>
  <c r="X425" i="38"/>
  <c r="Y425" i="38"/>
  <c r="Z425" i="38"/>
  <c r="AA425" i="38"/>
  <c r="AB425" i="38"/>
  <c r="AC425" i="38"/>
  <c r="AD425" i="38"/>
  <c r="AE425" i="38"/>
  <c r="AF425" i="38"/>
  <c r="AG425" i="38"/>
  <c r="AH425" i="38"/>
  <c r="AI425" i="38"/>
  <c r="AJ425" i="38"/>
  <c r="AK425" i="38"/>
  <c r="AL425" i="38"/>
  <c r="AM425" i="38"/>
  <c r="AN425" i="38"/>
  <c r="AO425" i="38"/>
  <c r="AR425" i="38"/>
  <c r="M426" i="38"/>
  <c r="N426" i="38"/>
  <c r="O426" i="38"/>
  <c r="P426" i="38"/>
  <c r="S426" i="38"/>
  <c r="T426" i="38"/>
  <c r="U426" i="38"/>
  <c r="V426" i="38"/>
  <c r="W426" i="38"/>
  <c r="X426" i="38"/>
  <c r="Y426" i="38"/>
  <c r="Z426" i="38"/>
  <c r="AA426" i="38"/>
  <c r="AB426" i="38"/>
  <c r="AC426" i="38"/>
  <c r="AD426" i="38"/>
  <c r="AE426" i="38"/>
  <c r="AF426" i="38"/>
  <c r="AG426" i="38"/>
  <c r="AH426" i="38"/>
  <c r="AI426" i="38"/>
  <c r="AJ426" i="38"/>
  <c r="AK426" i="38"/>
  <c r="AL426" i="38"/>
  <c r="AM426" i="38"/>
  <c r="AN426" i="38"/>
  <c r="AO426" i="38"/>
  <c r="AR426" i="38"/>
  <c r="M427" i="38"/>
  <c r="N427" i="38"/>
  <c r="O427" i="38"/>
  <c r="P427" i="38"/>
  <c r="S427" i="38"/>
  <c r="T427" i="38"/>
  <c r="U427" i="38"/>
  <c r="V427" i="38"/>
  <c r="W427" i="38"/>
  <c r="X427" i="38"/>
  <c r="Y427" i="38"/>
  <c r="Z427" i="38"/>
  <c r="AA427" i="38"/>
  <c r="AB427" i="38"/>
  <c r="AC427" i="38"/>
  <c r="AD427" i="38"/>
  <c r="AE427" i="38"/>
  <c r="AF427" i="38"/>
  <c r="AG427" i="38"/>
  <c r="AH427" i="38"/>
  <c r="AI427" i="38"/>
  <c r="AJ427" i="38"/>
  <c r="AK427" i="38"/>
  <c r="AL427" i="38"/>
  <c r="AM427" i="38"/>
  <c r="AN427" i="38"/>
  <c r="AO427" i="38"/>
  <c r="AR427" i="38"/>
  <c r="M428" i="38"/>
  <c r="N428" i="38"/>
  <c r="O428" i="38"/>
  <c r="P428" i="38"/>
  <c r="S428" i="38"/>
  <c r="T428" i="38"/>
  <c r="U428" i="38"/>
  <c r="V428" i="38"/>
  <c r="W428" i="38"/>
  <c r="X428" i="38"/>
  <c r="Y428" i="38"/>
  <c r="Z428" i="38"/>
  <c r="AA428" i="38"/>
  <c r="AB428" i="38"/>
  <c r="AC428" i="38"/>
  <c r="AD428" i="38"/>
  <c r="AE428" i="38"/>
  <c r="AF428" i="38"/>
  <c r="AG428" i="38"/>
  <c r="AH428" i="38"/>
  <c r="AI428" i="38"/>
  <c r="AJ428" i="38"/>
  <c r="AK428" i="38"/>
  <c r="AL428" i="38"/>
  <c r="AM428" i="38"/>
  <c r="AN428" i="38"/>
  <c r="AO428" i="38"/>
  <c r="AR428" i="38"/>
  <c r="M429" i="38"/>
  <c r="N429" i="38"/>
  <c r="O429" i="38"/>
  <c r="P429" i="38"/>
  <c r="S429" i="38"/>
  <c r="T429" i="38"/>
  <c r="U429" i="38"/>
  <c r="V429" i="38"/>
  <c r="W429" i="38"/>
  <c r="X429" i="38"/>
  <c r="Y429" i="38"/>
  <c r="Z429" i="38"/>
  <c r="AA429" i="38"/>
  <c r="AB429" i="38"/>
  <c r="AC429" i="38"/>
  <c r="AD429" i="38"/>
  <c r="AE429" i="38"/>
  <c r="AF429" i="38"/>
  <c r="AG429" i="38"/>
  <c r="AH429" i="38"/>
  <c r="AI429" i="38"/>
  <c r="AJ429" i="38"/>
  <c r="AK429" i="38"/>
  <c r="AL429" i="38"/>
  <c r="AM429" i="38"/>
  <c r="AN429" i="38"/>
  <c r="AO429" i="38"/>
  <c r="AR429" i="38"/>
  <c r="M430" i="38"/>
  <c r="N430" i="38"/>
  <c r="O430" i="38"/>
  <c r="P430" i="38"/>
  <c r="S430" i="38"/>
  <c r="T430" i="38"/>
  <c r="U430" i="38"/>
  <c r="V430" i="38"/>
  <c r="W430" i="38"/>
  <c r="X430" i="38"/>
  <c r="Y430" i="38"/>
  <c r="Z430" i="38"/>
  <c r="AA430" i="38"/>
  <c r="AB430" i="38"/>
  <c r="AC430" i="38"/>
  <c r="AD430" i="38"/>
  <c r="AE430" i="38"/>
  <c r="AF430" i="38"/>
  <c r="AG430" i="38"/>
  <c r="AH430" i="38"/>
  <c r="AI430" i="38"/>
  <c r="AJ430" i="38"/>
  <c r="AK430" i="38"/>
  <c r="AL430" i="38"/>
  <c r="AM430" i="38"/>
  <c r="AN430" i="38"/>
  <c r="AO430" i="38"/>
  <c r="AR430" i="38"/>
  <c r="M431" i="38"/>
  <c r="N431" i="38"/>
  <c r="O431" i="38"/>
  <c r="P431" i="38"/>
  <c r="S431" i="38"/>
  <c r="T431" i="38"/>
  <c r="U431" i="38"/>
  <c r="V431" i="38"/>
  <c r="W431" i="38"/>
  <c r="X431" i="38"/>
  <c r="Y431" i="38"/>
  <c r="Z431" i="38"/>
  <c r="AA431" i="38"/>
  <c r="AB431" i="38"/>
  <c r="AC431" i="38"/>
  <c r="AD431" i="38"/>
  <c r="AE431" i="38"/>
  <c r="AF431" i="38"/>
  <c r="AG431" i="38"/>
  <c r="AH431" i="38"/>
  <c r="AI431" i="38"/>
  <c r="AJ431" i="38"/>
  <c r="AK431" i="38"/>
  <c r="AL431" i="38"/>
  <c r="AM431" i="38"/>
  <c r="AN431" i="38"/>
  <c r="AO431" i="38"/>
  <c r="AR431" i="38"/>
  <c r="M432" i="38"/>
  <c r="N432" i="38"/>
  <c r="O432" i="38"/>
  <c r="P432" i="38"/>
  <c r="S432" i="38"/>
  <c r="T432" i="38"/>
  <c r="U432" i="38"/>
  <c r="V432" i="38"/>
  <c r="W432" i="38"/>
  <c r="X432" i="38"/>
  <c r="Y432" i="38"/>
  <c r="Z432" i="38"/>
  <c r="AA432" i="38"/>
  <c r="AB432" i="38"/>
  <c r="AC432" i="38"/>
  <c r="AD432" i="38"/>
  <c r="AE432" i="38"/>
  <c r="AF432" i="38"/>
  <c r="AG432" i="38"/>
  <c r="AH432" i="38"/>
  <c r="AI432" i="38"/>
  <c r="AJ432" i="38"/>
  <c r="AK432" i="38"/>
  <c r="AL432" i="38"/>
  <c r="AM432" i="38"/>
  <c r="AN432" i="38"/>
  <c r="AO432" i="38"/>
  <c r="AR432" i="38"/>
  <c r="M433" i="38"/>
  <c r="N433" i="38"/>
  <c r="O433" i="38"/>
  <c r="P433" i="38"/>
  <c r="S433" i="38"/>
  <c r="T433" i="38"/>
  <c r="U433" i="38"/>
  <c r="V433" i="38"/>
  <c r="W433" i="38"/>
  <c r="X433" i="38"/>
  <c r="Y433" i="38"/>
  <c r="Z433" i="38"/>
  <c r="AA433" i="38"/>
  <c r="AB433" i="38"/>
  <c r="AC433" i="38"/>
  <c r="AD433" i="38"/>
  <c r="AE433" i="38"/>
  <c r="AF433" i="38"/>
  <c r="AG433" i="38"/>
  <c r="AH433" i="38"/>
  <c r="AI433" i="38"/>
  <c r="AJ433" i="38"/>
  <c r="AK433" i="38"/>
  <c r="AL433" i="38"/>
  <c r="AM433" i="38"/>
  <c r="AN433" i="38"/>
  <c r="AO433" i="38"/>
  <c r="AR433" i="38"/>
  <c r="M434" i="38"/>
  <c r="N434" i="38"/>
  <c r="O434" i="38"/>
  <c r="P434" i="38"/>
  <c r="S434" i="38"/>
  <c r="T434" i="38"/>
  <c r="U434" i="38"/>
  <c r="V434" i="38"/>
  <c r="W434" i="38"/>
  <c r="X434" i="38"/>
  <c r="Y434" i="38"/>
  <c r="Z434" i="38"/>
  <c r="AA434" i="38"/>
  <c r="AB434" i="38"/>
  <c r="AC434" i="38"/>
  <c r="AD434" i="38"/>
  <c r="AE434" i="38"/>
  <c r="AF434" i="38"/>
  <c r="AG434" i="38"/>
  <c r="AH434" i="38"/>
  <c r="AI434" i="38"/>
  <c r="AJ434" i="38"/>
  <c r="AK434" i="38"/>
  <c r="AL434" i="38"/>
  <c r="AM434" i="38"/>
  <c r="AN434" i="38"/>
  <c r="AO434" i="38"/>
  <c r="AR434" i="38"/>
  <c r="M435" i="38"/>
  <c r="N435" i="38"/>
  <c r="O435" i="38"/>
  <c r="P435" i="38"/>
  <c r="S435" i="38"/>
  <c r="T435" i="38"/>
  <c r="U435" i="38"/>
  <c r="V435" i="38"/>
  <c r="W435" i="38"/>
  <c r="X435" i="38"/>
  <c r="Y435" i="38"/>
  <c r="Z435" i="38"/>
  <c r="AA435" i="38"/>
  <c r="AB435" i="38"/>
  <c r="AC435" i="38"/>
  <c r="AD435" i="38"/>
  <c r="AE435" i="38"/>
  <c r="AF435" i="38"/>
  <c r="AG435" i="38"/>
  <c r="AH435" i="38"/>
  <c r="AI435" i="38"/>
  <c r="AJ435" i="38"/>
  <c r="AK435" i="38"/>
  <c r="AL435" i="38"/>
  <c r="AM435" i="38"/>
  <c r="AN435" i="38"/>
  <c r="AO435" i="38"/>
  <c r="AR435" i="38"/>
  <c r="M436" i="38"/>
  <c r="N436" i="38"/>
  <c r="O436" i="38"/>
  <c r="P436" i="38"/>
  <c r="S436" i="38"/>
  <c r="T436" i="38"/>
  <c r="U436" i="38"/>
  <c r="V436" i="38"/>
  <c r="W436" i="38"/>
  <c r="X436" i="38"/>
  <c r="Y436" i="38"/>
  <c r="Z436" i="38"/>
  <c r="AA436" i="38"/>
  <c r="AB436" i="38"/>
  <c r="AC436" i="38"/>
  <c r="AD436" i="38"/>
  <c r="AE436" i="38"/>
  <c r="AF436" i="38"/>
  <c r="AG436" i="38"/>
  <c r="AH436" i="38"/>
  <c r="AI436" i="38"/>
  <c r="AJ436" i="38"/>
  <c r="AK436" i="38"/>
  <c r="AL436" i="38"/>
  <c r="AM436" i="38"/>
  <c r="AN436" i="38"/>
  <c r="AO436" i="38"/>
  <c r="AR436" i="38"/>
  <c r="M437" i="38"/>
  <c r="N437" i="38"/>
  <c r="O437" i="38"/>
  <c r="P437" i="38"/>
  <c r="S437" i="38"/>
  <c r="T437" i="38"/>
  <c r="U437" i="38"/>
  <c r="V437" i="38"/>
  <c r="W437" i="38"/>
  <c r="X437" i="38"/>
  <c r="Y437" i="38"/>
  <c r="Z437" i="38"/>
  <c r="AA437" i="38"/>
  <c r="AB437" i="38"/>
  <c r="AC437" i="38"/>
  <c r="AD437" i="38"/>
  <c r="AE437" i="38"/>
  <c r="AF437" i="38"/>
  <c r="AG437" i="38"/>
  <c r="AH437" i="38"/>
  <c r="AI437" i="38"/>
  <c r="AJ437" i="38"/>
  <c r="AK437" i="38"/>
  <c r="AL437" i="38"/>
  <c r="AM437" i="38"/>
  <c r="AN437" i="38"/>
  <c r="AO437" i="38"/>
  <c r="AR437" i="38"/>
  <c r="M438" i="38"/>
  <c r="N438" i="38"/>
  <c r="O438" i="38"/>
  <c r="P438" i="38"/>
  <c r="S438" i="38"/>
  <c r="T438" i="38"/>
  <c r="U438" i="38"/>
  <c r="V438" i="38"/>
  <c r="W438" i="38"/>
  <c r="X438" i="38"/>
  <c r="Y438" i="38"/>
  <c r="Z438" i="38"/>
  <c r="AA438" i="38"/>
  <c r="AB438" i="38"/>
  <c r="AC438" i="38"/>
  <c r="AD438" i="38"/>
  <c r="AE438" i="38"/>
  <c r="AF438" i="38"/>
  <c r="AG438" i="38"/>
  <c r="AH438" i="38"/>
  <c r="AI438" i="38"/>
  <c r="AJ438" i="38"/>
  <c r="AK438" i="38"/>
  <c r="AL438" i="38"/>
  <c r="AM438" i="38"/>
  <c r="AN438" i="38"/>
  <c r="AO438" i="38"/>
  <c r="AR438" i="38"/>
  <c r="M439" i="38"/>
  <c r="N439" i="38"/>
  <c r="O439" i="38"/>
  <c r="P439" i="38"/>
  <c r="S439" i="38"/>
  <c r="T439" i="38"/>
  <c r="U439" i="38"/>
  <c r="V439" i="38"/>
  <c r="W439" i="38"/>
  <c r="X439" i="38"/>
  <c r="Y439" i="38"/>
  <c r="Z439" i="38"/>
  <c r="AA439" i="38"/>
  <c r="AB439" i="38"/>
  <c r="AC439" i="38"/>
  <c r="AD439" i="38"/>
  <c r="AE439" i="38"/>
  <c r="AF439" i="38"/>
  <c r="AG439" i="38"/>
  <c r="AH439" i="38"/>
  <c r="AI439" i="38"/>
  <c r="AJ439" i="38"/>
  <c r="AK439" i="38"/>
  <c r="AL439" i="38"/>
  <c r="AM439" i="38"/>
  <c r="AN439" i="38"/>
  <c r="AO439" i="38"/>
  <c r="AR439" i="38"/>
  <c r="M440" i="38"/>
  <c r="N440" i="38"/>
  <c r="O440" i="38"/>
  <c r="P440" i="38"/>
  <c r="S440" i="38"/>
  <c r="T440" i="38"/>
  <c r="U440" i="38"/>
  <c r="V440" i="38"/>
  <c r="W440" i="38"/>
  <c r="X440" i="38"/>
  <c r="Y440" i="38"/>
  <c r="Z440" i="38"/>
  <c r="AA440" i="38"/>
  <c r="AB440" i="38"/>
  <c r="AC440" i="38"/>
  <c r="AD440" i="38"/>
  <c r="AE440" i="38"/>
  <c r="AF440" i="38"/>
  <c r="AG440" i="38"/>
  <c r="AH440" i="38"/>
  <c r="AI440" i="38"/>
  <c r="AJ440" i="38"/>
  <c r="AK440" i="38"/>
  <c r="AL440" i="38"/>
  <c r="AM440" i="38"/>
  <c r="AN440" i="38"/>
  <c r="AO440" i="38"/>
  <c r="AR440" i="38"/>
  <c r="M441" i="38"/>
  <c r="N441" i="38"/>
  <c r="O441" i="38"/>
  <c r="P441" i="38"/>
  <c r="S441" i="38"/>
  <c r="T441" i="38"/>
  <c r="U441" i="38"/>
  <c r="V441" i="38"/>
  <c r="W441" i="38"/>
  <c r="X441" i="38"/>
  <c r="Y441" i="38"/>
  <c r="Z441" i="38"/>
  <c r="AA441" i="38"/>
  <c r="AB441" i="38"/>
  <c r="AC441" i="38"/>
  <c r="AD441" i="38"/>
  <c r="AE441" i="38"/>
  <c r="AF441" i="38"/>
  <c r="AG441" i="38"/>
  <c r="AH441" i="38"/>
  <c r="AI441" i="38"/>
  <c r="AJ441" i="38"/>
  <c r="AK441" i="38"/>
  <c r="AL441" i="38"/>
  <c r="AM441" i="38"/>
  <c r="AN441" i="38"/>
  <c r="AO441" i="38"/>
  <c r="AR441" i="38"/>
  <c r="M442" i="38"/>
  <c r="N442" i="38"/>
  <c r="O442" i="38"/>
  <c r="P442" i="38"/>
  <c r="S442" i="38"/>
  <c r="T442" i="38"/>
  <c r="U442" i="38"/>
  <c r="V442" i="38"/>
  <c r="W442" i="38"/>
  <c r="X442" i="38"/>
  <c r="Y442" i="38"/>
  <c r="Z442" i="38"/>
  <c r="AA442" i="38"/>
  <c r="AB442" i="38"/>
  <c r="AC442" i="38"/>
  <c r="AD442" i="38"/>
  <c r="AE442" i="38"/>
  <c r="AF442" i="38"/>
  <c r="AG442" i="38"/>
  <c r="AH442" i="38"/>
  <c r="AI442" i="38"/>
  <c r="AJ442" i="38"/>
  <c r="AK442" i="38"/>
  <c r="AL442" i="38"/>
  <c r="AM442" i="38"/>
  <c r="AN442" i="38"/>
  <c r="AO442" i="38"/>
  <c r="AR442" i="38"/>
  <c r="M443" i="38"/>
  <c r="N443" i="38"/>
  <c r="O443" i="38"/>
  <c r="P443" i="38"/>
  <c r="S443" i="38"/>
  <c r="T443" i="38"/>
  <c r="U443" i="38"/>
  <c r="V443" i="38"/>
  <c r="W443" i="38"/>
  <c r="X443" i="38"/>
  <c r="Y443" i="38"/>
  <c r="Z443" i="38"/>
  <c r="AA443" i="38"/>
  <c r="AB443" i="38"/>
  <c r="AC443" i="38"/>
  <c r="AD443" i="38"/>
  <c r="AE443" i="38"/>
  <c r="AF443" i="38"/>
  <c r="AG443" i="38"/>
  <c r="AH443" i="38"/>
  <c r="AI443" i="38"/>
  <c r="AJ443" i="38"/>
  <c r="AK443" i="38"/>
  <c r="AL443" i="38"/>
  <c r="AM443" i="38"/>
  <c r="AN443" i="38"/>
  <c r="AO443" i="38"/>
  <c r="AR443" i="38"/>
  <c r="M444" i="38"/>
  <c r="N444" i="38"/>
  <c r="O444" i="38"/>
  <c r="P444" i="38"/>
  <c r="S444" i="38"/>
  <c r="T444" i="38"/>
  <c r="U444" i="38"/>
  <c r="V444" i="38"/>
  <c r="W444" i="38"/>
  <c r="X444" i="38"/>
  <c r="Y444" i="38"/>
  <c r="Z444" i="38"/>
  <c r="AA444" i="38"/>
  <c r="AB444" i="38"/>
  <c r="AC444" i="38"/>
  <c r="AD444" i="38"/>
  <c r="AE444" i="38"/>
  <c r="AF444" i="38"/>
  <c r="AG444" i="38"/>
  <c r="AH444" i="38"/>
  <c r="AI444" i="38"/>
  <c r="AJ444" i="38"/>
  <c r="AK444" i="38"/>
  <c r="AL444" i="38"/>
  <c r="AM444" i="38"/>
  <c r="AN444" i="38"/>
  <c r="AO444" i="38"/>
  <c r="AR444" i="38"/>
  <c r="M445" i="38"/>
  <c r="N445" i="38"/>
  <c r="O445" i="38"/>
  <c r="P445" i="38"/>
  <c r="S445" i="38"/>
  <c r="T445" i="38"/>
  <c r="U445" i="38"/>
  <c r="V445" i="38"/>
  <c r="W445" i="38"/>
  <c r="X445" i="38"/>
  <c r="Y445" i="38"/>
  <c r="Z445" i="38"/>
  <c r="AA445" i="38"/>
  <c r="AB445" i="38"/>
  <c r="AC445" i="38"/>
  <c r="AD445" i="38"/>
  <c r="AE445" i="38"/>
  <c r="AF445" i="38"/>
  <c r="AG445" i="38"/>
  <c r="AH445" i="38"/>
  <c r="AI445" i="38"/>
  <c r="AJ445" i="38"/>
  <c r="AK445" i="38"/>
  <c r="AL445" i="38"/>
  <c r="AM445" i="38"/>
  <c r="AN445" i="38"/>
  <c r="AO445" i="38"/>
  <c r="AR445" i="38"/>
  <c r="M446" i="38"/>
  <c r="N446" i="38"/>
  <c r="O446" i="38"/>
  <c r="P446" i="38"/>
  <c r="S446" i="38"/>
  <c r="T446" i="38"/>
  <c r="U446" i="38"/>
  <c r="V446" i="38"/>
  <c r="W446" i="38"/>
  <c r="X446" i="38"/>
  <c r="Y446" i="38"/>
  <c r="Z446" i="38"/>
  <c r="AA446" i="38"/>
  <c r="AB446" i="38"/>
  <c r="AC446" i="38"/>
  <c r="AD446" i="38"/>
  <c r="AE446" i="38"/>
  <c r="AF446" i="38"/>
  <c r="AG446" i="38"/>
  <c r="AH446" i="38"/>
  <c r="AI446" i="38"/>
  <c r="AJ446" i="38"/>
  <c r="AK446" i="38"/>
  <c r="AL446" i="38"/>
  <c r="AM446" i="38"/>
  <c r="AN446" i="38"/>
  <c r="AO446" i="38"/>
  <c r="AR446" i="38"/>
  <c r="M447" i="38"/>
  <c r="N447" i="38"/>
  <c r="O447" i="38"/>
  <c r="P447" i="38"/>
  <c r="S447" i="38"/>
  <c r="T447" i="38"/>
  <c r="U447" i="38"/>
  <c r="V447" i="38"/>
  <c r="W447" i="38"/>
  <c r="X447" i="38"/>
  <c r="Y447" i="38"/>
  <c r="Z447" i="38"/>
  <c r="AA447" i="38"/>
  <c r="AB447" i="38"/>
  <c r="AC447" i="38"/>
  <c r="AD447" i="38"/>
  <c r="AE447" i="38"/>
  <c r="AF447" i="38"/>
  <c r="AG447" i="38"/>
  <c r="AH447" i="38"/>
  <c r="AI447" i="38"/>
  <c r="AJ447" i="38"/>
  <c r="AK447" i="38"/>
  <c r="AL447" i="38"/>
  <c r="AM447" i="38"/>
  <c r="AN447" i="38"/>
  <c r="AO447" i="38"/>
  <c r="AR447" i="38"/>
  <c r="M448" i="38"/>
  <c r="N448" i="38"/>
  <c r="O448" i="38"/>
  <c r="P448" i="38"/>
  <c r="S448" i="38"/>
  <c r="T448" i="38"/>
  <c r="U448" i="38"/>
  <c r="V448" i="38"/>
  <c r="W448" i="38"/>
  <c r="X448" i="38"/>
  <c r="Y448" i="38"/>
  <c r="Z448" i="38"/>
  <c r="AA448" i="38"/>
  <c r="AB448" i="38"/>
  <c r="AC448" i="38"/>
  <c r="AD448" i="38"/>
  <c r="AE448" i="38"/>
  <c r="AF448" i="38"/>
  <c r="AG448" i="38"/>
  <c r="AH448" i="38"/>
  <c r="AI448" i="38"/>
  <c r="AJ448" i="38"/>
  <c r="AK448" i="38"/>
  <c r="AL448" i="38"/>
  <c r="AM448" i="38"/>
  <c r="AN448" i="38"/>
  <c r="AO448" i="38"/>
  <c r="AR448" i="38"/>
  <c r="M449" i="38"/>
  <c r="N449" i="38"/>
  <c r="O449" i="38"/>
  <c r="P449" i="38"/>
  <c r="S449" i="38"/>
  <c r="T449" i="38"/>
  <c r="U449" i="38"/>
  <c r="V449" i="38"/>
  <c r="W449" i="38"/>
  <c r="X449" i="38"/>
  <c r="Y449" i="38"/>
  <c r="Z449" i="38"/>
  <c r="AA449" i="38"/>
  <c r="AB449" i="38"/>
  <c r="AC449" i="38"/>
  <c r="AD449" i="38"/>
  <c r="AE449" i="38"/>
  <c r="AF449" i="38"/>
  <c r="AG449" i="38"/>
  <c r="AH449" i="38"/>
  <c r="AI449" i="38"/>
  <c r="AJ449" i="38"/>
  <c r="AK449" i="38"/>
  <c r="AL449" i="38"/>
  <c r="AM449" i="38"/>
  <c r="AN449" i="38"/>
  <c r="AO449" i="38"/>
  <c r="AR449" i="38"/>
  <c r="M450" i="38"/>
  <c r="N450" i="38"/>
  <c r="O450" i="38"/>
  <c r="P450" i="38"/>
  <c r="S450" i="38"/>
  <c r="T450" i="38"/>
  <c r="U450" i="38"/>
  <c r="V450" i="38"/>
  <c r="W450" i="38"/>
  <c r="X450" i="38"/>
  <c r="Y450" i="38"/>
  <c r="Z450" i="38"/>
  <c r="AA450" i="38"/>
  <c r="AB450" i="38"/>
  <c r="AC450" i="38"/>
  <c r="AD450" i="38"/>
  <c r="AE450" i="38"/>
  <c r="AF450" i="38"/>
  <c r="AG450" i="38"/>
  <c r="AH450" i="38"/>
  <c r="AI450" i="38"/>
  <c r="AJ450" i="38"/>
  <c r="AK450" i="38"/>
  <c r="AL450" i="38"/>
  <c r="AM450" i="38"/>
  <c r="AN450" i="38"/>
  <c r="AO450" i="38"/>
  <c r="AR450" i="38"/>
  <c r="M451" i="38"/>
  <c r="N451" i="38"/>
  <c r="O451" i="38"/>
  <c r="P451" i="38"/>
  <c r="S451" i="38"/>
  <c r="T451" i="38"/>
  <c r="U451" i="38"/>
  <c r="V451" i="38"/>
  <c r="W451" i="38"/>
  <c r="X451" i="38"/>
  <c r="Y451" i="38"/>
  <c r="Z451" i="38"/>
  <c r="AA451" i="38"/>
  <c r="AB451" i="38"/>
  <c r="AC451" i="38"/>
  <c r="AD451" i="38"/>
  <c r="AE451" i="38"/>
  <c r="AF451" i="38"/>
  <c r="AG451" i="38"/>
  <c r="AH451" i="38"/>
  <c r="AI451" i="38"/>
  <c r="AJ451" i="38"/>
  <c r="AK451" i="38"/>
  <c r="AL451" i="38"/>
  <c r="AM451" i="38"/>
  <c r="AN451" i="38"/>
  <c r="AO451" i="38"/>
  <c r="AR451" i="38"/>
  <c r="M452" i="38"/>
  <c r="N452" i="38"/>
  <c r="O452" i="38"/>
  <c r="P452" i="38"/>
  <c r="S452" i="38"/>
  <c r="T452" i="38"/>
  <c r="U452" i="38"/>
  <c r="V452" i="38"/>
  <c r="W452" i="38"/>
  <c r="X452" i="38"/>
  <c r="Y452" i="38"/>
  <c r="Z452" i="38"/>
  <c r="AA452" i="38"/>
  <c r="AB452" i="38"/>
  <c r="AC452" i="38"/>
  <c r="AD452" i="38"/>
  <c r="AE452" i="38"/>
  <c r="AF452" i="38"/>
  <c r="AG452" i="38"/>
  <c r="AH452" i="38"/>
  <c r="AI452" i="38"/>
  <c r="AJ452" i="38"/>
  <c r="AK452" i="38"/>
  <c r="AL452" i="38"/>
  <c r="AM452" i="38"/>
  <c r="AN452" i="38"/>
  <c r="AO452" i="38"/>
  <c r="AR452" i="38"/>
  <c r="M453" i="38"/>
  <c r="N453" i="38"/>
  <c r="O453" i="38"/>
  <c r="P453" i="38"/>
  <c r="S453" i="38"/>
  <c r="T453" i="38"/>
  <c r="U453" i="38"/>
  <c r="V453" i="38"/>
  <c r="W453" i="38"/>
  <c r="X453" i="38"/>
  <c r="Y453" i="38"/>
  <c r="Z453" i="38"/>
  <c r="AA453" i="38"/>
  <c r="AB453" i="38"/>
  <c r="AC453" i="38"/>
  <c r="AD453" i="38"/>
  <c r="AE453" i="38"/>
  <c r="AF453" i="38"/>
  <c r="AG453" i="38"/>
  <c r="AH453" i="38"/>
  <c r="AI453" i="38"/>
  <c r="AJ453" i="38"/>
  <c r="AK453" i="38"/>
  <c r="AL453" i="38"/>
  <c r="AM453" i="38"/>
  <c r="AN453" i="38"/>
  <c r="AO453" i="38"/>
  <c r="AR453" i="38"/>
  <c r="M454" i="38"/>
  <c r="N454" i="38"/>
  <c r="O454" i="38"/>
  <c r="P454" i="38"/>
  <c r="S454" i="38"/>
  <c r="T454" i="38"/>
  <c r="U454" i="38"/>
  <c r="V454" i="38"/>
  <c r="W454" i="38"/>
  <c r="X454" i="38"/>
  <c r="Y454" i="38"/>
  <c r="Z454" i="38"/>
  <c r="AA454" i="38"/>
  <c r="AB454" i="38"/>
  <c r="AC454" i="38"/>
  <c r="AD454" i="38"/>
  <c r="AE454" i="38"/>
  <c r="AF454" i="38"/>
  <c r="AG454" i="38"/>
  <c r="AH454" i="38"/>
  <c r="AI454" i="38"/>
  <c r="AJ454" i="38"/>
  <c r="AK454" i="38"/>
  <c r="AL454" i="38"/>
  <c r="AM454" i="38"/>
  <c r="AN454" i="38"/>
  <c r="AO454" i="38"/>
  <c r="AR454" i="38"/>
  <c r="M455" i="38"/>
  <c r="N455" i="38"/>
  <c r="O455" i="38"/>
  <c r="P455" i="38"/>
  <c r="S455" i="38"/>
  <c r="T455" i="38"/>
  <c r="U455" i="38"/>
  <c r="V455" i="38"/>
  <c r="W455" i="38"/>
  <c r="X455" i="38"/>
  <c r="Y455" i="38"/>
  <c r="Z455" i="38"/>
  <c r="AA455" i="38"/>
  <c r="AB455" i="38"/>
  <c r="AC455" i="38"/>
  <c r="AD455" i="38"/>
  <c r="AE455" i="38"/>
  <c r="AF455" i="38"/>
  <c r="AG455" i="38"/>
  <c r="AH455" i="38"/>
  <c r="AI455" i="38"/>
  <c r="AJ455" i="38"/>
  <c r="AK455" i="38"/>
  <c r="AL455" i="38"/>
  <c r="AM455" i="38"/>
  <c r="AN455" i="38"/>
  <c r="AO455" i="38"/>
  <c r="AR455" i="38"/>
  <c r="M456" i="38"/>
  <c r="N456" i="38"/>
  <c r="O456" i="38"/>
  <c r="P456" i="38"/>
  <c r="S456" i="38"/>
  <c r="T456" i="38"/>
  <c r="U456" i="38"/>
  <c r="V456" i="38"/>
  <c r="W456" i="38"/>
  <c r="X456" i="38"/>
  <c r="Y456" i="38"/>
  <c r="Z456" i="38"/>
  <c r="AA456" i="38"/>
  <c r="AB456" i="38"/>
  <c r="AC456" i="38"/>
  <c r="AD456" i="38"/>
  <c r="AE456" i="38"/>
  <c r="AF456" i="38"/>
  <c r="AG456" i="38"/>
  <c r="AH456" i="38"/>
  <c r="AI456" i="38"/>
  <c r="AJ456" i="38"/>
  <c r="AK456" i="38"/>
  <c r="AL456" i="38"/>
  <c r="AM456" i="38"/>
  <c r="AN456" i="38"/>
  <c r="AO456" i="38"/>
  <c r="AR456" i="38"/>
  <c r="M457" i="38"/>
  <c r="N457" i="38"/>
  <c r="O457" i="38"/>
  <c r="P457" i="38"/>
  <c r="S457" i="38"/>
  <c r="T457" i="38"/>
  <c r="U457" i="38"/>
  <c r="V457" i="38"/>
  <c r="W457" i="38"/>
  <c r="X457" i="38"/>
  <c r="Y457" i="38"/>
  <c r="Z457" i="38"/>
  <c r="AA457" i="38"/>
  <c r="AB457" i="38"/>
  <c r="AC457" i="38"/>
  <c r="AD457" i="38"/>
  <c r="AE457" i="38"/>
  <c r="AF457" i="38"/>
  <c r="AG457" i="38"/>
  <c r="AH457" i="38"/>
  <c r="AI457" i="38"/>
  <c r="AJ457" i="38"/>
  <c r="AK457" i="38"/>
  <c r="AL457" i="38"/>
  <c r="AM457" i="38"/>
  <c r="AN457" i="38"/>
  <c r="AO457" i="38"/>
  <c r="AR457" i="38"/>
  <c r="M458" i="38"/>
  <c r="N458" i="38"/>
  <c r="O458" i="38"/>
  <c r="P458" i="38"/>
  <c r="S458" i="38"/>
  <c r="T458" i="38"/>
  <c r="U458" i="38"/>
  <c r="V458" i="38"/>
  <c r="W458" i="38"/>
  <c r="X458" i="38"/>
  <c r="Y458" i="38"/>
  <c r="Z458" i="38"/>
  <c r="AA458" i="38"/>
  <c r="AB458" i="38"/>
  <c r="AC458" i="38"/>
  <c r="AD458" i="38"/>
  <c r="AE458" i="38"/>
  <c r="AF458" i="38"/>
  <c r="AG458" i="38"/>
  <c r="AH458" i="38"/>
  <c r="AI458" i="38"/>
  <c r="AJ458" i="38"/>
  <c r="AK458" i="38"/>
  <c r="AL458" i="38"/>
  <c r="AM458" i="38"/>
  <c r="AN458" i="38"/>
  <c r="AO458" i="38"/>
  <c r="AR458" i="38"/>
  <c r="M459" i="38"/>
  <c r="N459" i="38"/>
  <c r="O459" i="38"/>
  <c r="P459" i="38"/>
  <c r="S459" i="38"/>
  <c r="T459" i="38"/>
  <c r="U459" i="38"/>
  <c r="V459" i="38"/>
  <c r="W459" i="38"/>
  <c r="X459" i="38"/>
  <c r="Y459" i="38"/>
  <c r="Z459" i="38"/>
  <c r="AA459" i="38"/>
  <c r="AB459" i="38"/>
  <c r="AC459" i="38"/>
  <c r="AD459" i="38"/>
  <c r="AE459" i="38"/>
  <c r="AF459" i="38"/>
  <c r="AG459" i="38"/>
  <c r="AH459" i="38"/>
  <c r="AI459" i="38"/>
  <c r="AJ459" i="38"/>
  <c r="AK459" i="38"/>
  <c r="AL459" i="38"/>
  <c r="AM459" i="38"/>
  <c r="AN459" i="38"/>
  <c r="AO459" i="38"/>
  <c r="AR459" i="38"/>
  <c r="M460" i="38"/>
  <c r="N460" i="38"/>
  <c r="O460" i="38"/>
  <c r="P460" i="38"/>
  <c r="S460" i="38"/>
  <c r="T460" i="38"/>
  <c r="U460" i="38"/>
  <c r="V460" i="38"/>
  <c r="W460" i="38"/>
  <c r="X460" i="38"/>
  <c r="Y460" i="38"/>
  <c r="Z460" i="38"/>
  <c r="AA460" i="38"/>
  <c r="AB460" i="38"/>
  <c r="AC460" i="38"/>
  <c r="AD460" i="38"/>
  <c r="AE460" i="38"/>
  <c r="AF460" i="38"/>
  <c r="AG460" i="38"/>
  <c r="AH460" i="38"/>
  <c r="AI460" i="38"/>
  <c r="AJ460" i="38"/>
  <c r="AK460" i="38"/>
  <c r="AL460" i="38"/>
  <c r="AM460" i="38"/>
  <c r="AN460" i="38"/>
  <c r="AO460" i="38"/>
  <c r="AR460" i="38"/>
  <c r="M461" i="38"/>
  <c r="N461" i="38"/>
  <c r="O461" i="38"/>
  <c r="P461" i="38"/>
  <c r="S461" i="38"/>
  <c r="T461" i="38"/>
  <c r="U461" i="38"/>
  <c r="V461" i="38"/>
  <c r="W461" i="38"/>
  <c r="X461" i="38"/>
  <c r="Y461" i="38"/>
  <c r="Z461" i="38"/>
  <c r="AA461" i="38"/>
  <c r="AB461" i="38"/>
  <c r="AC461" i="38"/>
  <c r="AD461" i="38"/>
  <c r="AE461" i="38"/>
  <c r="AF461" i="38"/>
  <c r="AG461" i="38"/>
  <c r="AH461" i="38"/>
  <c r="AI461" i="38"/>
  <c r="AJ461" i="38"/>
  <c r="AK461" i="38"/>
  <c r="AL461" i="38"/>
  <c r="AM461" i="38"/>
  <c r="AN461" i="38"/>
  <c r="AO461" i="38"/>
  <c r="AR461" i="38"/>
  <c r="M462" i="38"/>
  <c r="N462" i="38"/>
  <c r="O462" i="38"/>
  <c r="P462" i="38"/>
  <c r="S462" i="38"/>
  <c r="T462" i="38"/>
  <c r="U462" i="38"/>
  <c r="V462" i="38"/>
  <c r="W462" i="38"/>
  <c r="X462" i="38"/>
  <c r="Y462" i="38"/>
  <c r="Z462" i="38"/>
  <c r="AA462" i="38"/>
  <c r="AB462" i="38"/>
  <c r="AC462" i="38"/>
  <c r="AD462" i="38"/>
  <c r="AE462" i="38"/>
  <c r="AF462" i="38"/>
  <c r="AG462" i="38"/>
  <c r="AH462" i="38"/>
  <c r="AI462" i="38"/>
  <c r="AJ462" i="38"/>
  <c r="AK462" i="38"/>
  <c r="AL462" i="38"/>
  <c r="AM462" i="38"/>
  <c r="AN462" i="38"/>
  <c r="AO462" i="38"/>
  <c r="AR462" i="38"/>
  <c r="M463" i="38"/>
  <c r="N463" i="38"/>
  <c r="O463" i="38"/>
  <c r="P463" i="38"/>
  <c r="S463" i="38"/>
  <c r="T463" i="38"/>
  <c r="U463" i="38"/>
  <c r="V463" i="38"/>
  <c r="W463" i="38"/>
  <c r="X463" i="38"/>
  <c r="Y463" i="38"/>
  <c r="Z463" i="38"/>
  <c r="AA463" i="38"/>
  <c r="AB463" i="38"/>
  <c r="AC463" i="38"/>
  <c r="AD463" i="38"/>
  <c r="AE463" i="38"/>
  <c r="AF463" i="38"/>
  <c r="AG463" i="38"/>
  <c r="AH463" i="38"/>
  <c r="AI463" i="38"/>
  <c r="AJ463" i="38"/>
  <c r="AK463" i="38"/>
  <c r="AL463" i="38"/>
  <c r="AM463" i="38"/>
  <c r="AN463" i="38"/>
  <c r="AO463" i="38"/>
  <c r="AR463" i="38"/>
  <c r="M464" i="38"/>
  <c r="N464" i="38"/>
  <c r="O464" i="38"/>
  <c r="P464" i="38"/>
  <c r="S464" i="38"/>
  <c r="T464" i="38"/>
  <c r="U464" i="38"/>
  <c r="V464" i="38"/>
  <c r="W464" i="38"/>
  <c r="X464" i="38"/>
  <c r="Y464" i="38"/>
  <c r="Z464" i="38"/>
  <c r="AA464" i="38"/>
  <c r="AB464" i="38"/>
  <c r="AC464" i="38"/>
  <c r="AD464" i="38"/>
  <c r="AE464" i="38"/>
  <c r="AF464" i="38"/>
  <c r="AG464" i="38"/>
  <c r="AH464" i="38"/>
  <c r="AI464" i="38"/>
  <c r="AJ464" i="38"/>
  <c r="AK464" i="38"/>
  <c r="AL464" i="38"/>
  <c r="AM464" i="38"/>
  <c r="AN464" i="38"/>
  <c r="AO464" i="38"/>
  <c r="AR464" i="38"/>
  <c r="M465" i="38"/>
  <c r="N465" i="38"/>
  <c r="O465" i="38"/>
  <c r="P465" i="38"/>
  <c r="S465" i="38"/>
  <c r="T465" i="38"/>
  <c r="U465" i="38"/>
  <c r="V465" i="38"/>
  <c r="W465" i="38"/>
  <c r="X465" i="38"/>
  <c r="Y465" i="38"/>
  <c r="Z465" i="38"/>
  <c r="AA465" i="38"/>
  <c r="AB465" i="38"/>
  <c r="AC465" i="38"/>
  <c r="AD465" i="38"/>
  <c r="AE465" i="38"/>
  <c r="AF465" i="38"/>
  <c r="AG465" i="38"/>
  <c r="AH465" i="38"/>
  <c r="AI465" i="38"/>
  <c r="AJ465" i="38"/>
  <c r="AK465" i="38"/>
  <c r="AL465" i="38"/>
  <c r="AM465" i="38"/>
  <c r="AN465" i="38"/>
  <c r="AO465" i="38"/>
  <c r="AR465" i="38"/>
  <c r="M466" i="38"/>
  <c r="N466" i="38"/>
  <c r="O466" i="38"/>
  <c r="P466" i="38"/>
  <c r="S466" i="38"/>
  <c r="T466" i="38"/>
  <c r="U466" i="38"/>
  <c r="V466" i="38"/>
  <c r="W466" i="38"/>
  <c r="X466" i="38"/>
  <c r="Y466" i="38"/>
  <c r="Z466" i="38"/>
  <c r="AA466" i="38"/>
  <c r="AB466" i="38"/>
  <c r="AC466" i="38"/>
  <c r="AD466" i="38"/>
  <c r="AE466" i="38"/>
  <c r="AF466" i="38"/>
  <c r="AG466" i="38"/>
  <c r="AH466" i="38"/>
  <c r="AI466" i="38"/>
  <c r="AJ466" i="38"/>
  <c r="AK466" i="38"/>
  <c r="AL466" i="38"/>
  <c r="AM466" i="38"/>
  <c r="AN466" i="38"/>
  <c r="AO466" i="38"/>
  <c r="AR466" i="38"/>
  <c r="M467" i="38"/>
  <c r="N467" i="38"/>
  <c r="O467" i="38"/>
  <c r="P467" i="38"/>
  <c r="S467" i="38"/>
  <c r="T467" i="38"/>
  <c r="U467" i="38"/>
  <c r="V467" i="38"/>
  <c r="W467" i="38"/>
  <c r="X467" i="38"/>
  <c r="Y467" i="38"/>
  <c r="Z467" i="38"/>
  <c r="AA467" i="38"/>
  <c r="AB467" i="38"/>
  <c r="AC467" i="38"/>
  <c r="AD467" i="38"/>
  <c r="AE467" i="38"/>
  <c r="AF467" i="38"/>
  <c r="AG467" i="38"/>
  <c r="AH467" i="38"/>
  <c r="AI467" i="38"/>
  <c r="AJ467" i="38"/>
  <c r="AK467" i="38"/>
  <c r="AL467" i="38"/>
  <c r="AM467" i="38"/>
  <c r="AN467" i="38"/>
  <c r="AO467" i="38"/>
  <c r="AR467" i="38"/>
  <c r="M468" i="38"/>
  <c r="N468" i="38"/>
  <c r="O468" i="38"/>
  <c r="P468" i="38"/>
  <c r="S468" i="38"/>
  <c r="T468" i="38"/>
  <c r="U468" i="38"/>
  <c r="V468" i="38"/>
  <c r="W468" i="38"/>
  <c r="X468" i="38"/>
  <c r="Y468" i="38"/>
  <c r="Z468" i="38"/>
  <c r="AA468" i="38"/>
  <c r="AB468" i="38"/>
  <c r="AC468" i="38"/>
  <c r="AD468" i="38"/>
  <c r="AE468" i="38"/>
  <c r="AF468" i="38"/>
  <c r="AG468" i="38"/>
  <c r="AH468" i="38"/>
  <c r="AI468" i="38"/>
  <c r="AJ468" i="38"/>
  <c r="AK468" i="38"/>
  <c r="AL468" i="38"/>
  <c r="AM468" i="38"/>
  <c r="AN468" i="38"/>
  <c r="AO468" i="38"/>
  <c r="AR468" i="38"/>
  <c r="M469" i="38"/>
  <c r="N469" i="38"/>
  <c r="O469" i="38"/>
  <c r="P469" i="38"/>
  <c r="S469" i="38"/>
  <c r="T469" i="38"/>
  <c r="U469" i="38"/>
  <c r="V469" i="38"/>
  <c r="W469" i="38"/>
  <c r="X469" i="38"/>
  <c r="Y469" i="38"/>
  <c r="Z469" i="38"/>
  <c r="AA469" i="38"/>
  <c r="AB469" i="38"/>
  <c r="AC469" i="38"/>
  <c r="AD469" i="38"/>
  <c r="AE469" i="38"/>
  <c r="AF469" i="38"/>
  <c r="AG469" i="38"/>
  <c r="AH469" i="38"/>
  <c r="AI469" i="38"/>
  <c r="AJ469" i="38"/>
  <c r="AK469" i="38"/>
  <c r="AL469" i="38"/>
  <c r="AM469" i="38"/>
  <c r="AN469" i="38"/>
  <c r="AO469" i="38"/>
  <c r="AR469" i="38"/>
  <c r="M470" i="38"/>
  <c r="N470" i="38"/>
  <c r="O470" i="38"/>
  <c r="P470" i="38"/>
  <c r="S470" i="38"/>
  <c r="T470" i="38"/>
  <c r="U470" i="38"/>
  <c r="V470" i="38"/>
  <c r="W470" i="38"/>
  <c r="X470" i="38"/>
  <c r="Y470" i="38"/>
  <c r="Z470" i="38"/>
  <c r="AA470" i="38"/>
  <c r="AB470" i="38"/>
  <c r="AC470" i="38"/>
  <c r="AD470" i="38"/>
  <c r="AE470" i="38"/>
  <c r="AF470" i="38"/>
  <c r="AG470" i="38"/>
  <c r="AH470" i="38"/>
  <c r="AI470" i="38"/>
  <c r="AJ470" i="38"/>
  <c r="AK470" i="38"/>
  <c r="AL470" i="38"/>
  <c r="AM470" i="38"/>
  <c r="AN470" i="38"/>
  <c r="AO470" i="38"/>
  <c r="AR470" i="38"/>
  <c r="M471" i="38"/>
  <c r="N471" i="38"/>
  <c r="O471" i="38"/>
  <c r="P471" i="38"/>
  <c r="S471" i="38"/>
  <c r="T471" i="38"/>
  <c r="U471" i="38"/>
  <c r="V471" i="38"/>
  <c r="W471" i="38"/>
  <c r="X471" i="38"/>
  <c r="Y471" i="38"/>
  <c r="Z471" i="38"/>
  <c r="AA471" i="38"/>
  <c r="AB471" i="38"/>
  <c r="AC471" i="38"/>
  <c r="AD471" i="38"/>
  <c r="AE471" i="38"/>
  <c r="AF471" i="38"/>
  <c r="AG471" i="38"/>
  <c r="AH471" i="38"/>
  <c r="AI471" i="38"/>
  <c r="AJ471" i="38"/>
  <c r="AK471" i="38"/>
  <c r="AL471" i="38"/>
  <c r="AM471" i="38"/>
  <c r="AN471" i="38"/>
  <c r="AO471" i="38"/>
  <c r="AR471" i="38"/>
  <c r="M472" i="38"/>
  <c r="N472" i="38"/>
  <c r="O472" i="38"/>
  <c r="P472" i="38"/>
  <c r="S472" i="38"/>
  <c r="T472" i="38"/>
  <c r="U472" i="38"/>
  <c r="V472" i="38"/>
  <c r="W472" i="38"/>
  <c r="X472" i="38"/>
  <c r="Y472" i="38"/>
  <c r="Z472" i="38"/>
  <c r="AA472" i="38"/>
  <c r="AB472" i="38"/>
  <c r="AC472" i="38"/>
  <c r="AD472" i="38"/>
  <c r="AE472" i="38"/>
  <c r="AF472" i="38"/>
  <c r="AG472" i="38"/>
  <c r="AH472" i="38"/>
  <c r="AI472" i="38"/>
  <c r="AJ472" i="38"/>
  <c r="AK472" i="38"/>
  <c r="AL472" i="38"/>
  <c r="AM472" i="38"/>
  <c r="AN472" i="38"/>
  <c r="AO472" i="38"/>
  <c r="AR472" i="38"/>
  <c r="N74" i="38"/>
  <c r="O74" i="38"/>
  <c r="P74" i="38"/>
  <c r="S74" i="38"/>
  <c r="T74" i="38"/>
  <c r="U74" i="38"/>
  <c r="V74" i="38"/>
  <c r="W74" i="38"/>
  <c r="X74" i="38"/>
  <c r="Y74" i="38"/>
  <c r="Z74" i="38"/>
  <c r="AB74" i="38"/>
  <c r="AC74" i="38"/>
  <c r="AD74" i="38"/>
  <c r="AE74" i="38"/>
  <c r="AF74" i="38"/>
  <c r="AG74" i="38"/>
  <c r="AH74" i="38"/>
  <c r="AI74" i="38"/>
  <c r="AJ74" i="38"/>
  <c r="AK74" i="38"/>
  <c r="AL74" i="38"/>
  <c r="AM74" i="38"/>
  <c r="AN74" i="38"/>
  <c r="AO74" i="38"/>
  <c r="AR74" i="38"/>
  <c r="M74" i="38"/>
  <c r="M73" i="38"/>
  <c r="N73" i="38"/>
  <c r="O73" i="38"/>
  <c r="P73" i="38"/>
  <c r="V73" i="38"/>
  <c r="X73" i="38"/>
  <c r="Z73" i="38"/>
  <c r="AF73" i="38"/>
  <c r="AK73" i="38"/>
  <c r="AL73" i="38"/>
  <c r="AM73" i="38"/>
  <c r="AN73" i="38"/>
  <c r="AO73" i="38"/>
  <c r="F26" i="20" l="1"/>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189" i="25"/>
  <c r="BD190" i="25"/>
  <c r="BD191" i="25"/>
  <c r="BD192" i="25"/>
  <c r="BD193" i="25"/>
  <c r="BD194" i="25"/>
  <c r="BD195" i="25"/>
  <c r="BD196" i="25"/>
  <c r="BD197" i="25"/>
  <c r="BD198" i="25"/>
  <c r="BD199" i="25"/>
  <c r="BD200" i="25"/>
  <c r="BD201" i="25"/>
  <c r="BD202" i="25"/>
  <c r="BD203" i="25"/>
  <c r="BD204" i="25"/>
  <c r="BD205" i="25"/>
  <c r="BD206" i="25"/>
  <c r="BD207" i="25"/>
  <c r="BD208" i="25"/>
  <c r="BD209" i="25"/>
  <c r="BD210" i="25"/>
  <c r="BD211" i="25"/>
  <c r="BD212" i="25"/>
  <c r="BD213" i="25"/>
  <c r="BD214" i="25"/>
  <c r="BD215" i="25"/>
  <c r="BD216" i="25"/>
  <c r="BD217" i="25"/>
  <c r="BD218" i="25"/>
  <c r="BD219" i="25"/>
  <c r="BD220" i="25"/>
  <c r="BD221" i="25"/>
  <c r="BD222" i="25"/>
  <c r="BD223" i="25"/>
  <c r="BD224" i="25"/>
  <c r="BD225" i="25"/>
  <c r="BD226" i="25"/>
  <c r="BD227" i="25"/>
  <c r="BD228" i="25"/>
  <c r="BD229" i="25"/>
  <c r="BD230" i="25"/>
  <c r="BD231" i="25"/>
  <c r="BD232" i="25"/>
  <c r="BD233" i="25"/>
  <c r="BD234" i="25"/>
  <c r="BD235" i="25"/>
  <c r="BD236" i="25"/>
  <c r="BD237" i="25"/>
  <c r="BD238" i="25"/>
  <c r="BD239" i="25"/>
  <c r="BD240" i="25"/>
  <c r="BD241"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CJ79" i="19"/>
  <c r="AF78" i="25"/>
  <c r="BX80" i="19" s="1"/>
  <c r="AF79" i="25"/>
  <c r="BX81" i="19" s="1"/>
  <c r="AF80" i="25"/>
  <c r="BX82" i="19" s="1"/>
  <c r="AF81" i="25"/>
  <c r="BX83" i="19" s="1"/>
  <c r="AF82" i="25"/>
  <c r="BX84" i="19" s="1"/>
  <c r="AF83" i="25"/>
  <c r="BX85" i="19" s="1"/>
  <c r="AF84" i="25"/>
  <c r="BX86" i="19" s="1"/>
  <c r="AF85" i="25"/>
  <c r="BX87" i="19" s="1"/>
  <c r="AF86" i="25"/>
  <c r="BX88" i="19" s="1"/>
  <c r="AF87" i="25"/>
  <c r="BX89" i="19" s="1"/>
  <c r="AF88" i="25"/>
  <c r="BX90" i="19" s="1"/>
  <c r="AF89" i="25"/>
  <c r="BX91" i="19" s="1"/>
  <c r="AF90" i="25"/>
  <c r="BX92" i="19" s="1"/>
  <c r="AF91" i="25"/>
  <c r="BX93" i="19" s="1"/>
  <c r="AF92" i="25"/>
  <c r="BX94" i="19" s="1"/>
  <c r="AF93" i="25"/>
  <c r="BX95" i="19" s="1"/>
  <c r="AF94" i="25"/>
  <c r="BX96" i="19" s="1"/>
  <c r="AF95" i="25"/>
  <c r="BX97" i="19" s="1"/>
  <c r="AF96" i="25"/>
  <c r="BX98" i="19" s="1"/>
  <c r="AF97" i="25"/>
  <c r="BX99" i="19" s="1"/>
  <c r="AF98" i="25"/>
  <c r="BX100" i="19" s="1"/>
  <c r="AF99" i="25"/>
  <c r="BX101" i="19" s="1"/>
  <c r="AF100" i="25"/>
  <c r="BX102" i="19" s="1"/>
  <c r="AF101" i="25"/>
  <c r="BX103" i="19" s="1"/>
  <c r="AF102" i="25"/>
  <c r="BX104" i="19" s="1"/>
  <c r="AF103" i="25"/>
  <c r="BX105" i="19" s="1"/>
  <c r="AF104" i="25"/>
  <c r="BX106" i="19" s="1"/>
  <c r="AF105" i="25"/>
  <c r="BX107" i="19" s="1"/>
  <c r="AF106" i="25"/>
  <c r="BX108" i="19" s="1"/>
  <c r="AF107" i="25"/>
  <c r="BX109" i="19" s="1"/>
  <c r="AF108" i="25"/>
  <c r="BX110" i="19" s="1"/>
  <c r="AF109" i="25"/>
  <c r="BX111" i="19" s="1"/>
  <c r="AF110" i="25"/>
  <c r="BX112" i="19" s="1"/>
  <c r="AF111" i="25"/>
  <c r="BX113" i="19" s="1"/>
  <c r="AF112" i="25"/>
  <c r="BX114" i="19" s="1"/>
  <c r="AF113" i="25"/>
  <c r="BX115" i="19" s="1"/>
  <c r="AF114" i="25"/>
  <c r="BX116" i="19" s="1"/>
  <c r="AF115" i="25"/>
  <c r="BX117" i="19" s="1"/>
  <c r="AF116" i="25"/>
  <c r="BX118" i="19" s="1"/>
  <c r="AF117" i="25"/>
  <c r="BX119" i="19" s="1"/>
  <c r="AF118" i="25"/>
  <c r="BX120" i="19" s="1"/>
  <c r="AF119" i="25"/>
  <c r="BX121" i="19" s="1"/>
  <c r="AF120" i="25"/>
  <c r="BX122" i="19" s="1"/>
  <c r="AF121" i="25"/>
  <c r="BX123" i="19" s="1"/>
  <c r="AF122" i="25"/>
  <c r="BX124" i="19" s="1"/>
  <c r="AF123" i="25"/>
  <c r="BX125" i="19" s="1"/>
  <c r="AF124" i="25"/>
  <c r="BX126" i="19" s="1"/>
  <c r="AF125" i="25"/>
  <c r="BX127" i="19" s="1"/>
  <c r="AF126" i="25"/>
  <c r="BX128" i="19" s="1"/>
  <c r="AF127" i="25"/>
  <c r="BX129" i="19" s="1"/>
  <c r="AF128" i="25"/>
  <c r="BX130" i="19" s="1"/>
  <c r="AF129" i="25"/>
  <c r="BX131" i="19" s="1"/>
  <c r="AF130" i="25"/>
  <c r="BX132" i="19" s="1"/>
  <c r="AF131" i="25"/>
  <c r="BX133" i="19" s="1"/>
  <c r="AF132" i="25"/>
  <c r="BX134" i="19" s="1"/>
  <c r="AF133" i="25"/>
  <c r="BX135" i="19" s="1"/>
  <c r="AF134" i="25"/>
  <c r="BX136" i="19" s="1"/>
  <c r="AF135" i="25"/>
  <c r="BX137" i="19" s="1"/>
  <c r="AF136" i="25"/>
  <c r="BX138" i="19" s="1"/>
  <c r="AF137" i="25"/>
  <c r="BX139" i="19" s="1"/>
  <c r="AF138" i="25"/>
  <c r="BX140" i="19" s="1"/>
  <c r="AF139" i="25"/>
  <c r="BX141" i="19" s="1"/>
  <c r="AF140" i="25"/>
  <c r="BX142" i="19" s="1"/>
  <c r="AF141" i="25"/>
  <c r="BX143" i="19" s="1"/>
  <c r="AF142" i="25"/>
  <c r="BX144" i="19" s="1"/>
  <c r="AF143" i="25"/>
  <c r="BX145" i="19" s="1"/>
  <c r="AF144" i="25"/>
  <c r="BX146" i="19" s="1"/>
  <c r="AF145" i="25"/>
  <c r="BX147" i="19" s="1"/>
  <c r="AF146" i="25"/>
  <c r="BX148" i="19" s="1"/>
  <c r="AF147" i="25"/>
  <c r="BX149" i="19" s="1"/>
  <c r="AF148" i="25"/>
  <c r="BX150" i="19" s="1"/>
  <c r="AF149" i="25"/>
  <c r="BX151" i="19" s="1"/>
  <c r="AF150" i="25"/>
  <c r="BX152" i="19" s="1"/>
  <c r="AF151" i="25"/>
  <c r="BX153" i="19" s="1"/>
  <c r="AF152" i="25"/>
  <c r="BX154" i="19" s="1"/>
  <c r="AF153" i="25"/>
  <c r="BX155" i="19" s="1"/>
  <c r="AF154" i="25"/>
  <c r="BX156" i="19" s="1"/>
  <c r="AF155" i="25"/>
  <c r="BX157" i="19" s="1"/>
  <c r="AF156" i="25"/>
  <c r="BX158" i="19" s="1"/>
  <c r="AF157" i="25"/>
  <c r="BX159" i="19" s="1"/>
  <c r="AF158" i="25"/>
  <c r="BX160" i="19" s="1"/>
  <c r="AF159" i="25"/>
  <c r="BX161" i="19" s="1"/>
  <c r="AF160" i="25"/>
  <c r="BX162" i="19" s="1"/>
  <c r="AF161" i="25"/>
  <c r="BX163" i="19" s="1"/>
  <c r="AF162" i="25"/>
  <c r="BX164" i="19" s="1"/>
  <c r="AF163" i="25"/>
  <c r="BX165" i="19" s="1"/>
  <c r="AF164" i="25"/>
  <c r="BX166" i="19" s="1"/>
  <c r="AF165" i="25"/>
  <c r="BX167" i="19" s="1"/>
  <c r="AF166" i="25"/>
  <c r="BX168" i="19" s="1"/>
  <c r="AF167" i="25"/>
  <c r="BX169" i="19" s="1"/>
  <c r="AF168" i="25"/>
  <c r="BX170" i="19" s="1"/>
  <c r="AF169" i="25"/>
  <c r="BX171" i="19" s="1"/>
  <c r="AF170" i="25"/>
  <c r="BX172" i="19" s="1"/>
  <c r="AF171" i="25"/>
  <c r="BX173" i="19" s="1"/>
  <c r="AF172" i="25"/>
  <c r="BX174" i="19" s="1"/>
  <c r="AF173" i="25"/>
  <c r="BX175" i="19" s="1"/>
  <c r="AF174" i="25"/>
  <c r="BX176" i="19" s="1"/>
  <c r="AF175" i="25"/>
  <c r="BX177" i="19" s="1"/>
  <c r="AF176" i="25"/>
  <c r="BX178" i="19" s="1"/>
  <c r="AF177" i="25"/>
  <c r="BX179" i="19" s="1"/>
  <c r="AF178" i="25"/>
  <c r="BX180" i="19" s="1"/>
  <c r="AF179" i="25"/>
  <c r="BX181" i="19" s="1"/>
  <c r="AF180" i="25"/>
  <c r="BX182" i="19" s="1"/>
  <c r="AF181" i="25"/>
  <c r="BX183" i="19" s="1"/>
  <c r="AF182" i="25"/>
  <c r="BX184" i="19" s="1"/>
  <c r="AF183" i="25"/>
  <c r="BX185" i="19" s="1"/>
  <c r="AF184" i="25"/>
  <c r="BX186" i="19" s="1"/>
  <c r="AF185" i="25"/>
  <c r="BX187" i="19" s="1"/>
  <c r="AF186" i="25"/>
  <c r="BX188" i="19" s="1"/>
  <c r="AF187" i="25"/>
  <c r="BX189" i="19" s="1"/>
  <c r="AF188" i="25"/>
  <c r="BX190" i="19" s="1"/>
  <c r="AF189" i="25"/>
  <c r="BX191" i="19" s="1"/>
  <c r="AF190" i="25"/>
  <c r="BX192" i="19" s="1"/>
  <c r="AF191" i="25"/>
  <c r="BX193" i="19" s="1"/>
  <c r="AF192" i="25"/>
  <c r="BX194" i="19" s="1"/>
  <c r="AF193" i="25"/>
  <c r="BX195" i="19" s="1"/>
  <c r="AF194" i="25"/>
  <c r="BX196" i="19" s="1"/>
  <c r="AF195" i="25"/>
  <c r="BX197" i="19" s="1"/>
  <c r="AF196" i="25"/>
  <c r="BX198" i="19" s="1"/>
  <c r="AF197" i="25"/>
  <c r="BX199" i="19" s="1"/>
  <c r="AF198" i="25"/>
  <c r="BX200" i="19" s="1"/>
  <c r="AF199" i="25"/>
  <c r="BX201" i="19" s="1"/>
  <c r="AF200" i="25"/>
  <c r="BX202" i="19" s="1"/>
  <c r="AF201" i="25"/>
  <c r="BX203" i="19" s="1"/>
  <c r="AF202" i="25"/>
  <c r="BX204" i="19" s="1"/>
  <c r="AF203" i="25"/>
  <c r="BX205" i="19" s="1"/>
  <c r="AF204" i="25"/>
  <c r="BX206" i="19" s="1"/>
  <c r="AF205" i="25"/>
  <c r="BX207" i="19" s="1"/>
  <c r="AF206" i="25"/>
  <c r="BX208" i="19" s="1"/>
  <c r="AF207" i="25"/>
  <c r="BX209" i="19" s="1"/>
  <c r="AF208" i="25"/>
  <c r="BX210" i="19" s="1"/>
  <c r="AF209" i="25"/>
  <c r="BX211" i="19" s="1"/>
  <c r="AF210" i="25"/>
  <c r="BX212" i="19" s="1"/>
  <c r="AF211" i="25"/>
  <c r="BX213" i="19" s="1"/>
  <c r="AF212" i="25"/>
  <c r="BX214" i="19" s="1"/>
  <c r="AF213" i="25"/>
  <c r="BX215" i="19" s="1"/>
  <c r="AF214" i="25"/>
  <c r="BX216" i="19" s="1"/>
  <c r="AF215" i="25"/>
  <c r="BX217" i="19" s="1"/>
  <c r="AF216" i="25"/>
  <c r="BX218" i="19" s="1"/>
  <c r="AF217" i="25"/>
  <c r="BX219" i="19" s="1"/>
  <c r="AF218" i="25"/>
  <c r="BX220" i="19" s="1"/>
  <c r="AF219" i="25"/>
  <c r="BX221" i="19" s="1"/>
  <c r="AF220" i="25"/>
  <c r="BX222" i="19" s="1"/>
  <c r="AF221" i="25"/>
  <c r="BX223" i="19" s="1"/>
  <c r="AF222" i="25"/>
  <c r="BX224" i="19" s="1"/>
  <c r="AF223" i="25"/>
  <c r="BX225" i="19" s="1"/>
  <c r="AF224" i="25"/>
  <c r="BX226" i="19" s="1"/>
  <c r="AF225" i="25"/>
  <c r="BX227" i="19" s="1"/>
  <c r="AF226" i="25"/>
  <c r="BX228" i="19" s="1"/>
  <c r="AF227" i="25"/>
  <c r="BX229" i="19" s="1"/>
  <c r="AF228" i="25"/>
  <c r="BX230" i="19" s="1"/>
  <c r="AF229" i="25"/>
  <c r="BX231" i="19" s="1"/>
  <c r="AF230" i="25"/>
  <c r="BX232" i="19" s="1"/>
  <c r="AF231" i="25"/>
  <c r="BX233" i="19" s="1"/>
  <c r="AF232" i="25"/>
  <c r="BX234" i="19" s="1"/>
  <c r="AF233" i="25"/>
  <c r="BX235" i="19" s="1"/>
  <c r="AF234" i="25"/>
  <c r="BX236" i="19" s="1"/>
  <c r="AF235" i="25"/>
  <c r="BX237" i="19" s="1"/>
  <c r="AF236" i="25"/>
  <c r="BX238" i="19" s="1"/>
  <c r="AF237" i="25"/>
  <c r="BX239" i="19" s="1"/>
  <c r="AF238" i="25"/>
  <c r="BX240" i="19" s="1"/>
  <c r="AF239" i="25"/>
  <c r="BX241" i="19" s="1"/>
  <c r="AF240" i="25"/>
  <c r="BX242" i="19" s="1"/>
  <c r="AF241" i="25"/>
  <c r="BX243" i="19" s="1"/>
  <c r="AF242" i="25"/>
  <c r="BX244" i="19" s="1"/>
  <c r="AF243" i="25"/>
  <c r="BX245" i="19" s="1"/>
  <c r="AF244" i="25"/>
  <c r="BX246" i="19" s="1"/>
  <c r="AF245" i="25"/>
  <c r="BX247" i="19" s="1"/>
  <c r="AF246" i="25"/>
  <c r="BX248" i="19" s="1"/>
  <c r="AF247" i="25"/>
  <c r="BX249" i="19" s="1"/>
  <c r="AF248" i="25"/>
  <c r="BX250" i="19" s="1"/>
  <c r="AF249" i="25"/>
  <c r="BX251" i="19" s="1"/>
  <c r="AF250" i="25"/>
  <c r="BX252" i="19" s="1"/>
  <c r="AF251" i="25"/>
  <c r="BX253" i="19" s="1"/>
  <c r="AF252" i="25"/>
  <c r="BX254" i="19" s="1"/>
  <c r="AF253" i="25"/>
  <c r="BX255" i="19" s="1"/>
  <c r="AF254" i="25"/>
  <c r="BX256" i="19" s="1"/>
  <c r="AF255" i="25"/>
  <c r="BX257" i="19" s="1"/>
  <c r="AF256" i="25"/>
  <c r="BX258" i="19" s="1"/>
  <c r="AF257" i="25"/>
  <c r="BX259" i="19" s="1"/>
  <c r="AF258" i="25"/>
  <c r="BX260" i="19" s="1"/>
  <c r="AF259" i="25"/>
  <c r="BX261" i="19" s="1"/>
  <c r="AF260" i="25"/>
  <c r="BX262" i="19" s="1"/>
  <c r="AF261" i="25"/>
  <c r="BX263" i="19" s="1"/>
  <c r="AF262" i="25"/>
  <c r="BX264" i="19" s="1"/>
  <c r="AF263" i="25"/>
  <c r="BX265" i="19" s="1"/>
  <c r="AF264" i="25"/>
  <c r="BX266" i="19" s="1"/>
  <c r="AF265" i="25"/>
  <c r="BX267" i="19" s="1"/>
  <c r="AF266" i="25"/>
  <c r="BX268" i="19" s="1"/>
  <c r="AF267" i="25"/>
  <c r="BX269" i="19" s="1"/>
  <c r="AF268" i="25"/>
  <c r="BX270" i="19" s="1"/>
  <c r="AF269" i="25"/>
  <c r="BX271" i="19" s="1"/>
  <c r="AF270" i="25"/>
  <c r="BX272" i="19" s="1"/>
  <c r="AF271" i="25"/>
  <c r="BX273" i="19" s="1"/>
  <c r="AF272" i="25"/>
  <c r="BX274" i="19" s="1"/>
  <c r="AF273" i="25"/>
  <c r="BX275" i="19" s="1"/>
  <c r="AF274" i="25"/>
  <c r="BX276" i="19" s="1"/>
  <c r="AF275" i="25"/>
  <c r="BX277" i="19" s="1"/>
  <c r="AF276" i="25"/>
  <c r="BX278" i="19" s="1"/>
  <c r="AF277" i="25"/>
  <c r="BX279" i="19" s="1"/>
  <c r="AF278" i="25"/>
  <c r="BX280" i="19" s="1"/>
  <c r="AF279" i="25"/>
  <c r="BX281" i="19" s="1"/>
  <c r="AF280" i="25"/>
  <c r="BX282" i="19" s="1"/>
  <c r="AF281" i="25"/>
  <c r="BX283" i="19" s="1"/>
  <c r="AF282" i="25"/>
  <c r="BX284" i="19" s="1"/>
  <c r="AF283" i="25"/>
  <c r="BX285" i="19" s="1"/>
  <c r="AF284" i="25"/>
  <c r="BX286" i="19" s="1"/>
  <c r="AF285" i="25"/>
  <c r="BX287" i="19" s="1"/>
  <c r="AF286" i="25"/>
  <c r="BX288" i="19" s="1"/>
  <c r="AF287" i="25"/>
  <c r="BX289" i="19" s="1"/>
  <c r="AF288" i="25"/>
  <c r="BX290" i="19" s="1"/>
  <c r="AF289" i="25"/>
  <c r="BX291" i="19" s="1"/>
  <c r="AF290" i="25"/>
  <c r="BX292" i="19" s="1"/>
  <c r="AF291" i="25"/>
  <c r="BX293" i="19" s="1"/>
  <c r="AF292" i="25"/>
  <c r="BX294" i="19" s="1"/>
  <c r="AF293" i="25"/>
  <c r="BX295" i="19" s="1"/>
  <c r="AF294" i="25"/>
  <c r="BX296" i="19" s="1"/>
  <c r="AF295" i="25"/>
  <c r="BX297" i="19" s="1"/>
  <c r="AF296" i="25"/>
  <c r="BX298" i="19" s="1"/>
  <c r="AF297" i="25"/>
  <c r="BX299" i="19" s="1"/>
  <c r="AF298" i="25"/>
  <c r="BX300" i="19" s="1"/>
  <c r="AF299" i="25"/>
  <c r="BX301" i="19" s="1"/>
  <c r="AF300" i="25"/>
  <c r="BX302" i="19" s="1"/>
  <c r="AF301" i="25"/>
  <c r="BX303" i="19" s="1"/>
  <c r="AF302" i="25"/>
  <c r="BX304" i="19" s="1"/>
  <c r="AF303" i="25"/>
  <c r="BX305" i="19" s="1"/>
  <c r="AF304" i="25"/>
  <c r="BX306" i="19" s="1"/>
  <c r="AF305" i="25"/>
  <c r="BX307" i="19" s="1"/>
  <c r="AF306" i="25"/>
  <c r="BX308" i="19" s="1"/>
  <c r="AF307" i="25"/>
  <c r="BX309" i="19" s="1"/>
  <c r="AF308" i="25"/>
  <c r="BX310" i="19" s="1"/>
  <c r="AF309" i="25"/>
  <c r="BX311" i="19" s="1"/>
  <c r="AF310" i="25"/>
  <c r="BX312" i="19" s="1"/>
  <c r="AF311" i="25"/>
  <c r="BX313" i="19" s="1"/>
  <c r="AF312" i="25"/>
  <c r="BX314" i="19" s="1"/>
  <c r="AF313" i="25"/>
  <c r="BX315" i="19" s="1"/>
  <c r="AF314" i="25"/>
  <c r="BX316" i="19" s="1"/>
  <c r="AF315" i="25"/>
  <c r="BX317" i="19" s="1"/>
  <c r="AF316" i="25"/>
  <c r="BX318" i="19" s="1"/>
  <c r="AF317" i="25"/>
  <c r="BX319" i="19" s="1"/>
  <c r="AF318" i="25"/>
  <c r="BX320" i="19" s="1"/>
  <c r="AF319" i="25"/>
  <c r="BX321" i="19" s="1"/>
  <c r="AF320" i="25"/>
  <c r="BX322" i="19" s="1"/>
  <c r="AF321" i="25"/>
  <c r="BX323" i="19" s="1"/>
  <c r="AF322" i="25"/>
  <c r="BX324" i="19" s="1"/>
  <c r="AF323" i="25"/>
  <c r="BX325" i="19" s="1"/>
  <c r="AF324" i="25"/>
  <c r="BX326" i="19" s="1"/>
  <c r="AF325" i="25"/>
  <c r="BX327" i="19" s="1"/>
  <c r="AF326" i="25"/>
  <c r="BX328" i="19" s="1"/>
  <c r="AF327" i="25"/>
  <c r="BX329" i="19" s="1"/>
  <c r="AF328" i="25"/>
  <c r="BX330" i="19" s="1"/>
  <c r="AF329" i="25"/>
  <c r="BX331" i="19" s="1"/>
  <c r="AF330" i="25"/>
  <c r="BX332" i="19" s="1"/>
  <c r="AF331" i="25"/>
  <c r="BX333" i="19" s="1"/>
  <c r="AF332" i="25"/>
  <c r="BX334" i="19" s="1"/>
  <c r="AF333" i="25"/>
  <c r="BX335" i="19" s="1"/>
  <c r="AF334" i="25"/>
  <c r="BX336" i="19" s="1"/>
  <c r="AF335" i="25"/>
  <c r="BX337" i="19" s="1"/>
  <c r="AF336" i="25"/>
  <c r="BX338" i="19" s="1"/>
  <c r="AF337" i="25"/>
  <c r="BX339" i="19" s="1"/>
  <c r="AF338" i="25"/>
  <c r="BX340" i="19" s="1"/>
  <c r="AF339" i="25"/>
  <c r="BX341" i="19" s="1"/>
  <c r="AF340" i="25"/>
  <c r="BX342" i="19" s="1"/>
  <c r="AF341" i="25"/>
  <c r="BX343" i="19" s="1"/>
  <c r="AF342" i="25"/>
  <c r="BX344" i="19" s="1"/>
  <c r="AF343" i="25"/>
  <c r="BX345" i="19" s="1"/>
  <c r="AF344" i="25"/>
  <c r="BX346" i="19" s="1"/>
  <c r="AF345" i="25"/>
  <c r="BX347" i="19" s="1"/>
  <c r="AF346" i="25"/>
  <c r="BX348" i="19" s="1"/>
  <c r="AF347" i="25"/>
  <c r="BX349" i="19" s="1"/>
  <c r="AF348" i="25"/>
  <c r="BX350" i="19" s="1"/>
  <c r="AF349" i="25"/>
  <c r="BX351" i="19" s="1"/>
  <c r="AF350" i="25"/>
  <c r="BX352" i="19" s="1"/>
  <c r="AF351" i="25"/>
  <c r="BX353" i="19" s="1"/>
  <c r="AF352" i="25"/>
  <c r="BX354" i="19" s="1"/>
  <c r="AF353" i="25"/>
  <c r="BX355" i="19" s="1"/>
  <c r="AF354" i="25"/>
  <c r="BX356" i="19" s="1"/>
  <c r="AF355" i="25"/>
  <c r="BX357" i="19" s="1"/>
  <c r="AF356" i="25"/>
  <c r="BX358" i="19" s="1"/>
  <c r="AF357" i="25"/>
  <c r="BX359" i="19" s="1"/>
  <c r="AF358" i="25"/>
  <c r="BX360" i="19" s="1"/>
  <c r="AF359" i="25"/>
  <c r="BX361" i="19" s="1"/>
  <c r="AF360" i="25"/>
  <c r="BX362" i="19" s="1"/>
  <c r="AF361" i="25"/>
  <c r="BX363" i="19" s="1"/>
  <c r="AF362" i="25"/>
  <c r="BX364" i="19" s="1"/>
  <c r="AF363" i="25"/>
  <c r="BX365" i="19" s="1"/>
  <c r="AF364" i="25"/>
  <c r="BX366" i="19" s="1"/>
  <c r="AF365" i="25"/>
  <c r="BX367" i="19" s="1"/>
  <c r="AF366" i="25"/>
  <c r="BX368" i="19" s="1"/>
  <c r="AF367" i="25"/>
  <c r="BX369" i="19" s="1"/>
  <c r="AF368" i="25"/>
  <c r="BX370" i="19" s="1"/>
  <c r="AF369" i="25"/>
  <c r="BX371" i="19" s="1"/>
  <c r="AF370" i="25"/>
  <c r="BX372" i="19" s="1"/>
  <c r="AF371" i="25"/>
  <c r="BX373" i="19" s="1"/>
  <c r="AF372" i="25"/>
  <c r="BX374" i="19" s="1"/>
  <c r="AF373" i="25"/>
  <c r="BX375" i="19" s="1"/>
  <c r="AF374" i="25"/>
  <c r="BX376" i="19" s="1"/>
  <c r="AF375" i="25"/>
  <c r="BX377" i="19" s="1"/>
  <c r="AF376" i="25"/>
  <c r="BX378" i="19" s="1"/>
  <c r="AF377" i="25"/>
  <c r="BX379" i="19" s="1"/>
  <c r="AF378" i="25"/>
  <c r="BX380" i="19" s="1"/>
  <c r="AF379" i="25"/>
  <c r="BX381" i="19" s="1"/>
  <c r="AF380" i="25"/>
  <c r="BX382" i="19" s="1"/>
  <c r="AF381" i="25"/>
  <c r="BX383" i="19" s="1"/>
  <c r="AF382" i="25"/>
  <c r="BX384" i="19" s="1"/>
  <c r="AF383" i="25"/>
  <c r="BX385" i="19" s="1"/>
  <c r="AF384" i="25"/>
  <c r="BX386" i="19" s="1"/>
  <c r="AF385" i="25"/>
  <c r="BX387" i="19" s="1"/>
  <c r="AF386" i="25"/>
  <c r="BX388" i="19" s="1"/>
  <c r="AF387" i="25"/>
  <c r="BX389" i="19" s="1"/>
  <c r="AF388" i="25"/>
  <c r="BX390" i="19" s="1"/>
  <c r="AF389" i="25"/>
  <c r="BX391" i="19" s="1"/>
  <c r="AF390" i="25"/>
  <c r="BX392" i="19" s="1"/>
  <c r="AF391" i="25"/>
  <c r="BX393" i="19" s="1"/>
  <c r="AF392" i="25"/>
  <c r="BX394" i="19" s="1"/>
  <c r="AF393" i="25"/>
  <c r="BX395" i="19" s="1"/>
  <c r="AF394" i="25"/>
  <c r="BX396" i="19" s="1"/>
  <c r="AF395" i="25"/>
  <c r="BX397" i="19" s="1"/>
  <c r="AF396" i="25"/>
  <c r="BX398" i="19" s="1"/>
  <c r="AF397" i="25"/>
  <c r="BX399" i="19" s="1"/>
  <c r="AF398" i="25"/>
  <c r="BX400" i="19" s="1"/>
  <c r="AF399" i="25"/>
  <c r="BX401" i="19" s="1"/>
  <c r="AF400" i="25"/>
  <c r="BX402" i="19" s="1"/>
  <c r="AF401" i="25"/>
  <c r="BX403" i="19" s="1"/>
  <c r="AF402" i="25"/>
  <c r="BX404" i="19" s="1"/>
  <c r="AF403" i="25"/>
  <c r="BX405" i="19" s="1"/>
  <c r="AF404" i="25"/>
  <c r="BX406" i="19" s="1"/>
  <c r="AF405" i="25"/>
  <c r="BX407" i="19" s="1"/>
  <c r="AF406" i="25"/>
  <c r="BX408" i="19" s="1"/>
  <c r="AF407" i="25"/>
  <c r="BX409" i="19" s="1"/>
  <c r="AF408" i="25"/>
  <c r="BX410" i="19" s="1"/>
  <c r="AF409" i="25"/>
  <c r="BX411" i="19" s="1"/>
  <c r="AF410" i="25"/>
  <c r="BX412" i="19" s="1"/>
  <c r="AF411" i="25"/>
  <c r="BX413" i="19" s="1"/>
  <c r="AF412" i="25"/>
  <c r="BX414" i="19" s="1"/>
  <c r="AF413" i="25"/>
  <c r="BX415" i="19" s="1"/>
  <c r="AF414" i="25"/>
  <c r="BX416" i="19" s="1"/>
  <c r="AF415" i="25"/>
  <c r="BX417" i="19" s="1"/>
  <c r="AF416" i="25"/>
  <c r="BX418" i="19" s="1"/>
  <c r="AF417" i="25"/>
  <c r="BX419" i="19" s="1"/>
  <c r="AF418" i="25"/>
  <c r="BX420" i="19" s="1"/>
  <c r="AF419" i="25"/>
  <c r="BX421" i="19" s="1"/>
  <c r="AF420" i="25"/>
  <c r="BX422" i="19" s="1"/>
  <c r="AF421" i="25"/>
  <c r="BX423" i="19" s="1"/>
  <c r="AF422" i="25"/>
  <c r="BX424" i="19" s="1"/>
  <c r="AF423" i="25"/>
  <c r="BX425" i="19" s="1"/>
  <c r="AF424" i="25"/>
  <c r="BX426" i="19" s="1"/>
  <c r="AF425" i="25"/>
  <c r="BX427" i="19" s="1"/>
  <c r="AF426" i="25"/>
  <c r="BX428" i="19" s="1"/>
  <c r="AF427" i="25"/>
  <c r="BX429" i="19" s="1"/>
  <c r="AF428" i="25"/>
  <c r="BX430" i="19" s="1"/>
  <c r="AF429" i="25"/>
  <c r="BX431" i="19" s="1"/>
  <c r="AF430" i="25"/>
  <c r="BX432" i="19" s="1"/>
  <c r="AF431" i="25"/>
  <c r="BX433" i="19" s="1"/>
  <c r="AF432" i="25"/>
  <c r="BX434" i="19" s="1"/>
  <c r="AF433" i="25"/>
  <c r="BX435" i="19" s="1"/>
  <c r="AF434" i="25"/>
  <c r="BX436" i="19" s="1"/>
  <c r="AF435" i="25"/>
  <c r="BX437" i="19" s="1"/>
  <c r="AF436" i="25"/>
  <c r="BX438" i="19" s="1"/>
  <c r="AF437" i="25"/>
  <c r="BX439" i="19" s="1"/>
  <c r="AF438" i="25"/>
  <c r="BX440" i="19" s="1"/>
  <c r="AF439" i="25"/>
  <c r="BX441" i="19" s="1"/>
  <c r="AF440" i="25"/>
  <c r="BX442" i="19" s="1"/>
  <c r="AF441" i="25"/>
  <c r="BX443" i="19" s="1"/>
  <c r="AF442" i="25"/>
  <c r="BX444" i="19" s="1"/>
  <c r="AF443" i="25"/>
  <c r="BX445" i="19" s="1"/>
  <c r="AF444" i="25"/>
  <c r="BX446" i="19" s="1"/>
  <c r="AF445" i="25"/>
  <c r="BX447" i="19" s="1"/>
  <c r="AF446" i="25"/>
  <c r="BX448" i="19" s="1"/>
  <c r="AF447" i="25"/>
  <c r="BX449" i="19" s="1"/>
  <c r="AF448" i="25"/>
  <c r="BX450" i="19" s="1"/>
  <c r="AF449" i="25"/>
  <c r="BX451" i="19" s="1"/>
  <c r="AF450" i="25"/>
  <c r="BX452" i="19" s="1"/>
  <c r="AF451" i="25"/>
  <c r="BX453" i="19" s="1"/>
  <c r="AF452" i="25"/>
  <c r="BX454" i="19" s="1"/>
  <c r="AF453" i="25"/>
  <c r="BX455" i="19" s="1"/>
  <c r="AF454" i="25"/>
  <c r="BX456" i="19" s="1"/>
  <c r="AF455" i="25"/>
  <c r="BX457" i="19" s="1"/>
  <c r="AF456" i="25"/>
  <c r="BX458" i="19" s="1"/>
  <c r="AF457" i="25"/>
  <c r="BX459" i="19" s="1"/>
  <c r="AF458" i="25"/>
  <c r="BX460" i="19" s="1"/>
  <c r="AF459" i="25"/>
  <c r="BX461" i="19" s="1"/>
  <c r="AF460" i="25"/>
  <c r="BX462" i="19" s="1"/>
  <c r="AF461" i="25"/>
  <c r="BX463" i="19" s="1"/>
  <c r="AF462" i="25"/>
  <c r="BX464" i="19" s="1"/>
  <c r="AF463" i="25"/>
  <c r="BX465" i="19" s="1"/>
  <c r="AF464" i="25"/>
  <c r="BX466" i="19" s="1"/>
  <c r="AF465" i="25"/>
  <c r="BX467" i="19" s="1"/>
  <c r="AF466" i="25"/>
  <c r="BX468" i="19" s="1"/>
  <c r="AF467" i="25"/>
  <c r="BX469" i="19" s="1"/>
  <c r="AF468" i="25"/>
  <c r="BX470" i="19" s="1"/>
  <c r="AF469" i="25"/>
  <c r="BX471" i="19" s="1"/>
  <c r="AF470" i="25"/>
  <c r="BX472" i="19" s="1"/>
  <c r="AF471" i="25"/>
  <c r="BX473" i="19" s="1"/>
  <c r="AF472" i="25"/>
  <c r="BX474" i="19" s="1"/>
  <c r="AF77" i="25"/>
  <c r="BX79" i="19" s="1"/>
  <c r="AE77" i="25"/>
  <c r="AG74" i="25"/>
  <c r="BY76" i="19" s="1"/>
  <c r="AG75" i="25"/>
  <c r="BY77" i="19" s="1"/>
  <c r="AG76" i="25"/>
  <c r="BY78" i="19" s="1"/>
  <c r="AG77" i="25"/>
  <c r="AG78" i="25"/>
  <c r="AG79" i="25"/>
  <c r="AG80" i="25"/>
  <c r="AG81" i="25"/>
  <c r="AG82" i="25"/>
  <c r="AG83" i="25"/>
  <c r="AG84" i="25"/>
  <c r="AG85" i="25"/>
  <c r="AG86" i="25"/>
  <c r="AG87" i="25"/>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BY89" i="19" l="1"/>
  <c r="BZ89" i="19"/>
  <c r="BY88" i="19"/>
  <c r="BZ88" i="19"/>
  <c r="BZ87" i="19"/>
  <c r="BY87" i="19"/>
  <c r="BY84" i="19"/>
  <c r="BZ84" i="19"/>
  <c r="BY86" i="19"/>
  <c r="BZ86" i="19"/>
  <c r="BY85" i="19"/>
  <c r="BZ85" i="19"/>
  <c r="BY83" i="19"/>
  <c r="BZ83" i="19"/>
  <c r="BY93" i="19"/>
  <c r="BZ93" i="19"/>
  <c r="BY81" i="19"/>
  <c r="BZ81" i="19"/>
  <c r="BY92" i="19"/>
  <c r="BZ92" i="19"/>
  <c r="BY80" i="19"/>
  <c r="BZ80" i="19"/>
  <c r="BY82" i="19"/>
  <c r="BZ82" i="19"/>
  <c r="BZ79" i="19"/>
  <c r="BY79" i="19"/>
  <c r="BY94" i="19"/>
  <c r="BZ94" i="19"/>
  <c r="BZ91" i="19"/>
  <c r="BY91" i="19"/>
  <c r="BY90" i="19"/>
  <c r="BZ90" i="19"/>
  <c r="D54" i="20"/>
  <c r="D46" i="20"/>
  <c r="F46" i="20" s="1"/>
  <c r="AU10" i="19"/>
  <c r="AJ79" i="25"/>
  <c r="AJ80" i="25"/>
  <c r="AY80" i="25" s="1"/>
  <c r="AJ81" i="25"/>
  <c r="AY81" i="25" s="1"/>
  <c r="AJ82" i="25"/>
  <c r="AY82" i="25" s="1"/>
  <c r="AJ83" i="25"/>
  <c r="AY83" i="25" s="1"/>
  <c r="AJ84" i="25"/>
  <c r="AY84" i="25" s="1"/>
  <c r="AJ85" i="25"/>
  <c r="AY85" i="25" s="1"/>
  <c r="AJ86" i="25"/>
  <c r="AJ87" i="25"/>
  <c r="AY87" i="25" s="1"/>
  <c r="AJ88" i="25"/>
  <c r="AY88" i="25" s="1"/>
  <c r="AJ89" i="25"/>
  <c r="AY89" i="25" s="1"/>
  <c r="AJ90" i="25"/>
  <c r="AY90" i="25" s="1"/>
  <c r="AJ91" i="25"/>
  <c r="AY91" i="25" s="1"/>
  <c r="AJ92" i="25"/>
  <c r="AY92" i="25" s="1"/>
  <c r="AJ93" i="25"/>
  <c r="AY93" i="25" s="1"/>
  <c r="AJ94" i="25"/>
  <c r="AY94" i="25" s="1"/>
  <c r="AJ95" i="25"/>
  <c r="AY95" i="25" s="1"/>
  <c r="AJ96" i="25"/>
  <c r="AY96" i="25" s="1"/>
  <c r="AJ97" i="25"/>
  <c r="AY97" i="25" s="1"/>
  <c r="AJ98" i="25"/>
  <c r="AY98" i="25" s="1"/>
  <c r="AJ99" i="25"/>
  <c r="AY99" i="25" s="1"/>
  <c r="AJ100" i="25"/>
  <c r="AY100" i="25" s="1"/>
  <c r="AJ101" i="25"/>
  <c r="AY101" i="25" s="1"/>
  <c r="AJ102" i="25"/>
  <c r="AY102" i="25" s="1"/>
  <c r="AJ103" i="25"/>
  <c r="AY103" i="25" s="1"/>
  <c r="AJ104" i="25"/>
  <c r="AY104" i="25" s="1"/>
  <c r="AJ105" i="25"/>
  <c r="AY105" i="25" s="1"/>
  <c r="AJ106" i="25"/>
  <c r="AY106" i="25" s="1"/>
  <c r="AJ107" i="25"/>
  <c r="AY107" i="25" s="1"/>
  <c r="AJ108" i="25"/>
  <c r="AY108" i="25" s="1"/>
  <c r="AJ109" i="25"/>
  <c r="AY109" i="25" s="1"/>
  <c r="AJ110" i="25"/>
  <c r="AY110" i="25" s="1"/>
  <c r="AJ111" i="25"/>
  <c r="AY111" i="25" s="1"/>
  <c r="AJ112" i="25"/>
  <c r="AY112" i="25" s="1"/>
  <c r="AJ113" i="25"/>
  <c r="AY113" i="25" s="1"/>
  <c r="AJ114" i="25"/>
  <c r="AY114" i="25" s="1"/>
  <c r="AJ115" i="25"/>
  <c r="AY115" i="25" s="1"/>
  <c r="AJ116" i="25"/>
  <c r="AY116" i="25" s="1"/>
  <c r="AJ117" i="25"/>
  <c r="AY117" i="25" s="1"/>
  <c r="AJ118" i="25"/>
  <c r="AY118" i="25" s="1"/>
  <c r="AJ119" i="25"/>
  <c r="AY119" i="25" s="1"/>
  <c r="AJ120" i="25"/>
  <c r="AY120" i="25" s="1"/>
  <c r="AJ121" i="25"/>
  <c r="AY121" i="25" s="1"/>
  <c r="AJ122" i="25"/>
  <c r="AY122" i="25" s="1"/>
  <c r="AJ123" i="25"/>
  <c r="AY123" i="25" s="1"/>
  <c r="AJ124" i="25"/>
  <c r="AY124" i="25" s="1"/>
  <c r="AJ125" i="25"/>
  <c r="AY125" i="25" s="1"/>
  <c r="AJ126" i="25"/>
  <c r="AY126" i="25" s="1"/>
  <c r="AJ127" i="25"/>
  <c r="AY127" i="25" s="1"/>
  <c r="AJ128" i="25"/>
  <c r="AY128" i="25" s="1"/>
  <c r="AJ129" i="25"/>
  <c r="AY129" i="25" s="1"/>
  <c r="AJ130" i="25"/>
  <c r="AY130" i="25" s="1"/>
  <c r="AJ131" i="25"/>
  <c r="AY131" i="25" s="1"/>
  <c r="AJ132" i="25"/>
  <c r="AY132" i="25" s="1"/>
  <c r="AJ133" i="25"/>
  <c r="AY133" i="25" s="1"/>
  <c r="AJ134" i="25"/>
  <c r="AY134" i="25" s="1"/>
  <c r="AJ135" i="25"/>
  <c r="AY135" i="25" s="1"/>
  <c r="AJ136" i="25"/>
  <c r="AY136" i="25" s="1"/>
  <c r="AJ137" i="25"/>
  <c r="AY137" i="25" s="1"/>
  <c r="AJ138" i="25"/>
  <c r="AY138" i="25" s="1"/>
  <c r="AJ139" i="25"/>
  <c r="AY139" i="25" s="1"/>
  <c r="AJ140" i="25"/>
  <c r="AY140" i="25" s="1"/>
  <c r="AJ141" i="25"/>
  <c r="AY141" i="25" s="1"/>
  <c r="AJ142" i="25"/>
  <c r="AY142" i="25" s="1"/>
  <c r="AJ143" i="25"/>
  <c r="AY143" i="25" s="1"/>
  <c r="AJ144" i="25"/>
  <c r="AY144" i="25" s="1"/>
  <c r="AJ145" i="25"/>
  <c r="AY145" i="25" s="1"/>
  <c r="AJ146" i="25"/>
  <c r="AY146" i="25" s="1"/>
  <c r="AJ147" i="25"/>
  <c r="AY147" i="25" s="1"/>
  <c r="AJ148" i="25"/>
  <c r="AY148" i="25" s="1"/>
  <c r="AJ149" i="25"/>
  <c r="AY149" i="25" s="1"/>
  <c r="AJ150" i="25"/>
  <c r="AY150" i="25" s="1"/>
  <c r="AJ151" i="25"/>
  <c r="AY151" i="25" s="1"/>
  <c r="AJ152" i="25"/>
  <c r="AY152" i="25" s="1"/>
  <c r="AJ153" i="25"/>
  <c r="AY153" i="25" s="1"/>
  <c r="AJ154" i="25"/>
  <c r="AY154" i="25" s="1"/>
  <c r="AJ155" i="25"/>
  <c r="AY155" i="25" s="1"/>
  <c r="AJ156" i="25"/>
  <c r="AY156" i="25" s="1"/>
  <c r="AJ157" i="25"/>
  <c r="AY157" i="25" s="1"/>
  <c r="AJ158" i="25"/>
  <c r="AY158" i="25" s="1"/>
  <c r="AJ159" i="25"/>
  <c r="AY159" i="25" s="1"/>
  <c r="AJ160" i="25"/>
  <c r="AY160" i="25" s="1"/>
  <c r="AJ161" i="25"/>
  <c r="AY161" i="25" s="1"/>
  <c r="AJ162" i="25"/>
  <c r="AY162" i="25" s="1"/>
  <c r="AJ163" i="25"/>
  <c r="AY163" i="25" s="1"/>
  <c r="AJ164" i="25"/>
  <c r="AY164" i="25" s="1"/>
  <c r="AJ165" i="25"/>
  <c r="AY165" i="25" s="1"/>
  <c r="AJ166" i="25"/>
  <c r="AY166" i="25" s="1"/>
  <c r="AJ167" i="25"/>
  <c r="AY167" i="25" s="1"/>
  <c r="AJ168" i="25"/>
  <c r="AY168" i="25" s="1"/>
  <c r="AJ169" i="25"/>
  <c r="AY169" i="25" s="1"/>
  <c r="AJ170" i="25"/>
  <c r="AY170" i="25" s="1"/>
  <c r="AJ171" i="25"/>
  <c r="AY171" i="25" s="1"/>
  <c r="AJ172" i="25"/>
  <c r="AY172" i="25" s="1"/>
  <c r="AJ173" i="25"/>
  <c r="AY173" i="25" s="1"/>
  <c r="AJ174" i="25"/>
  <c r="AY174" i="25" s="1"/>
  <c r="AJ175" i="25"/>
  <c r="AY175" i="25" s="1"/>
  <c r="AJ176" i="25"/>
  <c r="AY176" i="25" s="1"/>
  <c r="AJ177" i="25"/>
  <c r="AY177" i="25" s="1"/>
  <c r="AJ178" i="25"/>
  <c r="AY178" i="25" s="1"/>
  <c r="AJ179" i="25"/>
  <c r="AY179" i="25" s="1"/>
  <c r="AJ180" i="25"/>
  <c r="AY180" i="25" s="1"/>
  <c r="AJ181" i="25"/>
  <c r="AY181" i="25" s="1"/>
  <c r="AJ182" i="25"/>
  <c r="AY182" i="25" s="1"/>
  <c r="AJ183" i="25"/>
  <c r="AY183" i="25" s="1"/>
  <c r="AJ184" i="25"/>
  <c r="AY184" i="25" s="1"/>
  <c r="AJ185" i="25"/>
  <c r="AY185" i="25" s="1"/>
  <c r="AJ186" i="25"/>
  <c r="AY186" i="25" s="1"/>
  <c r="AJ187" i="25"/>
  <c r="AY187" i="25" s="1"/>
  <c r="AJ188" i="25"/>
  <c r="AY188" i="25" s="1"/>
  <c r="AJ189" i="25"/>
  <c r="AY189" i="25" s="1"/>
  <c r="AJ190" i="25"/>
  <c r="AY190" i="25" s="1"/>
  <c r="AJ191" i="25"/>
  <c r="AY191" i="25" s="1"/>
  <c r="AJ192" i="25"/>
  <c r="AY192" i="25" s="1"/>
  <c r="AJ193" i="25"/>
  <c r="AY193" i="25" s="1"/>
  <c r="AJ194" i="25"/>
  <c r="AY194" i="25" s="1"/>
  <c r="AJ195" i="25"/>
  <c r="AY195" i="25" s="1"/>
  <c r="AJ196" i="25"/>
  <c r="AY196" i="25" s="1"/>
  <c r="AJ197" i="25"/>
  <c r="AY197" i="25" s="1"/>
  <c r="AJ198" i="25"/>
  <c r="AY198" i="25" s="1"/>
  <c r="AJ199" i="25"/>
  <c r="AY199" i="25" s="1"/>
  <c r="AJ200" i="25"/>
  <c r="AY200" i="25" s="1"/>
  <c r="AJ201" i="25"/>
  <c r="AY201" i="25" s="1"/>
  <c r="AJ202" i="25"/>
  <c r="AY202" i="25" s="1"/>
  <c r="AJ203" i="25"/>
  <c r="AY203" i="25" s="1"/>
  <c r="AJ204" i="25"/>
  <c r="AY204" i="25" s="1"/>
  <c r="AJ205" i="25"/>
  <c r="AY205" i="25" s="1"/>
  <c r="AJ206" i="25"/>
  <c r="AY206" i="25" s="1"/>
  <c r="AJ207" i="25"/>
  <c r="AY207" i="25" s="1"/>
  <c r="AJ208" i="25"/>
  <c r="AY208" i="25" s="1"/>
  <c r="AJ209" i="25"/>
  <c r="AY209" i="25" s="1"/>
  <c r="AJ210" i="25"/>
  <c r="AY210" i="25" s="1"/>
  <c r="AJ211" i="25"/>
  <c r="AY211" i="25" s="1"/>
  <c r="AJ212" i="25"/>
  <c r="AY212" i="25" s="1"/>
  <c r="AJ213" i="25"/>
  <c r="AY213" i="25" s="1"/>
  <c r="AJ214" i="25"/>
  <c r="AY214" i="25" s="1"/>
  <c r="AJ215" i="25"/>
  <c r="AY215" i="25" s="1"/>
  <c r="AJ216" i="25"/>
  <c r="AY216" i="25" s="1"/>
  <c r="AJ217" i="25"/>
  <c r="AY217" i="25" s="1"/>
  <c r="AJ218" i="25"/>
  <c r="AY218" i="25" s="1"/>
  <c r="AJ219" i="25"/>
  <c r="AY219" i="25" s="1"/>
  <c r="AJ220" i="25"/>
  <c r="AY220" i="25" s="1"/>
  <c r="AJ221" i="25"/>
  <c r="AY221" i="25" s="1"/>
  <c r="AJ222" i="25"/>
  <c r="AY222" i="25" s="1"/>
  <c r="AJ223" i="25"/>
  <c r="AY223" i="25" s="1"/>
  <c r="AJ224" i="25"/>
  <c r="AY224" i="25" s="1"/>
  <c r="AJ225" i="25"/>
  <c r="AY225" i="25" s="1"/>
  <c r="AJ226" i="25"/>
  <c r="AY226" i="25" s="1"/>
  <c r="AJ227" i="25"/>
  <c r="AY227" i="25" s="1"/>
  <c r="AJ228" i="25"/>
  <c r="AY228" i="25" s="1"/>
  <c r="AJ229" i="25"/>
  <c r="AY229" i="25" s="1"/>
  <c r="AJ230" i="25"/>
  <c r="AY230" i="25" s="1"/>
  <c r="AJ231" i="25"/>
  <c r="AY231" i="25" s="1"/>
  <c r="AJ232" i="25"/>
  <c r="AY232" i="25" s="1"/>
  <c r="AJ233" i="25"/>
  <c r="AY233" i="25" s="1"/>
  <c r="AJ234" i="25"/>
  <c r="AY234" i="25" s="1"/>
  <c r="AJ235" i="25"/>
  <c r="AY235" i="25" s="1"/>
  <c r="AJ236" i="25"/>
  <c r="AY236" i="25" s="1"/>
  <c r="AJ237" i="25"/>
  <c r="AY237" i="25" s="1"/>
  <c r="AJ238" i="25"/>
  <c r="AY238" i="25" s="1"/>
  <c r="AJ239" i="25"/>
  <c r="AY239" i="25" s="1"/>
  <c r="AJ240" i="25"/>
  <c r="AY240" i="25" s="1"/>
  <c r="AJ241" i="25"/>
  <c r="AY241" i="25" s="1"/>
  <c r="AJ242" i="25"/>
  <c r="AY242" i="25" s="1"/>
  <c r="AJ243" i="25"/>
  <c r="AY243" i="25" s="1"/>
  <c r="AJ244" i="25"/>
  <c r="AY244" i="25" s="1"/>
  <c r="AJ245" i="25"/>
  <c r="AY245" i="25" s="1"/>
  <c r="AJ246" i="25"/>
  <c r="AY246" i="25" s="1"/>
  <c r="AJ247" i="25"/>
  <c r="AY247" i="25" s="1"/>
  <c r="AJ248" i="25"/>
  <c r="AY248" i="25" s="1"/>
  <c r="AJ249" i="25"/>
  <c r="AY249" i="25" s="1"/>
  <c r="AJ250" i="25"/>
  <c r="AY250" i="25" s="1"/>
  <c r="AJ251" i="25"/>
  <c r="AY251" i="25" s="1"/>
  <c r="AJ252" i="25"/>
  <c r="AY252" i="25" s="1"/>
  <c r="AJ253" i="25"/>
  <c r="AY253" i="25" s="1"/>
  <c r="AJ254" i="25"/>
  <c r="AY254" i="25" s="1"/>
  <c r="AJ255" i="25"/>
  <c r="AY255" i="25" s="1"/>
  <c r="AJ256" i="25"/>
  <c r="AY256" i="25" s="1"/>
  <c r="AJ257" i="25"/>
  <c r="AY257" i="25" s="1"/>
  <c r="AJ258" i="25"/>
  <c r="AY258" i="25" s="1"/>
  <c r="AJ259" i="25"/>
  <c r="AY259" i="25" s="1"/>
  <c r="AJ260" i="25"/>
  <c r="AY260" i="25" s="1"/>
  <c r="AJ261" i="25"/>
  <c r="AY261" i="25" s="1"/>
  <c r="AJ262" i="25"/>
  <c r="AY262" i="25" s="1"/>
  <c r="AJ263" i="25"/>
  <c r="AY263" i="25" s="1"/>
  <c r="AJ264" i="25"/>
  <c r="AY264" i="25" s="1"/>
  <c r="AJ265" i="25"/>
  <c r="AY265" i="25" s="1"/>
  <c r="AJ266" i="25"/>
  <c r="AY266" i="25" s="1"/>
  <c r="AJ267" i="25"/>
  <c r="AY267" i="25" s="1"/>
  <c r="AJ268" i="25"/>
  <c r="AY268" i="25" s="1"/>
  <c r="AJ269" i="25"/>
  <c r="AY269" i="25" s="1"/>
  <c r="AJ270" i="25"/>
  <c r="AY270" i="25" s="1"/>
  <c r="AJ271" i="25"/>
  <c r="AY271" i="25" s="1"/>
  <c r="AJ272" i="25"/>
  <c r="AY272" i="25" s="1"/>
  <c r="AJ273" i="25"/>
  <c r="AY273" i="25" s="1"/>
  <c r="AJ274" i="25"/>
  <c r="AY274" i="25" s="1"/>
  <c r="AJ275" i="25"/>
  <c r="AY275" i="25" s="1"/>
  <c r="AJ276" i="25"/>
  <c r="AY276" i="25" s="1"/>
  <c r="AJ277" i="25"/>
  <c r="AY277" i="25" s="1"/>
  <c r="AJ278" i="25"/>
  <c r="AY278" i="25" s="1"/>
  <c r="AJ279" i="25"/>
  <c r="AY279" i="25" s="1"/>
  <c r="AJ280" i="25"/>
  <c r="AY280" i="25" s="1"/>
  <c r="AJ281" i="25"/>
  <c r="AY281" i="25" s="1"/>
  <c r="AJ282" i="25"/>
  <c r="AY282" i="25" s="1"/>
  <c r="AJ283" i="25"/>
  <c r="AY283" i="25" s="1"/>
  <c r="AJ284" i="25"/>
  <c r="AY284" i="25" s="1"/>
  <c r="AJ285" i="25"/>
  <c r="AY285" i="25" s="1"/>
  <c r="AJ286" i="25"/>
  <c r="AY286" i="25" s="1"/>
  <c r="AJ287" i="25"/>
  <c r="AY287" i="25" s="1"/>
  <c r="AJ288" i="25"/>
  <c r="AY288" i="25" s="1"/>
  <c r="AJ289" i="25"/>
  <c r="AY289" i="25" s="1"/>
  <c r="AJ290" i="25"/>
  <c r="AY290" i="25" s="1"/>
  <c r="AJ291" i="25"/>
  <c r="AY291" i="25" s="1"/>
  <c r="AJ292" i="25"/>
  <c r="AY292" i="25" s="1"/>
  <c r="AJ293" i="25"/>
  <c r="AY293" i="25" s="1"/>
  <c r="AJ294" i="25"/>
  <c r="AY294" i="25" s="1"/>
  <c r="AJ295" i="25"/>
  <c r="AY295" i="25" s="1"/>
  <c r="AJ296" i="25"/>
  <c r="AY296" i="25" s="1"/>
  <c r="AJ297" i="25"/>
  <c r="AY297" i="25" s="1"/>
  <c r="AJ298" i="25"/>
  <c r="AY298" i="25" s="1"/>
  <c r="AJ299" i="25"/>
  <c r="AY299" i="25" s="1"/>
  <c r="AJ300" i="25"/>
  <c r="AY300" i="25" s="1"/>
  <c r="AJ301" i="25"/>
  <c r="AY301" i="25" s="1"/>
  <c r="AJ302" i="25"/>
  <c r="AY302" i="25" s="1"/>
  <c r="AJ303" i="25"/>
  <c r="AY303" i="25" s="1"/>
  <c r="AJ304" i="25"/>
  <c r="AY304" i="25" s="1"/>
  <c r="AJ305" i="25"/>
  <c r="AY305" i="25" s="1"/>
  <c r="AJ306" i="25"/>
  <c r="AY306" i="25" s="1"/>
  <c r="AJ307" i="25"/>
  <c r="AY307" i="25" s="1"/>
  <c r="AJ308" i="25"/>
  <c r="AY308" i="25" s="1"/>
  <c r="AJ309" i="25"/>
  <c r="AY309" i="25" s="1"/>
  <c r="AJ310" i="25"/>
  <c r="AY310" i="25" s="1"/>
  <c r="AJ311" i="25"/>
  <c r="AY311" i="25" s="1"/>
  <c r="AJ312" i="25"/>
  <c r="AY312" i="25" s="1"/>
  <c r="AJ313" i="25"/>
  <c r="AY313" i="25" s="1"/>
  <c r="AJ314" i="25"/>
  <c r="AY314" i="25" s="1"/>
  <c r="AJ315" i="25"/>
  <c r="AY315" i="25" s="1"/>
  <c r="AJ316" i="25"/>
  <c r="AY316" i="25" s="1"/>
  <c r="AJ317" i="25"/>
  <c r="AY317" i="25" s="1"/>
  <c r="AJ318" i="25"/>
  <c r="AY318" i="25" s="1"/>
  <c r="AJ319" i="25"/>
  <c r="AY319" i="25" s="1"/>
  <c r="AJ320" i="25"/>
  <c r="AY320" i="25" s="1"/>
  <c r="AJ321" i="25"/>
  <c r="AY321" i="25" s="1"/>
  <c r="AJ322" i="25"/>
  <c r="AY322" i="25" s="1"/>
  <c r="AJ323" i="25"/>
  <c r="AY323" i="25" s="1"/>
  <c r="AJ324" i="25"/>
  <c r="AY324" i="25" s="1"/>
  <c r="AJ325" i="25"/>
  <c r="AY325" i="25" s="1"/>
  <c r="AJ326" i="25"/>
  <c r="AY326" i="25" s="1"/>
  <c r="AJ327" i="25"/>
  <c r="AY327" i="25" s="1"/>
  <c r="AJ328" i="25"/>
  <c r="AY328" i="25" s="1"/>
  <c r="AJ329" i="25"/>
  <c r="AY329" i="25" s="1"/>
  <c r="AJ330" i="25"/>
  <c r="AY330" i="25" s="1"/>
  <c r="AJ331" i="25"/>
  <c r="AY331" i="25" s="1"/>
  <c r="AJ332" i="25"/>
  <c r="AY332" i="25" s="1"/>
  <c r="AJ333" i="25"/>
  <c r="AY333" i="25" s="1"/>
  <c r="AJ334" i="25"/>
  <c r="AY334" i="25" s="1"/>
  <c r="AJ335" i="25"/>
  <c r="AY335" i="25" s="1"/>
  <c r="AJ336" i="25"/>
  <c r="AY336" i="25" s="1"/>
  <c r="AJ337" i="25"/>
  <c r="AY337" i="25" s="1"/>
  <c r="AJ338" i="25"/>
  <c r="AY338" i="25" s="1"/>
  <c r="AJ339" i="25"/>
  <c r="AY339" i="25" s="1"/>
  <c r="AJ340" i="25"/>
  <c r="AY340" i="25" s="1"/>
  <c r="AJ341" i="25"/>
  <c r="AY341" i="25" s="1"/>
  <c r="AJ342" i="25"/>
  <c r="AY342" i="25" s="1"/>
  <c r="AJ343" i="25"/>
  <c r="AY343" i="25" s="1"/>
  <c r="AJ344" i="25"/>
  <c r="AY344" i="25" s="1"/>
  <c r="AJ345" i="25"/>
  <c r="AY345" i="25" s="1"/>
  <c r="AJ346" i="25"/>
  <c r="AY346" i="25" s="1"/>
  <c r="AJ347" i="25"/>
  <c r="AY347" i="25" s="1"/>
  <c r="AJ348" i="25"/>
  <c r="AY348" i="25" s="1"/>
  <c r="AJ349" i="25"/>
  <c r="AY349" i="25" s="1"/>
  <c r="AJ350" i="25"/>
  <c r="AY350" i="25" s="1"/>
  <c r="AJ351" i="25"/>
  <c r="AY351" i="25" s="1"/>
  <c r="AJ352" i="25"/>
  <c r="AY352" i="25" s="1"/>
  <c r="AJ353" i="25"/>
  <c r="AY353" i="25" s="1"/>
  <c r="AJ354" i="25"/>
  <c r="AY354" i="25" s="1"/>
  <c r="AJ355" i="25"/>
  <c r="AY355" i="25" s="1"/>
  <c r="AJ356" i="25"/>
  <c r="AY356" i="25" s="1"/>
  <c r="AJ357" i="25"/>
  <c r="AY357" i="25" s="1"/>
  <c r="AJ358" i="25"/>
  <c r="AY358" i="25" s="1"/>
  <c r="AJ359" i="25"/>
  <c r="AY359" i="25" s="1"/>
  <c r="AJ360" i="25"/>
  <c r="AY360" i="25" s="1"/>
  <c r="AJ361" i="25"/>
  <c r="AY361" i="25" s="1"/>
  <c r="AJ362" i="25"/>
  <c r="AY362" i="25" s="1"/>
  <c r="AJ363" i="25"/>
  <c r="AY363" i="25" s="1"/>
  <c r="AJ364" i="25"/>
  <c r="AY364" i="25" s="1"/>
  <c r="AJ365" i="25"/>
  <c r="AY365" i="25" s="1"/>
  <c r="AJ366" i="25"/>
  <c r="AY366" i="25" s="1"/>
  <c r="AJ367" i="25"/>
  <c r="AY367" i="25" s="1"/>
  <c r="AJ368" i="25"/>
  <c r="AY368" i="25" s="1"/>
  <c r="AJ369" i="25"/>
  <c r="AY369" i="25" s="1"/>
  <c r="AJ370" i="25"/>
  <c r="AY370" i="25" s="1"/>
  <c r="AJ371" i="25"/>
  <c r="AY371" i="25" s="1"/>
  <c r="AJ372" i="25"/>
  <c r="AY372" i="25" s="1"/>
  <c r="AJ373" i="25"/>
  <c r="AY373" i="25" s="1"/>
  <c r="AJ374" i="25"/>
  <c r="AY374" i="25" s="1"/>
  <c r="AJ375" i="25"/>
  <c r="AY375" i="25" s="1"/>
  <c r="AJ376" i="25"/>
  <c r="AY376" i="25" s="1"/>
  <c r="AJ377" i="25"/>
  <c r="AY377" i="25" s="1"/>
  <c r="AJ378" i="25"/>
  <c r="AY378" i="25" s="1"/>
  <c r="AJ379" i="25"/>
  <c r="AY379" i="25" s="1"/>
  <c r="AJ380" i="25"/>
  <c r="AY380" i="25" s="1"/>
  <c r="AJ381" i="25"/>
  <c r="AY381" i="25" s="1"/>
  <c r="AJ382" i="25"/>
  <c r="AY382" i="25" s="1"/>
  <c r="AJ383" i="25"/>
  <c r="AY383" i="25" s="1"/>
  <c r="AJ384" i="25"/>
  <c r="AY384" i="25" s="1"/>
  <c r="AJ385" i="25"/>
  <c r="AY385" i="25" s="1"/>
  <c r="AJ386" i="25"/>
  <c r="AY386" i="25" s="1"/>
  <c r="AJ387" i="25"/>
  <c r="AY387" i="25" s="1"/>
  <c r="AJ388" i="25"/>
  <c r="AY388" i="25" s="1"/>
  <c r="AJ389" i="25"/>
  <c r="AY389" i="25" s="1"/>
  <c r="AJ390" i="25"/>
  <c r="AY390" i="25" s="1"/>
  <c r="AJ391" i="25"/>
  <c r="AY391" i="25" s="1"/>
  <c r="AJ392" i="25"/>
  <c r="AY392" i="25" s="1"/>
  <c r="AJ393" i="25"/>
  <c r="AY393" i="25" s="1"/>
  <c r="AJ394" i="25"/>
  <c r="AY394" i="25" s="1"/>
  <c r="AJ395" i="25"/>
  <c r="AY395" i="25" s="1"/>
  <c r="AJ396" i="25"/>
  <c r="AY396" i="25" s="1"/>
  <c r="AJ397" i="25"/>
  <c r="AY397" i="25" s="1"/>
  <c r="AJ398" i="25"/>
  <c r="AY398" i="25" s="1"/>
  <c r="AJ399" i="25"/>
  <c r="AY399" i="25" s="1"/>
  <c r="AJ400" i="25"/>
  <c r="AY400" i="25" s="1"/>
  <c r="AJ401" i="25"/>
  <c r="AY401" i="25" s="1"/>
  <c r="AJ402" i="25"/>
  <c r="AY402" i="25" s="1"/>
  <c r="AJ403" i="25"/>
  <c r="AY403" i="25" s="1"/>
  <c r="AJ404" i="25"/>
  <c r="AY404" i="25" s="1"/>
  <c r="AJ405" i="25"/>
  <c r="AY405" i="25" s="1"/>
  <c r="AJ406" i="25"/>
  <c r="AY406" i="25" s="1"/>
  <c r="AJ407" i="25"/>
  <c r="AY407" i="25" s="1"/>
  <c r="AJ408" i="25"/>
  <c r="AY408" i="25" s="1"/>
  <c r="AJ409" i="25"/>
  <c r="AY409" i="25" s="1"/>
  <c r="AJ410" i="25"/>
  <c r="AY410" i="25" s="1"/>
  <c r="AJ411" i="25"/>
  <c r="AY411" i="25" s="1"/>
  <c r="AJ412" i="25"/>
  <c r="AY412" i="25" s="1"/>
  <c r="AJ413" i="25"/>
  <c r="AY413" i="25" s="1"/>
  <c r="AJ414" i="25"/>
  <c r="AY414" i="25" s="1"/>
  <c r="AJ415" i="25"/>
  <c r="AY415" i="25" s="1"/>
  <c r="AJ416" i="25"/>
  <c r="AY416" i="25" s="1"/>
  <c r="AJ417" i="25"/>
  <c r="AY417" i="25" s="1"/>
  <c r="AJ418" i="25"/>
  <c r="AY418" i="25" s="1"/>
  <c r="AJ419" i="25"/>
  <c r="AY419" i="25" s="1"/>
  <c r="AJ420" i="25"/>
  <c r="AY420" i="25" s="1"/>
  <c r="AJ421" i="25"/>
  <c r="AY421" i="25" s="1"/>
  <c r="AJ422" i="25"/>
  <c r="AY422" i="25" s="1"/>
  <c r="AJ423" i="25"/>
  <c r="AY423" i="25" s="1"/>
  <c r="AJ424" i="25"/>
  <c r="AY424" i="25" s="1"/>
  <c r="AJ425" i="25"/>
  <c r="AY425" i="25" s="1"/>
  <c r="AJ426" i="25"/>
  <c r="AY426" i="25" s="1"/>
  <c r="AJ427" i="25"/>
  <c r="AY427" i="25" s="1"/>
  <c r="AJ428" i="25"/>
  <c r="AY428" i="25" s="1"/>
  <c r="AJ429" i="25"/>
  <c r="AY429" i="25" s="1"/>
  <c r="AJ430" i="25"/>
  <c r="AY430" i="25" s="1"/>
  <c r="AJ431" i="25"/>
  <c r="AY431" i="25" s="1"/>
  <c r="AJ432" i="25"/>
  <c r="AY432" i="25" s="1"/>
  <c r="AJ433" i="25"/>
  <c r="AY433" i="25" s="1"/>
  <c r="AJ434" i="25"/>
  <c r="AY434" i="25" s="1"/>
  <c r="AJ435" i="25"/>
  <c r="AY435" i="25" s="1"/>
  <c r="AJ436" i="25"/>
  <c r="AY436" i="25" s="1"/>
  <c r="AJ437" i="25"/>
  <c r="AY437" i="25" s="1"/>
  <c r="AJ438" i="25"/>
  <c r="AY438" i="25" s="1"/>
  <c r="AJ439" i="25"/>
  <c r="AY439" i="25" s="1"/>
  <c r="AJ440" i="25"/>
  <c r="AY440" i="25" s="1"/>
  <c r="AJ441" i="25"/>
  <c r="AY441" i="25" s="1"/>
  <c r="AJ442" i="25"/>
  <c r="AY442" i="25" s="1"/>
  <c r="AJ443" i="25"/>
  <c r="AY443" i="25" s="1"/>
  <c r="AJ444" i="25"/>
  <c r="AY444" i="25" s="1"/>
  <c r="AJ445" i="25"/>
  <c r="AY445" i="25" s="1"/>
  <c r="AJ446" i="25"/>
  <c r="AY446" i="25" s="1"/>
  <c r="AJ447" i="25"/>
  <c r="AY447" i="25" s="1"/>
  <c r="AJ448" i="25"/>
  <c r="AY448" i="25" s="1"/>
  <c r="AJ449" i="25"/>
  <c r="AY449" i="25" s="1"/>
  <c r="AJ450" i="25"/>
  <c r="AY450" i="25" s="1"/>
  <c r="AJ451" i="25"/>
  <c r="AY451" i="25" s="1"/>
  <c r="AJ452" i="25"/>
  <c r="AY452" i="25" s="1"/>
  <c r="AJ453" i="25"/>
  <c r="AY453" i="25" s="1"/>
  <c r="AJ454" i="25"/>
  <c r="AY454" i="25" s="1"/>
  <c r="AJ455" i="25"/>
  <c r="AY455" i="25" s="1"/>
  <c r="AJ456" i="25"/>
  <c r="AY456" i="25" s="1"/>
  <c r="AJ457" i="25"/>
  <c r="AY457" i="25" s="1"/>
  <c r="AJ458" i="25"/>
  <c r="AY458" i="25" s="1"/>
  <c r="AJ459" i="25"/>
  <c r="AY459" i="25" s="1"/>
  <c r="AJ460" i="25"/>
  <c r="AY460" i="25" s="1"/>
  <c r="AJ461" i="25"/>
  <c r="AY461" i="25" s="1"/>
  <c r="AJ462" i="25"/>
  <c r="AY462" i="25" s="1"/>
  <c r="AJ463" i="25"/>
  <c r="AY463" i="25" s="1"/>
  <c r="AJ464" i="25"/>
  <c r="AY464" i="25" s="1"/>
  <c r="AJ465" i="25"/>
  <c r="AY465" i="25" s="1"/>
  <c r="AJ466" i="25"/>
  <c r="AY466" i="25" s="1"/>
  <c r="AJ467" i="25"/>
  <c r="AY467" i="25" s="1"/>
  <c r="AJ468" i="25"/>
  <c r="AY468" i="25" s="1"/>
  <c r="AJ469" i="25"/>
  <c r="AY469" i="25" s="1"/>
  <c r="AJ470" i="25"/>
  <c r="AY470" i="25" s="1"/>
  <c r="AJ471" i="25"/>
  <c r="AY471" i="25" s="1"/>
  <c r="AJ472" i="25"/>
  <c r="AY472" i="25" s="1"/>
  <c r="AJ77" i="25"/>
  <c r="AJ78" i="25"/>
  <c r="F54" i="20" l="1"/>
  <c r="AY86" i="25"/>
  <c r="AY79" i="25"/>
  <c r="AY78" i="25"/>
  <c r="AY77" i="25"/>
  <c r="Q74" i="38" l="1"/>
  <c r="R74" i="38"/>
  <c r="R77" i="38" l="1"/>
  <c r="E3" i="20" l="1"/>
  <c r="L80" i="25" l="1"/>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7" i="25"/>
  <c r="L78" i="25"/>
  <c r="L79" i="25"/>
  <c r="J80" i="25" l="1"/>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9" i="25"/>
  <c r="J78" i="25"/>
  <c r="J77" i="25"/>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R112" i="38"/>
  <c r="R113" i="38"/>
  <c r="R114" i="38"/>
  <c r="R115" i="38"/>
  <c r="R116" i="38"/>
  <c r="R117" i="38"/>
  <c r="R118" i="38"/>
  <c r="R119" i="38"/>
  <c r="R120" i="38"/>
  <c r="R121" i="38"/>
  <c r="R122" i="38"/>
  <c r="R123" i="38"/>
  <c r="R124" i="38"/>
  <c r="R125" i="38"/>
  <c r="R126" i="38"/>
  <c r="R127" i="38"/>
  <c r="R128" i="38"/>
  <c r="R129" i="38"/>
  <c r="R130" i="38"/>
  <c r="R131" i="38"/>
  <c r="R132" i="38"/>
  <c r="R133" i="38"/>
  <c r="R134" i="38"/>
  <c r="R135" i="38"/>
  <c r="R136" i="38"/>
  <c r="R137" i="38"/>
  <c r="R138" i="38"/>
  <c r="R139" i="38"/>
  <c r="R140" i="38"/>
  <c r="R141" i="38"/>
  <c r="R142" i="38"/>
  <c r="R143" i="38"/>
  <c r="R144" i="38"/>
  <c r="R145" i="38"/>
  <c r="R146" i="38"/>
  <c r="R147" i="38"/>
  <c r="R148" i="38"/>
  <c r="R149" i="38"/>
  <c r="R150" i="38"/>
  <c r="R151" i="38"/>
  <c r="R152" i="38"/>
  <c r="R153" i="38"/>
  <c r="R154" i="38"/>
  <c r="R155" i="38"/>
  <c r="R156" i="38"/>
  <c r="R157" i="38"/>
  <c r="R158" i="38"/>
  <c r="R159" i="38"/>
  <c r="R160" i="38"/>
  <c r="R161" i="38"/>
  <c r="R162" i="38"/>
  <c r="R163" i="38"/>
  <c r="R164" i="38"/>
  <c r="R165" i="38"/>
  <c r="R166" i="38"/>
  <c r="R167" i="38"/>
  <c r="R168" i="38"/>
  <c r="R169" i="38"/>
  <c r="R170" i="38"/>
  <c r="R171" i="38"/>
  <c r="R172" i="38"/>
  <c r="R173" i="38"/>
  <c r="R174" i="38"/>
  <c r="R175" i="38"/>
  <c r="R176" i="38"/>
  <c r="R177" i="38"/>
  <c r="R178" i="38"/>
  <c r="R179" i="38"/>
  <c r="R180" i="38"/>
  <c r="R181" i="38"/>
  <c r="R182" i="38"/>
  <c r="R183" i="38"/>
  <c r="R184" i="38"/>
  <c r="R185" i="38"/>
  <c r="R186" i="38"/>
  <c r="R187" i="38"/>
  <c r="R188" i="38"/>
  <c r="R189" i="38"/>
  <c r="R190" i="38"/>
  <c r="R191" i="38"/>
  <c r="R192" i="38"/>
  <c r="R193" i="38"/>
  <c r="R194" i="38"/>
  <c r="R195" i="38"/>
  <c r="R196" i="38"/>
  <c r="R197" i="38"/>
  <c r="R198" i="38"/>
  <c r="R199" i="38"/>
  <c r="R200" i="38"/>
  <c r="R201" i="38"/>
  <c r="R202" i="38"/>
  <c r="R203" i="38"/>
  <c r="R204" i="38"/>
  <c r="R205" i="38"/>
  <c r="R206" i="38"/>
  <c r="R207" i="38"/>
  <c r="R208" i="38"/>
  <c r="R209" i="38"/>
  <c r="R210" i="38"/>
  <c r="R211" i="38"/>
  <c r="R212" i="38"/>
  <c r="R213" i="38"/>
  <c r="R214" i="38"/>
  <c r="R215" i="38"/>
  <c r="R216" i="38"/>
  <c r="R217" i="38"/>
  <c r="R218" i="38"/>
  <c r="R219" i="38"/>
  <c r="R220" i="38"/>
  <c r="R221" i="38"/>
  <c r="R222" i="38"/>
  <c r="R223" i="38"/>
  <c r="R224" i="38"/>
  <c r="R225" i="38"/>
  <c r="R226" i="38"/>
  <c r="R227" i="38"/>
  <c r="R228" i="38"/>
  <c r="R229" i="38"/>
  <c r="R230" i="38"/>
  <c r="R231" i="38"/>
  <c r="R232" i="38"/>
  <c r="R233" i="38"/>
  <c r="R234" i="38"/>
  <c r="R235" i="38"/>
  <c r="R236" i="38"/>
  <c r="R237" i="38"/>
  <c r="R238" i="38"/>
  <c r="R239" i="38"/>
  <c r="R240" i="38"/>
  <c r="R241" i="38"/>
  <c r="R242" i="38"/>
  <c r="R243" i="38"/>
  <c r="R244" i="38"/>
  <c r="R245" i="38"/>
  <c r="R246" i="38"/>
  <c r="R247" i="38"/>
  <c r="R248" i="38"/>
  <c r="R249" i="38"/>
  <c r="R250" i="38"/>
  <c r="R251" i="38"/>
  <c r="R252" i="38"/>
  <c r="R253" i="38"/>
  <c r="R254" i="38"/>
  <c r="R255" i="38"/>
  <c r="R256" i="38"/>
  <c r="R257" i="38"/>
  <c r="R258" i="38"/>
  <c r="R259" i="38"/>
  <c r="R260" i="38"/>
  <c r="R261" i="38"/>
  <c r="R262" i="38"/>
  <c r="R263" i="38"/>
  <c r="R264" i="38"/>
  <c r="R265" i="38"/>
  <c r="R266" i="38"/>
  <c r="R267" i="38"/>
  <c r="R268" i="38"/>
  <c r="R269" i="38"/>
  <c r="R270" i="38"/>
  <c r="R271" i="38"/>
  <c r="R272" i="38"/>
  <c r="R273" i="38"/>
  <c r="R274" i="38"/>
  <c r="R275" i="38"/>
  <c r="R276" i="38"/>
  <c r="R277" i="38"/>
  <c r="R278" i="38"/>
  <c r="R279" i="38"/>
  <c r="R280" i="38"/>
  <c r="R281" i="38"/>
  <c r="R282" i="38"/>
  <c r="R283" i="38"/>
  <c r="R284" i="38"/>
  <c r="R285" i="38"/>
  <c r="R286" i="38"/>
  <c r="R287" i="38"/>
  <c r="R288" i="38"/>
  <c r="R289" i="38"/>
  <c r="R290" i="38"/>
  <c r="R291" i="38"/>
  <c r="R292" i="38"/>
  <c r="R293" i="38"/>
  <c r="R294" i="38"/>
  <c r="R295" i="38"/>
  <c r="R296" i="38"/>
  <c r="R297" i="38"/>
  <c r="R298" i="38"/>
  <c r="R299" i="38"/>
  <c r="R300" i="38"/>
  <c r="R301" i="38"/>
  <c r="R302" i="38"/>
  <c r="R303" i="38"/>
  <c r="R304" i="38"/>
  <c r="R305" i="38"/>
  <c r="R306" i="38"/>
  <c r="R307" i="38"/>
  <c r="R308" i="38"/>
  <c r="R309" i="38"/>
  <c r="R310" i="38"/>
  <c r="R311" i="38"/>
  <c r="R312" i="38"/>
  <c r="R313" i="38"/>
  <c r="R314" i="38"/>
  <c r="R315" i="38"/>
  <c r="R316" i="38"/>
  <c r="R317" i="38"/>
  <c r="R318" i="38"/>
  <c r="R319" i="38"/>
  <c r="R320" i="38"/>
  <c r="R321" i="38"/>
  <c r="R322" i="38"/>
  <c r="R323" i="38"/>
  <c r="R324" i="38"/>
  <c r="R325" i="38"/>
  <c r="R326" i="38"/>
  <c r="R327" i="38"/>
  <c r="R328" i="38"/>
  <c r="R329" i="38"/>
  <c r="R330" i="38"/>
  <c r="R331" i="38"/>
  <c r="R332" i="38"/>
  <c r="R333" i="38"/>
  <c r="R334" i="38"/>
  <c r="R335" i="38"/>
  <c r="R336" i="38"/>
  <c r="R337" i="38"/>
  <c r="R338" i="38"/>
  <c r="R339" i="38"/>
  <c r="R340" i="38"/>
  <c r="R341" i="38"/>
  <c r="R342" i="38"/>
  <c r="R343" i="38"/>
  <c r="R344" i="38"/>
  <c r="R345" i="38"/>
  <c r="R346" i="38"/>
  <c r="R347" i="38"/>
  <c r="R348" i="38"/>
  <c r="R349" i="38"/>
  <c r="R350" i="38"/>
  <c r="R351" i="38"/>
  <c r="R352" i="38"/>
  <c r="R353" i="38"/>
  <c r="R354" i="38"/>
  <c r="R355" i="38"/>
  <c r="R356" i="38"/>
  <c r="R357" i="38"/>
  <c r="R358" i="38"/>
  <c r="R359" i="38"/>
  <c r="R360" i="38"/>
  <c r="R361" i="38"/>
  <c r="R362" i="38"/>
  <c r="R363" i="38"/>
  <c r="R364" i="38"/>
  <c r="R365" i="38"/>
  <c r="R366" i="38"/>
  <c r="R367" i="38"/>
  <c r="R368" i="38"/>
  <c r="R369" i="38"/>
  <c r="R370" i="38"/>
  <c r="R371" i="38"/>
  <c r="R372" i="38"/>
  <c r="R373" i="38"/>
  <c r="R374" i="38"/>
  <c r="R375" i="38"/>
  <c r="R376" i="38"/>
  <c r="R377" i="38"/>
  <c r="R378" i="38"/>
  <c r="R379" i="38"/>
  <c r="R380" i="38"/>
  <c r="R381" i="38"/>
  <c r="R382" i="38"/>
  <c r="R383" i="38"/>
  <c r="R384" i="38"/>
  <c r="R385" i="38"/>
  <c r="R386" i="38"/>
  <c r="R387" i="38"/>
  <c r="R388" i="38"/>
  <c r="R389" i="38"/>
  <c r="R390" i="38"/>
  <c r="R391" i="38"/>
  <c r="R392" i="38"/>
  <c r="R393" i="38"/>
  <c r="R394" i="38"/>
  <c r="R395" i="38"/>
  <c r="R396" i="38"/>
  <c r="R397" i="38"/>
  <c r="R398" i="38"/>
  <c r="R399" i="38"/>
  <c r="R400" i="38"/>
  <c r="R401" i="38"/>
  <c r="R402" i="38"/>
  <c r="R403" i="38"/>
  <c r="R404" i="38"/>
  <c r="R405" i="38"/>
  <c r="R406" i="38"/>
  <c r="R407" i="38"/>
  <c r="R408" i="38"/>
  <c r="R409" i="38"/>
  <c r="R410" i="38"/>
  <c r="R411" i="38"/>
  <c r="R412" i="38"/>
  <c r="R413" i="38"/>
  <c r="R414" i="38"/>
  <c r="R415" i="38"/>
  <c r="R416" i="38"/>
  <c r="R417" i="38"/>
  <c r="R418" i="38"/>
  <c r="R419" i="38"/>
  <c r="R420" i="38"/>
  <c r="R421" i="38"/>
  <c r="R422" i="38"/>
  <c r="R423" i="38"/>
  <c r="R424" i="38"/>
  <c r="R425" i="38"/>
  <c r="R426" i="38"/>
  <c r="R427" i="38"/>
  <c r="R428" i="38"/>
  <c r="R429" i="38"/>
  <c r="R430" i="38"/>
  <c r="R431" i="38"/>
  <c r="R432" i="38"/>
  <c r="R433" i="38"/>
  <c r="R434" i="38"/>
  <c r="R435" i="38"/>
  <c r="R436" i="38"/>
  <c r="R437" i="38"/>
  <c r="R438" i="38"/>
  <c r="R439" i="38"/>
  <c r="R440" i="38"/>
  <c r="R441" i="38"/>
  <c r="R442" i="38"/>
  <c r="R443" i="38"/>
  <c r="R444" i="38"/>
  <c r="R445" i="38"/>
  <c r="R446" i="38"/>
  <c r="R447" i="38"/>
  <c r="R448" i="38"/>
  <c r="R449" i="38"/>
  <c r="R450" i="38"/>
  <c r="R451" i="38"/>
  <c r="R452" i="38"/>
  <c r="R453" i="38"/>
  <c r="R454" i="38"/>
  <c r="R455" i="38"/>
  <c r="R456" i="38"/>
  <c r="R457" i="38"/>
  <c r="R458" i="38"/>
  <c r="R459" i="38"/>
  <c r="R460" i="38"/>
  <c r="R461" i="38"/>
  <c r="R462" i="38"/>
  <c r="R463" i="38"/>
  <c r="R464" i="38"/>
  <c r="R465" i="38"/>
  <c r="R466" i="38"/>
  <c r="R467" i="38"/>
  <c r="R468" i="38"/>
  <c r="R469" i="38"/>
  <c r="R470" i="38"/>
  <c r="R471" i="38"/>
  <c r="R472" i="38"/>
  <c r="R80" i="38"/>
  <c r="R79" i="38"/>
  <c r="R78" i="38"/>
  <c r="F16" i="20" l="1"/>
  <c r="F15" i="20"/>
  <c r="D81" i="25" l="1"/>
  <c r="D82" i="25"/>
  <c r="D83" i="25"/>
  <c r="D84" i="25"/>
  <c r="D85" i="25"/>
  <c r="D86" i="25"/>
  <c r="D87" i="25"/>
  <c r="D88" i="25"/>
  <c r="D89" i="25"/>
  <c r="D90" i="25"/>
  <c r="D91" i="25"/>
  <c r="D92" i="25"/>
  <c r="D93" i="25"/>
  <c r="BA93" i="25" s="1"/>
  <c r="D94" i="25"/>
  <c r="BA94" i="25" s="1"/>
  <c r="D95" i="25"/>
  <c r="BA95" i="25" s="1"/>
  <c r="D96" i="25"/>
  <c r="BA96" i="25" s="1"/>
  <c r="D97" i="25"/>
  <c r="BA97" i="25" s="1"/>
  <c r="D98" i="25"/>
  <c r="BA98" i="25" s="1"/>
  <c r="D99" i="25"/>
  <c r="BA99" i="25" s="1"/>
  <c r="D100" i="25"/>
  <c r="BA100" i="25" s="1"/>
  <c r="D101" i="25"/>
  <c r="BA101" i="25" s="1"/>
  <c r="D102" i="25"/>
  <c r="BA102" i="25" s="1"/>
  <c r="D103" i="25"/>
  <c r="BA103" i="25" s="1"/>
  <c r="D104" i="25"/>
  <c r="BA104" i="25" s="1"/>
  <c r="D105" i="25"/>
  <c r="BA105" i="25" s="1"/>
  <c r="D106" i="25"/>
  <c r="BA106" i="25" s="1"/>
  <c r="D107" i="25"/>
  <c r="BA107" i="25" s="1"/>
  <c r="D108" i="25"/>
  <c r="BA108" i="25" s="1"/>
  <c r="D109" i="25"/>
  <c r="BA109" i="25" s="1"/>
  <c r="D110" i="25"/>
  <c r="BA110" i="25" s="1"/>
  <c r="D111" i="25"/>
  <c r="BA111" i="25" s="1"/>
  <c r="D112" i="25"/>
  <c r="BA112" i="25" s="1"/>
  <c r="D113" i="25"/>
  <c r="BA113" i="25" s="1"/>
  <c r="D114" i="25"/>
  <c r="BA114" i="25" s="1"/>
  <c r="D115" i="25"/>
  <c r="BA115" i="25" s="1"/>
  <c r="D116" i="25"/>
  <c r="BA116" i="25" s="1"/>
  <c r="D117" i="25"/>
  <c r="BA117" i="25" s="1"/>
  <c r="D118" i="25"/>
  <c r="BA118" i="25" s="1"/>
  <c r="D119" i="25"/>
  <c r="BA119" i="25" s="1"/>
  <c r="D120" i="25"/>
  <c r="BA120" i="25" s="1"/>
  <c r="D121" i="25"/>
  <c r="BA121" i="25" s="1"/>
  <c r="D122" i="25"/>
  <c r="BA122" i="25" s="1"/>
  <c r="D123" i="25"/>
  <c r="BA123" i="25" s="1"/>
  <c r="D124" i="25"/>
  <c r="BA124" i="25" s="1"/>
  <c r="D125" i="25"/>
  <c r="BA125" i="25" s="1"/>
  <c r="D126" i="25"/>
  <c r="BA126" i="25" s="1"/>
  <c r="D127" i="25"/>
  <c r="BA127" i="25" s="1"/>
  <c r="D128" i="25"/>
  <c r="BA128" i="25" s="1"/>
  <c r="D129" i="25"/>
  <c r="BA129" i="25" s="1"/>
  <c r="D130" i="25"/>
  <c r="BA130" i="25" s="1"/>
  <c r="D131" i="25"/>
  <c r="BA131" i="25" s="1"/>
  <c r="D132" i="25"/>
  <c r="BA132" i="25" s="1"/>
  <c r="D133" i="25"/>
  <c r="BA133" i="25" s="1"/>
  <c r="D134" i="25"/>
  <c r="BA134" i="25" s="1"/>
  <c r="D135" i="25"/>
  <c r="BA135" i="25" s="1"/>
  <c r="D136" i="25"/>
  <c r="BA136" i="25" s="1"/>
  <c r="D137" i="25"/>
  <c r="BA137" i="25" s="1"/>
  <c r="D138" i="25"/>
  <c r="BA138" i="25" s="1"/>
  <c r="D139" i="25"/>
  <c r="BA139" i="25" s="1"/>
  <c r="D140" i="25"/>
  <c r="BA140" i="25" s="1"/>
  <c r="D141" i="25"/>
  <c r="BA141" i="25" s="1"/>
  <c r="D142" i="25"/>
  <c r="BA142" i="25" s="1"/>
  <c r="D143" i="25"/>
  <c r="BA143" i="25" s="1"/>
  <c r="D144" i="25"/>
  <c r="BA144" i="25" s="1"/>
  <c r="D145" i="25"/>
  <c r="BA145" i="25" s="1"/>
  <c r="D146" i="25"/>
  <c r="BA146" i="25" s="1"/>
  <c r="D147" i="25"/>
  <c r="BA147" i="25" s="1"/>
  <c r="D148" i="25"/>
  <c r="BA148" i="25" s="1"/>
  <c r="D149" i="25"/>
  <c r="BA149" i="25" s="1"/>
  <c r="D150" i="25"/>
  <c r="BA150" i="25" s="1"/>
  <c r="D151" i="25"/>
  <c r="BA151" i="25" s="1"/>
  <c r="D152" i="25"/>
  <c r="BA152" i="25" s="1"/>
  <c r="D153" i="25"/>
  <c r="BA153" i="25" s="1"/>
  <c r="D154" i="25"/>
  <c r="BA154" i="25" s="1"/>
  <c r="D155" i="25"/>
  <c r="BA155" i="25" s="1"/>
  <c r="D156" i="25"/>
  <c r="BA156" i="25" s="1"/>
  <c r="D157" i="25"/>
  <c r="BA157" i="25" s="1"/>
  <c r="D158" i="25"/>
  <c r="BA158" i="25" s="1"/>
  <c r="D159" i="25"/>
  <c r="BA159" i="25" s="1"/>
  <c r="D160" i="25"/>
  <c r="BA160" i="25" s="1"/>
  <c r="D161" i="25"/>
  <c r="BA161" i="25" s="1"/>
  <c r="D162" i="25"/>
  <c r="BA162" i="25" s="1"/>
  <c r="D163" i="25"/>
  <c r="BA163" i="25" s="1"/>
  <c r="D164" i="25"/>
  <c r="BA164" i="25" s="1"/>
  <c r="D165" i="25"/>
  <c r="BA165" i="25" s="1"/>
  <c r="D166" i="25"/>
  <c r="BA166" i="25" s="1"/>
  <c r="D167" i="25"/>
  <c r="BA167" i="25" s="1"/>
  <c r="D168" i="25"/>
  <c r="BA168" i="25" s="1"/>
  <c r="D169" i="25"/>
  <c r="BA169" i="25" s="1"/>
  <c r="D170" i="25"/>
  <c r="BA170" i="25" s="1"/>
  <c r="D171" i="25"/>
  <c r="BA171" i="25" s="1"/>
  <c r="D172" i="25"/>
  <c r="BA172" i="25" s="1"/>
  <c r="D173" i="25"/>
  <c r="BA173" i="25" s="1"/>
  <c r="D174" i="25"/>
  <c r="BA174" i="25" s="1"/>
  <c r="D175" i="25"/>
  <c r="BA175" i="25" s="1"/>
  <c r="D176" i="25"/>
  <c r="BA176" i="25" s="1"/>
  <c r="D177" i="25"/>
  <c r="BA177" i="25" s="1"/>
  <c r="D178" i="25"/>
  <c r="BA178" i="25" s="1"/>
  <c r="D179" i="25"/>
  <c r="BA179" i="25" s="1"/>
  <c r="D180" i="25"/>
  <c r="BA180" i="25" s="1"/>
  <c r="D181" i="25"/>
  <c r="BA181" i="25" s="1"/>
  <c r="D182" i="25"/>
  <c r="BA182" i="25" s="1"/>
  <c r="D183" i="25"/>
  <c r="BA183" i="25" s="1"/>
  <c r="D184" i="25"/>
  <c r="BA184" i="25" s="1"/>
  <c r="D185" i="25"/>
  <c r="BA185" i="25" s="1"/>
  <c r="D186" i="25"/>
  <c r="BA186" i="25" s="1"/>
  <c r="D187" i="25"/>
  <c r="BA187" i="25" s="1"/>
  <c r="D188" i="25"/>
  <c r="BA188" i="25" s="1"/>
  <c r="D189" i="25"/>
  <c r="BA189" i="25" s="1"/>
  <c r="D190" i="25"/>
  <c r="BA190" i="25" s="1"/>
  <c r="D191" i="25"/>
  <c r="BA191" i="25" s="1"/>
  <c r="D192" i="25"/>
  <c r="BA192" i="25" s="1"/>
  <c r="D193" i="25"/>
  <c r="BA193" i="25" s="1"/>
  <c r="D194" i="25"/>
  <c r="BA194" i="25" s="1"/>
  <c r="D195" i="25"/>
  <c r="BA195" i="25" s="1"/>
  <c r="D196" i="25"/>
  <c r="BA196" i="25" s="1"/>
  <c r="D197" i="25"/>
  <c r="BA197" i="25" s="1"/>
  <c r="D198" i="25"/>
  <c r="BA198" i="25" s="1"/>
  <c r="D199" i="25"/>
  <c r="BA199" i="25" s="1"/>
  <c r="D200" i="25"/>
  <c r="BA200" i="25" s="1"/>
  <c r="D201" i="25"/>
  <c r="BA201" i="25" s="1"/>
  <c r="D202" i="25"/>
  <c r="BA202" i="25" s="1"/>
  <c r="D203" i="25"/>
  <c r="BA203" i="25" s="1"/>
  <c r="D204" i="25"/>
  <c r="BA204" i="25" s="1"/>
  <c r="D205" i="25"/>
  <c r="BA205" i="25" s="1"/>
  <c r="D206" i="25"/>
  <c r="BA206" i="25" s="1"/>
  <c r="D207" i="25"/>
  <c r="BA207" i="25" s="1"/>
  <c r="D208" i="25"/>
  <c r="BA208" i="25" s="1"/>
  <c r="D209" i="25"/>
  <c r="BA209" i="25" s="1"/>
  <c r="D210" i="25"/>
  <c r="BA210" i="25" s="1"/>
  <c r="D211" i="25"/>
  <c r="BA211" i="25" s="1"/>
  <c r="D212" i="25"/>
  <c r="BA212" i="25" s="1"/>
  <c r="D213" i="25"/>
  <c r="BA213" i="25" s="1"/>
  <c r="D214" i="25"/>
  <c r="BA214" i="25" s="1"/>
  <c r="D215" i="25"/>
  <c r="BA215" i="25" s="1"/>
  <c r="D216" i="25"/>
  <c r="BA216" i="25" s="1"/>
  <c r="D217" i="25"/>
  <c r="BA217" i="25" s="1"/>
  <c r="D218" i="25"/>
  <c r="BA218" i="25" s="1"/>
  <c r="D219" i="25"/>
  <c r="BA219" i="25" s="1"/>
  <c r="D220" i="25"/>
  <c r="BA220" i="25" s="1"/>
  <c r="D221" i="25"/>
  <c r="BA221" i="25" s="1"/>
  <c r="D222" i="25"/>
  <c r="BA222" i="25" s="1"/>
  <c r="D223" i="25"/>
  <c r="BA223" i="25" s="1"/>
  <c r="D224" i="25"/>
  <c r="BA224" i="25" s="1"/>
  <c r="D225" i="25"/>
  <c r="BA225" i="25" s="1"/>
  <c r="D226" i="25"/>
  <c r="BA226" i="25" s="1"/>
  <c r="D227" i="25"/>
  <c r="BA227" i="25" s="1"/>
  <c r="D228" i="25"/>
  <c r="BA228" i="25" s="1"/>
  <c r="D229" i="25"/>
  <c r="BA229" i="25" s="1"/>
  <c r="D230" i="25"/>
  <c r="BA230" i="25" s="1"/>
  <c r="D231" i="25"/>
  <c r="BA231" i="25" s="1"/>
  <c r="D232" i="25"/>
  <c r="BA232" i="25" s="1"/>
  <c r="D233" i="25"/>
  <c r="BA233" i="25" s="1"/>
  <c r="D234" i="25"/>
  <c r="BA234" i="25" s="1"/>
  <c r="D235" i="25"/>
  <c r="BA235" i="25" s="1"/>
  <c r="D236" i="25"/>
  <c r="BA236" i="25" s="1"/>
  <c r="D237" i="25"/>
  <c r="BA237" i="25" s="1"/>
  <c r="D238" i="25"/>
  <c r="BA238" i="25" s="1"/>
  <c r="D239" i="25"/>
  <c r="BA239" i="25" s="1"/>
  <c r="D240" i="25"/>
  <c r="BA240" i="25" s="1"/>
  <c r="D241" i="25"/>
  <c r="BA241" i="25" s="1"/>
  <c r="D242" i="25"/>
  <c r="BA242" i="25" s="1"/>
  <c r="D243" i="25"/>
  <c r="BA243" i="25" s="1"/>
  <c r="D244" i="25"/>
  <c r="BA244" i="25" s="1"/>
  <c r="D245" i="25"/>
  <c r="BA245" i="25" s="1"/>
  <c r="D246" i="25"/>
  <c r="BA246" i="25" s="1"/>
  <c r="D247" i="25"/>
  <c r="BA247" i="25" s="1"/>
  <c r="D248" i="25"/>
  <c r="BA248" i="25" s="1"/>
  <c r="D249" i="25"/>
  <c r="BA249" i="25" s="1"/>
  <c r="D250" i="25"/>
  <c r="BA250" i="25" s="1"/>
  <c r="D251" i="25"/>
  <c r="BA251" i="25" s="1"/>
  <c r="D252" i="25"/>
  <c r="BA252" i="25" s="1"/>
  <c r="D253" i="25"/>
  <c r="BA253" i="25" s="1"/>
  <c r="D254" i="25"/>
  <c r="BA254" i="25" s="1"/>
  <c r="D255" i="25"/>
  <c r="BA255" i="25" s="1"/>
  <c r="D256" i="25"/>
  <c r="BA256" i="25" s="1"/>
  <c r="D257" i="25"/>
  <c r="BA257" i="25" s="1"/>
  <c r="D258" i="25"/>
  <c r="BA258" i="25" s="1"/>
  <c r="D259" i="25"/>
  <c r="BA259" i="25" s="1"/>
  <c r="D260" i="25"/>
  <c r="BA260" i="25" s="1"/>
  <c r="D261" i="25"/>
  <c r="BA261" i="25" s="1"/>
  <c r="D262" i="25"/>
  <c r="BA262" i="25" s="1"/>
  <c r="D263" i="25"/>
  <c r="BA263" i="25" s="1"/>
  <c r="D264" i="25"/>
  <c r="BA264" i="25" s="1"/>
  <c r="D265" i="25"/>
  <c r="BA265" i="25" s="1"/>
  <c r="D266" i="25"/>
  <c r="BA266" i="25" s="1"/>
  <c r="D267" i="25"/>
  <c r="BA267" i="25" s="1"/>
  <c r="D268" i="25"/>
  <c r="BA268" i="25" s="1"/>
  <c r="D269" i="25"/>
  <c r="BA269" i="25" s="1"/>
  <c r="D270" i="25"/>
  <c r="BA270" i="25" s="1"/>
  <c r="D271" i="25"/>
  <c r="BA271" i="25" s="1"/>
  <c r="D272" i="25"/>
  <c r="BA272" i="25" s="1"/>
  <c r="D273" i="25"/>
  <c r="BA273" i="25" s="1"/>
  <c r="D274" i="25"/>
  <c r="BA274" i="25" s="1"/>
  <c r="D275" i="25"/>
  <c r="BA275" i="25" s="1"/>
  <c r="D276" i="25"/>
  <c r="BA276" i="25" s="1"/>
  <c r="D277" i="25"/>
  <c r="BA277" i="25" s="1"/>
  <c r="D278" i="25"/>
  <c r="BA278" i="25" s="1"/>
  <c r="D279" i="25"/>
  <c r="BA279" i="25" s="1"/>
  <c r="D280" i="25"/>
  <c r="BA280" i="25" s="1"/>
  <c r="D281" i="25"/>
  <c r="BA281" i="25" s="1"/>
  <c r="D282" i="25"/>
  <c r="BA282" i="25" s="1"/>
  <c r="D283" i="25"/>
  <c r="BA283" i="25" s="1"/>
  <c r="D284" i="25"/>
  <c r="BA284" i="25" s="1"/>
  <c r="D285" i="25"/>
  <c r="BA285" i="25" s="1"/>
  <c r="D286" i="25"/>
  <c r="BA286" i="25" s="1"/>
  <c r="D287" i="25"/>
  <c r="BA287" i="25" s="1"/>
  <c r="D288" i="25"/>
  <c r="BA288" i="25" s="1"/>
  <c r="D289" i="25"/>
  <c r="BA289" i="25" s="1"/>
  <c r="D290" i="25"/>
  <c r="BA290" i="25" s="1"/>
  <c r="D291" i="25"/>
  <c r="BA291" i="25" s="1"/>
  <c r="D292" i="25"/>
  <c r="BA292" i="25" s="1"/>
  <c r="D293" i="25"/>
  <c r="BA293" i="25" s="1"/>
  <c r="D294" i="25"/>
  <c r="BA294" i="25" s="1"/>
  <c r="D295" i="25"/>
  <c r="BA295" i="25" s="1"/>
  <c r="D296" i="25"/>
  <c r="BA296" i="25" s="1"/>
  <c r="D297" i="25"/>
  <c r="BA297" i="25" s="1"/>
  <c r="D298" i="25"/>
  <c r="BA298" i="25" s="1"/>
  <c r="D299" i="25"/>
  <c r="BA299" i="25" s="1"/>
  <c r="D300" i="25"/>
  <c r="BA300" i="25" s="1"/>
  <c r="D301" i="25"/>
  <c r="BA301" i="25" s="1"/>
  <c r="D302" i="25"/>
  <c r="BA302" i="25" s="1"/>
  <c r="D303" i="25"/>
  <c r="BA303" i="25" s="1"/>
  <c r="D304" i="25"/>
  <c r="BA304" i="25" s="1"/>
  <c r="D305" i="25"/>
  <c r="BA305" i="25" s="1"/>
  <c r="D306" i="25"/>
  <c r="BA306" i="25" s="1"/>
  <c r="D307" i="25"/>
  <c r="BA307" i="25" s="1"/>
  <c r="D308" i="25"/>
  <c r="BA308" i="25" s="1"/>
  <c r="D309" i="25"/>
  <c r="BA309" i="25" s="1"/>
  <c r="D310" i="25"/>
  <c r="BA310" i="25" s="1"/>
  <c r="D311" i="25"/>
  <c r="BA311" i="25" s="1"/>
  <c r="D312" i="25"/>
  <c r="BA312" i="25" s="1"/>
  <c r="D313" i="25"/>
  <c r="BA313" i="25" s="1"/>
  <c r="D314" i="25"/>
  <c r="BA314" i="25" s="1"/>
  <c r="D315" i="25"/>
  <c r="BA315" i="25" s="1"/>
  <c r="D316" i="25"/>
  <c r="BA316" i="25" s="1"/>
  <c r="D317" i="25"/>
  <c r="BA317" i="25" s="1"/>
  <c r="D318" i="25"/>
  <c r="BA318" i="25" s="1"/>
  <c r="D319" i="25"/>
  <c r="BA319" i="25" s="1"/>
  <c r="D320" i="25"/>
  <c r="BA320" i="25" s="1"/>
  <c r="D321" i="25"/>
  <c r="BA321" i="25" s="1"/>
  <c r="D322" i="25"/>
  <c r="BA322" i="25" s="1"/>
  <c r="D323" i="25"/>
  <c r="BA323" i="25" s="1"/>
  <c r="D324" i="25"/>
  <c r="BA324" i="25" s="1"/>
  <c r="D325" i="25"/>
  <c r="BA325" i="25" s="1"/>
  <c r="D326" i="25"/>
  <c r="BA326" i="25" s="1"/>
  <c r="D327" i="25"/>
  <c r="BA327" i="25" s="1"/>
  <c r="D328" i="25"/>
  <c r="BA328" i="25" s="1"/>
  <c r="D329" i="25"/>
  <c r="BA329" i="25" s="1"/>
  <c r="D330" i="25"/>
  <c r="BA330" i="25" s="1"/>
  <c r="D331" i="25"/>
  <c r="BA331" i="25" s="1"/>
  <c r="D332" i="25"/>
  <c r="BA332" i="25" s="1"/>
  <c r="D333" i="25"/>
  <c r="BA333" i="25" s="1"/>
  <c r="D334" i="25"/>
  <c r="BA334" i="25" s="1"/>
  <c r="D335" i="25"/>
  <c r="BA335" i="25" s="1"/>
  <c r="D336" i="25"/>
  <c r="BA336" i="25" s="1"/>
  <c r="D337" i="25"/>
  <c r="BA337" i="25" s="1"/>
  <c r="D338" i="25"/>
  <c r="BA338" i="25" s="1"/>
  <c r="D339" i="25"/>
  <c r="BA339" i="25" s="1"/>
  <c r="D340" i="25"/>
  <c r="BA340" i="25" s="1"/>
  <c r="D341" i="25"/>
  <c r="BA341" i="25" s="1"/>
  <c r="D342" i="25"/>
  <c r="BA342" i="25" s="1"/>
  <c r="D343" i="25"/>
  <c r="BA343" i="25" s="1"/>
  <c r="D344" i="25"/>
  <c r="BA344" i="25" s="1"/>
  <c r="D345" i="25"/>
  <c r="BA345" i="25" s="1"/>
  <c r="D346" i="25"/>
  <c r="BA346" i="25" s="1"/>
  <c r="D347" i="25"/>
  <c r="BA347" i="25" s="1"/>
  <c r="D348" i="25"/>
  <c r="BA348" i="25" s="1"/>
  <c r="D349" i="25"/>
  <c r="BA349" i="25" s="1"/>
  <c r="D350" i="25"/>
  <c r="BA350" i="25" s="1"/>
  <c r="D351" i="25"/>
  <c r="BA351" i="25" s="1"/>
  <c r="D352" i="25"/>
  <c r="BA352" i="25" s="1"/>
  <c r="D353" i="25"/>
  <c r="BA353" i="25" s="1"/>
  <c r="D354" i="25"/>
  <c r="BA354" i="25" s="1"/>
  <c r="D355" i="25"/>
  <c r="BA355" i="25" s="1"/>
  <c r="D356" i="25"/>
  <c r="BA356" i="25" s="1"/>
  <c r="D357" i="25"/>
  <c r="BA357" i="25" s="1"/>
  <c r="D358" i="25"/>
  <c r="BA358" i="25" s="1"/>
  <c r="D359" i="25"/>
  <c r="BA359" i="25" s="1"/>
  <c r="D360" i="25"/>
  <c r="BA360" i="25" s="1"/>
  <c r="D361" i="25"/>
  <c r="BA361" i="25" s="1"/>
  <c r="D362" i="25"/>
  <c r="BA362" i="25" s="1"/>
  <c r="D363" i="25"/>
  <c r="BA363" i="25" s="1"/>
  <c r="D364" i="25"/>
  <c r="BA364" i="25" s="1"/>
  <c r="D365" i="25"/>
  <c r="BA365" i="25" s="1"/>
  <c r="D366" i="25"/>
  <c r="BA366" i="25" s="1"/>
  <c r="D367" i="25"/>
  <c r="BA367" i="25" s="1"/>
  <c r="D368" i="25"/>
  <c r="BA368" i="25" s="1"/>
  <c r="D369" i="25"/>
  <c r="BA369" i="25" s="1"/>
  <c r="D370" i="25"/>
  <c r="BA370" i="25" s="1"/>
  <c r="D371" i="25"/>
  <c r="BA371" i="25" s="1"/>
  <c r="D372" i="25"/>
  <c r="BA372" i="25" s="1"/>
  <c r="D373" i="25"/>
  <c r="BA373" i="25" s="1"/>
  <c r="D374" i="25"/>
  <c r="BA374" i="25" s="1"/>
  <c r="D375" i="25"/>
  <c r="BA375" i="25" s="1"/>
  <c r="D376" i="25"/>
  <c r="BA376" i="25" s="1"/>
  <c r="D377" i="25"/>
  <c r="BA377" i="25" s="1"/>
  <c r="D378" i="25"/>
  <c r="BA378" i="25" s="1"/>
  <c r="D379" i="25"/>
  <c r="BA379" i="25" s="1"/>
  <c r="D380" i="25"/>
  <c r="BA380" i="25" s="1"/>
  <c r="D381" i="25"/>
  <c r="BA381" i="25" s="1"/>
  <c r="D382" i="25"/>
  <c r="BA382" i="25" s="1"/>
  <c r="D383" i="25"/>
  <c r="BA383" i="25" s="1"/>
  <c r="D384" i="25"/>
  <c r="BA384" i="25" s="1"/>
  <c r="D385" i="25"/>
  <c r="BA385" i="25" s="1"/>
  <c r="D386" i="25"/>
  <c r="BA386" i="25" s="1"/>
  <c r="D387" i="25"/>
  <c r="BA387" i="25" s="1"/>
  <c r="D388" i="25"/>
  <c r="BA388" i="25" s="1"/>
  <c r="D389" i="25"/>
  <c r="BA389" i="25" s="1"/>
  <c r="D390" i="25"/>
  <c r="BA390" i="25" s="1"/>
  <c r="D391" i="25"/>
  <c r="BA391" i="25" s="1"/>
  <c r="D392" i="25"/>
  <c r="BA392" i="25" s="1"/>
  <c r="D393" i="25"/>
  <c r="BA393" i="25" s="1"/>
  <c r="D394" i="25"/>
  <c r="BA394" i="25" s="1"/>
  <c r="D395" i="25"/>
  <c r="BA395" i="25" s="1"/>
  <c r="D396" i="25"/>
  <c r="BA396" i="25" s="1"/>
  <c r="D397" i="25"/>
  <c r="BA397" i="25" s="1"/>
  <c r="D398" i="25"/>
  <c r="BA398" i="25" s="1"/>
  <c r="D399" i="25"/>
  <c r="BA399" i="25" s="1"/>
  <c r="D400" i="25"/>
  <c r="BA400" i="25" s="1"/>
  <c r="D401" i="25"/>
  <c r="BA401" i="25" s="1"/>
  <c r="D402" i="25"/>
  <c r="BA402" i="25" s="1"/>
  <c r="D403" i="25"/>
  <c r="BA403" i="25" s="1"/>
  <c r="D404" i="25"/>
  <c r="BA404" i="25" s="1"/>
  <c r="D405" i="25"/>
  <c r="BA405" i="25" s="1"/>
  <c r="D406" i="25"/>
  <c r="BA406" i="25" s="1"/>
  <c r="D407" i="25"/>
  <c r="BA407" i="25" s="1"/>
  <c r="D408" i="25"/>
  <c r="BA408" i="25" s="1"/>
  <c r="D409" i="25"/>
  <c r="BA409" i="25" s="1"/>
  <c r="D410" i="25"/>
  <c r="BA410" i="25" s="1"/>
  <c r="D411" i="25"/>
  <c r="BA411" i="25" s="1"/>
  <c r="D412" i="25"/>
  <c r="BA412" i="25" s="1"/>
  <c r="D413" i="25"/>
  <c r="BA413" i="25" s="1"/>
  <c r="D414" i="25"/>
  <c r="BA414" i="25" s="1"/>
  <c r="D415" i="25"/>
  <c r="BA415" i="25" s="1"/>
  <c r="D416" i="25"/>
  <c r="BA416" i="25" s="1"/>
  <c r="D417" i="25"/>
  <c r="BA417" i="25" s="1"/>
  <c r="D418" i="25"/>
  <c r="BA418" i="25" s="1"/>
  <c r="D419" i="25"/>
  <c r="BA419" i="25" s="1"/>
  <c r="D420" i="25"/>
  <c r="BA420" i="25" s="1"/>
  <c r="D421" i="25"/>
  <c r="BA421" i="25" s="1"/>
  <c r="D422" i="25"/>
  <c r="BA422" i="25" s="1"/>
  <c r="D423" i="25"/>
  <c r="BA423" i="25" s="1"/>
  <c r="D424" i="25"/>
  <c r="BA424" i="25" s="1"/>
  <c r="D425" i="25"/>
  <c r="BA425" i="25" s="1"/>
  <c r="D426" i="25"/>
  <c r="BA426" i="25" s="1"/>
  <c r="D427" i="25"/>
  <c r="BA427" i="25" s="1"/>
  <c r="D428" i="25"/>
  <c r="BA428" i="25" s="1"/>
  <c r="D429" i="25"/>
  <c r="BA429" i="25" s="1"/>
  <c r="D430" i="25"/>
  <c r="BA430" i="25" s="1"/>
  <c r="D431" i="25"/>
  <c r="BA431" i="25" s="1"/>
  <c r="D432" i="25"/>
  <c r="BA432" i="25" s="1"/>
  <c r="D433" i="25"/>
  <c r="BA433" i="25" s="1"/>
  <c r="D434" i="25"/>
  <c r="BA434" i="25" s="1"/>
  <c r="D435" i="25"/>
  <c r="BA435" i="25" s="1"/>
  <c r="D436" i="25"/>
  <c r="BA436" i="25" s="1"/>
  <c r="D437" i="25"/>
  <c r="BA437" i="25" s="1"/>
  <c r="D438" i="25"/>
  <c r="BA438" i="25" s="1"/>
  <c r="D439" i="25"/>
  <c r="BA439" i="25" s="1"/>
  <c r="D440" i="25"/>
  <c r="BA440" i="25" s="1"/>
  <c r="D441" i="25"/>
  <c r="BA441" i="25" s="1"/>
  <c r="D442" i="25"/>
  <c r="BA442" i="25" s="1"/>
  <c r="D443" i="25"/>
  <c r="BA443" i="25" s="1"/>
  <c r="D444" i="25"/>
  <c r="BA444" i="25" s="1"/>
  <c r="D445" i="25"/>
  <c r="BA445" i="25" s="1"/>
  <c r="D446" i="25"/>
  <c r="BA446" i="25" s="1"/>
  <c r="D447" i="25"/>
  <c r="BA447" i="25" s="1"/>
  <c r="D448" i="25"/>
  <c r="BA448" i="25" s="1"/>
  <c r="D449" i="25"/>
  <c r="BA449" i="25" s="1"/>
  <c r="D450" i="25"/>
  <c r="BA450" i="25" s="1"/>
  <c r="D451" i="25"/>
  <c r="BA451" i="25" s="1"/>
  <c r="D452" i="25"/>
  <c r="BA452" i="25" s="1"/>
  <c r="D453" i="25"/>
  <c r="BA453" i="25" s="1"/>
  <c r="D454" i="25"/>
  <c r="BA454" i="25" s="1"/>
  <c r="D455" i="25"/>
  <c r="BA455" i="25" s="1"/>
  <c r="D456" i="25"/>
  <c r="BA456" i="25" s="1"/>
  <c r="D457" i="25"/>
  <c r="BA457" i="25" s="1"/>
  <c r="D458" i="25"/>
  <c r="BA458" i="25" s="1"/>
  <c r="D459" i="25"/>
  <c r="BA459" i="25" s="1"/>
  <c r="D460" i="25"/>
  <c r="BA460" i="25" s="1"/>
  <c r="D461" i="25"/>
  <c r="BA461" i="25" s="1"/>
  <c r="D462" i="25"/>
  <c r="BA462" i="25" s="1"/>
  <c r="D463" i="25"/>
  <c r="BA463" i="25" s="1"/>
  <c r="D464" i="25"/>
  <c r="BA464" i="25" s="1"/>
  <c r="D465" i="25"/>
  <c r="BA465" i="25" s="1"/>
  <c r="D466" i="25"/>
  <c r="BA466" i="25" s="1"/>
  <c r="D467" i="25"/>
  <c r="BA467" i="25" s="1"/>
  <c r="D468" i="25"/>
  <c r="BA468" i="25" s="1"/>
  <c r="D469" i="25"/>
  <c r="BA469" i="25" s="1"/>
  <c r="D470" i="25"/>
  <c r="BA470" i="25" s="1"/>
  <c r="D471" i="25"/>
  <c r="BA471" i="25" s="1"/>
  <c r="D472" i="25"/>
  <c r="BA472" i="25" s="1"/>
  <c r="D80" i="25"/>
  <c r="BS94" i="19" l="1"/>
  <c r="BS82" i="19"/>
  <c r="BS93" i="19"/>
  <c r="BS92" i="19"/>
  <c r="BA89" i="25"/>
  <c r="BS91" i="19"/>
  <c r="BA88" i="25"/>
  <c r="BS90" i="19"/>
  <c r="BA87" i="25"/>
  <c r="BS89" i="19"/>
  <c r="BS88" i="19"/>
  <c r="BS87" i="19"/>
  <c r="BS86" i="19"/>
  <c r="BS85" i="19"/>
  <c r="BS84" i="19"/>
  <c r="BS83" i="19"/>
  <c r="AZ464" i="25"/>
  <c r="AZ380" i="25"/>
  <c r="AZ308" i="25"/>
  <c r="AZ212" i="25"/>
  <c r="AZ152" i="25"/>
  <c r="AZ451" i="25"/>
  <c r="AZ343" i="25"/>
  <c r="AZ223" i="25"/>
  <c r="AZ103" i="25"/>
  <c r="AZ426" i="25"/>
  <c r="AZ354" i="25"/>
  <c r="AZ258" i="25"/>
  <c r="AZ210" i="25"/>
  <c r="AZ90" i="25"/>
  <c r="AZ461" i="25"/>
  <c r="AZ449" i="25"/>
  <c r="AZ437" i="25"/>
  <c r="AZ425" i="25"/>
  <c r="AZ413" i="25"/>
  <c r="AZ401" i="25"/>
  <c r="AZ389" i="25"/>
  <c r="AZ377" i="25"/>
  <c r="AZ365" i="25"/>
  <c r="AZ353" i="25"/>
  <c r="AZ341" i="25"/>
  <c r="AZ329" i="25"/>
  <c r="AZ317" i="25"/>
  <c r="AZ305" i="25"/>
  <c r="AZ293" i="25"/>
  <c r="AZ281" i="25"/>
  <c r="AZ269" i="25"/>
  <c r="AZ257" i="25"/>
  <c r="AZ245" i="25"/>
  <c r="AZ233" i="25"/>
  <c r="AZ221" i="25"/>
  <c r="AZ209" i="25"/>
  <c r="AZ197" i="25"/>
  <c r="AZ185" i="25"/>
  <c r="AZ173" i="25"/>
  <c r="AZ161" i="25"/>
  <c r="AZ149" i="25"/>
  <c r="AZ137" i="25"/>
  <c r="AZ125" i="25"/>
  <c r="AZ113" i="25"/>
  <c r="AZ101" i="25"/>
  <c r="AZ89" i="25"/>
  <c r="AZ392" i="25"/>
  <c r="AZ260" i="25"/>
  <c r="AZ128" i="25"/>
  <c r="AZ403" i="25"/>
  <c r="AZ271" i="25"/>
  <c r="AZ91" i="25"/>
  <c r="AZ366" i="25"/>
  <c r="AZ246" i="25"/>
  <c r="AZ186" i="25"/>
  <c r="AZ412" i="25"/>
  <c r="AZ352" i="25"/>
  <c r="AZ316" i="25"/>
  <c r="AZ292" i="25"/>
  <c r="AZ280" i="25"/>
  <c r="AZ268" i="25"/>
  <c r="AZ256" i="25"/>
  <c r="AZ244" i="25"/>
  <c r="AZ232" i="25"/>
  <c r="AZ220" i="25"/>
  <c r="AZ208" i="25"/>
  <c r="AZ196" i="25"/>
  <c r="AZ184" i="25"/>
  <c r="AZ172" i="25"/>
  <c r="AZ160" i="25"/>
  <c r="AZ148" i="25"/>
  <c r="AZ136" i="25"/>
  <c r="AZ124" i="25"/>
  <c r="AZ112" i="25"/>
  <c r="AZ100" i="25"/>
  <c r="AZ88" i="25"/>
  <c r="AZ428" i="25"/>
  <c r="AZ332" i="25"/>
  <c r="AZ224" i="25"/>
  <c r="AZ104" i="25"/>
  <c r="AZ391" i="25"/>
  <c r="AZ319" i="25"/>
  <c r="AZ211" i="25"/>
  <c r="AZ139" i="25"/>
  <c r="AZ330" i="25"/>
  <c r="AZ102" i="25"/>
  <c r="AZ340" i="25"/>
  <c r="AZ471" i="25"/>
  <c r="AZ447" i="25"/>
  <c r="AZ435" i="25"/>
  <c r="AZ423" i="25"/>
  <c r="AZ411" i="25"/>
  <c r="AZ399" i="25"/>
  <c r="AZ387" i="25"/>
  <c r="AZ375" i="25"/>
  <c r="AZ363" i="25"/>
  <c r="AZ351" i="25"/>
  <c r="AZ339" i="25"/>
  <c r="AZ327" i="25"/>
  <c r="AZ315" i="25"/>
  <c r="AZ303" i="25"/>
  <c r="AZ291" i="25"/>
  <c r="AZ279" i="25"/>
  <c r="AZ267" i="25"/>
  <c r="AZ255" i="25"/>
  <c r="AZ243" i="25"/>
  <c r="AZ231" i="25"/>
  <c r="AZ219" i="25"/>
  <c r="AZ207" i="25"/>
  <c r="AZ195" i="25"/>
  <c r="AZ183" i="25"/>
  <c r="AZ171" i="25"/>
  <c r="AZ159" i="25"/>
  <c r="AZ147" i="25"/>
  <c r="AZ135" i="25"/>
  <c r="AZ123" i="25"/>
  <c r="AZ111" i="25"/>
  <c r="AZ99" i="25"/>
  <c r="AZ87" i="25"/>
  <c r="AZ452" i="25"/>
  <c r="AZ356" i="25"/>
  <c r="AZ284" i="25"/>
  <c r="AZ200" i="25"/>
  <c r="AZ92" i="25"/>
  <c r="AZ379" i="25"/>
  <c r="AZ283" i="25"/>
  <c r="AZ199" i="25"/>
  <c r="AZ163" i="25"/>
  <c r="AZ462" i="25"/>
  <c r="AZ378" i="25"/>
  <c r="AZ282" i="25"/>
  <c r="AZ222" i="25"/>
  <c r="AZ198" i="25"/>
  <c r="AZ114" i="25"/>
  <c r="AZ304" i="25"/>
  <c r="AZ459" i="25"/>
  <c r="AZ470" i="25"/>
  <c r="AZ458" i="25"/>
  <c r="AZ446" i="25"/>
  <c r="AZ434" i="25"/>
  <c r="AZ422" i="25"/>
  <c r="AZ410" i="25"/>
  <c r="AZ398" i="25"/>
  <c r="AZ386" i="25"/>
  <c r="AZ374" i="25"/>
  <c r="AZ362" i="25"/>
  <c r="AZ350" i="25"/>
  <c r="AZ338" i="25"/>
  <c r="AZ326" i="25"/>
  <c r="AZ314" i="25"/>
  <c r="AZ302" i="25"/>
  <c r="AZ290" i="25"/>
  <c r="AZ278" i="25"/>
  <c r="AZ266" i="25"/>
  <c r="AZ254" i="25"/>
  <c r="AZ242" i="25"/>
  <c r="AZ230" i="25"/>
  <c r="AZ218" i="25"/>
  <c r="AZ206" i="25"/>
  <c r="AZ194" i="25"/>
  <c r="AZ182" i="25"/>
  <c r="AZ170" i="25"/>
  <c r="AZ158" i="25"/>
  <c r="AZ146" i="25"/>
  <c r="AZ134" i="25"/>
  <c r="AZ122" i="25"/>
  <c r="AZ110" i="25"/>
  <c r="AZ98" i="25"/>
  <c r="AZ86" i="25"/>
  <c r="AZ344" i="25"/>
  <c r="AZ236" i="25"/>
  <c r="AZ188" i="25"/>
  <c r="AZ439" i="25"/>
  <c r="AZ307" i="25"/>
  <c r="AZ127" i="25"/>
  <c r="AZ402" i="25"/>
  <c r="AZ294" i="25"/>
  <c r="AZ162" i="25"/>
  <c r="AZ472" i="25"/>
  <c r="AZ364" i="25"/>
  <c r="AZ445" i="25"/>
  <c r="AZ421" i="25"/>
  <c r="AZ409" i="25"/>
  <c r="AZ397" i="25"/>
  <c r="AZ385" i="25"/>
  <c r="AZ373" i="25"/>
  <c r="AZ361" i="25"/>
  <c r="AZ349" i="25"/>
  <c r="AZ337" i="25"/>
  <c r="AZ325" i="25"/>
  <c r="AZ313" i="25"/>
  <c r="AZ301" i="25"/>
  <c r="AZ289" i="25"/>
  <c r="AZ277" i="25"/>
  <c r="AZ265" i="25"/>
  <c r="AZ253" i="25"/>
  <c r="AZ241" i="25"/>
  <c r="AZ229" i="25"/>
  <c r="AZ217" i="25"/>
  <c r="AZ205" i="25"/>
  <c r="AZ193" i="25"/>
  <c r="AZ181" i="25"/>
  <c r="AZ169" i="25"/>
  <c r="AZ157" i="25"/>
  <c r="AZ145" i="25"/>
  <c r="AZ133" i="25"/>
  <c r="AZ121" i="25"/>
  <c r="AZ109" i="25"/>
  <c r="AZ97" i="25"/>
  <c r="AZ85" i="25"/>
  <c r="AZ368" i="25"/>
  <c r="AZ248" i="25"/>
  <c r="AZ164" i="25"/>
  <c r="AZ415" i="25"/>
  <c r="AZ295" i="25"/>
  <c r="AZ115" i="25"/>
  <c r="AZ390" i="25"/>
  <c r="AZ270" i="25"/>
  <c r="AZ138" i="25"/>
  <c r="AZ436" i="25"/>
  <c r="AZ376" i="25"/>
  <c r="AZ457" i="25"/>
  <c r="AZ433" i="25"/>
  <c r="AZ468" i="25"/>
  <c r="AZ456" i="25"/>
  <c r="AZ444" i="25"/>
  <c r="AZ432" i="25"/>
  <c r="AZ420" i="25"/>
  <c r="AZ408" i="25"/>
  <c r="AZ396" i="25"/>
  <c r="AZ384" i="25"/>
  <c r="AZ372" i="25"/>
  <c r="AZ360" i="25"/>
  <c r="AZ348" i="25"/>
  <c r="AZ336" i="25"/>
  <c r="AZ324" i="25"/>
  <c r="AZ312" i="25"/>
  <c r="AZ300" i="25"/>
  <c r="AZ288" i="25"/>
  <c r="AZ276" i="25"/>
  <c r="AZ264" i="25"/>
  <c r="AZ252" i="25"/>
  <c r="AZ240" i="25"/>
  <c r="AZ228" i="25"/>
  <c r="AZ216" i="25"/>
  <c r="AZ204" i="25"/>
  <c r="AZ192" i="25"/>
  <c r="AZ180" i="25"/>
  <c r="AZ168" i="25"/>
  <c r="AZ156" i="25"/>
  <c r="AZ144" i="25"/>
  <c r="AZ132" i="25"/>
  <c r="AZ120" i="25"/>
  <c r="AZ108" i="25"/>
  <c r="AZ96" i="25"/>
  <c r="AZ84" i="25"/>
  <c r="AZ416" i="25"/>
  <c r="AZ296" i="25"/>
  <c r="AZ116" i="25"/>
  <c r="AZ367" i="25"/>
  <c r="AZ247" i="25"/>
  <c r="AZ151" i="25"/>
  <c r="AZ414" i="25"/>
  <c r="AZ306" i="25"/>
  <c r="AZ150" i="25"/>
  <c r="AZ460" i="25"/>
  <c r="AZ400" i="25"/>
  <c r="AZ467" i="25"/>
  <c r="AZ431" i="25"/>
  <c r="AZ419" i="25"/>
  <c r="AZ407" i="25"/>
  <c r="AZ395" i="25"/>
  <c r="AZ383" i="25"/>
  <c r="AZ371" i="25"/>
  <c r="AZ359" i="25"/>
  <c r="AZ347" i="25"/>
  <c r="AZ335" i="25"/>
  <c r="AZ323" i="25"/>
  <c r="AZ311" i="25"/>
  <c r="AZ299" i="25"/>
  <c r="AZ287" i="25"/>
  <c r="AZ275" i="25"/>
  <c r="AZ263" i="25"/>
  <c r="AZ251" i="25"/>
  <c r="AZ239" i="25"/>
  <c r="AZ227" i="25"/>
  <c r="AZ215" i="25"/>
  <c r="AZ203" i="25"/>
  <c r="AZ191" i="25"/>
  <c r="AZ179" i="25"/>
  <c r="AZ167" i="25"/>
  <c r="AZ155" i="25"/>
  <c r="AZ143" i="25"/>
  <c r="AZ131" i="25"/>
  <c r="AZ119" i="25"/>
  <c r="AZ107" i="25"/>
  <c r="AZ95" i="25"/>
  <c r="AZ83" i="25"/>
  <c r="AZ440" i="25"/>
  <c r="AZ320" i="25"/>
  <c r="AZ140" i="25"/>
  <c r="AZ427" i="25"/>
  <c r="AZ331" i="25"/>
  <c r="AZ235" i="25"/>
  <c r="AZ175" i="25"/>
  <c r="AZ450" i="25"/>
  <c r="AZ318" i="25"/>
  <c r="AZ126" i="25"/>
  <c r="AZ448" i="25"/>
  <c r="AZ388" i="25"/>
  <c r="AZ469" i="25"/>
  <c r="AZ455" i="25"/>
  <c r="AZ466" i="25"/>
  <c r="AZ454" i="25"/>
  <c r="AZ442" i="25"/>
  <c r="AZ430" i="25"/>
  <c r="AZ418" i="25"/>
  <c r="AZ406" i="25"/>
  <c r="AZ394" i="25"/>
  <c r="AZ382" i="25"/>
  <c r="AZ370" i="25"/>
  <c r="AZ358" i="25"/>
  <c r="AZ346" i="25"/>
  <c r="AZ334" i="25"/>
  <c r="AZ322" i="25"/>
  <c r="AZ310" i="25"/>
  <c r="AZ298" i="25"/>
  <c r="AZ286" i="25"/>
  <c r="AZ274" i="25"/>
  <c r="AZ262" i="25"/>
  <c r="AZ250" i="25"/>
  <c r="AZ238" i="25"/>
  <c r="AZ226" i="25"/>
  <c r="AZ214" i="25"/>
  <c r="AZ202" i="25"/>
  <c r="AZ190" i="25"/>
  <c r="AZ178" i="25"/>
  <c r="AZ166" i="25"/>
  <c r="AZ154" i="25"/>
  <c r="AZ142" i="25"/>
  <c r="AZ130" i="25"/>
  <c r="AZ118" i="25"/>
  <c r="AZ106" i="25"/>
  <c r="AZ94" i="25"/>
  <c r="AZ82" i="25"/>
  <c r="AZ404" i="25"/>
  <c r="AZ272" i="25"/>
  <c r="AZ176" i="25"/>
  <c r="AZ463" i="25"/>
  <c r="AZ355" i="25"/>
  <c r="AZ259" i="25"/>
  <c r="AZ187" i="25"/>
  <c r="AZ438" i="25"/>
  <c r="AZ342" i="25"/>
  <c r="AZ234" i="25"/>
  <c r="AZ174" i="25"/>
  <c r="AZ424" i="25"/>
  <c r="AZ328" i="25"/>
  <c r="AZ443" i="25"/>
  <c r="AZ465" i="25"/>
  <c r="AZ453" i="25"/>
  <c r="AZ441" i="25"/>
  <c r="AZ429" i="25"/>
  <c r="AZ417" i="25"/>
  <c r="AZ405" i="25"/>
  <c r="AZ393" i="25"/>
  <c r="AZ381" i="25"/>
  <c r="AZ369" i="25"/>
  <c r="AZ357" i="25"/>
  <c r="AZ345" i="25"/>
  <c r="AZ333" i="25"/>
  <c r="AZ321" i="25"/>
  <c r="AZ309" i="25"/>
  <c r="AZ297" i="25"/>
  <c r="AZ285" i="25"/>
  <c r="AZ273" i="25"/>
  <c r="AZ261" i="25"/>
  <c r="AZ249" i="25"/>
  <c r="AZ237" i="25"/>
  <c r="AZ225" i="25"/>
  <c r="AZ213" i="25"/>
  <c r="AZ201" i="25"/>
  <c r="AZ189" i="25"/>
  <c r="AZ177" i="25"/>
  <c r="AZ165" i="25"/>
  <c r="AZ153" i="25"/>
  <c r="AZ141" i="25"/>
  <c r="AZ129" i="25"/>
  <c r="AZ117" i="25"/>
  <c r="AZ105" i="25"/>
  <c r="AZ93" i="25"/>
  <c r="AZ80" i="25"/>
  <c r="AZ81" i="25"/>
  <c r="AW428" i="25"/>
  <c r="AX428" i="25"/>
  <c r="AW416" i="25"/>
  <c r="AX416" i="25"/>
  <c r="AW404" i="25"/>
  <c r="AX404" i="25"/>
  <c r="AW392" i="25"/>
  <c r="AX392" i="25"/>
  <c r="AW380" i="25"/>
  <c r="AX380" i="25"/>
  <c r="AW368" i="25"/>
  <c r="AX368" i="25"/>
  <c r="AW356" i="25"/>
  <c r="AX356" i="25"/>
  <c r="AW344" i="25"/>
  <c r="AX344" i="25"/>
  <c r="AW332" i="25"/>
  <c r="AX332" i="25"/>
  <c r="AW320" i="25"/>
  <c r="AX320" i="25"/>
  <c r="AW308" i="25"/>
  <c r="AX308" i="25"/>
  <c r="AW296" i="25"/>
  <c r="AX296" i="25"/>
  <c r="AW284" i="25"/>
  <c r="AX284" i="25"/>
  <c r="AW272" i="25"/>
  <c r="AX272" i="25"/>
  <c r="AW260" i="25"/>
  <c r="AX260" i="25"/>
  <c r="AW248" i="25"/>
  <c r="AX248" i="25"/>
  <c r="AW236" i="25"/>
  <c r="AX236" i="25"/>
  <c r="AW224" i="25"/>
  <c r="AX224" i="25"/>
  <c r="AW212" i="25"/>
  <c r="AX212" i="25"/>
  <c r="AW200" i="25"/>
  <c r="AX200" i="25"/>
  <c r="AW188" i="25"/>
  <c r="AX188" i="25"/>
  <c r="AW176" i="25"/>
  <c r="AX176" i="25"/>
  <c r="AW164" i="25"/>
  <c r="AX164" i="25"/>
  <c r="AW152" i="25"/>
  <c r="AX152" i="25"/>
  <c r="AW140" i="25"/>
  <c r="AX140" i="25"/>
  <c r="AW128" i="25"/>
  <c r="AX128" i="25"/>
  <c r="AW116" i="25"/>
  <c r="AX116" i="25"/>
  <c r="AW104" i="25"/>
  <c r="AX104" i="25"/>
  <c r="AW92" i="25"/>
  <c r="AX92" i="25"/>
  <c r="AW439" i="25"/>
  <c r="AX439" i="25"/>
  <c r="AW415" i="25"/>
  <c r="AX415" i="25"/>
  <c r="AW403" i="25"/>
  <c r="AX403" i="25"/>
  <c r="AW391" i="25"/>
  <c r="AX391" i="25"/>
  <c r="AW379" i="25"/>
  <c r="AX379" i="25"/>
  <c r="AW367" i="25"/>
  <c r="AX367" i="25"/>
  <c r="AW355" i="25"/>
  <c r="AX355" i="25"/>
  <c r="AW343" i="25"/>
  <c r="AX343" i="25"/>
  <c r="AW331" i="25"/>
  <c r="AX331" i="25"/>
  <c r="AW319" i="25"/>
  <c r="AX319" i="25"/>
  <c r="AW307" i="25"/>
  <c r="AX307" i="25"/>
  <c r="AW295" i="25"/>
  <c r="AX295" i="25"/>
  <c r="AW283" i="25"/>
  <c r="AX283" i="25"/>
  <c r="AW271" i="25"/>
  <c r="AX271" i="25"/>
  <c r="AW259" i="25"/>
  <c r="AX259" i="25"/>
  <c r="AW247" i="25"/>
  <c r="AX247" i="25"/>
  <c r="AW235" i="25"/>
  <c r="AX235" i="25"/>
  <c r="AW223" i="25"/>
  <c r="AX223" i="25"/>
  <c r="AW211" i="25"/>
  <c r="AX211" i="25"/>
  <c r="AW199" i="25"/>
  <c r="AX199" i="25"/>
  <c r="AW187" i="25"/>
  <c r="AX187" i="25"/>
  <c r="AW175" i="25"/>
  <c r="AX175" i="25"/>
  <c r="AW163" i="25"/>
  <c r="AX163" i="25"/>
  <c r="AW151" i="25"/>
  <c r="AX151" i="25"/>
  <c r="AW139" i="25"/>
  <c r="AX139" i="25"/>
  <c r="AW127" i="25"/>
  <c r="AX127" i="25"/>
  <c r="AW115" i="25"/>
  <c r="AX115" i="25"/>
  <c r="AW103" i="25"/>
  <c r="AX103" i="25"/>
  <c r="AW91" i="25"/>
  <c r="AX91" i="25"/>
  <c r="AW440" i="25"/>
  <c r="AX440" i="25"/>
  <c r="AW450" i="25"/>
  <c r="AX450" i="25"/>
  <c r="AW438" i="25"/>
  <c r="AX438" i="25"/>
  <c r="AW426" i="25"/>
  <c r="AX426" i="25"/>
  <c r="AW414" i="25"/>
  <c r="AX414" i="25"/>
  <c r="AW402" i="25"/>
  <c r="AX402" i="25"/>
  <c r="AW390" i="25"/>
  <c r="AX390" i="25"/>
  <c r="AW378" i="25"/>
  <c r="AX378" i="25"/>
  <c r="AW366" i="25"/>
  <c r="AX366" i="25"/>
  <c r="AW354" i="25"/>
  <c r="AX354" i="25"/>
  <c r="AW342" i="25"/>
  <c r="AX342" i="25"/>
  <c r="AW330" i="25"/>
  <c r="AX330" i="25"/>
  <c r="AW318" i="25"/>
  <c r="AX318" i="25"/>
  <c r="AW306" i="25"/>
  <c r="AX306" i="25"/>
  <c r="AW294" i="25"/>
  <c r="AX294" i="25"/>
  <c r="AW282" i="25"/>
  <c r="AX282" i="25"/>
  <c r="AW270" i="25"/>
  <c r="AX270" i="25"/>
  <c r="AW258" i="25"/>
  <c r="AX258" i="25"/>
  <c r="AW246" i="25"/>
  <c r="AX246" i="25"/>
  <c r="AW234" i="25"/>
  <c r="AX234" i="25"/>
  <c r="AW222" i="25"/>
  <c r="AX222" i="25"/>
  <c r="AW210" i="25"/>
  <c r="AX210" i="25"/>
  <c r="AW198" i="25"/>
  <c r="AX198" i="25"/>
  <c r="AW186" i="25"/>
  <c r="AX186" i="25"/>
  <c r="AW174" i="25"/>
  <c r="AX174" i="25"/>
  <c r="AW162" i="25"/>
  <c r="AX162" i="25"/>
  <c r="AW150" i="25"/>
  <c r="AX150" i="25"/>
  <c r="AW138" i="25"/>
  <c r="AX138" i="25"/>
  <c r="AW126" i="25"/>
  <c r="AX126" i="25"/>
  <c r="AW114" i="25"/>
  <c r="AX114" i="25"/>
  <c r="AW102" i="25"/>
  <c r="AX102" i="25"/>
  <c r="AW90" i="25"/>
  <c r="AX90" i="25"/>
  <c r="AW437" i="25"/>
  <c r="AX437" i="25"/>
  <c r="AW389" i="25"/>
  <c r="AX389" i="25"/>
  <c r="AW377" i="25"/>
  <c r="AX377" i="25"/>
  <c r="AW365" i="25"/>
  <c r="AX365" i="25"/>
  <c r="AW353" i="25"/>
  <c r="AX353" i="25"/>
  <c r="AW341" i="25"/>
  <c r="AX341" i="25"/>
  <c r="AW329" i="25"/>
  <c r="AX329" i="25"/>
  <c r="AW317" i="25"/>
  <c r="AX317" i="25"/>
  <c r="AW305" i="25"/>
  <c r="AX305" i="25"/>
  <c r="AW293" i="25"/>
  <c r="AX293" i="25"/>
  <c r="AW281" i="25"/>
  <c r="AX281" i="25"/>
  <c r="AW269" i="25"/>
  <c r="AX269" i="25"/>
  <c r="AW257" i="25"/>
  <c r="AX257" i="25"/>
  <c r="AW245" i="25"/>
  <c r="AX245" i="25"/>
  <c r="AW233" i="25"/>
  <c r="AX233" i="25"/>
  <c r="AW221" i="25"/>
  <c r="AX221" i="25"/>
  <c r="AW209" i="25"/>
  <c r="AX209" i="25"/>
  <c r="AW197" i="25"/>
  <c r="AX197" i="25"/>
  <c r="AW185" i="25"/>
  <c r="AX185" i="25"/>
  <c r="AW173" i="25"/>
  <c r="AX173" i="25"/>
  <c r="AW161" i="25"/>
  <c r="AX161" i="25"/>
  <c r="AW149" i="25"/>
  <c r="AX149" i="25"/>
  <c r="AW137" i="25"/>
  <c r="AX137" i="25"/>
  <c r="AW125" i="25"/>
  <c r="AX125" i="25"/>
  <c r="AW113" i="25"/>
  <c r="AX113" i="25"/>
  <c r="AW101" i="25"/>
  <c r="AX101" i="25"/>
  <c r="AW89" i="25"/>
  <c r="AX89" i="25"/>
  <c r="AW427" i="25"/>
  <c r="AX427" i="25"/>
  <c r="AW424" i="25"/>
  <c r="AX424" i="25"/>
  <c r="AW352" i="25"/>
  <c r="AX352" i="25"/>
  <c r="AW340" i="25"/>
  <c r="AX340" i="25"/>
  <c r="AW328" i="25"/>
  <c r="AX328" i="25"/>
  <c r="AW316" i="25"/>
  <c r="AX316" i="25"/>
  <c r="AW304" i="25"/>
  <c r="AX304" i="25"/>
  <c r="AW292" i="25"/>
  <c r="AX292" i="25"/>
  <c r="AW280" i="25"/>
  <c r="AX280" i="25"/>
  <c r="AW268" i="25"/>
  <c r="AX268" i="25"/>
  <c r="AW256" i="25"/>
  <c r="AX256" i="25"/>
  <c r="AW244" i="25"/>
  <c r="AX244" i="25"/>
  <c r="AW232" i="25"/>
  <c r="AX232" i="25"/>
  <c r="AW220" i="25"/>
  <c r="AX220" i="25"/>
  <c r="AW208" i="25"/>
  <c r="AX208" i="25"/>
  <c r="AW196" i="25"/>
  <c r="AX196" i="25"/>
  <c r="AW184" i="25"/>
  <c r="AX184" i="25"/>
  <c r="AW172" i="25"/>
  <c r="AX172" i="25"/>
  <c r="AW160" i="25"/>
  <c r="AX160" i="25"/>
  <c r="AW148" i="25"/>
  <c r="AX148" i="25"/>
  <c r="AW136" i="25"/>
  <c r="AX136" i="25"/>
  <c r="AW124" i="25"/>
  <c r="AX124" i="25"/>
  <c r="AW112" i="25"/>
  <c r="AX112" i="25"/>
  <c r="AW100" i="25"/>
  <c r="AX100" i="25"/>
  <c r="AW88" i="25"/>
  <c r="AX88" i="25"/>
  <c r="AW462" i="25"/>
  <c r="AX462" i="25"/>
  <c r="AW460" i="25"/>
  <c r="AX460" i="25"/>
  <c r="AW436" i="25"/>
  <c r="AX436" i="25"/>
  <c r="AW435" i="25"/>
  <c r="AX435" i="25"/>
  <c r="AW423" i="25"/>
  <c r="AX423" i="25"/>
  <c r="AW411" i="25"/>
  <c r="AX411" i="25"/>
  <c r="AW399" i="25"/>
  <c r="AX399" i="25"/>
  <c r="AW387" i="25"/>
  <c r="AX387" i="25"/>
  <c r="AW375" i="25"/>
  <c r="AX375" i="25"/>
  <c r="AW363" i="25"/>
  <c r="AX363" i="25"/>
  <c r="AW351" i="25"/>
  <c r="AX351" i="25"/>
  <c r="AW339" i="25"/>
  <c r="AX339" i="25"/>
  <c r="AW327" i="25"/>
  <c r="AX327" i="25"/>
  <c r="AW315" i="25"/>
  <c r="AX315" i="25"/>
  <c r="AW303" i="25"/>
  <c r="AX303" i="25"/>
  <c r="AW291" i="25"/>
  <c r="AX291" i="25"/>
  <c r="AW279" i="25"/>
  <c r="AX279" i="25"/>
  <c r="AW267" i="25"/>
  <c r="AX267" i="25"/>
  <c r="AW255" i="25"/>
  <c r="AX255" i="25"/>
  <c r="AW243" i="25"/>
  <c r="AX243" i="25"/>
  <c r="AW231" i="25"/>
  <c r="AX231" i="25"/>
  <c r="AW219" i="25"/>
  <c r="AX219" i="25"/>
  <c r="AW207" i="25"/>
  <c r="AX207" i="25"/>
  <c r="AW195" i="25"/>
  <c r="AX195" i="25"/>
  <c r="AW183" i="25"/>
  <c r="AX183" i="25"/>
  <c r="AW171" i="25"/>
  <c r="AX171" i="25"/>
  <c r="AW159" i="25"/>
  <c r="AX159" i="25"/>
  <c r="AW147" i="25"/>
  <c r="AX147" i="25"/>
  <c r="AW135" i="25"/>
  <c r="AX135" i="25"/>
  <c r="AW123" i="25"/>
  <c r="AX123" i="25"/>
  <c r="AW111" i="25"/>
  <c r="AX111" i="25"/>
  <c r="AW99" i="25"/>
  <c r="AX99" i="25"/>
  <c r="AW87" i="25"/>
  <c r="AX87" i="25"/>
  <c r="AW401" i="25"/>
  <c r="AX401" i="25"/>
  <c r="AW448" i="25"/>
  <c r="AX448" i="25"/>
  <c r="AW470" i="25"/>
  <c r="AX470" i="25"/>
  <c r="AW422" i="25"/>
  <c r="AX422" i="25"/>
  <c r="AW410" i="25"/>
  <c r="AX410" i="25"/>
  <c r="AW398" i="25"/>
  <c r="AX398" i="25"/>
  <c r="AW386" i="25"/>
  <c r="AX386" i="25"/>
  <c r="AW374" i="25"/>
  <c r="AX374" i="25"/>
  <c r="AW362" i="25"/>
  <c r="AX362" i="25"/>
  <c r="AW350" i="25"/>
  <c r="AX350" i="25"/>
  <c r="AW338" i="25"/>
  <c r="AX338" i="25"/>
  <c r="AW326" i="25"/>
  <c r="AX326" i="25"/>
  <c r="AW314" i="25"/>
  <c r="AX314" i="25"/>
  <c r="AW302" i="25"/>
  <c r="AX302" i="25"/>
  <c r="AW290" i="25"/>
  <c r="AX290" i="25"/>
  <c r="AW278" i="25"/>
  <c r="AX278" i="25"/>
  <c r="AW266" i="25"/>
  <c r="AX266" i="25"/>
  <c r="AW254" i="25"/>
  <c r="AX254" i="25"/>
  <c r="AW242" i="25"/>
  <c r="AX242" i="25"/>
  <c r="AW230" i="25"/>
  <c r="AX230" i="25"/>
  <c r="AW218" i="25"/>
  <c r="AX218" i="25"/>
  <c r="AW206" i="25"/>
  <c r="AX206" i="25"/>
  <c r="AW194" i="25"/>
  <c r="AX194" i="25"/>
  <c r="AW182" i="25"/>
  <c r="AX182" i="25"/>
  <c r="AW170" i="25"/>
  <c r="AX170" i="25"/>
  <c r="AW158" i="25"/>
  <c r="AX158" i="25"/>
  <c r="AW146" i="25"/>
  <c r="AX146" i="25"/>
  <c r="AW134" i="25"/>
  <c r="AX134" i="25"/>
  <c r="AW122" i="25"/>
  <c r="AX122" i="25"/>
  <c r="AW110" i="25"/>
  <c r="AX110" i="25"/>
  <c r="AW98" i="25"/>
  <c r="AX98" i="25"/>
  <c r="AW86" i="25"/>
  <c r="AX86" i="25"/>
  <c r="AW461" i="25"/>
  <c r="AX461" i="25"/>
  <c r="AW364" i="25"/>
  <c r="AX364" i="25"/>
  <c r="AW457" i="25"/>
  <c r="AX457" i="25"/>
  <c r="AW433" i="25"/>
  <c r="AX433" i="25"/>
  <c r="AW421" i="25"/>
  <c r="AX421" i="25"/>
  <c r="AW409" i="25"/>
  <c r="AX409" i="25"/>
  <c r="AW397" i="25"/>
  <c r="AX397" i="25"/>
  <c r="AW385" i="25"/>
  <c r="AX385" i="25"/>
  <c r="AW373" i="25"/>
  <c r="AX373" i="25"/>
  <c r="AW361" i="25"/>
  <c r="AX361" i="25"/>
  <c r="AW349" i="25"/>
  <c r="AX349" i="25"/>
  <c r="AW337" i="25"/>
  <c r="AX337" i="25"/>
  <c r="AW325" i="25"/>
  <c r="AX325" i="25"/>
  <c r="AW313" i="25"/>
  <c r="AX313" i="25"/>
  <c r="AW301" i="25"/>
  <c r="AX301" i="25"/>
  <c r="AW289" i="25"/>
  <c r="AX289" i="25"/>
  <c r="AW277" i="25"/>
  <c r="AX277" i="25"/>
  <c r="AW265" i="25"/>
  <c r="AX265" i="25"/>
  <c r="AW253" i="25"/>
  <c r="AX253" i="25"/>
  <c r="AW241" i="25"/>
  <c r="AX241" i="25"/>
  <c r="AW229" i="25"/>
  <c r="AX229" i="25"/>
  <c r="AW217" i="25"/>
  <c r="AX217" i="25"/>
  <c r="AW205" i="25"/>
  <c r="AX205" i="25"/>
  <c r="AW193" i="25"/>
  <c r="AX193" i="25"/>
  <c r="AW181" i="25"/>
  <c r="AX181" i="25"/>
  <c r="AW169" i="25"/>
  <c r="AX169" i="25"/>
  <c r="AW157" i="25"/>
  <c r="AX157" i="25"/>
  <c r="AW145" i="25"/>
  <c r="AX145" i="25"/>
  <c r="AW133" i="25"/>
  <c r="AX133" i="25"/>
  <c r="AW121" i="25"/>
  <c r="AX121" i="25"/>
  <c r="AW109" i="25"/>
  <c r="AX109" i="25"/>
  <c r="AW97" i="25"/>
  <c r="AX97" i="25"/>
  <c r="AW85" i="25"/>
  <c r="AX85" i="25"/>
  <c r="AW464" i="25"/>
  <c r="AX464" i="25"/>
  <c r="AW80" i="25"/>
  <c r="AX80" i="25"/>
  <c r="AW472" i="25"/>
  <c r="AX472" i="25"/>
  <c r="AW412" i="25"/>
  <c r="AX412" i="25"/>
  <c r="AW447" i="25"/>
  <c r="AX447" i="25"/>
  <c r="AW469" i="25"/>
  <c r="AX469" i="25"/>
  <c r="AW444" i="25"/>
  <c r="AX444" i="25"/>
  <c r="AW408" i="25"/>
  <c r="AX408" i="25"/>
  <c r="AW396" i="25"/>
  <c r="AX396" i="25"/>
  <c r="AW384" i="25"/>
  <c r="AX384" i="25"/>
  <c r="AW372" i="25"/>
  <c r="AX372" i="25"/>
  <c r="AW360" i="25"/>
  <c r="AX360" i="25"/>
  <c r="AW348" i="25"/>
  <c r="AX348" i="25"/>
  <c r="AW336" i="25"/>
  <c r="AX336" i="25"/>
  <c r="AW324" i="25"/>
  <c r="AX324" i="25"/>
  <c r="AW312" i="25"/>
  <c r="AX312" i="25"/>
  <c r="AW300" i="25"/>
  <c r="AX300" i="25"/>
  <c r="AW288" i="25"/>
  <c r="AX288" i="25"/>
  <c r="AW276" i="25"/>
  <c r="AX276" i="25"/>
  <c r="AW264" i="25"/>
  <c r="AX264" i="25"/>
  <c r="AW252" i="25"/>
  <c r="AX252" i="25"/>
  <c r="AW240" i="25"/>
  <c r="AX240" i="25"/>
  <c r="AW228" i="25"/>
  <c r="AX228" i="25"/>
  <c r="AW216" i="25"/>
  <c r="AX216" i="25"/>
  <c r="AW204" i="25"/>
  <c r="AX204" i="25"/>
  <c r="AW192" i="25"/>
  <c r="AX192" i="25"/>
  <c r="AW180" i="25"/>
  <c r="AX180" i="25"/>
  <c r="AW168" i="25"/>
  <c r="AX168" i="25"/>
  <c r="AW156" i="25"/>
  <c r="AX156" i="25"/>
  <c r="AW144" i="25"/>
  <c r="AX144" i="25"/>
  <c r="AW132" i="25"/>
  <c r="AX132" i="25"/>
  <c r="AW120" i="25"/>
  <c r="AX120" i="25"/>
  <c r="AW108" i="25"/>
  <c r="AX108" i="25"/>
  <c r="AW96" i="25"/>
  <c r="AX96" i="25"/>
  <c r="AW84" i="25"/>
  <c r="AX84" i="25"/>
  <c r="AW452" i="25"/>
  <c r="AX452" i="25"/>
  <c r="AW413" i="25"/>
  <c r="AX413" i="25"/>
  <c r="AW400" i="25"/>
  <c r="AX400" i="25"/>
  <c r="AW459" i="25"/>
  <c r="AX459" i="25"/>
  <c r="AW446" i="25"/>
  <c r="AX446" i="25"/>
  <c r="AW456" i="25"/>
  <c r="AX456" i="25"/>
  <c r="AW420" i="25"/>
  <c r="AX420" i="25"/>
  <c r="AW467" i="25"/>
  <c r="AX467" i="25"/>
  <c r="AW455" i="25"/>
  <c r="AX455" i="25"/>
  <c r="AW443" i="25"/>
  <c r="AX443" i="25"/>
  <c r="AW431" i="25"/>
  <c r="AX431" i="25"/>
  <c r="AW419" i="25"/>
  <c r="AX419" i="25"/>
  <c r="AW407" i="25"/>
  <c r="AX407" i="25"/>
  <c r="AW395" i="25"/>
  <c r="AX395" i="25"/>
  <c r="AW383" i="25"/>
  <c r="AX383" i="25"/>
  <c r="AW371" i="25"/>
  <c r="AX371" i="25"/>
  <c r="AW359" i="25"/>
  <c r="AX359" i="25"/>
  <c r="AW347" i="25"/>
  <c r="AX347" i="25"/>
  <c r="AW335" i="25"/>
  <c r="AX335" i="25"/>
  <c r="AW323" i="25"/>
  <c r="AX323" i="25"/>
  <c r="AW311" i="25"/>
  <c r="AX311" i="25"/>
  <c r="AW299" i="25"/>
  <c r="AX299" i="25"/>
  <c r="AW287" i="25"/>
  <c r="AX287" i="25"/>
  <c r="AW275" i="25"/>
  <c r="AX275" i="25"/>
  <c r="AW263" i="25"/>
  <c r="AX263" i="25"/>
  <c r="AW251" i="25"/>
  <c r="AX251" i="25"/>
  <c r="AW239" i="25"/>
  <c r="AX239" i="25"/>
  <c r="AW227" i="25"/>
  <c r="AX227" i="25"/>
  <c r="AW215" i="25"/>
  <c r="AX215" i="25"/>
  <c r="AW203" i="25"/>
  <c r="AX203" i="25"/>
  <c r="AW191" i="25"/>
  <c r="AX191" i="25"/>
  <c r="AW179" i="25"/>
  <c r="AX179" i="25"/>
  <c r="AW167" i="25"/>
  <c r="AX167" i="25"/>
  <c r="AW155" i="25"/>
  <c r="AX155" i="25"/>
  <c r="AW143" i="25"/>
  <c r="AX143" i="25"/>
  <c r="AW131" i="25"/>
  <c r="AX131" i="25"/>
  <c r="AW119" i="25"/>
  <c r="AX119" i="25"/>
  <c r="AW107" i="25"/>
  <c r="AX107" i="25"/>
  <c r="AW95" i="25"/>
  <c r="AX95" i="25"/>
  <c r="AW83" i="25"/>
  <c r="AX83" i="25"/>
  <c r="AW451" i="25"/>
  <c r="AX451" i="25"/>
  <c r="AW449" i="25"/>
  <c r="AX449" i="25"/>
  <c r="AW376" i="25"/>
  <c r="AX376" i="25"/>
  <c r="AW458" i="25"/>
  <c r="AX458" i="25"/>
  <c r="AW445" i="25"/>
  <c r="AX445" i="25"/>
  <c r="AW466" i="25"/>
  <c r="AX466" i="25"/>
  <c r="AW442" i="25"/>
  <c r="AX442" i="25"/>
  <c r="AW418" i="25"/>
  <c r="AX418" i="25"/>
  <c r="AW394" i="25"/>
  <c r="AX394" i="25"/>
  <c r="AW370" i="25"/>
  <c r="AX370" i="25"/>
  <c r="AW358" i="25"/>
  <c r="AX358" i="25"/>
  <c r="AW334" i="25"/>
  <c r="AX334" i="25"/>
  <c r="AW322" i="25"/>
  <c r="AX322" i="25"/>
  <c r="AW310" i="25"/>
  <c r="AX310" i="25"/>
  <c r="AW298" i="25"/>
  <c r="AX298" i="25"/>
  <c r="AW286" i="25"/>
  <c r="AX286" i="25"/>
  <c r="AW274" i="25"/>
  <c r="AX274" i="25"/>
  <c r="AW262" i="25"/>
  <c r="AX262" i="25"/>
  <c r="AW250" i="25"/>
  <c r="AX250" i="25"/>
  <c r="AW238" i="25"/>
  <c r="AX238" i="25"/>
  <c r="AW226" i="25"/>
  <c r="AX226" i="25"/>
  <c r="AW214" i="25"/>
  <c r="AX214" i="25"/>
  <c r="AW202" i="25"/>
  <c r="AX202" i="25"/>
  <c r="AW190" i="25"/>
  <c r="AX190" i="25"/>
  <c r="AW178" i="25"/>
  <c r="AX178" i="25"/>
  <c r="AW166" i="25"/>
  <c r="AX166" i="25"/>
  <c r="AW154" i="25"/>
  <c r="AX154" i="25"/>
  <c r="AW142" i="25"/>
  <c r="AX142" i="25"/>
  <c r="AW130" i="25"/>
  <c r="AX130" i="25"/>
  <c r="AW118" i="25"/>
  <c r="AX118" i="25"/>
  <c r="AW106" i="25"/>
  <c r="AX106" i="25"/>
  <c r="AW94" i="25"/>
  <c r="AX94" i="25"/>
  <c r="AW82" i="25"/>
  <c r="AX82" i="25"/>
  <c r="AW463" i="25"/>
  <c r="AX463" i="25"/>
  <c r="AW425" i="25"/>
  <c r="AX425" i="25"/>
  <c r="AW388" i="25"/>
  <c r="AX388" i="25"/>
  <c r="AW471" i="25"/>
  <c r="AX471" i="25"/>
  <c r="AW434" i="25"/>
  <c r="AX434" i="25"/>
  <c r="AW468" i="25"/>
  <c r="AX468" i="25"/>
  <c r="AW432" i="25"/>
  <c r="AX432" i="25"/>
  <c r="AW454" i="25"/>
  <c r="AX454" i="25"/>
  <c r="AW430" i="25"/>
  <c r="AX430" i="25"/>
  <c r="AW406" i="25"/>
  <c r="AX406" i="25"/>
  <c r="AW382" i="25"/>
  <c r="AX382" i="25"/>
  <c r="AW346" i="25"/>
  <c r="AX346" i="25"/>
  <c r="AW465" i="25"/>
  <c r="AX465" i="25"/>
  <c r="AW453" i="25"/>
  <c r="AX453" i="25"/>
  <c r="AW441" i="25"/>
  <c r="AX441" i="25"/>
  <c r="AW429" i="25"/>
  <c r="AX429" i="25"/>
  <c r="AW417" i="25"/>
  <c r="AX417" i="25"/>
  <c r="AW405" i="25"/>
  <c r="AX405" i="25"/>
  <c r="AW393" i="25"/>
  <c r="AX393" i="25"/>
  <c r="AW381" i="25"/>
  <c r="AX381" i="25"/>
  <c r="AW369" i="25"/>
  <c r="AX369" i="25"/>
  <c r="AW357" i="25"/>
  <c r="AX357" i="25"/>
  <c r="AW345" i="25"/>
  <c r="AX345" i="25"/>
  <c r="AW333" i="25"/>
  <c r="AX333" i="25"/>
  <c r="AW321" i="25"/>
  <c r="AX321" i="25"/>
  <c r="AW309" i="25"/>
  <c r="AX309" i="25"/>
  <c r="AW297" i="25"/>
  <c r="AX297" i="25"/>
  <c r="AW285" i="25"/>
  <c r="AX285" i="25"/>
  <c r="AW273" i="25"/>
  <c r="AX273" i="25"/>
  <c r="AW261" i="25"/>
  <c r="AX261" i="25"/>
  <c r="AW249" i="25"/>
  <c r="AX249" i="25"/>
  <c r="AW237" i="25"/>
  <c r="AX237" i="25"/>
  <c r="AW225" i="25"/>
  <c r="AX225" i="25"/>
  <c r="AW213" i="25"/>
  <c r="AX213" i="25"/>
  <c r="AW201" i="25"/>
  <c r="AX201" i="25"/>
  <c r="AW189" i="25"/>
  <c r="AX189" i="25"/>
  <c r="AW177" i="25"/>
  <c r="AX177" i="25"/>
  <c r="AW165" i="25"/>
  <c r="AX165" i="25"/>
  <c r="AW153" i="25"/>
  <c r="AX153" i="25"/>
  <c r="AW141" i="25"/>
  <c r="AX141" i="25"/>
  <c r="AW129" i="25"/>
  <c r="AX129" i="25"/>
  <c r="AW117" i="25"/>
  <c r="AX117" i="25"/>
  <c r="AW105" i="25"/>
  <c r="AX105" i="25"/>
  <c r="AW93" i="25"/>
  <c r="AX93" i="25"/>
  <c r="AW81" i="25"/>
  <c r="AX81" i="25"/>
  <c r="AV120" i="25"/>
  <c r="AV108" i="25"/>
  <c r="AV407" i="25"/>
  <c r="AV395" i="25"/>
  <c r="AV383" i="25"/>
  <c r="AV371" i="25"/>
  <c r="AV263" i="25"/>
  <c r="AV251" i="25"/>
  <c r="AV239" i="25"/>
  <c r="AV227" i="25"/>
  <c r="AV119" i="25"/>
  <c r="AV107" i="25"/>
  <c r="AU447" i="25"/>
  <c r="AU327" i="25"/>
  <c r="AU207" i="25"/>
  <c r="AU147" i="25"/>
  <c r="AU470" i="25"/>
  <c r="AU458" i="25"/>
  <c r="AU446" i="25"/>
  <c r="AU434" i="25"/>
  <c r="AU422" i="25"/>
  <c r="AU410" i="25"/>
  <c r="AU398" i="25"/>
  <c r="AU386" i="25"/>
  <c r="AU374" i="25"/>
  <c r="AU362" i="25"/>
  <c r="AU350" i="25"/>
  <c r="AU338" i="25"/>
  <c r="AU326" i="25"/>
  <c r="AU314" i="25"/>
  <c r="AU302" i="25"/>
  <c r="AU290" i="25"/>
  <c r="AU278" i="25"/>
  <c r="AU266" i="25"/>
  <c r="AU254" i="25"/>
  <c r="AU242" i="25"/>
  <c r="AU230" i="25"/>
  <c r="AU218" i="25"/>
  <c r="AU206" i="25"/>
  <c r="AU194" i="25"/>
  <c r="AU182" i="25"/>
  <c r="AU170" i="25"/>
  <c r="AU158" i="25"/>
  <c r="AU146" i="25"/>
  <c r="AU134" i="25"/>
  <c r="AU122" i="25"/>
  <c r="AU110" i="25"/>
  <c r="AU98" i="25"/>
  <c r="AU86" i="25"/>
  <c r="AU459" i="25"/>
  <c r="AU315" i="25"/>
  <c r="AU195" i="25"/>
  <c r="AU159" i="25"/>
  <c r="AU469" i="25"/>
  <c r="AU457" i="25"/>
  <c r="AU445" i="25"/>
  <c r="AU433" i="25"/>
  <c r="AU421" i="25"/>
  <c r="AU409" i="25"/>
  <c r="AU397" i="25"/>
  <c r="AU385" i="25"/>
  <c r="AU373" i="25"/>
  <c r="AU361" i="25"/>
  <c r="AU349" i="25"/>
  <c r="AU337" i="25"/>
  <c r="AU325" i="25"/>
  <c r="AU313" i="25"/>
  <c r="AU301" i="25"/>
  <c r="AU289" i="25"/>
  <c r="AU277" i="25"/>
  <c r="AU265" i="25"/>
  <c r="AU253" i="25"/>
  <c r="AU241" i="25"/>
  <c r="AU229" i="25"/>
  <c r="AU217" i="25"/>
  <c r="AU205" i="25"/>
  <c r="AU193" i="25"/>
  <c r="AU181" i="25"/>
  <c r="AU169" i="25"/>
  <c r="AU157" i="25"/>
  <c r="AU145" i="25"/>
  <c r="AU133" i="25"/>
  <c r="AU121" i="25"/>
  <c r="AU109" i="25"/>
  <c r="AU97" i="25"/>
  <c r="AU85" i="25"/>
  <c r="AU471" i="25"/>
  <c r="AU351" i="25"/>
  <c r="AU267" i="25"/>
  <c r="AU171" i="25"/>
  <c r="AU468" i="25"/>
  <c r="AU456" i="25"/>
  <c r="AU444" i="25"/>
  <c r="AU432" i="25"/>
  <c r="AU420" i="25"/>
  <c r="AU408" i="25"/>
  <c r="AU396" i="25"/>
  <c r="AU384" i="25"/>
  <c r="AU372" i="25"/>
  <c r="AU360" i="25"/>
  <c r="AU348" i="25"/>
  <c r="AU336" i="25"/>
  <c r="AU324" i="25"/>
  <c r="AU312" i="25"/>
  <c r="AU300" i="25"/>
  <c r="AU288" i="25"/>
  <c r="AU276" i="25"/>
  <c r="AU264" i="25"/>
  <c r="AU252" i="25"/>
  <c r="AU240" i="25"/>
  <c r="AU228" i="25"/>
  <c r="AU216" i="25"/>
  <c r="AU204" i="25"/>
  <c r="AU192" i="25"/>
  <c r="AU180" i="25"/>
  <c r="AU168" i="25"/>
  <c r="AU156" i="25"/>
  <c r="AU144" i="25"/>
  <c r="AU132" i="25"/>
  <c r="AU120" i="25"/>
  <c r="AU108" i="25"/>
  <c r="AU96" i="25"/>
  <c r="AU84" i="25"/>
  <c r="AU339" i="25"/>
  <c r="AU255" i="25"/>
  <c r="AU183" i="25"/>
  <c r="AU135" i="25"/>
  <c r="AU123" i="25"/>
  <c r="AU111" i="25"/>
  <c r="AU99" i="25"/>
  <c r="AU87" i="25"/>
  <c r="AU467" i="25"/>
  <c r="AU455" i="25"/>
  <c r="AU443" i="25"/>
  <c r="AU431" i="25"/>
  <c r="AU419" i="25"/>
  <c r="AU407" i="25"/>
  <c r="AU395" i="25"/>
  <c r="AU383" i="25"/>
  <c r="AU371" i="25"/>
  <c r="AU359" i="25"/>
  <c r="AU347" i="25"/>
  <c r="AU335" i="25"/>
  <c r="AU323" i="25"/>
  <c r="AU311" i="25"/>
  <c r="AU299" i="25"/>
  <c r="AU287" i="25"/>
  <c r="AU275" i="25"/>
  <c r="AU263" i="25"/>
  <c r="AU251" i="25"/>
  <c r="AU239" i="25"/>
  <c r="AU227" i="25"/>
  <c r="AU215" i="25"/>
  <c r="AU203" i="25"/>
  <c r="AU191" i="25"/>
  <c r="AU179" i="25"/>
  <c r="AU167" i="25"/>
  <c r="AU155" i="25"/>
  <c r="AU143" i="25"/>
  <c r="AU131" i="25"/>
  <c r="AU119" i="25"/>
  <c r="AU107" i="25"/>
  <c r="AU95" i="25"/>
  <c r="AU83" i="25"/>
  <c r="AV359" i="25"/>
  <c r="AV215" i="25"/>
  <c r="AV98" i="25"/>
  <c r="AU387" i="25"/>
  <c r="AU466" i="25"/>
  <c r="AU310" i="25"/>
  <c r="AU250" i="25"/>
  <c r="AU238" i="25"/>
  <c r="AU226" i="25"/>
  <c r="AU214" i="25"/>
  <c r="AU202" i="25"/>
  <c r="AU190" i="25"/>
  <c r="AU178" i="25"/>
  <c r="AU166" i="25"/>
  <c r="AU154" i="25"/>
  <c r="AU142" i="25"/>
  <c r="AU130" i="25"/>
  <c r="AU118" i="25"/>
  <c r="AU106" i="25"/>
  <c r="AU94" i="25"/>
  <c r="AU82" i="25"/>
  <c r="AV347" i="25"/>
  <c r="AV203" i="25"/>
  <c r="AV96" i="25"/>
  <c r="AU423" i="25"/>
  <c r="AU279" i="25"/>
  <c r="AU418" i="25"/>
  <c r="AU333" i="25"/>
  <c r="AU273" i="25"/>
  <c r="AU237" i="25"/>
  <c r="AU213" i="25"/>
  <c r="AU201" i="25"/>
  <c r="AU189" i="25"/>
  <c r="AU177" i="25"/>
  <c r="AU165" i="25"/>
  <c r="AU153" i="25"/>
  <c r="AU141" i="25"/>
  <c r="AU129" i="25"/>
  <c r="AU117" i="25"/>
  <c r="AU105" i="25"/>
  <c r="AU93" i="25"/>
  <c r="AU81" i="25"/>
  <c r="AV335" i="25"/>
  <c r="AV191" i="25"/>
  <c r="AV95" i="25"/>
  <c r="AU435" i="25"/>
  <c r="AU219" i="25"/>
  <c r="AU430" i="25"/>
  <c r="AU370" i="25"/>
  <c r="AU322" i="25"/>
  <c r="AU274" i="25"/>
  <c r="AU441" i="25"/>
  <c r="AU405" i="25"/>
  <c r="AU369" i="25"/>
  <c r="AU345" i="25"/>
  <c r="AU321" i="25"/>
  <c r="AU309" i="25"/>
  <c r="AU297" i="25"/>
  <c r="AU285" i="25"/>
  <c r="AU261" i="25"/>
  <c r="AU249" i="25"/>
  <c r="AU225" i="25"/>
  <c r="AU464" i="25"/>
  <c r="AU452" i="25"/>
  <c r="AU440" i="25"/>
  <c r="AU428" i="25"/>
  <c r="AU416" i="25"/>
  <c r="AU404" i="25"/>
  <c r="AU392" i="25"/>
  <c r="AU380" i="25"/>
  <c r="AU368" i="25"/>
  <c r="AU356" i="25"/>
  <c r="AU344" i="25"/>
  <c r="AU332" i="25"/>
  <c r="AU320" i="25"/>
  <c r="AU308" i="25"/>
  <c r="AU296" i="25"/>
  <c r="AU284" i="25"/>
  <c r="AU272" i="25"/>
  <c r="AU260" i="25"/>
  <c r="AU248" i="25"/>
  <c r="AU236" i="25"/>
  <c r="AU224" i="25"/>
  <c r="AU212" i="25"/>
  <c r="AU200" i="25"/>
  <c r="AU188" i="25"/>
  <c r="AU176" i="25"/>
  <c r="AU164" i="25"/>
  <c r="AU152" i="25"/>
  <c r="AU140" i="25"/>
  <c r="AU128" i="25"/>
  <c r="AU116" i="25"/>
  <c r="AU104" i="25"/>
  <c r="AU92" i="25"/>
  <c r="AV467" i="25"/>
  <c r="AV323" i="25"/>
  <c r="AV179" i="25"/>
  <c r="AV94" i="25"/>
  <c r="AU411" i="25"/>
  <c r="AU243" i="25"/>
  <c r="AU331" i="25"/>
  <c r="AU115" i="25"/>
  <c r="AU91" i="25"/>
  <c r="AV455" i="25"/>
  <c r="AV311" i="25"/>
  <c r="AV167" i="25"/>
  <c r="AV86" i="25"/>
  <c r="AU375" i="25"/>
  <c r="AU303" i="25"/>
  <c r="AU454" i="25"/>
  <c r="AU394" i="25"/>
  <c r="AU358" i="25"/>
  <c r="AU262" i="25"/>
  <c r="AU429" i="25"/>
  <c r="AU381" i="25"/>
  <c r="AU463" i="25"/>
  <c r="AU427" i="25"/>
  <c r="AU391" i="25"/>
  <c r="AU355" i="25"/>
  <c r="AU319" i="25"/>
  <c r="AU283" i="25"/>
  <c r="AU247" i="25"/>
  <c r="AU223" i="25"/>
  <c r="AU187" i="25"/>
  <c r="AU163" i="25"/>
  <c r="AU127" i="25"/>
  <c r="AU450" i="25"/>
  <c r="AU426" i="25"/>
  <c r="AU414" i="25"/>
  <c r="AU402" i="25"/>
  <c r="AU390" i="25"/>
  <c r="AU378" i="25"/>
  <c r="AU366" i="25"/>
  <c r="AU354" i="25"/>
  <c r="AU342" i="25"/>
  <c r="AU330" i="25"/>
  <c r="AU318" i="25"/>
  <c r="AU306" i="25"/>
  <c r="AU294" i="25"/>
  <c r="AU282" i="25"/>
  <c r="AU270" i="25"/>
  <c r="AU258" i="25"/>
  <c r="AU246" i="25"/>
  <c r="AU234" i="25"/>
  <c r="AU222" i="25"/>
  <c r="AU210" i="25"/>
  <c r="AU198" i="25"/>
  <c r="AU186" i="25"/>
  <c r="AU174" i="25"/>
  <c r="AU162" i="25"/>
  <c r="AU150" i="25"/>
  <c r="AU138" i="25"/>
  <c r="AU126" i="25"/>
  <c r="AU114" i="25"/>
  <c r="AU102" i="25"/>
  <c r="AU90" i="25"/>
  <c r="AV443" i="25"/>
  <c r="AV299" i="25"/>
  <c r="AV155" i="25"/>
  <c r="AV84" i="25"/>
  <c r="AU363" i="25"/>
  <c r="AU291" i="25"/>
  <c r="AU442" i="25"/>
  <c r="AU382" i="25"/>
  <c r="AU334" i="25"/>
  <c r="AU298" i="25"/>
  <c r="AU465" i="25"/>
  <c r="AU417" i="25"/>
  <c r="AU357" i="25"/>
  <c r="AU439" i="25"/>
  <c r="AU403" i="25"/>
  <c r="AU367" i="25"/>
  <c r="AU307" i="25"/>
  <c r="AU271" i="25"/>
  <c r="AU235" i="25"/>
  <c r="AU199" i="25"/>
  <c r="AU151" i="25"/>
  <c r="AU437" i="25"/>
  <c r="AU401" i="25"/>
  <c r="AU377" i="25"/>
  <c r="AU353" i="25"/>
  <c r="AU329" i="25"/>
  <c r="AU317" i="25"/>
  <c r="AU305" i="25"/>
  <c r="AU293" i="25"/>
  <c r="AU281" i="25"/>
  <c r="AU269" i="25"/>
  <c r="AU257" i="25"/>
  <c r="AU245" i="25"/>
  <c r="AU233" i="25"/>
  <c r="AU221" i="25"/>
  <c r="AU209" i="25"/>
  <c r="AU197" i="25"/>
  <c r="AU185" i="25"/>
  <c r="AU173" i="25"/>
  <c r="AU161" i="25"/>
  <c r="AU149" i="25"/>
  <c r="AU137" i="25"/>
  <c r="AU125" i="25"/>
  <c r="AU113" i="25"/>
  <c r="AU101" i="25"/>
  <c r="AU89" i="25"/>
  <c r="AV431" i="25"/>
  <c r="AV287" i="25"/>
  <c r="AV143" i="25"/>
  <c r="AV83" i="25"/>
  <c r="AU399" i="25"/>
  <c r="AU231" i="25"/>
  <c r="AU406" i="25"/>
  <c r="AU346" i="25"/>
  <c r="AU286" i="25"/>
  <c r="AU453" i="25"/>
  <c r="AU393" i="25"/>
  <c r="AU451" i="25"/>
  <c r="AU415" i="25"/>
  <c r="AU379" i="25"/>
  <c r="AU343" i="25"/>
  <c r="AU295" i="25"/>
  <c r="AU259" i="25"/>
  <c r="AU211" i="25"/>
  <c r="AU175" i="25"/>
  <c r="AU139" i="25"/>
  <c r="AU462" i="25"/>
  <c r="AU438" i="25"/>
  <c r="AU461" i="25"/>
  <c r="AU449" i="25"/>
  <c r="AU425" i="25"/>
  <c r="AU413" i="25"/>
  <c r="AU389" i="25"/>
  <c r="AU365" i="25"/>
  <c r="AU341" i="25"/>
  <c r="AU472" i="25"/>
  <c r="AU460" i="25"/>
  <c r="AU448" i="25"/>
  <c r="AU436" i="25"/>
  <c r="AU424" i="25"/>
  <c r="AU412" i="25"/>
  <c r="AU400" i="25"/>
  <c r="AU388" i="25"/>
  <c r="AU376" i="25"/>
  <c r="AU364" i="25"/>
  <c r="AU352" i="25"/>
  <c r="AU340" i="25"/>
  <c r="AU328" i="25"/>
  <c r="AU316" i="25"/>
  <c r="AU304" i="25"/>
  <c r="AU292" i="25"/>
  <c r="AU280" i="25"/>
  <c r="AU268" i="25"/>
  <c r="AU256" i="25"/>
  <c r="AU244" i="25"/>
  <c r="AU232" i="25"/>
  <c r="AU220" i="25"/>
  <c r="AU208" i="25"/>
  <c r="AU196" i="25"/>
  <c r="AU184" i="25"/>
  <c r="AU172" i="25"/>
  <c r="AU160" i="25"/>
  <c r="AU148" i="25"/>
  <c r="AU136" i="25"/>
  <c r="AU124" i="25"/>
  <c r="AU112" i="25"/>
  <c r="AU100" i="25"/>
  <c r="AU88" i="25"/>
  <c r="AV419" i="25"/>
  <c r="AV275" i="25"/>
  <c r="AV131" i="25"/>
  <c r="AV82" i="25"/>
  <c r="AV80" i="25"/>
  <c r="AU80" i="25"/>
  <c r="AV465" i="25"/>
  <c r="AV453" i="25"/>
  <c r="AV441" i="25"/>
  <c r="AV429" i="25"/>
  <c r="AV417" i="25"/>
  <c r="AV405" i="25"/>
  <c r="AV393" i="25"/>
  <c r="AV381" i="25"/>
  <c r="AV369" i="25"/>
  <c r="AV357" i="25"/>
  <c r="AV345" i="25"/>
  <c r="AV333" i="25"/>
  <c r="AV321" i="25"/>
  <c r="AV309" i="25"/>
  <c r="AV297" i="25"/>
  <c r="AV285" i="25"/>
  <c r="AV273" i="25"/>
  <c r="AV261" i="25"/>
  <c r="AV249" i="25"/>
  <c r="AV237" i="25"/>
  <c r="AV225" i="25"/>
  <c r="AV213" i="25"/>
  <c r="AV201" i="25"/>
  <c r="AV189" i="25"/>
  <c r="AV177" i="25"/>
  <c r="AV165" i="25"/>
  <c r="AV153" i="25"/>
  <c r="AV141" i="25"/>
  <c r="AV129" i="25"/>
  <c r="AV117" i="25"/>
  <c r="AV105" i="25"/>
  <c r="AV92" i="25"/>
  <c r="AV464" i="25"/>
  <c r="AV452" i="25"/>
  <c r="AV440" i="25"/>
  <c r="AV428" i="25"/>
  <c r="AV416" i="25"/>
  <c r="AV404" i="25"/>
  <c r="AV392" i="25"/>
  <c r="AV380" i="25"/>
  <c r="AV368" i="25"/>
  <c r="AV356" i="25"/>
  <c r="AV344" i="25"/>
  <c r="AV332" i="25"/>
  <c r="AV320" i="25"/>
  <c r="AV308" i="25"/>
  <c r="AV296" i="25"/>
  <c r="AV284" i="25"/>
  <c r="AV272" i="25"/>
  <c r="AV260" i="25"/>
  <c r="AV248" i="25"/>
  <c r="AV236" i="25"/>
  <c r="AV224" i="25"/>
  <c r="AV212" i="25"/>
  <c r="AV200" i="25"/>
  <c r="AV188" i="25"/>
  <c r="AV176" i="25"/>
  <c r="AV164" i="25"/>
  <c r="AV152" i="25"/>
  <c r="AV140" i="25"/>
  <c r="AV128" i="25"/>
  <c r="AV116" i="25"/>
  <c r="AV104" i="25"/>
  <c r="AV91" i="25"/>
  <c r="AV463" i="25"/>
  <c r="AV451" i="25"/>
  <c r="AV439" i="25"/>
  <c r="AV427" i="25"/>
  <c r="AV415" i="25"/>
  <c r="AV403" i="25"/>
  <c r="AV391" i="25"/>
  <c r="AV379" i="25"/>
  <c r="AV367" i="25"/>
  <c r="AV355" i="25"/>
  <c r="AV343" i="25"/>
  <c r="AV331" i="25"/>
  <c r="AV319" i="25"/>
  <c r="AV307" i="25"/>
  <c r="AV295" i="25"/>
  <c r="AV283" i="25"/>
  <c r="AV271" i="25"/>
  <c r="AV259" i="25"/>
  <c r="AV247" i="25"/>
  <c r="AV235" i="25"/>
  <c r="AV223" i="25"/>
  <c r="AV211" i="25"/>
  <c r="AV199" i="25"/>
  <c r="AV187" i="25"/>
  <c r="AV175" i="25"/>
  <c r="AV163" i="25"/>
  <c r="AV151" i="25"/>
  <c r="AV139" i="25"/>
  <c r="AV127" i="25"/>
  <c r="AV115" i="25"/>
  <c r="AV102" i="25"/>
  <c r="AV90" i="25"/>
  <c r="AV462" i="25"/>
  <c r="AV450" i="25"/>
  <c r="AV438" i="25"/>
  <c r="AV426" i="25"/>
  <c r="AV414" i="25"/>
  <c r="AV402" i="25"/>
  <c r="AV390" i="25"/>
  <c r="AV378" i="25"/>
  <c r="AV366" i="25"/>
  <c r="AV354" i="25"/>
  <c r="AV342" i="25"/>
  <c r="AV330" i="25"/>
  <c r="AV318" i="25"/>
  <c r="AV306" i="25"/>
  <c r="AV294" i="25"/>
  <c r="AV282" i="25"/>
  <c r="AV270" i="25"/>
  <c r="AV258" i="25"/>
  <c r="AV246" i="25"/>
  <c r="AV234" i="25"/>
  <c r="AV222" i="25"/>
  <c r="AV210" i="25"/>
  <c r="AV198" i="25"/>
  <c r="AV186" i="25"/>
  <c r="AV174" i="25"/>
  <c r="AV162" i="25"/>
  <c r="AV150" i="25"/>
  <c r="AV138" i="25"/>
  <c r="AV126" i="25"/>
  <c r="AV114" i="25"/>
  <c r="AV101" i="25"/>
  <c r="AV89" i="25"/>
  <c r="AV461" i="25"/>
  <c r="AV449" i="25"/>
  <c r="AV437" i="25"/>
  <c r="AV425" i="25"/>
  <c r="AV413" i="25"/>
  <c r="AV401" i="25"/>
  <c r="AV389" i="25"/>
  <c r="AV377" i="25"/>
  <c r="AV365" i="25"/>
  <c r="AV353" i="25"/>
  <c r="AV341" i="25"/>
  <c r="AV329" i="25"/>
  <c r="AV317" i="25"/>
  <c r="AV305" i="25"/>
  <c r="AV293" i="25"/>
  <c r="AV281" i="25"/>
  <c r="AV269" i="25"/>
  <c r="AV257" i="25"/>
  <c r="AV245" i="25"/>
  <c r="AV233" i="25"/>
  <c r="AV221" i="25"/>
  <c r="AV209" i="25"/>
  <c r="AV197" i="25"/>
  <c r="AV185" i="25"/>
  <c r="AV173" i="25"/>
  <c r="AV161" i="25"/>
  <c r="AV149" i="25"/>
  <c r="AV137" i="25"/>
  <c r="AV125" i="25"/>
  <c r="AV113" i="25"/>
  <c r="AV100" i="25"/>
  <c r="AV88" i="25"/>
  <c r="AV472" i="25"/>
  <c r="AV460" i="25"/>
  <c r="AV448" i="25"/>
  <c r="AV436" i="25"/>
  <c r="AV424" i="25"/>
  <c r="AV412" i="25"/>
  <c r="AV400" i="25"/>
  <c r="AV388" i="25"/>
  <c r="AV376" i="25"/>
  <c r="AV364" i="25"/>
  <c r="AV352" i="25"/>
  <c r="AV340" i="25"/>
  <c r="AV328" i="25"/>
  <c r="AV316" i="25"/>
  <c r="AV304" i="25"/>
  <c r="AV292" i="25"/>
  <c r="AV280" i="25"/>
  <c r="AV268" i="25"/>
  <c r="AV256" i="25"/>
  <c r="AV244" i="25"/>
  <c r="AV232" i="25"/>
  <c r="AV220" i="25"/>
  <c r="AV208" i="25"/>
  <c r="AV196" i="25"/>
  <c r="AV184" i="25"/>
  <c r="AV172" i="25"/>
  <c r="AV160" i="25"/>
  <c r="AV148" i="25"/>
  <c r="AV136" i="25"/>
  <c r="AV124" i="25"/>
  <c r="AV112" i="25"/>
  <c r="AV99" i="25"/>
  <c r="AV87" i="25"/>
  <c r="AV103" i="25"/>
  <c r="AU103" i="25"/>
  <c r="AV471" i="25"/>
  <c r="AV459" i="25"/>
  <c r="AV447" i="25"/>
  <c r="AV435" i="25"/>
  <c r="AV423" i="25"/>
  <c r="AV411" i="25"/>
  <c r="AV399" i="25"/>
  <c r="AV387" i="25"/>
  <c r="AV375" i="25"/>
  <c r="AV363" i="25"/>
  <c r="AV351" i="25"/>
  <c r="AV339" i="25"/>
  <c r="AV327" i="25"/>
  <c r="AV315" i="25"/>
  <c r="AV303" i="25"/>
  <c r="AV291" i="25"/>
  <c r="AV279" i="25"/>
  <c r="AV267" i="25"/>
  <c r="AV255" i="25"/>
  <c r="AV243" i="25"/>
  <c r="AV231" i="25"/>
  <c r="AV219" i="25"/>
  <c r="AV207" i="25"/>
  <c r="AV195" i="25"/>
  <c r="AV183" i="25"/>
  <c r="AV171" i="25"/>
  <c r="AV159" i="25"/>
  <c r="AV147" i="25"/>
  <c r="AV135" i="25"/>
  <c r="AV123" i="25"/>
  <c r="AV111" i="25"/>
  <c r="AV470" i="25"/>
  <c r="AV458" i="25"/>
  <c r="AV446" i="25"/>
  <c r="AV434" i="25"/>
  <c r="AV422" i="25"/>
  <c r="AV410" i="25"/>
  <c r="AV398" i="25"/>
  <c r="AV386" i="25"/>
  <c r="AV374" i="25"/>
  <c r="AV362" i="25"/>
  <c r="AV350" i="25"/>
  <c r="AV338" i="25"/>
  <c r="AV326" i="25"/>
  <c r="AV314" i="25"/>
  <c r="AV302" i="25"/>
  <c r="AV290" i="25"/>
  <c r="AV278" i="25"/>
  <c r="AV266" i="25"/>
  <c r="AV254" i="25"/>
  <c r="AV242" i="25"/>
  <c r="AV230" i="25"/>
  <c r="AV218" i="25"/>
  <c r="AV206" i="25"/>
  <c r="AV194" i="25"/>
  <c r="AV182" i="25"/>
  <c r="AV170" i="25"/>
  <c r="AV158" i="25"/>
  <c r="AV146" i="25"/>
  <c r="AV134" i="25"/>
  <c r="AV122" i="25"/>
  <c r="AV110" i="25"/>
  <c r="AV97" i="25"/>
  <c r="AV85" i="25"/>
  <c r="AV469" i="25"/>
  <c r="AV457" i="25"/>
  <c r="AV445" i="25"/>
  <c r="AV433" i="25"/>
  <c r="AV421" i="25"/>
  <c r="AV409" i="25"/>
  <c r="AV397" i="25"/>
  <c r="AV385" i="25"/>
  <c r="AV373" i="25"/>
  <c r="AV361" i="25"/>
  <c r="AV349" i="25"/>
  <c r="AV337" i="25"/>
  <c r="AV325" i="25"/>
  <c r="AV313" i="25"/>
  <c r="AV301" i="25"/>
  <c r="AV289" i="25"/>
  <c r="AV277" i="25"/>
  <c r="AV265" i="25"/>
  <c r="AV253" i="25"/>
  <c r="AV241" i="25"/>
  <c r="AV229" i="25"/>
  <c r="AV217" i="25"/>
  <c r="AV205" i="25"/>
  <c r="AV193" i="25"/>
  <c r="AV181" i="25"/>
  <c r="AV169" i="25"/>
  <c r="AV157" i="25"/>
  <c r="AV145" i="25"/>
  <c r="AV133" i="25"/>
  <c r="AV121" i="25"/>
  <c r="AV109" i="25"/>
  <c r="AV468" i="25"/>
  <c r="AV456" i="25"/>
  <c r="AV444" i="25"/>
  <c r="AV432" i="25"/>
  <c r="AV420" i="25"/>
  <c r="AV408" i="25"/>
  <c r="AV396" i="25"/>
  <c r="AV384" i="25"/>
  <c r="AV372" i="25"/>
  <c r="AV360" i="25"/>
  <c r="AV348" i="25"/>
  <c r="AV336" i="25"/>
  <c r="AV324" i="25"/>
  <c r="AV312" i="25"/>
  <c r="AV300" i="25"/>
  <c r="AV288" i="25"/>
  <c r="AV276" i="25"/>
  <c r="AV264" i="25"/>
  <c r="AV252" i="25"/>
  <c r="AV240" i="25"/>
  <c r="AV228" i="25"/>
  <c r="AV216" i="25"/>
  <c r="AV204" i="25"/>
  <c r="AV192" i="25"/>
  <c r="AV180" i="25"/>
  <c r="AV168" i="25"/>
  <c r="AV156" i="25"/>
  <c r="AV144" i="25"/>
  <c r="AV132" i="25"/>
  <c r="AV466" i="25"/>
  <c r="AV454" i="25"/>
  <c r="AV442" i="25"/>
  <c r="AV430" i="25"/>
  <c r="AV418" i="25"/>
  <c r="AV406" i="25"/>
  <c r="AV394" i="25"/>
  <c r="AV382" i="25"/>
  <c r="AV370" i="25"/>
  <c r="AV358" i="25"/>
  <c r="AV346" i="25"/>
  <c r="AV334" i="25"/>
  <c r="AV322" i="25"/>
  <c r="AV310" i="25"/>
  <c r="AV298" i="25"/>
  <c r="AV286" i="25"/>
  <c r="AV274" i="25"/>
  <c r="AV262" i="25"/>
  <c r="AV250" i="25"/>
  <c r="AV238" i="25"/>
  <c r="AV226" i="25"/>
  <c r="AV214" i="25"/>
  <c r="AV202" i="25"/>
  <c r="AV190" i="25"/>
  <c r="AV178" i="25"/>
  <c r="AV166" i="25"/>
  <c r="AV154" i="25"/>
  <c r="AV142" i="25"/>
  <c r="AV130" i="25"/>
  <c r="AV118" i="25"/>
  <c r="AV106" i="25"/>
  <c r="AV93" i="25"/>
  <c r="AV81" i="25"/>
  <c r="D79" i="25"/>
  <c r="BS81" i="19" l="1"/>
  <c r="AZ79" i="25"/>
  <c r="AX79" i="25"/>
  <c r="AW79" i="25"/>
  <c r="AV79" i="25"/>
  <c r="AU79" i="25"/>
  <c r="D78" i="25"/>
  <c r="D77" i="25"/>
  <c r="BA77" i="25" l="1"/>
  <c r="BS79" i="19"/>
  <c r="D32" i="20" s="1"/>
  <c r="BS80" i="19"/>
  <c r="AZ77" i="25"/>
  <c r="AZ78" i="25"/>
  <c r="AV77" i="25"/>
  <c r="AX78" i="25"/>
  <c r="AW78" i="25"/>
  <c r="AV78" i="25"/>
  <c r="AU78" i="25"/>
  <c r="AU77" i="25"/>
  <c r="X74" i="19"/>
  <c r="T11" i="19" s="1"/>
  <c r="F11" i="20" l="1"/>
  <c r="AM5" i="35" l="1"/>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M208" i="35"/>
  <c r="AM209" i="35"/>
  <c r="AM210" i="35"/>
  <c r="AM211" i="35"/>
  <c r="AM212" i="35"/>
  <c r="AM213" i="35"/>
  <c r="AM214" i="35"/>
  <c r="AM215" i="35"/>
  <c r="AM216" i="35"/>
  <c r="AM217" i="35"/>
  <c r="AM218" i="35"/>
  <c r="AM219" i="35"/>
  <c r="AM220" i="35"/>
  <c r="AM221" i="35"/>
  <c r="AM222" i="35"/>
  <c r="AM223" i="35"/>
  <c r="AM224" i="35"/>
  <c r="AM225" i="35"/>
  <c r="AM226" i="35"/>
  <c r="AM227" i="35"/>
  <c r="AM228" i="35"/>
  <c r="AM229" i="35"/>
  <c r="AM230" i="35"/>
  <c r="AM231" i="35"/>
  <c r="AM232" i="35"/>
  <c r="AM233" i="35"/>
  <c r="AM234" i="35"/>
  <c r="AM235" i="35"/>
  <c r="AM236" i="35"/>
  <c r="AM237" i="35"/>
  <c r="AM238" i="35"/>
  <c r="AM239" i="35"/>
  <c r="AM240" i="35"/>
  <c r="AM241" i="35"/>
  <c r="AM242" i="35"/>
  <c r="AM243" i="35"/>
  <c r="AM244" i="35"/>
  <c r="AM245" i="35"/>
  <c r="AM246" i="35"/>
  <c r="AM247" i="35"/>
  <c r="AM248" i="35"/>
  <c r="AM249" i="35"/>
  <c r="AM250" i="35"/>
  <c r="AM251" i="35"/>
  <c r="AM252" i="35"/>
  <c r="AM253" i="35"/>
  <c r="AM254" i="35"/>
  <c r="AM255" i="35"/>
  <c r="AM256" i="35"/>
  <c r="AM257" i="35"/>
  <c r="AM258" i="35"/>
  <c r="AM259" i="35"/>
  <c r="AM260" i="35"/>
  <c r="AM261" i="35"/>
  <c r="AM262" i="35"/>
  <c r="AM263" i="35"/>
  <c r="AM264" i="35"/>
  <c r="AM265" i="35"/>
  <c r="AM266" i="35"/>
  <c r="AM267" i="35"/>
  <c r="AM268" i="35"/>
  <c r="AM269" i="35"/>
  <c r="AM270" i="35"/>
  <c r="AM271" i="35"/>
  <c r="AM272" i="35"/>
  <c r="AM273" i="35"/>
  <c r="AM274" i="35"/>
  <c r="AM275" i="35"/>
  <c r="AM276" i="35"/>
  <c r="AM277" i="35"/>
  <c r="AM278" i="35"/>
  <c r="AM279" i="35"/>
  <c r="AM280" i="35"/>
  <c r="AM281" i="35"/>
  <c r="AM282" i="35"/>
  <c r="AM283" i="35"/>
  <c r="AM284" i="35"/>
  <c r="AM285" i="35"/>
  <c r="AM286" i="35"/>
  <c r="AM287" i="35"/>
  <c r="AM288" i="35"/>
  <c r="AM289" i="35"/>
  <c r="AM290" i="35"/>
  <c r="AM291" i="35"/>
  <c r="AM292" i="35"/>
  <c r="AM293" i="35"/>
  <c r="AM294" i="35"/>
  <c r="AM295" i="35"/>
  <c r="AM296" i="35"/>
  <c r="AM297" i="35"/>
  <c r="AM298" i="35"/>
  <c r="AM299" i="35"/>
  <c r="AM300" i="35"/>
  <c r="AM301" i="35"/>
  <c r="AM302" i="35"/>
  <c r="AM303" i="35"/>
  <c r="AM304" i="35"/>
  <c r="AM305" i="35"/>
  <c r="AM306" i="35"/>
  <c r="AM307" i="35"/>
  <c r="AM308" i="35"/>
  <c r="AM309" i="35"/>
  <c r="AM310" i="35"/>
  <c r="AM311" i="35"/>
  <c r="AM312" i="35"/>
  <c r="AM313" i="35"/>
  <c r="AM314" i="35"/>
  <c r="AM315" i="35"/>
  <c r="AM316" i="35"/>
  <c r="AM317" i="35"/>
  <c r="AM318" i="35"/>
  <c r="AM319" i="35"/>
  <c r="AM320" i="35"/>
  <c r="AM321" i="35"/>
  <c r="AM322" i="35"/>
  <c r="AM323" i="35"/>
  <c r="AM324" i="35"/>
  <c r="AM325" i="35"/>
  <c r="AM326" i="35"/>
  <c r="AM327" i="35"/>
  <c r="AM328" i="35"/>
  <c r="AM329" i="35"/>
  <c r="AM330" i="35"/>
  <c r="AM331" i="35"/>
  <c r="AM332" i="35"/>
  <c r="AM333" i="35"/>
  <c r="AM334" i="35"/>
  <c r="AM335" i="35"/>
  <c r="AM336" i="35"/>
  <c r="AM337" i="35"/>
  <c r="AM338" i="35"/>
  <c r="AM339" i="35"/>
  <c r="AM340" i="35"/>
  <c r="AM341" i="35"/>
  <c r="AM342" i="35"/>
  <c r="AM343" i="35"/>
  <c r="AM344" i="35"/>
  <c r="AM345" i="35"/>
  <c r="AM346" i="35"/>
  <c r="AM347" i="35"/>
  <c r="AM348" i="35"/>
  <c r="AM349" i="35"/>
  <c r="AM350" i="35"/>
  <c r="AM351" i="35"/>
  <c r="AM352" i="35"/>
  <c r="AM353" i="35"/>
  <c r="AM354" i="35"/>
  <c r="AM355" i="35"/>
  <c r="AM356" i="35"/>
  <c r="AM357" i="35"/>
  <c r="AM358" i="35"/>
  <c r="AM359" i="35"/>
  <c r="AM360" i="35"/>
  <c r="AM361" i="35"/>
  <c r="AM362" i="35"/>
  <c r="AM363" i="35"/>
  <c r="AM364" i="35"/>
  <c r="AM365" i="35"/>
  <c r="AM366" i="35"/>
  <c r="AM367" i="35"/>
  <c r="AM368" i="35"/>
  <c r="AM369" i="35"/>
  <c r="AM370" i="35"/>
  <c r="AM371" i="35"/>
  <c r="AM372" i="35"/>
  <c r="AM373" i="35"/>
  <c r="AM374" i="35"/>
  <c r="AM375" i="35"/>
  <c r="AM376" i="35"/>
  <c r="AM377" i="35"/>
  <c r="AM378" i="35"/>
  <c r="AM379" i="35"/>
  <c r="AM380" i="35"/>
  <c r="AM381" i="35"/>
  <c r="AM382" i="35"/>
  <c r="AM383" i="35"/>
  <c r="AM384" i="35"/>
  <c r="AM385" i="35"/>
  <c r="AM386" i="35"/>
  <c r="AM387" i="35"/>
  <c r="AM388" i="35"/>
  <c r="AM389" i="35"/>
  <c r="AM390" i="35"/>
  <c r="AM391" i="35"/>
  <c r="AM392" i="35"/>
  <c r="AM393" i="35"/>
  <c r="AM394" i="35"/>
  <c r="AM395" i="35"/>
  <c r="AM396" i="35"/>
  <c r="AM397" i="35"/>
  <c r="AM398" i="35"/>
  <c r="AM399" i="35"/>
  <c r="AM400" i="35"/>
  <c r="AM401" i="35"/>
  <c r="AM402" i="35"/>
  <c r="AM403" i="35"/>
  <c r="AM404" i="35"/>
  <c r="AM405" i="35"/>
  <c r="AM406" i="35"/>
  <c r="AM407" i="35"/>
  <c r="AM408" i="35"/>
  <c r="AM409" i="35"/>
  <c r="AM410" i="35"/>
  <c r="AM411" i="35"/>
  <c r="AM412" i="35"/>
  <c r="AM413" i="35"/>
  <c r="AM414" i="35"/>
  <c r="AM415" i="35"/>
  <c r="AM416" i="35"/>
  <c r="AM417" i="35"/>
  <c r="AM418" i="35"/>
  <c r="AM419" i="35"/>
  <c r="AM420" i="35"/>
  <c r="AM421" i="35"/>
  <c r="AM422" i="35"/>
  <c r="AM423" i="35"/>
  <c r="AM424" i="35"/>
  <c r="AM425" i="35"/>
  <c r="AM426" i="35"/>
  <c r="AM427" i="35"/>
  <c r="AM428" i="35"/>
  <c r="AM429" i="35"/>
  <c r="AM430" i="35"/>
  <c r="AM431" i="35"/>
  <c r="AM432" i="35"/>
  <c r="AM433" i="35"/>
  <c r="AM434" i="35"/>
  <c r="AM435" i="35"/>
  <c r="AM436" i="35"/>
  <c r="AM437" i="35"/>
  <c r="AM438" i="35"/>
  <c r="AM439" i="35"/>
  <c r="AM440" i="35"/>
  <c r="AM441" i="35"/>
  <c r="AM442" i="35"/>
  <c r="AM443" i="35"/>
  <c r="AM444" i="35"/>
  <c r="AM445" i="35"/>
  <c r="AM446" i="35"/>
  <c r="AM447" i="35"/>
  <c r="AM448" i="35"/>
  <c r="AM449" i="35"/>
  <c r="AM450" i="35"/>
  <c r="AM451" i="35"/>
  <c r="AM452" i="35"/>
  <c r="AM453" i="35"/>
  <c r="AM454" i="35"/>
  <c r="AM455" i="35"/>
  <c r="AM456" i="35"/>
  <c r="AM457" i="35"/>
  <c r="AM458" i="35"/>
  <c r="AM459" i="35"/>
  <c r="AM460" i="35"/>
  <c r="AM461" i="35"/>
  <c r="AM462" i="35"/>
  <c r="AM463" i="35"/>
  <c r="AM464" i="35"/>
  <c r="AM465" i="35"/>
  <c r="AM466" i="35"/>
  <c r="AM467" i="35"/>
  <c r="AM468" i="35"/>
  <c r="AM469" i="35"/>
  <c r="AM470" i="35"/>
  <c r="AM471" i="35"/>
  <c r="AM472" i="35"/>
  <c r="AM473" i="35"/>
  <c r="AM474" i="35"/>
  <c r="AM475" i="35"/>
  <c r="AM476" i="35"/>
  <c r="AM477" i="35"/>
  <c r="AM478" i="35"/>
  <c r="AM479" i="35"/>
  <c r="AM480" i="35"/>
  <c r="AM481" i="35"/>
  <c r="AM482" i="35"/>
  <c r="AM483" i="35"/>
  <c r="AM484" i="35"/>
  <c r="AM485" i="35"/>
  <c r="AM486" i="35"/>
  <c r="AM487" i="35"/>
  <c r="AM488" i="35"/>
  <c r="AM489" i="35"/>
  <c r="AM490" i="35"/>
  <c r="AM491" i="35"/>
  <c r="AM492" i="35"/>
  <c r="AM493" i="35"/>
  <c r="AM494" i="35"/>
  <c r="AM495" i="35"/>
  <c r="AM496" i="35"/>
  <c r="AM497" i="35"/>
  <c r="AM498" i="35"/>
  <c r="AM499" i="35"/>
  <c r="AM500" i="35"/>
  <c r="AM501" i="35"/>
  <c r="AM502" i="35"/>
  <c r="AM503" i="35"/>
  <c r="AM504" i="35"/>
  <c r="AM505" i="35"/>
  <c r="AM506" i="35"/>
  <c r="AM507" i="35"/>
  <c r="AM508" i="35"/>
  <c r="AM509" i="35"/>
  <c r="AM510" i="35"/>
  <c r="AM511" i="35"/>
  <c r="AM512" i="35"/>
  <c r="AM513" i="35"/>
  <c r="AM514" i="35"/>
  <c r="AM515" i="35"/>
  <c r="AM516" i="35"/>
  <c r="AM517" i="35"/>
  <c r="AM518" i="35"/>
  <c r="AM519" i="35"/>
  <c r="AM520" i="35"/>
  <c r="AM521" i="35"/>
  <c r="AM522" i="35"/>
  <c r="AM523" i="35"/>
  <c r="AM524" i="35"/>
  <c r="AM525" i="35"/>
  <c r="AM526" i="35"/>
  <c r="AM527" i="35"/>
  <c r="AM528" i="35"/>
  <c r="AM529" i="35"/>
  <c r="AM530" i="35"/>
  <c r="AM531" i="35"/>
  <c r="AM532" i="35"/>
  <c r="AM533" i="35"/>
  <c r="AM534" i="35"/>
  <c r="AM535" i="35"/>
  <c r="AM536" i="35"/>
  <c r="AM537" i="35"/>
  <c r="AM538" i="35"/>
  <c r="AM539" i="35"/>
  <c r="AM540" i="35"/>
  <c r="AM541" i="35"/>
  <c r="AM542" i="35"/>
  <c r="AM543" i="35"/>
  <c r="AM544" i="35"/>
  <c r="AM545" i="35"/>
  <c r="AM546" i="35"/>
  <c r="AM547" i="35"/>
  <c r="AM548" i="35"/>
  <c r="AM549" i="35"/>
  <c r="AM550" i="35"/>
  <c r="AM551" i="35"/>
  <c r="AM552" i="35"/>
  <c r="AM553" i="35"/>
  <c r="AM554" i="35"/>
  <c r="AM555" i="35"/>
  <c r="AM556" i="35"/>
  <c r="AM557" i="35"/>
  <c r="AM558" i="35"/>
  <c r="AM559" i="35"/>
  <c r="AM560" i="35"/>
  <c r="AM561" i="35"/>
  <c r="AM562" i="35"/>
  <c r="AM563" i="35"/>
  <c r="AM564" i="35"/>
  <c r="AM565" i="35"/>
  <c r="AM566" i="35"/>
  <c r="AM567" i="35"/>
  <c r="AM568" i="35"/>
  <c r="AM569" i="35"/>
  <c r="AM570" i="35"/>
  <c r="AM571" i="35"/>
  <c r="AM572" i="35"/>
  <c r="AM573" i="35"/>
  <c r="AM574" i="35"/>
  <c r="AM575" i="35"/>
  <c r="AM576" i="35"/>
  <c r="AM577" i="35"/>
  <c r="AM578" i="35"/>
  <c r="AM579" i="35"/>
  <c r="AM580" i="35"/>
  <c r="AM581" i="35"/>
  <c r="AM582" i="35"/>
  <c r="AM583" i="35"/>
  <c r="AM584" i="35"/>
  <c r="AM585" i="35"/>
  <c r="AM586" i="35"/>
  <c r="AM587" i="35"/>
  <c r="AM588" i="35"/>
  <c r="AM589" i="35"/>
  <c r="AM590" i="35"/>
  <c r="AM591" i="35"/>
  <c r="AM592" i="35"/>
  <c r="AM593" i="35"/>
  <c r="AM594" i="35"/>
  <c r="AM595" i="35"/>
  <c r="AM596" i="35"/>
  <c r="AM597" i="35"/>
  <c r="AM598" i="35"/>
  <c r="AM599" i="35"/>
  <c r="AM600" i="35"/>
  <c r="AM601" i="35"/>
  <c r="AM602" i="35"/>
  <c r="AM603" i="35"/>
  <c r="AM604" i="35"/>
  <c r="AM605" i="35"/>
  <c r="AM606" i="35"/>
  <c r="AM607" i="35"/>
  <c r="AM608" i="35"/>
  <c r="AM609" i="35"/>
  <c r="AM610" i="35"/>
  <c r="AM611" i="35"/>
  <c r="AM612" i="35"/>
  <c r="AM613" i="35"/>
  <c r="AM614" i="35"/>
  <c r="AM615" i="35"/>
  <c r="AM616" i="35"/>
  <c r="AM617" i="35"/>
  <c r="AM618" i="35"/>
  <c r="AM619" i="35"/>
  <c r="AM620" i="35"/>
  <c r="AM621" i="35"/>
  <c r="AM622" i="35"/>
  <c r="AM623" i="35"/>
  <c r="AM624" i="35"/>
  <c r="AM625" i="35"/>
  <c r="AM626" i="35"/>
  <c r="AM627" i="35"/>
  <c r="AM628" i="35"/>
  <c r="AM629" i="35"/>
  <c r="AM630" i="35"/>
  <c r="AM631" i="35"/>
  <c r="AM632" i="35"/>
  <c r="AM633" i="35"/>
  <c r="AM634" i="35"/>
  <c r="AM635" i="35"/>
  <c r="AM636" i="35"/>
  <c r="AM637" i="35"/>
  <c r="AM638" i="35"/>
  <c r="AM639" i="35"/>
  <c r="AM640" i="35"/>
  <c r="AM641" i="35"/>
  <c r="AM642" i="35"/>
  <c r="AM643" i="35"/>
  <c r="AM644" i="35"/>
  <c r="AM645" i="35"/>
  <c r="AM646" i="35"/>
  <c r="AM647" i="35"/>
  <c r="AM648" i="35"/>
  <c r="AM649" i="35"/>
  <c r="AM650" i="35"/>
  <c r="AM651" i="35"/>
  <c r="AM652" i="35"/>
  <c r="AM653" i="35"/>
  <c r="AM654" i="35"/>
  <c r="AM655" i="35"/>
  <c r="AM656" i="35"/>
  <c r="AM657" i="35"/>
  <c r="AM658" i="35"/>
  <c r="AM659" i="35"/>
  <c r="AM660" i="35"/>
  <c r="AM661" i="35"/>
  <c r="AM662" i="35"/>
  <c r="AM663" i="35"/>
  <c r="AM664" i="35"/>
  <c r="AM665" i="35"/>
  <c r="AM666" i="35"/>
  <c r="AM667" i="35"/>
  <c r="AM668" i="35"/>
  <c r="AM669" i="35"/>
  <c r="AM670" i="35"/>
  <c r="AM671" i="35"/>
  <c r="AM672" i="35"/>
  <c r="AM673" i="35"/>
  <c r="AM674" i="35"/>
  <c r="AM675" i="35"/>
  <c r="AM676" i="35"/>
  <c r="AM677" i="35"/>
  <c r="AM678" i="35"/>
  <c r="AM679" i="35"/>
  <c r="AM680" i="35"/>
  <c r="AM681" i="35"/>
  <c r="AM682" i="35"/>
  <c r="AM683" i="35"/>
  <c r="AM684" i="35"/>
  <c r="AM685" i="35"/>
  <c r="AM686" i="35"/>
  <c r="AM687" i="35"/>
  <c r="AM688" i="35"/>
  <c r="AM689" i="35"/>
  <c r="AM690" i="35"/>
  <c r="AM691" i="35"/>
  <c r="AM692" i="35"/>
  <c r="AM693" i="35"/>
  <c r="AM694" i="35"/>
  <c r="AM695" i="35"/>
  <c r="AM696" i="35"/>
  <c r="AM697" i="35"/>
  <c r="AM698" i="35"/>
  <c r="AM699" i="35"/>
  <c r="AM700" i="35"/>
  <c r="AM701" i="35"/>
  <c r="AM702" i="35"/>
  <c r="AM703" i="35"/>
  <c r="AM704" i="35"/>
  <c r="AM705" i="35"/>
  <c r="AM706" i="35"/>
  <c r="AM707" i="35"/>
  <c r="AM708" i="35"/>
  <c r="AM709" i="35"/>
  <c r="AM710" i="35"/>
  <c r="AM711" i="35"/>
  <c r="AM712" i="35"/>
  <c r="AM713" i="35"/>
  <c r="AM714" i="35"/>
  <c r="AM715" i="35"/>
  <c r="AM716" i="35"/>
  <c r="AM717" i="35"/>
  <c r="AM718" i="35"/>
  <c r="AM719" i="35"/>
  <c r="AM720" i="35"/>
  <c r="AM721" i="35"/>
  <c r="AM722" i="35"/>
  <c r="AM723" i="35"/>
  <c r="AM724" i="35"/>
  <c r="AM725" i="35"/>
  <c r="AM726" i="35"/>
  <c r="AM727" i="35"/>
  <c r="AM728" i="35"/>
  <c r="AM729" i="35"/>
  <c r="AM730" i="35"/>
  <c r="AM731" i="35"/>
  <c r="AM732" i="35"/>
  <c r="AM733" i="35"/>
  <c r="AM734" i="35"/>
  <c r="AM735" i="35"/>
  <c r="AM736" i="35"/>
  <c r="AM737" i="35"/>
  <c r="AM738" i="35"/>
  <c r="AM739" i="35"/>
  <c r="AM740" i="35"/>
  <c r="AM741" i="35"/>
  <c r="AM742" i="35"/>
  <c r="AM743" i="35"/>
  <c r="AM744" i="35"/>
  <c r="AM745" i="35"/>
  <c r="AM746" i="35"/>
  <c r="AM747" i="35"/>
  <c r="AM748" i="35"/>
  <c r="AM749" i="35"/>
  <c r="AM750" i="35"/>
  <c r="AM751" i="35"/>
  <c r="AM752" i="35"/>
  <c r="AM753" i="35"/>
  <c r="AM754" i="35"/>
  <c r="AM755" i="35"/>
  <c r="AM756" i="35"/>
  <c r="AM757" i="35"/>
  <c r="AM758" i="35"/>
  <c r="AM759" i="35"/>
  <c r="AM760" i="35"/>
  <c r="AM761" i="35"/>
  <c r="AM762" i="35"/>
  <c r="AM763" i="35"/>
  <c r="AM764" i="35"/>
  <c r="AM765" i="35"/>
  <c r="AM766" i="35"/>
  <c r="AM767" i="35"/>
  <c r="AM768" i="35"/>
  <c r="AM769" i="35"/>
  <c r="AM770" i="35"/>
  <c r="AM771" i="35"/>
  <c r="AM772" i="35"/>
  <c r="AM773" i="35"/>
  <c r="AM774" i="35"/>
  <c r="AM775" i="35"/>
  <c r="AM776" i="35"/>
  <c r="AM777" i="35"/>
  <c r="AM778" i="35"/>
  <c r="AM779" i="35"/>
  <c r="AM780" i="35"/>
  <c r="AM781" i="35"/>
  <c r="AM782" i="35"/>
  <c r="AM783" i="35"/>
  <c r="AM784" i="35"/>
  <c r="AM785" i="35"/>
  <c r="AM786" i="35"/>
  <c r="AM787" i="35"/>
  <c r="AM788" i="35"/>
  <c r="AM789" i="35"/>
  <c r="AM790" i="35"/>
  <c r="AM791" i="35"/>
  <c r="AM792" i="35"/>
  <c r="AM793" i="35"/>
  <c r="AM794" i="35"/>
  <c r="AM795" i="35"/>
  <c r="AM796" i="35"/>
  <c r="AM797" i="35"/>
  <c r="AM798" i="35"/>
  <c r="AM799" i="35"/>
  <c r="AM800" i="35"/>
  <c r="AM801" i="35"/>
  <c r="AM802" i="35"/>
  <c r="AM803" i="35"/>
  <c r="AM804" i="35"/>
  <c r="AM805" i="35"/>
  <c r="AM806" i="35"/>
  <c r="AM807" i="35"/>
  <c r="AM808" i="35"/>
  <c r="AM809" i="35"/>
  <c r="AM810" i="35"/>
  <c r="AM811" i="35"/>
  <c r="AM812" i="35"/>
  <c r="AM813" i="35"/>
  <c r="AM814" i="35"/>
  <c r="AM815" i="35"/>
  <c r="AM816" i="35"/>
  <c r="AM817" i="35"/>
  <c r="AM818" i="35"/>
  <c r="AM819" i="35"/>
  <c r="AM820" i="35"/>
  <c r="AM821" i="35"/>
  <c r="AM822" i="35"/>
  <c r="AM823" i="35"/>
  <c r="AM824" i="35"/>
  <c r="AM825" i="35"/>
  <c r="AM826" i="35"/>
  <c r="AM827" i="35"/>
  <c r="AM828" i="35"/>
  <c r="AM829" i="35"/>
  <c r="AM830" i="35"/>
  <c r="AM831" i="35"/>
  <c r="AM832" i="35"/>
  <c r="AM833" i="35"/>
  <c r="AM834" i="35"/>
  <c r="AM835" i="35"/>
  <c r="AM836" i="35"/>
  <c r="AM837" i="35"/>
  <c r="AM838" i="35"/>
  <c r="AM839" i="35"/>
  <c r="AM840" i="35"/>
  <c r="AM841" i="35"/>
  <c r="AM842" i="35"/>
  <c r="AM843" i="35"/>
  <c r="AM844" i="35"/>
  <c r="AM845" i="35"/>
  <c r="AM846" i="35"/>
  <c r="AM847" i="35"/>
  <c r="AM848" i="35"/>
  <c r="AM849" i="35"/>
  <c r="AM850" i="35"/>
  <c r="AM851" i="35"/>
  <c r="AM852" i="35"/>
  <c r="AM853" i="35"/>
  <c r="AM854" i="35"/>
  <c r="AM855" i="35"/>
  <c r="AM856" i="35"/>
  <c r="AM857" i="35"/>
  <c r="AM858" i="35"/>
  <c r="AM859" i="35"/>
  <c r="AM860" i="35"/>
  <c r="AM861" i="35"/>
  <c r="AM862" i="35"/>
  <c r="AM863" i="35"/>
  <c r="AM864" i="35"/>
  <c r="AM865" i="35"/>
  <c r="AM866" i="35"/>
  <c r="AM867" i="35"/>
  <c r="AM868" i="35"/>
  <c r="AM869" i="35"/>
  <c r="AM870" i="35"/>
  <c r="AM871" i="35"/>
  <c r="AM872" i="35"/>
  <c r="AM873" i="35"/>
  <c r="AM874" i="35"/>
  <c r="AM875" i="35"/>
  <c r="AM876" i="35"/>
  <c r="AM877" i="35"/>
  <c r="AM878" i="35"/>
  <c r="AM879" i="35"/>
  <c r="AM880" i="35"/>
  <c r="AM881" i="35"/>
  <c r="AM882" i="35"/>
  <c r="AM883" i="35"/>
  <c r="AM884" i="35"/>
  <c r="AM885" i="35"/>
  <c r="AM886" i="35"/>
  <c r="AM887" i="35"/>
  <c r="AM888" i="35"/>
  <c r="AM889" i="35"/>
  <c r="AM890" i="35"/>
  <c r="AM891" i="35"/>
  <c r="AM892" i="35"/>
  <c r="AM893" i="35"/>
  <c r="AM894" i="35"/>
  <c r="AM895" i="35"/>
  <c r="AM896" i="35"/>
  <c r="AM897" i="35"/>
  <c r="AM898" i="35"/>
  <c r="AM899" i="35"/>
  <c r="AM900" i="35"/>
  <c r="AM901" i="35"/>
  <c r="AM902" i="35"/>
  <c r="AM903" i="35"/>
  <c r="AM904" i="35"/>
  <c r="AM905" i="35"/>
  <c r="AM906" i="35"/>
  <c r="AM907" i="35"/>
  <c r="AM908" i="35"/>
  <c r="AM909" i="35"/>
  <c r="AM910" i="35"/>
  <c r="AM911" i="35"/>
  <c r="AM912" i="35"/>
  <c r="AM913" i="35"/>
  <c r="AM914" i="35"/>
  <c r="AM915" i="35"/>
  <c r="AM916" i="35"/>
  <c r="AM917" i="35"/>
  <c r="AM918" i="35"/>
  <c r="AM919" i="35"/>
  <c r="AM920" i="35"/>
  <c r="AM921" i="35"/>
  <c r="AM922" i="35"/>
  <c r="AM923" i="35"/>
  <c r="AM924" i="35"/>
  <c r="AM925" i="35"/>
  <c r="AM926" i="35"/>
  <c r="AM927" i="35"/>
  <c r="AM928" i="35"/>
  <c r="AM929" i="35"/>
  <c r="AM930" i="35"/>
  <c r="AM931" i="35"/>
  <c r="AM932" i="35"/>
  <c r="AM933" i="35"/>
  <c r="AM934" i="35"/>
  <c r="AM935" i="35"/>
  <c r="AM936" i="35"/>
  <c r="AM937" i="35"/>
  <c r="AM938" i="35"/>
  <c r="AM939" i="35"/>
  <c r="AM940" i="35"/>
  <c r="AM941" i="35"/>
  <c r="AM942" i="35"/>
  <c r="AM943" i="35"/>
  <c r="AM944" i="35"/>
  <c r="AM945" i="35"/>
  <c r="AM946" i="35"/>
  <c r="AM947" i="35"/>
  <c r="AM948" i="35"/>
  <c r="AM949" i="35"/>
  <c r="AM950" i="35"/>
  <c r="AM951" i="35"/>
  <c r="AM952" i="35"/>
  <c r="AM953" i="35"/>
  <c r="AM954" i="35"/>
  <c r="AM955" i="35"/>
  <c r="AM956" i="35"/>
  <c r="AM957" i="35"/>
  <c r="AM958" i="35"/>
  <c r="AM959" i="35"/>
  <c r="AM960" i="35"/>
  <c r="AM961" i="35"/>
  <c r="AM962" i="35"/>
  <c r="AM963" i="35"/>
  <c r="AM964" i="35"/>
  <c r="AM965" i="35"/>
  <c r="AM966" i="35"/>
  <c r="AM967" i="35"/>
  <c r="AM968" i="35"/>
  <c r="AM969" i="35"/>
  <c r="AM970" i="35"/>
  <c r="AM971" i="35"/>
  <c r="AM972" i="35"/>
  <c r="AM973" i="35"/>
  <c r="AM974" i="35"/>
  <c r="AM975" i="35"/>
  <c r="AM976" i="35"/>
  <c r="AM977" i="35"/>
  <c r="AM978" i="35"/>
  <c r="AM979" i="35"/>
  <c r="AM980" i="35"/>
  <c r="AM981" i="35"/>
  <c r="AM982" i="35"/>
  <c r="AM983" i="35"/>
  <c r="AM984" i="35"/>
  <c r="AM985" i="35"/>
  <c r="AM986" i="35"/>
  <c r="AM987" i="35"/>
  <c r="AM988" i="35"/>
  <c r="AM989" i="35"/>
  <c r="AM990" i="35"/>
  <c r="AM991" i="35"/>
  <c r="AM992" i="35"/>
  <c r="AM993" i="35"/>
  <c r="AM994" i="35"/>
  <c r="AM995" i="35"/>
  <c r="AM996" i="35"/>
  <c r="AM997" i="35"/>
  <c r="AM998" i="35"/>
  <c r="AM999" i="35"/>
  <c r="AM1000" i="35"/>
  <c r="AM1001" i="35"/>
  <c r="AM1002" i="35"/>
  <c r="AM1003" i="35"/>
  <c r="AM1004" i="35"/>
  <c r="AM1005" i="35"/>
  <c r="AM1006" i="35"/>
  <c r="AM1007" i="35"/>
  <c r="AM1008" i="35"/>
  <c r="AM1009" i="35"/>
  <c r="AM1010" i="35"/>
  <c r="AM1011" i="35"/>
  <c r="AM1012" i="35"/>
  <c r="AM1013" i="35"/>
  <c r="AM1014" i="35"/>
  <c r="AM1015" i="35"/>
  <c r="AM1016" i="35"/>
  <c r="AM1017" i="35"/>
  <c r="AM1018" i="35"/>
  <c r="AM1019" i="35"/>
  <c r="AM1020" i="35"/>
  <c r="AM1021" i="35"/>
  <c r="AM1022" i="35"/>
  <c r="AM1023" i="35"/>
  <c r="AM1024" i="35"/>
  <c r="AM1025" i="35"/>
  <c r="AM1026" i="35"/>
  <c r="AM1027" i="35"/>
  <c r="AM1028" i="35"/>
  <c r="AM1029" i="35"/>
  <c r="AM1030" i="35"/>
  <c r="AM1031" i="35"/>
  <c r="AM1032" i="35"/>
  <c r="AM1033" i="35"/>
  <c r="AM1034" i="35"/>
  <c r="AM1035" i="35"/>
  <c r="AM1036" i="35"/>
  <c r="AM1037" i="35"/>
  <c r="AM1038" i="35"/>
  <c r="AM1039" i="35"/>
  <c r="AM1040" i="35"/>
  <c r="AM1041" i="35"/>
  <c r="AM1042" i="35"/>
  <c r="AM1043" i="35"/>
  <c r="AM1044" i="35"/>
  <c r="AM1045" i="35"/>
  <c r="AM1046" i="35"/>
  <c r="AM1047" i="35"/>
  <c r="AM1048" i="35"/>
  <c r="AM1049" i="35"/>
  <c r="AM1050" i="35"/>
  <c r="AM1051" i="35"/>
  <c r="AM1052" i="35"/>
  <c r="AM1053" i="35"/>
  <c r="AM1054" i="35"/>
  <c r="AM1055" i="35"/>
  <c r="AM1056" i="35"/>
  <c r="AM1057" i="35"/>
  <c r="AM1058" i="35"/>
  <c r="AM1059" i="35"/>
  <c r="AM1060" i="35"/>
  <c r="AM1061" i="35"/>
  <c r="AM1062" i="35"/>
  <c r="AM1063" i="35"/>
  <c r="AM1064" i="35"/>
  <c r="AM1065" i="35"/>
  <c r="AM1066" i="35"/>
  <c r="AM1067" i="35"/>
  <c r="AM1068" i="35"/>
  <c r="AM1069" i="35"/>
  <c r="AM1070" i="35"/>
  <c r="AM1071" i="35"/>
  <c r="AM1072" i="35"/>
  <c r="AM1073" i="35"/>
  <c r="AM1074" i="35"/>
  <c r="AM1075" i="35"/>
  <c r="AM1076" i="35"/>
  <c r="AM1077" i="35"/>
  <c r="AM1078" i="35"/>
  <c r="AM1079" i="35"/>
  <c r="AM1080" i="35"/>
  <c r="AM1081" i="35"/>
  <c r="AM1082" i="35"/>
  <c r="AM1083" i="35"/>
  <c r="AM1084" i="35"/>
  <c r="AM1085" i="35"/>
  <c r="AM1086" i="35"/>
  <c r="AM1087" i="35"/>
  <c r="AM1088" i="35"/>
  <c r="AM1089" i="35"/>
  <c r="AM1090" i="35"/>
  <c r="AM1091" i="35"/>
  <c r="AM1092" i="35"/>
  <c r="AM1093" i="35"/>
  <c r="AM1094" i="35"/>
  <c r="AM1095" i="35"/>
  <c r="AM1096" i="35"/>
  <c r="AM1097" i="35"/>
  <c r="AM1098" i="35"/>
  <c r="AM1099" i="35"/>
  <c r="AM1100" i="35"/>
  <c r="AM1101" i="35"/>
  <c r="AM1102" i="35"/>
  <c r="AM1103" i="35"/>
  <c r="AM1104" i="35"/>
  <c r="AM1105" i="35"/>
  <c r="AM1106" i="35"/>
  <c r="AM1107" i="35"/>
  <c r="AM1108" i="35"/>
  <c r="AM1109" i="35"/>
  <c r="AM1110" i="35"/>
  <c r="AM1111" i="35"/>
  <c r="AM1112" i="35"/>
  <c r="AM1113" i="35"/>
  <c r="AM1114" i="35"/>
  <c r="AM1115" i="35"/>
  <c r="AM1116" i="35"/>
  <c r="AM1117" i="35"/>
  <c r="AM1118" i="35"/>
  <c r="AM1119" i="35"/>
  <c r="AM1120" i="35"/>
  <c r="AM1121" i="35"/>
  <c r="AM1122" i="35"/>
  <c r="AM1123" i="35"/>
  <c r="AM1124" i="35"/>
  <c r="AM1125" i="35"/>
  <c r="AM1126" i="35"/>
  <c r="AM1127" i="35"/>
  <c r="AM1128" i="35"/>
  <c r="AM1129" i="35"/>
  <c r="AM1130" i="35"/>
  <c r="AM1131" i="35"/>
  <c r="AM1132" i="35"/>
  <c r="AM1133" i="35"/>
  <c r="AM1134" i="35"/>
  <c r="AM1135" i="35"/>
  <c r="AM1136" i="35"/>
  <c r="AM1137" i="35"/>
  <c r="AM1138" i="35"/>
  <c r="AM1139" i="35"/>
  <c r="AM1140" i="35"/>
  <c r="AM1141" i="35"/>
  <c r="AM1142" i="35"/>
  <c r="AM1143" i="35"/>
  <c r="AM1144" i="35"/>
  <c r="AM1145" i="35"/>
  <c r="AM1146" i="35"/>
  <c r="AM1147" i="35"/>
  <c r="AM1148" i="35"/>
  <c r="AM1149" i="35"/>
  <c r="AM1150" i="35"/>
  <c r="AM1151" i="35"/>
  <c r="AM1152" i="35"/>
  <c r="AM1153" i="35"/>
  <c r="AM1154" i="35"/>
  <c r="AM1155" i="35"/>
  <c r="AM1156" i="35"/>
  <c r="AM1157" i="35"/>
  <c r="AM1158" i="35"/>
  <c r="AM1159" i="35"/>
  <c r="AM1160" i="35"/>
  <c r="AM1161" i="35"/>
  <c r="AM1162" i="35"/>
  <c r="AM1163" i="35"/>
  <c r="AM1164" i="35"/>
  <c r="AM1165" i="35"/>
  <c r="AM1166" i="35"/>
  <c r="AM1167" i="35"/>
  <c r="AM1168" i="35"/>
  <c r="AM1169" i="35"/>
  <c r="AM1170" i="35"/>
  <c r="AM1171" i="35"/>
  <c r="AM1172" i="35"/>
  <c r="AM1173" i="35"/>
  <c r="AM1174" i="35"/>
  <c r="AM1175" i="35"/>
  <c r="AM1176" i="35"/>
  <c r="AM1177" i="35"/>
  <c r="AM1178" i="35"/>
  <c r="AM1179" i="35"/>
  <c r="AM1180" i="35"/>
  <c r="AM1181" i="35"/>
  <c r="AM1182" i="35"/>
  <c r="AM1183" i="35"/>
  <c r="AM1184" i="35"/>
  <c r="AM1185" i="35"/>
  <c r="AM1186" i="35"/>
  <c r="AM1187" i="35"/>
  <c r="AM1188" i="35"/>
  <c r="AM1189" i="35"/>
  <c r="AM1190" i="35"/>
  <c r="AM1191" i="35"/>
  <c r="AM1192" i="35"/>
  <c r="AM1193" i="35"/>
  <c r="AM1194" i="35"/>
  <c r="AM1195" i="35"/>
  <c r="AM1196" i="35"/>
  <c r="AM1197" i="35"/>
  <c r="AM1198" i="35"/>
  <c r="AM1199" i="35"/>
  <c r="AM1200" i="35"/>
  <c r="AM1201" i="35"/>
  <c r="AM1202" i="35"/>
  <c r="AM1203" i="35"/>
  <c r="AM1204" i="35"/>
  <c r="AM1205" i="35"/>
  <c r="AM1206" i="35"/>
  <c r="AM1207" i="35"/>
  <c r="AM1208" i="35"/>
  <c r="AM1209" i="35"/>
  <c r="AM1210" i="35"/>
  <c r="AM1211" i="35"/>
  <c r="AM1212" i="35"/>
  <c r="AM1213" i="35"/>
  <c r="AM1214" i="35"/>
  <c r="AM1215" i="35"/>
  <c r="AM1216" i="35"/>
  <c r="AM1217" i="35"/>
  <c r="AM1218" i="35"/>
  <c r="AM1219" i="35"/>
  <c r="AM1220" i="35"/>
  <c r="AM1221" i="35"/>
  <c r="AM1222" i="35"/>
  <c r="AM1223" i="35"/>
  <c r="AM1224" i="35"/>
  <c r="AM1225" i="35"/>
  <c r="AM1226" i="35"/>
  <c r="AM1227" i="35"/>
  <c r="AM1228" i="35"/>
  <c r="AM1229" i="35"/>
  <c r="AM1230" i="35"/>
  <c r="AM1231" i="35"/>
  <c r="AM1232" i="35"/>
  <c r="AM1233" i="35"/>
  <c r="AM1234" i="35"/>
  <c r="AM1235" i="35"/>
  <c r="AM1236" i="35"/>
  <c r="AM1237" i="35"/>
  <c r="AM1238" i="35"/>
  <c r="AM1239" i="35"/>
  <c r="AM1240" i="35"/>
  <c r="AM1241" i="35"/>
  <c r="AM1242" i="35"/>
  <c r="AM1243" i="35"/>
  <c r="AM1244" i="35"/>
  <c r="AM1245" i="35"/>
  <c r="AM1246" i="35"/>
  <c r="AM1247" i="35"/>
  <c r="AM1248" i="35"/>
  <c r="AM1249" i="35"/>
  <c r="AM1250" i="35"/>
  <c r="AM1251" i="35"/>
  <c r="AM1252" i="35"/>
  <c r="AM1253" i="35"/>
  <c r="AM1254" i="35"/>
  <c r="AM1255" i="35"/>
  <c r="AM1256" i="35"/>
  <c r="AM1257" i="35"/>
  <c r="AM1258" i="35"/>
  <c r="AM1259" i="35"/>
  <c r="AM1260" i="35"/>
  <c r="AM1261" i="35"/>
  <c r="AM1262" i="35"/>
  <c r="AM1263" i="35"/>
  <c r="AM1264" i="35"/>
  <c r="AM1265" i="35"/>
  <c r="AM1266" i="35"/>
  <c r="AM1267" i="35"/>
  <c r="AM1268" i="35"/>
  <c r="AM1269" i="35"/>
  <c r="AM1270" i="35"/>
  <c r="AM1271" i="35"/>
  <c r="AM1272" i="35"/>
  <c r="AM1273" i="35"/>
  <c r="AM1274" i="35"/>
  <c r="AM1275" i="35"/>
  <c r="AM1276" i="35"/>
  <c r="AM1277" i="35"/>
  <c r="AM1278" i="35"/>
  <c r="AM1279" i="35"/>
  <c r="AM1280" i="35"/>
  <c r="AM1281" i="35"/>
  <c r="AM1282" i="35"/>
  <c r="AM1283" i="35"/>
  <c r="AM1284" i="35"/>
  <c r="AM1285" i="35"/>
  <c r="AM1286" i="35"/>
  <c r="AM1287" i="35"/>
  <c r="AM1288" i="35"/>
  <c r="AM1289" i="35"/>
  <c r="AM1290" i="35"/>
  <c r="AM1291" i="35"/>
  <c r="AM1292" i="35"/>
  <c r="AM1293" i="35"/>
  <c r="AM1294" i="35"/>
  <c r="AM1295" i="35"/>
  <c r="AM1296" i="35"/>
  <c r="AM1297" i="35"/>
  <c r="AM1298" i="35"/>
  <c r="AM1299" i="35"/>
  <c r="AM1300" i="35"/>
  <c r="AM1301" i="35"/>
  <c r="AM1302" i="35"/>
  <c r="AM1303" i="35"/>
  <c r="AM1304" i="35"/>
  <c r="AM1305" i="35"/>
  <c r="AM1306" i="35"/>
  <c r="AM1307" i="35"/>
  <c r="AM1308" i="35"/>
  <c r="AM1309" i="35"/>
  <c r="AM1310" i="35"/>
  <c r="AM1311" i="35"/>
  <c r="AM1312" i="35"/>
  <c r="AM1313" i="35"/>
  <c r="AM1314" i="35"/>
  <c r="AM1315" i="35"/>
  <c r="AM1316" i="35"/>
  <c r="AM1317" i="35"/>
  <c r="AM1318" i="35"/>
  <c r="AM1319" i="35"/>
  <c r="AM1320" i="35"/>
  <c r="AM1321" i="35"/>
  <c r="AM1322" i="35"/>
  <c r="AM1323" i="35"/>
  <c r="AM1324" i="35"/>
  <c r="AM1325" i="35"/>
  <c r="AM1326" i="35"/>
  <c r="AM1327" i="35"/>
  <c r="AM1328" i="35"/>
  <c r="AM1329" i="35"/>
  <c r="AM1330" i="35"/>
  <c r="AM1331" i="35"/>
  <c r="AM1332" i="35"/>
  <c r="AM1333" i="35"/>
  <c r="AM1334" i="35"/>
  <c r="AM1335" i="35"/>
  <c r="AM1336" i="35"/>
  <c r="AM1337" i="35"/>
  <c r="AM1338" i="35"/>
  <c r="AM1339" i="35"/>
  <c r="AM1340" i="35"/>
  <c r="AM1341" i="35"/>
  <c r="AM1342" i="35"/>
  <c r="AM1343" i="35"/>
  <c r="AM1344" i="35"/>
  <c r="AM1345" i="35"/>
  <c r="AM1346" i="35"/>
  <c r="AM1347" i="35"/>
  <c r="AM1348" i="35"/>
  <c r="AM1349" i="35"/>
  <c r="AM1350" i="35"/>
  <c r="AM1351" i="35"/>
  <c r="AM1352" i="35"/>
  <c r="AM1353" i="35"/>
  <c r="AM1354" i="35"/>
  <c r="AM1355" i="35"/>
  <c r="AM1356" i="35"/>
  <c r="AM1357" i="35"/>
  <c r="AM1358" i="35"/>
  <c r="AM1359" i="35"/>
  <c r="AM1360" i="35"/>
  <c r="AM1361" i="35"/>
  <c r="AM1362" i="35"/>
  <c r="AM1363" i="35"/>
  <c r="AM1364" i="35"/>
  <c r="AM1365" i="35"/>
  <c r="AM1366" i="35"/>
  <c r="AM1367" i="35"/>
  <c r="AM1368" i="35"/>
  <c r="AM1369" i="35"/>
  <c r="AM1370" i="35"/>
  <c r="AM1371" i="35"/>
  <c r="AM1372" i="35"/>
  <c r="AM1373" i="35"/>
  <c r="AM1374" i="35"/>
  <c r="AM1375" i="35"/>
  <c r="AM1376" i="35"/>
  <c r="AM1377" i="35"/>
  <c r="AM1378" i="35"/>
  <c r="AM1379" i="35"/>
  <c r="AM1380" i="35"/>
  <c r="AM1381" i="35"/>
  <c r="AM1382" i="35"/>
  <c r="AM1383" i="35"/>
  <c r="AM1384" i="35"/>
  <c r="AM1385" i="35"/>
  <c r="AM1386" i="35"/>
  <c r="AM1387" i="35"/>
  <c r="AM1388" i="35"/>
  <c r="AM1389" i="35"/>
  <c r="AM1390" i="35"/>
  <c r="AM1391" i="35"/>
  <c r="AM1392" i="35"/>
  <c r="AM1393" i="35"/>
  <c r="AM1394" i="35"/>
  <c r="AM1395" i="35"/>
  <c r="AM1396" i="35"/>
  <c r="AM1397" i="35"/>
  <c r="AM1398" i="35"/>
  <c r="AM1399" i="35"/>
  <c r="AM1400" i="35"/>
  <c r="AM1401" i="35"/>
  <c r="AM1402" i="35"/>
  <c r="AM1403" i="35"/>
  <c r="AM1404" i="35"/>
  <c r="AM1405" i="35"/>
  <c r="AM1406" i="35"/>
  <c r="AM1407" i="35"/>
  <c r="AM1408" i="35"/>
  <c r="AM1409" i="35"/>
  <c r="AM1410" i="35"/>
  <c r="AM1411" i="35"/>
  <c r="AM1412" i="35"/>
  <c r="AM1413" i="35"/>
  <c r="AM1414" i="35"/>
  <c r="AM1415" i="35"/>
  <c r="AM1416" i="35"/>
  <c r="AM1417" i="35"/>
  <c r="AM1418" i="35"/>
  <c r="AM1419" i="35"/>
  <c r="AM1420" i="35"/>
  <c r="AM1421" i="35"/>
  <c r="AM1422" i="35"/>
  <c r="AM1423" i="35"/>
  <c r="AM1424" i="35"/>
  <c r="AM1425" i="35"/>
  <c r="AM1426" i="35"/>
  <c r="AM1427" i="35"/>
  <c r="AM1428" i="35"/>
  <c r="AM1429" i="35"/>
  <c r="AM1430" i="35"/>
  <c r="AM1431" i="35"/>
  <c r="AM1432" i="35"/>
  <c r="AM1433" i="35"/>
  <c r="AM1434" i="35"/>
  <c r="AM1435" i="35"/>
  <c r="AM1436" i="35"/>
  <c r="AM1437" i="35"/>
  <c r="AM1438" i="35"/>
  <c r="AM1439" i="35"/>
  <c r="AM1440" i="35"/>
  <c r="AM1441" i="35"/>
  <c r="AM1442" i="35"/>
  <c r="AM1443" i="35"/>
  <c r="AM1444" i="35"/>
  <c r="AM1445" i="35"/>
  <c r="AM1446" i="35"/>
  <c r="AM1447" i="35"/>
  <c r="AM1448" i="35"/>
  <c r="AM1449" i="35"/>
  <c r="AM1450" i="35"/>
  <c r="AM1451" i="35"/>
  <c r="AM1452" i="35"/>
  <c r="AM1453" i="35"/>
  <c r="AM1454" i="35"/>
  <c r="AM1455" i="35"/>
  <c r="AM1456" i="35"/>
  <c r="AM1457" i="35"/>
  <c r="AM1458" i="35"/>
  <c r="AM1459" i="35"/>
  <c r="AM1460" i="35"/>
  <c r="AM1461" i="35"/>
  <c r="AM1462" i="35"/>
  <c r="AM1463" i="35"/>
  <c r="AM1464" i="35"/>
  <c r="AM1465" i="35"/>
  <c r="AM1466" i="35"/>
  <c r="AM1467" i="35"/>
  <c r="AM1468" i="35"/>
  <c r="AM1469" i="35"/>
  <c r="AM1470" i="35"/>
  <c r="AM1471" i="35"/>
  <c r="AM1472" i="35"/>
  <c r="AM1473" i="35"/>
  <c r="AM1474" i="35"/>
  <c r="AM1475" i="35"/>
  <c r="AM1476" i="35"/>
  <c r="AM1477" i="35"/>
  <c r="AM1478" i="35"/>
  <c r="AM1479" i="35"/>
  <c r="AM1480" i="35"/>
  <c r="AM1481" i="35"/>
  <c r="AM1482" i="35"/>
  <c r="AM1483" i="35"/>
  <c r="AM1484" i="35"/>
  <c r="AM1485" i="35"/>
  <c r="AM1486" i="35"/>
  <c r="AM1487" i="35"/>
  <c r="AM1488" i="35"/>
  <c r="AM1489" i="35"/>
  <c r="AM1490" i="35"/>
  <c r="AM1491" i="35"/>
  <c r="AM1492" i="35"/>
  <c r="AM1493" i="35"/>
  <c r="AM1494" i="35"/>
  <c r="AM1495" i="35"/>
  <c r="AM1496" i="35"/>
  <c r="AM1497" i="35"/>
  <c r="AM1498" i="35"/>
  <c r="AM1499" i="35"/>
  <c r="AM1500" i="35"/>
  <c r="AM1501" i="35"/>
  <c r="AM1502" i="35"/>
  <c r="AM1503" i="35"/>
  <c r="AM1504" i="35"/>
  <c r="AM1505" i="35"/>
  <c r="AM1506" i="35"/>
  <c r="AM1507" i="35"/>
  <c r="AM1508" i="35"/>
  <c r="AM1509" i="35"/>
  <c r="AM1510" i="35"/>
  <c r="AM1511" i="35"/>
  <c r="AM1512" i="35"/>
  <c r="AM1513" i="35"/>
  <c r="AM1514" i="35"/>
  <c r="AM1515" i="35"/>
  <c r="AM1516" i="35"/>
  <c r="AM1517" i="35"/>
  <c r="AM1518" i="35"/>
  <c r="AM1519" i="35"/>
  <c r="AM1520" i="35"/>
  <c r="AM1521" i="35"/>
  <c r="AM1522" i="35"/>
  <c r="AM1523" i="35"/>
  <c r="AM1524" i="35"/>
  <c r="AM1525" i="35"/>
  <c r="AM1526" i="35"/>
  <c r="AM1527" i="35"/>
  <c r="AM1528" i="35"/>
  <c r="AM1529" i="35"/>
  <c r="AM1530" i="35"/>
  <c r="AM1531" i="35"/>
  <c r="AM1532" i="35"/>
  <c r="AM1533" i="35"/>
  <c r="AM1534" i="35"/>
  <c r="AM1535" i="35"/>
  <c r="AM1536" i="35"/>
  <c r="AM1537" i="35"/>
  <c r="AM1538" i="35"/>
  <c r="AM1539" i="35"/>
  <c r="AM1540" i="35"/>
  <c r="AM1541" i="35"/>
  <c r="AM1542" i="35"/>
  <c r="AM1543" i="35"/>
  <c r="AM1544" i="35"/>
  <c r="AM1545" i="35"/>
  <c r="AM1546" i="35"/>
  <c r="AM1547" i="35"/>
  <c r="AM1548" i="35"/>
  <c r="AM1549" i="35"/>
  <c r="AM1550" i="35"/>
  <c r="AM1551" i="35"/>
  <c r="AM1552" i="35"/>
  <c r="AM1553" i="35"/>
  <c r="AM1554" i="35"/>
  <c r="AM1555" i="35"/>
  <c r="AM1556" i="35"/>
  <c r="AM1557" i="35"/>
  <c r="AM1558" i="35"/>
  <c r="AM1559" i="35"/>
  <c r="AM1560" i="35"/>
  <c r="AM1561" i="35"/>
  <c r="AM1562" i="35"/>
  <c r="AM1563" i="35"/>
  <c r="AM1564" i="35"/>
  <c r="AM1565" i="35"/>
  <c r="AM1566" i="35"/>
  <c r="AM1567" i="35"/>
  <c r="AM1568" i="35"/>
  <c r="AM1569" i="35"/>
  <c r="AM1570" i="35"/>
  <c r="AM1571" i="35"/>
  <c r="AM1572" i="35"/>
  <c r="AM1573" i="35"/>
  <c r="AM1574" i="35"/>
  <c r="AM1575" i="35"/>
  <c r="AM1576" i="35"/>
  <c r="AM1577" i="35"/>
  <c r="AM1578" i="35"/>
  <c r="AM1579" i="35"/>
  <c r="AM1580" i="35"/>
  <c r="AM1581" i="35"/>
  <c r="AM1582" i="35"/>
  <c r="AM1583" i="35"/>
  <c r="AM1584" i="35"/>
  <c r="AM1585" i="35"/>
  <c r="AM1586" i="35"/>
  <c r="AM1587" i="35"/>
  <c r="AM1588" i="35"/>
  <c r="AM1589" i="35"/>
  <c r="AM1590" i="35"/>
  <c r="AM1591" i="35"/>
  <c r="AM1592" i="35"/>
  <c r="AM1593" i="35"/>
  <c r="AM1594" i="35"/>
  <c r="AM1595" i="35"/>
  <c r="AM1596" i="35"/>
  <c r="AM1597" i="35"/>
  <c r="AM1598" i="35"/>
  <c r="AM1599" i="35"/>
  <c r="AM1600" i="35"/>
  <c r="AM1601" i="35"/>
  <c r="AM1602" i="35"/>
  <c r="AM1603" i="35"/>
  <c r="AM1604" i="35"/>
  <c r="AM1605" i="35"/>
  <c r="AM1606" i="35"/>
  <c r="AM1607" i="35"/>
  <c r="AM1608" i="35"/>
  <c r="AM1609" i="35"/>
  <c r="AM1610" i="35"/>
  <c r="AM1611" i="35"/>
  <c r="AM1612" i="35"/>
  <c r="AM1613" i="35"/>
  <c r="AM1614" i="35"/>
  <c r="AM1615" i="35"/>
  <c r="AM1616" i="35"/>
  <c r="AM1617" i="35"/>
  <c r="AM1618" i="35"/>
  <c r="AM1619" i="35"/>
  <c r="AM1620" i="35"/>
  <c r="AM1621" i="35"/>
  <c r="AM1622" i="35"/>
  <c r="AM1623" i="35"/>
  <c r="AM1624" i="35"/>
  <c r="AM1625" i="35"/>
  <c r="AM1626" i="35"/>
  <c r="AM1627" i="35"/>
  <c r="AM1628" i="35"/>
  <c r="AM1629" i="35"/>
  <c r="AM1630" i="35"/>
  <c r="AM1631" i="35"/>
  <c r="AM1632" i="35"/>
  <c r="AM1633" i="35"/>
  <c r="AM1634" i="35"/>
  <c r="AM1635" i="35"/>
  <c r="AM1636" i="35"/>
  <c r="AM1637" i="35"/>
  <c r="AM1638" i="35"/>
  <c r="AM1639" i="35"/>
  <c r="AM1640" i="35"/>
  <c r="AM1641" i="35"/>
  <c r="AM1642" i="35"/>
  <c r="AM1643" i="35"/>
  <c r="AM1644" i="35"/>
  <c r="AM1645" i="35"/>
  <c r="AM1646" i="35"/>
  <c r="AM1647" i="35"/>
  <c r="AM1648" i="35"/>
  <c r="AM1649" i="35"/>
  <c r="AM1650" i="35"/>
  <c r="AM1651" i="35"/>
  <c r="AM1652" i="35"/>
  <c r="AM1653" i="35"/>
  <c r="AM1654" i="35"/>
  <c r="AM1655" i="35"/>
  <c r="AM1656" i="35"/>
  <c r="AM1657" i="35"/>
  <c r="AM1658" i="35"/>
  <c r="AM1659" i="35"/>
  <c r="AM1660" i="35"/>
  <c r="AM1661" i="35"/>
  <c r="AM1662" i="35"/>
  <c r="AM1663" i="35"/>
  <c r="AM1664" i="35"/>
  <c r="AM1665" i="35"/>
  <c r="AM1666" i="35"/>
  <c r="AM1667" i="35"/>
  <c r="AM1668" i="35"/>
  <c r="AM1669" i="35"/>
  <c r="AM1670" i="35"/>
  <c r="AM1671" i="35"/>
  <c r="AM1672" i="35"/>
  <c r="AM1673" i="35"/>
  <c r="AM1674" i="35"/>
  <c r="AM1675" i="35"/>
  <c r="AM1676" i="35"/>
  <c r="AM1677" i="35"/>
  <c r="AM1678" i="35"/>
  <c r="AM1679" i="35"/>
  <c r="AM1680" i="35"/>
  <c r="AM1681" i="35"/>
  <c r="AM1682" i="35"/>
  <c r="AM1683" i="35"/>
  <c r="AM1684" i="35"/>
  <c r="AM1685" i="35"/>
  <c r="AM1686" i="35"/>
  <c r="AM1687" i="35"/>
  <c r="AM1688" i="35"/>
  <c r="AM1689" i="35"/>
  <c r="AM1690" i="35"/>
  <c r="AM1691" i="35"/>
  <c r="AM1692" i="35"/>
  <c r="AM1693" i="35"/>
  <c r="AM1694" i="35"/>
  <c r="AM1695" i="35"/>
  <c r="AM1696" i="35"/>
  <c r="AM1697" i="35"/>
  <c r="AM1698" i="35"/>
  <c r="AM1699" i="35"/>
  <c r="AM1700" i="35"/>
  <c r="AM1701" i="35"/>
  <c r="AM1702" i="35"/>
  <c r="AM1703" i="35"/>
  <c r="AM1704" i="35"/>
  <c r="AM1705" i="35"/>
  <c r="AM1706" i="35"/>
  <c r="AM1707" i="35"/>
  <c r="AM1708" i="35"/>
  <c r="AM1709" i="35"/>
  <c r="AM1710" i="35"/>
  <c r="AM1711" i="35"/>
  <c r="AM1712" i="35"/>
  <c r="AM1713" i="35"/>
  <c r="AM1714" i="35"/>
  <c r="AM1715" i="35"/>
  <c r="AM1716" i="35"/>
  <c r="AM1717" i="35"/>
  <c r="AM1718" i="35"/>
  <c r="AM1719" i="35"/>
  <c r="AM1720" i="35"/>
  <c r="AM1721" i="35"/>
  <c r="AM1722" i="35"/>
  <c r="AM1723" i="35"/>
  <c r="AM1724" i="35"/>
  <c r="AM1725" i="35"/>
  <c r="AM1726" i="35"/>
  <c r="AM1727" i="35"/>
  <c r="AM1728" i="35"/>
  <c r="AM1729" i="35"/>
  <c r="AM1730" i="35"/>
  <c r="AM1731" i="35"/>
  <c r="AM1732" i="35"/>
  <c r="AM1733" i="35"/>
  <c r="AM1734" i="35"/>
  <c r="AM1735" i="35"/>
  <c r="AM1736" i="35"/>
  <c r="AM1737" i="35"/>
  <c r="AM1738" i="35"/>
  <c r="AM1739" i="35"/>
  <c r="AM1740" i="35"/>
  <c r="AM1741" i="35"/>
  <c r="AM1742" i="35"/>
  <c r="AM1743" i="35"/>
  <c r="AM1744" i="35"/>
  <c r="AM1745" i="35"/>
  <c r="AM1746" i="35"/>
  <c r="AM1747" i="35"/>
  <c r="AM1748" i="35"/>
  <c r="AM1749" i="35"/>
  <c r="AM1750" i="35"/>
  <c r="AM1751" i="35"/>
  <c r="AM1752" i="35"/>
  <c r="AM1753" i="35"/>
  <c r="AM1754" i="35"/>
  <c r="AM1755" i="35"/>
  <c r="AM1756" i="35"/>
  <c r="AM1757" i="35"/>
  <c r="AM1758" i="35"/>
  <c r="AM1759" i="35"/>
  <c r="AM1760" i="35"/>
  <c r="AM1761" i="35"/>
  <c r="AM1762" i="35"/>
  <c r="AM1763" i="35"/>
  <c r="AM1764" i="35"/>
  <c r="AM1765" i="35"/>
  <c r="AM1766" i="35"/>
  <c r="AM1767" i="35"/>
  <c r="AM1768" i="35"/>
  <c r="AM1769" i="35"/>
  <c r="AM1770" i="35"/>
  <c r="AM1771" i="35"/>
  <c r="AM1772" i="35"/>
  <c r="AM1773" i="35"/>
  <c r="AM1774" i="35"/>
  <c r="AM1775" i="35"/>
  <c r="AM1776" i="35"/>
  <c r="AM1777" i="35"/>
  <c r="AM1778" i="35"/>
  <c r="AM1779" i="35"/>
  <c r="AM1780" i="35"/>
  <c r="AM1781" i="35"/>
  <c r="AM1782" i="35"/>
  <c r="AM1783" i="35"/>
  <c r="AM1784" i="35"/>
  <c r="AM1785" i="35"/>
  <c r="AM1786" i="35"/>
  <c r="AM1787" i="35"/>
  <c r="AM1788" i="35"/>
  <c r="AM1789" i="35"/>
  <c r="AM1790" i="35"/>
  <c r="AM4" i="35"/>
  <c r="AM3" i="35"/>
  <c r="I5" i="19" l="1"/>
  <c r="F29" i="20" l="1"/>
  <c r="AB11" i="19"/>
  <c r="AB20" i="19" s="1"/>
  <c r="Y22" i="19"/>
  <c r="T12" i="19"/>
  <c r="AR22" i="19"/>
  <c r="CJ78" i="19"/>
  <c r="CJ77" i="19"/>
  <c r="CJ80" i="19"/>
  <c r="CJ81" i="19"/>
  <c r="CJ82" i="19"/>
  <c r="CJ83" i="19"/>
  <c r="CJ84" i="19"/>
  <c r="CJ85" i="19"/>
  <c r="CJ86" i="19"/>
  <c r="CJ87" i="19"/>
  <c r="CJ88" i="19"/>
  <c r="CJ89" i="19"/>
  <c r="CJ90" i="19"/>
  <c r="CJ91" i="19"/>
  <c r="CJ92" i="19"/>
  <c r="CJ93" i="19"/>
  <c r="CJ94" i="19"/>
  <c r="CJ95" i="19"/>
  <c r="CJ96" i="19"/>
  <c r="CJ97" i="19"/>
  <c r="CJ98" i="19"/>
  <c r="CJ99" i="19"/>
  <c r="CJ100" i="19"/>
  <c r="CJ101" i="19"/>
  <c r="CJ102" i="19"/>
  <c r="CJ103" i="19"/>
  <c r="CJ104" i="19"/>
  <c r="CJ105" i="19"/>
  <c r="CJ106" i="19"/>
  <c r="CJ107" i="19"/>
  <c r="CJ108" i="19"/>
  <c r="CJ109" i="19"/>
  <c r="CJ110" i="19"/>
  <c r="CJ111" i="19"/>
  <c r="CJ112" i="19"/>
  <c r="CJ113" i="19"/>
  <c r="CJ114" i="19"/>
  <c r="CJ115" i="19"/>
  <c r="CJ116" i="19"/>
  <c r="CJ117" i="19"/>
  <c r="CJ118" i="19"/>
  <c r="CJ119" i="19"/>
  <c r="CJ120" i="19"/>
  <c r="CJ121" i="19"/>
  <c r="CJ122" i="19"/>
  <c r="CJ123" i="19"/>
  <c r="CJ124" i="19"/>
  <c r="CJ125" i="19"/>
  <c r="CJ126" i="19"/>
  <c r="CJ127" i="19"/>
  <c r="CJ128" i="19"/>
  <c r="CJ129" i="19"/>
  <c r="CJ130" i="19"/>
  <c r="CJ131" i="19"/>
  <c r="CJ132" i="19"/>
  <c r="CJ133" i="19"/>
  <c r="CJ134" i="19"/>
  <c r="CJ135" i="19"/>
  <c r="CJ136" i="19"/>
  <c r="CJ137" i="19"/>
  <c r="CJ138" i="19"/>
  <c r="CJ139" i="19"/>
  <c r="CJ140" i="19"/>
  <c r="CJ141" i="19"/>
  <c r="CJ142" i="19"/>
  <c r="CJ143" i="19"/>
  <c r="CJ144" i="19"/>
  <c r="CJ145" i="19"/>
  <c r="CJ146" i="19"/>
  <c r="CJ147" i="19"/>
  <c r="CJ148" i="19"/>
  <c r="CJ149" i="19"/>
  <c r="CJ150" i="19"/>
  <c r="CJ151" i="19"/>
  <c r="CJ152" i="19"/>
  <c r="CJ153" i="19"/>
  <c r="CJ154" i="19"/>
  <c r="CJ155" i="19"/>
  <c r="CJ156" i="19"/>
  <c r="CJ157" i="19"/>
  <c r="CJ158" i="19"/>
  <c r="CJ159" i="19"/>
  <c r="CJ160" i="19"/>
  <c r="CJ161" i="19"/>
  <c r="CJ162" i="19"/>
  <c r="CJ163" i="19"/>
  <c r="CJ164" i="19"/>
  <c r="CJ165" i="19"/>
  <c r="CJ166" i="19"/>
  <c r="CJ167" i="19"/>
  <c r="CJ168" i="19"/>
  <c r="CJ169" i="19"/>
  <c r="CJ170" i="19"/>
  <c r="CJ171" i="19"/>
  <c r="CJ172" i="19"/>
  <c r="CJ173" i="19"/>
  <c r="CJ174" i="19"/>
  <c r="CJ175" i="19"/>
  <c r="CJ176" i="19"/>
  <c r="CJ177" i="19"/>
  <c r="CJ178" i="19"/>
  <c r="CJ179" i="19"/>
  <c r="CJ180" i="19"/>
  <c r="CJ181" i="19"/>
  <c r="CJ182" i="19"/>
  <c r="CJ183" i="19"/>
  <c r="CJ184" i="19"/>
  <c r="CJ185" i="19"/>
  <c r="CJ186" i="19"/>
  <c r="CJ187" i="19"/>
  <c r="CJ188" i="19"/>
  <c r="CJ189" i="19"/>
  <c r="CJ190" i="19"/>
  <c r="CJ191" i="19"/>
  <c r="CJ192" i="19"/>
  <c r="CJ193" i="19"/>
  <c r="CJ194" i="19"/>
  <c r="CJ195" i="19"/>
  <c r="CJ196" i="19"/>
  <c r="CJ197" i="19"/>
  <c r="CJ198" i="19"/>
  <c r="CJ199" i="19"/>
  <c r="CJ200" i="19"/>
  <c r="CJ201" i="19"/>
  <c r="CJ202" i="19"/>
  <c r="CJ203" i="19"/>
  <c r="CJ204" i="19"/>
  <c r="CJ205" i="19"/>
  <c r="CJ206" i="19"/>
  <c r="CJ207" i="19"/>
  <c r="CJ208" i="19"/>
  <c r="CJ209" i="19"/>
  <c r="CJ210" i="19"/>
  <c r="CJ211" i="19"/>
  <c r="CJ212" i="19"/>
  <c r="CJ213" i="19"/>
  <c r="CJ214" i="19"/>
  <c r="CJ215" i="19"/>
  <c r="CJ216" i="19"/>
  <c r="CJ217" i="19"/>
  <c r="CJ218" i="19"/>
  <c r="CJ219" i="19"/>
  <c r="CJ220" i="19"/>
  <c r="CJ221" i="19"/>
  <c r="CJ222" i="19"/>
  <c r="CJ223" i="19"/>
  <c r="CJ224" i="19"/>
  <c r="CJ225" i="19"/>
  <c r="CJ226" i="19"/>
  <c r="CJ227" i="19"/>
  <c r="CJ228" i="19"/>
  <c r="CJ229" i="19"/>
  <c r="CJ230" i="19"/>
  <c r="CJ231" i="19"/>
  <c r="CJ232" i="19"/>
  <c r="CJ233" i="19"/>
  <c r="CJ234" i="19"/>
  <c r="CJ235" i="19"/>
  <c r="CJ236" i="19"/>
  <c r="CJ237" i="19"/>
  <c r="CJ238" i="19"/>
  <c r="CJ239" i="19"/>
  <c r="CJ240" i="19"/>
  <c r="CJ241" i="19"/>
  <c r="CJ242" i="19"/>
  <c r="CJ243" i="19"/>
  <c r="CJ244" i="19"/>
  <c r="CJ245" i="19"/>
  <c r="CJ246" i="19"/>
  <c r="CJ247" i="19"/>
  <c r="CJ248" i="19"/>
  <c r="CJ249" i="19"/>
  <c r="CJ250" i="19"/>
  <c r="CJ251" i="19"/>
  <c r="CJ252" i="19"/>
  <c r="CJ253" i="19"/>
  <c r="CJ254" i="19"/>
  <c r="CJ255" i="19"/>
  <c r="CJ256" i="19"/>
  <c r="CJ257" i="19"/>
  <c r="CJ258" i="19"/>
  <c r="CJ259" i="19"/>
  <c r="CJ260" i="19"/>
  <c r="CJ261" i="19"/>
  <c r="CJ262" i="19"/>
  <c r="CJ263" i="19"/>
  <c r="CJ264" i="19"/>
  <c r="CJ265" i="19"/>
  <c r="CJ266" i="19"/>
  <c r="CJ267" i="19"/>
  <c r="CJ268" i="19"/>
  <c r="CJ269" i="19"/>
  <c r="CJ270" i="19"/>
  <c r="CJ271" i="19"/>
  <c r="CJ272" i="19"/>
  <c r="CJ273" i="19"/>
  <c r="CJ274" i="19"/>
  <c r="CJ275" i="19"/>
  <c r="CJ276" i="19"/>
  <c r="CJ277" i="19"/>
  <c r="CJ278" i="19"/>
  <c r="CJ279" i="19"/>
  <c r="CJ280" i="19"/>
  <c r="CJ281" i="19"/>
  <c r="CJ282" i="19"/>
  <c r="CJ283" i="19"/>
  <c r="CJ284" i="19"/>
  <c r="CJ285" i="19"/>
  <c r="CJ286" i="19"/>
  <c r="CJ287" i="19"/>
  <c r="CJ288" i="19"/>
  <c r="CJ289" i="19"/>
  <c r="CJ290" i="19"/>
  <c r="CJ291" i="19"/>
  <c r="CJ292" i="19"/>
  <c r="CJ293" i="19"/>
  <c r="CJ294" i="19"/>
  <c r="CJ295" i="19"/>
  <c r="CJ296" i="19"/>
  <c r="CJ297" i="19"/>
  <c r="CJ298" i="19"/>
  <c r="CJ299" i="19"/>
  <c r="CJ300" i="19"/>
  <c r="CJ301" i="19"/>
  <c r="CJ302" i="19"/>
  <c r="CJ303" i="19"/>
  <c r="CJ304" i="19"/>
  <c r="CJ305" i="19"/>
  <c r="CJ306" i="19"/>
  <c r="CJ307" i="19"/>
  <c r="CJ308" i="19"/>
  <c r="CJ309" i="19"/>
  <c r="CJ310" i="19"/>
  <c r="CJ311" i="19"/>
  <c r="CJ312" i="19"/>
  <c r="CJ313" i="19"/>
  <c r="CJ314" i="19"/>
  <c r="CJ315" i="19"/>
  <c r="CJ316" i="19"/>
  <c r="CJ317" i="19"/>
  <c r="CJ318" i="19"/>
  <c r="CJ319" i="19"/>
  <c r="CJ320" i="19"/>
  <c r="CJ321" i="19"/>
  <c r="CJ322" i="19"/>
  <c r="CJ323" i="19"/>
  <c r="CJ324" i="19"/>
  <c r="CJ325" i="19"/>
  <c r="CJ326" i="19"/>
  <c r="CJ327" i="19"/>
  <c r="CJ328" i="19"/>
  <c r="CJ329" i="19"/>
  <c r="CJ330" i="19"/>
  <c r="CJ331" i="19"/>
  <c r="CJ332" i="19"/>
  <c r="CJ333" i="19"/>
  <c r="CJ334" i="19"/>
  <c r="CJ335" i="19"/>
  <c r="CJ336" i="19"/>
  <c r="CJ337" i="19"/>
  <c r="CJ338" i="19"/>
  <c r="CJ339" i="19"/>
  <c r="CJ340" i="19"/>
  <c r="CJ341" i="19"/>
  <c r="CJ342" i="19"/>
  <c r="CJ343" i="19"/>
  <c r="CJ344" i="19"/>
  <c r="CJ345" i="19"/>
  <c r="CJ346" i="19"/>
  <c r="CJ347" i="19"/>
  <c r="CJ348" i="19"/>
  <c r="CJ349" i="19"/>
  <c r="CJ350" i="19"/>
  <c r="CJ351" i="19"/>
  <c r="CJ352" i="19"/>
  <c r="CJ353" i="19"/>
  <c r="CJ354" i="19"/>
  <c r="CJ355" i="19"/>
  <c r="CJ356" i="19"/>
  <c r="CJ357" i="19"/>
  <c r="CJ358" i="19"/>
  <c r="CJ359" i="19"/>
  <c r="CJ360" i="19"/>
  <c r="CJ361" i="19"/>
  <c r="CJ362" i="19"/>
  <c r="CJ363" i="19"/>
  <c r="CJ364" i="19"/>
  <c r="CJ365" i="19"/>
  <c r="CJ366" i="19"/>
  <c r="CJ367" i="19"/>
  <c r="CJ368" i="19"/>
  <c r="CJ369" i="19"/>
  <c r="CJ370" i="19"/>
  <c r="CJ371" i="19"/>
  <c r="CJ372" i="19"/>
  <c r="CJ373" i="19"/>
  <c r="CJ374" i="19"/>
  <c r="CJ375" i="19"/>
  <c r="CJ376" i="19"/>
  <c r="CJ377" i="19"/>
  <c r="CJ378" i="19"/>
  <c r="CJ379" i="19"/>
  <c r="CJ380" i="19"/>
  <c r="CJ381" i="19"/>
  <c r="CJ382" i="19"/>
  <c r="CJ383" i="19"/>
  <c r="CJ384" i="19"/>
  <c r="CJ385" i="19"/>
  <c r="CJ386" i="19"/>
  <c r="CJ387" i="19"/>
  <c r="CJ388" i="19"/>
  <c r="CJ389" i="19"/>
  <c r="CJ390" i="19"/>
  <c r="CJ391" i="19"/>
  <c r="CJ392" i="19"/>
  <c r="CJ393" i="19"/>
  <c r="CJ394" i="19"/>
  <c r="CJ395" i="19"/>
  <c r="CJ396" i="19"/>
  <c r="CJ397" i="19"/>
  <c r="CJ398" i="19"/>
  <c r="CJ399" i="19"/>
  <c r="CJ400" i="19"/>
  <c r="CJ401" i="19"/>
  <c r="CJ402" i="19"/>
  <c r="CJ403" i="19"/>
  <c r="CJ404" i="19"/>
  <c r="CJ405" i="19"/>
  <c r="CJ406" i="19"/>
  <c r="CJ407" i="19"/>
  <c r="CJ408" i="19"/>
  <c r="CJ409" i="19"/>
  <c r="CJ410" i="19"/>
  <c r="CJ411" i="19"/>
  <c r="CJ412" i="19"/>
  <c r="CJ413" i="19"/>
  <c r="CJ414" i="19"/>
  <c r="CJ415" i="19"/>
  <c r="CJ416" i="19"/>
  <c r="CJ417" i="19"/>
  <c r="CJ418" i="19"/>
  <c r="CJ419" i="19"/>
  <c r="CJ420" i="19"/>
  <c r="CJ421" i="19"/>
  <c r="CJ422" i="19"/>
  <c r="CJ423" i="19"/>
  <c r="CJ424" i="19"/>
  <c r="CJ425" i="19"/>
  <c r="CJ426" i="19"/>
  <c r="CJ427" i="19"/>
  <c r="CJ428" i="19"/>
  <c r="CJ429" i="19"/>
  <c r="CJ430" i="19"/>
  <c r="CJ431" i="19"/>
  <c r="CJ432" i="19"/>
  <c r="CJ433" i="19"/>
  <c r="CJ434" i="19"/>
  <c r="CJ435" i="19"/>
  <c r="CJ436" i="19"/>
  <c r="CJ437" i="19"/>
  <c r="CJ438" i="19"/>
  <c r="CJ439" i="19"/>
  <c r="CJ440" i="19"/>
  <c r="CJ441" i="19"/>
  <c r="CJ442" i="19"/>
  <c r="CJ443" i="19"/>
  <c r="CJ444" i="19"/>
  <c r="CJ445" i="19"/>
  <c r="CJ446" i="19"/>
  <c r="CJ447" i="19"/>
  <c r="CJ448" i="19"/>
  <c r="CJ449" i="19"/>
  <c r="CJ450" i="19"/>
  <c r="CJ451" i="19"/>
  <c r="CJ452" i="19"/>
  <c r="CJ453" i="19"/>
  <c r="CJ454" i="19"/>
  <c r="CJ455" i="19"/>
  <c r="CJ456" i="19"/>
  <c r="CJ457" i="19"/>
  <c r="CJ458" i="19"/>
  <c r="CJ459" i="19"/>
  <c r="CJ460" i="19"/>
  <c r="CJ461" i="19"/>
  <c r="CJ462" i="19"/>
  <c r="CJ463" i="19"/>
  <c r="CJ464" i="19"/>
  <c r="CJ465" i="19"/>
  <c r="CJ466" i="19"/>
  <c r="CJ467" i="19"/>
  <c r="CJ468" i="19"/>
  <c r="CJ469" i="19"/>
  <c r="CJ470" i="19"/>
  <c r="CJ471" i="19"/>
  <c r="CJ472" i="19"/>
  <c r="CJ473" i="19"/>
  <c r="CJ474" i="19"/>
  <c r="AV10" i="19" l="1"/>
  <c r="AY15" i="19" l="1"/>
  <c r="AY13" i="19" l="1"/>
  <c r="R75" i="38" l="1"/>
  <c r="R76" i="38"/>
  <c r="J74" i="25"/>
  <c r="J75" i="25"/>
  <c r="J76" i="25"/>
  <c r="C22" i="29" l="1"/>
  <c r="AA74" i="38" s="1"/>
  <c r="D74" i="25"/>
  <c r="D75" i="25"/>
  <c r="D76" i="25"/>
  <c r="AT76" i="25"/>
  <c r="AT75" i="25"/>
  <c r="AV75" i="25" l="1"/>
  <c r="AV76" i="25"/>
  <c r="AU76" i="25"/>
  <c r="AU75" i="25"/>
  <c r="W73" i="38" l="1"/>
  <c r="W74" i="19" l="1"/>
  <c r="T10" i="19" s="1"/>
  <c r="Q75" i="38"/>
  <c r="Q76" i="38"/>
  <c r="D74" i="38" l="1"/>
  <c r="D75" i="38"/>
  <c r="CA76" i="19" l="1"/>
  <c r="CA77" i="19"/>
  <c r="CA78" i="19"/>
  <c r="Q472" i="38" l="1"/>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Q79" i="38" l="1"/>
  <c r="Q78" i="38"/>
  <c r="AQ78" i="25"/>
  <c r="AQ79" i="25"/>
  <c r="AQ80" i="25"/>
  <c r="AQ81" i="25"/>
  <c r="AQ82" i="25"/>
  <c r="AQ83" i="25"/>
  <c r="AQ84" i="25"/>
  <c r="AQ85" i="25"/>
  <c r="AQ86" i="25"/>
  <c r="AQ87" i="25"/>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4" i="25"/>
  <c r="AQ75" i="25"/>
  <c r="AQ76" i="25"/>
  <c r="S73" i="38" l="1"/>
  <c r="CJ76" i="19"/>
  <c r="Q77" i="38" l="1"/>
  <c r="AJ75" i="25" l="1"/>
  <c r="AJ76" i="25"/>
  <c r="F23" i="20"/>
  <c r="F22"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V74" i="19" l="1"/>
  <c r="T9" i="19" s="1"/>
  <c r="I80" i="25" l="1"/>
  <c r="E75" i="38" l="1"/>
  <c r="F75" i="38"/>
  <c r="G75" i="38"/>
  <c r="H75" i="38"/>
  <c r="I75" i="38"/>
  <c r="J75" i="38"/>
  <c r="K75" i="38"/>
  <c r="L75" i="38"/>
  <c r="D76" i="38"/>
  <c r="CK78" i="19" s="1"/>
  <c r="E76" i="38"/>
  <c r="F76" i="38"/>
  <c r="G76" i="38"/>
  <c r="H76" i="38"/>
  <c r="I76" i="38"/>
  <c r="J76" i="38"/>
  <c r="K76" i="38"/>
  <c r="L76" i="38"/>
  <c r="D77" i="38"/>
  <c r="E77" i="38"/>
  <c r="F77" i="38"/>
  <c r="G77" i="38"/>
  <c r="H77" i="38"/>
  <c r="I77" i="38"/>
  <c r="J77" i="38"/>
  <c r="K77" i="38"/>
  <c r="L77" i="38"/>
  <c r="D78" i="38"/>
  <c r="E78" i="38"/>
  <c r="F78" i="38"/>
  <c r="G78" i="38"/>
  <c r="H78" i="38"/>
  <c r="I78" i="38"/>
  <c r="J78" i="38"/>
  <c r="K78" i="38"/>
  <c r="L78" i="38"/>
  <c r="D80" i="38"/>
  <c r="E80" i="38"/>
  <c r="F80" i="38"/>
  <c r="G80" i="38"/>
  <c r="H80" i="38"/>
  <c r="I80" i="38"/>
  <c r="J80" i="38"/>
  <c r="K80" i="38"/>
  <c r="L80" i="38"/>
  <c r="D81" i="38"/>
  <c r="CK83" i="19" s="1"/>
  <c r="E81" i="38"/>
  <c r="F81" i="38"/>
  <c r="G81" i="38"/>
  <c r="H81" i="38"/>
  <c r="I81" i="38"/>
  <c r="J81" i="38"/>
  <c r="K81" i="38"/>
  <c r="L81" i="38"/>
  <c r="D82" i="38"/>
  <c r="E82" i="38"/>
  <c r="F82" i="38"/>
  <c r="G82" i="38"/>
  <c r="H82" i="38"/>
  <c r="I82" i="38"/>
  <c r="J82" i="38"/>
  <c r="K82" i="38"/>
  <c r="L82" i="38"/>
  <c r="D84" i="38"/>
  <c r="E84" i="38"/>
  <c r="F84" i="38"/>
  <c r="G84" i="38"/>
  <c r="H84" i="38"/>
  <c r="I84" i="38"/>
  <c r="J84" i="38"/>
  <c r="K84" i="38"/>
  <c r="L84" i="38"/>
  <c r="D85" i="38"/>
  <c r="CK87" i="19" s="1"/>
  <c r="E85" i="38"/>
  <c r="F85" i="38"/>
  <c r="G85" i="38"/>
  <c r="H85" i="38"/>
  <c r="I85" i="38"/>
  <c r="J85" i="38"/>
  <c r="K85" i="38"/>
  <c r="L85" i="38"/>
  <c r="D86" i="38"/>
  <c r="CK88" i="19" s="1"/>
  <c r="E86" i="38"/>
  <c r="F86" i="38"/>
  <c r="G86" i="38"/>
  <c r="H86" i="38"/>
  <c r="I86" i="38"/>
  <c r="J86" i="38"/>
  <c r="K86" i="38"/>
  <c r="L86" i="38"/>
  <c r="D87" i="38"/>
  <c r="E87" i="38"/>
  <c r="F87" i="38"/>
  <c r="G87" i="38"/>
  <c r="H87" i="38"/>
  <c r="I87" i="38"/>
  <c r="J87" i="38"/>
  <c r="K87" i="38"/>
  <c r="L87" i="38"/>
  <c r="D88" i="38"/>
  <c r="E88" i="38"/>
  <c r="F88" i="38"/>
  <c r="G88" i="38"/>
  <c r="H88" i="38"/>
  <c r="I88" i="38"/>
  <c r="J88" i="38"/>
  <c r="K88" i="38"/>
  <c r="L88" i="38"/>
  <c r="D89" i="38"/>
  <c r="CK91" i="19" s="1"/>
  <c r="E89" i="38"/>
  <c r="F89" i="38"/>
  <c r="G89" i="38"/>
  <c r="H89" i="38"/>
  <c r="I89" i="38"/>
  <c r="J89" i="38"/>
  <c r="K89" i="38"/>
  <c r="L89" i="38"/>
  <c r="D90" i="38"/>
  <c r="CK92" i="19" s="1"/>
  <c r="E90" i="38"/>
  <c r="F90" i="38"/>
  <c r="G90" i="38"/>
  <c r="H90" i="38"/>
  <c r="I90" i="38"/>
  <c r="J90" i="38"/>
  <c r="K90" i="38"/>
  <c r="L90" i="38"/>
  <c r="D91" i="38"/>
  <c r="E91" i="38"/>
  <c r="F91" i="38"/>
  <c r="G91" i="38"/>
  <c r="H91" i="38"/>
  <c r="I91" i="38"/>
  <c r="J91" i="38"/>
  <c r="K91" i="38"/>
  <c r="L91" i="38"/>
  <c r="D92" i="38"/>
  <c r="E92" i="38"/>
  <c r="F92" i="38"/>
  <c r="G92" i="38"/>
  <c r="H92" i="38"/>
  <c r="I92" i="38"/>
  <c r="J92" i="38"/>
  <c r="K92" i="38"/>
  <c r="L92" i="38"/>
  <c r="D93" i="38"/>
  <c r="CK95" i="19" s="1"/>
  <c r="E93" i="38"/>
  <c r="F93" i="38"/>
  <c r="G93" i="38"/>
  <c r="H93" i="38"/>
  <c r="I93" i="38"/>
  <c r="J93" i="38"/>
  <c r="K93" i="38"/>
  <c r="L93" i="38"/>
  <c r="D94" i="38"/>
  <c r="CK96" i="19" s="1"/>
  <c r="E94" i="38"/>
  <c r="F94" i="38"/>
  <c r="G94" i="38"/>
  <c r="H94" i="38"/>
  <c r="I94" i="38"/>
  <c r="J94" i="38"/>
  <c r="K94" i="38"/>
  <c r="L94" i="38"/>
  <c r="D95" i="38"/>
  <c r="E95" i="38"/>
  <c r="F95" i="38"/>
  <c r="G95" i="38"/>
  <c r="H95" i="38"/>
  <c r="I95" i="38"/>
  <c r="J95" i="38"/>
  <c r="K95" i="38"/>
  <c r="L95" i="38"/>
  <c r="D96" i="38"/>
  <c r="E96" i="38"/>
  <c r="F96" i="38"/>
  <c r="G96" i="38"/>
  <c r="H96" i="38"/>
  <c r="I96" i="38"/>
  <c r="J96" i="38"/>
  <c r="K96" i="38"/>
  <c r="L96" i="38"/>
  <c r="D97" i="38"/>
  <c r="CK99" i="19" s="1"/>
  <c r="E97" i="38"/>
  <c r="F97" i="38"/>
  <c r="G97" i="38"/>
  <c r="H97" i="38"/>
  <c r="I97" i="38"/>
  <c r="J97" i="38"/>
  <c r="K97" i="38"/>
  <c r="L97" i="38"/>
  <c r="D98" i="38"/>
  <c r="CK100" i="19" s="1"/>
  <c r="E98" i="38"/>
  <c r="F98" i="38"/>
  <c r="G98" i="38"/>
  <c r="H98" i="38"/>
  <c r="I98" i="38"/>
  <c r="J98" i="38"/>
  <c r="K98" i="38"/>
  <c r="L98" i="38"/>
  <c r="D99" i="38"/>
  <c r="E99" i="38"/>
  <c r="F99" i="38"/>
  <c r="G99" i="38"/>
  <c r="H99" i="38"/>
  <c r="I99" i="38"/>
  <c r="J99" i="38"/>
  <c r="K99" i="38"/>
  <c r="L99" i="38"/>
  <c r="D100" i="38"/>
  <c r="E100" i="38"/>
  <c r="F100" i="38"/>
  <c r="G100" i="38"/>
  <c r="H100" i="38"/>
  <c r="I100" i="38"/>
  <c r="J100" i="38"/>
  <c r="K100" i="38"/>
  <c r="L100" i="38"/>
  <c r="D101" i="38"/>
  <c r="CK103" i="19" s="1"/>
  <c r="E101" i="38"/>
  <c r="F101" i="38"/>
  <c r="G101" i="38"/>
  <c r="H101" i="38"/>
  <c r="I101" i="38"/>
  <c r="J101" i="38"/>
  <c r="K101" i="38"/>
  <c r="L101" i="38"/>
  <c r="D102" i="38"/>
  <c r="CK104" i="19" s="1"/>
  <c r="E102" i="38"/>
  <c r="F102" i="38"/>
  <c r="G102" i="38"/>
  <c r="H102" i="38"/>
  <c r="I102" i="38"/>
  <c r="J102" i="38"/>
  <c r="K102" i="38"/>
  <c r="L102" i="38"/>
  <c r="D103" i="38"/>
  <c r="E103" i="38"/>
  <c r="F103" i="38"/>
  <c r="G103" i="38"/>
  <c r="H103" i="38"/>
  <c r="I103" i="38"/>
  <c r="J103" i="38"/>
  <c r="K103" i="38"/>
  <c r="L103" i="38"/>
  <c r="D104" i="38"/>
  <c r="E104" i="38"/>
  <c r="F104" i="38"/>
  <c r="G104" i="38"/>
  <c r="H104" i="38"/>
  <c r="I104" i="38"/>
  <c r="J104" i="38"/>
  <c r="K104" i="38"/>
  <c r="L104" i="38"/>
  <c r="D105" i="38"/>
  <c r="CK107" i="19" s="1"/>
  <c r="E105" i="38"/>
  <c r="F105" i="38"/>
  <c r="G105" i="38"/>
  <c r="H105" i="38"/>
  <c r="I105" i="38"/>
  <c r="J105" i="38"/>
  <c r="K105" i="38"/>
  <c r="L105" i="38"/>
  <c r="D106" i="38"/>
  <c r="CK108" i="19" s="1"/>
  <c r="E106" i="38"/>
  <c r="F106" i="38"/>
  <c r="G106" i="38"/>
  <c r="H106" i="38"/>
  <c r="I106" i="38"/>
  <c r="J106" i="38"/>
  <c r="K106" i="38"/>
  <c r="L106" i="38"/>
  <c r="D107" i="38"/>
  <c r="E107" i="38"/>
  <c r="F107" i="38"/>
  <c r="G107" i="38"/>
  <c r="H107" i="38"/>
  <c r="I107" i="38"/>
  <c r="J107" i="38"/>
  <c r="K107" i="38"/>
  <c r="L107" i="38"/>
  <c r="D108" i="38"/>
  <c r="E108" i="38"/>
  <c r="F108" i="38"/>
  <c r="G108" i="38"/>
  <c r="H108" i="38"/>
  <c r="I108" i="38"/>
  <c r="J108" i="38"/>
  <c r="K108" i="38"/>
  <c r="L108" i="38"/>
  <c r="D109" i="38"/>
  <c r="CK111" i="19" s="1"/>
  <c r="E109" i="38"/>
  <c r="F109" i="38"/>
  <c r="G109" i="38"/>
  <c r="H109" i="38"/>
  <c r="I109" i="38"/>
  <c r="J109" i="38"/>
  <c r="K109" i="38"/>
  <c r="L109" i="38"/>
  <c r="D110" i="38"/>
  <c r="E110" i="38"/>
  <c r="F110" i="38"/>
  <c r="G110" i="38"/>
  <c r="H110" i="38"/>
  <c r="I110" i="38"/>
  <c r="J110" i="38"/>
  <c r="K110" i="38"/>
  <c r="L110" i="38"/>
  <c r="D111" i="38"/>
  <c r="E111" i="38"/>
  <c r="F111" i="38"/>
  <c r="G111" i="38"/>
  <c r="H111" i="38"/>
  <c r="I111" i="38"/>
  <c r="J111" i="38"/>
  <c r="K111" i="38"/>
  <c r="L111" i="38"/>
  <c r="D112" i="38"/>
  <c r="E112" i="38"/>
  <c r="F112" i="38"/>
  <c r="G112" i="38"/>
  <c r="H112" i="38"/>
  <c r="I112" i="38"/>
  <c r="J112" i="38"/>
  <c r="K112" i="38"/>
  <c r="L112" i="38"/>
  <c r="D113" i="38"/>
  <c r="CK115" i="19" s="1"/>
  <c r="E113" i="38"/>
  <c r="F113" i="38"/>
  <c r="G113" i="38"/>
  <c r="H113" i="38"/>
  <c r="I113" i="38"/>
  <c r="J113" i="38"/>
  <c r="K113" i="38"/>
  <c r="L113" i="38"/>
  <c r="D114" i="38"/>
  <c r="E114" i="38"/>
  <c r="F114" i="38"/>
  <c r="G114" i="38"/>
  <c r="H114" i="38"/>
  <c r="I114" i="38"/>
  <c r="J114" i="38"/>
  <c r="K114" i="38"/>
  <c r="L114" i="38"/>
  <c r="D115" i="38"/>
  <c r="E115" i="38"/>
  <c r="F115" i="38"/>
  <c r="G115" i="38"/>
  <c r="H115" i="38"/>
  <c r="I115" i="38"/>
  <c r="J115" i="38"/>
  <c r="K115" i="38"/>
  <c r="L115" i="38"/>
  <c r="D116" i="38"/>
  <c r="E116" i="38"/>
  <c r="F116" i="38"/>
  <c r="G116" i="38"/>
  <c r="H116" i="38"/>
  <c r="I116" i="38"/>
  <c r="J116" i="38"/>
  <c r="K116" i="38"/>
  <c r="L116" i="38"/>
  <c r="D117" i="38"/>
  <c r="CK119" i="19" s="1"/>
  <c r="E117" i="38"/>
  <c r="F117" i="38"/>
  <c r="G117" i="38"/>
  <c r="H117" i="38"/>
  <c r="I117" i="38"/>
  <c r="J117" i="38"/>
  <c r="K117" i="38"/>
  <c r="L117" i="38"/>
  <c r="D118" i="38"/>
  <c r="E118" i="38"/>
  <c r="F118" i="38"/>
  <c r="G118" i="38"/>
  <c r="H118" i="38"/>
  <c r="I118" i="38"/>
  <c r="J118" i="38"/>
  <c r="K118" i="38"/>
  <c r="L118" i="38"/>
  <c r="D119" i="38"/>
  <c r="E119" i="38"/>
  <c r="F119" i="38"/>
  <c r="G119" i="38"/>
  <c r="H119" i="38"/>
  <c r="I119" i="38"/>
  <c r="J119" i="38"/>
  <c r="K119" i="38"/>
  <c r="L119" i="38"/>
  <c r="D120" i="38"/>
  <c r="E120" i="38"/>
  <c r="F120" i="38"/>
  <c r="G120" i="38"/>
  <c r="H120" i="38"/>
  <c r="I120" i="38"/>
  <c r="J120" i="38"/>
  <c r="K120" i="38"/>
  <c r="L120" i="38"/>
  <c r="D121" i="38"/>
  <c r="CK123" i="19" s="1"/>
  <c r="E121" i="38"/>
  <c r="F121" i="38"/>
  <c r="G121" i="38"/>
  <c r="H121" i="38"/>
  <c r="I121" i="38"/>
  <c r="J121" i="38"/>
  <c r="K121" i="38"/>
  <c r="L121" i="38"/>
  <c r="D122" i="38"/>
  <c r="E122" i="38"/>
  <c r="F122" i="38"/>
  <c r="G122" i="38"/>
  <c r="H122" i="38"/>
  <c r="I122" i="38"/>
  <c r="J122" i="38"/>
  <c r="K122" i="38"/>
  <c r="L122" i="38"/>
  <c r="D123" i="38"/>
  <c r="E123" i="38"/>
  <c r="F123" i="38"/>
  <c r="G123" i="38"/>
  <c r="H123" i="38"/>
  <c r="I123" i="38"/>
  <c r="J123" i="38"/>
  <c r="K123" i="38"/>
  <c r="L123" i="38"/>
  <c r="D124" i="38"/>
  <c r="E124" i="38"/>
  <c r="F124" i="38"/>
  <c r="G124" i="38"/>
  <c r="H124" i="38"/>
  <c r="I124" i="38"/>
  <c r="J124" i="38"/>
  <c r="K124" i="38"/>
  <c r="L124" i="38"/>
  <c r="D125" i="38"/>
  <c r="CK127" i="19" s="1"/>
  <c r="E125" i="38"/>
  <c r="F125" i="38"/>
  <c r="G125" i="38"/>
  <c r="H125" i="38"/>
  <c r="I125" i="38"/>
  <c r="J125" i="38"/>
  <c r="K125" i="38"/>
  <c r="L125" i="38"/>
  <c r="D126" i="38"/>
  <c r="E126" i="38"/>
  <c r="F126" i="38"/>
  <c r="G126" i="38"/>
  <c r="H126" i="38"/>
  <c r="I126" i="38"/>
  <c r="J126" i="38"/>
  <c r="K126" i="38"/>
  <c r="L126" i="38"/>
  <c r="D127" i="38"/>
  <c r="E127" i="38"/>
  <c r="F127" i="38"/>
  <c r="G127" i="38"/>
  <c r="H127" i="38"/>
  <c r="I127" i="38"/>
  <c r="J127" i="38"/>
  <c r="K127" i="38"/>
  <c r="L127" i="38"/>
  <c r="D128" i="38"/>
  <c r="E128" i="38"/>
  <c r="F128" i="38"/>
  <c r="G128" i="38"/>
  <c r="H128" i="38"/>
  <c r="I128" i="38"/>
  <c r="J128" i="38"/>
  <c r="K128" i="38"/>
  <c r="L128" i="38"/>
  <c r="D129" i="38"/>
  <c r="CK131" i="19" s="1"/>
  <c r="E129" i="38"/>
  <c r="F129" i="38"/>
  <c r="G129" i="38"/>
  <c r="H129" i="38"/>
  <c r="I129" i="38"/>
  <c r="J129" i="38"/>
  <c r="K129" i="38"/>
  <c r="L129" i="38"/>
  <c r="D130" i="38"/>
  <c r="E130" i="38"/>
  <c r="F130" i="38"/>
  <c r="G130" i="38"/>
  <c r="H130" i="38"/>
  <c r="I130" i="38"/>
  <c r="J130" i="38"/>
  <c r="K130" i="38"/>
  <c r="L130" i="38"/>
  <c r="D131" i="38"/>
  <c r="E131" i="38"/>
  <c r="F131" i="38"/>
  <c r="G131" i="38"/>
  <c r="H131" i="38"/>
  <c r="I131" i="38"/>
  <c r="J131" i="38"/>
  <c r="K131" i="38"/>
  <c r="L131" i="38"/>
  <c r="D132" i="38"/>
  <c r="E132" i="38"/>
  <c r="F132" i="38"/>
  <c r="G132" i="38"/>
  <c r="H132" i="38"/>
  <c r="I132" i="38"/>
  <c r="J132" i="38"/>
  <c r="K132" i="38"/>
  <c r="L132" i="38"/>
  <c r="D133" i="38"/>
  <c r="CK135" i="19" s="1"/>
  <c r="E133" i="38"/>
  <c r="F133" i="38"/>
  <c r="G133" i="38"/>
  <c r="H133" i="38"/>
  <c r="I133" i="38"/>
  <c r="J133" i="38"/>
  <c r="K133" i="38"/>
  <c r="L133" i="38"/>
  <c r="D134" i="38"/>
  <c r="E134" i="38"/>
  <c r="F134" i="38"/>
  <c r="G134" i="38"/>
  <c r="H134" i="38"/>
  <c r="I134" i="38"/>
  <c r="J134" i="38"/>
  <c r="K134" i="38"/>
  <c r="L134" i="38"/>
  <c r="D135" i="38"/>
  <c r="E135" i="38"/>
  <c r="F135" i="38"/>
  <c r="G135" i="38"/>
  <c r="H135" i="38"/>
  <c r="I135" i="38"/>
  <c r="J135" i="38"/>
  <c r="K135" i="38"/>
  <c r="L135" i="38"/>
  <c r="D136" i="38"/>
  <c r="E136" i="38"/>
  <c r="F136" i="38"/>
  <c r="G136" i="38"/>
  <c r="H136" i="38"/>
  <c r="I136" i="38"/>
  <c r="J136" i="38"/>
  <c r="K136" i="38"/>
  <c r="L136" i="38"/>
  <c r="D137" i="38"/>
  <c r="CK139" i="19" s="1"/>
  <c r="E137" i="38"/>
  <c r="F137" i="38"/>
  <c r="G137" i="38"/>
  <c r="H137" i="38"/>
  <c r="I137" i="38"/>
  <c r="J137" i="38"/>
  <c r="K137" i="38"/>
  <c r="L137" i="38"/>
  <c r="D138" i="38"/>
  <c r="E138" i="38"/>
  <c r="F138" i="38"/>
  <c r="G138" i="38"/>
  <c r="H138" i="38"/>
  <c r="I138" i="38"/>
  <c r="J138" i="38"/>
  <c r="K138" i="38"/>
  <c r="L138" i="38"/>
  <c r="D139" i="38"/>
  <c r="E139" i="38"/>
  <c r="F139" i="38"/>
  <c r="G139" i="38"/>
  <c r="H139" i="38"/>
  <c r="I139" i="38"/>
  <c r="J139" i="38"/>
  <c r="K139" i="38"/>
  <c r="L139" i="38"/>
  <c r="D140" i="38"/>
  <c r="E140" i="38"/>
  <c r="F140" i="38"/>
  <c r="G140" i="38"/>
  <c r="H140" i="38"/>
  <c r="I140" i="38"/>
  <c r="J140" i="38"/>
  <c r="K140" i="38"/>
  <c r="L140" i="38"/>
  <c r="D141" i="38"/>
  <c r="CK143" i="19" s="1"/>
  <c r="E141" i="38"/>
  <c r="F141" i="38"/>
  <c r="G141" i="38"/>
  <c r="H141" i="38"/>
  <c r="I141" i="38"/>
  <c r="J141" i="38"/>
  <c r="K141" i="38"/>
  <c r="L141" i="38"/>
  <c r="D142" i="38"/>
  <c r="E142" i="38"/>
  <c r="F142" i="38"/>
  <c r="G142" i="38"/>
  <c r="H142" i="38"/>
  <c r="I142" i="38"/>
  <c r="J142" i="38"/>
  <c r="K142" i="38"/>
  <c r="L142" i="38"/>
  <c r="D143" i="38"/>
  <c r="E143" i="38"/>
  <c r="F143" i="38"/>
  <c r="G143" i="38"/>
  <c r="H143" i="38"/>
  <c r="I143" i="38"/>
  <c r="J143" i="38"/>
  <c r="K143" i="38"/>
  <c r="L143" i="38"/>
  <c r="D144" i="38"/>
  <c r="E144" i="38"/>
  <c r="F144" i="38"/>
  <c r="G144" i="38"/>
  <c r="H144" i="38"/>
  <c r="I144" i="38"/>
  <c r="J144" i="38"/>
  <c r="K144" i="38"/>
  <c r="L144" i="38"/>
  <c r="D145" i="38"/>
  <c r="CK147" i="19" s="1"/>
  <c r="E145" i="38"/>
  <c r="F145" i="38"/>
  <c r="G145" i="38"/>
  <c r="H145" i="38"/>
  <c r="I145" i="38"/>
  <c r="J145" i="38"/>
  <c r="K145" i="38"/>
  <c r="L145" i="38"/>
  <c r="D146" i="38"/>
  <c r="E146" i="38"/>
  <c r="F146" i="38"/>
  <c r="G146" i="38"/>
  <c r="H146" i="38"/>
  <c r="I146" i="38"/>
  <c r="J146" i="38"/>
  <c r="K146" i="38"/>
  <c r="L146" i="38"/>
  <c r="D147" i="38"/>
  <c r="E147" i="38"/>
  <c r="F147" i="38"/>
  <c r="G147" i="38"/>
  <c r="H147" i="38"/>
  <c r="I147" i="38"/>
  <c r="J147" i="38"/>
  <c r="K147" i="38"/>
  <c r="L147" i="38"/>
  <c r="D148" i="38"/>
  <c r="E148" i="38"/>
  <c r="F148" i="38"/>
  <c r="G148" i="38"/>
  <c r="H148" i="38"/>
  <c r="I148" i="38"/>
  <c r="J148" i="38"/>
  <c r="K148" i="38"/>
  <c r="L148" i="38"/>
  <c r="D149" i="38"/>
  <c r="CK151" i="19" s="1"/>
  <c r="E149" i="38"/>
  <c r="F149" i="38"/>
  <c r="G149" i="38"/>
  <c r="H149" i="38"/>
  <c r="I149" i="38"/>
  <c r="J149" i="38"/>
  <c r="K149" i="38"/>
  <c r="L149" i="38"/>
  <c r="D150" i="38"/>
  <c r="E150" i="38"/>
  <c r="F150" i="38"/>
  <c r="G150" i="38"/>
  <c r="H150" i="38"/>
  <c r="I150" i="38"/>
  <c r="J150" i="38"/>
  <c r="K150" i="38"/>
  <c r="L150" i="38"/>
  <c r="D151" i="38"/>
  <c r="E151" i="38"/>
  <c r="F151" i="38"/>
  <c r="G151" i="38"/>
  <c r="H151" i="38"/>
  <c r="I151" i="38"/>
  <c r="J151" i="38"/>
  <c r="K151" i="38"/>
  <c r="L151" i="38"/>
  <c r="D152" i="38"/>
  <c r="E152" i="38"/>
  <c r="F152" i="38"/>
  <c r="G152" i="38"/>
  <c r="H152" i="38"/>
  <c r="I152" i="38"/>
  <c r="J152" i="38"/>
  <c r="K152" i="38"/>
  <c r="L152" i="38"/>
  <c r="D153" i="38"/>
  <c r="CK155" i="19" s="1"/>
  <c r="E153" i="38"/>
  <c r="F153" i="38"/>
  <c r="G153" i="38"/>
  <c r="H153" i="38"/>
  <c r="I153" i="38"/>
  <c r="J153" i="38"/>
  <c r="K153" i="38"/>
  <c r="L153" i="38"/>
  <c r="D154" i="38"/>
  <c r="E154" i="38"/>
  <c r="F154" i="38"/>
  <c r="G154" i="38"/>
  <c r="H154" i="38"/>
  <c r="I154" i="38"/>
  <c r="J154" i="38"/>
  <c r="K154" i="38"/>
  <c r="L154" i="38"/>
  <c r="D155" i="38"/>
  <c r="E155" i="38"/>
  <c r="F155" i="38"/>
  <c r="G155" i="38"/>
  <c r="H155" i="38"/>
  <c r="I155" i="38"/>
  <c r="J155" i="38"/>
  <c r="K155" i="38"/>
  <c r="L155" i="38"/>
  <c r="D156" i="38"/>
  <c r="E156" i="38"/>
  <c r="F156" i="38"/>
  <c r="G156" i="38"/>
  <c r="H156" i="38"/>
  <c r="I156" i="38"/>
  <c r="J156" i="38"/>
  <c r="K156" i="38"/>
  <c r="L156" i="38"/>
  <c r="D157" i="38"/>
  <c r="CK159" i="19" s="1"/>
  <c r="E157" i="38"/>
  <c r="F157" i="38"/>
  <c r="G157" i="38"/>
  <c r="H157" i="38"/>
  <c r="I157" i="38"/>
  <c r="J157" i="38"/>
  <c r="K157" i="38"/>
  <c r="L157" i="38"/>
  <c r="D158" i="38"/>
  <c r="E158" i="38"/>
  <c r="F158" i="38"/>
  <c r="G158" i="38"/>
  <c r="H158" i="38"/>
  <c r="I158" i="38"/>
  <c r="J158" i="38"/>
  <c r="K158" i="38"/>
  <c r="L158" i="38"/>
  <c r="D159" i="38"/>
  <c r="E159" i="38"/>
  <c r="F159" i="38"/>
  <c r="G159" i="38"/>
  <c r="H159" i="38"/>
  <c r="I159" i="38"/>
  <c r="J159" i="38"/>
  <c r="K159" i="38"/>
  <c r="L159" i="38"/>
  <c r="D160" i="38"/>
  <c r="E160" i="38"/>
  <c r="F160" i="38"/>
  <c r="G160" i="38"/>
  <c r="H160" i="38"/>
  <c r="I160" i="38"/>
  <c r="J160" i="38"/>
  <c r="K160" i="38"/>
  <c r="L160" i="38"/>
  <c r="D161" i="38"/>
  <c r="CK163" i="19" s="1"/>
  <c r="E161" i="38"/>
  <c r="F161" i="38"/>
  <c r="G161" i="38"/>
  <c r="H161" i="38"/>
  <c r="I161" i="38"/>
  <c r="J161" i="38"/>
  <c r="K161" i="38"/>
  <c r="L161" i="38"/>
  <c r="D162" i="38"/>
  <c r="E162" i="38"/>
  <c r="F162" i="38"/>
  <c r="G162" i="38"/>
  <c r="H162" i="38"/>
  <c r="I162" i="38"/>
  <c r="J162" i="38"/>
  <c r="K162" i="38"/>
  <c r="L162" i="38"/>
  <c r="D163" i="38"/>
  <c r="E163" i="38"/>
  <c r="F163" i="38"/>
  <c r="G163" i="38"/>
  <c r="H163" i="38"/>
  <c r="I163" i="38"/>
  <c r="J163" i="38"/>
  <c r="K163" i="38"/>
  <c r="L163" i="38"/>
  <c r="D164" i="38"/>
  <c r="E164" i="38"/>
  <c r="F164" i="38"/>
  <c r="G164" i="38"/>
  <c r="H164" i="38"/>
  <c r="I164" i="38"/>
  <c r="J164" i="38"/>
  <c r="K164" i="38"/>
  <c r="L164" i="38"/>
  <c r="D165" i="38"/>
  <c r="CK167" i="19" s="1"/>
  <c r="E165" i="38"/>
  <c r="F165" i="38"/>
  <c r="G165" i="38"/>
  <c r="H165" i="38"/>
  <c r="I165" i="38"/>
  <c r="J165" i="38"/>
  <c r="K165" i="38"/>
  <c r="L165" i="38"/>
  <c r="D166" i="38"/>
  <c r="E166" i="38"/>
  <c r="F166" i="38"/>
  <c r="G166" i="38"/>
  <c r="H166" i="38"/>
  <c r="I166" i="38"/>
  <c r="J166" i="38"/>
  <c r="K166" i="38"/>
  <c r="L166" i="38"/>
  <c r="D167" i="38"/>
  <c r="E167" i="38"/>
  <c r="F167" i="38"/>
  <c r="G167" i="38"/>
  <c r="H167" i="38"/>
  <c r="I167" i="38"/>
  <c r="J167" i="38"/>
  <c r="K167" i="38"/>
  <c r="L167" i="38"/>
  <c r="D168" i="38"/>
  <c r="E168" i="38"/>
  <c r="F168" i="38"/>
  <c r="G168" i="38"/>
  <c r="H168" i="38"/>
  <c r="I168" i="38"/>
  <c r="J168" i="38"/>
  <c r="K168" i="38"/>
  <c r="L168" i="38"/>
  <c r="D169" i="38"/>
  <c r="CK171" i="19" s="1"/>
  <c r="E169" i="38"/>
  <c r="F169" i="38"/>
  <c r="G169" i="38"/>
  <c r="H169" i="38"/>
  <c r="I169" i="38"/>
  <c r="J169" i="38"/>
  <c r="K169" i="38"/>
  <c r="L169" i="38"/>
  <c r="D170" i="38"/>
  <c r="E170" i="38"/>
  <c r="F170" i="38"/>
  <c r="G170" i="38"/>
  <c r="H170" i="38"/>
  <c r="I170" i="38"/>
  <c r="J170" i="38"/>
  <c r="K170" i="38"/>
  <c r="L170" i="38"/>
  <c r="D171" i="38"/>
  <c r="E171" i="38"/>
  <c r="F171" i="38"/>
  <c r="G171" i="38"/>
  <c r="H171" i="38"/>
  <c r="I171" i="38"/>
  <c r="J171" i="38"/>
  <c r="K171" i="38"/>
  <c r="L171" i="38"/>
  <c r="D172" i="38"/>
  <c r="E172" i="38"/>
  <c r="F172" i="38"/>
  <c r="G172" i="38"/>
  <c r="H172" i="38"/>
  <c r="I172" i="38"/>
  <c r="J172" i="38"/>
  <c r="K172" i="38"/>
  <c r="L172" i="38"/>
  <c r="D173" i="38"/>
  <c r="CK175" i="19" s="1"/>
  <c r="E173" i="38"/>
  <c r="F173" i="38"/>
  <c r="G173" i="38"/>
  <c r="H173" i="38"/>
  <c r="I173" i="38"/>
  <c r="J173" i="38"/>
  <c r="K173" i="38"/>
  <c r="L173" i="38"/>
  <c r="D174" i="38"/>
  <c r="E174" i="38"/>
  <c r="F174" i="38"/>
  <c r="G174" i="38"/>
  <c r="H174" i="38"/>
  <c r="I174" i="38"/>
  <c r="J174" i="38"/>
  <c r="K174" i="38"/>
  <c r="L174" i="38"/>
  <c r="D175" i="38"/>
  <c r="E175" i="38"/>
  <c r="F175" i="38"/>
  <c r="G175" i="38"/>
  <c r="H175" i="38"/>
  <c r="I175" i="38"/>
  <c r="J175" i="38"/>
  <c r="K175" i="38"/>
  <c r="L175" i="38"/>
  <c r="D176" i="38"/>
  <c r="E176" i="38"/>
  <c r="F176" i="38"/>
  <c r="G176" i="38"/>
  <c r="H176" i="38"/>
  <c r="I176" i="38"/>
  <c r="J176" i="38"/>
  <c r="K176" i="38"/>
  <c r="L176" i="38"/>
  <c r="D177" i="38"/>
  <c r="CK179" i="19" s="1"/>
  <c r="E177" i="38"/>
  <c r="F177" i="38"/>
  <c r="G177" i="38"/>
  <c r="H177" i="38"/>
  <c r="I177" i="38"/>
  <c r="J177" i="38"/>
  <c r="K177" i="38"/>
  <c r="L177" i="38"/>
  <c r="D178" i="38"/>
  <c r="E178" i="38"/>
  <c r="F178" i="38"/>
  <c r="G178" i="38"/>
  <c r="H178" i="38"/>
  <c r="I178" i="38"/>
  <c r="J178" i="38"/>
  <c r="K178" i="38"/>
  <c r="L178" i="38"/>
  <c r="D179" i="38"/>
  <c r="E179" i="38"/>
  <c r="F179" i="38"/>
  <c r="G179" i="38"/>
  <c r="H179" i="38"/>
  <c r="I179" i="38"/>
  <c r="J179" i="38"/>
  <c r="K179" i="38"/>
  <c r="L179" i="38"/>
  <c r="D180" i="38"/>
  <c r="E180" i="38"/>
  <c r="F180" i="38"/>
  <c r="G180" i="38"/>
  <c r="H180" i="38"/>
  <c r="I180" i="38"/>
  <c r="J180" i="38"/>
  <c r="K180" i="38"/>
  <c r="L180" i="38"/>
  <c r="D181" i="38"/>
  <c r="CK183" i="19" s="1"/>
  <c r="E181" i="38"/>
  <c r="F181" i="38"/>
  <c r="G181" i="38"/>
  <c r="H181" i="38"/>
  <c r="I181" i="38"/>
  <c r="J181" i="38"/>
  <c r="K181" i="38"/>
  <c r="L181" i="38"/>
  <c r="D182" i="38"/>
  <c r="E182" i="38"/>
  <c r="F182" i="38"/>
  <c r="G182" i="38"/>
  <c r="H182" i="38"/>
  <c r="I182" i="38"/>
  <c r="J182" i="38"/>
  <c r="K182" i="38"/>
  <c r="L182" i="38"/>
  <c r="D183" i="38"/>
  <c r="E183" i="38"/>
  <c r="F183" i="38"/>
  <c r="G183" i="38"/>
  <c r="H183" i="38"/>
  <c r="I183" i="38"/>
  <c r="J183" i="38"/>
  <c r="K183" i="38"/>
  <c r="L183" i="38"/>
  <c r="D184" i="38"/>
  <c r="E184" i="38"/>
  <c r="F184" i="38"/>
  <c r="G184" i="38"/>
  <c r="H184" i="38"/>
  <c r="I184" i="38"/>
  <c r="J184" i="38"/>
  <c r="K184" i="38"/>
  <c r="L184" i="38"/>
  <c r="D185" i="38"/>
  <c r="CK187" i="19" s="1"/>
  <c r="E185" i="38"/>
  <c r="F185" i="38"/>
  <c r="G185" i="38"/>
  <c r="H185" i="38"/>
  <c r="I185" i="38"/>
  <c r="J185" i="38"/>
  <c r="K185" i="38"/>
  <c r="L185" i="38"/>
  <c r="D186" i="38"/>
  <c r="E186" i="38"/>
  <c r="F186" i="38"/>
  <c r="G186" i="38"/>
  <c r="H186" i="38"/>
  <c r="I186" i="38"/>
  <c r="J186" i="38"/>
  <c r="K186" i="38"/>
  <c r="L186" i="38"/>
  <c r="D187" i="38"/>
  <c r="E187" i="38"/>
  <c r="F187" i="38"/>
  <c r="G187" i="38"/>
  <c r="H187" i="38"/>
  <c r="I187" i="38"/>
  <c r="J187" i="38"/>
  <c r="K187" i="38"/>
  <c r="L187" i="38"/>
  <c r="D188" i="38"/>
  <c r="E188" i="38"/>
  <c r="F188" i="38"/>
  <c r="G188" i="38"/>
  <c r="H188" i="38"/>
  <c r="I188" i="38"/>
  <c r="J188" i="38"/>
  <c r="K188" i="38"/>
  <c r="L188" i="38"/>
  <c r="D189" i="38"/>
  <c r="CK191" i="19" s="1"/>
  <c r="E189" i="38"/>
  <c r="F189" i="38"/>
  <c r="G189" i="38"/>
  <c r="H189" i="38"/>
  <c r="I189" i="38"/>
  <c r="J189" i="38"/>
  <c r="K189" i="38"/>
  <c r="L189" i="38"/>
  <c r="D190" i="38"/>
  <c r="E190" i="38"/>
  <c r="F190" i="38"/>
  <c r="G190" i="38"/>
  <c r="H190" i="38"/>
  <c r="I190" i="38"/>
  <c r="J190" i="38"/>
  <c r="K190" i="38"/>
  <c r="L190" i="38"/>
  <c r="D191" i="38"/>
  <c r="E191" i="38"/>
  <c r="F191" i="38"/>
  <c r="G191" i="38"/>
  <c r="H191" i="38"/>
  <c r="I191" i="38"/>
  <c r="J191" i="38"/>
  <c r="K191" i="38"/>
  <c r="L191" i="38"/>
  <c r="D192" i="38"/>
  <c r="E192" i="38"/>
  <c r="F192" i="38"/>
  <c r="G192" i="38"/>
  <c r="H192" i="38"/>
  <c r="I192" i="38"/>
  <c r="J192" i="38"/>
  <c r="K192" i="38"/>
  <c r="L192" i="38"/>
  <c r="D193" i="38"/>
  <c r="CK195" i="19" s="1"/>
  <c r="E193" i="38"/>
  <c r="F193" i="38"/>
  <c r="G193" i="38"/>
  <c r="H193" i="38"/>
  <c r="I193" i="38"/>
  <c r="J193" i="38"/>
  <c r="K193" i="38"/>
  <c r="L193" i="38"/>
  <c r="D194" i="38"/>
  <c r="E194" i="38"/>
  <c r="F194" i="38"/>
  <c r="G194" i="38"/>
  <c r="H194" i="38"/>
  <c r="I194" i="38"/>
  <c r="J194" i="38"/>
  <c r="K194" i="38"/>
  <c r="L194" i="38"/>
  <c r="D195" i="38"/>
  <c r="CK197" i="19" s="1"/>
  <c r="E195" i="38"/>
  <c r="F195" i="38"/>
  <c r="G195" i="38"/>
  <c r="H195" i="38"/>
  <c r="I195" i="38"/>
  <c r="J195" i="38"/>
  <c r="K195" i="38"/>
  <c r="L195" i="38"/>
  <c r="D196" i="38"/>
  <c r="E196" i="38"/>
  <c r="F196" i="38"/>
  <c r="G196" i="38"/>
  <c r="H196" i="38"/>
  <c r="I196" i="38"/>
  <c r="J196" i="38"/>
  <c r="K196" i="38"/>
  <c r="L196" i="38"/>
  <c r="D197" i="38"/>
  <c r="CK199" i="19" s="1"/>
  <c r="E197" i="38"/>
  <c r="F197" i="38"/>
  <c r="G197" i="38"/>
  <c r="H197" i="38"/>
  <c r="I197" i="38"/>
  <c r="J197" i="38"/>
  <c r="K197" i="38"/>
  <c r="L197" i="38"/>
  <c r="D198" i="38"/>
  <c r="E198" i="38"/>
  <c r="F198" i="38"/>
  <c r="G198" i="38"/>
  <c r="H198" i="38"/>
  <c r="I198" i="38"/>
  <c r="J198" i="38"/>
  <c r="K198" i="38"/>
  <c r="L198" i="38"/>
  <c r="D199" i="38"/>
  <c r="E199" i="38"/>
  <c r="F199" i="38"/>
  <c r="G199" i="38"/>
  <c r="H199" i="38"/>
  <c r="I199" i="38"/>
  <c r="J199" i="38"/>
  <c r="K199" i="38"/>
  <c r="L199" i="38"/>
  <c r="D200" i="38"/>
  <c r="E200" i="38"/>
  <c r="F200" i="38"/>
  <c r="G200" i="38"/>
  <c r="H200" i="38"/>
  <c r="I200" i="38"/>
  <c r="J200" i="38"/>
  <c r="K200" i="38"/>
  <c r="L200" i="38"/>
  <c r="D201" i="38"/>
  <c r="CK203" i="19" s="1"/>
  <c r="E201" i="38"/>
  <c r="F201" i="38"/>
  <c r="G201" i="38"/>
  <c r="H201" i="38"/>
  <c r="I201" i="38"/>
  <c r="J201" i="38"/>
  <c r="K201" i="38"/>
  <c r="L201" i="38"/>
  <c r="D202" i="38"/>
  <c r="E202" i="38"/>
  <c r="F202" i="38"/>
  <c r="G202" i="38"/>
  <c r="H202" i="38"/>
  <c r="I202" i="38"/>
  <c r="J202" i="38"/>
  <c r="K202" i="38"/>
  <c r="L202" i="38"/>
  <c r="D203" i="38"/>
  <c r="E203" i="38"/>
  <c r="F203" i="38"/>
  <c r="G203" i="38"/>
  <c r="H203" i="38"/>
  <c r="I203" i="38"/>
  <c r="J203" i="38"/>
  <c r="K203" i="38"/>
  <c r="L203" i="38"/>
  <c r="D204" i="38"/>
  <c r="E204" i="38"/>
  <c r="F204" i="38"/>
  <c r="G204" i="38"/>
  <c r="H204" i="38"/>
  <c r="I204" i="38"/>
  <c r="J204" i="38"/>
  <c r="K204" i="38"/>
  <c r="L204" i="38"/>
  <c r="D205" i="38"/>
  <c r="CK207" i="19" s="1"/>
  <c r="E205" i="38"/>
  <c r="F205" i="38"/>
  <c r="G205" i="38"/>
  <c r="H205" i="38"/>
  <c r="I205" i="38"/>
  <c r="J205" i="38"/>
  <c r="K205" i="38"/>
  <c r="L205" i="38"/>
  <c r="D206" i="38"/>
  <c r="E206" i="38"/>
  <c r="F206" i="38"/>
  <c r="G206" i="38"/>
  <c r="H206" i="38"/>
  <c r="I206" i="38"/>
  <c r="J206" i="38"/>
  <c r="K206" i="38"/>
  <c r="L206" i="38"/>
  <c r="D207" i="38"/>
  <c r="E207" i="38"/>
  <c r="F207" i="38"/>
  <c r="G207" i="38"/>
  <c r="H207" i="38"/>
  <c r="I207" i="38"/>
  <c r="J207" i="38"/>
  <c r="K207" i="38"/>
  <c r="L207" i="38"/>
  <c r="D208" i="38"/>
  <c r="E208" i="38"/>
  <c r="F208" i="38"/>
  <c r="G208" i="38"/>
  <c r="H208" i="38"/>
  <c r="I208" i="38"/>
  <c r="J208" i="38"/>
  <c r="K208" i="38"/>
  <c r="L208" i="38"/>
  <c r="D209" i="38"/>
  <c r="CK211" i="19" s="1"/>
  <c r="E209" i="38"/>
  <c r="F209" i="38"/>
  <c r="G209" i="38"/>
  <c r="H209" i="38"/>
  <c r="I209" i="38"/>
  <c r="J209" i="38"/>
  <c r="K209" i="38"/>
  <c r="L209" i="38"/>
  <c r="D210" i="38"/>
  <c r="CK212" i="19" s="1"/>
  <c r="E210" i="38"/>
  <c r="F210" i="38"/>
  <c r="G210" i="38"/>
  <c r="H210" i="38"/>
  <c r="I210" i="38"/>
  <c r="J210" i="38"/>
  <c r="K210" i="38"/>
  <c r="L210" i="38"/>
  <c r="D211" i="38"/>
  <c r="E211" i="38"/>
  <c r="F211" i="38"/>
  <c r="G211" i="38"/>
  <c r="H211" i="38"/>
  <c r="I211" i="38"/>
  <c r="J211" i="38"/>
  <c r="K211" i="38"/>
  <c r="L211" i="38"/>
  <c r="D212" i="38"/>
  <c r="E212" i="38"/>
  <c r="F212" i="38"/>
  <c r="G212" i="38"/>
  <c r="H212" i="38"/>
  <c r="I212" i="38"/>
  <c r="J212" i="38"/>
  <c r="K212" i="38"/>
  <c r="L212" i="38"/>
  <c r="D213" i="38"/>
  <c r="CK215" i="19" s="1"/>
  <c r="E213" i="38"/>
  <c r="F213" i="38"/>
  <c r="G213" i="38"/>
  <c r="H213" i="38"/>
  <c r="I213" i="38"/>
  <c r="J213" i="38"/>
  <c r="K213" i="38"/>
  <c r="L213" i="38"/>
  <c r="D214" i="38"/>
  <c r="E214" i="38"/>
  <c r="F214" i="38"/>
  <c r="G214" i="38"/>
  <c r="H214" i="38"/>
  <c r="I214" i="38"/>
  <c r="J214" i="38"/>
  <c r="K214" i="38"/>
  <c r="L214" i="38"/>
  <c r="D215" i="38"/>
  <c r="E215" i="38"/>
  <c r="F215" i="38"/>
  <c r="G215" i="38"/>
  <c r="H215" i="38"/>
  <c r="I215" i="38"/>
  <c r="J215" i="38"/>
  <c r="K215" i="38"/>
  <c r="L215" i="38"/>
  <c r="D216" i="38"/>
  <c r="E216" i="38"/>
  <c r="F216" i="38"/>
  <c r="G216" i="38"/>
  <c r="H216" i="38"/>
  <c r="I216" i="38"/>
  <c r="J216" i="38"/>
  <c r="K216" i="38"/>
  <c r="L216" i="38"/>
  <c r="D217" i="38"/>
  <c r="CK219" i="19" s="1"/>
  <c r="E217" i="38"/>
  <c r="F217" i="38"/>
  <c r="G217" i="38"/>
  <c r="H217" i="38"/>
  <c r="I217" i="38"/>
  <c r="J217" i="38"/>
  <c r="K217" i="38"/>
  <c r="L217" i="38"/>
  <c r="D218" i="38"/>
  <c r="CK220" i="19" s="1"/>
  <c r="E218" i="38"/>
  <c r="F218" i="38"/>
  <c r="G218" i="38"/>
  <c r="H218" i="38"/>
  <c r="I218" i="38"/>
  <c r="J218" i="38"/>
  <c r="K218" i="38"/>
  <c r="L218" i="38"/>
  <c r="D219" i="38"/>
  <c r="E219" i="38"/>
  <c r="F219" i="38"/>
  <c r="G219" i="38"/>
  <c r="H219" i="38"/>
  <c r="I219" i="38"/>
  <c r="J219" i="38"/>
  <c r="K219" i="38"/>
  <c r="L219" i="38"/>
  <c r="D220" i="38"/>
  <c r="E220" i="38"/>
  <c r="F220" i="38"/>
  <c r="G220" i="38"/>
  <c r="H220" i="38"/>
  <c r="I220" i="38"/>
  <c r="J220" i="38"/>
  <c r="K220" i="38"/>
  <c r="L220" i="38"/>
  <c r="D221" i="38"/>
  <c r="CK223" i="19" s="1"/>
  <c r="E221" i="38"/>
  <c r="F221" i="38"/>
  <c r="G221" i="38"/>
  <c r="H221" i="38"/>
  <c r="I221" i="38"/>
  <c r="J221" i="38"/>
  <c r="K221" i="38"/>
  <c r="L221" i="38"/>
  <c r="D222" i="38"/>
  <c r="E222" i="38"/>
  <c r="F222" i="38"/>
  <c r="G222" i="38"/>
  <c r="H222" i="38"/>
  <c r="I222" i="38"/>
  <c r="J222" i="38"/>
  <c r="K222" i="38"/>
  <c r="L222" i="38"/>
  <c r="D223" i="38"/>
  <c r="E223" i="38"/>
  <c r="F223" i="38"/>
  <c r="G223" i="38"/>
  <c r="H223" i="38"/>
  <c r="I223" i="38"/>
  <c r="J223" i="38"/>
  <c r="K223" i="38"/>
  <c r="L223" i="38"/>
  <c r="D224" i="38"/>
  <c r="E224" i="38"/>
  <c r="F224" i="38"/>
  <c r="G224" i="38"/>
  <c r="H224" i="38"/>
  <c r="I224" i="38"/>
  <c r="J224" i="38"/>
  <c r="K224" i="38"/>
  <c r="L224" i="38"/>
  <c r="D225" i="38"/>
  <c r="CK227" i="19" s="1"/>
  <c r="E225" i="38"/>
  <c r="F225" i="38"/>
  <c r="G225" i="38"/>
  <c r="H225" i="38"/>
  <c r="I225" i="38"/>
  <c r="J225" i="38"/>
  <c r="K225" i="38"/>
  <c r="L225" i="38"/>
  <c r="D226" i="38"/>
  <c r="E226" i="38"/>
  <c r="F226" i="38"/>
  <c r="G226" i="38"/>
  <c r="H226" i="38"/>
  <c r="I226" i="38"/>
  <c r="J226" i="38"/>
  <c r="K226" i="38"/>
  <c r="L226" i="38"/>
  <c r="D227" i="38"/>
  <c r="E227" i="38"/>
  <c r="F227" i="38"/>
  <c r="G227" i="38"/>
  <c r="H227" i="38"/>
  <c r="I227" i="38"/>
  <c r="J227" i="38"/>
  <c r="K227" i="38"/>
  <c r="L227" i="38"/>
  <c r="D228" i="38"/>
  <c r="E228" i="38"/>
  <c r="F228" i="38"/>
  <c r="G228" i="38"/>
  <c r="H228" i="38"/>
  <c r="I228" i="38"/>
  <c r="J228" i="38"/>
  <c r="K228" i="38"/>
  <c r="L228" i="38"/>
  <c r="D229" i="38"/>
  <c r="CK231" i="19" s="1"/>
  <c r="E229" i="38"/>
  <c r="F229" i="38"/>
  <c r="G229" i="38"/>
  <c r="H229" i="38"/>
  <c r="I229" i="38"/>
  <c r="J229" i="38"/>
  <c r="K229" i="38"/>
  <c r="L229" i="38"/>
  <c r="D230" i="38"/>
  <c r="E230" i="38"/>
  <c r="F230" i="38"/>
  <c r="G230" i="38"/>
  <c r="H230" i="38"/>
  <c r="I230" i="38"/>
  <c r="J230" i="38"/>
  <c r="K230" i="38"/>
  <c r="L230" i="38"/>
  <c r="D231" i="38"/>
  <c r="E231" i="38"/>
  <c r="F231" i="38"/>
  <c r="G231" i="38"/>
  <c r="H231" i="38"/>
  <c r="I231" i="38"/>
  <c r="J231" i="38"/>
  <c r="K231" i="38"/>
  <c r="L231" i="38"/>
  <c r="D232" i="38"/>
  <c r="E232" i="38"/>
  <c r="F232" i="38"/>
  <c r="G232" i="38"/>
  <c r="H232" i="38"/>
  <c r="I232" i="38"/>
  <c r="J232" i="38"/>
  <c r="K232" i="38"/>
  <c r="L232" i="38"/>
  <c r="D233" i="38"/>
  <c r="CK235" i="19" s="1"/>
  <c r="E233" i="38"/>
  <c r="F233" i="38"/>
  <c r="G233" i="38"/>
  <c r="H233" i="38"/>
  <c r="I233" i="38"/>
  <c r="J233" i="38"/>
  <c r="K233" i="38"/>
  <c r="L233" i="38"/>
  <c r="D234" i="38"/>
  <c r="E234" i="38"/>
  <c r="F234" i="38"/>
  <c r="G234" i="38"/>
  <c r="H234" i="38"/>
  <c r="I234" i="38"/>
  <c r="J234" i="38"/>
  <c r="K234" i="38"/>
  <c r="L234" i="38"/>
  <c r="D235" i="38"/>
  <c r="E235" i="38"/>
  <c r="F235" i="38"/>
  <c r="G235" i="38"/>
  <c r="H235" i="38"/>
  <c r="I235" i="38"/>
  <c r="J235" i="38"/>
  <c r="K235" i="38"/>
  <c r="L235" i="38"/>
  <c r="D236" i="38"/>
  <c r="E236" i="38"/>
  <c r="F236" i="38"/>
  <c r="G236" i="38"/>
  <c r="H236" i="38"/>
  <c r="I236" i="38"/>
  <c r="J236" i="38"/>
  <c r="K236" i="38"/>
  <c r="L236" i="38"/>
  <c r="D237" i="38"/>
  <c r="CK239" i="19" s="1"/>
  <c r="E237" i="38"/>
  <c r="F237" i="38"/>
  <c r="G237" i="38"/>
  <c r="H237" i="38"/>
  <c r="I237" i="38"/>
  <c r="J237" i="38"/>
  <c r="K237" i="38"/>
  <c r="L237" i="38"/>
  <c r="D238" i="38"/>
  <c r="E238" i="38"/>
  <c r="F238" i="38"/>
  <c r="G238" i="38"/>
  <c r="H238" i="38"/>
  <c r="I238" i="38"/>
  <c r="J238" i="38"/>
  <c r="K238" i="38"/>
  <c r="L238" i="38"/>
  <c r="D239" i="38"/>
  <c r="E239" i="38"/>
  <c r="F239" i="38"/>
  <c r="G239" i="38"/>
  <c r="H239" i="38"/>
  <c r="I239" i="38"/>
  <c r="J239" i="38"/>
  <c r="K239" i="38"/>
  <c r="L239" i="38"/>
  <c r="D240" i="38"/>
  <c r="E240" i="38"/>
  <c r="F240" i="38"/>
  <c r="G240" i="38"/>
  <c r="H240" i="38"/>
  <c r="I240" i="38"/>
  <c r="J240" i="38"/>
  <c r="K240" i="38"/>
  <c r="L240" i="38"/>
  <c r="D241" i="38"/>
  <c r="CK243" i="19" s="1"/>
  <c r="E241" i="38"/>
  <c r="F241" i="38"/>
  <c r="G241" i="38"/>
  <c r="H241" i="38"/>
  <c r="I241" i="38"/>
  <c r="J241" i="38"/>
  <c r="K241" i="38"/>
  <c r="L241" i="38"/>
  <c r="D242" i="38"/>
  <c r="E242" i="38"/>
  <c r="F242" i="38"/>
  <c r="G242" i="38"/>
  <c r="H242" i="38"/>
  <c r="I242" i="38"/>
  <c r="J242" i="38"/>
  <c r="K242" i="38"/>
  <c r="L242" i="38"/>
  <c r="D243" i="38"/>
  <c r="E243" i="38"/>
  <c r="F243" i="38"/>
  <c r="G243" i="38"/>
  <c r="H243" i="38"/>
  <c r="I243" i="38"/>
  <c r="J243" i="38"/>
  <c r="K243" i="38"/>
  <c r="L243" i="38"/>
  <c r="D244" i="38"/>
  <c r="E244" i="38"/>
  <c r="F244" i="38"/>
  <c r="G244" i="38"/>
  <c r="H244" i="38"/>
  <c r="I244" i="38"/>
  <c r="J244" i="38"/>
  <c r="K244" i="38"/>
  <c r="L244" i="38"/>
  <c r="D245" i="38"/>
  <c r="CK247" i="19" s="1"/>
  <c r="E245" i="38"/>
  <c r="F245" i="38"/>
  <c r="G245" i="38"/>
  <c r="H245" i="38"/>
  <c r="I245" i="38"/>
  <c r="J245" i="38"/>
  <c r="K245" i="38"/>
  <c r="L245" i="38"/>
  <c r="D246" i="38"/>
  <c r="E246" i="38"/>
  <c r="F246" i="38"/>
  <c r="G246" i="38"/>
  <c r="H246" i="38"/>
  <c r="I246" i="38"/>
  <c r="J246" i="38"/>
  <c r="K246" i="38"/>
  <c r="L246" i="38"/>
  <c r="D247" i="38"/>
  <c r="E247" i="38"/>
  <c r="F247" i="38"/>
  <c r="G247" i="38"/>
  <c r="H247" i="38"/>
  <c r="I247" i="38"/>
  <c r="J247" i="38"/>
  <c r="K247" i="38"/>
  <c r="L247" i="38"/>
  <c r="D248" i="38"/>
  <c r="E248" i="38"/>
  <c r="F248" i="38"/>
  <c r="G248" i="38"/>
  <c r="H248" i="38"/>
  <c r="I248" i="38"/>
  <c r="J248" i="38"/>
  <c r="K248" i="38"/>
  <c r="L248" i="38"/>
  <c r="D249" i="38"/>
  <c r="CK251" i="19" s="1"/>
  <c r="E249" i="38"/>
  <c r="F249" i="38"/>
  <c r="G249" i="38"/>
  <c r="H249" i="38"/>
  <c r="I249" i="38"/>
  <c r="J249" i="38"/>
  <c r="K249" i="38"/>
  <c r="L249" i="38"/>
  <c r="D250" i="38"/>
  <c r="E250" i="38"/>
  <c r="F250" i="38"/>
  <c r="G250" i="38"/>
  <c r="H250" i="38"/>
  <c r="I250" i="38"/>
  <c r="J250" i="38"/>
  <c r="K250" i="38"/>
  <c r="L250" i="38"/>
  <c r="D251" i="38"/>
  <c r="E251" i="38"/>
  <c r="F251" i="38"/>
  <c r="G251" i="38"/>
  <c r="H251" i="38"/>
  <c r="I251" i="38"/>
  <c r="J251" i="38"/>
  <c r="K251" i="38"/>
  <c r="L251" i="38"/>
  <c r="D252" i="38"/>
  <c r="E252" i="38"/>
  <c r="F252" i="38"/>
  <c r="G252" i="38"/>
  <c r="H252" i="38"/>
  <c r="I252" i="38"/>
  <c r="J252" i="38"/>
  <c r="K252" i="38"/>
  <c r="L252" i="38"/>
  <c r="D253" i="38"/>
  <c r="CK255" i="19" s="1"/>
  <c r="E253" i="38"/>
  <c r="F253" i="38"/>
  <c r="G253" i="38"/>
  <c r="H253" i="38"/>
  <c r="I253" i="38"/>
  <c r="J253" i="38"/>
  <c r="K253" i="38"/>
  <c r="L253" i="38"/>
  <c r="D254" i="38"/>
  <c r="E254" i="38"/>
  <c r="F254" i="38"/>
  <c r="G254" i="38"/>
  <c r="H254" i="38"/>
  <c r="I254" i="38"/>
  <c r="J254" i="38"/>
  <c r="K254" i="38"/>
  <c r="L254" i="38"/>
  <c r="D255" i="38"/>
  <c r="E255" i="38"/>
  <c r="F255" i="38"/>
  <c r="G255" i="38"/>
  <c r="H255" i="38"/>
  <c r="I255" i="38"/>
  <c r="J255" i="38"/>
  <c r="K255" i="38"/>
  <c r="L255" i="38"/>
  <c r="D256" i="38"/>
  <c r="E256" i="38"/>
  <c r="F256" i="38"/>
  <c r="G256" i="38"/>
  <c r="H256" i="38"/>
  <c r="I256" i="38"/>
  <c r="J256" i="38"/>
  <c r="K256" i="38"/>
  <c r="L256" i="38"/>
  <c r="D257" i="38"/>
  <c r="CK259" i="19" s="1"/>
  <c r="E257" i="38"/>
  <c r="F257" i="38"/>
  <c r="G257" i="38"/>
  <c r="H257" i="38"/>
  <c r="I257" i="38"/>
  <c r="J257" i="38"/>
  <c r="K257" i="38"/>
  <c r="L257" i="38"/>
  <c r="D258" i="38"/>
  <c r="E258" i="38"/>
  <c r="F258" i="38"/>
  <c r="G258" i="38"/>
  <c r="H258" i="38"/>
  <c r="I258" i="38"/>
  <c r="J258" i="38"/>
  <c r="K258" i="38"/>
  <c r="L258" i="38"/>
  <c r="D259" i="38"/>
  <c r="E259" i="38"/>
  <c r="F259" i="38"/>
  <c r="G259" i="38"/>
  <c r="H259" i="38"/>
  <c r="I259" i="38"/>
  <c r="J259" i="38"/>
  <c r="K259" i="38"/>
  <c r="L259" i="38"/>
  <c r="D260" i="38"/>
  <c r="E260" i="38"/>
  <c r="F260" i="38"/>
  <c r="G260" i="38"/>
  <c r="H260" i="38"/>
  <c r="I260" i="38"/>
  <c r="J260" i="38"/>
  <c r="K260" i="38"/>
  <c r="L260" i="38"/>
  <c r="D261" i="38"/>
  <c r="CK263" i="19" s="1"/>
  <c r="E261" i="38"/>
  <c r="F261" i="38"/>
  <c r="G261" i="38"/>
  <c r="H261" i="38"/>
  <c r="I261" i="38"/>
  <c r="J261" i="38"/>
  <c r="K261" i="38"/>
  <c r="L261" i="38"/>
  <c r="D262" i="38"/>
  <c r="CK264" i="19" s="1"/>
  <c r="E262" i="38"/>
  <c r="F262" i="38"/>
  <c r="G262" i="38"/>
  <c r="H262" i="38"/>
  <c r="I262" i="38"/>
  <c r="J262" i="38"/>
  <c r="K262" i="38"/>
  <c r="L262" i="38"/>
  <c r="D263" i="38"/>
  <c r="E263" i="38"/>
  <c r="F263" i="38"/>
  <c r="G263" i="38"/>
  <c r="H263" i="38"/>
  <c r="I263" i="38"/>
  <c r="J263" i="38"/>
  <c r="K263" i="38"/>
  <c r="L263" i="38"/>
  <c r="D264" i="38"/>
  <c r="E264" i="38"/>
  <c r="F264" i="38"/>
  <c r="G264" i="38"/>
  <c r="H264" i="38"/>
  <c r="I264" i="38"/>
  <c r="J264" i="38"/>
  <c r="K264" i="38"/>
  <c r="L264" i="38"/>
  <c r="D265" i="38"/>
  <c r="CK267" i="19" s="1"/>
  <c r="E265" i="38"/>
  <c r="F265" i="38"/>
  <c r="G265" i="38"/>
  <c r="H265" i="38"/>
  <c r="I265" i="38"/>
  <c r="J265" i="38"/>
  <c r="K265" i="38"/>
  <c r="L265" i="38"/>
  <c r="D266" i="38"/>
  <c r="CK268" i="19" s="1"/>
  <c r="E266" i="38"/>
  <c r="F266" i="38"/>
  <c r="G266" i="38"/>
  <c r="H266" i="38"/>
  <c r="I266" i="38"/>
  <c r="J266" i="38"/>
  <c r="K266" i="38"/>
  <c r="L266" i="38"/>
  <c r="D267" i="38"/>
  <c r="E267" i="38"/>
  <c r="F267" i="38"/>
  <c r="G267" i="38"/>
  <c r="H267" i="38"/>
  <c r="I267" i="38"/>
  <c r="J267" i="38"/>
  <c r="K267" i="38"/>
  <c r="L267" i="38"/>
  <c r="D268" i="38"/>
  <c r="E268" i="38"/>
  <c r="F268" i="38"/>
  <c r="G268" i="38"/>
  <c r="H268" i="38"/>
  <c r="I268" i="38"/>
  <c r="J268" i="38"/>
  <c r="K268" i="38"/>
  <c r="L268" i="38"/>
  <c r="D269" i="38"/>
  <c r="CK271" i="19" s="1"/>
  <c r="E269" i="38"/>
  <c r="F269" i="38"/>
  <c r="G269" i="38"/>
  <c r="H269" i="38"/>
  <c r="I269" i="38"/>
  <c r="J269" i="38"/>
  <c r="K269" i="38"/>
  <c r="L269" i="38"/>
  <c r="D270" i="38"/>
  <c r="CK272" i="19" s="1"/>
  <c r="E270" i="38"/>
  <c r="F270" i="38"/>
  <c r="G270" i="38"/>
  <c r="H270" i="38"/>
  <c r="I270" i="38"/>
  <c r="J270" i="38"/>
  <c r="K270" i="38"/>
  <c r="L270" i="38"/>
  <c r="D271" i="38"/>
  <c r="E271" i="38"/>
  <c r="F271" i="38"/>
  <c r="G271" i="38"/>
  <c r="H271" i="38"/>
  <c r="I271" i="38"/>
  <c r="J271" i="38"/>
  <c r="K271" i="38"/>
  <c r="L271" i="38"/>
  <c r="D272" i="38"/>
  <c r="E272" i="38"/>
  <c r="F272" i="38"/>
  <c r="G272" i="38"/>
  <c r="H272" i="38"/>
  <c r="I272" i="38"/>
  <c r="J272" i="38"/>
  <c r="K272" i="38"/>
  <c r="L272" i="38"/>
  <c r="D273" i="38"/>
  <c r="CK275" i="19" s="1"/>
  <c r="E273" i="38"/>
  <c r="F273" i="38"/>
  <c r="G273" i="38"/>
  <c r="H273" i="38"/>
  <c r="I273" i="38"/>
  <c r="J273" i="38"/>
  <c r="K273" i="38"/>
  <c r="L273" i="38"/>
  <c r="D274" i="38"/>
  <c r="CK276" i="19" s="1"/>
  <c r="E274" i="38"/>
  <c r="F274" i="38"/>
  <c r="G274" i="38"/>
  <c r="H274" i="38"/>
  <c r="I274" i="38"/>
  <c r="J274" i="38"/>
  <c r="K274" i="38"/>
  <c r="L274" i="38"/>
  <c r="D275" i="38"/>
  <c r="E275" i="38"/>
  <c r="F275" i="38"/>
  <c r="G275" i="38"/>
  <c r="H275" i="38"/>
  <c r="I275" i="38"/>
  <c r="J275" i="38"/>
  <c r="K275" i="38"/>
  <c r="L275" i="38"/>
  <c r="D276" i="38"/>
  <c r="E276" i="38"/>
  <c r="F276" i="38"/>
  <c r="G276" i="38"/>
  <c r="H276" i="38"/>
  <c r="I276" i="38"/>
  <c r="J276" i="38"/>
  <c r="K276" i="38"/>
  <c r="L276" i="38"/>
  <c r="D277" i="38"/>
  <c r="CK279" i="19" s="1"/>
  <c r="E277" i="38"/>
  <c r="F277" i="38"/>
  <c r="G277" i="38"/>
  <c r="H277" i="38"/>
  <c r="I277" i="38"/>
  <c r="J277" i="38"/>
  <c r="K277" i="38"/>
  <c r="L277" i="38"/>
  <c r="D278" i="38"/>
  <c r="CK280" i="19" s="1"/>
  <c r="E278" i="38"/>
  <c r="F278" i="38"/>
  <c r="G278" i="38"/>
  <c r="H278" i="38"/>
  <c r="I278" i="38"/>
  <c r="J278" i="38"/>
  <c r="K278" i="38"/>
  <c r="L278" i="38"/>
  <c r="D279" i="38"/>
  <c r="E279" i="38"/>
  <c r="F279" i="38"/>
  <c r="G279" i="38"/>
  <c r="H279" i="38"/>
  <c r="I279" i="38"/>
  <c r="J279" i="38"/>
  <c r="K279" i="38"/>
  <c r="L279" i="38"/>
  <c r="D280" i="38"/>
  <c r="E280" i="38"/>
  <c r="F280" i="38"/>
  <c r="G280" i="38"/>
  <c r="H280" i="38"/>
  <c r="I280" i="38"/>
  <c r="J280" i="38"/>
  <c r="K280" i="38"/>
  <c r="L280" i="38"/>
  <c r="D281" i="38"/>
  <c r="CK283" i="19" s="1"/>
  <c r="E281" i="38"/>
  <c r="F281" i="38"/>
  <c r="G281" i="38"/>
  <c r="H281" i="38"/>
  <c r="I281" i="38"/>
  <c r="J281" i="38"/>
  <c r="K281" i="38"/>
  <c r="L281" i="38"/>
  <c r="D282" i="38"/>
  <c r="CK284" i="19" s="1"/>
  <c r="E282" i="38"/>
  <c r="F282" i="38"/>
  <c r="G282" i="38"/>
  <c r="H282" i="38"/>
  <c r="I282" i="38"/>
  <c r="J282" i="38"/>
  <c r="K282" i="38"/>
  <c r="L282" i="38"/>
  <c r="D283" i="38"/>
  <c r="E283" i="38"/>
  <c r="F283" i="38"/>
  <c r="G283" i="38"/>
  <c r="H283" i="38"/>
  <c r="I283" i="38"/>
  <c r="J283" i="38"/>
  <c r="K283" i="38"/>
  <c r="L283" i="38"/>
  <c r="D284" i="38"/>
  <c r="E284" i="38"/>
  <c r="F284" i="38"/>
  <c r="G284" i="38"/>
  <c r="H284" i="38"/>
  <c r="I284" i="38"/>
  <c r="J284" i="38"/>
  <c r="K284" i="38"/>
  <c r="L284" i="38"/>
  <c r="D285" i="38"/>
  <c r="CK287" i="19" s="1"/>
  <c r="E285" i="38"/>
  <c r="F285" i="38"/>
  <c r="G285" i="38"/>
  <c r="H285" i="38"/>
  <c r="I285" i="38"/>
  <c r="J285" i="38"/>
  <c r="K285" i="38"/>
  <c r="L285" i="38"/>
  <c r="D286" i="38"/>
  <c r="CK288" i="19" s="1"/>
  <c r="E286" i="38"/>
  <c r="F286" i="38"/>
  <c r="G286" i="38"/>
  <c r="H286" i="38"/>
  <c r="I286" i="38"/>
  <c r="J286" i="38"/>
  <c r="K286" i="38"/>
  <c r="L286" i="38"/>
  <c r="D287" i="38"/>
  <c r="E287" i="38"/>
  <c r="F287" i="38"/>
  <c r="G287" i="38"/>
  <c r="H287" i="38"/>
  <c r="I287" i="38"/>
  <c r="J287" i="38"/>
  <c r="K287" i="38"/>
  <c r="L287" i="38"/>
  <c r="D288" i="38"/>
  <c r="E288" i="38"/>
  <c r="F288" i="38"/>
  <c r="G288" i="38"/>
  <c r="H288" i="38"/>
  <c r="I288" i="38"/>
  <c r="J288" i="38"/>
  <c r="K288" i="38"/>
  <c r="L288" i="38"/>
  <c r="D289" i="38"/>
  <c r="CK291" i="19" s="1"/>
  <c r="E289" i="38"/>
  <c r="F289" i="38"/>
  <c r="G289" i="38"/>
  <c r="H289" i="38"/>
  <c r="I289" i="38"/>
  <c r="J289" i="38"/>
  <c r="K289" i="38"/>
  <c r="L289" i="38"/>
  <c r="D290" i="38"/>
  <c r="CK292" i="19" s="1"/>
  <c r="E290" i="38"/>
  <c r="F290" i="38"/>
  <c r="G290" i="38"/>
  <c r="H290" i="38"/>
  <c r="I290" i="38"/>
  <c r="J290" i="38"/>
  <c r="K290" i="38"/>
  <c r="L290" i="38"/>
  <c r="D291" i="38"/>
  <c r="E291" i="38"/>
  <c r="F291" i="38"/>
  <c r="G291" i="38"/>
  <c r="H291" i="38"/>
  <c r="I291" i="38"/>
  <c r="J291" i="38"/>
  <c r="K291" i="38"/>
  <c r="L291" i="38"/>
  <c r="D292" i="38"/>
  <c r="E292" i="38"/>
  <c r="F292" i="38"/>
  <c r="G292" i="38"/>
  <c r="H292" i="38"/>
  <c r="I292" i="38"/>
  <c r="J292" i="38"/>
  <c r="K292" i="38"/>
  <c r="L292" i="38"/>
  <c r="D293" i="38"/>
  <c r="CK295" i="19" s="1"/>
  <c r="E293" i="38"/>
  <c r="F293" i="38"/>
  <c r="G293" i="38"/>
  <c r="H293" i="38"/>
  <c r="I293" i="38"/>
  <c r="J293" i="38"/>
  <c r="K293" i="38"/>
  <c r="L293" i="38"/>
  <c r="D294" i="38"/>
  <c r="CK296" i="19" s="1"/>
  <c r="E294" i="38"/>
  <c r="F294" i="38"/>
  <c r="G294" i="38"/>
  <c r="H294" i="38"/>
  <c r="I294" i="38"/>
  <c r="J294" i="38"/>
  <c r="K294" i="38"/>
  <c r="L294" i="38"/>
  <c r="D295" i="38"/>
  <c r="E295" i="38"/>
  <c r="F295" i="38"/>
  <c r="G295" i="38"/>
  <c r="H295" i="38"/>
  <c r="I295" i="38"/>
  <c r="J295" i="38"/>
  <c r="K295" i="38"/>
  <c r="L295" i="38"/>
  <c r="D296" i="38"/>
  <c r="E296" i="38"/>
  <c r="F296" i="38"/>
  <c r="G296" i="38"/>
  <c r="H296" i="38"/>
  <c r="I296" i="38"/>
  <c r="J296" i="38"/>
  <c r="K296" i="38"/>
  <c r="L296" i="38"/>
  <c r="D297" i="38"/>
  <c r="CK299" i="19" s="1"/>
  <c r="E297" i="38"/>
  <c r="F297" i="38"/>
  <c r="G297" i="38"/>
  <c r="H297" i="38"/>
  <c r="I297" i="38"/>
  <c r="J297" i="38"/>
  <c r="K297" i="38"/>
  <c r="L297" i="38"/>
  <c r="D298" i="38"/>
  <c r="CK300" i="19" s="1"/>
  <c r="E298" i="38"/>
  <c r="F298" i="38"/>
  <c r="G298" i="38"/>
  <c r="H298" i="38"/>
  <c r="I298" i="38"/>
  <c r="J298" i="38"/>
  <c r="K298" i="38"/>
  <c r="L298" i="38"/>
  <c r="D299" i="38"/>
  <c r="E299" i="38"/>
  <c r="F299" i="38"/>
  <c r="G299" i="38"/>
  <c r="H299" i="38"/>
  <c r="I299" i="38"/>
  <c r="J299" i="38"/>
  <c r="K299" i="38"/>
  <c r="L299" i="38"/>
  <c r="D300" i="38"/>
  <c r="E300" i="38"/>
  <c r="F300" i="38"/>
  <c r="G300" i="38"/>
  <c r="H300" i="38"/>
  <c r="I300" i="38"/>
  <c r="J300" i="38"/>
  <c r="K300" i="38"/>
  <c r="L300" i="38"/>
  <c r="D301" i="38"/>
  <c r="CK303" i="19" s="1"/>
  <c r="E301" i="38"/>
  <c r="F301" i="38"/>
  <c r="G301" i="38"/>
  <c r="H301" i="38"/>
  <c r="I301" i="38"/>
  <c r="J301" i="38"/>
  <c r="K301" i="38"/>
  <c r="L301" i="38"/>
  <c r="D302" i="38"/>
  <c r="CK304" i="19" s="1"/>
  <c r="E302" i="38"/>
  <c r="F302" i="38"/>
  <c r="G302" i="38"/>
  <c r="H302" i="38"/>
  <c r="I302" i="38"/>
  <c r="J302" i="38"/>
  <c r="K302" i="38"/>
  <c r="L302" i="38"/>
  <c r="D303" i="38"/>
  <c r="E303" i="38"/>
  <c r="F303" i="38"/>
  <c r="G303" i="38"/>
  <c r="H303" i="38"/>
  <c r="I303" i="38"/>
  <c r="J303" i="38"/>
  <c r="K303" i="38"/>
  <c r="L303" i="38"/>
  <c r="D304" i="38"/>
  <c r="E304" i="38"/>
  <c r="F304" i="38"/>
  <c r="G304" i="38"/>
  <c r="H304" i="38"/>
  <c r="I304" i="38"/>
  <c r="J304" i="38"/>
  <c r="K304" i="38"/>
  <c r="L304" i="38"/>
  <c r="D305" i="38"/>
  <c r="CK307" i="19" s="1"/>
  <c r="E305" i="38"/>
  <c r="F305" i="38"/>
  <c r="G305" i="38"/>
  <c r="H305" i="38"/>
  <c r="I305" i="38"/>
  <c r="J305" i="38"/>
  <c r="K305" i="38"/>
  <c r="L305" i="38"/>
  <c r="D306" i="38"/>
  <c r="CK308" i="19" s="1"/>
  <c r="E306" i="38"/>
  <c r="F306" i="38"/>
  <c r="G306" i="38"/>
  <c r="H306" i="38"/>
  <c r="I306" i="38"/>
  <c r="J306" i="38"/>
  <c r="K306" i="38"/>
  <c r="L306" i="38"/>
  <c r="D307" i="38"/>
  <c r="E307" i="38"/>
  <c r="F307" i="38"/>
  <c r="G307" i="38"/>
  <c r="H307" i="38"/>
  <c r="I307" i="38"/>
  <c r="J307" i="38"/>
  <c r="K307" i="38"/>
  <c r="L307" i="38"/>
  <c r="D308" i="38"/>
  <c r="E308" i="38"/>
  <c r="F308" i="38"/>
  <c r="G308" i="38"/>
  <c r="H308" i="38"/>
  <c r="I308" i="38"/>
  <c r="J308" i="38"/>
  <c r="K308" i="38"/>
  <c r="L308" i="38"/>
  <c r="D309" i="38"/>
  <c r="CK311" i="19" s="1"/>
  <c r="E309" i="38"/>
  <c r="F309" i="38"/>
  <c r="G309" i="38"/>
  <c r="H309" i="38"/>
  <c r="I309" i="38"/>
  <c r="J309" i="38"/>
  <c r="K309" i="38"/>
  <c r="L309" i="38"/>
  <c r="D310" i="38"/>
  <c r="CK312" i="19" s="1"/>
  <c r="E310" i="38"/>
  <c r="F310" i="38"/>
  <c r="G310" i="38"/>
  <c r="H310" i="38"/>
  <c r="I310" i="38"/>
  <c r="J310" i="38"/>
  <c r="K310" i="38"/>
  <c r="L310" i="38"/>
  <c r="D311" i="38"/>
  <c r="E311" i="38"/>
  <c r="F311" i="38"/>
  <c r="G311" i="38"/>
  <c r="H311" i="38"/>
  <c r="I311" i="38"/>
  <c r="J311" i="38"/>
  <c r="K311" i="38"/>
  <c r="L311" i="38"/>
  <c r="D312" i="38"/>
  <c r="E312" i="38"/>
  <c r="F312" i="38"/>
  <c r="G312" i="38"/>
  <c r="H312" i="38"/>
  <c r="I312" i="38"/>
  <c r="J312" i="38"/>
  <c r="K312" i="38"/>
  <c r="L312" i="38"/>
  <c r="D313" i="38"/>
  <c r="CK315" i="19" s="1"/>
  <c r="E313" i="38"/>
  <c r="F313" i="38"/>
  <c r="G313" i="38"/>
  <c r="H313" i="38"/>
  <c r="I313" i="38"/>
  <c r="J313" i="38"/>
  <c r="K313" i="38"/>
  <c r="L313" i="38"/>
  <c r="D314" i="38"/>
  <c r="CK316" i="19" s="1"/>
  <c r="E314" i="38"/>
  <c r="F314" i="38"/>
  <c r="G314" i="38"/>
  <c r="H314" i="38"/>
  <c r="I314" i="38"/>
  <c r="J314" i="38"/>
  <c r="K314" i="38"/>
  <c r="L314" i="38"/>
  <c r="D315" i="38"/>
  <c r="E315" i="38"/>
  <c r="F315" i="38"/>
  <c r="G315" i="38"/>
  <c r="H315" i="38"/>
  <c r="I315" i="38"/>
  <c r="J315" i="38"/>
  <c r="K315" i="38"/>
  <c r="L315" i="38"/>
  <c r="D316" i="38"/>
  <c r="E316" i="38"/>
  <c r="F316" i="38"/>
  <c r="G316" i="38"/>
  <c r="H316" i="38"/>
  <c r="I316" i="38"/>
  <c r="J316" i="38"/>
  <c r="K316" i="38"/>
  <c r="L316" i="38"/>
  <c r="D317" i="38"/>
  <c r="CK319" i="19" s="1"/>
  <c r="E317" i="38"/>
  <c r="F317" i="38"/>
  <c r="G317" i="38"/>
  <c r="H317" i="38"/>
  <c r="I317" i="38"/>
  <c r="J317" i="38"/>
  <c r="K317" i="38"/>
  <c r="L317" i="38"/>
  <c r="D318" i="38"/>
  <c r="CK320" i="19" s="1"/>
  <c r="E318" i="38"/>
  <c r="F318" i="38"/>
  <c r="G318" i="38"/>
  <c r="H318" i="38"/>
  <c r="I318" i="38"/>
  <c r="J318" i="38"/>
  <c r="K318" i="38"/>
  <c r="L318" i="38"/>
  <c r="D319" i="38"/>
  <c r="E319" i="38"/>
  <c r="F319" i="38"/>
  <c r="G319" i="38"/>
  <c r="H319" i="38"/>
  <c r="I319" i="38"/>
  <c r="J319" i="38"/>
  <c r="K319" i="38"/>
  <c r="L319" i="38"/>
  <c r="D320" i="38"/>
  <c r="E320" i="38"/>
  <c r="F320" i="38"/>
  <c r="G320" i="38"/>
  <c r="H320" i="38"/>
  <c r="I320" i="38"/>
  <c r="J320" i="38"/>
  <c r="K320" i="38"/>
  <c r="L320" i="38"/>
  <c r="D321" i="38"/>
  <c r="CK323" i="19" s="1"/>
  <c r="E321" i="38"/>
  <c r="F321" i="38"/>
  <c r="G321" i="38"/>
  <c r="H321" i="38"/>
  <c r="I321" i="38"/>
  <c r="J321" i="38"/>
  <c r="K321" i="38"/>
  <c r="L321" i="38"/>
  <c r="D322" i="38"/>
  <c r="CK324" i="19" s="1"/>
  <c r="E322" i="38"/>
  <c r="F322" i="38"/>
  <c r="G322" i="38"/>
  <c r="H322" i="38"/>
  <c r="I322" i="38"/>
  <c r="J322" i="38"/>
  <c r="K322" i="38"/>
  <c r="L322" i="38"/>
  <c r="D323" i="38"/>
  <c r="E323" i="38"/>
  <c r="F323" i="38"/>
  <c r="G323" i="38"/>
  <c r="H323" i="38"/>
  <c r="I323" i="38"/>
  <c r="J323" i="38"/>
  <c r="K323" i="38"/>
  <c r="L323" i="38"/>
  <c r="D324" i="38"/>
  <c r="E324" i="38"/>
  <c r="F324" i="38"/>
  <c r="G324" i="38"/>
  <c r="H324" i="38"/>
  <c r="I324" i="38"/>
  <c r="J324" i="38"/>
  <c r="K324" i="38"/>
  <c r="L324" i="38"/>
  <c r="D325" i="38"/>
  <c r="CK327" i="19" s="1"/>
  <c r="E325" i="38"/>
  <c r="F325" i="38"/>
  <c r="G325" i="38"/>
  <c r="H325" i="38"/>
  <c r="I325" i="38"/>
  <c r="J325" i="38"/>
  <c r="K325" i="38"/>
  <c r="L325" i="38"/>
  <c r="D326" i="38"/>
  <c r="CK328" i="19" s="1"/>
  <c r="E326" i="38"/>
  <c r="F326" i="38"/>
  <c r="G326" i="38"/>
  <c r="H326" i="38"/>
  <c r="I326" i="38"/>
  <c r="J326" i="38"/>
  <c r="K326" i="38"/>
  <c r="L326" i="38"/>
  <c r="D327" i="38"/>
  <c r="E327" i="38"/>
  <c r="F327" i="38"/>
  <c r="G327" i="38"/>
  <c r="H327" i="38"/>
  <c r="I327" i="38"/>
  <c r="J327" i="38"/>
  <c r="K327" i="38"/>
  <c r="L327" i="38"/>
  <c r="D328" i="38"/>
  <c r="E328" i="38"/>
  <c r="F328" i="38"/>
  <c r="G328" i="38"/>
  <c r="H328" i="38"/>
  <c r="I328" i="38"/>
  <c r="J328" i="38"/>
  <c r="K328" i="38"/>
  <c r="L328" i="38"/>
  <c r="D329" i="38"/>
  <c r="CK331" i="19" s="1"/>
  <c r="E329" i="38"/>
  <c r="F329" i="38"/>
  <c r="G329" i="38"/>
  <c r="H329" i="38"/>
  <c r="I329" i="38"/>
  <c r="J329" i="38"/>
  <c r="K329" i="38"/>
  <c r="L329" i="38"/>
  <c r="D330" i="38"/>
  <c r="CK332" i="19" s="1"/>
  <c r="E330" i="38"/>
  <c r="F330" i="38"/>
  <c r="G330" i="38"/>
  <c r="H330" i="38"/>
  <c r="I330" i="38"/>
  <c r="J330" i="38"/>
  <c r="K330" i="38"/>
  <c r="L330" i="38"/>
  <c r="D331" i="38"/>
  <c r="E331" i="38"/>
  <c r="F331" i="38"/>
  <c r="G331" i="38"/>
  <c r="H331" i="38"/>
  <c r="I331" i="38"/>
  <c r="J331" i="38"/>
  <c r="K331" i="38"/>
  <c r="L331" i="38"/>
  <c r="D332" i="38"/>
  <c r="E332" i="38"/>
  <c r="F332" i="38"/>
  <c r="G332" i="38"/>
  <c r="H332" i="38"/>
  <c r="I332" i="38"/>
  <c r="J332" i="38"/>
  <c r="K332" i="38"/>
  <c r="L332" i="38"/>
  <c r="D333" i="38"/>
  <c r="CK335" i="19" s="1"/>
  <c r="E333" i="38"/>
  <c r="F333" i="38"/>
  <c r="G333" i="38"/>
  <c r="H333" i="38"/>
  <c r="I333" i="38"/>
  <c r="J333" i="38"/>
  <c r="K333" i="38"/>
  <c r="L333" i="38"/>
  <c r="D334" i="38"/>
  <c r="CK336" i="19" s="1"/>
  <c r="E334" i="38"/>
  <c r="F334" i="38"/>
  <c r="G334" i="38"/>
  <c r="H334" i="38"/>
  <c r="I334" i="38"/>
  <c r="J334" i="38"/>
  <c r="K334" i="38"/>
  <c r="L334" i="38"/>
  <c r="D335" i="38"/>
  <c r="E335" i="38"/>
  <c r="F335" i="38"/>
  <c r="G335" i="38"/>
  <c r="H335" i="38"/>
  <c r="I335" i="38"/>
  <c r="J335" i="38"/>
  <c r="K335" i="38"/>
  <c r="L335" i="38"/>
  <c r="D336" i="38"/>
  <c r="E336" i="38"/>
  <c r="F336" i="38"/>
  <c r="G336" i="38"/>
  <c r="H336" i="38"/>
  <c r="I336" i="38"/>
  <c r="J336" i="38"/>
  <c r="K336" i="38"/>
  <c r="L336" i="38"/>
  <c r="D337" i="38"/>
  <c r="CK339" i="19" s="1"/>
  <c r="E337" i="38"/>
  <c r="F337" i="38"/>
  <c r="G337" i="38"/>
  <c r="H337" i="38"/>
  <c r="I337" i="38"/>
  <c r="J337" i="38"/>
  <c r="K337" i="38"/>
  <c r="L337" i="38"/>
  <c r="D338" i="38"/>
  <c r="CK340" i="19" s="1"/>
  <c r="E338" i="38"/>
  <c r="F338" i="38"/>
  <c r="G338" i="38"/>
  <c r="H338" i="38"/>
  <c r="I338" i="38"/>
  <c r="J338" i="38"/>
  <c r="K338" i="38"/>
  <c r="L338" i="38"/>
  <c r="D339" i="38"/>
  <c r="E339" i="38"/>
  <c r="F339" i="38"/>
  <c r="G339" i="38"/>
  <c r="H339" i="38"/>
  <c r="I339" i="38"/>
  <c r="J339" i="38"/>
  <c r="K339" i="38"/>
  <c r="L339" i="38"/>
  <c r="D340" i="38"/>
  <c r="E340" i="38"/>
  <c r="F340" i="38"/>
  <c r="G340" i="38"/>
  <c r="H340" i="38"/>
  <c r="I340" i="38"/>
  <c r="J340" i="38"/>
  <c r="K340" i="38"/>
  <c r="L340" i="38"/>
  <c r="D341" i="38"/>
  <c r="CK343" i="19" s="1"/>
  <c r="E341" i="38"/>
  <c r="F341" i="38"/>
  <c r="G341" i="38"/>
  <c r="H341" i="38"/>
  <c r="I341" i="38"/>
  <c r="J341" i="38"/>
  <c r="K341" i="38"/>
  <c r="L341" i="38"/>
  <c r="D342" i="38"/>
  <c r="CK344" i="19" s="1"/>
  <c r="E342" i="38"/>
  <c r="F342" i="38"/>
  <c r="G342" i="38"/>
  <c r="H342" i="38"/>
  <c r="I342" i="38"/>
  <c r="J342" i="38"/>
  <c r="K342" i="38"/>
  <c r="L342" i="38"/>
  <c r="D343" i="38"/>
  <c r="E343" i="38"/>
  <c r="F343" i="38"/>
  <c r="G343" i="38"/>
  <c r="H343" i="38"/>
  <c r="I343" i="38"/>
  <c r="J343" i="38"/>
  <c r="K343" i="38"/>
  <c r="L343" i="38"/>
  <c r="D344" i="38"/>
  <c r="E344" i="38"/>
  <c r="F344" i="38"/>
  <c r="G344" i="38"/>
  <c r="H344" i="38"/>
  <c r="I344" i="38"/>
  <c r="J344" i="38"/>
  <c r="K344" i="38"/>
  <c r="L344" i="38"/>
  <c r="D345" i="38"/>
  <c r="CK347" i="19" s="1"/>
  <c r="E345" i="38"/>
  <c r="F345" i="38"/>
  <c r="G345" i="38"/>
  <c r="H345" i="38"/>
  <c r="I345" i="38"/>
  <c r="J345" i="38"/>
  <c r="K345" i="38"/>
  <c r="L345" i="38"/>
  <c r="D346" i="38"/>
  <c r="CK348" i="19" s="1"/>
  <c r="E346" i="38"/>
  <c r="F346" i="38"/>
  <c r="G346" i="38"/>
  <c r="H346" i="38"/>
  <c r="I346" i="38"/>
  <c r="J346" i="38"/>
  <c r="K346" i="38"/>
  <c r="L346" i="38"/>
  <c r="D347" i="38"/>
  <c r="E347" i="38"/>
  <c r="F347" i="38"/>
  <c r="G347" i="38"/>
  <c r="H347" i="38"/>
  <c r="I347" i="38"/>
  <c r="J347" i="38"/>
  <c r="K347" i="38"/>
  <c r="L347" i="38"/>
  <c r="D348" i="38"/>
  <c r="E348" i="38"/>
  <c r="F348" i="38"/>
  <c r="G348" i="38"/>
  <c r="H348" i="38"/>
  <c r="I348" i="38"/>
  <c r="J348" i="38"/>
  <c r="K348" i="38"/>
  <c r="L348" i="38"/>
  <c r="D349" i="38"/>
  <c r="CK351" i="19" s="1"/>
  <c r="E349" i="38"/>
  <c r="F349" i="38"/>
  <c r="G349" i="38"/>
  <c r="H349" i="38"/>
  <c r="I349" i="38"/>
  <c r="J349" i="38"/>
  <c r="K349" i="38"/>
  <c r="L349" i="38"/>
  <c r="D350" i="38"/>
  <c r="CK352" i="19" s="1"/>
  <c r="E350" i="38"/>
  <c r="F350" i="38"/>
  <c r="G350" i="38"/>
  <c r="H350" i="38"/>
  <c r="I350" i="38"/>
  <c r="J350" i="38"/>
  <c r="K350" i="38"/>
  <c r="L350" i="38"/>
  <c r="D351" i="38"/>
  <c r="E351" i="38"/>
  <c r="F351" i="38"/>
  <c r="G351" i="38"/>
  <c r="H351" i="38"/>
  <c r="I351" i="38"/>
  <c r="J351" i="38"/>
  <c r="K351" i="38"/>
  <c r="L351" i="38"/>
  <c r="D352" i="38"/>
  <c r="E352" i="38"/>
  <c r="F352" i="38"/>
  <c r="G352" i="38"/>
  <c r="H352" i="38"/>
  <c r="I352" i="38"/>
  <c r="J352" i="38"/>
  <c r="K352" i="38"/>
  <c r="L352" i="38"/>
  <c r="D353" i="38"/>
  <c r="CK355" i="19" s="1"/>
  <c r="E353" i="38"/>
  <c r="F353" i="38"/>
  <c r="G353" i="38"/>
  <c r="H353" i="38"/>
  <c r="I353" i="38"/>
  <c r="J353" i="38"/>
  <c r="K353" i="38"/>
  <c r="L353" i="38"/>
  <c r="D354" i="38"/>
  <c r="CK356" i="19" s="1"/>
  <c r="E354" i="38"/>
  <c r="F354" i="38"/>
  <c r="G354" i="38"/>
  <c r="H354" i="38"/>
  <c r="I354" i="38"/>
  <c r="J354" i="38"/>
  <c r="K354" i="38"/>
  <c r="L354" i="38"/>
  <c r="D355" i="38"/>
  <c r="E355" i="38"/>
  <c r="F355" i="38"/>
  <c r="G355" i="38"/>
  <c r="H355" i="38"/>
  <c r="I355" i="38"/>
  <c r="J355" i="38"/>
  <c r="K355" i="38"/>
  <c r="L355" i="38"/>
  <c r="D356" i="38"/>
  <c r="E356" i="38"/>
  <c r="F356" i="38"/>
  <c r="G356" i="38"/>
  <c r="H356" i="38"/>
  <c r="I356" i="38"/>
  <c r="J356" i="38"/>
  <c r="K356" i="38"/>
  <c r="L356" i="38"/>
  <c r="D357" i="38"/>
  <c r="CK359" i="19" s="1"/>
  <c r="E357" i="38"/>
  <c r="F357" i="38"/>
  <c r="G357" i="38"/>
  <c r="H357" i="38"/>
  <c r="I357" i="38"/>
  <c r="J357" i="38"/>
  <c r="K357" i="38"/>
  <c r="L357" i="38"/>
  <c r="D358" i="38"/>
  <c r="CK360" i="19" s="1"/>
  <c r="E358" i="38"/>
  <c r="F358" i="38"/>
  <c r="G358" i="38"/>
  <c r="H358" i="38"/>
  <c r="I358" i="38"/>
  <c r="J358" i="38"/>
  <c r="K358" i="38"/>
  <c r="L358" i="38"/>
  <c r="D359" i="38"/>
  <c r="E359" i="38"/>
  <c r="F359" i="38"/>
  <c r="G359" i="38"/>
  <c r="H359" i="38"/>
  <c r="I359" i="38"/>
  <c r="J359" i="38"/>
  <c r="K359" i="38"/>
  <c r="L359" i="38"/>
  <c r="D360" i="38"/>
  <c r="E360" i="38"/>
  <c r="F360" i="38"/>
  <c r="G360" i="38"/>
  <c r="H360" i="38"/>
  <c r="I360" i="38"/>
  <c r="J360" i="38"/>
  <c r="K360" i="38"/>
  <c r="L360" i="38"/>
  <c r="D361" i="38"/>
  <c r="CK363" i="19" s="1"/>
  <c r="E361" i="38"/>
  <c r="F361" i="38"/>
  <c r="G361" i="38"/>
  <c r="H361" i="38"/>
  <c r="I361" i="38"/>
  <c r="J361" i="38"/>
  <c r="K361" i="38"/>
  <c r="L361" i="38"/>
  <c r="D362" i="38"/>
  <c r="CK364" i="19" s="1"/>
  <c r="E362" i="38"/>
  <c r="F362" i="38"/>
  <c r="G362" i="38"/>
  <c r="H362" i="38"/>
  <c r="I362" i="38"/>
  <c r="J362" i="38"/>
  <c r="K362" i="38"/>
  <c r="L362" i="38"/>
  <c r="D363" i="38"/>
  <c r="E363" i="38"/>
  <c r="F363" i="38"/>
  <c r="G363" i="38"/>
  <c r="H363" i="38"/>
  <c r="I363" i="38"/>
  <c r="J363" i="38"/>
  <c r="K363" i="38"/>
  <c r="L363" i="38"/>
  <c r="D364" i="38"/>
  <c r="E364" i="38"/>
  <c r="F364" i="38"/>
  <c r="G364" i="38"/>
  <c r="H364" i="38"/>
  <c r="I364" i="38"/>
  <c r="J364" i="38"/>
  <c r="K364" i="38"/>
  <c r="L364" i="38"/>
  <c r="D365" i="38"/>
  <c r="CK367" i="19" s="1"/>
  <c r="E365" i="38"/>
  <c r="F365" i="38"/>
  <c r="G365" i="38"/>
  <c r="H365" i="38"/>
  <c r="I365" i="38"/>
  <c r="J365" i="38"/>
  <c r="K365" i="38"/>
  <c r="L365" i="38"/>
  <c r="D366" i="38"/>
  <c r="CK368" i="19" s="1"/>
  <c r="E366" i="38"/>
  <c r="F366" i="38"/>
  <c r="G366" i="38"/>
  <c r="H366" i="38"/>
  <c r="I366" i="38"/>
  <c r="J366" i="38"/>
  <c r="K366" i="38"/>
  <c r="L366" i="38"/>
  <c r="D367" i="38"/>
  <c r="E367" i="38"/>
  <c r="F367" i="38"/>
  <c r="G367" i="38"/>
  <c r="H367" i="38"/>
  <c r="I367" i="38"/>
  <c r="J367" i="38"/>
  <c r="K367" i="38"/>
  <c r="L367" i="38"/>
  <c r="D368" i="38"/>
  <c r="E368" i="38"/>
  <c r="F368" i="38"/>
  <c r="G368" i="38"/>
  <c r="H368" i="38"/>
  <c r="I368" i="38"/>
  <c r="J368" i="38"/>
  <c r="K368" i="38"/>
  <c r="L368" i="38"/>
  <c r="D369" i="38"/>
  <c r="CK371" i="19" s="1"/>
  <c r="E369" i="38"/>
  <c r="F369" i="38"/>
  <c r="G369" i="38"/>
  <c r="H369" i="38"/>
  <c r="I369" i="38"/>
  <c r="J369" i="38"/>
  <c r="K369" i="38"/>
  <c r="L369" i="38"/>
  <c r="D370" i="38"/>
  <c r="CK372" i="19" s="1"/>
  <c r="E370" i="38"/>
  <c r="F370" i="38"/>
  <c r="G370" i="38"/>
  <c r="H370" i="38"/>
  <c r="I370" i="38"/>
  <c r="J370" i="38"/>
  <c r="K370" i="38"/>
  <c r="L370" i="38"/>
  <c r="D371" i="38"/>
  <c r="E371" i="38"/>
  <c r="F371" i="38"/>
  <c r="G371" i="38"/>
  <c r="H371" i="38"/>
  <c r="I371" i="38"/>
  <c r="J371" i="38"/>
  <c r="K371" i="38"/>
  <c r="L371" i="38"/>
  <c r="D372" i="38"/>
  <c r="E372" i="38"/>
  <c r="F372" i="38"/>
  <c r="G372" i="38"/>
  <c r="H372" i="38"/>
  <c r="I372" i="38"/>
  <c r="J372" i="38"/>
  <c r="K372" i="38"/>
  <c r="L372" i="38"/>
  <c r="D373" i="38"/>
  <c r="CK375" i="19" s="1"/>
  <c r="E373" i="38"/>
  <c r="F373" i="38"/>
  <c r="G373" i="38"/>
  <c r="H373" i="38"/>
  <c r="I373" i="38"/>
  <c r="J373" i="38"/>
  <c r="K373" i="38"/>
  <c r="L373" i="38"/>
  <c r="D374" i="38"/>
  <c r="CK376" i="19" s="1"/>
  <c r="E374" i="38"/>
  <c r="F374" i="38"/>
  <c r="G374" i="38"/>
  <c r="H374" i="38"/>
  <c r="I374" i="38"/>
  <c r="J374" i="38"/>
  <c r="K374" i="38"/>
  <c r="L374" i="38"/>
  <c r="D375" i="38"/>
  <c r="E375" i="38"/>
  <c r="F375" i="38"/>
  <c r="G375" i="38"/>
  <c r="H375" i="38"/>
  <c r="I375" i="38"/>
  <c r="J375" i="38"/>
  <c r="K375" i="38"/>
  <c r="L375" i="38"/>
  <c r="D376" i="38"/>
  <c r="E376" i="38"/>
  <c r="F376" i="38"/>
  <c r="G376" i="38"/>
  <c r="H376" i="38"/>
  <c r="I376" i="38"/>
  <c r="J376" i="38"/>
  <c r="K376" i="38"/>
  <c r="L376" i="38"/>
  <c r="D377" i="38"/>
  <c r="CK379" i="19" s="1"/>
  <c r="E377" i="38"/>
  <c r="F377" i="38"/>
  <c r="G377" i="38"/>
  <c r="H377" i="38"/>
  <c r="I377" i="38"/>
  <c r="J377" i="38"/>
  <c r="K377" i="38"/>
  <c r="L377" i="38"/>
  <c r="D378" i="38"/>
  <c r="CK380" i="19" s="1"/>
  <c r="E378" i="38"/>
  <c r="F378" i="38"/>
  <c r="G378" i="38"/>
  <c r="H378" i="38"/>
  <c r="I378" i="38"/>
  <c r="J378" i="38"/>
  <c r="K378" i="38"/>
  <c r="L378" i="38"/>
  <c r="D379" i="38"/>
  <c r="E379" i="38"/>
  <c r="F379" i="38"/>
  <c r="G379" i="38"/>
  <c r="H379" i="38"/>
  <c r="I379" i="38"/>
  <c r="J379" i="38"/>
  <c r="K379" i="38"/>
  <c r="L379" i="38"/>
  <c r="D380" i="38"/>
  <c r="E380" i="38"/>
  <c r="F380" i="38"/>
  <c r="G380" i="38"/>
  <c r="H380" i="38"/>
  <c r="I380" i="38"/>
  <c r="J380" i="38"/>
  <c r="K380" i="38"/>
  <c r="L380" i="38"/>
  <c r="D381" i="38"/>
  <c r="CK383" i="19" s="1"/>
  <c r="E381" i="38"/>
  <c r="F381" i="38"/>
  <c r="G381" i="38"/>
  <c r="H381" i="38"/>
  <c r="I381" i="38"/>
  <c r="J381" i="38"/>
  <c r="K381" i="38"/>
  <c r="L381" i="38"/>
  <c r="D382" i="38"/>
  <c r="CK384" i="19" s="1"/>
  <c r="E382" i="38"/>
  <c r="F382" i="38"/>
  <c r="G382" i="38"/>
  <c r="H382" i="38"/>
  <c r="I382" i="38"/>
  <c r="J382" i="38"/>
  <c r="K382" i="38"/>
  <c r="L382" i="38"/>
  <c r="D383" i="38"/>
  <c r="E383" i="38"/>
  <c r="F383" i="38"/>
  <c r="G383" i="38"/>
  <c r="H383" i="38"/>
  <c r="I383" i="38"/>
  <c r="J383" i="38"/>
  <c r="K383" i="38"/>
  <c r="L383" i="38"/>
  <c r="D384" i="38"/>
  <c r="E384" i="38"/>
  <c r="F384" i="38"/>
  <c r="G384" i="38"/>
  <c r="H384" i="38"/>
  <c r="I384" i="38"/>
  <c r="J384" i="38"/>
  <c r="K384" i="38"/>
  <c r="L384" i="38"/>
  <c r="D385" i="38"/>
  <c r="CK387" i="19" s="1"/>
  <c r="E385" i="38"/>
  <c r="F385" i="38"/>
  <c r="G385" i="38"/>
  <c r="H385" i="38"/>
  <c r="I385" i="38"/>
  <c r="J385" i="38"/>
  <c r="K385" i="38"/>
  <c r="L385" i="38"/>
  <c r="D386" i="38"/>
  <c r="CK388" i="19" s="1"/>
  <c r="E386" i="38"/>
  <c r="F386" i="38"/>
  <c r="G386" i="38"/>
  <c r="H386" i="38"/>
  <c r="I386" i="38"/>
  <c r="J386" i="38"/>
  <c r="K386" i="38"/>
  <c r="L386" i="38"/>
  <c r="D387" i="38"/>
  <c r="E387" i="38"/>
  <c r="F387" i="38"/>
  <c r="G387" i="38"/>
  <c r="H387" i="38"/>
  <c r="I387" i="38"/>
  <c r="J387" i="38"/>
  <c r="K387" i="38"/>
  <c r="L387" i="38"/>
  <c r="D388" i="38"/>
  <c r="E388" i="38"/>
  <c r="F388" i="38"/>
  <c r="G388" i="38"/>
  <c r="H388" i="38"/>
  <c r="I388" i="38"/>
  <c r="J388" i="38"/>
  <c r="K388" i="38"/>
  <c r="L388" i="38"/>
  <c r="D389" i="38"/>
  <c r="CK391" i="19" s="1"/>
  <c r="E389" i="38"/>
  <c r="F389" i="38"/>
  <c r="G389" i="38"/>
  <c r="H389" i="38"/>
  <c r="I389" i="38"/>
  <c r="J389" i="38"/>
  <c r="K389" i="38"/>
  <c r="L389" i="38"/>
  <c r="D390" i="38"/>
  <c r="CK392" i="19" s="1"/>
  <c r="E390" i="38"/>
  <c r="F390" i="38"/>
  <c r="G390" i="38"/>
  <c r="H390" i="38"/>
  <c r="I390" i="38"/>
  <c r="J390" i="38"/>
  <c r="K390" i="38"/>
  <c r="L390" i="38"/>
  <c r="D391" i="38"/>
  <c r="E391" i="38"/>
  <c r="F391" i="38"/>
  <c r="G391" i="38"/>
  <c r="H391" i="38"/>
  <c r="I391" i="38"/>
  <c r="J391" i="38"/>
  <c r="K391" i="38"/>
  <c r="L391" i="38"/>
  <c r="D392" i="38"/>
  <c r="E392" i="38"/>
  <c r="F392" i="38"/>
  <c r="G392" i="38"/>
  <c r="H392" i="38"/>
  <c r="I392" i="38"/>
  <c r="J392" i="38"/>
  <c r="K392" i="38"/>
  <c r="L392" i="38"/>
  <c r="D393" i="38"/>
  <c r="CK395" i="19" s="1"/>
  <c r="E393" i="38"/>
  <c r="F393" i="38"/>
  <c r="G393" i="38"/>
  <c r="H393" i="38"/>
  <c r="I393" i="38"/>
  <c r="J393" i="38"/>
  <c r="K393" i="38"/>
  <c r="L393" i="38"/>
  <c r="D394" i="38"/>
  <c r="CK396" i="19" s="1"/>
  <c r="E394" i="38"/>
  <c r="F394" i="38"/>
  <c r="G394" i="38"/>
  <c r="H394" i="38"/>
  <c r="I394" i="38"/>
  <c r="J394" i="38"/>
  <c r="K394" i="38"/>
  <c r="L394" i="38"/>
  <c r="D395" i="38"/>
  <c r="E395" i="38"/>
  <c r="F395" i="38"/>
  <c r="G395" i="38"/>
  <c r="H395" i="38"/>
  <c r="I395" i="38"/>
  <c r="J395" i="38"/>
  <c r="K395" i="38"/>
  <c r="L395" i="38"/>
  <c r="D396" i="38"/>
  <c r="E396" i="38"/>
  <c r="F396" i="38"/>
  <c r="G396" i="38"/>
  <c r="H396" i="38"/>
  <c r="I396" i="38"/>
  <c r="J396" i="38"/>
  <c r="K396" i="38"/>
  <c r="L396" i="38"/>
  <c r="D397" i="38"/>
  <c r="CK399" i="19" s="1"/>
  <c r="E397" i="38"/>
  <c r="F397" i="38"/>
  <c r="G397" i="38"/>
  <c r="H397" i="38"/>
  <c r="I397" i="38"/>
  <c r="J397" i="38"/>
  <c r="K397" i="38"/>
  <c r="L397" i="38"/>
  <c r="D398" i="38"/>
  <c r="CK400" i="19" s="1"/>
  <c r="E398" i="38"/>
  <c r="F398" i="38"/>
  <c r="G398" i="38"/>
  <c r="H398" i="38"/>
  <c r="I398" i="38"/>
  <c r="J398" i="38"/>
  <c r="K398" i="38"/>
  <c r="L398" i="38"/>
  <c r="D399" i="38"/>
  <c r="E399" i="38"/>
  <c r="F399" i="38"/>
  <c r="G399" i="38"/>
  <c r="H399" i="38"/>
  <c r="I399" i="38"/>
  <c r="J399" i="38"/>
  <c r="K399" i="38"/>
  <c r="L399" i="38"/>
  <c r="D400" i="38"/>
  <c r="E400" i="38"/>
  <c r="F400" i="38"/>
  <c r="G400" i="38"/>
  <c r="H400" i="38"/>
  <c r="I400" i="38"/>
  <c r="J400" i="38"/>
  <c r="K400" i="38"/>
  <c r="L400" i="38"/>
  <c r="D401" i="38"/>
  <c r="CK403" i="19" s="1"/>
  <c r="E401" i="38"/>
  <c r="F401" i="38"/>
  <c r="G401" i="38"/>
  <c r="H401" i="38"/>
  <c r="I401" i="38"/>
  <c r="J401" i="38"/>
  <c r="K401" i="38"/>
  <c r="L401" i="38"/>
  <c r="D402" i="38"/>
  <c r="CK404" i="19" s="1"/>
  <c r="E402" i="38"/>
  <c r="F402" i="38"/>
  <c r="G402" i="38"/>
  <c r="H402" i="38"/>
  <c r="I402" i="38"/>
  <c r="J402" i="38"/>
  <c r="K402" i="38"/>
  <c r="L402" i="38"/>
  <c r="D403" i="38"/>
  <c r="E403" i="38"/>
  <c r="F403" i="38"/>
  <c r="G403" i="38"/>
  <c r="H403" i="38"/>
  <c r="I403" i="38"/>
  <c r="J403" i="38"/>
  <c r="K403" i="38"/>
  <c r="L403" i="38"/>
  <c r="D404" i="38"/>
  <c r="E404" i="38"/>
  <c r="F404" i="38"/>
  <c r="G404" i="38"/>
  <c r="H404" i="38"/>
  <c r="I404" i="38"/>
  <c r="J404" i="38"/>
  <c r="K404" i="38"/>
  <c r="L404" i="38"/>
  <c r="D405" i="38"/>
  <c r="CK407" i="19" s="1"/>
  <c r="E405" i="38"/>
  <c r="F405" i="38"/>
  <c r="G405" i="38"/>
  <c r="H405" i="38"/>
  <c r="I405" i="38"/>
  <c r="J405" i="38"/>
  <c r="K405" i="38"/>
  <c r="L405" i="38"/>
  <c r="D406" i="38"/>
  <c r="CK408" i="19" s="1"/>
  <c r="E406" i="38"/>
  <c r="F406" i="38"/>
  <c r="G406" i="38"/>
  <c r="H406" i="38"/>
  <c r="I406" i="38"/>
  <c r="J406" i="38"/>
  <c r="K406" i="38"/>
  <c r="L406" i="38"/>
  <c r="D407" i="38"/>
  <c r="E407" i="38"/>
  <c r="F407" i="38"/>
  <c r="G407" i="38"/>
  <c r="H407" i="38"/>
  <c r="I407" i="38"/>
  <c r="J407" i="38"/>
  <c r="K407" i="38"/>
  <c r="L407" i="38"/>
  <c r="D408" i="38"/>
  <c r="E408" i="38"/>
  <c r="F408" i="38"/>
  <c r="G408" i="38"/>
  <c r="H408" i="38"/>
  <c r="I408" i="38"/>
  <c r="J408" i="38"/>
  <c r="K408" i="38"/>
  <c r="L408" i="38"/>
  <c r="D409" i="38"/>
  <c r="CK411" i="19" s="1"/>
  <c r="E409" i="38"/>
  <c r="F409" i="38"/>
  <c r="G409" i="38"/>
  <c r="H409" i="38"/>
  <c r="I409" i="38"/>
  <c r="J409" i="38"/>
  <c r="K409" i="38"/>
  <c r="L409" i="38"/>
  <c r="D410" i="38"/>
  <c r="CK412" i="19" s="1"/>
  <c r="E410" i="38"/>
  <c r="F410" i="38"/>
  <c r="G410" i="38"/>
  <c r="H410" i="38"/>
  <c r="I410" i="38"/>
  <c r="J410" i="38"/>
  <c r="K410" i="38"/>
  <c r="L410" i="38"/>
  <c r="D411" i="38"/>
  <c r="E411" i="38"/>
  <c r="F411" i="38"/>
  <c r="G411" i="38"/>
  <c r="H411" i="38"/>
  <c r="I411" i="38"/>
  <c r="J411" i="38"/>
  <c r="K411" i="38"/>
  <c r="L411" i="38"/>
  <c r="D412" i="38"/>
  <c r="E412" i="38"/>
  <c r="F412" i="38"/>
  <c r="G412" i="38"/>
  <c r="H412" i="38"/>
  <c r="I412" i="38"/>
  <c r="J412" i="38"/>
  <c r="K412" i="38"/>
  <c r="L412" i="38"/>
  <c r="D413" i="38"/>
  <c r="CK415" i="19" s="1"/>
  <c r="E413" i="38"/>
  <c r="F413" i="38"/>
  <c r="G413" i="38"/>
  <c r="H413" i="38"/>
  <c r="I413" i="38"/>
  <c r="J413" i="38"/>
  <c r="K413" i="38"/>
  <c r="L413" i="38"/>
  <c r="D414" i="38"/>
  <c r="CK416" i="19" s="1"/>
  <c r="E414" i="38"/>
  <c r="F414" i="38"/>
  <c r="G414" i="38"/>
  <c r="H414" i="38"/>
  <c r="I414" i="38"/>
  <c r="J414" i="38"/>
  <c r="K414" i="38"/>
  <c r="L414" i="38"/>
  <c r="D415" i="38"/>
  <c r="E415" i="38"/>
  <c r="F415" i="38"/>
  <c r="G415" i="38"/>
  <c r="H415" i="38"/>
  <c r="I415" i="38"/>
  <c r="J415" i="38"/>
  <c r="K415" i="38"/>
  <c r="L415" i="38"/>
  <c r="D416" i="38"/>
  <c r="E416" i="38"/>
  <c r="F416" i="38"/>
  <c r="G416" i="38"/>
  <c r="H416" i="38"/>
  <c r="I416" i="38"/>
  <c r="J416" i="38"/>
  <c r="K416" i="38"/>
  <c r="L416" i="38"/>
  <c r="D417" i="38"/>
  <c r="CK419" i="19" s="1"/>
  <c r="E417" i="38"/>
  <c r="F417" i="38"/>
  <c r="G417" i="38"/>
  <c r="H417" i="38"/>
  <c r="I417" i="38"/>
  <c r="J417" i="38"/>
  <c r="K417" i="38"/>
  <c r="L417" i="38"/>
  <c r="D418" i="38"/>
  <c r="CK420" i="19" s="1"/>
  <c r="E418" i="38"/>
  <c r="F418" i="38"/>
  <c r="G418" i="38"/>
  <c r="H418" i="38"/>
  <c r="I418" i="38"/>
  <c r="J418" i="38"/>
  <c r="K418" i="38"/>
  <c r="L418" i="38"/>
  <c r="D419" i="38"/>
  <c r="E419" i="38"/>
  <c r="F419" i="38"/>
  <c r="G419" i="38"/>
  <c r="H419" i="38"/>
  <c r="I419" i="38"/>
  <c r="J419" i="38"/>
  <c r="K419" i="38"/>
  <c r="L419" i="38"/>
  <c r="D420" i="38"/>
  <c r="E420" i="38"/>
  <c r="F420" i="38"/>
  <c r="G420" i="38"/>
  <c r="H420" i="38"/>
  <c r="I420" i="38"/>
  <c r="J420" i="38"/>
  <c r="K420" i="38"/>
  <c r="L420" i="38"/>
  <c r="D421" i="38"/>
  <c r="CK423" i="19" s="1"/>
  <c r="E421" i="38"/>
  <c r="F421" i="38"/>
  <c r="G421" i="38"/>
  <c r="H421" i="38"/>
  <c r="I421" i="38"/>
  <c r="J421" i="38"/>
  <c r="K421" i="38"/>
  <c r="L421" i="38"/>
  <c r="D422" i="38"/>
  <c r="CK424" i="19" s="1"/>
  <c r="E422" i="38"/>
  <c r="F422" i="38"/>
  <c r="G422" i="38"/>
  <c r="H422" i="38"/>
  <c r="I422" i="38"/>
  <c r="J422" i="38"/>
  <c r="K422" i="38"/>
  <c r="L422" i="38"/>
  <c r="D423" i="38"/>
  <c r="E423" i="38"/>
  <c r="F423" i="38"/>
  <c r="G423" i="38"/>
  <c r="H423" i="38"/>
  <c r="I423" i="38"/>
  <c r="J423" i="38"/>
  <c r="K423" i="38"/>
  <c r="L423" i="38"/>
  <c r="D424" i="38"/>
  <c r="E424" i="38"/>
  <c r="F424" i="38"/>
  <c r="G424" i="38"/>
  <c r="H424" i="38"/>
  <c r="I424" i="38"/>
  <c r="J424" i="38"/>
  <c r="K424" i="38"/>
  <c r="L424" i="38"/>
  <c r="D425" i="38"/>
  <c r="CK427" i="19" s="1"/>
  <c r="E425" i="38"/>
  <c r="F425" i="38"/>
  <c r="G425" i="38"/>
  <c r="H425" i="38"/>
  <c r="I425" i="38"/>
  <c r="J425" i="38"/>
  <c r="K425" i="38"/>
  <c r="L425" i="38"/>
  <c r="D426" i="38"/>
  <c r="CK428" i="19" s="1"/>
  <c r="E426" i="38"/>
  <c r="F426" i="38"/>
  <c r="G426" i="38"/>
  <c r="H426" i="38"/>
  <c r="I426" i="38"/>
  <c r="J426" i="38"/>
  <c r="K426" i="38"/>
  <c r="L426" i="38"/>
  <c r="D427" i="38"/>
  <c r="E427" i="38"/>
  <c r="F427" i="38"/>
  <c r="G427" i="38"/>
  <c r="H427" i="38"/>
  <c r="I427" i="38"/>
  <c r="J427" i="38"/>
  <c r="K427" i="38"/>
  <c r="L427" i="38"/>
  <c r="D428" i="38"/>
  <c r="E428" i="38"/>
  <c r="F428" i="38"/>
  <c r="G428" i="38"/>
  <c r="H428" i="38"/>
  <c r="I428" i="38"/>
  <c r="J428" i="38"/>
  <c r="K428" i="38"/>
  <c r="L428" i="38"/>
  <c r="D429" i="38"/>
  <c r="CK431" i="19" s="1"/>
  <c r="E429" i="38"/>
  <c r="F429" i="38"/>
  <c r="G429" i="38"/>
  <c r="H429" i="38"/>
  <c r="I429" i="38"/>
  <c r="J429" i="38"/>
  <c r="K429" i="38"/>
  <c r="L429" i="38"/>
  <c r="D430" i="38"/>
  <c r="CK432" i="19" s="1"/>
  <c r="E430" i="38"/>
  <c r="F430" i="38"/>
  <c r="G430" i="38"/>
  <c r="H430" i="38"/>
  <c r="I430" i="38"/>
  <c r="J430" i="38"/>
  <c r="K430" i="38"/>
  <c r="L430" i="38"/>
  <c r="D431" i="38"/>
  <c r="E431" i="38"/>
  <c r="F431" i="38"/>
  <c r="G431" i="38"/>
  <c r="H431" i="38"/>
  <c r="I431" i="38"/>
  <c r="J431" i="38"/>
  <c r="K431" i="38"/>
  <c r="L431" i="38"/>
  <c r="D432" i="38"/>
  <c r="E432" i="38"/>
  <c r="F432" i="38"/>
  <c r="G432" i="38"/>
  <c r="H432" i="38"/>
  <c r="I432" i="38"/>
  <c r="J432" i="38"/>
  <c r="K432" i="38"/>
  <c r="L432" i="38"/>
  <c r="D433" i="38"/>
  <c r="CK435" i="19" s="1"/>
  <c r="E433" i="38"/>
  <c r="F433" i="38"/>
  <c r="G433" i="38"/>
  <c r="H433" i="38"/>
  <c r="I433" i="38"/>
  <c r="J433" i="38"/>
  <c r="K433" i="38"/>
  <c r="L433" i="38"/>
  <c r="D434" i="38"/>
  <c r="CK436" i="19" s="1"/>
  <c r="E434" i="38"/>
  <c r="F434" i="38"/>
  <c r="G434" i="38"/>
  <c r="H434" i="38"/>
  <c r="I434" i="38"/>
  <c r="J434" i="38"/>
  <c r="K434" i="38"/>
  <c r="L434" i="38"/>
  <c r="D435" i="38"/>
  <c r="E435" i="38"/>
  <c r="F435" i="38"/>
  <c r="G435" i="38"/>
  <c r="H435" i="38"/>
  <c r="I435" i="38"/>
  <c r="J435" i="38"/>
  <c r="K435" i="38"/>
  <c r="L435" i="38"/>
  <c r="D436" i="38"/>
  <c r="E436" i="38"/>
  <c r="F436" i="38"/>
  <c r="G436" i="38"/>
  <c r="H436" i="38"/>
  <c r="I436" i="38"/>
  <c r="J436" i="38"/>
  <c r="K436" i="38"/>
  <c r="L436" i="38"/>
  <c r="D437" i="38"/>
  <c r="CK439" i="19" s="1"/>
  <c r="E437" i="38"/>
  <c r="F437" i="38"/>
  <c r="G437" i="38"/>
  <c r="H437" i="38"/>
  <c r="I437" i="38"/>
  <c r="J437" i="38"/>
  <c r="K437" i="38"/>
  <c r="L437" i="38"/>
  <c r="D438" i="38"/>
  <c r="CK440" i="19" s="1"/>
  <c r="E438" i="38"/>
  <c r="F438" i="38"/>
  <c r="G438" i="38"/>
  <c r="H438" i="38"/>
  <c r="I438" i="38"/>
  <c r="J438" i="38"/>
  <c r="K438" i="38"/>
  <c r="L438" i="38"/>
  <c r="D439" i="38"/>
  <c r="E439" i="38"/>
  <c r="F439" i="38"/>
  <c r="G439" i="38"/>
  <c r="H439" i="38"/>
  <c r="I439" i="38"/>
  <c r="J439" i="38"/>
  <c r="K439" i="38"/>
  <c r="L439" i="38"/>
  <c r="D440" i="38"/>
  <c r="E440" i="38"/>
  <c r="F440" i="38"/>
  <c r="G440" i="38"/>
  <c r="H440" i="38"/>
  <c r="I440" i="38"/>
  <c r="J440" i="38"/>
  <c r="K440" i="38"/>
  <c r="L440" i="38"/>
  <c r="D441" i="38"/>
  <c r="CK443" i="19" s="1"/>
  <c r="E441" i="38"/>
  <c r="F441" i="38"/>
  <c r="G441" i="38"/>
  <c r="H441" i="38"/>
  <c r="I441" i="38"/>
  <c r="J441" i="38"/>
  <c r="K441" i="38"/>
  <c r="L441" i="38"/>
  <c r="D442" i="38"/>
  <c r="CK444" i="19" s="1"/>
  <c r="E442" i="38"/>
  <c r="F442" i="38"/>
  <c r="G442" i="38"/>
  <c r="H442" i="38"/>
  <c r="I442" i="38"/>
  <c r="J442" i="38"/>
  <c r="K442" i="38"/>
  <c r="L442" i="38"/>
  <c r="D443" i="38"/>
  <c r="E443" i="38"/>
  <c r="F443" i="38"/>
  <c r="G443" i="38"/>
  <c r="H443" i="38"/>
  <c r="I443" i="38"/>
  <c r="J443" i="38"/>
  <c r="K443" i="38"/>
  <c r="L443" i="38"/>
  <c r="D444" i="38"/>
  <c r="E444" i="38"/>
  <c r="F444" i="38"/>
  <c r="G444" i="38"/>
  <c r="H444" i="38"/>
  <c r="I444" i="38"/>
  <c r="J444" i="38"/>
  <c r="K444" i="38"/>
  <c r="L444" i="38"/>
  <c r="D445" i="38"/>
  <c r="CK447" i="19" s="1"/>
  <c r="E445" i="38"/>
  <c r="F445" i="38"/>
  <c r="G445" i="38"/>
  <c r="H445" i="38"/>
  <c r="I445" i="38"/>
  <c r="J445" i="38"/>
  <c r="K445" i="38"/>
  <c r="L445" i="38"/>
  <c r="D446" i="38"/>
  <c r="CK448" i="19" s="1"/>
  <c r="E446" i="38"/>
  <c r="F446" i="38"/>
  <c r="G446" i="38"/>
  <c r="H446" i="38"/>
  <c r="I446" i="38"/>
  <c r="J446" i="38"/>
  <c r="K446" i="38"/>
  <c r="L446" i="38"/>
  <c r="D447" i="38"/>
  <c r="E447" i="38"/>
  <c r="F447" i="38"/>
  <c r="G447" i="38"/>
  <c r="H447" i="38"/>
  <c r="I447" i="38"/>
  <c r="J447" i="38"/>
  <c r="K447" i="38"/>
  <c r="L447" i="38"/>
  <c r="D448" i="38"/>
  <c r="E448" i="38"/>
  <c r="F448" i="38"/>
  <c r="G448" i="38"/>
  <c r="H448" i="38"/>
  <c r="I448" i="38"/>
  <c r="J448" i="38"/>
  <c r="K448" i="38"/>
  <c r="L448" i="38"/>
  <c r="D449" i="38"/>
  <c r="CK451" i="19" s="1"/>
  <c r="E449" i="38"/>
  <c r="F449" i="38"/>
  <c r="G449" i="38"/>
  <c r="H449" i="38"/>
  <c r="I449" i="38"/>
  <c r="J449" i="38"/>
  <c r="K449" i="38"/>
  <c r="L449" i="38"/>
  <c r="D450" i="38"/>
  <c r="CK452" i="19" s="1"/>
  <c r="E450" i="38"/>
  <c r="F450" i="38"/>
  <c r="G450" i="38"/>
  <c r="H450" i="38"/>
  <c r="I450" i="38"/>
  <c r="J450" i="38"/>
  <c r="K450" i="38"/>
  <c r="L450" i="38"/>
  <c r="D451" i="38"/>
  <c r="E451" i="38"/>
  <c r="F451" i="38"/>
  <c r="G451" i="38"/>
  <c r="H451" i="38"/>
  <c r="I451" i="38"/>
  <c r="J451" i="38"/>
  <c r="K451" i="38"/>
  <c r="L451" i="38"/>
  <c r="D452" i="38"/>
  <c r="E452" i="38"/>
  <c r="F452" i="38"/>
  <c r="G452" i="38"/>
  <c r="H452" i="38"/>
  <c r="I452" i="38"/>
  <c r="J452" i="38"/>
  <c r="K452" i="38"/>
  <c r="L452" i="38"/>
  <c r="D453" i="38"/>
  <c r="CK455" i="19" s="1"/>
  <c r="E453" i="38"/>
  <c r="F453" i="38"/>
  <c r="G453" i="38"/>
  <c r="H453" i="38"/>
  <c r="I453" i="38"/>
  <c r="J453" i="38"/>
  <c r="K453" i="38"/>
  <c r="L453" i="38"/>
  <c r="D454" i="38"/>
  <c r="CK456" i="19" s="1"/>
  <c r="E454" i="38"/>
  <c r="F454" i="38"/>
  <c r="G454" i="38"/>
  <c r="H454" i="38"/>
  <c r="I454" i="38"/>
  <c r="J454" i="38"/>
  <c r="K454" i="38"/>
  <c r="L454" i="38"/>
  <c r="D455" i="38"/>
  <c r="E455" i="38"/>
  <c r="F455" i="38"/>
  <c r="G455" i="38"/>
  <c r="H455" i="38"/>
  <c r="I455" i="38"/>
  <c r="J455" i="38"/>
  <c r="K455" i="38"/>
  <c r="L455" i="38"/>
  <c r="D456" i="38"/>
  <c r="E456" i="38"/>
  <c r="F456" i="38"/>
  <c r="G456" i="38"/>
  <c r="H456" i="38"/>
  <c r="I456" i="38"/>
  <c r="J456" i="38"/>
  <c r="K456" i="38"/>
  <c r="L456" i="38"/>
  <c r="D457" i="38"/>
  <c r="CK459" i="19" s="1"/>
  <c r="E457" i="38"/>
  <c r="F457" i="38"/>
  <c r="G457" i="38"/>
  <c r="H457" i="38"/>
  <c r="I457" i="38"/>
  <c r="J457" i="38"/>
  <c r="K457" i="38"/>
  <c r="L457" i="38"/>
  <c r="D458" i="38"/>
  <c r="CK460" i="19" s="1"/>
  <c r="E458" i="38"/>
  <c r="F458" i="38"/>
  <c r="G458" i="38"/>
  <c r="H458" i="38"/>
  <c r="I458" i="38"/>
  <c r="J458" i="38"/>
  <c r="K458" i="38"/>
  <c r="L458" i="38"/>
  <c r="D459" i="38"/>
  <c r="E459" i="38"/>
  <c r="F459" i="38"/>
  <c r="G459" i="38"/>
  <c r="H459" i="38"/>
  <c r="I459" i="38"/>
  <c r="J459" i="38"/>
  <c r="K459" i="38"/>
  <c r="L459" i="38"/>
  <c r="D460" i="38"/>
  <c r="E460" i="38"/>
  <c r="F460" i="38"/>
  <c r="G460" i="38"/>
  <c r="H460" i="38"/>
  <c r="I460" i="38"/>
  <c r="J460" i="38"/>
  <c r="K460" i="38"/>
  <c r="L460" i="38"/>
  <c r="D461" i="38"/>
  <c r="CK463" i="19" s="1"/>
  <c r="E461" i="38"/>
  <c r="F461" i="38"/>
  <c r="G461" i="38"/>
  <c r="H461" i="38"/>
  <c r="I461" i="38"/>
  <c r="J461" i="38"/>
  <c r="K461" i="38"/>
  <c r="L461" i="38"/>
  <c r="D462" i="38"/>
  <c r="E462" i="38"/>
  <c r="F462" i="38"/>
  <c r="G462" i="38"/>
  <c r="H462" i="38"/>
  <c r="I462" i="38"/>
  <c r="J462" i="38"/>
  <c r="K462" i="38"/>
  <c r="L462" i="38"/>
  <c r="D463" i="38"/>
  <c r="E463" i="38"/>
  <c r="F463" i="38"/>
  <c r="G463" i="38"/>
  <c r="H463" i="38"/>
  <c r="I463" i="38"/>
  <c r="J463" i="38"/>
  <c r="K463" i="38"/>
  <c r="L463" i="38"/>
  <c r="D464" i="38"/>
  <c r="E464" i="38"/>
  <c r="F464" i="38"/>
  <c r="G464" i="38"/>
  <c r="H464" i="38"/>
  <c r="I464" i="38"/>
  <c r="J464" i="38"/>
  <c r="K464" i="38"/>
  <c r="L464" i="38"/>
  <c r="D465" i="38"/>
  <c r="CK467" i="19" s="1"/>
  <c r="E465" i="38"/>
  <c r="F465" i="38"/>
  <c r="G465" i="38"/>
  <c r="H465" i="38"/>
  <c r="I465" i="38"/>
  <c r="J465" i="38"/>
  <c r="K465" i="38"/>
  <c r="L465" i="38"/>
  <c r="D466" i="38"/>
  <c r="CK468" i="19" s="1"/>
  <c r="E466" i="38"/>
  <c r="F466" i="38"/>
  <c r="G466" i="38"/>
  <c r="H466" i="38"/>
  <c r="I466" i="38"/>
  <c r="J466" i="38"/>
  <c r="K466" i="38"/>
  <c r="L466" i="38"/>
  <c r="D467" i="38"/>
  <c r="E467" i="38"/>
  <c r="F467" i="38"/>
  <c r="G467" i="38"/>
  <c r="H467" i="38"/>
  <c r="I467" i="38"/>
  <c r="J467" i="38"/>
  <c r="K467" i="38"/>
  <c r="L467" i="38"/>
  <c r="D468" i="38"/>
  <c r="E468" i="38"/>
  <c r="F468" i="38"/>
  <c r="G468" i="38"/>
  <c r="H468" i="38"/>
  <c r="I468" i="38"/>
  <c r="J468" i="38"/>
  <c r="K468" i="38"/>
  <c r="L468" i="38"/>
  <c r="D469" i="38"/>
  <c r="CK471" i="19" s="1"/>
  <c r="E469" i="38"/>
  <c r="F469" i="38"/>
  <c r="G469" i="38"/>
  <c r="H469" i="38"/>
  <c r="I469" i="38"/>
  <c r="J469" i="38"/>
  <c r="K469" i="38"/>
  <c r="L469" i="38"/>
  <c r="D470" i="38"/>
  <c r="CK472" i="19" s="1"/>
  <c r="E470" i="38"/>
  <c r="F470" i="38"/>
  <c r="G470" i="38"/>
  <c r="H470" i="38"/>
  <c r="I470" i="38"/>
  <c r="J470" i="38"/>
  <c r="K470" i="38"/>
  <c r="L470" i="38"/>
  <c r="D471" i="38"/>
  <c r="E471" i="38"/>
  <c r="F471" i="38"/>
  <c r="G471" i="38"/>
  <c r="H471" i="38"/>
  <c r="I471" i="38"/>
  <c r="J471" i="38"/>
  <c r="K471" i="38"/>
  <c r="L471" i="38"/>
  <c r="D472" i="38"/>
  <c r="E472" i="38"/>
  <c r="F472" i="38"/>
  <c r="G472" i="38"/>
  <c r="H472" i="38"/>
  <c r="I472" i="38"/>
  <c r="J472" i="38"/>
  <c r="K472" i="38"/>
  <c r="L472" i="38"/>
  <c r="CK82" i="19" l="1"/>
  <c r="CK204" i="19"/>
  <c r="CK200" i="19"/>
  <c r="CK196" i="19"/>
  <c r="CK192" i="19"/>
  <c r="CK188" i="19"/>
  <c r="CK184" i="19"/>
  <c r="CK180" i="19"/>
  <c r="CK176" i="19"/>
  <c r="CK172" i="19"/>
  <c r="CK168" i="19"/>
  <c r="CK164" i="19"/>
  <c r="CK160" i="19"/>
  <c r="CK156" i="19"/>
  <c r="CK152" i="19"/>
  <c r="CK148" i="19"/>
  <c r="CK144" i="19"/>
  <c r="CK140" i="19"/>
  <c r="CK136" i="19"/>
  <c r="CK132" i="19"/>
  <c r="CK128" i="19"/>
  <c r="CK124" i="19"/>
  <c r="CK120" i="19"/>
  <c r="CK116" i="19"/>
  <c r="CK112" i="19"/>
  <c r="CK208" i="19"/>
  <c r="CK260" i="19"/>
  <c r="CK256" i="19"/>
  <c r="CK252" i="19"/>
  <c r="CK248" i="19"/>
  <c r="CK244" i="19"/>
  <c r="CK240" i="19"/>
  <c r="CK236" i="19"/>
  <c r="CK232" i="19"/>
  <c r="CK228" i="19"/>
  <c r="CK224" i="19"/>
  <c r="CK216" i="19"/>
  <c r="CK353" i="19"/>
  <c r="CK337" i="19"/>
  <c r="CK333" i="19"/>
  <c r="CK325" i="19"/>
  <c r="CK317" i="19"/>
  <c r="CK305" i="19"/>
  <c r="CK301" i="19"/>
  <c r="CK297" i="19"/>
  <c r="CK293" i="19"/>
  <c r="CK285" i="19"/>
  <c r="CK277" i="19"/>
  <c r="CK273" i="19"/>
  <c r="CK261" i="19"/>
  <c r="CK249" i="19"/>
  <c r="CK245" i="19"/>
  <c r="CK237" i="19"/>
  <c r="CK229" i="19"/>
  <c r="CK225" i="19"/>
  <c r="CK213" i="19"/>
  <c r="CK209" i="19"/>
  <c r="CK205" i="19"/>
  <c r="CK201" i="19"/>
  <c r="CK193" i="19"/>
  <c r="CK189" i="19"/>
  <c r="CK185" i="19"/>
  <c r="CK181" i="19"/>
  <c r="CK177" i="19"/>
  <c r="CK173" i="19"/>
  <c r="CK169" i="19"/>
  <c r="CK165" i="19"/>
  <c r="CK161" i="19"/>
  <c r="CK157" i="19"/>
  <c r="CK153" i="19"/>
  <c r="CK149" i="19"/>
  <c r="CK145" i="19"/>
  <c r="CK141" i="19"/>
  <c r="CK137" i="19"/>
  <c r="CK133" i="19"/>
  <c r="CK129" i="19"/>
  <c r="CK125" i="19"/>
  <c r="CK121" i="19"/>
  <c r="CK117" i="19"/>
  <c r="CK113" i="19"/>
  <c r="CK109" i="19"/>
  <c r="CK105" i="19"/>
  <c r="CK101" i="19"/>
  <c r="CK97" i="19"/>
  <c r="CK93" i="19"/>
  <c r="CK89" i="19"/>
  <c r="CK84" i="19"/>
  <c r="CK79" i="19"/>
  <c r="CK469" i="19"/>
  <c r="CK465" i="19"/>
  <c r="CK453" i="19"/>
  <c r="CK445" i="19"/>
  <c r="CK429" i="19"/>
  <c r="CK413" i="19"/>
  <c r="CK401" i="19"/>
  <c r="CK397" i="19"/>
  <c r="CK389" i="19"/>
  <c r="CK385" i="19"/>
  <c r="CK381" i="19"/>
  <c r="CK377" i="19"/>
  <c r="CK373" i="19"/>
  <c r="CK369" i="19"/>
  <c r="CK365" i="19"/>
  <c r="CK361" i="19"/>
  <c r="CK357" i="19"/>
  <c r="CK349" i="19"/>
  <c r="CK345" i="19"/>
  <c r="CK341" i="19"/>
  <c r="CK329" i="19"/>
  <c r="CK321" i="19"/>
  <c r="CK313" i="19"/>
  <c r="CK309" i="19"/>
  <c r="CK289" i="19"/>
  <c r="CK281" i="19"/>
  <c r="CK269" i="19"/>
  <c r="CK265" i="19"/>
  <c r="CK257" i="19"/>
  <c r="CK253" i="19"/>
  <c r="CK241" i="19"/>
  <c r="CK233" i="19"/>
  <c r="CK221" i="19"/>
  <c r="CK217" i="19"/>
  <c r="CK464" i="19"/>
  <c r="CK461" i="19"/>
  <c r="CK457" i="19"/>
  <c r="CK449" i="19"/>
  <c r="CK433" i="19"/>
  <c r="CK417" i="19"/>
  <c r="CK409" i="19"/>
  <c r="CK393" i="19"/>
  <c r="CK474" i="19"/>
  <c r="CK458" i="19"/>
  <c r="CK450" i="19"/>
  <c r="CK446" i="19"/>
  <c r="CK430" i="19"/>
  <c r="CK422" i="19"/>
  <c r="CK406" i="19"/>
  <c r="CK402" i="19"/>
  <c r="CK394" i="19"/>
  <c r="CK370" i="19"/>
  <c r="CK354" i="19"/>
  <c r="CK350" i="19"/>
  <c r="CK338" i="19"/>
  <c r="CK310" i="19"/>
  <c r="CK294" i="19"/>
  <c r="CK290" i="19"/>
  <c r="CK286" i="19"/>
  <c r="CK270" i="19"/>
  <c r="CK258" i="19"/>
  <c r="CK254" i="19"/>
  <c r="CK242" i="19"/>
  <c r="CK230" i="19"/>
  <c r="CK226" i="19"/>
  <c r="CK222" i="19"/>
  <c r="CK218" i="19"/>
  <c r="CK214" i="19"/>
  <c r="CK210" i="19"/>
  <c r="CK206" i="19"/>
  <c r="CK202" i="19"/>
  <c r="CK198" i="19"/>
  <c r="CK194" i="19"/>
  <c r="CK190" i="19"/>
  <c r="CK186" i="19"/>
  <c r="CK182" i="19"/>
  <c r="CK178" i="19"/>
  <c r="CK174" i="19"/>
  <c r="CK170" i="19"/>
  <c r="CK166" i="19"/>
  <c r="CK162" i="19"/>
  <c r="CK158" i="19"/>
  <c r="CK154" i="19"/>
  <c r="CK150" i="19"/>
  <c r="CK146" i="19"/>
  <c r="CK142" i="19"/>
  <c r="CK138" i="19"/>
  <c r="CK134" i="19"/>
  <c r="CK130" i="19"/>
  <c r="CK126" i="19"/>
  <c r="CK122" i="19"/>
  <c r="CK118" i="19"/>
  <c r="CK114" i="19"/>
  <c r="CK110" i="19"/>
  <c r="CK106" i="19"/>
  <c r="CK102" i="19"/>
  <c r="CK98" i="19"/>
  <c r="CK94" i="19"/>
  <c r="CK90" i="19"/>
  <c r="CK86" i="19"/>
  <c r="CK80" i="19"/>
  <c r="CK473" i="19"/>
  <c r="CK441" i="19"/>
  <c r="CK425" i="19"/>
  <c r="CK421" i="19"/>
  <c r="CK466" i="19"/>
  <c r="CK454" i="19"/>
  <c r="CK442" i="19"/>
  <c r="CK426" i="19"/>
  <c r="CK414" i="19"/>
  <c r="CK410" i="19"/>
  <c r="CK398" i="19"/>
  <c r="CK390" i="19"/>
  <c r="CK386" i="19"/>
  <c r="CK378" i="19"/>
  <c r="CK362" i="19"/>
  <c r="CK342" i="19"/>
  <c r="CK334" i="19"/>
  <c r="CK326" i="19"/>
  <c r="CK322" i="19"/>
  <c r="CK314" i="19"/>
  <c r="CK302" i="19"/>
  <c r="CK274" i="19"/>
  <c r="CK266" i="19"/>
  <c r="CK234" i="19"/>
  <c r="CK437" i="19"/>
  <c r="CK405" i="19"/>
  <c r="CK470" i="19"/>
  <c r="CK462" i="19"/>
  <c r="CK438" i="19"/>
  <c r="CK434" i="19"/>
  <c r="CK418" i="19"/>
  <c r="CK382" i="19"/>
  <c r="CK374" i="19"/>
  <c r="CK366" i="19"/>
  <c r="CK358" i="19"/>
  <c r="CK346" i="19"/>
  <c r="CK330" i="19"/>
  <c r="CK318" i="19"/>
  <c r="CK306" i="19"/>
  <c r="CK298" i="19"/>
  <c r="CK282" i="19"/>
  <c r="CK278" i="19"/>
  <c r="CK262" i="19"/>
  <c r="CK250" i="19"/>
  <c r="CK246" i="19"/>
  <c r="CK238" i="19"/>
  <c r="CK77" i="19"/>
  <c r="AS461" i="38"/>
  <c r="AU461" i="38"/>
  <c r="AT461" i="38"/>
  <c r="AT433" i="38"/>
  <c r="AU433" i="38"/>
  <c r="AS433" i="38"/>
  <c r="AU377" i="38"/>
  <c r="AT377" i="38"/>
  <c r="AS377" i="38"/>
  <c r="AU373" i="38"/>
  <c r="AT373" i="38"/>
  <c r="AS373" i="38"/>
  <c r="AU369" i="38"/>
  <c r="AS369" i="38"/>
  <c r="AT369" i="38"/>
  <c r="AT345" i="38"/>
  <c r="AS345" i="38"/>
  <c r="AU345" i="38"/>
  <c r="AT317" i="38"/>
  <c r="AS317" i="38"/>
  <c r="AU317" i="38"/>
  <c r="AU309" i="38"/>
  <c r="AT309" i="38"/>
  <c r="AS309" i="38"/>
  <c r="AT301" i="38"/>
  <c r="AS301" i="38"/>
  <c r="AU301" i="38"/>
  <c r="AT289" i="38"/>
  <c r="AS289" i="38"/>
  <c r="AU289" i="38"/>
  <c r="AT261" i="38"/>
  <c r="AS261" i="38"/>
  <c r="AU261" i="38"/>
  <c r="AU257" i="38"/>
  <c r="AT257" i="38"/>
  <c r="AS257" i="38"/>
  <c r="AS213" i="38"/>
  <c r="AU213" i="38"/>
  <c r="AT213" i="38"/>
  <c r="AT197" i="38"/>
  <c r="AS197" i="38"/>
  <c r="AU197" i="38"/>
  <c r="AT189" i="38"/>
  <c r="AS189" i="38"/>
  <c r="AU189" i="38"/>
  <c r="AT177" i="38"/>
  <c r="AS177" i="38"/>
  <c r="AU177" i="38"/>
  <c r="AU157" i="38"/>
  <c r="AT157" i="38"/>
  <c r="AS157" i="38"/>
  <c r="AT393" i="38"/>
  <c r="AU393" i="38"/>
  <c r="AS393" i="38"/>
  <c r="AT337" i="38"/>
  <c r="AU337" i="38"/>
  <c r="AS337" i="38"/>
  <c r="AU325" i="38"/>
  <c r="AS325" i="38"/>
  <c r="AT325" i="38"/>
  <c r="AT313" i="38"/>
  <c r="AS313" i="38"/>
  <c r="AU313" i="38"/>
  <c r="AU141" i="38"/>
  <c r="AS141" i="38"/>
  <c r="AT141" i="38"/>
  <c r="AT129" i="38"/>
  <c r="AS129" i="38"/>
  <c r="AU129" i="38"/>
  <c r="AT470" i="38"/>
  <c r="AU470" i="38"/>
  <c r="AS470" i="38"/>
  <c r="AT466" i="38"/>
  <c r="AS466" i="38"/>
  <c r="AU466" i="38"/>
  <c r="AS462" i="38"/>
  <c r="AU462" i="38"/>
  <c r="AT462" i="38"/>
  <c r="AU458" i="38"/>
  <c r="AT458" i="38"/>
  <c r="AS458" i="38"/>
  <c r="AU454" i="38"/>
  <c r="AT454" i="38"/>
  <c r="AS454" i="38"/>
  <c r="AT450" i="38"/>
  <c r="AS450" i="38"/>
  <c r="AU450" i="38"/>
  <c r="AU446" i="38"/>
  <c r="AT446" i="38"/>
  <c r="AS446" i="38"/>
  <c r="AT442" i="38"/>
  <c r="AU442" i="38"/>
  <c r="AS442" i="38"/>
  <c r="AT438" i="38"/>
  <c r="AS438" i="38"/>
  <c r="AU438" i="38"/>
  <c r="AU434" i="38"/>
  <c r="AT434" i="38"/>
  <c r="AS434" i="38"/>
  <c r="AU430" i="38"/>
  <c r="AT430" i="38"/>
  <c r="AS430" i="38"/>
  <c r="AT426" i="38"/>
  <c r="AU426" i="38"/>
  <c r="AS426" i="38"/>
  <c r="AU422" i="38"/>
  <c r="AT422" i="38"/>
  <c r="AS422" i="38"/>
  <c r="AU418" i="38"/>
  <c r="AT418" i="38"/>
  <c r="AS418" i="38"/>
  <c r="AU414" i="38"/>
  <c r="AS414" i="38"/>
  <c r="AT414" i="38"/>
  <c r="AU410" i="38"/>
  <c r="AT410" i="38"/>
  <c r="AS410" i="38"/>
  <c r="AT406" i="38"/>
  <c r="AS406" i="38"/>
  <c r="AU406" i="38"/>
  <c r="AU402" i="38"/>
  <c r="AT402" i="38"/>
  <c r="AS402" i="38"/>
  <c r="AT398" i="38"/>
  <c r="AS398" i="38"/>
  <c r="AU398" i="38"/>
  <c r="AT394" i="38"/>
  <c r="AS394" i="38"/>
  <c r="AU394" i="38"/>
  <c r="AS390" i="38"/>
  <c r="AU390" i="38"/>
  <c r="AT390" i="38"/>
  <c r="AU386" i="38"/>
  <c r="AT386" i="38"/>
  <c r="AS386" i="38"/>
  <c r="AT382" i="38"/>
  <c r="AU382" i="38"/>
  <c r="AS382" i="38"/>
  <c r="AS378" i="38"/>
  <c r="AU378" i="38"/>
  <c r="AT378" i="38"/>
  <c r="AT374" i="38"/>
  <c r="AS374" i="38"/>
  <c r="AU374" i="38"/>
  <c r="AT370" i="38"/>
  <c r="AS370" i="38"/>
  <c r="AU370" i="38"/>
  <c r="AS366" i="38"/>
  <c r="AT366" i="38"/>
  <c r="AU366" i="38"/>
  <c r="AT362" i="38"/>
  <c r="AU362" i="38"/>
  <c r="AS362" i="38"/>
  <c r="AU358" i="38"/>
  <c r="AT358" i="38"/>
  <c r="AS358" i="38"/>
  <c r="AS354" i="38"/>
  <c r="AT354" i="38"/>
  <c r="AU354" i="38"/>
  <c r="AU350" i="38"/>
  <c r="AT350" i="38"/>
  <c r="AS350" i="38"/>
  <c r="AT346" i="38"/>
  <c r="AS346" i="38"/>
  <c r="AU346" i="38"/>
  <c r="AT342" i="38"/>
  <c r="AS342" i="38"/>
  <c r="AU342" i="38"/>
  <c r="AU338" i="38"/>
  <c r="AT338" i="38"/>
  <c r="AS338" i="38"/>
  <c r="AS334" i="38"/>
  <c r="AT334" i="38"/>
  <c r="AU334" i="38"/>
  <c r="AS330" i="38"/>
  <c r="AT330" i="38"/>
  <c r="AU330" i="38"/>
  <c r="AT326" i="38"/>
  <c r="AU326" i="38"/>
  <c r="AS326" i="38"/>
  <c r="AT322" i="38"/>
  <c r="AS322" i="38"/>
  <c r="AU322" i="38"/>
  <c r="AT318" i="38"/>
  <c r="AS318" i="38"/>
  <c r="AU318" i="38"/>
  <c r="AT314" i="38"/>
  <c r="AS314" i="38"/>
  <c r="AU314" i="38"/>
  <c r="AU310" i="38"/>
  <c r="AT310" i="38"/>
  <c r="AS310" i="38"/>
  <c r="AU306" i="38"/>
  <c r="AS306" i="38"/>
  <c r="AT306" i="38"/>
  <c r="AU302" i="38"/>
  <c r="AT302" i="38"/>
  <c r="AS302" i="38"/>
  <c r="AT298" i="38"/>
  <c r="AU298" i="38"/>
  <c r="AS298" i="38"/>
  <c r="AT294" i="38"/>
  <c r="AU294" i="38"/>
  <c r="AS294" i="38"/>
  <c r="AU290" i="38"/>
  <c r="AT290" i="38"/>
  <c r="AS290" i="38"/>
  <c r="AU286" i="38"/>
  <c r="AT286" i="38"/>
  <c r="AS286" i="38"/>
  <c r="AT282" i="38"/>
  <c r="AU282" i="38"/>
  <c r="AS282" i="38"/>
  <c r="AU278" i="38"/>
  <c r="AT278" i="38"/>
  <c r="AS278" i="38"/>
  <c r="AT274" i="38"/>
  <c r="AS274" i="38"/>
  <c r="AU274" i="38"/>
  <c r="AT270" i="38"/>
  <c r="AS270" i="38"/>
  <c r="AU270" i="38"/>
  <c r="AT266" i="38"/>
  <c r="AS266" i="38"/>
  <c r="AU266" i="38"/>
  <c r="AS262" i="38"/>
  <c r="AT262" i="38"/>
  <c r="AU262" i="38"/>
  <c r="AT258" i="38"/>
  <c r="AS258" i="38"/>
  <c r="AU258" i="38"/>
  <c r="AT254" i="38"/>
  <c r="AU254" i="38"/>
  <c r="AS254" i="38"/>
  <c r="AT250" i="38"/>
  <c r="AS250" i="38"/>
  <c r="AU250" i="38"/>
  <c r="AT246" i="38"/>
  <c r="AS246" i="38"/>
  <c r="AU246" i="38"/>
  <c r="AU242" i="38"/>
  <c r="AS242" i="38"/>
  <c r="AT242" i="38"/>
  <c r="AT238" i="38"/>
  <c r="AS238" i="38"/>
  <c r="AU238" i="38"/>
  <c r="AT234" i="38"/>
  <c r="AU234" i="38"/>
  <c r="AS234" i="38"/>
  <c r="AU230" i="38"/>
  <c r="AT230" i="38"/>
  <c r="AS230" i="38"/>
  <c r="AT226" i="38"/>
  <c r="AS226" i="38"/>
  <c r="AU226" i="38"/>
  <c r="AT222" i="38"/>
  <c r="AU222" i="38"/>
  <c r="AS222" i="38"/>
  <c r="AU218" i="38"/>
  <c r="AT218" i="38"/>
  <c r="AS218" i="38"/>
  <c r="AU214" i="38"/>
  <c r="AT214" i="38"/>
  <c r="AS214" i="38"/>
  <c r="AU210" i="38"/>
  <c r="AT210" i="38"/>
  <c r="AS210" i="38"/>
  <c r="AU206" i="38"/>
  <c r="AT206" i="38"/>
  <c r="AS206" i="38"/>
  <c r="AU202" i="38"/>
  <c r="AT202" i="38"/>
  <c r="AS202" i="38"/>
  <c r="AS198" i="38"/>
  <c r="AU198" i="38"/>
  <c r="AT198" i="38"/>
  <c r="AU194" i="38"/>
  <c r="AT194" i="38"/>
  <c r="AS194" i="38"/>
  <c r="AU190" i="38"/>
  <c r="AS190" i="38"/>
  <c r="AT190" i="38"/>
  <c r="AS186" i="38"/>
  <c r="AT186" i="38"/>
  <c r="AU186" i="38"/>
  <c r="AT182" i="38"/>
  <c r="AU182" i="38"/>
  <c r="AS182" i="38"/>
  <c r="AU178" i="38"/>
  <c r="AT178" i="38"/>
  <c r="AS178" i="38"/>
  <c r="AT174" i="38"/>
  <c r="AS174" i="38"/>
  <c r="AU174" i="38"/>
  <c r="AU170" i="38"/>
  <c r="AS170" i="38"/>
  <c r="AT170" i="38"/>
  <c r="AU166" i="38"/>
  <c r="AS166" i="38"/>
  <c r="AT166" i="38"/>
  <c r="AU162" i="38"/>
  <c r="AS162" i="38"/>
  <c r="AT162" i="38"/>
  <c r="AU158" i="38"/>
  <c r="AT158" i="38"/>
  <c r="AS158" i="38"/>
  <c r="AU154" i="38"/>
  <c r="AT154" i="38"/>
  <c r="AS154" i="38"/>
  <c r="AT150" i="38"/>
  <c r="AU150" i="38"/>
  <c r="AS150" i="38"/>
  <c r="AU146" i="38"/>
  <c r="AT146" i="38"/>
  <c r="AS146" i="38"/>
  <c r="AU142" i="38"/>
  <c r="AT142" i="38"/>
  <c r="AS142" i="38"/>
  <c r="AU138" i="38"/>
  <c r="AS138" i="38"/>
  <c r="AT138" i="38"/>
  <c r="AU134" i="38"/>
  <c r="AT134" i="38"/>
  <c r="AS134" i="38"/>
  <c r="AU130" i="38"/>
  <c r="AT130" i="38"/>
  <c r="AS130" i="38"/>
  <c r="AS126" i="38"/>
  <c r="AU126" i="38"/>
  <c r="AT126" i="38"/>
  <c r="AT122" i="38"/>
  <c r="AU122" i="38"/>
  <c r="AS122" i="38"/>
  <c r="AU118" i="38"/>
  <c r="AS118" i="38"/>
  <c r="AT118" i="38"/>
  <c r="AT114" i="38"/>
  <c r="AU114" i="38"/>
  <c r="AS114" i="38"/>
  <c r="AT110" i="38"/>
  <c r="AU110" i="38"/>
  <c r="AS110" i="38"/>
  <c r="AU106" i="38"/>
  <c r="AT106" i="38"/>
  <c r="AS106" i="38"/>
  <c r="AT102" i="38"/>
  <c r="AS102" i="38"/>
  <c r="AU102" i="38"/>
  <c r="AU98" i="38"/>
  <c r="AT98" i="38"/>
  <c r="AS98" i="38"/>
  <c r="AU94" i="38"/>
  <c r="AT94" i="38"/>
  <c r="AS94" i="38"/>
  <c r="AS86" i="38"/>
  <c r="AU86" i="38"/>
  <c r="AT86" i="38"/>
  <c r="AT465" i="38"/>
  <c r="AU465" i="38"/>
  <c r="AS465" i="38"/>
  <c r="AU453" i="38"/>
  <c r="AS453" i="38"/>
  <c r="AT453" i="38"/>
  <c r="AT441" i="38"/>
  <c r="AS441" i="38"/>
  <c r="AU441" i="38"/>
  <c r="AS413" i="38"/>
  <c r="AU413" i="38"/>
  <c r="AT413" i="38"/>
  <c r="AU405" i="38"/>
  <c r="AT405" i="38"/>
  <c r="AS405" i="38"/>
  <c r="AU381" i="38"/>
  <c r="AT381" i="38"/>
  <c r="AS381" i="38"/>
  <c r="AT341" i="38"/>
  <c r="AS341" i="38"/>
  <c r="AU341" i="38"/>
  <c r="AS329" i="38"/>
  <c r="AT329" i="38"/>
  <c r="AU329" i="38"/>
  <c r="AS293" i="38"/>
  <c r="AT293" i="38"/>
  <c r="AU293" i="38"/>
  <c r="AU281" i="38"/>
  <c r="AT281" i="38"/>
  <c r="AS281" i="38"/>
  <c r="AT277" i="38"/>
  <c r="AS277" i="38"/>
  <c r="AU277" i="38"/>
  <c r="AT249" i="38"/>
  <c r="AU249" i="38"/>
  <c r="AS249" i="38"/>
  <c r="AT241" i="38"/>
  <c r="AU241" i="38"/>
  <c r="AS241" i="38"/>
  <c r="AU237" i="38"/>
  <c r="AT237" i="38"/>
  <c r="AS237" i="38"/>
  <c r="AT201" i="38"/>
  <c r="AS201" i="38"/>
  <c r="AU201" i="38"/>
  <c r="AT185" i="38"/>
  <c r="AS185" i="38"/>
  <c r="AU185" i="38"/>
  <c r="AT161" i="38"/>
  <c r="AS161" i="38"/>
  <c r="AU161" i="38"/>
  <c r="AU153" i="38"/>
  <c r="AS153" i="38"/>
  <c r="AT153" i="38"/>
  <c r="AS149" i="38"/>
  <c r="AT149" i="38"/>
  <c r="AU149" i="38"/>
  <c r="AU137" i="38"/>
  <c r="AT137" i="38"/>
  <c r="AS137" i="38"/>
  <c r="AS105" i="38"/>
  <c r="AT105" i="38"/>
  <c r="AU105" i="38"/>
  <c r="AT97" i="38"/>
  <c r="AU97" i="38"/>
  <c r="AS97" i="38"/>
  <c r="AU93" i="38"/>
  <c r="AT93" i="38"/>
  <c r="AS93" i="38"/>
  <c r="AU469" i="38"/>
  <c r="AS469" i="38"/>
  <c r="AT469" i="38"/>
  <c r="AT449" i="38"/>
  <c r="AS449" i="38"/>
  <c r="AU449" i="38"/>
  <c r="AT429" i="38"/>
  <c r="AS429" i="38"/>
  <c r="AU429" i="38"/>
  <c r="AT365" i="38"/>
  <c r="AU365" i="38"/>
  <c r="AS365" i="38"/>
  <c r="AU229" i="38"/>
  <c r="AS229" i="38"/>
  <c r="AT229" i="38"/>
  <c r="AT173" i="38"/>
  <c r="AS173" i="38"/>
  <c r="AU173" i="38"/>
  <c r="AU125" i="38"/>
  <c r="AT125" i="38"/>
  <c r="AS125" i="38"/>
  <c r="AT109" i="38"/>
  <c r="AS109" i="38"/>
  <c r="AU109" i="38"/>
  <c r="AU409" i="38"/>
  <c r="AT409" i="38"/>
  <c r="AS409" i="38"/>
  <c r="AT385" i="38"/>
  <c r="AU385" i="38"/>
  <c r="AS385" i="38"/>
  <c r="AT361" i="38"/>
  <c r="AU361" i="38"/>
  <c r="AS361" i="38"/>
  <c r="AU269" i="38"/>
  <c r="AT269" i="38"/>
  <c r="AS269" i="38"/>
  <c r="AT205" i="38"/>
  <c r="AU205" i="38"/>
  <c r="AS205" i="38"/>
  <c r="AU471" i="38"/>
  <c r="AT471" i="38"/>
  <c r="AS471" i="38"/>
  <c r="AT467" i="38"/>
  <c r="AS467" i="38"/>
  <c r="AU467" i="38"/>
  <c r="AU463" i="38"/>
  <c r="AS463" i="38"/>
  <c r="AT463" i="38"/>
  <c r="AT459" i="38"/>
  <c r="AU459" i="38"/>
  <c r="AS459" i="38"/>
  <c r="AT455" i="38"/>
  <c r="AS455" i="38"/>
  <c r="AU455" i="38"/>
  <c r="AU451" i="38"/>
  <c r="AT451" i="38"/>
  <c r="AS451" i="38"/>
  <c r="AU447" i="38"/>
  <c r="AS447" i="38"/>
  <c r="AT447" i="38"/>
  <c r="AT443" i="38"/>
  <c r="AS443" i="38"/>
  <c r="AU443" i="38"/>
  <c r="AU439" i="38"/>
  <c r="AS439" i="38"/>
  <c r="AT439" i="38"/>
  <c r="AU435" i="38"/>
  <c r="AT435" i="38"/>
  <c r="AS435" i="38"/>
  <c r="AU431" i="38"/>
  <c r="AT431" i="38"/>
  <c r="AS431" i="38"/>
  <c r="AU427" i="38"/>
  <c r="AT427" i="38"/>
  <c r="AS427" i="38"/>
  <c r="AT423" i="38"/>
  <c r="AU423" i="38"/>
  <c r="AS423" i="38"/>
  <c r="AS419" i="38"/>
  <c r="AU419" i="38"/>
  <c r="AT419" i="38"/>
  <c r="AT415" i="38"/>
  <c r="AU415" i="38"/>
  <c r="AS415" i="38"/>
  <c r="AU411" i="38"/>
  <c r="AT411" i="38"/>
  <c r="AS411" i="38"/>
  <c r="AT407" i="38"/>
  <c r="AU407" i="38"/>
  <c r="AS407" i="38"/>
  <c r="AS403" i="38"/>
  <c r="AT403" i="38"/>
  <c r="AU403" i="38"/>
  <c r="AT399" i="38"/>
  <c r="AS399" i="38"/>
  <c r="AU399" i="38"/>
  <c r="AS395" i="38"/>
  <c r="AT395" i="38"/>
  <c r="AU395" i="38"/>
  <c r="AT391" i="38"/>
  <c r="AS391" i="38"/>
  <c r="AU391" i="38"/>
  <c r="AS387" i="38"/>
  <c r="AU387" i="38"/>
  <c r="AT387" i="38"/>
  <c r="AS383" i="38"/>
  <c r="AT383" i="38"/>
  <c r="AU383" i="38"/>
  <c r="AT379" i="38"/>
  <c r="AS379" i="38"/>
  <c r="AU379" i="38"/>
  <c r="AT375" i="38"/>
  <c r="AS375" i="38"/>
  <c r="AU375" i="38"/>
  <c r="AT371" i="38"/>
  <c r="AS371" i="38"/>
  <c r="AU371" i="38"/>
  <c r="AS367" i="38"/>
  <c r="AT367" i="38"/>
  <c r="AU367" i="38"/>
  <c r="AT363" i="38"/>
  <c r="AS363" i="38"/>
  <c r="AU363" i="38"/>
  <c r="AU359" i="38"/>
  <c r="AT359" i="38"/>
  <c r="AS359" i="38"/>
  <c r="AT355" i="38"/>
  <c r="AU355" i="38"/>
  <c r="AS355" i="38"/>
  <c r="AS351" i="38"/>
  <c r="AU351" i="38"/>
  <c r="AT351" i="38"/>
  <c r="AS347" i="38"/>
  <c r="AU347" i="38"/>
  <c r="AT347" i="38"/>
  <c r="AU343" i="38"/>
  <c r="AT343" i="38"/>
  <c r="AS343" i="38"/>
  <c r="AS339" i="38"/>
  <c r="AU339" i="38"/>
  <c r="AT339" i="38"/>
  <c r="AS335" i="38"/>
  <c r="AU335" i="38"/>
  <c r="AT335" i="38"/>
  <c r="AS331" i="38"/>
  <c r="AT331" i="38"/>
  <c r="AU331" i="38"/>
  <c r="AS327" i="38"/>
  <c r="AT327" i="38"/>
  <c r="AU327" i="38"/>
  <c r="AS323" i="38"/>
  <c r="AU323" i="38"/>
  <c r="AT323" i="38"/>
  <c r="AT319" i="38"/>
  <c r="AS319" i="38"/>
  <c r="AU319" i="38"/>
  <c r="AS315" i="38"/>
  <c r="AT315" i="38"/>
  <c r="AU315" i="38"/>
  <c r="AT311" i="38"/>
  <c r="AS311" i="38"/>
  <c r="AU311" i="38"/>
  <c r="AT307" i="38"/>
  <c r="AU307" i="38"/>
  <c r="AS307" i="38"/>
  <c r="AU303" i="38"/>
  <c r="AT303" i="38"/>
  <c r="AS303" i="38"/>
  <c r="AS299" i="38"/>
  <c r="AT299" i="38"/>
  <c r="AU299" i="38"/>
  <c r="AU295" i="38"/>
  <c r="AT295" i="38"/>
  <c r="AS295" i="38"/>
  <c r="AT291" i="38"/>
  <c r="AS291" i="38"/>
  <c r="AU291" i="38"/>
  <c r="AS287" i="38"/>
  <c r="AT287" i="38"/>
  <c r="AU287" i="38"/>
  <c r="AU283" i="38"/>
  <c r="AT283" i="38"/>
  <c r="AS283" i="38"/>
  <c r="AU279" i="38"/>
  <c r="AT279" i="38"/>
  <c r="AS279" i="38"/>
  <c r="AS275" i="38"/>
  <c r="AU275" i="38"/>
  <c r="AT275" i="38"/>
  <c r="AU271" i="38"/>
  <c r="AT271" i="38"/>
  <c r="AS271" i="38"/>
  <c r="AT267" i="38"/>
  <c r="AU267" i="38"/>
  <c r="AS267" i="38"/>
  <c r="AU263" i="38"/>
  <c r="AT263" i="38"/>
  <c r="AS263" i="38"/>
  <c r="AS259" i="38"/>
  <c r="AU259" i="38"/>
  <c r="AT259" i="38"/>
  <c r="AU255" i="38"/>
  <c r="AT255" i="38"/>
  <c r="AS255" i="38"/>
  <c r="AT251" i="38"/>
  <c r="AU251" i="38"/>
  <c r="AS251" i="38"/>
  <c r="AT247" i="38"/>
  <c r="AS247" i="38"/>
  <c r="AU247" i="38"/>
  <c r="AS243" i="38"/>
  <c r="AT243" i="38"/>
  <c r="AU243" i="38"/>
  <c r="AT239" i="38"/>
  <c r="AU239" i="38"/>
  <c r="AS239" i="38"/>
  <c r="AT235" i="38"/>
  <c r="AS235" i="38"/>
  <c r="AU235" i="38"/>
  <c r="AU231" i="38"/>
  <c r="AS231" i="38"/>
  <c r="AT231" i="38"/>
  <c r="AS227" i="38"/>
  <c r="AT227" i="38"/>
  <c r="AU227" i="38"/>
  <c r="AT223" i="38"/>
  <c r="AS223" i="38"/>
  <c r="AU223" i="38"/>
  <c r="AU219" i="38"/>
  <c r="AS219" i="38"/>
  <c r="AT219" i="38"/>
  <c r="AU215" i="38"/>
  <c r="AT215" i="38"/>
  <c r="AS215" i="38"/>
  <c r="AT211" i="38"/>
  <c r="AS211" i="38"/>
  <c r="AU211" i="38"/>
  <c r="AS207" i="38"/>
  <c r="AU207" i="38"/>
  <c r="AT207" i="38"/>
  <c r="AS203" i="38"/>
  <c r="AT203" i="38"/>
  <c r="AU203" i="38"/>
  <c r="AT199" i="38"/>
  <c r="AU199" i="38"/>
  <c r="AS199" i="38"/>
  <c r="AT195" i="38"/>
  <c r="AS195" i="38"/>
  <c r="AU195" i="38"/>
  <c r="AT191" i="38"/>
  <c r="AS191" i="38"/>
  <c r="AU191" i="38"/>
  <c r="AU187" i="38"/>
  <c r="AS187" i="38"/>
  <c r="AT187" i="38"/>
  <c r="AU183" i="38"/>
  <c r="AT183" i="38"/>
  <c r="AS183" i="38"/>
  <c r="AT179" i="38"/>
  <c r="AS179" i="38"/>
  <c r="AU179" i="38"/>
  <c r="AT175" i="38"/>
  <c r="AS175" i="38"/>
  <c r="AU175" i="38"/>
  <c r="AU171" i="38"/>
  <c r="AT171" i="38"/>
  <c r="AS171" i="38"/>
  <c r="AT167" i="38"/>
  <c r="AU167" i="38"/>
  <c r="AS167" i="38"/>
  <c r="AT163" i="38"/>
  <c r="AU163" i="38"/>
  <c r="AS163" i="38"/>
  <c r="AT159" i="38"/>
  <c r="AS159" i="38"/>
  <c r="AU159" i="38"/>
  <c r="AS155" i="38"/>
  <c r="AU155" i="38"/>
  <c r="AT155" i="38"/>
  <c r="AT151" i="38"/>
  <c r="AS151" i="38"/>
  <c r="AU151" i="38"/>
  <c r="AU147" i="38"/>
  <c r="AT147" i="38"/>
  <c r="AS147" i="38"/>
  <c r="AT143" i="38"/>
  <c r="AS143" i="38"/>
  <c r="AU143" i="38"/>
  <c r="AU139" i="38"/>
  <c r="AT139" i="38"/>
  <c r="AS139" i="38"/>
  <c r="AT135" i="38"/>
  <c r="AU135" i="38"/>
  <c r="AS135" i="38"/>
  <c r="AS131" i="38"/>
  <c r="AT131" i="38"/>
  <c r="AU131" i="38"/>
  <c r="AU127" i="38"/>
  <c r="AT127" i="38"/>
  <c r="AS127" i="38"/>
  <c r="AU123" i="38"/>
  <c r="AS123" i="38"/>
  <c r="AT123" i="38"/>
  <c r="AU119" i="38"/>
  <c r="AT119" i="38"/>
  <c r="AS119" i="38"/>
  <c r="AU115" i="38"/>
  <c r="AT115" i="38"/>
  <c r="AS115" i="38"/>
  <c r="AT111" i="38"/>
  <c r="AS111" i="38"/>
  <c r="AU111" i="38"/>
  <c r="AS107" i="38"/>
  <c r="AU107" i="38"/>
  <c r="AT107" i="38"/>
  <c r="AS103" i="38"/>
  <c r="AU103" i="38"/>
  <c r="AT103" i="38"/>
  <c r="AT99" i="38"/>
  <c r="AS99" i="38"/>
  <c r="AU99" i="38"/>
  <c r="AU95" i="38"/>
  <c r="AT95" i="38"/>
  <c r="AS95" i="38"/>
  <c r="AT87" i="38"/>
  <c r="AS87" i="38"/>
  <c r="AU87" i="38"/>
  <c r="AS421" i="38"/>
  <c r="AT421" i="38"/>
  <c r="AU421" i="38"/>
  <c r="AU401" i="38"/>
  <c r="AS401" i="38"/>
  <c r="AT401" i="38"/>
  <c r="AS221" i="38"/>
  <c r="AU221" i="38"/>
  <c r="AT221" i="38"/>
  <c r="AU101" i="38"/>
  <c r="AT101" i="38"/>
  <c r="AS101" i="38"/>
  <c r="AT457" i="38"/>
  <c r="AS457" i="38"/>
  <c r="AU457" i="38"/>
  <c r="AT437" i="38"/>
  <c r="AS437" i="38"/>
  <c r="AU437" i="38"/>
  <c r="AT417" i="38"/>
  <c r="AS417" i="38"/>
  <c r="AU417" i="38"/>
  <c r="AS397" i="38"/>
  <c r="AU397" i="38"/>
  <c r="AT397" i="38"/>
  <c r="AS353" i="38"/>
  <c r="AT353" i="38"/>
  <c r="AU353" i="38"/>
  <c r="AT273" i="38"/>
  <c r="AS273" i="38"/>
  <c r="AU273" i="38"/>
  <c r="AT217" i="38"/>
  <c r="AS217" i="38"/>
  <c r="AU217" i="38"/>
  <c r="AU181" i="38"/>
  <c r="AS181" i="38"/>
  <c r="AT181" i="38"/>
  <c r="AT121" i="38"/>
  <c r="AS121" i="38"/>
  <c r="AU121" i="38"/>
  <c r="AU425" i="38"/>
  <c r="AS425" i="38"/>
  <c r="AT425" i="38"/>
  <c r="AT357" i="38"/>
  <c r="AS357" i="38"/>
  <c r="AU357" i="38"/>
  <c r="AT333" i="38"/>
  <c r="AU333" i="38"/>
  <c r="AS333" i="38"/>
  <c r="AU245" i="38"/>
  <c r="AT245" i="38"/>
  <c r="AS245" i="38"/>
  <c r="AT209" i="38"/>
  <c r="AS209" i="38"/>
  <c r="AU209" i="38"/>
  <c r="AT165" i="38"/>
  <c r="AU165" i="38"/>
  <c r="AS165" i="38"/>
  <c r="AT145" i="38"/>
  <c r="AU145" i="38"/>
  <c r="AS145" i="38"/>
  <c r="AU85" i="38"/>
  <c r="AT85" i="38"/>
  <c r="AS85" i="38"/>
  <c r="AS472" i="38"/>
  <c r="AT472" i="38"/>
  <c r="AU472" i="38"/>
  <c r="AS468" i="38"/>
  <c r="AU468" i="38"/>
  <c r="AT468" i="38"/>
  <c r="AU464" i="38"/>
  <c r="AT464" i="38"/>
  <c r="AS464" i="38"/>
  <c r="AT460" i="38"/>
  <c r="AS460" i="38"/>
  <c r="AU460" i="38"/>
  <c r="AT456" i="38"/>
  <c r="AU456" i="38"/>
  <c r="AS456" i="38"/>
  <c r="AU452" i="38"/>
  <c r="AT452" i="38"/>
  <c r="AS452" i="38"/>
  <c r="AU448" i="38"/>
  <c r="AT448" i="38"/>
  <c r="AS448" i="38"/>
  <c r="AU444" i="38"/>
  <c r="AT444" i="38"/>
  <c r="AS444" i="38"/>
  <c r="AS440" i="38"/>
  <c r="AT440" i="38"/>
  <c r="AU440" i="38"/>
  <c r="AT436" i="38"/>
  <c r="AS436" i="38"/>
  <c r="AU436" i="38"/>
  <c r="AU432" i="38"/>
  <c r="AT432" i="38"/>
  <c r="AS432" i="38"/>
  <c r="AT428" i="38"/>
  <c r="AS428" i="38"/>
  <c r="AU428" i="38"/>
  <c r="AU424" i="38"/>
  <c r="AT424" i="38"/>
  <c r="AS424" i="38"/>
  <c r="AS420" i="38"/>
  <c r="AU420" i="38"/>
  <c r="AT420" i="38"/>
  <c r="AS416" i="38"/>
  <c r="AU416" i="38"/>
  <c r="AT416" i="38"/>
  <c r="AS412" i="38"/>
  <c r="AT412" i="38"/>
  <c r="AU412" i="38"/>
  <c r="AU408" i="38"/>
  <c r="AT408" i="38"/>
  <c r="AS408" i="38"/>
  <c r="AT404" i="38"/>
  <c r="AS404" i="38"/>
  <c r="AU404" i="38"/>
  <c r="AS400" i="38"/>
  <c r="AT400" i="38"/>
  <c r="AU400" i="38"/>
  <c r="AU396" i="38"/>
  <c r="AT396" i="38"/>
  <c r="AS396" i="38"/>
  <c r="AU392" i="38"/>
  <c r="AT392" i="38"/>
  <c r="AS392" i="38"/>
  <c r="AU388" i="38"/>
  <c r="AS388" i="38"/>
  <c r="AT388" i="38"/>
  <c r="AU384" i="38"/>
  <c r="AT384" i="38"/>
  <c r="AS384" i="38"/>
  <c r="AT380" i="38"/>
  <c r="AS380" i="38"/>
  <c r="AU380" i="38"/>
  <c r="AU376" i="38"/>
  <c r="AT376" i="38"/>
  <c r="AS376" i="38"/>
  <c r="AU372" i="38"/>
  <c r="AT372" i="38"/>
  <c r="AS372" i="38"/>
  <c r="AS368" i="38"/>
  <c r="AT368" i="38"/>
  <c r="AU368" i="38"/>
  <c r="AU364" i="38"/>
  <c r="AT364" i="38"/>
  <c r="AS364" i="38"/>
  <c r="AU360" i="38"/>
  <c r="AT360" i="38"/>
  <c r="AS360" i="38"/>
  <c r="AT356" i="38"/>
  <c r="AS356" i="38"/>
  <c r="AU356" i="38"/>
  <c r="AU352" i="38"/>
  <c r="AS352" i="38"/>
  <c r="AT352" i="38"/>
  <c r="AU348" i="38"/>
  <c r="AS348" i="38"/>
  <c r="AT348" i="38"/>
  <c r="AT344" i="38"/>
  <c r="AS344" i="38"/>
  <c r="AU344" i="38"/>
  <c r="AS340" i="38"/>
  <c r="AU340" i="38"/>
  <c r="AT340" i="38"/>
  <c r="AU336" i="38"/>
  <c r="AT336" i="38"/>
  <c r="AS336" i="38"/>
  <c r="AT332" i="38"/>
  <c r="AS332" i="38"/>
  <c r="AU332" i="38"/>
  <c r="AT328" i="38"/>
  <c r="AS328" i="38"/>
  <c r="AU328" i="38"/>
  <c r="AS324" i="38"/>
  <c r="AU324" i="38"/>
  <c r="AT324" i="38"/>
  <c r="AS320" i="38"/>
  <c r="AU320" i="38"/>
  <c r="AT320" i="38"/>
  <c r="AT316" i="38"/>
  <c r="AS316" i="38"/>
  <c r="AU316" i="38"/>
  <c r="AT312" i="38"/>
  <c r="AS312" i="38"/>
  <c r="AU312" i="38"/>
  <c r="AT308" i="38"/>
  <c r="AU308" i="38"/>
  <c r="AS308" i="38"/>
  <c r="AU304" i="38"/>
  <c r="AS304" i="38"/>
  <c r="AT304" i="38"/>
  <c r="AT300" i="38"/>
  <c r="AS300" i="38"/>
  <c r="AU300" i="38"/>
  <c r="AS296" i="38"/>
  <c r="AU296" i="38"/>
  <c r="AT296" i="38"/>
  <c r="AU292" i="38"/>
  <c r="AS292" i="38"/>
  <c r="AT292" i="38"/>
  <c r="AT288" i="38"/>
  <c r="AS288" i="38"/>
  <c r="AU288" i="38"/>
  <c r="AT284" i="38"/>
  <c r="AU284" i="38"/>
  <c r="AS284" i="38"/>
  <c r="AU280" i="38"/>
  <c r="AT280" i="38"/>
  <c r="AS280" i="38"/>
  <c r="AS276" i="38"/>
  <c r="AU276" i="38"/>
  <c r="AT276" i="38"/>
  <c r="AU272" i="38"/>
  <c r="AT272" i="38"/>
  <c r="AS272" i="38"/>
  <c r="AU268" i="38"/>
  <c r="AT268" i="38"/>
  <c r="AS268" i="38"/>
  <c r="AU264" i="38"/>
  <c r="AT264" i="38"/>
  <c r="AS264" i="38"/>
  <c r="AT260" i="38"/>
  <c r="AU260" i="38"/>
  <c r="AS260" i="38"/>
  <c r="AT256" i="38"/>
  <c r="AS256" i="38"/>
  <c r="AU256" i="38"/>
  <c r="AU252" i="38"/>
  <c r="AT252" i="38"/>
  <c r="AS252" i="38"/>
  <c r="AU248" i="38"/>
  <c r="AT248" i="38"/>
  <c r="AS248" i="38"/>
  <c r="AU244" i="38"/>
  <c r="AS244" i="38"/>
  <c r="AT244" i="38"/>
  <c r="AU240" i="38"/>
  <c r="AT240" i="38"/>
  <c r="AS240" i="38"/>
  <c r="AU236" i="38"/>
  <c r="AT236" i="38"/>
  <c r="AS236" i="38"/>
  <c r="AU232" i="38"/>
  <c r="AT232" i="38"/>
  <c r="AS232" i="38"/>
  <c r="AT228" i="38"/>
  <c r="AS228" i="38"/>
  <c r="AU228" i="38"/>
  <c r="AU224" i="38"/>
  <c r="AS224" i="38"/>
  <c r="AT224" i="38"/>
  <c r="AU220" i="38"/>
  <c r="AT220" i="38"/>
  <c r="AS220" i="38"/>
  <c r="AU216" i="38"/>
  <c r="AT216" i="38"/>
  <c r="AS216" i="38"/>
  <c r="AU212" i="38"/>
  <c r="AT212" i="38"/>
  <c r="AS212" i="38"/>
  <c r="AU208" i="38"/>
  <c r="AS208" i="38"/>
  <c r="AT208" i="38"/>
  <c r="AU204" i="38"/>
  <c r="AS204" i="38"/>
  <c r="AT204" i="38"/>
  <c r="AU200" i="38"/>
  <c r="AT200" i="38"/>
  <c r="AS200" i="38"/>
  <c r="AU196" i="38"/>
  <c r="AT196" i="38"/>
  <c r="AS196" i="38"/>
  <c r="AU192" i="38"/>
  <c r="AT192" i="38"/>
  <c r="AS192" i="38"/>
  <c r="AU188" i="38"/>
  <c r="AT188" i="38"/>
  <c r="AS188" i="38"/>
  <c r="AT184" i="38"/>
  <c r="AU184" i="38"/>
  <c r="AS184" i="38"/>
  <c r="AU180" i="38"/>
  <c r="AT180" i="38"/>
  <c r="AS180" i="38"/>
  <c r="AU176" i="38"/>
  <c r="AT176" i="38"/>
  <c r="AS176" i="38"/>
  <c r="AT172" i="38"/>
  <c r="AS172" i="38"/>
  <c r="AU172" i="38"/>
  <c r="AS168" i="38"/>
  <c r="AU168" i="38"/>
  <c r="AT168" i="38"/>
  <c r="AU164" i="38"/>
  <c r="AT164" i="38"/>
  <c r="AS164" i="38"/>
  <c r="AU160" i="38"/>
  <c r="AS160" i="38"/>
  <c r="AT160" i="38"/>
  <c r="AT156" i="38"/>
  <c r="AS156" i="38"/>
  <c r="AU156" i="38"/>
  <c r="AU152" i="38"/>
  <c r="AS152" i="38"/>
  <c r="AT152" i="38"/>
  <c r="AU148" i="38"/>
  <c r="AT148" i="38"/>
  <c r="AS148" i="38"/>
  <c r="AT144" i="38"/>
  <c r="AS144" i="38"/>
  <c r="AU144" i="38"/>
  <c r="AU140" i="38"/>
  <c r="AT140" i="38"/>
  <c r="AS140" i="38"/>
  <c r="AU136" i="38"/>
  <c r="AS136" i="38"/>
  <c r="AT136" i="38"/>
  <c r="AS132" i="38"/>
  <c r="AT132" i="38"/>
  <c r="AU132" i="38"/>
  <c r="AU128" i="38"/>
  <c r="AS128" i="38"/>
  <c r="AT128" i="38"/>
  <c r="AU124" i="38"/>
  <c r="AT124" i="38"/>
  <c r="AS124" i="38"/>
  <c r="AU120" i="38"/>
  <c r="AT120" i="38"/>
  <c r="AS120" i="38"/>
  <c r="AU116" i="38"/>
  <c r="AT116" i="38"/>
  <c r="AS116" i="38"/>
  <c r="AS112" i="38"/>
  <c r="AU112" i="38"/>
  <c r="AT112" i="38"/>
  <c r="AU108" i="38"/>
  <c r="AT108" i="38"/>
  <c r="AS108" i="38"/>
  <c r="AU104" i="38"/>
  <c r="AT104" i="38"/>
  <c r="AS104" i="38"/>
  <c r="AU100" i="38"/>
  <c r="AS100" i="38"/>
  <c r="AT100" i="38"/>
  <c r="AU96" i="38"/>
  <c r="AT96" i="38"/>
  <c r="AS96" i="38"/>
  <c r="AU92" i="38"/>
  <c r="AT92" i="38"/>
  <c r="AS92" i="38"/>
  <c r="AT84" i="38"/>
  <c r="AS84" i="38"/>
  <c r="AU84" i="38"/>
  <c r="AT445" i="38"/>
  <c r="AS445" i="38"/>
  <c r="AU445" i="38"/>
  <c r="AT321" i="38"/>
  <c r="AU321" i="38"/>
  <c r="AS321" i="38"/>
  <c r="AU297" i="38"/>
  <c r="AT297" i="38"/>
  <c r="AS297" i="38"/>
  <c r="AS253" i="38"/>
  <c r="AT253" i="38"/>
  <c r="AU253" i="38"/>
  <c r="AU233" i="38"/>
  <c r="AT233" i="38"/>
  <c r="AS233" i="38"/>
  <c r="AU193" i="38"/>
  <c r="AT193" i="38"/>
  <c r="AS193" i="38"/>
  <c r="AS117" i="38"/>
  <c r="AT117" i="38"/>
  <c r="AU117" i="38"/>
  <c r="AU389" i="38"/>
  <c r="AT389" i="38"/>
  <c r="AS389" i="38"/>
  <c r="AU349" i="38"/>
  <c r="AT349" i="38"/>
  <c r="AS349" i="38"/>
  <c r="AT305" i="38"/>
  <c r="AS305" i="38"/>
  <c r="AU305" i="38"/>
  <c r="AT285" i="38"/>
  <c r="AS285" i="38"/>
  <c r="AU285" i="38"/>
  <c r="AT265" i="38"/>
  <c r="AU265" i="38"/>
  <c r="AS265" i="38"/>
  <c r="AU225" i="38"/>
  <c r="AT225" i="38"/>
  <c r="AS225" i="38"/>
  <c r="AT169" i="38"/>
  <c r="AU169" i="38"/>
  <c r="AS169" i="38"/>
  <c r="AS133" i="38"/>
  <c r="AU133" i="38"/>
  <c r="AT133" i="38"/>
  <c r="AU113" i="38"/>
  <c r="AT113" i="38"/>
  <c r="AS113" i="38"/>
  <c r="AT89" i="38"/>
  <c r="AS89" i="38"/>
  <c r="AU89" i="38"/>
  <c r="AS90" i="38"/>
  <c r="AT90" i="38"/>
  <c r="AU90" i="38"/>
  <c r="AS91" i="38"/>
  <c r="AT91" i="38"/>
  <c r="AU91" i="38"/>
  <c r="AT88" i="38"/>
  <c r="AS88" i="38"/>
  <c r="AU88" i="38"/>
  <c r="AT82" i="38"/>
  <c r="AS82" i="38"/>
  <c r="AU82" i="38"/>
  <c r="AS76" i="38"/>
  <c r="AT76" i="38"/>
  <c r="AU76" i="38"/>
  <c r="AS77" i="38"/>
  <c r="AT77" i="38"/>
  <c r="AU77" i="38"/>
  <c r="AS75" i="38"/>
  <c r="AT75" i="38"/>
  <c r="AU75" i="38"/>
  <c r="AS81" i="38"/>
  <c r="AT81" i="38"/>
  <c r="AU81" i="38"/>
  <c r="AT80" i="38"/>
  <c r="AS80" i="38"/>
  <c r="AU80" i="38"/>
  <c r="AT78" i="38"/>
  <c r="AS78" i="38"/>
  <c r="AU78" i="38"/>
  <c r="AE75" i="25"/>
  <c r="AE76" i="25"/>
  <c r="AE78" i="25"/>
  <c r="AE80" i="25"/>
  <c r="AE81" i="25"/>
  <c r="AE82" i="25"/>
  <c r="AE84" i="25"/>
  <c r="AE85" i="25"/>
  <c r="AE86" i="25"/>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B75" i="25"/>
  <c r="AC75" i="25"/>
  <c r="AD75" i="25"/>
  <c r="AB76" i="25"/>
  <c r="AC76" i="25"/>
  <c r="AD76" i="25"/>
  <c r="AB77" i="25"/>
  <c r="AC77" i="25"/>
  <c r="AD77" i="25"/>
  <c r="AS77" i="25" s="1"/>
  <c r="AB78" i="25"/>
  <c r="AC78" i="25"/>
  <c r="AD78" i="25"/>
  <c r="AS78" i="25" s="1"/>
  <c r="BA78" i="25" s="1"/>
  <c r="AB80" i="25"/>
  <c r="AC80" i="25"/>
  <c r="AD80" i="25"/>
  <c r="AS80" i="25" s="1"/>
  <c r="BA80" i="25" s="1"/>
  <c r="AB81" i="25"/>
  <c r="AC81" i="25"/>
  <c r="AD81" i="25"/>
  <c r="AS81" i="25" s="1"/>
  <c r="BA81" i="25" s="1"/>
  <c r="AB82" i="25"/>
  <c r="AC82" i="25"/>
  <c r="AD82" i="25"/>
  <c r="AS82" i="25" s="1"/>
  <c r="BA82" i="25" s="1"/>
  <c r="AB84" i="25"/>
  <c r="AC84" i="25"/>
  <c r="AD84" i="25"/>
  <c r="AS84" i="25" s="1"/>
  <c r="BA84" i="25" s="1"/>
  <c r="AB85" i="25"/>
  <c r="AC85" i="25"/>
  <c r="AD85" i="25"/>
  <c r="AS85" i="25" s="1"/>
  <c r="BA85" i="25" s="1"/>
  <c r="AB86" i="25"/>
  <c r="AC86" i="25"/>
  <c r="AD86" i="25"/>
  <c r="AS86" i="25" s="1"/>
  <c r="BA86" i="25" s="1"/>
  <c r="AB87" i="25"/>
  <c r="AC87" i="25"/>
  <c r="AD87" i="25"/>
  <c r="AS87" i="25" s="1"/>
  <c r="AB88" i="25"/>
  <c r="AC88" i="25"/>
  <c r="AD88" i="25"/>
  <c r="AS88" i="25" s="1"/>
  <c r="AB89" i="25"/>
  <c r="AC89" i="25"/>
  <c r="AD89" i="25"/>
  <c r="AS89" i="25" s="1"/>
  <c r="AB90" i="25"/>
  <c r="AC90" i="25"/>
  <c r="AD90" i="25"/>
  <c r="AS90" i="25" s="1"/>
  <c r="BA90" i="25" s="1"/>
  <c r="AB91" i="25"/>
  <c r="AC91" i="25"/>
  <c r="AD91" i="25"/>
  <c r="AS91" i="25" s="1"/>
  <c r="BA91" i="25" s="1"/>
  <c r="AB92" i="25"/>
  <c r="AC92" i="25"/>
  <c r="AD92" i="25"/>
  <c r="AS92" i="25" s="1"/>
  <c r="BA92" i="25" s="1"/>
  <c r="AB93" i="25"/>
  <c r="AC93" i="25"/>
  <c r="AD93" i="25"/>
  <c r="AS93" i="25" s="1"/>
  <c r="AB94" i="25"/>
  <c r="AC94" i="25"/>
  <c r="AD94" i="25"/>
  <c r="AS94" i="25" s="1"/>
  <c r="AB95" i="25"/>
  <c r="AC95" i="25"/>
  <c r="AD95" i="25"/>
  <c r="AS95" i="25" s="1"/>
  <c r="AB96" i="25"/>
  <c r="AC96" i="25"/>
  <c r="AD96" i="25"/>
  <c r="AS96" i="25" s="1"/>
  <c r="AB97" i="25"/>
  <c r="AC97" i="25"/>
  <c r="AD97" i="25"/>
  <c r="AS97" i="25" s="1"/>
  <c r="AB98" i="25"/>
  <c r="AC98" i="25"/>
  <c r="AD98" i="25"/>
  <c r="AS98" i="25" s="1"/>
  <c r="AB99" i="25"/>
  <c r="AC99" i="25"/>
  <c r="AD99" i="25"/>
  <c r="AS99" i="25" s="1"/>
  <c r="AB100" i="25"/>
  <c r="AC100" i="25"/>
  <c r="AD100" i="25"/>
  <c r="AS100" i="25" s="1"/>
  <c r="AB101" i="25"/>
  <c r="AC101" i="25"/>
  <c r="AD101" i="25"/>
  <c r="AS101" i="25" s="1"/>
  <c r="AB102" i="25"/>
  <c r="AC102" i="25"/>
  <c r="AD102" i="25"/>
  <c r="AS102" i="25" s="1"/>
  <c r="AB103" i="25"/>
  <c r="AC103" i="25"/>
  <c r="AD103" i="25"/>
  <c r="AS103" i="25" s="1"/>
  <c r="AB104" i="25"/>
  <c r="AC104" i="25"/>
  <c r="AD104" i="25"/>
  <c r="AS104" i="25" s="1"/>
  <c r="AB105" i="25"/>
  <c r="AC105" i="25"/>
  <c r="AD105" i="25"/>
  <c r="AS105" i="25" s="1"/>
  <c r="AB106" i="25"/>
  <c r="AC106" i="25"/>
  <c r="AD106" i="25"/>
  <c r="AS106" i="25" s="1"/>
  <c r="AB107" i="25"/>
  <c r="AC107" i="25"/>
  <c r="AD107" i="25"/>
  <c r="AS107" i="25" s="1"/>
  <c r="AB108" i="25"/>
  <c r="AC108" i="25"/>
  <c r="AD108" i="25"/>
  <c r="AS108" i="25" s="1"/>
  <c r="AB109" i="25"/>
  <c r="AC109" i="25"/>
  <c r="AD109" i="25"/>
  <c r="AS109" i="25" s="1"/>
  <c r="AB110" i="25"/>
  <c r="AC110" i="25"/>
  <c r="AD110" i="25"/>
  <c r="AS110" i="25" s="1"/>
  <c r="AB111" i="25"/>
  <c r="AC111" i="25"/>
  <c r="AD111" i="25"/>
  <c r="AS111" i="25" s="1"/>
  <c r="AB112" i="25"/>
  <c r="AC112" i="25"/>
  <c r="AD112" i="25"/>
  <c r="AS112" i="25" s="1"/>
  <c r="AB113" i="25"/>
  <c r="AC113" i="25"/>
  <c r="AD113" i="25"/>
  <c r="AS113" i="25" s="1"/>
  <c r="AB114" i="25"/>
  <c r="AC114" i="25"/>
  <c r="AD114" i="25"/>
  <c r="AS114" i="25" s="1"/>
  <c r="AB115" i="25"/>
  <c r="AC115" i="25"/>
  <c r="AD115" i="25"/>
  <c r="AS115" i="25" s="1"/>
  <c r="AB116" i="25"/>
  <c r="AC116" i="25"/>
  <c r="AD116" i="25"/>
  <c r="AS116" i="25" s="1"/>
  <c r="AB117" i="25"/>
  <c r="AC117" i="25"/>
  <c r="AD117" i="25"/>
  <c r="AS117" i="25" s="1"/>
  <c r="AB118" i="25"/>
  <c r="AC118" i="25"/>
  <c r="AD118" i="25"/>
  <c r="AS118" i="25" s="1"/>
  <c r="AB119" i="25"/>
  <c r="AC119" i="25"/>
  <c r="AD119" i="25"/>
  <c r="AS119" i="25" s="1"/>
  <c r="AB120" i="25"/>
  <c r="AC120" i="25"/>
  <c r="AD120" i="25"/>
  <c r="AS120" i="25" s="1"/>
  <c r="AB121" i="25"/>
  <c r="AC121" i="25"/>
  <c r="AD121" i="25"/>
  <c r="AS121" i="25" s="1"/>
  <c r="AB122" i="25"/>
  <c r="AC122" i="25"/>
  <c r="AD122" i="25"/>
  <c r="AS122" i="25" s="1"/>
  <c r="AB123" i="25"/>
  <c r="AC123" i="25"/>
  <c r="AD123" i="25"/>
  <c r="AS123" i="25" s="1"/>
  <c r="AB124" i="25"/>
  <c r="AC124" i="25"/>
  <c r="AD124" i="25"/>
  <c r="AS124" i="25" s="1"/>
  <c r="AB125" i="25"/>
  <c r="AC125" i="25"/>
  <c r="AD125" i="25"/>
  <c r="AS125" i="25" s="1"/>
  <c r="AB126" i="25"/>
  <c r="AC126" i="25"/>
  <c r="AD126" i="25"/>
  <c r="AS126" i="25" s="1"/>
  <c r="AB127" i="25"/>
  <c r="AC127" i="25"/>
  <c r="AD127" i="25"/>
  <c r="AS127" i="25" s="1"/>
  <c r="AB128" i="25"/>
  <c r="AC128" i="25"/>
  <c r="AD128" i="25"/>
  <c r="AS128" i="25" s="1"/>
  <c r="AB129" i="25"/>
  <c r="AC129" i="25"/>
  <c r="AD129" i="25"/>
  <c r="AS129" i="25" s="1"/>
  <c r="AB130" i="25"/>
  <c r="AC130" i="25"/>
  <c r="AD130" i="25"/>
  <c r="AS130" i="25" s="1"/>
  <c r="AB131" i="25"/>
  <c r="AC131" i="25"/>
  <c r="AD131" i="25"/>
  <c r="AS131" i="25" s="1"/>
  <c r="AB132" i="25"/>
  <c r="AC132" i="25"/>
  <c r="AD132" i="25"/>
  <c r="AS132" i="25" s="1"/>
  <c r="AB133" i="25"/>
  <c r="AC133" i="25"/>
  <c r="AD133" i="25"/>
  <c r="AS133" i="25" s="1"/>
  <c r="AB134" i="25"/>
  <c r="AC134" i="25"/>
  <c r="AD134" i="25"/>
  <c r="AS134" i="25" s="1"/>
  <c r="AB135" i="25"/>
  <c r="AC135" i="25"/>
  <c r="AD135" i="25"/>
  <c r="AS135" i="25" s="1"/>
  <c r="AB136" i="25"/>
  <c r="AC136" i="25"/>
  <c r="AD136" i="25"/>
  <c r="AS136" i="25" s="1"/>
  <c r="AB137" i="25"/>
  <c r="AC137" i="25"/>
  <c r="AD137" i="25"/>
  <c r="AS137" i="25" s="1"/>
  <c r="AB138" i="25"/>
  <c r="AC138" i="25"/>
  <c r="AD138" i="25"/>
  <c r="AS138" i="25" s="1"/>
  <c r="AB139" i="25"/>
  <c r="AC139" i="25"/>
  <c r="AD139" i="25"/>
  <c r="AS139" i="25" s="1"/>
  <c r="AB140" i="25"/>
  <c r="AC140" i="25"/>
  <c r="AD140" i="25"/>
  <c r="AS140" i="25" s="1"/>
  <c r="AB141" i="25"/>
  <c r="AC141" i="25"/>
  <c r="AD141" i="25"/>
  <c r="AS141" i="25" s="1"/>
  <c r="AB142" i="25"/>
  <c r="AC142" i="25"/>
  <c r="AD142" i="25"/>
  <c r="AS142" i="25" s="1"/>
  <c r="AB143" i="25"/>
  <c r="AC143" i="25"/>
  <c r="AD143" i="25"/>
  <c r="AS143" i="25" s="1"/>
  <c r="AB144" i="25"/>
  <c r="AC144" i="25"/>
  <c r="AD144" i="25"/>
  <c r="AS144" i="25" s="1"/>
  <c r="AB145" i="25"/>
  <c r="AC145" i="25"/>
  <c r="AD145" i="25"/>
  <c r="AS145" i="25" s="1"/>
  <c r="AB146" i="25"/>
  <c r="AC146" i="25"/>
  <c r="AD146" i="25"/>
  <c r="AS146" i="25" s="1"/>
  <c r="AB147" i="25"/>
  <c r="AC147" i="25"/>
  <c r="AD147" i="25"/>
  <c r="AS147" i="25" s="1"/>
  <c r="AB148" i="25"/>
  <c r="AC148" i="25"/>
  <c r="AD148" i="25"/>
  <c r="AS148" i="25" s="1"/>
  <c r="AB149" i="25"/>
  <c r="AC149" i="25"/>
  <c r="AD149" i="25"/>
  <c r="AS149" i="25" s="1"/>
  <c r="AB150" i="25"/>
  <c r="AC150" i="25"/>
  <c r="AD150" i="25"/>
  <c r="AS150" i="25" s="1"/>
  <c r="AB151" i="25"/>
  <c r="AC151" i="25"/>
  <c r="AD151" i="25"/>
  <c r="AS151" i="25" s="1"/>
  <c r="AB152" i="25"/>
  <c r="AC152" i="25"/>
  <c r="AD152" i="25"/>
  <c r="AS152" i="25" s="1"/>
  <c r="AB153" i="25"/>
  <c r="AC153" i="25"/>
  <c r="AD153" i="25"/>
  <c r="AS153" i="25" s="1"/>
  <c r="AB154" i="25"/>
  <c r="AC154" i="25"/>
  <c r="AD154" i="25"/>
  <c r="AS154" i="25" s="1"/>
  <c r="AB155" i="25"/>
  <c r="AC155" i="25"/>
  <c r="AD155" i="25"/>
  <c r="AS155" i="25" s="1"/>
  <c r="AB156" i="25"/>
  <c r="AC156" i="25"/>
  <c r="AD156" i="25"/>
  <c r="AS156" i="25" s="1"/>
  <c r="AB157" i="25"/>
  <c r="AC157" i="25"/>
  <c r="AD157" i="25"/>
  <c r="AS157" i="25" s="1"/>
  <c r="AB158" i="25"/>
  <c r="AC158" i="25"/>
  <c r="AD158" i="25"/>
  <c r="AS158" i="25" s="1"/>
  <c r="AB159" i="25"/>
  <c r="AC159" i="25"/>
  <c r="AD159" i="25"/>
  <c r="AS159" i="25" s="1"/>
  <c r="AB160" i="25"/>
  <c r="AC160" i="25"/>
  <c r="AD160" i="25"/>
  <c r="AS160" i="25" s="1"/>
  <c r="AB161" i="25"/>
  <c r="AC161" i="25"/>
  <c r="AD161" i="25"/>
  <c r="AS161" i="25" s="1"/>
  <c r="AB162" i="25"/>
  <c r="AC162" i="25"/>
  <c r="AD162" i="25"/>
  <c r="AS162" i="25" s="1"/>
  <c r="AB163" i="25"/>
  <c r="AC163" i="25"/>
  <c r="AD163" i="25"/>
  <c r="AS163" i="25" s="1"/>
  <c r="AB164" i="25"/>
  <c r="AC164" i="25"/>
  <c r="AD164" i="25"/>
  <c r="AS164" i="25" s="1"/>
  <c r="AB165" i="25"/>
  <c r="AC165" i="25"/>
  <c r="AD165" i="25"/>
  <c r="AS165" i="25" s="1"/>
  <c r="AB166" i="25"/>
  <c r="AC166" i="25"/>
  <c r="AD166" i="25"/>
  <c r="AS166" i="25" s="1"/>
  <c r="AB167" i="25"/>
  <c r="AC167" i="25"/>
  <c r="AD167" i="25"/>
  <c r="AS167" i="25" s="1"/>
  <c r="AB168" i="25"/>
  <c r="AC168" i="25"/>
  <c r="AD168" i="25"/>
  <c r="AS168" i="25" s="1"/>
  <c r="AB169" i="25"/>
  <c r="AC169" i="25"/>
  <c r="AD169" i="25"/>
  <c r="AS169" i="25" s="1"/>
  <c r="AB170" i="25"/>
  <c r="AC170" i="25"/>
  <c r="AD170" i="25"/>
  <c r="AS170" i="25" s="1"/>
  <c r="AB171" i="25"/>
  <c r="AC171" i="25"/>
  <c r="AD171" i="25"/>
  <c r="AS171" i="25" s="1"/>
  <c r="AB172" i="25"/>
  <c r="AC172" i="25"/>
  <c r="AD172" i="25"/>
  <c r="AS172" i="25" s="1"/>
  <c r="AB173" i="25"/>
  <c r="AC173" i="25"/>
  <c r="AD173" i="25"/>
  <c r="AS173" i="25" s="1"/>
  <c r="AB174" i="25"/>
  <c r="AC174" i="25"/>
  <c r="AD174" i="25"/>
  <c r="AS174" i="25" s="1"/>
  <c r="AB175" i="25"/>
  <c r="AC175" i="25"/>
  <c r="AD175" i="25"/>
  <c r="AS175" i="25" s="1"/>
  <c r="AB176" i="25"/>
  <c r="AC176" i="25"/>
  <c r="AD176" i="25"/>
  <c r="AS176" i="25" s="1"/>
  <c r="AB177" i="25"/>
  <c r="AC177" i="25"/>
  <c r="AD177" i="25"/>
  <c r="AS177" i="25" s="1"/>
  <c r="AB178" i="25"/>
  <c r="AC178" i="25"/>
  <c r="AD178" i="25"/>
  <c r="AS178" i="25" s="1"/>
  <c r="AB179" i="25"/>
  <c r="AC179" i="25"/>
  <c r="AD179" i="25"/>
  <c r="AS179" i="25" s="1"/>
  <c r="AB180" i="25"/>
  <c r="AC180" i="25"/>
  <c r="AD180" i="25"/>
  <c r="AS180" i="25" s="1"/>
  <c r="AB181" i="25"/>
  <c r="AC181" i="25"/>
  <c r="AD181" i="25"/>
  <c r="AS181" i="25" s="1"/>
  <c r="AB182" i="25"/>
  <c r="AC182" i="25"/>
  <c r="AD182" i="25"/>
  <c r="AS182" i="25" s="1"/>
  <c r="AB183" i="25"/>
  <c r="AC183" i="25"/>
  <c r="AD183" i="25"/>
  <c r="AS183" i="25" s="1"/>
  <c r="AB184" i="25"/>
  <c r="AC184" i="25"/>
  <c r="AD184" i="25"/>
  <c r="AS184" i="25" s="1"/>
  <c r="AB185" i="25"/>
  <c r="AC185" i="25"/>
  <c r="AD185" i="25"/>
  <c r="AS185" i="25" s="1"/>
  <c r="AB186" i="25"/>
  <c r="AC186" i="25"/>
  <c r="AD186" i="25"/>
  <c r="AS186" i="25" s="1"/>
  <c r="AB187" i="25"/>
  <c r="AC187" i="25"/>
  <c r="AD187" i="25"/>
  <c r="AS187" i="25" s="1"/>
  <c r="AB188" i="25"/>
  <c r="AC188" i="25"/>
  <c r="AD188" i="25"/>
  <c r="AS188" i="25" s="1"/>
  <c r="AB189" i="25"/>
  <c r="AC189" i="25"/>
  <c r="AD189" i="25"/>
  <c r="AS189" i="25" s="1"/>
  <c r="AB190" i="25"/>
  <c r="AC190" i="25"/>
  <c r="AD190" i="25"/>
  <c r="AS190" i="25" s="1"/>
  <c r="AB191" i="25"/>
  <c r="AC191" i="25"/>
  <c r="AD191" i="25"/>
  <c r="AS191" i="25" s="1"/>
  <c r="AB192" i="25"/>
  <c r="AC192" i="25"/>
  <c r="AD192" i="25"/>
  <c r="AS192" i="25" s="1"/>
  <c r="AB193" i="25"/>
  <c r="AC193" i="25"/>
  <c r="AD193" i="25"/>
  <c r="AS193" i="25" s="1"/>
  <c r="AB194" i="25"/>
  <c r="AC194" i="25"/>
  <c r="AD194" i="25"/>
  <c r="AS194" i="25" s="1"/>
  <c r="AB195" i="25"/>
  <c r="AC195" i="25"/>
  <c r="AD195" i="25"/>
  <c r="AS195" i="25" s="1"/>
  <c r="AB196" i="25"/>
  <c r="AC196" i="25"/>
  <c r="AD196" i="25"/>
  <c r="AS196" i="25" s="1"/>
  <c r="AB197" i="25"/>
  <c r="AC197" i="25"/>
  <c r="AD197" i="25"/>
  <c r="AS197" i="25" s="1"/>
  <c r="AB198" i="25"/>
  <c r="AC198" i="25"/>
  <c r="AD198" i="25"/>
  <c r="AS198" i="25" s="1"/>
  <c r="AB199" i="25"/>
  <c r="AC199" i="25"/>
  <c r="AD199" i="25"/>
  <c r="AS199" i="25" s="1"/>
  <c r="AB200" i="25"/>
  <c r="AC200" i="25"/>
  <c r="AD200" i="25"/>
  <c r="AS200" i="25" s="1"/>
  <c r="AB201" i="25"/>
  <c r="AC201" i="25"/>
  <c r="AD201" i="25"/>
  <c r="AS201" i="25" s="1"/>
  <c r="AB202" i="25"/>
  <c r="AC202" i="25"/>
  <c r="AD202" i="25"/>
  <c r="AS202" i="25" s="1"/>
  <c r="AB203" i="25"/>
  <c r="AC203" i="25"/>
  <c r="AD203" i="25"/>
  <c r="AS203" i="25" s="1"/>
  <c r="AB204" i="25"/>
  <c r="AC204" i="25"/>
  <c r="AD204" i="25"/>
  <c r="AS204" i="25" s="1"/>
  <c r="AB205" i="25"/>
  <c r="AC205" i="25"/>
  <c r="AD205" i="25"/>
  <c r="AS205" i="25" s="1"/>
  <c r="AB206" i="25"/>
  <c r="AC206" i="25"/>
  <c r="AD206" i="25"/>
  <c r="AS206" i="25" s="1"/>
  <c r="AB207" i="25"/>
  <c r="AC207" i="25"/>
  <c r="AD207" i="25"/>
  <c r="AS207" i="25" s="1"/>
  <c r="AB208" i="25"/>
  <c r="AC208" i="25"/>
  <c r="AD208" i="25"/>
  <c r="AS208" i="25" s="1"/>
  <c r="AB209" i="25"/>
  <c r="AC209" i="25"/>
  <c r="AD209" i="25"/>
  <c r="AS209" i="25" s="1"/>
  <c r="AB210" i="25"/>
  <c r="AC210" i="25"/>
  <c r="AD210" i="25"/>
  <c r="AS210" i="25" s="1"/>
  <c r="AB211" i="25"/>
  <c r="AC211" i="25"/>
  <c r="AD211" i="25"/>
  <c r="AS211" i="25" s="1"/>
  <c r="AB212" i="25"/>
  <c r="AC212" i="25"/>
  <c r="AD212" i="25"/>
  <c r="AS212" i="25" s="1"/>
  <c r="AB213" i="25"/>
  <c r="AC213" i="25"/>
  <c r="AD213" i="25"/>
  <c r="AS213" i="25" s="1"/>
  <c r="AB214" i="25"/>
  <c r="AC214" i="25"/>
  <c r="AD214" i="25"/>
  <c r="AS214" i="25" s="1"/>
  <c r="AB215" i="25"/>
  <c r="AC215" i="25"/>
  <c r="AD215" i="25"/>
  <c r="AS215" i="25" s="1"/>
  <c r="AB216" i="25"/>
  <c r="AC216" i="25"/>
  <c r="AD216" i="25"/>
  <c r="AS216" i="25" s="1"/>
  <c r="AB217" i="25"/>
  <c r="AC217" i="25"/>
  <c r="AD217" i="25"/>
  <c r="AS217" i="25" s="1"/>
  <c r="AB218" i="25"/>
  <c r="AC218" i="25"/>
  <c r="AD218" i="25"/>
  <c r="AS218" i="25" s="1"/>
  <c r="AB219" i="25"/>
  <c r="AC219" i="25"/>
  <c r="AD219" i="25"/>
  <c r="AS219" i="25" s="1"/>
  <c r="AB220" i="25"/>
  <c r="AC220" i="25"/>
  <c r="AD220" i="25"/>
  <c r="AS220" i="25" s="1"/>
  <c r="AB221" i="25"/>
  <c r="AC221" i="25"/>
  <c r="AD221" i="25"/>
  <c r="AS221" i="25" s="1"/>
  <c r="AB222" i="25"/>
  <c r="AC222" i="25"/>
  <c r="AD222" i="25"/>
  <c r="AS222" i="25" s="1"/>
  <c r="AB223" i="25"/>
  <c r="AC223" i="25"/>
  <c r="AD223" i="25"/>
  <c r="AS223" i="25" s="1"/>
  <c r="AB224" i="25"/>
  <c r="AC224" i="25"/>
  <c r="AD224" i="25"/>
  <c r="AS224" i="25" s="1"/>
  <c r="AB225" i="25"/>
  <c r="AC225" i="25"/>
  <c r="AD225" i="25"/>
  <c r="AS225" i="25" s="1"/>
  <c r="AB226" i="25"/>
  <c r="AC226" i="25"/>
  <c r="AD226" i="25"/>
  <c r="AS226" i="25" s="1"/>
  <c r="AB227" i="25"/>
  <c r="AC227" i="25"/>
  <c r="AD227" i="25"/>
  <c r="AS227" i="25" s="1"/>
  <c r="AB228" i="25"/>
  <c r="AC228" i="25"/>
  <c r="AD228" i="25"/>
  <c r="AS228" i="25" s="1"/>
  <c r="AB229" i="25"/>
  <c r="AC229" i="25"/>
  <c r="AD229" i="25"/>
  <c r="AS229" i="25" s="1"/>
  <c r="AB230" i="25"/>
  <c r="AC230" i="25"/>
  <c r="AD230" i="25"/>
  <c r="AS230" i="25" s="1"/>
  <c r="AB231" i="25"/>
  <c r="AC231" i="25"/>
  <c r="AD231" i="25"/>
  <c r="AS231" i="25" s="1"/>
  <c r="AB232" i="25"/>
  <c r="AC232" i="25"/>
  <c r="AD232" i="25"/>
  <c r="AS232" i="25" s="1"/>
  <c r="AB233" i="25"/>
  <c r="AC233" i="25"/>
  <c r="AD233" i="25"/>
  <c r="AS233" i="25" s="1"/>
  <c r="AB234" i="25"/>
  <c r="AC234" i="25"/>
  <c r="AD234" i="25"/>
  <c r="AS234" i="25" s="1"/>
  <c r="AB235" i="25"/>
  <c r="AC235" i="25"/>
  <c r="AD235" i="25"/>
  <c r="AS235" i="25" s="1"/>
  <c r="AB236" i="25"/>
  <c r="AC236" i="25"/>
  <c r="AD236" i="25"/>
  <c r="AS236" i="25" s="1"/>
  <c r="AB237" i="25"/>
  <c r="AC237" i="25"/>
  <c r="AD237" i="25"/>
  <c r="AS237" i="25" s="1"/>
  <c r="AB238" i="25"/>
  <c r="AC238" i="25"/>
  <c r="AD238" i="25"/>
  <c r="AS238" i="25" s="1"/>
  <c r="AB239" i="25"/>
  <c r="AC239" i="25"/>
  <c r="AD239" i="25"/>
  <c r="AS239" i="25" s="1"/>
  <c r="AB240" i="25"/>
  <c r="AC240" i="25"/>
  <c r="AD240" i="25"/>
  <c r="AS240" i="25" s="1"/>
  <c r="AB241" i="25"/>
  <c r="AC241" i="25"/>
  <c r="AD241" i="25"/>
  <c r="AS241" i="25" s="1"/>
  <c r="AB242" i="25"/>
  <c r="AC242" i="25"/>
  <c r="AD242" i="25"/>
  <c r="AS242" i="25" s="1"/>
  <c r="AB243" i="25"/>
  <c r="AC243" i="25"/>
  <c r="AD243" i="25"/>
  <c r="AS243" i="25" s="1"/>
  <c r="AB244" i="25"/>
  <c r="AC244" i="25"/>
  <c r="AD244" i="25"/>
  <c r="AS244" i="25" s="1"/>
  <c r="AB245" i="25"/>
  <c r="AC245" i="25"/>
  <c r="AD245" i="25"/>
  <c r="AS245" i="25" s="1"/>
  <c r="AB246" i="25"/>
  <c r="AC246" i="25"/>
  <c r="AD246" i="25"/>
  <c r="AS246" i="25" s="1"/>
  <c r="AB247" i="25"/>
  <c r="AC247" i="25"/>
  <c r="AD247" i="25"/>
  <c r="AS247" i="25" s="1"/>
  <c r="AB248" i="25"/>
  <c r="AC248" i="25"/>
  <c r="AD248" i="25"/>
  <c r="AS248" i="25" s="1"/>
  <c r="AB249" i="25"/>
  <c r="AC249" i="25"/>
  <c r="AD249" i="25"/>
  <c r="AS249" i="25" s="1"/>
  <c r="AB250" i="25"/>
  <c r="AC250" i="25"/>
  <c r="AD250" i="25"/>
  <c r="AS250" i="25" s="1"/>
  <c r="AB251" i="25"/>
  <c r="AC251" i="25"/>
  <c r="AD251" i="25"/>
  <c r="AS251" i="25" s="1"/>
  <c r="AB252" i="25"/>
  <c r="AC252" i="25"/>
  <c r="AD252" i="25"/>
  <c r="AS252" i="25" s="1"/>
  <c r="AB253" i="25"/>
  <c r="AC253" i="25"/>
  <c r="AD253" i="25"/>
  <c r="AS253" i="25" s="1"/>
  <c r="AB254" i="25"/>
  <c r="AC254" i="25"/>
  <c r="AD254" i="25"/>
  <c r="AS254" i="25" s="1"/>
  <c r="AB255" i="25"/>
  <c r="AC255" i="25"/>
  <c r="AD255" i="25"/>
  <c r="AS255" i="25" s="1"/>
  <c r="AB256" i="25"/>
  <c r="AC256" i="25"/>
  <c r="AD256" i="25"/>
  <c r="AS256" i="25" s="1"/>
  <c r="AB257" i="25"/>
  <c r="AC257" i="25"/>
  <c r="AD257" i="25"/>
  <c r="AS257" i="25" s="1"/>
  <c r="AB258" i="25"/>
  <c r="AC258" i="25"/>
  <c r="AD258" i="25"/>
  <c r="AS258" i="25" s="1"/>
  <c r="AB259" i="25"/>
  <c r="AC259" i="25"/>
  <c r="AD259" i="25"/>
  <c r="AS259" i="25" s="1"/>
  <c r="AB260" i="25"/>
  <c r="AC260" i="25"/>
  <c r="AD260" i="25"/>
  <c r="AS260" i="25" s="1"/>
  <c r="AB261" i="25"/>
  <c r="AC261" i="25"/>
  <c r="AD261" i="25"/>
  <c r="AS261" i="25" s="1"/>
  <c r="AB262" i="25"/>
  <c r="AC262" i="25"/>
  <c r="AD262" i="25"/>
  <c r="AS262" i="25" s="1"/>
  <c r="AB263" i="25"/>
  <c r="AC263" i="25"/>
  <c r="AD263" i="25"/>
  <c r="AS263" i="25" s="1"/>
  <c r="AB264" i="25"/>
  <c r="AC264" i="25"/>
  <c r="AD264" i="25"/>
  <c r="AS264" i="25" s="1"/>
  <c r="AB265" i="25"/>
  <c r="AC265" i="25"/>
  <c r="AD265" i="25"/>
  <c r="AS265" i="25" s="1"/>
  <c r="AB266" i="25"/>
  <c r="AC266" i="25"/>
  <c r="AD266" i="25"/>
  <c r="AS266" i="25" s="1"/>
  <c r="AB267" i="25"/>
  <c r="AC267" i="25"/>
  <c r="AD267" i="25"/>
  <c r="AS267" i="25" s="1"/>
  <c r="AB268" i="25"/>
  <c r="AC268" i="25"/>
  <c r="AD268" i="25"/>
  <c r="AS268" i="25" s="1"/>
  <c r="AB269" i="25"/>
  <c r="AC269" i="25"/>
  <c r="AD269" i="25"/>
  <c r="AS269" i="25" s="1"/>
  <c r="AB270" i="25"/>
  <c r="AC270" i="25"/>
  <c r="AD270" i="25"/>
  <c r="AS270" i="25" s="1"/>
  <c r="AB271" i="25"/>
  <c r="AC271" i="25"/>
  <c r="AD271" i="25"/>
  <c r="AS271" i="25" s="1"/>
  <c r="AB272" i="25"/>
  <c r="AC272" i="25"/>
  <c r="AD272" i="25"/>
  <c r="AS272" i="25" s="1"/>
  <c r="AB273" i="25"/>
  <c r="AC273" i="25"/>
  <c r="AD273" i="25"/>
  <c r="AS273" i="25" s="1"/>
  <c r="AB274" i="25"/>
  <c r="AC274" i="25"/>
  <c r="AD274" i="25"/>
  <c r="AS274" i="25" s="1"/>
  <c r="AB275" i="25"/>
  <c r="AC275" i="25"/>
  <c r="AD275" i="25"/>
  <c r="AS275" i="25" s="1"/>
  <c r="AB276" i="25"/>
  <c r="AC276" i="25"/>
  <c r="AD276" i="25"/>
  <c r="AS276" i="25" s="1"/>
  <c r="AB277" i="25"/>
  <c r="AC277" i="25"/>
  <c r="AD277" i="25"/>
  <c r="AS277" i="25" s="1"/>
  <c r="AB278" i="25"/>
  <c r="AC278" i="25"/>
  <c r="AD278" i="25"/>
  <c r="AS278" i="25" s="1"/>
  <c r="AB279" i="25"/>
  <c r="AC279" i="25"/>
  <c r="AD279" i="25"/>
  <c r="AS279" i="25" s="1"/>
  <c r="AB280" i="25"/>
  <c r="AC280" i="25"/>
  <c r="AD280" i="25"/>
  <c r="AS280" i="25" s="1"/>
  <c r="AB281" i="25"/>
  <c r="AC281" i="25"/>
  <c r="AD281" i="25"/>
  <c r="AS281" i="25" s="1"/>
  <c r="AB282" i="25"/>
  <c r="AC282" i="25"/>
  <c r="AD282" i="25"/>
  <c r="AS282" i="25" s="1"/>
  <c r="AB283" i="25"/>
  <c r="AC283" i="25"/>
  <c r="AD283" i="25"/>
  <c r="AS283" i="25" s="1"/>
  <c r="AB284" i="25"/>
  <c r="AC284" i="25"/>
  <c r="AD284" i="25"/>
  <c r="AS284" i="25" s="1"/>
  <c r="AB285" i="25"/>
  <c r="AC285" i="25"/>
  <c r="AD285" i="25"/>
  <c r="AS285" i="25" s="1"/>
  <c r="AB286" i="25"/>
  <c r="AC286" i="25"/>
  <c r="AD286" i="25"/>
  <c r="AS286" i="25" s="1"/>
  <c r="AB287" i="25"/>
  <c r="AC287" i="25"/>
  <c r="AD287" i="25"/>
  <c r="AS287" i="25" s="1"/>
  <c r="AB288" i="25"/>
  <c r="AC288" i="25"/>
  <c r="AD288" i="25"/>
  <c r="AS288" i="25" s="1"/>
  <c r="AB289" i="25"/>
  <c r="AC289" i="25"/>
  <c r="AD289" i="25"/>
  <c r="AS289" i="25" s="1"/>
  <c r="AB290" i="25"/>
  <c r="AC290" i="25"/>
  <c r="AD290" i="25"/>
  <c r="AS290" i="25" s="1"/>
  <c r="AB291" i="25"/>
  <c r="AC291" i="25"/>
  <c r="AD291" i="25"/>
  <c r="AS291" i="25" s="1"/>
  <c r="AB292" i="25"/>
  <c r="AC292" i="25"/>
  <c r="AD292" i="25"/>
  <c r="AS292" i="25" s="1"/>
  <c r="AB293" i="25"/>
  <c r="AC293" i="25"/>
  <c r="AD293" i="25"/>
  <c r="AS293" i="25" s="1"/>
  <c r="AB294" i="25"/>
  <c r="AC294" i="25"/>
  <c r="AD294" i="25"/>
  <c r="AS294" i="25" s="1"/>
  <c r="AB295" i="25"/>
  <c r="AC295" i="25"/>
  <c r="AD295" i="25"/>
  <c r="AS295" i="25" s="1"/>
  <c r="AB296" i="25"/>
  <c r="AC296" i="25"/>
  <c r="AD296" i="25"/>
  <c r="AS296" i="25" s="1"/>
  <c r="AB297" i="25"/>
  <c r="AC297" i="25"/>
  <c r="AD297" i="25"/>
  <c r="AS297" i="25" s="1"/>
  <c r="AB298" i="25"/>
  <c r="AC298" i="25"/>
  <c r="AD298" i="25"/>
  <c r="AS298" i="25" s="1"/>
  <c r="AB299" i="25"/>
  <c r="AC299" i="25"/>
  <c r="AD299" i="25"/>
  <c r="AS299" i="25" s="1"/>
  <c r="AB300" i="25"/>
  <c r="AC300" i="25"/>
  <c r="AD300" i="25"/>
  <c r="AS300" i="25" s="1"/>
  <c r="AB301" i="25"/>
  <c r="AC301" i="25"/>
  <c r="AD301" i="25"/>
  <c r="AS301" i="25" s="1"/>
  <c r="AB302" i="25"/>
  <c r="AC302" i="25"/>
  <c r="AD302" i="25"/>
  <c r="AS302" i="25" s="1"/>
  <c r="AB303" i="25"/>
  <c r="AC303" i="25"/>
  <c r="AD303" i="25"/>
  <c r="AS303" i="25" s="1"/>
  <c r="AB304" i="25"/>
  <c r="AC304" i="25"/>
  <c r="AD304" i="25"/>
  <c r="AS304" i="25" s="1"/>
  <c r="AB305" i="25"/>
  <c r="AC305" i="25"/>
  <c r="AD305" i="25"/>
  <c r="AS305" i="25" s="1"/>
  <c r="AB306" i="25"/>
  <c r="AC306" i="25"/>
  <c r="AD306" i="25"/>
  <c r="AS306" i="25" s="1"/>
  <c r="AB307" i="25"/>
  <c r="AC307" i="25"/>
  <c r="AD307" i="25"/>
  <c r="AS307" i="25" s="1"/>
  <c r="AB308" i="25"/>
  <c r="AC308" i="25"/>
  <c r="AD308" i="25"/>
  <c r="AS308" i="25" s="1"/>
  <c r="AB309" i="25"/>
  <c r="AC309" i="25"/>
  <c r="AD309" i="25"/>
  <c r="AS309" i="25" s="1"/>
  <c r="AB310" i="25"/>
  <c r="AC310" i="25"/>
  <c r="AD310" i="25"/>
  <c r="AS310" i="25" s="1"/>
  <c r="AB311" i="25"/>
  <c r="AC311" i="25"/>
  <c r="AD311" i="25"/>
  <c r="AS311" i="25" s="1"/>
  <c r="AB312" i="25"/>
  <c r="AC312" i="25"/>
  <c r="AD312" i="25"/>
  <c r="AS312" i="25" s="1"/>
  <c r="AB313" i="25"/>
  <c r="AC313" i="25"/>
  <c r="AD313" i="25"/>
  <c r="AS313" i="25" s="1"/>
  <c r="AB314" i="25"/>
  <c r="AC314" i="25"/>
  <c r="AD314" i="25"/>
  <c r="AS314" i="25" s="1"/>
  <c r="AB315" i="25"/>
  <c r="AC315" i="25"/>
  <c r="AD315" i="25"/>
  <c r="AS315" i="25" s="1"/>
  <c r="AB316" i="25"/>
  <c r="AC316" i="25"/>
  <c r="AD316" i="25"/>
  <c r="AS316" i="25" s="1"/>
  <c r="AB317" i="25"/>
  <c r="AC317" i="25"/>
  <c r="AD317" i="25"/>
  <c r="AS317" i="25" s="1"/>
  <c r="AB318" i="25"/>
  <c r="AC318" i="25"/>
  <c r="AD318" i="25"/>
  <c r="AS318" i="25" s="1"/>
  <c r="AB319" i="25"/>
  <c r="AC319" i="25"/>
  <c r="AD319" i="25"/>
  <c r="AS319" i="25" s="1"/>
  <c r="AB320" i="25"/>
  <c r="AC320" i="25"/>
  <c r="AD320" i="25"/>
  <c r="AS320" i="25" s="1"/>
  <c r="AB321" i="25"/>
  <c r="AC321" i="25"/>
  <c r="AD321" i="25"/>
  <c r="AS321" i="25" s="1"/>
  <c r="AB322" i="25"/>
  <c r="AC322" i="25"/>
  <c r="AD322" i="25"/>
  <c r="AS322" i="25" s="1"/>
  <c r="AB323" i="25"/>
  <c r="AC323" i="25"/>
  <c r="AD323" i="25"/>
  <c r="AS323" i="25" s="1"/>
  <c r="AB324" i="25"/>
  <c r="AC324" i="25"/>
  <c r="AD324" i="25"/>
  <c r="AS324" i="25" s="1"/>
  <c r="AB325" i="25"/>
  <c r="AC325" i="25"/>
  <c r="AD325" i="25"/>
  <c r="AS325" i="25" s="1"/>
  <c r="AB326" i="25"/>
  <c r="AC326" i="25"/>
  <c r="AD326" i="25"/>
  <c r="AS326" i="25" s="1"/>
  <c r="AB327" i="25"/>
  <c r="AC327" i="25"/>
  <c r="AD327" i="25"/>
  <c r="AS327" i="25" s="1"/>
  <c r="AB328" i="25"/>
  <c r="AC328" i="25"/>
  <c r="AD328" i="25"/>
  <c r="AS328" i="25" s="1"/>
  <c r="AB329" i="25"/>
  <c r="AC329" i="25"/>
  <c r="AD329" i="25"/>
  <c r="AS329" i="25" s="1"/>
  <c r="AB330" i="25"/>
  <c r="AC330" i="25"/>
  <c r="AD330" i="25"/>
  <c r="AS330" i="25" s="1"/>
  <c r="AB331" i="25"/>
  <c r="AC331" i="25"/>
  <c r="AD331" i="25"/>
  <c r="AS331" i="25" s="1"/>
  <c r="AB332" i="25"/>
  <c r="AC332" i="25"/>
  <c r="AD332" i="25"/>
  <c r="AS332" i="25" s="1"/>
  <c r="AB333" i="25"/>
  <c r="AC333" i="25"/>
  <c r="AD333" i="25"/>
  <c r="AS333" i="25" s="1"/>
  <c r="AB334" i="25"/>
  <c r="AC334" i="25"/>
  <c r="AD334" i="25"/>
  <c r="AS334" i="25" s="1"/>
  <c r="AB335" i="25"/>
  <c r="AC335" i="25"/>
  <c r="AD335" i="25"/>
  <c r="AS335" i="25" s="1"/>
  <c r="AB336" i="25"/>
  <c r="AC336" i="25"/>
  <c r="AD336" i="25"/>
  <c r="AS336" i="25" s="1"/>
  <c r="AB337" i="25"/>
  <c r="AC337" i="25"/>
  <c r="AD337" i="25"/>
  <c r="AS337" i="25" s="1"/>
  <c r="AB338" i="25"/>
  <c r="AC338" i="25"/>
  <c r="AD338" i="25"/>
  <c r="AS338" i="25" s="1"/>
  <c r="AB339" i="25"/>
  <c r="AC339" i="25"/>
  <c r="AD339" i="25"/>
  <c r="AS339" i="25" s="1"/>
  <c r="AB340" i="25"/>
  <c r="AC340" i="25"/>
  <c r="AD340" i="25"/>
  <c r="AS340" i="25" s="1"/>
  <c r="AB341" i="25"/>
  <c r="AC341" i="25"/>
  <c r="AD341" i="25"/>
  <c r="AS341" i="25" s="1"/>
  <c r="AB342" i="25"/>
  <c r="AC342" i="25"/>
  <c r="AD342" i="25"/>
  <c r="AS342" i="25" s="1"/>
  <c r="AB343" i="25"/>
  <c r="AC343" i="25"/>
  <c r="AD343" i="25"/>
  <c r="AS343" i="25" s="1"/>
  <c r="AB344" i="25"/>
  <c r="AC344" i="25"/>
  <c r="AD344" i="25"/>
  <c r="AS344" i="25" s="1"/>
  <c r="AB345" i="25"/>
  <c r="AC345" i="25"/>
  <c r="AD345" i="25"/>
  <c r="AS345" i="25" s="1"/>
  <c r="AB346" i="25"/>
  <c r="AC346" i="25"/>
  <c r="AD346" i="25"/>
  <c r="AS346" i="25" s="1"/>
  <c r="AB347" i="25"/>
  <c r="AC347" i="25"/>
  <c r="AD347" i="25"/>
  <c r="AS347" i="25" s="1"/>
  <c r="AB348" i="25"/>
  <c r="AC348" i="25"/>
  <c r="AD348" i="25"/>
  <c r="AS348" i="25" s="1"/>
  <c r="AB349" i="25"/>
  <c r="AC349" i="25"/>
  <c r="AD349" i="25"/>
  <c r="AS349" i="25" s="1"/>
  <c r="AB350" i="25"/>
  <c r="AC350" i="25"/>
  <c r="AD350" i="25"/>
  <c r="AS350" i="25" s="1"/>
  <c r="AB351" i="25"/>
  <c r="AC351" i="25"/>
  <c r="AD351" i="25"/>
  <c r="AS351" i="25" s="1"/>
  <c r="AB352" i="25"/>
  <c r="AC352" i="25"/>
  <c r="AD352" i="25"/>
  <c r="AS352" i="25" s="1"/>
  <c r="AB353" i="25"/>
  <c r="AC353" i="25"/>
  <c r="AD353" i="25"/>
  <c r="AS353" i="25" s="1"/>
  <c r="AB354" i="25"/>
  <c r="AC354" i="25"/>
  <c r="AD354" i="25"/>
  <c r="AS354" i="25" s="1"/>
  <c r="AB355" i="25"/>
  <c r="AC355" i="25"/>
  <c r="AD355" i="25"/>
  <c r="AS355" i="25" s="1"/>
  <c r="AB356" i="25"/>
  <c r="AC356" i="25"/>
  <c r="AD356" i="25"/>
  <c r="AS356" i="25" s="1"/>
  <c r="AB357" i="25"/>
  <c r="AC357" i="25"/>
  <c r="AD357" i="25"/>
  <c r="AS357" i="25" s="1"/>
  <c r="AB358" i="25"/>
  <c r="AC358" i="25"/>
  <c r="AD358" i="25"/>
  <c r="AS358" i="25" s="1"/>
  <c r="AB359" i="25"/>
  <c r="AC359" i="25"/>
  <c r="AD359" i="25"/>
  <c r="AS359" i="25" s="1"/>
  <c r="AB360" i="25"/>
  <c r="AC360" i="25"/>
  <c r="AD360" i="25"/>
  <c r="AS360" i="25" s="1"/>
  <c r="AB361" i="25"/>
  <c r="AC361" i="25"/>
  <c r="AD361" i="25"/>
  <c r="AS361" i="25" s="1"/>
  <c r="AB362" i="25"/>
  <c r="AC362" i="25"/>
  <c r="AD362" i="25"/>
  <c r="AS362" i="25" s="1"/>
  <c r="AB363" i="25"/>
  <c r="AC363" i="25"/>
  <c r="AD363" i="25"/>
  <c r="AS363" i="25" s="1"/>
  <c r="AB364" i="25"/>
  <c r="AC364" i="25"/>
  <c r="AD364" i="25"/>
  <c r="AS364" i="25" s="1"/>
  <c r="AB365" i="25"/>
  <c r="AC365" i="25"/>
  <c r="AD365" i="25"/>
  <c r="AS365" i="25" s="1"/>
  <c r="AB366" i="25"/>
  <c r="AC366" i="25"/>
  <c r="AD366" i="25"/>
  <c r="AS366" i="25" s="1"/>
  <c r="AB367" i="25"/>
  <c r="AC367" i="25"/>
  <c r="AD367" i="25"/>
  <c r="AS367" i="25" s="1"/>
  <c r="AB368" i="25"/>
  <c r="AC368" i="25"/>
  <c r="AD368" i="25"/>
  <c r="AS368" i="25" s="1"/>
  <c r="AB369" i="25"/>
  <c r="AC369" i="25"/>
  <c r="AD369" i="25"/>
  <c r="AS369" i="25" s="1"/>
  <c r="AB370" i="25"/>
  <c r="AC370" i="25"/>
  <c r="AD370" i="25"/>
  <c r="AS370" i="25" s="1"/>
  <c r="AB371" i="25"/>
  <c r="AC371" i="25"/>
  <c r="AD371" i="25"/>
  <c r="AS371" i="25" s="1"/>
  <c r="AB372" i="25"/>
  <c r="AC372" i="25"/>
  <c r="AD372" i="25"/>
  <c r="AS372" i="25" s="1"/>
  <c r="AB373" i="25"/>
  <c r="AC373" i="25"/>
  <c r="AD373" i="25"/>
  <c r="AS373" i="25" s="1"/>
  <c r="AB374" i="25"/>
  <c r="AC374" i="25"/>
  <c r="AD374" i="25"/>
  <c r="AS374" i="25" s="1"/>
  <c r="AB375" i="25"/>
  <c r="AC375" i="25"/>
  <c r="AD375" i="25"/>
  <c r="AS375" i="25" s="1"/>
  <c r="AB376" i="25"/>
  <c r="AC376" i="25"/>
  <c r="AD376" i="25"/>
  <c r="AS376" i="25" s="1"/>
  <c r="AB377" i="25"/>
  <c r="AC377" i="25"/>
  <c r="AD377" i="25"/>
  <c r="AS377" i="25" s="1"/>
  <c r="AB378" i="25"/>
  <c r="AC378" i="25"/>
  <c r="AD378" i="25"/>
  <c r="AS378" i="25" s="1"/>
  <c r="AB379" i="25"/>
  <c r="AC379" i="25"/>
  <c r="AD379" i="25"/>
  <c r="AS379" i="25" s="1"/>
  <c r="AB380" i="25"/>
  <c r="AC380" i="25"/>
  <c r="AD380" i="25"/>
  <c r="AS380" i="25" s="1"/>
  <c r="AB381" i="25"/>
  <c r="AC381" i="25"/>
  <c r="AD381" i="25"/>
  <c r="AS381" i="25" s="1"/>
  <c r="AB382" i="25"/>
  <c r="AC382" i="25"/>
  <c r="AD382" i="25"/>
  <c r="AS382" i="25" s="1"/>
  <c r="AB383" i="25"/>
  <c r="AC383" i="25"/>
  <c r="AD383" i="25"/>
  <c r="AS383" i="25" s="1"/>
  <c r="AB384" i="25"/>
  <c r="AC384" i="25"/>
  <c r="AD384" i="25"/>
  <c r="AS384" i="25" s="1"/>
  <c r="AB385" i="25"/>
  <c r="AC385" i="25"/>
  <c r="AD385" i="25"/>
  <c r="AS385" i="25" s="1"/>
  <c r="AB386" i="25"/>
  <c r="AC386" i="25"/>
  <c r="AD386" i="25"/>
  <c r="AS386" i="25" s="1"/>
  <c r="AB387" i="25"/>
  <c r="AC387" i="25"/>
  <c r="AD387" i="25"/>
  <c r="AS387" i="25" s="1"/>
  <c r="AB388" i="25"/>
  <c r="AC388" i="25"/>
  <c r="AD388" i="25"/>
  <c r="AS388" i="25" s="1"/>
  <c r="AB389" i="25"/>
  <c r="AC389" i="25"/>
  <c r="AD389" i="25"/>
  <c r="AS389" i="25" s="1"/>
  <c r="AB390" i="25"/>
  <c r="AC390" i="25"/>
  <c r="AD390" i="25"/>
  <c r="AS390" i="25" s="1"/>
  <c r="AB391" i="25"/>
  <c r="AC391" i="25"/>
  <c r="AD391" i="25"/>
  <c r="AS391" i="25" s="1"/>
  <c r="AB392" i="25"/>
  <c r="AC392" i="25"/>
  <c r="AD392" i="25"/>
  <c r="AS392" i="25" s="1"/>
  <c r="AB393" i="25"/>
  <c r="AC393" i="25"/>
  <c r="AD393" i="25"/>
  <c r="AS393" i="25" s="1"/>
  <c r="AB394" i="25"/>
  <c r="AC394" i="25"/>
  <c r="AD394" i="25"/>
  <c r="AS394" i="25" s="1"/>
  <c r="AB395" i="25"/>
  <c r="AC395" i="25"/>
  <c r="AD395" i="25"/>
  <c r="AS395" i="25" s="1"/>
  <c r="AB396" i="25"/>
  <c r="AC396" i="25"/>
  <c r="AD396" i="25"/>
  <c r="AS396" i="25" s="1"/>
  <c r="AB397" i="25"/>
  <c r="AC397" i="25"/>
  <c r="AD397" i="25"/>
  <c r="AS397" i="25" s="1"/>
  <c r="AB398" i="25"/>
  <c r="AC398" i="25"/>
  <c r="AD398" i="25"/>
  <c r="AS398" i="25" s="1"/>
  <c r="AB399" i="25"/>
  <c r="AC399" i="25"/>
  <c r="AD399" i="25"/>
  <c r="AS399" i="25" s="1"/>
  <c r="AB400" i="25"/>
  <c r="AC400" i="25"/>
  <c r="AD400" i="25"/>
  <c r="AS400" i="25" s="1"/>
  <c r="AB401" i="25"/>
  <c r="AC401" i="25"/>
  <c r="AD401" i="25"/>
  <c r="AS401" i="25" s="1"/>
  <c r="AB402" i="25"/>
  <c r="AC402" i="25"/>
  <c r="AD402" i="25"/>
  <c r="AS402" i="25" s="1"/>
  <c r="AB403" i="25"/>
  <c r="AC403" i="25"/>
  <c r="AD403" i="25"/>
  <c r="AS403" i="25" s="1"/>
  <c r="AB404" i="25"/>
  <c r="AC404" i="25"/>
  <c r="AD404" i="25"/>
  <c r="AS404" i="25" s="1"/>
  <c r="AB405" i="25"/>
  <c r="AC405" i="25"/>
  <c r="AD405" i="25"/>
  <c r="AS405" i="25" s="1"/>
  <c r="AB406" i="25"/>
  <c r="AC406" i="25"/>
  <c r="AD406" i="25"/>
  <c r="AS406" i="25" s="1"/>
  <c r="AB407" i="25"/>
  <c r="AC407" i="25"/>
  <c r="AD407" i="25"/>
  <c r="AS407" i="25" s="1"/>
  <c r="AB408" i="25"/>
  <c r="AC408" i="25"/>
  <c r="AD408" i="25"/>
  <c r="AS408" i="25" s="1"/>
  <c r="AB409" i="25"/>
  <c r="AC409" i="25"/>
  <c r="AD409" i="25"/>
  <c r="AS409" i="25" s="1"/>
  <c r="AB410" i="25"/>
  <c r="AC410" i="25"/>
  <c r="AD410" i="25"/>
  <c r="AS410" i="25" s="1"/>
  <c r="AB411" i="25"/>
  <c r="AC411" i="25"/>
  <c r="AD411" i="25"/>
  <c r="AS411" i="25" s="1"/>
  <c r="AB412" i="25"/>
  <c r="AC412" i="25"/>
  <c r="AD412" i="25"/>
  <c r="AS412" i="25" s="1"/>
  <c r="AB413" i="25"/>
  <c r="AC413" i="25"/>
  <c r="AD413" i="25"/>
  <c r="AS413" i="25" s="1"/>
  <c r="AB414" i="25"/>
  <c r="AC414" i="25"/>
  <c r="AD414" i="25"/>
  <c r="AS414" i="25" s="1"/>
  <c r="AB415" i="25"/>
  <c r="AC415" i="25"/>
  <c r="AD415" i="25"/>
  <c r="AS415" i="25" s="1"/>
  <c r="AB416" i="25"/>
  <c r="AC416" i="25"/>
  <c r="AD416" i="25"/>
  <c r="AS416" i="25" s="1"/>
  <c r="AB417" i="25"/>
  <c r="AC417" i="25"/>
  <c r="AD417" i="25"/>
  <c r="AS417" i="25" s="1"/>
  <c r="AB418" i="25"/>
  <c r="AC418" i="25"/>
  <c r="AD418" i="25"/>
  <c r="AS418" i="25" s="1"/>
  <c r="AB419" i="25"/>
  <c r="AC419" i="25"/>
  <c r="AD419" i="25"/>
  <c r="AS419" i="25" s="1"/>
  <c r="AB420" i="25"/>
  <c r="AC420" i="25"/>
  <c r="AD420" i="25"/>
  <c r="AS420" i="25" s="1"/>
  <c r="AB421" i="25"/>
  <c r="AC421" i="25"/>
  <c r="AD421" i="25"/>
  <c r="AS421" i="25" s="1"/>
  <c r="AB422" i="25"/>
  <c r="AC422" i="25"/>
  <c r="AD422" i="25"/>
  <c r="AS422" i="25" s="1"/>
  <c r="AB423" i="25"/>
  <c r="AC423" i="25"/>
  <c r="AD423" i="25"/>
  <c r="AS423" i="25" s="1"/>
  <c r="AB424" i="25"/>
  <c r="AC424" i="25"/>
  <c r="AD424" i="25"/>
  <c r="AS424" i="25" s="1"/>
  <c r="AB425" i="25"/>
  <c r="AC425" i="25"/>
  <c r="AD425" i="25"/>
  <c r="AS425" i="25" s="1"/>
  <c r="AB426" i="25"/>
  <c r="AC426" i="25"/>
  <c r="AD426" i="25"/>
  <c r="AS426" i="25" s="1"/>
  <c r="AB427" i="25"/>
  <c r="AC427" i="25"/>
  <c r="AD427" i="25"/>
  <c r="AS427" i="25" s="1"/>
  <c r="AB428" i="25"/>
  <c r="AC428" i="25"/>
  <c r="AD428" i="25"/>
  <c r="AS428" i="25" s="1"/>
  <c r="AB429" i="25"/>
  <c r="AC429" i="25"/>
  <c r="AD429" i="25"/>
  <c r="AS429" i="25" s="1"/>
  <c r="AB430" i="25"/>
  <c r="AC430" i="25"/>
  <c r="AD430" i="25"/>
  <c r="AS430" i="25" s="1"/>
  <c r="AB431" i="25"/>
  <c r="AC431" i="25"/>
  <c r="AD431" i="25"/>
  <c r="AS431" i="25" s="1"/>
  <c r="AB432" i="25"/>
  <c r="AC432" i="25"/>
  <c r="AD432" i="25"/>
  <c r="AS432" i="25" s="1"/>
  <c r="AB433" i="25"/>
  <c r="AC433" i="25"/>
  <c r="AD433" i="25"/>
  <c r="AS433" i="25" s="1"/>
  <c r="AB434" i="25"/>
  <c r="AC434" i="25"/>
  <c r="AD434" i="25"/>
  <c r="AS434" i="25" s="1"/>
  <c r="AB435" i="25"/>
  <c r="AC435" i="25"/>
  <c r="AD435" i="25"/>
  <c r="AS435" i="25" s="1"/>
  <c r="AB436" i="25"/>
  <c r="AC436" i="25"/>
  <c r="AD436" i="25"/>
  <c r="AS436" i="25" s="1"/>
  <c r="AB437" i="25"/>
  <c r="AC437" i="25"/>
  <c r="AD437" i="25"/>
  <c r="AS437" i="25" s="1"/>
  <c r="AB438" i="25"/>
  <c r="AC438" i="25"/>
  <c r="AD438" i="25"/>
  <c r="AS438" i="25" s="1"/>
  <c r="AB439" i="25"/>
  <c r="AC439" i="25"/>
  <c r="AD439" i="25"/>
  <c r="AS439" i="25" s="1"/>
  <c r="AB440" i="25"/>
  <c r="AC440" i="25"/>
  <c r="AD440" i="25"/>
  <c r="AS440" i="25" s="1"/>
  <c r="AB441" i="25"/>
  <c r="AC441" i="25"/>
  <c r="AD441" i="25"/>
  <c r="AS441" i="25" s="1"/>
  <c r="AB442" i="25"/>
  <c r="AC442" i="25"/>
  <c r="AD442" i="25"/>
  <c r="AS442" i="25" s="1"/>
  <c r="AB443" i="25"/>
  <c r="AC443" i="25"/>
  <c r="AD443" i="25"/>
  <c r="AS443" i="25" s="1"/>
  <c r="AB444" i="25"/>
  <c r="AC444" i="25"/>
  <c r="AD444" i="25"/>
  <c r="AS444" i="25" s="1"/>
  <c r="AB445" i="25"/>
  <c r="AC445" i="25"/>
  <c r="AD445" i="25"/>
  <c r="AS445" i="25" s="1"/>
  <c r="AB446" i="25"/>
  <c r="AC446" i="25"/>
  <c r="AD446" i="25"/>
  <c r="AS446" i="25" s="1"/>
  <c r="AB447" i="25"/>
  <c r="AC447" i="25"/>
  <c r="AD447" i="25"/>
  <c r="AS447" i="25" s="1"/>
  <c r="AB448" i="25"/>
  <c r="AC448" i="25"/>
  <c r="AD448" i="25"/>
  <c r="AS448" i="25" s="1"/>
  <c r="AB449" i="25"/>
  <c r="AC449" i="25"/>
  <c r="AD449" i="25"/>
  <c r="AS449" i="25" s="1"/>
  <c r="AB450" i="25"/>
  <c r="AC450" i="25"/>
  <c r="AD450" i="25"/>
  <c r="AS450" i="25" s="1"/>
  <c r="AB451" i="25"/>
  <c r="AC451" i="25"/>
  <c r="AD451" i="25"/>
  <c r="AS451" i="25" s="1"/>
  <c r="AB452" i="25"/>
  <c r="AC452" i="25"/>
  <c r="AD452" i="25"/>
  <c r="AS452" i="25" s="1"/>
  <c r="AB453" i="25"/>
  <c r="AC453" i="25"/>
  <c r="AD453" i="25"/>
  <c r="AS453" i="25" s="1"/>
  <c r="AB454" i="25"/>
  <c r="AC454" i="25"/>
  <c r="AD454" i="25"/>
  <c r="AS454" i="25" s="1"/>
  <c r="AB455" i="25"/>
  <c r="AC455" i="25"/>
  <c r="AD455" i="25"/>
  <c r="AS455" i="25" s="1"/>
  <c r="AB456" i="25"/>
  <c r="AC456" i="25"/>
  <c r="AD456" i="25"/>
  <c r="AS456" i="25" s="1"/>
  <c r="AB457" i="25"/>
  <c r="AC457" i="25"/>
  <c r="AD457" i="25"/>
  <c r="AS457" i="25" s="1"/>
  <c r="AB458" i="25"/>
  <c r="AC458" i="25"/>
  <c r="AD458" i="25"/>
  <c r="AS458" i="25" s="1"/>
  <c r="AB459" i="25"/>
  <c r="AC459" i="25"/>
  <c r="AD459" i="25"/>
  <c r="AS459" i="25" s="1"/>
  <c r="AB460" i="25"/>
  <c r="AC460" i="25"/>
  <c r="AD460" i="25"/>
  <c r="AS460" i="25" s="1"/>
  <c r="AB461" i="25"/>
  <c r="AC461" i="25"/>
  <c r="AD461" i="25"/>
  <c r="AS461" i="25" s="1"/>
  <c r="AB462" i="25"/>
  <c r="AC462" i="25"/>
  <c r="AD462" i="25"/>
  <c r="AS462" i="25" s="1"/>
  <c r="AB463" i="25"/>
  <c r="AC463" i="25"/>
  <c r="AD463" i="25"/>
  <c r="AS463" i="25" s="1"/>
  <c r="AB464" i="25"/>
  <c r="AC464" i="25"/>
  <c r="AD464" i="25"/>
  <c r="AS464" i="25" s="1"/>
  <c r="AB465" i="25"/>
  <c r="AC465" i="25"/>
  <c r="AD465" i="25"/>
  <c r="AS465" i="25" s="1"/>
  <c r="AB466" i="25"/>
  <c r="AC466" i="25"/>
  <c r="AD466" i="25"/>
  <c r="AS466" i="25" s="1"/>
  <c r="AB467" i="25"/>
  <c r="AC467" i="25"/>
  <c r="AD467" i="25"/>
  <c r="AS467" i="25" s="1"/>
  <c r="AB468" i="25"/>
  <c r="AC468" i="25"/>
  <c r="AD468" i="25"/>
  <c r="AS468" i="25" s="1"/>
  <c r="AB469" i="25"/>
  <c r="AC469" i="25"/>
  <c r="AD469" i="25"/>
  <c r="AS469" i="25" s="1"/>
  <c r="AB470" i="25"/>
  <c r="AC470" i="25"/>
  <c r="AD470" i="25"/>
  <c r="AS470" i="25" s="1"/>
  <c r="AB471" i="25"/>
  <c r="AC471" i="25"/>
  <c r="AD471" i="25"/>
  <c r="AS471" i="25" s="1"/>
  <c r="AB472" i="25"/>
  <c r="AC472" i="25"/>
  <c r="AD472" i="25"/>
  <c r="AS472" i="25" s="1"/>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BD77" i="25" s="1"/>
  <c r="F78" i="25"/>
  <c r="F80" i="25"/>
  <c r="F81" i="25"/>
  <c r="BD81" i="25" s="1"/>
  <c r="CI83" i="19" s="1"/>
  <c r="F82" i="25"/>
  <c r="BD82" i="25" s="1"/>
  <c r="CI84" i="19" s="1"/>
  <c r="F84" i="25"/>
  <c r="BD84" i="25" s="1"/>
  <c r="F85" i="25"/>
  <c r="BD85" i="25" s="1"/>
  <c r="F86" i="25"/>
  <c r="F87" i="25"/>
  <c r="BD87" i="25" s="1"/>
  <c r="F88" i="25"/>
  <c r="BD88" i="25" s="1"/>
  <c r="CI90" i="19" s="1"/>
  <c r="F89" i="25"/>
  <c r="BD89" i="25" s="1"/>
  <c r="F90" i="25"/>
  <c r="BD90" i="25" s="1"/>
  <c r="F91" i="25"/>
  <c r="BD91" i="25" s="1"/>
  <c r="CI93" i="19" s="1"/>
  <c r="F92" i="25"/>
  <c r="BD92" i="25" s="1"/>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CI89" i="19"/>
  <c r="CI91" i="19"/>
  <c r="CI92"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473" i="19"/>
  <c r="CI474" i="19"/>
  <c r="BD80" i="25" l="1"/>
  <c r="CI82" i="19" s="1"/>
  <c r="BD86" i="25"/>
  <c r="CI88" i="19" s="1"/>
  <c r="BD78" i="25"/>
  <c r="CI80" i="19" s="1"/>
  <c r="CI87" i="19"/>
  <c r="BD75" i="25"/>
  <c r="CI77" i="19" s="1"/>
  <c r="BD76" i="25"/>
  <c r="CI78" i="19" s="1"/>
  <c r="CI86" i="19"/>
  <c r="D64" i="20"/>
  <c r="AC83" i="25" l="1"/>
  <c r="L83" i="38"/>
  <c r="AD83" i="25"/>
  <c r="AS83" i="25" s="1"/>
  <c r="BA83" i="25" s="1"/>
  <c r="AB83" i="25"/>
  <c r="AE83" i="25"/>
  <c r="D83" i="38"/>
  <c r="E83" i="38"/>
  <c r="F83" i="38"/>
  <c r="F83" i="25"/>
  <c r="G83" i="38"/>
  <c r="G83" i="25"/>
  <c r="H83" i="38"/>
  <c r="H83" i="25"/>
  <c r="J83" i="38"/>
  <c r="K83" i="38"/>
  <c r="K83" i="25"/>
  <c r="D42" i="20"/>
  <c r="BD83" i="25" l="1"/>
  <c r="CI85" i="19"/>
  <c r="S74" i="19" l="1"/>
  <c r="T6" i="19" s="1"/>
  <c r="K79" i="38" l="1"/>
  <c r="I79" i="38"/>
  <c r="J79" i="38"/>
  <c r="G79" i="38"/>
  <c r="L79" i="38"/>
  <c r="H79" i="38"/>
  <c r="D79" i="38"/>
  <c r="E79" i="38" l="1"/>
  <c r="CK81" i="19" s="1"/>
  <c r="E79" i="25"/>
  <c r="F79" i="38"/>
  <c r="I83" i="38"/>
  <c r="CK85" i="19" s="1"/>
  <c r="G79" i="25"/>
  <c r="H79" i="25"/>
  <c r="AC79" i="25"/>
  <c r="K79" i="25"/>
  <c r="AB79" i="25"/>
  <c r="AE79" i="25"/>
  <c r="F79" i="25"/>
  <c r="AD79" i="25"/>
  <c r="AS79" i="25" s="1"/>
  <c r="BA79" i="25" s="1"/>
  <c r="BD79" i="25" l="1"/>
  <c r="AT83" i="38"/>
  <c r="AS83" i="38"/>
  <c r="AU83" i="38"/>
  <c r="AT79" i="38"/>
  <c r="AU79" i="38"/>
  <c r="AS79" i="38"/>
  <c r="CI81" i="19"/>
  <c r="AX9" i="6" l="1"/>
  <c r="AX6" i="6"/>
  <c r="C3" i="29" l="1"/>
  <c r="AW10" i="19" l="1"/>
  <c r="U73" i="38"/>
  <c r="T73" i="38"/>
  <c r="U74" i="19" l="1"/>
  <c r="T8" i="19" s="1"/>
  <c r="T74" i="19"/>
  <c r="D41" i="20"/>
  <c r="D40" i="20"/>
  <c r="D48" i="20"/>
  <c r="F48" i="20" s="1"/>
  <c r="D55" i="20"/>
  <c r="AY14" i="19" l="1"/>
  <c r="AP73" i="38"/>
  <c r="R73" i="38"/>
  <c r="AX10" i="19"/>
  <c r="T7" i="19"/>
  <c r="AY10" i="19" s="1"/>
  <c r="D73" i="25"/>
  <c r="R74" i="19"/>
  <c r="AU13" i="19"/>
  <c r="AA73" i="38"/>
  <c r="AI73" i="38"/>
  <c r="AH73" i="38"/>
  <c r="AJ73" i="38"/>
  <c r="AC73" i="38"/>
  <c r="J73" i="25"/>
  <c r="AB73" i="38"/>
  <c r="AE73" i="38"/>
  <c r="AW13" i="19" l="1"/>
  <c r="AD73" i="38"/>
  <c r="Q73" i="38"/>
  <c r="Y73" i="38"/>
  <c r="AQ73" i="25"/>
  <c r="AR73" i="38"/>
  <c r="AG73" i="25"/>
  <c r="BY75" i="19" s="1"/>
  <c r="AG73" i="38"/>
  <c r="CJ75" i="19"/>
  <c r="D65" i="20" s="1"/>
  <c r="CA75" i="19"/>
  <c r="D56" i="20" s="1"/>
  <c r="AT10" i="19" l="1"/>
  <c r="D31" i="20" s="1"/>
  <c r="AX15" i="6" l="1"/>
  <c r="AX12" i="6"/>
  <c r="I74" i="38" l="1"/>
  <c r="L74" i="38"/>
  <c r="K74" i="38"/>
  <c r="J74" i="38"/>
  <c r="AJ74" i="25"/>
  <c r="H74" i="38"/>
  <c r="G74" i="38"/>
  <c r="F74" i="38"/>
  <c r="E74" i="38" l="1"/>
  <c r="CK76" i="19" s="1"/>
  <c r="E74" i="25"/>
  <c r="AC74" i="25"/>
  <c r="K74" i="25"/>
  <c r="AE74" i="25"/>
  <c r="AB74" i="25"/>
  <c r="G74" i="25"/>
  <c r="H74" i="25"/>
  <c r="AD74" i="25"/>
  <c r="F74" i="25"/>
  <c r="CI79" i="19"/>
  <c r="AT74" i="38" l="1"/>
  <c r="AS74" i="38"/>
  <c r="AU74" i="38"/>
  <c r="D47" i="20"/>
  <c r="E2" i="20"/>
  <c r="F42" i="20" l="1"/>
  <c r="BD74" i="25" l="1"/>
  <c r="CI76" i="19" s="1"/>
  <c r="F25" i="20" l="1"/>
  <c r="E1" i="20"/>
  <c r="F64" i="20" l="1"/>
  <c r="F10" i="20" l="1"/>
  <c r="L73" i="38" l="1"/>
  <c r="F73" i="38"/>
  <c r="J73" i="38"/>
  <c r="H73" i="38"/>
  <c r="G73" i="38"/>
  <c r="K73" i="38"/>
  <c r="Y74" i="19"/>
  <c r="Q74" i="19" s="1"/>
  <c r="F17" i="20"/>
  <c r="F18" i="20"/>
  <c r="F19" i="20"/>
  <c r="F20" i="20"/>
  <c r="F21" i="20"/>
  <c r="F24" i="20"/>
  <c r="F14" i="20"/>
  <c r="F12" i="20"/>
  <c r="F7" i="20"/>
  <c r="F8" i="20"/>
  <c r="F9" i="20"/>
  <c r="F6" i="20"/>
  <c r="AJ73" i="25" l="1"/>
  <c r="E73" i="38"/>
  <c r="E73" i="25"/>
  <c r="I73" i="38"/>
  <c r="D73" i="38"/>
  <c r="CK75" i="19" s="1"/>
  <c r="D66" i="20" s="1"/>
  <c r="AE73" i="25"/>
  <c r="AT73" i="38" l="1"/>
  <c r="AV73" i="38"/>
  <c r="AU73" i="38"/>
  <c r="AS73" i="38"/>
  <c r="G73" i="25"/>
  <c r="K73" i="25"/>
  <c r="H73" i="25"/>
  <c r="AB73" i="25"/>
  <c r="AC73" i="25"/>
  <c r="F55" i="20"/>
  <c r="F41" i="20"/>
  <c r="F40" i="20"/>
  <c r="AU17" i="19" l="1"/>
  <c r="D60" i="20"/>
  <c r="D53" i="20"/>
  <c r="D39" i="20"/>
  <c r="D35" i="20"/>
  <c r="D34" i="20"/>
  <c r="D37" i="20"/>
  <c r="D62" i="20"/>
  <c r="D61" i="20"/>
  <c r="D44" i="20"/>
  <c r="F73" i="25"/>
  <c r="AU14" i="19" s="1"/>
  <c r="D49" i="20"/>
  <c r="D36" i="20"/>
  <c r="D52" i="20"/>
  <c r="D38" i="20"/>
  <c r="AD73" i="25"/>
  <c r="D50" i="20"/>
  <c r="D33" i="20"/>
  <c r="D43" i="20" l="1"/>
  <c r="F43" i="20" s="1"/>
  <c r="D45" i="20"/>
  <c r="F45" i="20" s="1"/>
  <c r="BD73" i="25"/>
  <c r="CI75" i="19" s="1"/>
  <c r="F47" i="20" l="1"/>
  <c r="F39" i="20"/>
  <c r="F62" i="20"/>
  <c r="F61" i="20"/>
  <c r="F37" i="20"/>
  <c r="F60" i="20"/>
  <c r="F35" i="20"/>
  <c r="F52" i="20"/>
  <c r="F32" i="20"/>
  <c r="F50" i="20"/>
  <c r="F44" i="20"/>
  <c r="F38" i="20"/>
  <c r="F56" i="20"/>
  <c r="F34" i="20"/>
  <c r="F49" i="20"/>
  <c r="F53" i="20"/>
  <c r="F33" i="20"/>
  <c r="F65" i="20"/>
  <c r="F36" i="20"/>
  <c r="F63" i="20" l="1"/>
  <c r="AU16" i="19"/>
  <c r="F51" i="20" l="1"/>
  <c r="AU15" i="19"/>
  <c r="F66" i="20" l="1"/>
  <c r="F31" i="20"/>
  <c r="F67" i="20" l="1"/>
  <c r="A3" i="20" s="1"/>
</calcChain>
</file>

<file path=xl/sharedStrings.xml><?xml version="1.0" encoding="utf-8"?>
<sst xmlns="http://schemas.openxmlformats.org/spreadsheetml/2006/main" count="23625" uniqueCount="7980">
  <si>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</si>
  <si>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</si>
  <si>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</si>
  <si>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28"/>
  </si>
  <si>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</si>
  <si>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</si>
  <si>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</si>
  <si>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28"/>
  </si>
  <si>
    <t>国のR7予備費分（推奨事業メニュー分）
交付限度額⑤　（令和7年5月27日通知分）</t>
    <rPh sb="4" eb="7">
      <t>ヨビヒ</t>
    </rPh>
    <rPh sb="33" eb="34">
      <t>ガツ</t>
    </rPh>
    <rPh sb="36" eb="37">
      <t>ニチ</t>
    </rPh>
    <rPh sb="37" eb="39">
      <t>ツウチ</t>
    </rPh>
    <rPh sb="39" eb="40">
      <t>ブン</t>
    </rPh>
    <phoneticPr fontId="28"/>
  </si>
  <si>
    <t>エラー（自治体名記載不備）</t>
    <phoneticPr fontId="28"/>
  </si>
  <si>
    <t>エラー（担当者・連絡先記載不備）</t>
    <rPh sb="4" eb="7">
      <t>タントウシャ</t>
    </rPh>
    <rPh sb="8" eb="11">
      <t>レンラクサキ</t>
    </rPh>
    <phoneticPr fontId="28"/>
  </si>
  <si>
    <t>エラー（既配分額記載不備）</t>
    <rPh sb="4" eb="5">
      <t>キ</t>
    </rPh>
    <rPh sb="5" eb="7">
      <t>ハイブン</t>
    </rPh>
    <rPh sb="7" eb="8">
      <t>ガク</t>
    </rPh>
    <rPh sb="8" eb="10">
      <t>キサイ</t>
    </rPh>
    <phoneticPr fontId="28"/>
  </si>
  <si>
    <t>エラー（交付限度額記載不備）</t>
    <rPh sb="4" eb="6">
      <t>コウフ</t>
    </rPh>
    <rPh sb="6" eb="8">
      <t>ゲンド</t>
    </rPh>
    <rPh sb="8" eb="9">
      <t>ガク</t>
    </rPh>
    <phoneticPr fontId="28"/>
  </si>
  <si>
    <t>エラー（交付限度額&lt;既配分額）</t>
    <rPh sb="10" eb="11">
      <t>スデ</t>
    </rPh>
    <rPh sb="11" eb="13">
      <t>ハイブン</t>
    </rPh>
    <rPh sb="13" eb="14">
      <t>ガク</t>
    </rPh>
    <phoneticPr fontId="28"/>
  </si>
  <si>
    <t xml:space="preserve">エラー（交付対象経費&lt;既配分額）
</t>
    <rPh sb="4" eb="10">
      <t>コウフタイショウケイヒ</t>
    </rPh>
    <phoneticPr fontId="28"/>
  </si>
  <si>
    <t>エラー（推奨 本省繰越希望額未入力）</t>
    <phoneticPr fontId="28"/>
  </si>
  <si>
    <t>地方公共団体名（コード有り）</t>
    <rPh sb="11" eb="12">
      <t>ア</t>
    </rPh>
    <phoneticPr fontId="28"/>
  </si>
  <si>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</si>
  <si>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28"/>
  </si>
  <si>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</si>
  <si>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28"/>
  </si>
  <si>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</si>
  <si>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</si>
  <si>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28"/>
  </si>
  <si>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28"/>
  </si>
  <si>
    <t>担当部局課名</t>
    <phoneticPr fontId="28"/>
  </si>
  <si>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</si>
  <si>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28"/>
  </si>
  <si>
    <t>令和７年度既配分額
国のR6補正予算分（給付支援サービス分）
交付限度額④</t>
    <rPh sb="5" eb="6">
      <t>キ</t>
    </rPh>
    <rPh sb="6" eb="8">
      <t>ハイブン</t>
    </rPh>
    <rPh sb="8" eb="9">
      <t>ガク</t>
    </rPh>
    <rPh sb="28" eb="29">
      <t>ブン</t>
    </rPh>
    <phoneticPr fontId="28"/>
  </si>
  <si>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28"/>
  </si>
  <si>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</si>
  <si>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</si>
  <si>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28"/>
  </si>
  <si>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</si>
  <si>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</si>
  <si>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</si>
  <si>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</si>
  <si>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</si>
  <si>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</si>
  <si>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</si>
  <si>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</si>
  <si>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</si>
  <si>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</si>
  <si>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28"/>
  </si>
  <si>
    <t>今回配分予定額
国のR6補正予算分（令和６年度低所得世帯支援枠等分）
給付費　交付限度額②</t>
    <rPh sb="32" eb="33">
      <t>ブン</t>
    </rPh>
    <rPh sb="35" eb="38">
      <t>キュウフヒ</t>
    </rPh>
    <phoneticPr fontId="28"/>
  </si>
  <si>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</si>
  <si>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28"/>
  </si>
  <si>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</si>
  <si>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</si>
  <si>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</si>
  <si>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28"/>
  </si>
  <si>
    <t>国のR6補正分（令和６年度低所得世帯支援枠等分）
事務費　交付限度額③　（令和6年度本省繰越分）</t>
    <rPh sb="25" eb="27">
      <t>ジム</t>
    </rPh>
    <phoneticPr fontId="28"/>
  </si>
  <si>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</si>
  <si>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</si>
  <si>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</si>
  <si>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28"/>
  </si>
  <si>
    <t>今回配分予定額
国のR6補正予算分（給付支援サービス分）
交付限度額④</t>
    <rPh sb="26" eb="27">
      <t>ブン</t>
    </rPh>
    <phoneticPr fontId="28"/>
  </si>
  <si>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28"/>
  </si>
  <si>
    <t>事業数</t>
    <rPh sb="0" eb="2">
      <t>ジギョウ</t>
    </rPh>
    <rPh sb="2" eb="3">
      <t>スウ</t>
    </rPh>
    <phoneticPr fontId="20"/>
  </si>
  <si>
    <t>基金事業数</t>
    <rPh sb="0" eb="2">
      <t>キキン</t>
    </rPh>
    <rPh sb="2" eb="4">
      <t>ジギョウ</t>
    </rPh>
    <rPh sb="4" eb="5">
      <t>スウ</t>
    </rPh>
    <phoneticPr fontId="28"/>
  </si>
  <si>
    <t>R6補正_推奨</t>
    <rPh sb="2" eb="4">
      <t>ホセイ</t>
    </rPh>
    <rPh sb="5" eb="7">
      <t>スイショウ</t>
    </rPh>
    <phoneticPr fontId="28"/>
  </si>
  <si>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</si>
  <si>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</si>
  <si>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</si>
  <si>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28"/>
  </si>
  <si>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</si>
  <si>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</si>
  <si>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28"/>
  </si>
  <si>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</si>
  <si>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</si>
  <si>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28"/>
  </si>
  <si>
    <t>R7予備_推奨</t>
    <rPh sb="2" eb="4">
      <t>ヨビ</t>
    </rPh>
    <rPh sb="5" eb="7">
      <t>スイショウ</t>
    </rPh>
    <phoneticPr fontId="28"/>
  </si>
  <si>
    <t>配分予定額計
国のR6補正予算分（令和６年度低所得世帯支援枠等分）
給付費　交付限度額②</t>
    <rPh sb="31" eb="32">
      <t>ブン</t>
    </rPh>
    <rPh sb="34" eb="37">
      <t>キュウフヒ</t>
    </rPh>
    <phoneticPr fontId="28"/>
  </si>
  <si>
    <t>小計　配分予定額計
（R7予備費分）</t>
    <rPh sb="0" eb="2">
      <t>ショウケイ</t>
    </rPh>
    <rPh sb="3" eb="5">
      <t>ハイブン</t>
    </rPh>
    <rPh sb="8" eb="9">
      <t>ケイ</t>
    </rPh>
    <phoneticPr fontId="28"/>
  </si>
  <si>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</si>
  <si>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</si>
  <si>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28"/>
  </si>
  <si>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28"/>
  </si>
  <si>
    <t>本省繰越の追加希望額　手動入力分
（調整用）</t>
  </si>
  <si>
    <t>　（うち給付金事業数）</t>
  </si>
  <si>
    <t>配分予定額計
国のR6補正予算分（令和６年度低所得世帯支援枠等分）
事務費　交付限度額③</t>
    <rPh sb="31" eb="32">
      <t>ブン</t>
    </rPh>
    <phoneticPr fontId="28"/>
  </si>
  <si>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</si>
  <si>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28"/>
  </si>
  <si>
    <t>配分予定額計
国のR6補正予算分（給付支援サービス分）
交付限度額④</t>
    <rPh sb="25" eb="26">
      <t>ブン</t>
    </rPh>
    <phoneticPr fontId="28"/>
  </si>
  <si>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28"/>
  </si>
  <si>
    <t>小計　配分予定額計
（R6経済対策分）</t>
    <rPh sb="0" eb="2">
      <t>ショウケイ</t>
    </rPh>
    <rPh sb="3" eb="5">
      <t>ハイブン</t>
    </rPh>
    <rPh sb="8" eb="9">
      <t>ケイ</t>
    </rPh>
    <rPh sb="13" eb="17">
      <t>ケイザイタイサク</t>
    </rPh>
    <rPh sb="17" eb="18">
      <t>ブン</t>
    </rPh>
    <phoneticPr fontId="28"/>
  </si>
  <si>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28"/>
  </si>
  <si>
    <t>小計　交付限度額④</t>
    <phoneticPr fontId="28"/>
  </si>
  <si>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28"/>
  </si>
  <si>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</si>
  <si>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</si>
  <si>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28"/>
  </si>
  <si>
    <t>移替先</t>
    <rPh sb="0" eb="1">
      <t>ウツ</t>
    </rPh>
    <rPh sb="1" eb="2">
      <t>タイ</t>
    </rPh>
    <rPh sb="2" eb="3">
      <t>サキ</t>
    </rPh>
    <phoneticPr fontId="28"/>
  </si>
  <si>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</si>
  <si>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</si>
  <si>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</si>
  <si>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</si>
  <si>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28"/>
  </si>
  <si>
    <t>地方単独事業</t>
    <rPh sb="0" eb="2">
      <t>チホウ</t>
    </rPh>
    <rPh sb="2" eb="4">
      <t>タンドク</t>
    </rPh>
    <rPh sb="4" eb="6">
      <t>ジギョウ</t>
    </rPh>
    <phoneticPr fontId="28"/>
  </si>
  <si>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28"/>
  </si>
  <si>
    <t>臨時の措置であることが分かる事業名称としている</t>
    <rPh sb="0" eb="2">
      <t>リンジ</t>
    </rPh>
    <rPh sb="3" eb="5">
      <t>ソチ</t>
    </rPh>
    <rPh sb="11" eb="12">
      <t>ワ</t>
    </rPh>
    <rPh sb="14" eb="16">
      <t>ジギョウ</t>
    </rPh>
    <rPh sb="16" eb="18">
      <t>メイショウ</t>
    </rPh>
    <phoneticPr fontId="28"/>
  </si>
  <si>
    <t>交付対象事業の名称</t>
    <rPh sb="0" eb="2">
      <t>コウフ</t>
    </rPh>
    <phoneticPr fontId="28"/>
  </si>
  <si>
    <t>経済対策等との関係</t>
    <rPh sb="0" eb="2">
      <t>ケイザイ</t>
    </rPh>
    <rPh sb="2" eb="4">
      <t>タイサク</t>
    </rPh>
    <rPh sb="4" eb="5">
      <t>ナド</t>
    </rPh>
    <rPh sb="7" eb="9">
      <t>カンケイ</t>
    </rPh>
    <phoneticPr fontId="28"/>
  </si>
  <si>
    <t>対象外経費に臨時交付金を充当していない</t>
    <rPh sb="0" eb="2">
      <t>タイショウ</t>
    </rPh>
    <rPh sb="2" eb="3">
      <t>ガイ</t>
    </rPh>
    <rPh sb="3" eb="5">
      <t>ケイヒ</t>
    </rPh>
    <rPh sb="6" eb="8">
      <t>リンジ</t>
    </rPh>
    <rPh sb="8" eb="11">
      <t>コウフキン</t>
    </rPh>
    <rPh sb="12" eb="14">
      <t>ジュウトウ</t>
    </rPh>
    <phoneticPr fontId="28"/>
  </si>
  <si>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</si>
  <si>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</si>
  <si>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</si>
  <si>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</si>
  <si>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</si>
  <si>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</si>
  <si>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</si>
  <si>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成果目標（可能な限り定量的指標を設定）</t>
    <phoneticPr fontId="20"/>
  </si>
  <si>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28"/>
  </si>
  <si>
    <t>備考1のサブカテゴリ―
M～O列を記入している場合のみ</t>
    <rPh sb="0" eb="2">
      <t>ビコウ</t>
    </rPh>
    <rPh sb="15" eb="16">
      <t>レツ</t>
    </rPh>
    <rPh sb="17" eb="19">
      <t>キニュウ</t>
    </rPh>
    <rPh sb="23" eb="25">
      <t>バアイ</t>
    </rPh>
    <phoneticPr fontId="2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</si>
  <si>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</si>
  <si>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</si>
  <si>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</si>
  <si>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</si>
  <si>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</si>
  <si>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</si>
  <si>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</si>
  <si>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</si>
  <si>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</si>
  <si>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</si>
  <si>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</si>
  <si>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</si>
  <si>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</si>
  <si>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</si>
  <si>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</si>
  <si>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</si>
  <si>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28"/>
  </si>
  <si>
    <t>予備１</t>
    <rPh sb="0" eb="2">
      <t>ヨビ</t>
    </rPh>
    <phoneticPr fontId="28"/>
  </si>
  <si>
    <t>予備２</t>
    <rPh sb="0" eb="2">
      <t>ヨビ</t>
    </rPh>
    <phoneticPr fontId="28"/>
  </si>
  <si>
    <t>エラー（交付対象経費&gt;0）</t>
    <phoneticPr fontId="28"/>
  </si>
  <si>
    <t>エラー（交付対象経費に小数点以下の数値）</t>
    <phoneticPr fontId="28"/>
  </si>
  <si>
    <t>エラー（総事業費）</t>
    <rPh sb="4" eb="7">
      <t>ソウジギョウ</t>
    </rPh>
    <phoneticPr fontId="28"/>
  </si>
  <si>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</si>
  <si>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28"/>
  </si>
  <si>
    <t>エラー（国の予算年度、枠、対象経費の組み合わせエラー）②</t>
    <phoneticPr fontId="28"/>
  </si>
  <si>
    <t>予備４</t>
    <rPh sb="0" eb="2">
      <t>ヨビ</t>
    </rPh>
    <phoneticPr fontId="28"/>
  </si>
  <si>
    <t>エラー（事業概要入力漏れ）</t>
    <rPh sb="4" eb="8">
      <t>ジギョウガイヨウ</t>
    </rPh>
    <rPh sb="8" eb="10">
      <t>ニュウリョク</t>
    </rPh>
    <phoneticPr fontId="28"/>
  </si>
  <si>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</si>
  <si>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28"/>
  </si>
  <si>
    <t>エラー（エラー（支援開始時期選択漏れ）</t>
    <rPh sb="8" eb="12">
      <t>シエンカイシ</t>
    </rPh>
    <rPh sb="12" eb="14">
      <t>ジキ</t>
    </rPh>
    <phoneticPr fontId="20"/>
  </si>
  <si>
    <t>エラー（事業終期選択漏れ）</t>
    <rPh sb="6" eb="8">
      <t>シュウキ</t>
    </rPh>
    <phoneticPr fontId="28"/>
  </si>
  <si>
    <t>エラー（事業終期想定外）</t>
    <rPh sb="8" eb="11">
      <t>ソウテイガイ</t>
    </rPh>
    <phoneticPr fontId="28"/>
  </si>
  <si>
    <t>エラー（事業始期・支援開始時期・終期比較）</t>
    <rPh sb="9" eb="11">
      <t>シエン</t>
    </rPh>
    <rPh sb="11" eb="13">
      <t>カイシ</t>
    </rPh>
    <rPh sb="13" eb="15">
      <t>ジキ</t>
    </rPh>
    <phoneticPr fontId="28"/>
  </si>
  <si>
    <t>エラー（備考１記載漏れ）</t>
    <rPh sb="4" eb="6">
      <t>ビコウ</t>
    </rPh>
    <phoneticPr fontId="28"/>
  </si>
  <si>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</si>
  <si>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</si>
  <si>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</si>
  <si>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28"/>
  </si>
  <si>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28"/>
  </si>
  <si>
    <t xml:space="preserve">
「推奨事業メニュー例よりも更に効果があると判断する地方単独事業」を選択した場合の、より効果があると考える理由</t>
    <phoneticPr fontId="28"/>
  </si>
  <si>
    <t>総事業費</t>
  </si>
  <si>
    <t>Ｂ</t>
    <phoneticPr fontId="28"/>
  </si>
  <si>
    <t>Ｃ</t>
  </si>
  <si>
    <t>Ｂ１</t>
    <phoneticPr fontId="20"/>
  </si>
  <si>
    <t>Ｂ２</t>
    <phoneticPr fontId="28"/>
  </si>
  <si>
    <t>Ｂ３</t>
    <phoneticPr fontId="28"/>
  </si>
  <si>
    <t>Ｂ４</t>
  </si>
  <si>
    <t>Ｂ５</t>
    <phoneticPr fontId="20"/>
  </si>
  <si>
    <t>交付対象経費</t>
    <rPh sb="0" eb="2">
      <t>コウフ</t>
    </rPh>
    <rPh sb="2" eb="4">
      <t>タイショウ</t>
    </rPh>
    <rPh sb="4" eb="6">
      <t>ケイヒ</t>
    </rPh>
    <phoneticPr fontId="28"/>
  </si>
  <si>
    <t>国のR6補正予算分
（交付限度額①）
（推奨事業メニュー分）</t>
    <rPh sb="4" eb="6">
      <t>ホセイ</t>
    </rPh>
    <phoneticPr fontId="28"/>
  </si>
  <si>
    <t>国のR6補正予算分
（交付限度額②）
（令和６年度低所得世帯支援枠等分）
給付費</t>
    <rPh sb="4" eb="6">
      <t>ホセイ</t>
    </rPh>
    <rPh sb="34" eb="35">
      <t>ブン</t>
    </rPh>
    <rPh sb="37" eb="40">
      <t>キュウフヒ</t>
    </rPh>
    <phoneticPr fontId="28"/>
  </si>
  <si>
    <t>国のR6補正予算分
（交付限度額③）
（令和６年度低所得世帯支援枠等分）
事務費</t>
    <rPh sb="4" eb="8">
      <t>ホセイヨサン</t>
    </rPh>
    <rPh sb="8" eb="9">
      <t>ブン</t>
    </rPh>
    <rPh sb="34" eb="35">
      <t>ブン</t>
    </rPh>
    <rPh sb="37" eb="40">
      <t>ジムヒ</t>
    </rPh>
    <phoneticPr fontId="28"/>
  </si>
  <si>
    <t>国のR6補正予算分
（交付限度額④）
（給付支援サービス分）</t>
    <rPh sb="4" eb="8">
      <t>ホセイヨサン</t>
    </rPh>
    <rPh sb="8" eb="9">
      <t>ブン</t>
    </rPh>
    <rPh sb="15" eb="16">
      <t>ガク</t>
    </rPh>
    <rPh sb="20" eb="22">
      <t>キュウフ</t>
    </rPh>
    <rPh sb="22" eb="24">
      <t>シエン</t>
    </rPh>
    <rPh sb="28" eb="29">
      <t>ブン</t>
    </rPh>
    <phoneticPr fontId="28"/>
  </si>
  <si>
    <t>国のR7予備費分
（交付限度額⑤）
（推奨事業メニュー分）</t>
    <rPh sb="4" eb="7">
      <t>ヨビヒ</t>
    </rPh>
    <phoneticPr fontId="28"/>
  </si>
  <si>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</si>
  <si>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</si>
  <si>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</si>
  <si>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</si>
  <si>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28"/>
  </si>
  <si>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28"/>
  </si>
  <si>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28"/>
  </si>
  <si>
    <t xml:space="preserve">
（デジタル庁）
給付支援サービス
（R6補正）
</t>
    <rPh sb="6" eb="7">
      <t>チョウ</t>
    </rPh>
    <rPh sb="21" eb="23">
      <t>ホセイ</t>
    </rPh>
    <phoneticPr fontId="28"/>
  </si>
  <si>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28"/>
  </si>
  <si>
    <t xml:space="preserve">
事務費
（上乗せ・横出し）
</t>
    <rPh sb="1" eb="4">
      <t>ジムヒ</t>
    </rPh>
    <rPh sb="6" eb="8">
      <t>ウワノ</t>
    </rPh>
    <rPh sb="10" eb="12">
      <t>ヨコダ</t>
    </rPh>
    <phoneticPr fontId="28"/>
  </si>
  <si>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</si>
  <si>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28"/>
  </si>
  <si>
    <t>No.</t>
    <phoneticPr fontId="28"/>
  </si>
  <si>
    <t>推奨事業メニュー</t>
    <rPh sb="0" eb="4">
      <t>スイショウジギョウ</t>
    </rPh>
    <phoneticPr fontId="28"/>
  </si>
  <si>
    <t>交付対象事業の名称</t>
  </si>
  <si>
    <t>事業の概要
①目的・効果
②交付金を充当する経費内容
③積算根拠（対象数、単価等）
④事業の対象（交付対象者、対象施設等）</t>
    <phoneticPr fontId="28"/>
  </si>
  <si>
    <t>事業始期</t>
    <rPh sb="0" eb="4">
      <t>ジギョウシキ</t>
    </rPh>
    <phoneticPr fontId="28"/>
  </si>
  <si>
    <t>事業終期</t>
    <rPh sb="0" eb="2">
      <t>ジギョウ</t>
    </rPh>
    <rPh sb="2" eb="4">
      <t>シュウキ</t>
    </rPh>
    <phoneticPr fontId="28"/>
  </si>
  <si>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</si>
  <si>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</si>
  <si>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</si>
  <si>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</si>
  <si>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</si>
  <si>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</si>
  <si>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</si>
  <si>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</si>
  <si>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</si>
  <si>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</si>
  <si>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</si>
  <si>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</si>
  <si>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</si>
  <si>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</si>
  <si>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</si>
  <si>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</si>
  <si>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</si>
  <si>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</si>
  <si>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</si>
  <si>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</si>
  <si>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</si>
  <si>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</si>
  <si>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</si>
  <si>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</si>
  <si>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</si>
  <si>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</si>
  <si>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</si>
  <si>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</si>
  <si>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</si>
  <si>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</si>
  <si>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</si>
  <si>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</si>
  <si>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</si>
  <si>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</si>
  <si>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</si>
  <si>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</si>
  <si>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</si>
  <si>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</si>
  <si>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</si>
  <si>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</si>
  <si>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</si>
  <si>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</si>
  <si>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</si>
  <si>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</si>
  <si>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</si>
  <si>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</si>
  <si>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</si>
  <si>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</si>
  <si>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</si>
  <si>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</si>
  <si>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</si>
  <si>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</si>
  <si>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</si>
  <si>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</si>
  <si>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</si>
  <si>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</si>
  <si>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</si>
  <si>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</si>
  <si>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</si>
  <si>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</si>
  <si>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</si>
  <si>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</si>
  <si>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</si>
  <si>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</si>
  <si>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</si>
  <si>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</si>
  <si>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</si>
  <si>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</si>
  <si>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</si>
  <si>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</si>
  <si>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</si>
  <si>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</si>
  <si>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</si>
  <si>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</si>
  <si>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</si>
  <si>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</si>
  <si>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</si>
  <si>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</si>
  <si>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</si>
  <si>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</si>
  <si>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</si>
  <si>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</si>
  <si>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</si>
  <si>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</si>
  <si>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</si>
  <si>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</si>
  <si>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</si>
  <si>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</si>
  <si>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</si>
  <si>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</si>
  <si>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</si>
  <si>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</si>
  <si>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</si>
  <si>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</si>
  <si>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</si>
  <si>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</si>
  <si>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</si>
  <si>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</si>
  <si>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</si>
  <si>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</si>
  <si>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</si>
  <si>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</si>
  <si>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</si>
  <si>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</si>
  <si>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</si>
  <si>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</si>
  <si>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</si>
  <si>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</si>
  <si>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</si>
  <si>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</si>
  <si>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</si>
  <si>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</si>
  <si>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</si>
  <si>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</si>
  <si>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</si>
  <si>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</si>
  <si>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</si>
  <si>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</si>
  <si>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</si>
  <si>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</si>
  <si>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</si>
  <si>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</si>
  <si>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</si>
  <si>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</si>
  <si>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</si>
  <si>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</si>
  <si>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</si>
  <si>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</si>
  <si>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</si>
  <si>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</si>
  <si>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</si>
  <si>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</si>
  <si>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</si>
  <si>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</si>
  <si>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</si>
  <si>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</si>
  <si>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</si>
  <si>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</si>
  <si>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</si>
  <si>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</si>
  <si>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</si>
  <si>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</si>
  <si>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</si>
  <si>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</si>
  <si>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</si>
  <si>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</si>
  <si>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</si>
  <si>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</si>
  <si>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</si>
  <si>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</si>
  <si>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</si>
  <si>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</si>
  <si>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</si>
  <si>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</si>
  <si>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</si>
  <si>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</si>
  <si>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</si>
  <si>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</si>
  <si>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</si>
  <si>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</si>
  <si>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</si>
  <si>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</si>
  <si>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</si>
  <si>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</si>
  <si>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</si>
  <si>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</si>
  <si>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</si>
  <si>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</si>
  <si>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</si>
  <si>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</si>
  <si>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</si>
  <si>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</si>
  <si>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</si>
  <si>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</si>
  <si>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</si>
  <si>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</si>
  <si>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</si>
  <si>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</si>
  <si>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</si>
  <si>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</si>
  <si>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</si>
  <si>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</si>
  <si>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</si>
  <si>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</si>
  <si>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</si>
  <si>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</si>
  <si>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</si>
  <si>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</si>
  <si>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</si>
  <si>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</si>
  <si>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</si>
  <si>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</si>
  <si>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</si>
  <si>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</si>
  <si>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</si>
  <si>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</si>
  <si>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</si>
  <si>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</si>
  <si>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</si>
  <si>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</si>
  <si>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</si>
  <si>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</si>
  <si>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</si>
  <si>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</si>
  <si>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</si>
  <si>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</si>
  <si>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</si>
  <si>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</si>
  <si>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</si>
  <si>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</si>
  <si>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</si>
  <si>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</si>
  <si>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</si>
  <si>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</si>
  <si>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</si>
  <si>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</si>
  <si>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</si>
  <si>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</si>
  <si>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</si>
  <si>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</si>
  <si>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</si>
  <si>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</si>
  <si>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</si>
  <si>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</si>
  <si>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</si>
  <si>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</si>
  <si>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</si>
  <si>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</si>
  <si>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</si>
  <si>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</si>
  <si>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</si>
  <si>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</si>
  <si>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</si>
  <si>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</si>
  <si>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</si>
  <si>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</si>
  <si>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</si>
  <si>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</si>
  <si>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</si>
  <si>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</si>
  <si>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</si>
  <si>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</si>
  <si>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</si>
  <si>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</si>
  <si>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</si>
  <si>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</si>
  <si>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</si>
  <si>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</si>
  <si>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28"/>
  </si>
  <si>
    <t>経済対策等との関係</t>
    <rPh sb="0" eb="2">
      <t>ケイザイ</t>
    </rPh>
    <rPh sb="2" eb="4">
      <t>タイサク</t>
    </rPh>
    <rPh sb="4" eb="5">
      <t>トウ</t>
    </rPh>
    <rPh sb="7" eb="9">
      <t>カンケイ</t>
    </rPh>
    <phoneticPr fontId="28"/>
  </si>
  <si>
    <t>推奨事業メニュー</t>
    <rPh sb="0" eb="2">
      <t>スイショウ</t>
    </rPh>
    <rPh sb="2" eb="4">
      <t>ジギョウ</t>
    </rPh>
    <phoneticPr fontId="28"/>
  </si>
  <si>
    <t>Ｄ　　</t>
    <phoneticPr fontId="28"/>
  </si>
  <si>
    <t>事業
始期</t>
  </si>
  <si>
    <t>支援開始時期</t>
    <rPh sb="0" eb="4">
      <t>シエンカイシ</t>
    </rPh>
    <rPh sb="4" eb="6">
      <t>ジキ</t>
    </rPh>
    <phoneticPr fontId="28"/>
  </si>
  <si>
    <t>国の重点支援地方交付金が活用されている旨の明記</t>
    <phoneticPr fontId="28"/>
  </si>
  <si>
    <t>対象分野１
(重点支援地方交付金の追加を踏まえた各省庁の通知の発出状況に定義されている対象分野)</t>
    <phoneticPr fontId="28"/>
  </si>
  <si>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</si>
  <si>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</si>
  <si>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</si>
  <si>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28"/>
  </si>
  <si>
    <t>備考１</t>
    <rPh sb="0" eb="2">
      <t>ビコウ</t>
    </rPh>
    <phoneticPr fontId="20"/>
  </si>
  <si>
    <t>備考２</t>
    <rPh sb="0" eb="2">
      <t>ビコウ</t>
    </rPh>
    <phoneticPr fontId="28"/>
  </si>
  <si>
    <t>⑨を選択した場合、より効果があると考える理由</t>
    <phoneticPr fontId="28"/>
  </si>
  <si>
    <t>当該事業費に係る
事務費</t>
    <phoneticPr fontId="28"/>
  </si>
  <si>
    <t>Ｂ１</t>
    <phoneticPr fontId="28"/>
  </si>
  <si>
    <t>Ｂ５</t>
    <phoneticPr fontId="28"/>
  </si>
  <si>
    <t>国のR6補正予算分
（交付限度額①）</t>
    <rPh sb="4" eb="6">
      <t>ホセイ</t>
    </rPh>
    <phoneticPr fontId="28"/>
  </si>
  <si>
    <t>国のR6補正予算分
（交付限度額②）</t>
    <rPh sb="4" eb="6">
      <t>ホセイ</t>
    </rPh>
    <phoneticPr fontId="28"/>
  </si>
  <si>
    <t>国のR6補正予算分
（交付限度額③）</t>
    <rPh sb="4" eb="8">
      <t>ホセイヨサン</t>
    </rPh>
    <rPh sb="8" eb="9">
      <t>ブン</t>
    </rPh>
    <phoneticPr fontId="28"/>
  </si>
  <si>
    <t>国のR6補正予算分
（交付限度額④）</t>
    <rPh sb="4" eb="8">
      <t>ホセイヨサン</t>
    </rPh>
    <rPh sb="8" eb="9">
      <t>ブン</t>
    </rPh>
    <rPh sb="15" eb="16">
      <t>ガク</t>
    </rPh>
    <phoneticPr fontId="28"/>
  </si>
  <si>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28"/>
  </si>
  <si>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28"/>
  </si>
  <si>
    <t>事業終期フラグ</t>
    <rPh sb="0" eb="2">
      <t>ジギョウ</t>
    </rPh>
    <rPh sb="2" eb="4">
      <t>シュウキ</t>
    </rPh>
    <phoneticPr fontId="28"/>
  </si>
  <si>
    <t>枠_分岐(給付金)</t>
    <rPh sb="0" eb="1">
      <t>ワク</t>
    </rPh>
    <rPh sb="2" eb="4">
      <t>ブンキ</t>
    </rPh>
    <rPh sb="5" eb="8">
      <t>キュウフキン</t>
    </rPh>
    <phoneticPr fontId="28"/>
  </si>
  <si>
    <t>自治体予算区分
・分岐</t>
    <rPh sb="0" eb="7">
      <t>ジチタイヨサンクブン</t>
    </rPh>
    <rPh sb="9" eb="11">
      <t>ブンキ</t>
    </rPh>
    <phoneticPr fontId="28"/>
  </si>
  <si>
    <t>経済対策・分岐</t>
    <rPh sb="0" eb="4">
      <t>ケイザイタイサク</t>
    </rPh>
    <rPh sb="5" eb="7">
      <t>ブンキ</t>
    </rPh>
    <phoneticPr fontId="29"/>
  </si>
  <si>
    <t>推奨種類・分岐</t>
    <rPh sb="0" eb="2">
      <t>スイショウ</t>
    </rPh>
    <rPh sb="2" eb="4">
      <t>シュルイ</t>
    </rPh>
    <rPh sb="5" eb="7">
      <t>ブンキ</t>
    </rPh>
    <phoneticPr fontId="28"/>
  </si>
  <si>
    <t>対象分野・分岐</t>
    <rPh sb="0" eb="2">
      <t>タイショウ</t>
    </rPh>
    <rPh sb="2" eb="4">
      <t>ブンヤ</t>
    </rPh>
    <rPh sb="5" eb="7">
      <t>ブンキ</t>
    </rPh>
    <phoneticPr fontId="28"/>
  </si>
  <si>
    <t>細分化項目・分岐</t>
    <rPh sb="0" eb="3">
      <t>サイブンカ</t>
    </rPh>
    <rPh sb="3" eb="5">
      <t>コウモク</t>
    </rPh>
    <rPh sb="6" eb="8">
      <t>ブンキ</t>
    </rPh>
    <phoneticPr fontId="28"/>
  </si>
  <si>
    <t>支援開始・分岐</t>
    <rPh sb="0" eb="4">
      <t>シエンカイシ</t>
    </rPh>
    <rPh sb="5" eb="7">
      <t>ブンキ</t>
    </rPh>
    <phoneticPr fontId="28"/>
  </si>
  <si>
    <t xml:space="preserve">令和6年度住民税均等割非課税世帯（3万円）
＋こども加算（2万円）
＋不足額給付
（令和６年度低所得世帯支援枠等）
</t>
    <phoneticPr fontId="28"/>
  </si>
  <si>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28"/>
  </si>
  <si>
    <t xml:space="preserve">家計急変への横出し等・R6補正
</t>
    <rPh sb="0" eb="4">
      <t>カケイキュウヘン</t>
    </rPh>
    <rPh sb="6" eb="8">
      <t>ヨコダ</t>
    </rPh>
    <rPh sb="9" eb="10">
      <t>ナド</t>
    </rPh>
    <rPh sb="13" eb="15">
      <t>ホセイ</t>
    </rPh>
    <phoneticPr fontId="28"/>
  </si>
  <si>
    <t xml:space="preserve">事務費
（上乗せ・横出し）
</t>
    <rPh sb="0" eb="3">
      <t>ジムヒ</t>
    </rPh>
    <rPh sb="5" eb="7">
      <t>ウワノ</t>
    </rPh>
    <rPh sb="9" eb="11">
      <t>ヨコダ</t>
    </rPh>
    <phoneticPr fontId="28"/>
  </si>
  <si>
    <t>特別加算</t>
    <rPh sb="0" eb="4">
      <t>トクベツカサン</t>
    </rPh>
    <phoneticPr fontId="28"/>
  </si>
  <si>
    <t>管理用コード</t>
    <rPh sb="0" eb="3">
      <t>カンリヨウ</t>
    </rPh>
    <phoneticPr fontId="28"/>
  </si>
  <si>
    <t>R7.3.17事務連絡追加分</t>
    <rPh sb="7" eb="11">
      <t>ジムレンラク</t>
    </rPh>
    <rPh sb="11" eb="14">
      <t>ツイカブン</t>
    </rPh>
    <phoneticPr fontId="28"/>
  </si>
  <si>
    <t>R5一体支援事故対応</t>
    <rPh sb="2" eb="4">
      <t>イッタイ</t>
    </rPh>
    <rPh sb="4" eb="6">
      <t>シエン</t>
    </rPh>
    <rPh sb="6" eb="10">
      <t>ジコタイオウ</t>
    </rPh>
    <phoneticPr fontId="28"/>
  </si>
  <si>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</si>
  <si>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</si>
  <si>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</si>
  <si>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28"/>
  </si>
  <si>
    <t>①推奨_R6補(R7)既配_2回</t>
    <phoneticPr fontId="28"/>
  </si>
  <si>
    <t>②R6低・一体_R6限度</t>
    <rPh sb="3" eb="4">
      <t>テイ</t>
    </rPh>
    <rPh sb="5" eb="7">
      <t>イッタイ</t>
    </rPh>
    <rPh sb="10" eb="12">
      <t>ゲンド</t>
    </rPh>
    <phoneticPr fontId="28"/>
  </si>
  <si>
    <t>（R6限度うちR6非課税+こども）</t>
    <rPh sb="3" eb="5">
      <t>ゲンド</t>
    </rPh>
    <rPh sb="9" eb="12">
      <t>ヒカゼイ</t>
    </rPh>
    <phoneticPr fontId="28"/>
  </si>
  <si>
    <t>②R6低・一体_R6既配分</t>
    <rPh sb="3" eb="4">
      <t>テイ</t>
    </rPh>
    <rPh sb="5" eb="7">
      <t>イッタイ</t>
    </rPh>
    <rPh sb="10" eb="13">
      <t>キハイブン</t>
    </rPh>
    <phoneticPr fontId="28"/>
  </si>
  <si>
    <t>②R6低・一体_R7限度(本省繰越分)</t>
    <rPh sb="3" eb="4">
      <t>テイ</t>
    </rPh>
    <rPh sb="5" eb="7">
      <t>イッタイ</t>
    </rPh>
    <rPh sb="10" eb="12">
      <t>ゲンド</t>
    </rPh>
    <rPh sb="13" eb="15">
      <t>ホンショウ</t>
    </rPh>
    <rPh sb="15" eb="17">
      <t>クリコシ</t>
    </rPh>
    <rPh sb="17" eb="18">
      <t>ブン</t>
    </rPh>
    <phoneticPr fontId="28"/>
  </si>
  <si>
    <t>②R6低・一体_R7既配_1回</t>
    <rPh sb="3" eb="4">
      <t>ヒク</t>
    </rPh>
    <rPh sb="5" eb="7">
      <t>イッタイ</t>
    </rPh>
    <rPh sb="10" eb="11">
      <t>スデ</t>
    </rPh>
    <rPh sb="11" eb="12">
      <t>ハイ</t>
    </rPh>
    <rPh sb="14" eb="15">
      <t>カイ</t>
    </rPh>
    <phoneticPr fontId="28"/>
  </si>
  <si>
    <t>②R6低・一体_R7限度_1回</t>
    <rPh sb="3" eb="4">
      <t>ヒク</t>
    </rPh>
    <rPh sb="5" eb="7">
      <t>イッタイ</t>
    </rPh>
    <rPh sb="10" eb="12">
      <t>ゲンド</t>
    </rPh>
    <rPh sb="14" eb="15">
      <t>カイ</t>
    </rPh>
    <phoneticPr fontId="28"/>
  </si>
  <si>
    <t>②R6低・一体_R7事故対応_限度</t>
    <rPh sb="3" eb="4">
      <t>ヒク</t>
    </rPh>
    <rPh sb="5" eb="7">
      <t>イッタイ</t>
    </rPh>
    <rPh sb="10" eb="12">
      <t>ジコ</t>
    </rPh>
    <rPh sb="12" eb="14">
      <t>タイオウ</t>
    </rPh>
    <rPh sb="15" eb="17">
      <t>ゲンド</t>
    </rPh>
    <phoneticPr fontId="28"/>
  </si>
  <si>
    <t>②R6低・一体_R7既配_2回</t>
    <phoneticPr fontId="28"/>
  </si>
  <si>
    <t>②R6低・一体_R7限度_2回</t>
    <rPh sb="14" eb="15">
      <t>カイ</t>
    </rPh>
    <phoneticPr fontId="28"/>
  </si>
  <si>
    <t>③R6低・一体_事務_R6限度</t>
    <rPh sb="3" eb="4">
      <t>テイ</t>
    </rPh>
    <rPh sb="5" eb="7">
      <t>イッタイ</t>
    </rPh>
    <rPh sb="8" eb="10">
      <t>ジム</t>
    </rPh>
    <rPh sb="13" eb="15">
      <t>ゲンド</t>
    </rPh>
    <phoneticPr fontId="28"/>
  </si>
  <si>
    <t>（R6限度うちR6非課税＋こども）</t>
    <rPh sb="3" eb="5">
      <t>ゲンド</t>
    </rPh>
    <rPh sb="9" eb="12">
      <t>ヒカゼイ</t>
    </rPh>
    <phoneticPr fontId="28"/>
  </si>
  <si>
    <t>③R6低・一体_事務_R6既配分</t>
    <rPh sb="3" eb="4">
      <t>テイ</t>
    </rPh>
    <rPh sb="5" eb="7">
      <t>イッタイ</t>
    </rPh>
    <rPh sb="8" eb="10">
      <t>ジム</t>
    </rPh>
    <rPh sb="13" eb="14">
      <t>キ</t>
    </rPh>
    <rPh sb="14" eb="16">
      <t>ハイブン</t>
    </rPh>
    <phoneticPr fontId="28"/>
  </si>
  <si>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28"/>
  </si>
  <si>
    <t>③R6低・一体_事務_R7既配_1回</t>
    <rPh sb="3" eb="4">
      <t>ヒク</t>
    </rPh>
    <rPh sb="5" eb="7">
      <t>イッタイ</t>
    </rPh>
    <rPh sb="8" eb="10">
      <t>ジム</t>
    </rPh>
    <rPh sb="13" eb="14">
      <t>スデ</t>
    </rPh>
    <rPh sb="14" eb="15">
      <t>ハイ</t>
    </rPh>
    <rPh sb="17" eb="18">
      <t>カイ</t>
    </rPh>
    <phoneticPr fontId="28"/>
  </si>
  <si>
    <t>③R6低・一体_事務_R7限度_1回</t>
    <rPh sb="8" eb="10">
      <t>ジム</t>
    </rPh>
    <phoneticPr fontId="28"/>
  </si>
  <si>
    <t>③R6低・一体_事務_R7事故対応_限度</t>
    <rPh sb="8" eb="10">
      <t>ジム</t>
    </rPh>
    <phoneticPr fontId="28"/>
  </si>
  <si>
    <t>③R6低・一体_事務_R7既配_2回</t>
    <phoneticPr fontId="28"/>
  </si>
  <si>
    <t>③R6低・一体_事務_R7限度_2回</t>
    <phoneticPr fontId="28"/>
  </si>
  <si>
    <t>③R6低・一体_事務_R7事故対応_限度（希望団体）</t>
    <rPh sb="21" eb="23">
      <t>キボウ</t>
    </rPh>
    <rPh sb="23" eb="25">
      <t>ダンタイ</t>
    </rPh>
    <phoneticPr fontId="28"/>
  </si>
  <si>
    <t>3万・2万給付に係る配分額（第2回実施計画別表のH27+H30+H44に相当）</t>
    <phoneticPr fontId="28"/>
  </si>
  <si>
    <t>④給付支援(R7)_R6限度額候補</t>
    <rPh sb="1" eb="3">
      <t>キュウフ</t>
    </rPh>
    <rPh sb="3" eb="5">
      <t>シエン</t>
    </rPh>
    <rPh sb="12" eb="17">
      <t>ゲンドガクコウホ</t>
    </rPh>
    <phoneticPr fontId="28"/>
  </si>
  <si>
    <t>④給付支援(R7)_R6追加</t>
    <rPh sb="1" eb="3">
      <t>キュウフ</t>
    </rPh>
    <rPh sb="3" eb="5">
      <t>シエン</t>
    </rPh>
    <rPh sb="12" eb="14">
      <t>ツイカ</t>
    </rPh>
    <phoneticPr fontId="28"/>
  </si>
  <si>
    <t>④給付支援(R7)_R6既配分</t>
    <rPh sb="1" eb="3">
      <t>キュウフ</t>
    </rPh>
    <rPh sb="3" eb="5">
      <t>シエン</t>
    </rPh>
    <rPh sb="12" eb="13">
      <t>キ</t>
    </rPh>
    <rPh sb="13" eb="15">
      <t>ハイブン</t>
    </rPh>
    <phoneticPr fontId="28"/>
  </si>
  <si>
    <t>④給付支援(R7)_R7限度(本省繰越分)</t>
    <rPh sb="1" eb="3">
      <t>キュウフ</t>
    </rPh>
    <rPh sb="3" eb="5">
      <t>シエン</t>
    </rPh>
    <rPh sb="12" eb="14">
      <t>ゲンド</t>
    </rPh>
    <rPh sb="15" eb="17">
      <t>ホンショウ</t>
    </rPh>
    <rPh sb="17" eb="19">
      <t>クリコシ</t>
    </rPh>
    <rPh sb="19" eb="20">
      <t>ブン</t>
    </rPh>
    <phoneticPr fontId="28"/>
  </si>
  <si>
    <t>④給付支援(R7)_R7限度額候補</t>
    <rPh sb="1" eb="3">
      <t>キュウフ</t>
    </rPh>
    <rPh sb="3" eb="5">
      <t>シエン</t>
    </rPh>
    <rPh sb="12" eb="17">
      <t>ゲンドガクコウホ</t>
    </rPh>
    <phoneticPr fontId="28"/>
  </si>
  <si>
    <t>④給付支援(R7)_R7既配_1回</t>
    <rPh sb="1" eb="5">
      <t>キュウフシエン</t>
    </rPh>
    <rPh sb="12" eb="13">
      <t>スデ</t>
    </rPh>
    <rPh sb="13" eb="14">
      <t>ハイ</t>
    </rPh>
    <rPh sb="16" eb="17">
      <t>カイ</t>
    </rPh>
    <phoneticPr fontId="28"/>
  </si>
  <si>
    <t>④給付支援(R7)_R7追加_1回</t>
    <rPh sb="1" eb="5">
      <t>キュウフシエン</t>
    </rPh>
    <rPh sb="12" eb="14">
      <t>ツイカ</t>
    </rPh>
    <rPh sb="16" eb="17">
      <t>カイ</t>
    </rPh>
    <phoneticPr fontId="28"/>
  </si>
  <si>
    <t>④給付支援(R7)_R7限度額候補_2回</t>
    <rPh sb="1" eb="5">
      <t>キュウフシエン</t>
    </rPh>
    <rPh sb="12" eb="17">
      <t>ゲンドガクコウホ</t>
    </rPh>
    <rPh sb="19" eb="20">
      <t>カイ</t>
    </rPh>
    <phoneticPr fontId="28"/>
  </si>
  <si>
    <t>④給付支援(R7)_R7既配_2回</t>
    <phoneticPr fontId="28"/>
  </si>
  <si>
    <t>④給付支援(R7)_R7追加_2回</t>
    <phoneticPr fontId="28"/>
  </si>
  <si>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</si>
  <si>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28"/>
  </si>
  <si>
    <t>⑤推奨_R7予備_R7既配_2回</t>
    <phoneticPr fontId="28"/>
  </si>
  <si>
    <t>⑥推奨_R7補正_R7限度</t>
    <phoneticPr fontId="28"/>
  </si>
  <si>
    <t>⑥推奨_R7補正_(うち食料品)</t>
    <rPh sb="12" eb="14">
      <t>ショクリョウ</t>
    </rPh>
    <rPh sb="14" eb="15">
      <t>ヒン</t>
    </rPh>
    <phoneticPr fontId="28"/>
  </si>
  <si>
    <t>自治体コード</t>
    <rPh sb="0" eb="3">
      <t>ジチタイ</t>
    </rPh>
    <phoneticPr fontId="28"/>
  </si>
  <si>
    <t>都道府県名</t>
    <rPh sb="0" eb="5">
      <t>トドウフケンメイ</t>
    </rPh>
    <phoneticPr fontId="28"/>
  </si>
  <si>
    <t>自治体名</t>
    <rPh sb="0" eb="4">
      <t>ジチタイメイ</t>
    </rPh>
    <phoneticPr fontId="28"/>
  </si>
  <si>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</si>
  <si>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</si>
  <si>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</si>
  <si>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</si>
  <si>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</si>
  <si>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</si>
  <si>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</si>
  <si>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</si>
  <si>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</si>
  <si>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</si>
  <si>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</si>
  <si>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</si>
  <si>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</si>
  <si>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</si>
  <si>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</si>
  <si>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</si>
  <si>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</si>
  <si>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</si>
  <si>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</si>
  <si>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</si>
  <si>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</si>
  <si>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</si>
  <si>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</si>
  <si>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</si>
  <si>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</si>
  <si>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</si>
  <si>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</si>
  <si>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</si>
  <si>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</si>
  <si>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</si>
  <si>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</si>
  <si>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</si>
  <si>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</si>
  <si>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</si>
  <si>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</si>
  <si>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</si>
  <si>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</si>
  <si>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</si>
  <si>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</si>
  <si>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</si>
  <si>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</si>
  <si>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</si>
  <si>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</si>
  <si>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</si>
  <si>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</si>
  <si>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</si>
  <si>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</si>
  <si>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</si>
  <si>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</si>
  <si>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</si>
  <si>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</si>
  <si>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</si>
  <si>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</si>
  <si>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</si>
  <si>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</si>
  <si>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</si>
  <si>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</si>
  <si>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</si>
  <si>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</si>
  <si>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</si>
  <si>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</si>
  <si>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</si>
  <si>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</si>
  <si>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</si>
  <si>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</si>
  <si>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</si>
  <si>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</si>
  <si>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</si>
  <si>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</si>
  <si>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</si>
  <si>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</si>
  <si>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</si>
  <si>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</si>
  <si>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</si>
  <si>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</si>
  <si>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</si>
  <si>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</si>
  <si>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</si>
  <si>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</si>
  <si>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</si>
  <si>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</si>
  <si>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</si>
  <si>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</si>
  <si>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</si>
  <si>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</si>
  <si>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</si>
  <si>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</si>
  <si>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</si>
  <si>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</si>
  <si>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</si>
  <si>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</si>
  <si>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</si>
  <si>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</si>
  <si>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</si>
  <si>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</si>
  <si>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</si>
  <si>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</si>
  <si>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</si>
  <si>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</si>
  <si>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</si>
  <si>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</si>
  <si>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</si>
  <si>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</si>
  <si>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</si>
  <si>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</si>
  <si>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</si>
  <si>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</si>
  <si>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</si>
  <si>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</si>
  <si>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</si>
  <si>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</si>
  <si>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</si>
  <si>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</si>
  <si>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</si>
  <si>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</si>
  <si>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</si>
  <si>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</si>
  <si>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</si>
  <si>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</si>
  <si>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</si>
  <si>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</si>
  <si>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</si>
  <si>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</si>
  <si>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</si>
  <si>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</si>
  <si>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</si>
  <si>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</si>
  <si>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</si>
  <si>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</si>
  <si>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</si>
  <si>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</si>
  <si>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</si>
  <si>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</si>
  <si>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</si>
  <si>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</si>
  <si>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</si>
  <si>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</si>
  <si>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</si>
  <si>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</si>
  <si>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</si>
  <si>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</si>
  <si>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</si>
  <si>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</si>
  <si>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</si>
  <si>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</si>
  <si>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</si>
  <si>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</si>
  <si>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</si>
  <si>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</si>
  <si>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</si>
  <si>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</si>
  <si>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</si>
  <si>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</si>
  <si>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</si>
  <si>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</si>
  <si>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</si>
  <si>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</si>
  <si>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</si>
  <si>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</si>
  <si>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</si>
  <si>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</si>
  <si>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</si>
  <si>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</si>
  <si>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</si>
  <si>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</si>
  <si>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</si>
  <si>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</si>
  <si>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</si>
  <si>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</si>
  <si>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</si>
  <si>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</si>
  <si>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</si>
  <si>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</si>
  <si>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</si>
  <si>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</si>
  <si>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</si>
  <si>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</si>
  <si>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</si>
  <si>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</si>
  <si>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</si>
  <si>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</si>
  <si>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</si>
  <si>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</si>
  <si>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</si>
  <si>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</si>
  <si>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</si>
  <si>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</si>
  <si>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</si>
  <si>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</si>
  <si>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</si>
  <si>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</si>
  <si>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</si>
  <si>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</si>
  <si>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</si>
  <si>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</si>
  <si>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</si>
  <si>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</si>
  <si>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</si>
  <si>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</si>
  <si>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</si>
  <si>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</si>
  <si>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</si>
  <si>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</si>
  <si>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</si>
  <si>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</si>
  <si>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</si>
  <si>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</si>
  <si>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</si>
  <si>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</si>
  <si>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</si>
  <si>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</si>
  <si>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</si>
  <si>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</si>
  <si>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</si>
  <si>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</si>
  <si>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</si>
  <si>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</si>
  <si>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</si>
  <si>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</si>
  <si>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</si>
  <si>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</si>
  <si>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</si>
  <si>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</si>
  <si>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</si>
  <si>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</si>
  <si>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</si>
  <si>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</si>
  <si>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</si>
  <si>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</si>
  <si>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</si>
  <si>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</si>
  <si>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</si>
  <si>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</si>
  <si>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</si>
  <si>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</si>
  <si>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</si>
  <si>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</si>
  <si>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</si>
  <si>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</si>
  <si>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</si>
  <si>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</si>
  <si>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</si>
  <si>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</si>
  <si>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</si>
  <si>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</si>
  <si>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</si>
  <si>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</si>
  <si>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</si>
  <si>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</si>
  <si>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</si>
  <si>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</si>
  <si>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</si>
  <si>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</si>
  <si>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</si>
  <si>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</si>
  <si>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</si>
  <si>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</si>
  <si>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</si>
  <si>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</si>
  <si>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</si>
  <si>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</si>
  <si>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</si>
  <si>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</si>
  <si>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</si>
  <si>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</si>
  <si>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</si>
  <si>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</si>
  <si>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</si>
  <si>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</si>
  <si>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</si>
  <si>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</si>
  <si>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</si>
  <si>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</si>
  <si>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</si>
  <si>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</si>
  <si>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</si>
  <si>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</si>
  <si>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</si>
  <si>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</si>
  <si>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</si>
  <si>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</si>
  <si>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</si>
  <si>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</si>
  <si>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</si>
  <si>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</si>
  <si>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</si>
  <si>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</si>
  <si>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</si>
  <si>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</si>
  <si>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</si>
  <si>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</si>
  <si>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</si>
  <si>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</si>
  <si>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</si>
  <si>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</si>
  <si>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</si>
  <si>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</si>
  <si>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</si>
  <si>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</si>
  <si>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</si>
  <si>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</si>
  <si>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</si>
  <si>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</si>
  <si>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</si>
  <si>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</si>
  <si>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</si>
  <si>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</si>
  <si>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</si>
  <si>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</si>
  <si>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</si>
  <si>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</si>
  <si>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</si>
  <si>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</si>
  <si>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</si>
  <si>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</si>
  <si>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</si>
  <si>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</si>
  <si>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</si>
  <si>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</si>
  <si>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</si>
  <si>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</si>
  <si>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</si>
  <si>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</si>
  <si>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</si>
  <si>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</si>
  <si>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</si>
  <si>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</si>
  <si>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</si>
  <si>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</si>
  <si>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</si>
  <si>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</si>
  <si>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</si>
  <si>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</si>
  <si>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</si>
  <si>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</si>
  <si>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</si>
  <si>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</si>
  <si>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</si>
  <si>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</si>
  <si>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</si>
  <si>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</si>
  <si>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</si>
  <si>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</si>
  <si>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</si>
  <si>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</si>
  <si>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</si>
  <si>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</si>
  <si>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</si>
  <si>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</si>
  <si>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</si>
  <si>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</si>
  <si>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</si>
  <si>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</si>
  <si>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</si>
  <si>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</si>
  <si>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</si>
  <si>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</si>
  <si>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</si>
  <si>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</si>
  <si>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</si>
  <si>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</si>
  <si>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</si>
  <si>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</si>
  <si>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</si>
  <si>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</si>
  <si>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</si>
  <si>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</si>
  <si>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</si>
  <si>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</si>
  <si>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</si>
  <si>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</si>
  <si>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</si>
  <si>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</si>
  <si>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</si>
  <si>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</si>
  <si>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</si>
  <si>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</si>
  <si>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</si>
  <si>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</si>
  <si>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</si>
  <si>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</si>
  <si>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</si>
  <si>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</si>
  <si>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</si>
  <si>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</si>
  <si>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</si>
  <si>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</si>
  <si>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</si>
  <si>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</si>
  <si>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</si>
  <si>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</si>
  <si>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</si>
  <si>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</si>
  <si>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</si>
  <si>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</si>
  <si>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</si>
  <si>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</si>
  <si>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</si>
  <si>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</si>
  <si>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</si>
  <si>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</si>
  <si>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</si>
  <si>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</si>
  <si>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</si>
  <si>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</si>
  <si>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</si>
  <si>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</si>
  <si>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</si>
  <si>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</si>
  <si>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</si>
  <si>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</si>
  <si>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</si>
  <si>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</si>
  <si>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</si>
  <si>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</si>
  <si>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</si>
  <si>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</si>
  <si>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</si>
  <si>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</si>
  <si>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</si>
  <si>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</si>
  <si>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</si>
  <si>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</si>
  <si>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</si>
  <si>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</si>
  <si>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</si>
  <si>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</si>
  <si>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</si>
  <si>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</si>
  <si>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</si>
  <si>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</si>
  <si>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</si>
  <si>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</si>
  <si>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</si>
  <si>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</si>
  <si>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</si>
  <si>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</si>
  <si>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</si>
  <si>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</si>
  <si>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</si>
  <si>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</si>
  <si>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</si>
  <si>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</si>
  <si>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</si>
  <si>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</si>
  <si>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</si>
  <si>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</si>
  <si>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</si>
  <si>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</si>
  <si>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</si>
  <si>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</si>
  <si>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</si>
  <si>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</si>
  <si>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</si>
  <si>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</si>
  <si>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</si>
  <si>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</si>
  <si>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</si>
  <si>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</si>
  <si>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</si>
  <si>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</si>
  <si>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</si>
  <si>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</si>
  <si>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</si>
  <si>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</si>
  <si>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</si>
  <si>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</si>
  <si>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</si>
  <si>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</si>
  <si>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</si>
  <si>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</si>
  <si>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</si>
  <si>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</si>
  <si>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</si>
  <si>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</si>
  <si>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</si>
  <si>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</si>
  <si>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</si>
  <si>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</si>
  <si>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</si>
  <si>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</si>
  <si>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</si>
  <si>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</si>
  <si>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</si>
  <si>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</si>
  <si>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</si>
  <si>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</si>
  <si>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</si>
  <si>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</si>
  <si>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</si>
  <si>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</si>
  <si>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</si>
  <si>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</si>
  <si>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</si>
  <si>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</si>
  <si>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</si>
  <si>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</si>
  <si>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</si>
  <si>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</si>
  <si>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</si>
  <si>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</si>
  <si>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</si>
  <si>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</si>
  <si>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</si>
  <si>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</si>
  <si>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</si>
  <si>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</si>
  <si>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</si>
  <si>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</si>
  <si>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</si>
  <si>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</si>
  <si>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</si>
  <si>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</si>
  <si>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</si>
  <si>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</si>
  <si>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</si>
  <si>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</si>
  <si>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</si>
  <si>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</si>
  <si>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</si>
  <si>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</si>
  <si>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</si>
  <si>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</si>
  <si>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</si>
  <si>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</si>
  <si>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</si>
  <si>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</si>
  <si>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</si>
  <si>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</si>
  <si>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</si>
  <si>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</si>
  <si>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</si>
  <si>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</si>
  <si>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</si>
  <si>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</si>
  <si>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</si>
  <si>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</si>
  <si>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</si>
  <si>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</si>
  <si>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</si>
  <si>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</si>
  <si>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</si>
  <si>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</si>
  <si>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</si>
  <si>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</si>
  <si>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</si>
  <si>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</si>
  <si>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</si>
  <si>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</si>
  <si>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</si>
  <si>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</si>
  <si>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</si>
  <si>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</si>
  <si>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</si>
  <si>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</si>
  <si>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</si>
  <si>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</si>
  <si>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</si>
  <si>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</si>
  <si>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</si>
  <si>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</si>
  <si>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</si>
  <si>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</si>
  <si>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</si>
  <si>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</si>
  <si>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</si>
  <si>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</si>
  <si>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</si>
  <si>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</si>
  <si>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</si>
  <si>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</si>
  <si>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</si>
  <si>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</si>
  <si>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</si>
  <si>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</si>
  <si>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</si>
  <si>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</si>
  <si>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</si>
  <si>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</si>
  <si>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</si>
  <si>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</si>
  <si>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</si>
  <si>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</si>
  <si>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</si>
  <si>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</si>
  <si>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</si>
  <si>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</si>
  <si>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</si>
  <si>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</si>
  <si>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</si>
  <si>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</si>
  <si>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</si>
  <si>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</si>
  <si>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</si>
  <si>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</si>
  <si>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</si>
  <si>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</si>
  <si>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</si>
  <si>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</si>
  <si>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</si>
  <si>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</si>
  <si>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</si>
  <si>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</si>
  <si>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</si>
  <si>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</si>
  <si>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</si>
  <si>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</si>
  <si>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</si>
  <si>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</si>
  <si>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</si>
  <si>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</si>
  <si>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</si>
  <si>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</si>
  <si>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</si>
  <si>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</si>
  <si>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</si>
  <si>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</si>
  <si>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</si>
  <si>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</si>
  <si>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</si>
  <si>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</si>
  <si>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</si>
  <si>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</si>
  <si>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</si>
  <si>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</si>
  <si>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</si>
  <si>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</si>
  <si>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</si>
  <si>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</si>
  <si>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</si>
  <si>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</si>
  <si>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</si>
  <si>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</si>
  <si>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</si>
  <si>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</si>
  <si>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</si>
  <si>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</si>
  <si>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</si>
  <si>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</si>
  <si>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</si>
  <si>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</si>
  <si>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</si>
  <si>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</si>
  <si>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</si>
  <si>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</si>
  <si>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</si>
  <si>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</si>
  <si>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</si>
  <si>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</si>
  <si>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</si>
  <si>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</si>
  <si>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</si>
  <si>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</si>
  <si>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</si>
  <si>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</si>
  <si>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</si>
  <si>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</si>
  <si>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</si>
  <si>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</si>
  <si>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</si>
  <si>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</si>
  <si>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</si>
  <si>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</si>
  <si>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</si>
  <si>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</si>
  <si>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</si>
  <si>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</si>
  <si>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</si>
  <si>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</si>
  <si>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</si>
  <si>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</si>
  <si>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</si>
  <si>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</si>
  <si>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</si>
  <si>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</si>
  <si>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</si>
  <si>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</si>
  <si>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</si>
  <si>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</si>
  <si>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</si>
  <si>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</si>
  <si>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</si>
  <si>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</si>
  <si>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</si>
  <si>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</si>
  <si>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</si>
  <si>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</si>
  <si>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</si>
  <si>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</si>
  <si>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</si>
  <si>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</si>
  <si>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</si>
  <si>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</si>
  <si>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</si>
  <si>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</si>
  <si>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</si>
  <si>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</si>
  <si>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</si>
  <si>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</si>
  <si>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</si>
  <si>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</si>
  <si>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</si>
  <si>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</si>
  <si>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</si>
  <si>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</si>
  <si>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</si>
  <si>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</si>
  <si>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</si>
  <si>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</si>
  <si>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</si>
  <si>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</si>
  <si>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</si>
  <si>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</si>
  <si>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</si>
  <si>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</si>
  <si>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</si>
  <si>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</si>
  <si>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</si>
  <si>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</si>
  <si>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</si>
  <si>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</si>
  <si>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</si>
  <si>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</si>
  <si>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</si>
  <si>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</si>
  <si>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</si>
  <si>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</si>
  <si>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</si>
  <si>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</si>
  <si>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</si>
  <si>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</si>
  <si>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</si>
  <si>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</si>
  <si>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</si>
  <si>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</si>
  <si>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</si>
  <si>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</si>
  <si>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</si>
  <si>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</si>
  <si>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</si>
  <si>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</si>
  <si>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</si>
  <si>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</si>
  <si>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</si>
  <si>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</si>
  <si>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</si>
  <si>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</si>
  <si>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</si>
  <si>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</si>
  <si>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</si>
  <si>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</si>
  <si>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</si>
  <si>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</si>
  <si>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</si>
  <si>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</si>
  <si>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</si>
  <si>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</si>
  <si>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</si>
  <si>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</si>
  <si>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</si>
  <si>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</si>
  <si>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</si>
  <si>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</si>
  <si>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</si>
  <si>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</si>
  <si>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</si>
  <si>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</si>
  <si>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</si>
  <si>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</si>
  <si>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</si>
  <si>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</si>
  <si>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</si>
  <si>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</si>
  <si>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</si>
  <si>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</si>
  <si>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</si>
  <si>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</si>
  <si>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</si>
  <si>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</si>
  <si>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</si>
  <si>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</si>
  <si>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</si>
  <si>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</si>
  <si>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</si>
  <si>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</si>
  <si>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</si>
  <si>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</si>
  <si>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</si>
  <si>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</si>
  <si>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</si>
  <si>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</si>
  <si>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</si>
  <si>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</si>
  <si>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</si>
  <si>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</si>
  <si>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</si>
  <si>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</si>
  <si>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</si>
  <si>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</si>
  <si>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</si>
  <si>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</si>
  <si>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</si>
  <si>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</si>
  <si>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</si>
  <si>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</si>
  <si>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</si>
  <si>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</si>
  <si>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</si>
  <si>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</si>
  <si>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</si>
  <si>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</si>
  <si>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</si>
  <si>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</si>
  <si>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</si>
  <si>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</si>
  <si>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</si>
  <si>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</si>
  <si>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</si>
  <si>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</si>
  <si>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</si>
  <si>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</si>
  <si>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</si>
  <si>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</si>
  <si>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</si>
  <si>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</si>
  <si>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</si>
  <si>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</si>
  <si>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</si>
  <si>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</si>
  <si>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</si>
  <si>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</si>
  <si>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</si>
  <si>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</si>
  <si>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</si>
  <si>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</si>
  <si>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</si>
  <si>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</si>
  <si>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</si>
  <si>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</si>
  <si>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</si>
  <si>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</si>
  <si>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</si>
  <si>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</si>
  <si>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</si>
  <si>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</si>
  <si>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</si>
  <si>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</si>
  <si>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</si>
  <si>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</si>
  <si>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</si>
  <si>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</si>
  <si>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</si>
  <si>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</si>
  <si>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</si>
  <si>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</si>
  <si>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</si>
  <si>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</si>
  <si>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</si>
  <si>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</si>
  <si>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</si>
  <si>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</si>
  <si>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</si>
  <si>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</si>
  <si>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</si>
  <si>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</si>
  <si>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</si>
  <si>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</si>
  <si>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</si>
  <si>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</si>
  <si>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</si>
  <si>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</si>
  <si>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</si>
  <si>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</si>
  <si>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</si>
  <si>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</si>
  <si>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</si>
  <si>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</si>
  <si>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</si>
  <si>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</si>
  <si>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</si>
  <si>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</si>
  <si>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</si>
  <si>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</si>
  <si>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</si>
  <si>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</si>
  <si>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</si>
  <si>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</si>
  <si>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</si>
  <si>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</si>
  <si>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</si>
  <si>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</si>
  <si>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</si>
  <si>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</si>
  <si>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</si>
  <si>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</si>
  <si>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</si>
  <si>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</si>
  <si>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</si>
  <si>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</si>
  <si>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</si>
  <si>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</si>
  <si>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</si>
  <si>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</si>
  <si>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</si>
  <si>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</si>
  <si>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</si>
  <si>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</si>
  <si>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</si>
  <si>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</si>
  <si>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</si>
  <si>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</si>
  <si>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</si>
  <si>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</si>
  <si>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</si>
  <si>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</si>
  <si>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</si>
  <si>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</si>
  <si>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</si>
  <si>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</si>
  <si>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</si>
  <si>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</si>
  <si>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</si>
  <si>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</si>
  <si>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</si>
  <si>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</si>
  <si>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</si>
  <si>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</si>
  <si>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</si>
  <si>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</si>
  <si>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</si>
  <si>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</si>
  <si>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</si>
  <si>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</si>
  <si>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</si>
  <si>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</si>
  <si>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</si>
  <si>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</si>
  <si>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</si>
  <si>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</si>
  <si>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</si>
  <si>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</si>
  <si>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</si>
  <si>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</si>
  <si>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</si>
  <si>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</si>
  <si>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</si>
  <si>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</si>
  <si>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</si>
  <si>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</si>
  <si>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</si>
  <si>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</si>
  <si>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</si>
  <si>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</si>
  <si>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</si>
  <si>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</si>
  <si>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</si>
  <si>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</si>
  <si>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</si>
  <si>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</si>
  <si>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</si>
  <si>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</si>
  <si>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</si>
  <si>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</si>
  <si>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</si>
  <si>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</si>
  <si>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</si>
  <si>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</si>
  <si>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</si>
  <si>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</si>
  <si>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</si>
  <si>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</si>
  <si>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</si>
  <si>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</si>
  <si>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</si>
  <si>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</si>
  <si>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</si>
  <si>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</si>
  <si>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</si>
  <si>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</si>
  <si>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</si>
  <si>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</si>
  <si>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</si>
  <si>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</si>
  <si>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</si>
  <si>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</si>
  <si>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</si>
  <si>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</si>
  <si>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</si>
  <si>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</si>
  <si>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</si>
  <si>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</si>
  <si>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</si>
  <si>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</si>
  <si>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</si>
  <si>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</si>
  <si>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</si>
  <si>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</si>
  <si>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</si>
  <si>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</si>
  <si>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</si>
  <si>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</si>
  <si>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</si>
  <si>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</si>
  <si>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</si>
  <si>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</si>
  <si>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</si>
  <si>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</si>
  <si>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</si>
  <si>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</si>
  <si>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</si>
  <si>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</si>
  <si>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</si>
  <si>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</si>
  <si>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</si>
  <si>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</si>
  <si>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</si>
  <si>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</si>
  <si>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</si>
  <si>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</si>
  <si>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</si>
  <si>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</si>
  <si>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</si>
  <si>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</si>
  <si>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</si>
  <si>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</si>
  <si>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</si>
  <si>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</si>
  <si>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</si>
  <si>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</si>
  <si>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</si>
  <si>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</si>
  <si>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</si>
  <si>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</si>
  <si>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</si>
  <si>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</si>
  <si>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</si>
  <si>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</si>
  <si>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</si>
  <si>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</si>
  <si>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</si>
  <si>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</si>
  <si>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</si>
  <si>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</si>
  <si>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</si>
  <si>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</si>
  <si>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</si>
  <si>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</si>
  <si>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</si>
  <si>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</si>
  <si>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</si>
  <si>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</si>
  <si>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</si>
  <si>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</si>
  <si>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</si>
  <si>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</si>
  <si>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</si>
  <si>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</si>
  <si>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</si>
  <si>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</si>
  <si>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</si>
  <si>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</si>
  <si>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</si>
  <si>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</si>
  <si>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</si>
  <si>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</si>
  <si>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</si>
  <si>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</si>
  <si>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</si>
  <si>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</si>
  <si>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</si>
  <si>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</si>
  <si>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</si>
  <si>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</si>
  <si>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</si>
  <si>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</si>
  <si>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</si>
  <si>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</si>
  <si>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</si>
  <si>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</si>
  <si>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</si>
  <si>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</si>
  <si>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</si>
  <si>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</si>
  <si>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</si>
  <si>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</si>
  <si>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</si>
  <si>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</si>
  <si>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</si>
  <si>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</si>
  <si>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</si>
  <si>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</si>
  <si>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</si>
  <si>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</si>
  <si>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</si>
  <si>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</si>
  <si>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</si>
  <si>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</si>
  <si>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</si>
  <si>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</si>
  <si>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</si>
  <si>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</si>
  <si>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</si>
  <si>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</si>
  <si>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</si>
  <si>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</si>
  <si>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</si>
  <si>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</si>
  <si>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</si>
  <si>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</si>
  <si>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</si>
  <si>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</si>
  <si>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</si>
  <si>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</si>
  <si>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</si>
  <si>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</si>
  <si>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</si>
  <si>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</si>
  <si>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</si>
  <si>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</si>
  <si>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</si>
  <si>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</si>
  <si>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</si>
  <si>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</si>
  <si>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</si>
  <si>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</si>
  <si>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</si>
  <si>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</si>
  <si>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</si>
  <si>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</si>
  <si>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</si>
  <si>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</si>
  <si>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</si>
  <si>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</si>
  <si>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</si>
  <si>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</si>
  <si>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</si>
  <si>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</si>
  <si>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</si>
  <si>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</si>
  <si>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</si>
  <si>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</si>
  <si>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</si>
  <si>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</si>
  <si>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</si>
  <si>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</si>
  <si>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</si>
  <si>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</si>
  <si>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</si>
  <si>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</si>
  <si>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</si>
  <si>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</si>
  <si>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</si>
  <si>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</si>
  <si>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</si>
  <si>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</si>
  <si>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</si>
  <si>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</si>
  <si>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</si>
  <si>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</si>
  <si>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</si>
  <si>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</si>
  <si>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</si>
  <si>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</si>
  <si>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</si>
  <si>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</si>
  <si>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</si>
  <si>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</si>
  <si>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</si>
  <si>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</si>
  <si>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</si>
  <si>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</si>
  <si>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</si>
  <si>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</si>
  <si>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</si>
  <si>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</si>
  <si>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</si>
  <si>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</si>
  <si>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</si>
  <si>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</si>
  <si>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</si>
  <si>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</si>
  <si>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</si>
  <si>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</si>
  <si>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</si>
  <si>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</si>
  <si>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</si>
  <si>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</si>
  <si>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</si>
  <si>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</si>
  <si>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</si>
  <si>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</si>
  <si>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</si>
  <si>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</si>
  <si>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</si>
  <si>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</si>
  <si>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</si>
  <si>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</si>
  <si>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</si>
  <si>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</si>
  <si>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</si>
  <si>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</si>
  <si>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</si>
  <si>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</si>
  <si>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</si>
  <si>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</si>
  <si>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</si>
  <si>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</si>
  <si>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</si>
  <si>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</si>
  <si>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</si>
  <si>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</si>
  <si>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</si>
  <si>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</si>
  <si>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</si>
  <si>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</si>
  <si>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</si>
  <si>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</si>
  <si>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</si>
  <si>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</si>
  <si>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</si>
  <si>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</si>
  <si>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</si>
  <si>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</si>
  <si>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</si>
  <si>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</si>
  <si>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</si>
  <si>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</si>
  <si>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</si>
  <si>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</si>
  <si>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</si>
  <si>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</si>
  <si>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</si>
  <si>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</si>
  <si>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</si>
  <si>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</si>
  <si>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</si>
  <si>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</si>
  <si>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</si>
  <si>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</si>
  <si>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</si>
  <si>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</si>
  <si>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</si>
  <si>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</si>
  <si>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</si>
  <si>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</si>
  <si>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</si>
  <si>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</si>
  <si>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</si>
  <si>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</si>
  <si>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</si>
  <si>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</si>
  <si>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</si>
  <si>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</si>
  <si>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</si>
  <si>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</si>
  <si>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</si>
  <si>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</si>
  <si>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</si>
  <si>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</si>
  <si>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</si>
  <si>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</si>
  <si>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</si>
  <si>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</si>
  <si>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</si>
  <si>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</si>
  <si>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</si>
  <si>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</si>
  <si>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</si>
  <si>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</si>
  <si>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</si>
  <si>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</si>
  <si>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</si>
  <si>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</si>
  <si>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</si>
  <si>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</si>
  <si>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</si>
  <si>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</si>
  <si>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</si>
  <si>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</si>
  <si>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</si>
  <si>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</si>
  <si>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</si>
  <si>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</si>
  <si>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</si>
  <si>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</si>
  <si>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</si>
  <si>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</si>
  <si>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</si>
  <si>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</si>
  <si>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</si>
  <si>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</si>
  <si>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</si>
  <si>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</si>
  <si>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</si>
  <si>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</si>
  <si>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</si>
  <si>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</si>
  <si>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</si>
  <si>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</si>
  <si>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</si>
  <si>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</si>
  <si>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</si>
  <si>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</si>
  <si>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</si>
  <si>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</si>
  <si>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</si>
  <si>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</si>
  <si>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</si>
  <si>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</si>
  <si>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</si>
  <si>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</si>
  <si>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</si>
  <si>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</si>
  <si>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</si>
  <si>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</si>
  <si>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</si>
  <si>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</si>
  <si>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</si>
  <si>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</si>
  <si>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</si>
  <si>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</si>
  <si>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</si>
  <si>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</si>
  <si>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</si>
  <si>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</si>
  <si>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</si>
  <si>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</si>
  <si>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</si>
  <si>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</si>
  <si>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</si>
  <si>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</si>
  <si>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</si>
  <si>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</si>
  <si>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</si>
  <si>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</si>
  <si>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</si>
  <si>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</si>
  <si>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</si>
  <si>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</si>
  <si>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</si>
  <si>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</si>
  <si>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</si>
  <si>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</si>
  <si>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</si>
  <si>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</si>
  <si>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</si>
  <si>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</si>
  <si>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</si>
  <si>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</si>
  <si>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</si>
  <si>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</si>
  <si>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</si>
  <si>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</si>
  <si>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</si>
  <si>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</si>
  <si>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</si>
  <si>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</si>
  <si>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</si>
  <si>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</si>
  <si>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</si>
  <si>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</si>
  <si>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</si>
  <si>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</si>
  <si>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</si>
  <si>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</si>
  <si>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</si>
  <si>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</si>
  <si>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</si>
  <si>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</si>
  <si>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</si>
  <si>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</si>
  <si>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</si>
  <si>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</si>
  <si>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</si>
  <si>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</si>
  <si>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</si>
  <si>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</si>
  <si>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</si>
  <si>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</si>
  <si>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</si>
  <si>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</si>
  <si>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</si>
  <si>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</si>
  <si>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</si>
  <si>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</si>
  <si>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</si>
  <si>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</si>
  <si>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</si>
  <si>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</si>
  <si>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</si>
  <si>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</si>
  <si>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</si>
  <si>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</si>
  <si>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</si>
  <si>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</si>
  <si>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</si>
  <si>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</si>
  <si>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</si>
  <si>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</si>
  <si>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</si>
  <si>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</si>
  <si>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</si>
  <si>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</si>
  <si>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</si>
  <si>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</si>
  <si>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</si>
  <si>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</si>
  <si>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</si>
  <si>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</si>
  <si>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</si>
  <si>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</si>
  <si>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</si>
  <si>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</si>
  <si>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</si>
  <si>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</si>
  <si>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</si>
  <si>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</si>
  <si>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</si>
  <si>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</si>
  <si>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</si>
  <si>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</si>
  <si>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</si>
  <si>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</si>
  <si>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</si>
  <si>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</si>
  <si>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</si>
  <si>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</si>
  <si>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</si>
  <si>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</si>
  <si>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</si>
  <si>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</si>
  <si>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</si>
  <si>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</si>
  <si>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</si>
  <si>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</si>
  <si>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</si>
  <si>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</si>
  <si>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</si>
  <si>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</si>
  <si>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</si>
  <si>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</si>
  <si>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</si>
  <si>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</si>
  <si>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</si>
  <si>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</si>
  <si>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</si>
  <si>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</si>
  <si>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</si>
  <si>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</si>
  <si>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</si>
  <si>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</si>
  <si>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</si>
  <si>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</si>
  <si>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</si>
  <si>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</si>
  <si>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</si>
  <si>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</si>
  <si>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</si>
  <si>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</si>
  <si>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</si>
  <si>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</si>
  <si>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</si>
  <si>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</si>
  <si>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</si>
  <si>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</si>
  <si>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</si>
  <si>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</si>
  <si>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</si>
  <si>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</si>
  <si>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</si>
  <si>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</si>
  <si>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</si>
  <si>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</si>
  <si>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</si>
  <si>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</si>
  <si>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</si>
  <si>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</si>
  <si>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</si>
  <si>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</si>
  <si>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</si>
  <si>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</si>
  <si>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</si>
  <si>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</si>
  <si>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</si>
  <si>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</si>
  <si>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</si>
  <si>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</si>
  <si>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</si>
  <si>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</si>
  <si>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</si>
  <si>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</si>
  <si>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</si>
  <si>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</si>
  <si>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</si>
  <si>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</si>
  <si>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</si>
  <si>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</si>
  <si>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</si>
  <si>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</si>
  <si>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</si>
  <si>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</si>
  <si>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</si>
  <si>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</si>
  <si>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</si>
  <si>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</si>
  <si>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</si>
  <si>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</si>
  <si>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</si>
  <si>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</si>
  <si>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</si>
  <si>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</si>
  <si>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</si>
  <si>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</si>
  <si>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</si>
  <si>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</si>
  <si>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</si>
  <si>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</si>
  <si>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</si>
  <si>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</si>
  <si>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</si>
  <si>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</si>
  <si>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</si>
  <si>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</si>
  <si>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</si>
  <si>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</si>
  <si>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</si>
  <si>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</si>
  <si>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</si>
  <si>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</si>
  <si>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</si>
  <si>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</si>
  <si>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</si>
  <si>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</si>
  <si>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</si>
  <si>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</si>
  <si>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</si>
  <si>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</si>
  <si>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</si>
  <si>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</si>
  <si>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</si>
  <si>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</si>
  <si>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</si>
  <si>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</si>
  <si>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</si>
  <si>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</si>
  <si>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</si>
  <si>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</si>
  <si>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</si>
  <si>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</si>
  <si>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</si>
  <si>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</si>
  <si>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</si>
  <si>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</si>
  <si>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</si>
  <si>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</si>
  <si>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</si>
  <si>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</si>
  <si>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</si>
  <si>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</si>
  <si>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</si>
  <si>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</si>
  <si>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</si>
  <si>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</si>
  <si>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</si>
  <si>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</si>
  <si>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</si>
  <si>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</si>
  <si>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</si>
  <si>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</si>
  <si>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</si>
  <si>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</si>
  <si>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</si>
  <si>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</si>
  <si>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</si>
  <si>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</si>
  <si>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</si>
  <si>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</si>
  <si>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</si>
  <si>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</si>
  <si>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</si>
  <si>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</si>
  <si>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</si>
  <si>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</si>
  <si>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</si>
  <si>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</si>
  <si>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</si>
  <si>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</si>
  <si>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</si>
  <si>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</si>
  <si>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</si>
  <si>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</si>
  <si>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</si>
  <si>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</si>
  <si>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</si>
  <si>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</si>
  <si>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</si>
  <si>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</si>
  <si>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</si>
  <si>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</si>
  <si>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</si>
  <si>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</si>
  <si>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</si>
  <si>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</si>
  <si>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</si>
  <si>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</si>
  <si>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</si>
  <si>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</si>
  <si>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</si>
  <si>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</si>
  <si>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</si>
  <si>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</si>
  <si>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</si>
  <si>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</si>
  <si>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</si>
  <si>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</si>
  <si>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</si>
  <si>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</si>
  <si>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</si>
  <si>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</si>
  <si>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</si>
  <si>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</si>
  <si>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</si>
  <si>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</si>
  <si>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</si>
  <si>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</si>
  <si>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</si>
  <si>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</si>
  <si>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</si>
  <si>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</si>
  <si>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</si>
  <si>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</si>
  <si>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</si>
  <si>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</si>
  <si>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</si>
  <si>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</si>
  <si>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</si>
  <si>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</si>
  <si>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</si>
  <si>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</si>
  <si>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</si>
  <si>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</si>
  <si>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</si>
  <si>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</si>
  <si>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</si>
  <si>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</si>
  <si>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</si>
  <si>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</si>
  <si>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</si>
  <si>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</si>
  <si>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</si>
  <si>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</si>
  <si>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</si>
  <si>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</si>
  <si>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</si>
  <si>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</si>
  <si>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</si>
  <si>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</si>
  <si>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</si>
  <si>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</si>
  <si>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</si>
  <si>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</si>
  <si>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</si>
  <si>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</si>
  <si>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</si>
  <si>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</si>
  <si>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</si>
  <si>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</si>
  <si>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</si>
  <si>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</si>
  <si>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</si>
  <si>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</si>
  <si>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</si>
  <si>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</si>
  <si>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</si>
  <si>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</si>
  <si>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</si>
  <si>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</si>
  <si>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</si>
  <si>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</si>
  <si>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</si>
  <si>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</si>
  <si>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</si>
  <si>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</si>
  <si>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</si>
  <si>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</si>
  <si>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</si>
  <si>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</si>
  <si>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</si>
  <si>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</si>
  <si>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</si>
  <si>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</si>
  <si>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</si>
  <si>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</si>
  <si>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</si>
  <si>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</si>
  <si>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</si>
  <si>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</si>
  <si>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</si>
  <si>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</si>
  <si>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</si>
  <si>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</si>
  <si>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</si>
  <si>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</si>
  <si>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</si>
  <si>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</si>
  <si>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</si>
  <si>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</si>
  <si>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</si>
  <si>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</si>
  <si>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</si>
  <si>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</si>
  <si>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</si>
  <si>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</si>
  <si>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</si>
  <si>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</si>
  <si>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</si>
  <si>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</si>
  <si>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</si>
  <si>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</si>
  <si>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</si>
  <si>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</si>
  <si>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</si>
  <si>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</si>
  <si>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</si>
  <si>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</si>
  <si>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</si>
  <si>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</si>
  <si>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</si>
  <si>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</si>
  <si>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</si>
  <si>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</si>
  <si>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</si>
  <si>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</si>
  <si>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</si>
  <si>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</si>
  <si>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</si>
  <si>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</si>
  <si>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</si>
  <si>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</si>
  <si>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</si>
  <si>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</si>
  <si>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</si>
  <si>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</si>
  <si>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</si>
  <si>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</si>
  <si>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</si>
  <si>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</si>
  <si>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</si>
  <si>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</si>
  <si>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</si>
  <si>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</si>
  <si>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</si>
  <si>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</si>
  <si>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</si>
  <si>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</si>
  <si>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</si>
  <si>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</si>
  <si>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</si>
  <si>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</si>
  <si>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</si>
  <si>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</si>
  <si>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</si>
  <si>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</si>
  <si>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</si>
  <si>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</si>
  <si>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</si>
  <si>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</si>
  <si>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</si>
  <si>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</si>
  <si>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</si>
  <si>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</si>
  <si>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</si>
  <si>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</si>
  <si>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</si>
  <si>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</si>
  <si>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</si>
  <si>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</si>
  <si>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</si>
  <si>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</si>
  <si>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</si>
  <si>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</si>
  <si>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</si>
  <si>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</si>
  <si>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</si>
  <si>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</si>
  <si>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</si>
  <si>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</si>
  <si>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</si>
  <si>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</si>
  <si>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</si>
  <si>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</si>
  <si>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</si>
  <si>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</si>
  <si>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</si>
  <si>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</si>
  <si>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</si>
  <si>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</si>
  <si>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</si>
  <si>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</si>
  <si>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</si>
  <si>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</si>
  <si>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</si>
  <si>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</si>
  <si>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</si>
  <si>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</si>
  <si>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</si>
  <si>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</si>
  <si>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</si>
  <si>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</si>
  <si>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</si>
  <si>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</si>
  <si>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</si>
  <si>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</si>
  <si>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</si>
  <si>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</si>
  <si>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</si>
  <si>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</si>
  <si>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</si>
  <si>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</si>
  <si>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</si>
  <si>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</si>
  <si>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</si>
  <si>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</si>
  <si>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</si>
  <si>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</si>
  <si>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</si>
  <si>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</si>
  <si>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</si>
  <si>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</si>
  <si>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</si>
  <si>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</si>
  <si>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</si>
  <si>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</si>
  <si>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</si>
  <si>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</si>
  <si>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</si>
  <si>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</si>
  <si>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</si>
  <si>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</si>
  <si>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</si>
  <si>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</si>
  <si>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</si>
  <si>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</si>
  <si>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</si>
  <si>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</si>
  <si>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</si>
  <si>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</si>
  <si>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</si>
  <si>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</si>
  <si>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</si>
  <si>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</si>
  <si>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</si>
  <si>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</si>
  <si>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</si>
  <si>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</si>
  <si>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</si>
  <si>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</si>
  <si>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</si>
  <si>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</si>
  <si>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</si>
  <si>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</si>
  <si>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</si>
  <si>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</si>
  <si>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</si>
  <si>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</si>
  <si>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</si>
  <si>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</si>
  <si>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</si>
  <si>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</si>
  <si>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</si>
  <si>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</si>
  <si>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</si>
  <si>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</si>
  <si>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</si>
  <si>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</si>
  <si>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</si>
  <si>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</si>
  <si>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</si>
  <si>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</si>
  <si>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</si>
  <si>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</si>
  <si>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</si>
  <si>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</si>
  <si>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</si>
  <si>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</si>
  <si>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</si>
  <si>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</si>
  <si>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</si>
  <si>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</si>
  <si>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</si>
  <si>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</si>
  <si>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</si>
  <si>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</si>
  <si>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</si>
  <si>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</si>
  <si>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</si>
  <si>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</si>
  <si>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</si>
  <si>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</si>
  <si>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</si>
  <si>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</si>
  <si>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</si>
  <si>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</si>
  <si>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</si>
  <si>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</si>
  <si>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</si>
  <si>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</si>
  <si>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</si>
  <si>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</si>
  <si>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</si>
  <si>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</si>
  <si>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</si>
  <si>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</si>
  <si>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</si>
  <si>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</si>
  <si>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</si>
  <si>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</si>
  <si>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</si>
  <si>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</si>
  <si>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</si>
  <si>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</si>
  <si>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</si>
  <si>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</si>
  <si>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</si>
  <si>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</si>
  <si>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</si>
  <si>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</si>
  <si>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</si>
  <si>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</si>
  <si>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</si>
  <si>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</si>
  <si>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</si>
  <si>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</si>
  <si>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</si>
  <si>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</si>
  <si>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</si>
  <si>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</si>
  <si>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</si>
  <si>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</si>
  <si>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</si>
  <si>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</si>
  <si>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</si>
  <si>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</si>
  <si>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</si>
  <si>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</si>
  <si>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</si>
  <si>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</si>
  <si>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</si>
  <si>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</si>
  <si>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</si>
  <si>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</si>
  <si>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</si>
  <si>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</si>
  <si>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</si>
  <si>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</si>
  <si>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</si>
  <si>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</si>
  <si>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</si>
  <si>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</si>
  <si>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</si>
  <si>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</si>
  <si>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</si>
  <si>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</si>
  <si>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</si>
  <si>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</si>
  <si>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</si>
  <si>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</si>
  <si>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</si>
  <si>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</si>
  <si>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</si>
  <si>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</si>
  <si>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</si>
  <si>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</si>
  <si>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</si>
  <si>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</si>
  <si>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</si>
  <si>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</si>
  <si>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</si>
  <si>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</si>
  <si>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</si>
  <si>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</si>
  <si>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</si>
  <si>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</si>
  <si>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</si>
  <si>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</si>
  <si>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</si>
  <si>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</si>
  <si>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</si>
  <si>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</si>
  <si>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</si>
  <si>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</si>
  <si>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</si>
  <si>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</si>
  <si>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</si>
  <si>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</si>
  <si>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</si>
  <si>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</si>
  <si>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</si>
  <si>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</si>
  <si>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</si>
  <si>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</si>
  <si>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</si>
  <si>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</si>
  <si>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</si>
  <si>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</si>
  <si>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</si>
  <si>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</si>
  <si>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</si>
  <si>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</si>
  <si>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</si>
  <si>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</si>
  <si>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</si>
  <si>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</si>
  <si>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</si>
  <si>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</si>
  <si>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</si>
  <si>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</si>
  <si>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</si>
  <si>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</si>
  <si>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</si>
  <si>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</si>
  <si>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</si>
  <si>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</si>
  <si>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</si>
  <si>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</si>
  <si>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</si>
  <si>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</si>
  <si>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</si>
  <si>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</si>
  <si>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</si>
  <si>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</si>
  <si>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</si>
  <si>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</si>
  <si>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</si>
  <si>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</si>
  <si>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</si>
  <si>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</si>
  <si>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</si>
  <si>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</si>
  <si>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</si>
  <si>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</si>
  <si>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</si>
  <si>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</si>
  <si>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</si>
  <si>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</si>
  <si>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</si>
  <si>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</si>
  <si>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</si>
  <si>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</si>
  <si>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</si>
  <si>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</si>
  <si>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</si>
  <si>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</si>
  <si>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</si>
  <si>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</si>
  <si>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</si>
  <si>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</si>
  <si>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</si>
  <si>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</si>
  <si>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</si>
  <si>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</si>
  <si>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</si>
  <si>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</si>
  <si>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</si>
  <si>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</si>
  <si>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</si>
  <si>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</si>
  <si>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</si>
  <si>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</si>
  <si>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</si>
  <si>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</si>
  <si>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</si>
  <si>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</si>
  <si>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</si>
  <si>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</si>
  <si>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</si>
  <si>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</si>
  <si>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</si>
  <si>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</si>
  <si>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</si>
  <si>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</si>
  <si>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</si>
  <si>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</si>
  <si>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</si>
  <si>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</si>
  <si>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</si>
  <si>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</si>
  <si>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</si>
  <si>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</si>
  <si>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</si>
  <si>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</si>
  <si>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</si>
  <si>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</si>
  <si>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</si>
  <si>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</si>
  <si>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</si>
  <si>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</si>
  <si>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</si>
  <si>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</si>
  <si>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</si>
  <si>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</si>
  <si>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</si>
  <si>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</si>
  <si>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</si>
  <si>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</si>
  <si>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</si>
  <si>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</si>
  <si>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</si>
  <si>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</si>
  <si>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</si>
  <si>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</si>
  <si>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</si>
  <si>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</si>
  <si>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</si>
  <si>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</si>
  <si>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</si>
  <si>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</si>
  <si>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</si>
  <si>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</si>
  <si>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</si>
  <si>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</si>
  <si>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</si>
  <si>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</si>
  <si>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</si>
  <si>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</si>
  <si>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</si>
  <si>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</si>
  <si>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</si>
  <si>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</si>
  <si>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</si>
  <si>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</si>
  <si>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</si>
  <si>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</si>
  <si>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</si>
  <si>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</si>
  <si>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</si>
  <si>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</si>
  <si>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</si>
  <si>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</si>
  <si>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</si>
  <si>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</si>
  <si>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</si>
  <si>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</si>
  <si>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</si>
  <si>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</si>
  <si>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</si>
  <si>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</si>
  <si>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</si>
  <si>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</si>
  <si>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</si>
  <si>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</si>
  <si>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</si>
  <si>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</si>
  <si>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</si>
  <si>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</si>
  <si>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</si>
  <si>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</si>
  <si>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</si>
  <si>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</si>
  <si>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</si>
  <si>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</si>
  <si>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</si>
  <si>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</si>
  <si>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</si>
  <si>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</si>
  <si>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</si>
  <si>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</si>
  <si>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</si>
  <si>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</si>
  <si>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</si>
  <si>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</si>
  <si>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</si>
  <si>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</si>
  <si>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</si>
  <si>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</si>
  <si>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</si>
  <si>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</si>
  <si>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</si>
  <si>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</si>
  <si>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</si>
  <si>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</si>
  <si>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</si>
  <si>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</si>
  <si>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</si>
  <si>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</si>
  <si>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</si>
  <si>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</si>
  <si>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</si>
  <si>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</si>
  <si>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</si>
  <si>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</si>
  <si>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</si>
  <si>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</si>
  <si>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</si>
  <si>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</si>
  <si>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</si>
  <si>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</si>
  <si>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</si>
  <si>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</si>
  <si>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</si>
  <si>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</si>
  <si>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</si>
  <si>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</si>
  <si>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</si>
  <si>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</si>
  <si>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</si>
  <si>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</si>
  <si>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</si>
  <si>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</si>
  <si>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</si>
  <si>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</si>
  <si>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</si>
  <si>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</si>
  <si>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</si>
  <si>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</si>
  <si>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</si>
  <si>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</si>
  <si>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</si>
  <si>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</si>
  <si>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</si>
  <si>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</si>
  <si>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</si>
  <si>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</si>
  <si>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</si>
  <si>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</si>
  <si>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</si>
  <si>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</si>
  <si>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</si>
  <si>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</si>
  <si>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</si>
  <si>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</si>
  <si>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</si>
  <si>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</si>
  <si>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</si>
  <si>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</si>
  <si>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</si>
  <si>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</si>
  <si>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</si>
  <si>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</si>
  <si>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</si>
  <si>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</si>
  <si>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</si>
  <si>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</si>
  <si>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</si>
  <si>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</si>
  <si>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</si>
  <si>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</si>
  <si>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</si>
  <si>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</si>
  <si>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</si>
  <si>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</si>
  <si>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</si>
  <si>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</si>
  <si>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</si>
  <si>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</si>
  <si>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</si>
  <si>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</si>
  <si>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</si>
  <si>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</si>
  <si>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</si>
  <si>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</si>
  <si>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</si>
  <si>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</si>
  <si>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</si>
  <si>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</si>
  <si>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</si>
  <si>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</si>
  <si>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</si>
  <si>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</si>
  <si>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</si>
  <si>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</si>
  <si>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</si>
  <si>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</si>
  <si>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</si>
  <si>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</si>
  <si>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</si>
  <si>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</si>
  <si>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</si>
  <si>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</si>
  <si>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</si>
  <si>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</si>
  <si>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</si>
  <si>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</si>
  <si>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</si>
  <si>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</si>
  <si>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</si>
  <si>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</si>
  <si>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</si>
  <si>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</si>
  <si>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</si>
  <si>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</si>
  <si>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</si>
  <si>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</si>
  <si>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</si>
  <si>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</si>
  <si>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</si>
  <si>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</si>
  <si>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</si>
  <si>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</si>
  <si>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</si>
  <si>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</si>
  <si>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</si>
  <si>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</si>
  <si>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</si>
  <si>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</si>
  <si>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</si>
  <si>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</si>
  <si>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</si>
  <si>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</si>
  <si>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</si>
  <si>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</si>
  <si>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</si>
  <si>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</si>
  <si>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</si>
  <si>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</si>
  <si>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</si>
  <si>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</si>
  <si>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</si>
  <si>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</si>
  <si>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</si>
  <si>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</si>
  <si>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</si>
  <si>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</si>
  <si>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</si>
  <si>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</si>
  <si>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</si>
  <si>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</si>
  <si>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</si>
  <si>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</si>
  <si>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</si>
  <si>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</si>
  <si>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</si>
  <si>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</si>
  <si>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</si>
  <si>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</si>
  <si>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</si>
  <si>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</si>
  <si>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</si>
  <si>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</si>
  <si>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</si>
  <si>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</si>
  <si>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</si>
  <si>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</si>
  <si>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</si>
  <si>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</si>
  <si>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</si>
  <si>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</si>
  <si>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</si>
  <si>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</si>
  <si>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</si>
  <si>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</si>
  <si>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</si>
  <si>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</si>
  <si>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</si>
  <si>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</si>
  <si>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</si>
  <si>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</si>
  <si>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</si>
  <si>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</si>
  <si>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</si>
  <si>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</si>
  <si>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</si>
  <si>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</si>
  <si>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</si>
  <si>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</si>
  <si>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</si>
  <si>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</si>
  <si>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</si>
  <si>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</si>
  <si>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</si>
  <si>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</si>
  <si>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</si>
  <si>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</si>
  <si>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</si>
  <si>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</si>
  <si>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</si>
  <si>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</si>
  <si>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</si>
  <si>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</si>
  <si>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</si>
  <si>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</si>
  <si>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</si>
  <si>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</si>
  <si>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</si>
  <si>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</si>
  <si>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</si>
  <si>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</si>
  <si>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</si>
  <si>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</si>
  <si>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</si>
  <si>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</si>
  <si>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</si>
  <si>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</si>
  <si>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</si>
  <si>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</si>
  <si>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</si>
  <si>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</si>
  <si>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</si>
  <si>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</si>
  <si>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</si>
  <si>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</si>
  <si>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</si>
  <si>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</si>
  <si>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</si>
  <si>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</si>
  <si>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</si>
  <si>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</si>
  <si>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</si>
  <si>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</si>
  <si>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</si>
  <si>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</si>
  <si>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</si>
  <si>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</si>
  <si>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</si>
  <si>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</si>
  <si>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</si>
  <si>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</si>
  <si>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</si>
  <si>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</si>
  <si>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</si>
  <si>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</si>
  <si>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</si>
  <si>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</si>
  <si>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</si>
  <si>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</si>
  <si>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</si>
  <si>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</si>
  <si>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</si>
  <si>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</si>
  <si>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</si>
  <si>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</si>
  <si>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</si>
  <si>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</si>
  <si>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</si>
  <si>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</si>
  <si>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</si>
  <si>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</si>
  <si>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</si>
  <si>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</si>
  <si>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</si>
  <si>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</si>
  <si>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</si>
  <si>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</si>
  <si>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</si>
  <si>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</si>
  <si>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</si>
  <si>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</si>
  <si>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</si>
  <si>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</si>
  <si>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</si>
  <si>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</si>
  <si>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</si>
  <si>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</si>
  <si>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</si>
  <si>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</si>
  <si>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</si>
  <si>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</si>
  <si>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</si>
  <si>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</si>
  <si>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</si>
  <si>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</si>
  <si>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</si>
  <si>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</si>
  <si>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</si>
  <si>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</si>
  <si>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</si>
  <si>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</si>
  <si>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</si>
  <si>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</si>
  <si>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</si>
  <si>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</si>
  <si>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</si>
  <si>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</si>
  <si>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</si>
  <si>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</si>
  <si>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</si>
  <si>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</si>
  <si>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</si>
  <si>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</si>
  <si>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</si>
  <si>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</si>
  <si>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</si>
  <si>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</si>
  <si>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</si>
  <si>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</si>
  <si>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</si>
  <si>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</si>
  <si>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</si>
  <si>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</si>
  <si>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</si>
  <si>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</si>
  <si>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</si>
  <si>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</si>
  <si>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</si>
  <si>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</si>
  <si>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</si>
  <si>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</si>
  <si>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</si>
  <si>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</si>
  <si>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</si>
  <si>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</si>
  <si>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</si>
  <si>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</si>
  <si>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</si>
  <si>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</si>
  <si>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</si>
  <si>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</si>
  <si>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</si>
  <si>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</si>
  <si>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</si>
  <si>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</si>
  <si>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</si>
  <si>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</si>
  <si>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</si>
  <si>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</si>
  <si>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</si>
  <si>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</si>
  <si>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</si>
  <si>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</si>
  <si>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</si>
  <si>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</si>
  <si>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</si>
  <si>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</si>
  <si>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</si>
  <si>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</si>
  <si>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</si>
  <si>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</si>
  <si>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</si>
  <si>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</si>
  <si>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</si>
  <si>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</si>
  <si>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</si>
  <si>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</si>
  <si>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</si>
  <si>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</si>
  <si>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</si>
  <si>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</si>
  <si>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</si>
  <si>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</si>
  <si>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</si>
  <si>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</si>
  <si>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</si>
  <si>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</si>
  <si>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</si>
  <si>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</si>
  <si>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</si>
  <si>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</si>
  <si>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</si>
  <si>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</si>
  <si>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</si>
  <si>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</si>
  <si>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</si>
  <si>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</si>
  <si>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</si>
  <si>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</si>
  <si>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</si>
  <si>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</si>
  <si>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</si>
  <si>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</si>
  <si>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</si>
  <si>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</si>
  <si>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</si>
  <si>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</si>
  <si>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</si>
  <si>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</si>
  <si>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</si>
  <si>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</si>
  <si>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</si>
  <si>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</si>
  <si>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</si>
  <si>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</si>
  <si>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</si>
  <si>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</si>
  <si>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</si>
  <si>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</si>
  <si>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</si>
  <si>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</si>
  <si>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</si>
  <si>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</si>
  <si>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</si>
  <si>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</si>
  <si>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</si>
  <si>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</si>
  <si>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</si>
  <si>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</si>
  <si>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</si>
  <si>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</si>
  <si>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</si>
  <si>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</si>
  <si>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</si>
  <si>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</si>
  <si>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</si>
  <si>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</si>
  <si>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</si>
  <si>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</si>
  <si>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</si>
  <si>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</si>
  <si>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</si>
  <si>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</si>
  <si>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</si>
  <si>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</si>
  <si>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</si>
  <si>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</si>
  <si>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</si>
  <si>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</si>
  <si>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</si>
  <si>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</si>
  <si>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</si>
  <si>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</si>
  <si>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</si>
  <si>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</si>
  <si>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</si>
  <si>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</si>
  <si>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</si>
  <si>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</si>
  <si>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</si>
  <si>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</si>
  <si>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</si>
  <si>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</si>
  <si>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</si>
  <si>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</si>
  <si>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</si>
  <si>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</si>
  <si>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</si>
  <si>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</si>
  <si>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</si>
  <si>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</si>
  <si>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</si>
  <si>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</si>
  <si>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</si>
  <si>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</si>
  <si>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</si>
  <si>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</si>
  <si>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</si>
  <si>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</si>
  <si>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</si>
  <si>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</si>
  <si>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</si>
  <si>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</si>
  <si>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</si>
  <si>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</si>
  <si>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</si>
  <si>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</si>
  <si>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</si>
  <si>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</si>
  <si>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</si>
  <si>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</si>
  <si>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</si>
  <si>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</si>
  <si>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</si>
  <si>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</si>
  <si>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</si>
  <si>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</si>
  <si>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</si>
  <si>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</si>
  <si>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</si>
  <si>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</si>
  <si>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</si>
  <si>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</si>
  <si>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</si>
  <si>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</si>
  <si>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</si>
  <si>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</si>
  <si>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</si>
  <si>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</si>
  <si>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</si>
  <si>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</si>
  <si>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</si>
  <si>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</si>
  <si>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</si>
  <si>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</si>
  <si>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</si>
  <si>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</si>
  <si>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</si>
  <si>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</si>
  <si>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</si>
  <si>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</si>
  <si>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</si>
  <si>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</si>
  <si>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</si>
  <si>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</si>
  <si>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</si>
  <si>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</si>
  <si>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</si>
  <si>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</si>
  <si>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</si>
  <si>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</si>
  <si>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</si>
  <si>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</si>
  <si>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</si>
  <si>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</si>
  <si>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</si>
  <si>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</si>
  <si>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</si>
  <si>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</si>
  <si>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</si>
  <si>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</si>
  <si>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</si>
  <si>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</si>
  <si>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</si>
  <si>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</si>
  <si>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</si>
  <si>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</si>
  <si>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</si>
  <si>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</si>
  <si>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</si>
  <si>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</si>
  <si>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</si>
  <si>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</si>
  <si>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</si>
  <si>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</si>
  <si>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</si>
  <si>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</si>
  <si>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</si>
  <si>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</si>
  <si>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</si>
  <si>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</si>
  <si>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</si>
  <si>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</si>
  <si>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</si>
  <si>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</si>
  <si>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</si>
  <si>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</si>
  <si>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</si>
  <si>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</si>
  <si>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</si>
  <si>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</si>
  <si>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</si>
  <si>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</si>
  <si>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</si>
  <si>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</si>
  <si>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</si>
  <si>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</si>
  <si>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</si>
  <si>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</si>
  <si>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</si>
  <si>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</si>
  <si>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</si>
  <si>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</si>
  <si>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</si>
  <si>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</si>
  <si>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</si>
  <si>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</si>
  <si>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</si>
  <si>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</si>
  <si>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</si>
  <si>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</si>
  <si>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</si>
  <si>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</si>
  <si>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</si>
  <si>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</si>
  <si>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</si>
  <si>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</si>
  <si>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</si>
  <si>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</si>
  <si>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</si>
  <si>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</si>
  <si>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</si>
  <si>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</si>
  <si>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</si>
  <si>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</si>
  <si>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</si>
  <si>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</si>
  <si>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</si>
  <si>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</si>
  <si>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</si>
  <si>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</si>
  <si>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</si>
  <si>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</si>
  <si>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</si>
  <si>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</si>
  <si>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</si>
  <si>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</si>
  <si>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</si>
  <si>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</si>
  <si>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</si>
  <si>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</si>
  <si>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</si>
  <si>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</si>
  <si>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</si>
  <si>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</si>
  <si>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</si>
  <si>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</si>
  <si>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</si>
  <si>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</si>
  <si>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</si>
  <si>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</si>
  <si>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</si>
  <si>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</si>
  <si>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</si>
  <si>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</si>
  <si>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</si>
  <si>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</si>
  <si>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</si>
  <si>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</si>
  <si>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</si>
  <si>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</si>
  <si>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</si>
  <si>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</si>
  <si>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</si>
  <si>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</si>
  <si>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</si>
  <si>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</si>
  <si>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</si>
  <si>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</si>
  <si>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</si>
  <si>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</si>
  <si>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</si>
  <si>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</si>
  <si>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</si>
  <si>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</si>
  <si>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</si>
  <si>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</si>
  <si>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</si>
  <si>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</si>
  <si>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</si>
  <si>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</si>
  <si>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</si>
  <si>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</si>
  <si>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</si>
  <si>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</si>
  <si>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</si>
  <si>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</si>
  <si>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</si>
  <si>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</si>
  <si>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</si>
  <si>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</si>
  <si>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</si>
  <si>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</si>
  <si>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</si>
  <si>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</si>
  <si>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</si>
  <si>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</si>
  <si>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</si>
  <si>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</si>
  <si>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</si>
  <si>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</si>
  <si>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</si>
  <si>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</si>
  <si>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</si>
  <si>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</si>
  <si>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</si>
  <si>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</si>
  <si>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</si>
  <si>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</si>
  <si>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</si>
  <si>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</si>
  <si>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</si>
  <si>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</si>
  <si>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</si>
  <si>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</si>
  <si>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</si>
  <si>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</si>
  <si>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</si>
  <si>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</si>
  <si>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</si>
  <si>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</si>
  <si>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</si>
  <si>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</si>
  <si>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</si>
  <si>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</si>
  <si>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</si>
  <si>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</si>
  <si>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</si>
  <si>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</si>
  <si>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</si>
  <si>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</si>
  <si>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</si>
  <si>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</si>
  <si>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</si>
  <si>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</si>
  <si>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</si>
  <si>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</si>
  <si>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</si>
  <si>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</si>
  <si>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</si>
  <si>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</si>
  <si>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</si>
  <si>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</si>
  <si>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</si>
  <si>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</si>
  <si>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</si>
  <si>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</si>
  <si>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</si>
  <si>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</si>
  <si>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</si>
  <si>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</si>
  <si>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</si>
  <si>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</si>
  <si>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</si>
  <si>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</si>
  <si>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</si>
  <si>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</si>
  <si>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</si>
  <si>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</si>
  <si>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</si>
  <si>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</si>
  <si>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</si>
  <si>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</si>
  <si>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</si>
  <si>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</si>
  <si>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</si>
  <si>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</si>
  <si>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</si>
  <si>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</si>
  <si>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</si>
  <si>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</si>
  <si>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</si>
  <si>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</si>
  <si>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</si>
  <si>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</si>
  <si>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</si>
  <si>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</si>
  <si>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</si>
  <si>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</si>
  <si>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</si>
  <si>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</si>
  <si>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</si>
  <si>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</si>
  <si>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</si>
  <si>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</si>
  <si>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</si>
  <si>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</si>
  <si>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</si>
  <si>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</si>
  <si>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</si>
  <si>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</si>
  <si>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</si>
  <si>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</si>
  <si>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</si>
  <si>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</si>
  <si>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</si>
  <si>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</si>
  <si>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</si>
  <si>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</si>
  <si>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</si>
  <si>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</si>
  <si>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</si>
  <si>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</si>
  <si>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</si>
  <si>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</si>
  <si>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</si>
  <si>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</si>
  <si>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</si>
  <si>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</si>
  <si>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</si>
  <si>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</si>
  <si>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</si>
  <si>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</si>
  <si>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</si>
  <si>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</si>
  <si>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</si>
  <si>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</si>
  <si>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</si>
  <si>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</si>
  <si>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</si>
  <si>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</si>
  <si>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</si>
  <si>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</si>
  <si>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</si>
  <si>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</si>
  <si>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</si>
  <si>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</si>
  <si>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</si>
  <si>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</si>
  <si>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</si>
  <si>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</si>
  <si>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</si>
  <si>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</si>
  <si>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</si>
  <si>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</si>
  <si>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</si>
  <si>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</si>
  <si>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</si>
  <si>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</si>
  <si>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</si>
  <si>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</si>
  <si>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</si>
  <si>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</si>
  <si>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</si>
  <si>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</si>
  <si>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</si>
  <si>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</si>
  <si>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</si>
  <si>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</si>
  <si>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</si>
  <si>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</si>
  <si>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</si>
  <si>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</si>
  <si>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</si>
  <si>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</si>
  <si>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</si>
  <si>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</si>
  <si>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</si>
  <si>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</si>
  <si>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</si>
  <si>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</si>
  <si>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</si>
  <si>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</si>
  <si>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</si>
  <si>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</si>
  <si>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</si>
  <si>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</si>
  <si>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</si>
  <si>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</si>
  <si>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</si>
  <si>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</si>
  <si>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</si>
  <si>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</si>
  <si>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</si>
  <si>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</si>
  <si>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</si>
  <si>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</si>
  <si>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</si>
  <si>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</si>
  <si>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</si>
  <si>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</si>
  <si>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</si>
  <si>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</si>
  <si>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</si>
  <si>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</si>
  <si>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</si>
  <si>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</si>
  <si>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</si>
  <si>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</si>
  <si>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</si>
  <si>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</si>
  <si>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</si>
  <si>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</si>
  <si>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</si>
  <si>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</si>
  <si>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</si>
  <si>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</si>
  <si>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</si>
  <si>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</si>
  <si>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</si>
  <si>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</si>
  <si>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</si>
  <si>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</si>
  <si>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</si>
  <si>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</si>
  <si>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</si>
  <si>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</si>
  <si>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</si>
  <si>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</si>
  <si>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</si>
  <si>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</si>
  <si>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</si>
  <si>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</si>
  <si>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</si>
  <si>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</si>
  <si>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</si>
  <si>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</si>
  <si>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</si>
  <si>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</si>
  <si>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</si>
  <si>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</si>
  <si>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</si>
  <si>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</si>
  <si>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</si>
  <si>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</si>
  <si>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</si>
  <si>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</si>
  <si>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</si>
  <si>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</si>
  <si>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</si>
  <si>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</si>
  <si>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</si>
  <si>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</si>
  <si>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</si>
  <si>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</si>
  <si>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</si>
  <si>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</si>
  <si>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</si>
  <si>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</si>
  <si>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</si>
  <si>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</si>
  <si>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</si>
  <si>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</si>
  <si>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</si>
  <si>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</si>
  <si>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</si>
  <si>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</si>
  <si>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</si>
  <si>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</si>
  <si>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</si>
  <si>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</si>
  <si>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</si>
  <si>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</si>
  <si>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</si>
  <si>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</si>
  <si>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</si>
  <si>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</si>
  <si>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</si>
  <si>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</si>
  <si>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</si>
  <si>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</si>
  <si>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</si>
  <si>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</si>
  <si>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</si>
  <si>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</si>
  <si>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</si>
  <si>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</si>
  <si>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</si>
  <si>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</si>
  <si>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</si>
  <si>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</si>
  <si>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</si>
  <si>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</si>
  <si>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</si>
  <si>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</si>
  <si>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</si>
  <si>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</si>
  <si>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</si>
  <si>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</si>
  <si>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</si>
  <si>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</si>
  <si>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</si>
  <si>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</si>
  <si>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</si>
  <si>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</si>
  <si>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</si>
  <si>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</si>
  <si>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</si>
  <si>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</si>
  <si>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</si>
  <si>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</si>
  <si>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</si>
  <si>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</si>
  <si>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</si>
  <si>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</si>
  <si>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</si>
  <si>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</si>
  <si>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</si>
  <si>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</si>
  <si>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</si>
  <si>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</si>
  <si>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</si>
  <si>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</si>
  <si>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</si>
  <si>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</si>
  <si>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</si>
  <si>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</si>
  <si>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</si>
  <si>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</si>
  <si>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</si>
  <si>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</si>
  <si>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</si>
  <si>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</si>
  <si>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</si>
  <si>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</si>
  <si>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</si>
  <si>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</si>
  <si>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</si>
  <si>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</si>
  <si>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</si>
  <si>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</si>
  <si>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</si>
  <si>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</si>
  <si>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</si>
  <si>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</si>
  <si>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</si>
  <si>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</si>
  <si>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</si>
  <si>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</si>
  <si>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</si>
  <si>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</si>
  <si>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</si>
  <si>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</si>
  <si>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</si>
  <si>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</si>
  <si>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</si>
  <si>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</si>
  <si>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</si>
  <si>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</si>
  <si>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</si>
  <si>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</si>
  <si>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</si>
  <si>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</si>
  <si>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</si>
  <si>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</si>
  <si>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</si>
  <si>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</si>
  <si>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</si>
  <si>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</si>
  <si>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</si>
  <si>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</si>
  <si>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</si>
  <si>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</si>
  <si>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</si>
  <si>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</si>
  <si>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</si>
  <si>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</si>
  <si>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</si>
  <si>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</si>
  <si>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</si>
  <si>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</si>
  <si>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</si>
  <si>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</si>
  <si>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</si>
  <si>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</si>
  <si>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</si>
  <si>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</si>
  <si>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</si>
  <si>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</si>
  <si>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</si>
  <si>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</si>
  <si>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</si>
  <si>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</si>
  <si>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</si>
  <si>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</si>
  <si>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</si>
  <si>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</si>
  <si>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</si>
  <si>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</si>
  <si>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</si>
  <si>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</si>
  <si>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</si>
  <si>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</si>
  <si>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</si>
  <si>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</si>
  <si>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</si>
  <si>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</si>
  <si>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</si>
  <si>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</si>
  <si>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</si>
  <si>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</si>
  <si>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</si>
  <si>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</si>
  <si>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</si>
  <si>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</si>
  <si>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</si>
  <si>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</si>
  <si>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</si>
  <si>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</si>
  <si>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</si>
  <si>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</si>
  <si>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</si>
  <si>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</si>
  <si>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</si>
  <si>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</si>
  <si>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</si>
  <si>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</si>
  <si>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</si>
  <si>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</si>
  <si>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</si>
  <si>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</si>
  <si>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</si>
  <si>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</si>
  <si>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</si>
  <si>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</si>
  <si>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</si>
  <si>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</si>
  <si>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</si>
  <si>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</si>
  <si>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</si>
  <si>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</si>
  <si>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</si>
  <si>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</si>
  <si>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</si>
  <si>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</si>
  <si>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</si>
  <si>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</si>
  <si>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</si>
  <si>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</si>
  <si>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</si>
  <si>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</si>
  <si>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</si>
  <si>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</si>
  <si>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</si>
  <si>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</si>
  <si>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</si>
  <si>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</si>
  <si>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</si>
  <si>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</si>
  <si>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</si>
  <si>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</si>
  <si>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</si>
  <si>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</si>
  <si>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</si>
  <si>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</si>
  <si>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</si>
  <si>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</si>
  <si>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</si>
  <si>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</si>
  <si>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</si>
  <si>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</si>
  <si>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</si>
  <si>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</si>
  <si>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</si>
  <si>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</si>
  <si>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</si>
  <si>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</si>
  <si>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</si>
  <si>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</si>
  <si>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</si>
  <si>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</si>
  <si>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</si>
  <si>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</si>
  <si>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</si>
  <si>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</si>
  <si>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</si>
  <si>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</si>
  <si>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</si>
  <si>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</si>
  <si>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</si>
  <si>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</si>
  <si>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</si>
  <si>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</si>
  <si>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</si>
  <si>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</si>
  <si>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</si>
  <si>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</si>
  <si>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</si>
  <si>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</si>
  <si>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</si>
  <si>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</si>
  <si>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</si>
  <si>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</si>
  <si>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</si>
  <si>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</si>
  <si>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</si>
  <si>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</si>
  <si>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</si>
  <si>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</si>
  <si>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</si>
  <si>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</si>
  <si>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</si>
  <si>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</si>
  <si>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</si>
  <si>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</si>
  <si>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</si>
  <si>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</si>
  <si>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</si>
  <si>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</si>
  <si>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</si>
  <si>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</si>
  <si>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</si>
  <si>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</si>
  <si>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</si>
  <si>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</si>
  <si>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</si>
  <si>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</si>
  <si>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</si>
  <si>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</si>
  <si>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</si>
  <si>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</si>
  <si>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</si>
  <si>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</si>
  <si>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</si>
  <si>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</si>
  <si>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</si>
  <si>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</si>
  <si>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</si>
  <si>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</si>
  <si>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</si>
  <si>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</si>
  <si>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</si>
  <si>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</si>
  <si>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</si>
  <si>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</si>
  <si>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</si>
  <si>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</si>
  <si>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</si>
  <si>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</si>
  <si>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</si>
  <si>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</si>
  <si>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</si>
  <si>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</si>
  <si>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</si>
  <si>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</si>
  <si>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</si>
  <si>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</si>
  <si>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</si>
  <si>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</si>
  <si>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</si>
  <si>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</si>
  <si>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</si>
  <si>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</si>
  <si>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</si>
  <si>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</si>
  <si>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</si>
  <si>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</si>
  <si>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</si>
  <si>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</si>
  <si>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</si>
  <si>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</si>
  <si>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</si>
  <si>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</si>
  <si>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</si>
  <si>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</si>
  <si>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</si>
  <si>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</si>
  <si>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</si>
  <si>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</si>
  <si>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</si>
  <si>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</si>
  <si>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</si>
  <si>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</si>
  <si>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</si>
  <si>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</si>
  <si>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</si>
  <si>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</si>
  <si>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</si>
  <si>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</si>
  <si>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</si>
  <si>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</si>
  <si>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</si>
  <si>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</si>
  <si>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</si>
  <si>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</si>
  <si>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</si>
  <si>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</si>
  <si>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</si>
  <si>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</si>
  <si>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</si>
  <si>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</si>
  <si>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</si>
  <si>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</si>
  <si>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</si>
  <si>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</si>
  <si>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</si>
  <si>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</si>
  <si>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</si>
  <si>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</si>
  <si>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</si>
  <si>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</si>
  <si>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</si>
  <si>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</si>
  <si>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</si>
  <si>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</si>
  <si>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</si>
  <si>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</si>
  <si>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</si>
  <si>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</si>
  <si>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</si>
  <si>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</si>
  <si>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</si>
  <si>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</si>
  <si>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</si>
  <si>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</si>
  <si>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</si>
  <si>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</si>
  <si>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</si>
  <si>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</si>
  <si>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</si>
  <si>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</si>
  <si>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</si>
  <si>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</si>
  <si>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</si>
  <si>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</si>
  <si>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</si>
  <si>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</si>
  <si>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</si>
  <si>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</si>
  <si>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</si>
  <si>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</si>
  <si>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</si>
  <si>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</si>
  <si>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</si>
  <si>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</si>
  <si>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</si>
  <si>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</si>
  <si>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</si>
  <si>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</si>
  <si>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</si>
  <si>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</si>
  <si>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</si>
  <si>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</si>
  <si>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</si>
  <si>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</si>
  <si>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</si>
  <si>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</si>
  <si>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</si>
  <si>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</si>
  <si>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</si>
  <si>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</si>
  <si>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</si>
  <si>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</si>
  <si>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</si>
  <si>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</si>
  <si>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</si>
  <si>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</si>
  <si>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</si>
  <si>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</si>
  <si>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</si>
  <si>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</si>
  <si>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</si>
  <si>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</si>
  <si>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</si>
  <si>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</si>
  <si>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</si>
  <si>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</si>
  <si>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</si>
  <si>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</si>
  <si>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</si>
  <si>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</si>
  <si>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</si>
  <si>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</si>
  <si>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</si>
  <si>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</si>
  <si>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</si>
  <si>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</si>
  <si>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</si>
  <si>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</si>
  <si>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</si>
  <si>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</si>
  <si>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</si>
  <si>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</si>
  <si>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</si>
  <si>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</si>
  <si>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</si>
  <si>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</si>
  <si>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</si>
  <si>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</si>
  <si>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</si>
  <si>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</si>
  <si>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</si>
  <si>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</si>
  <si>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</si>
  <si>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</si>
  <si>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</si>
  <si>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</si>
  <si>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</si>
  <si>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</si>
  <si>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</si>
  <si>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</si>
  <si>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</si>
  <si>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</si>
  <si>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</si>
  <si>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</si>
  <si>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</si>
  <si>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</si>
  <si>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</si>
  <si>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</si>
  <si>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</si>
  <si>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</si>
  <si>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</si>
  <si>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</si>
  <si>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</si>
  <si>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</si>
  <si>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</si>
  <si>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</si>
  <si>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</si>
  <si>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システムチェック欄</t>
    <rPh sb="8" eb="9">
      <t>ラン</t>
    </rPh>
    <phoneticPr fontId="28"/>
  </si>
  <si>
    <t>その他</t>
    <rPh sb="2" eb="3">
      <t>ホカ</t>
    </rPh>
    <phoneticPr fontId="28"/>
  </si>
  <si>
    <t>分類</t>
    <rPh sb="0" eb="2">
      <t>ブンルイ</t>
    </rPh>
    <phoneticPr fontId="28"/>
  </si>
  <si>
    <t>対象分野</t>
    <rPh sb="0" eb="2">
      <t>タイショウ</t>
    </rPh>
    <rPh sb="2" eb="4">
      <t>ブンヤ</t>
    </rPh>
    <phoneticPr fontId="28"/>
  </si>
  <si>
    <t>管理番号</t>
    <rPh sb="0" eb="2">
      <t>カンリ</t>
    </rPh>
    <rPh sb="2" eb="4">
      <t>バンゴウ</t>
    </rPh>
    <phoneticPr fontId="28"/>
  </si>
  <si>
    <t>対象分野_低</t>
    <rPh sb="0" eb="2">
      <t>タイショウ</t>
    </rPh>
    <rPh sb="2" eb="4">
      <t>ブンヤ</t>
    </rPh>
    <rPh sb="5" eb="6">
      <t>テイ</t>
    </rPh>
    <phoneticPr fontId="28"/>
  </si>
  <si>
    <t>対象分野に関連しない</t>
    <rPh sb="0" eb="2">
      <t>タイショウ</t>
    </rPh>
    <rPh sb="2" eb="4">
      <t>ブンヤ</t>
    </rPh>
    <rPh sb="5" eb="7">
      <t>カンレン</t>
    </rPh>
    <phoneticPr fontId="28"/>
  </si>
  <si>
    <t>特に必要な分野における活用を推奨するもの</t>
    <rPh sb="0" eb="1">
      <t>トク</t>
    </rPh>
    <rPh sb="2" eb="4">
      <t>ヒツヨウ</t>
    </rPh>
    <rPh sb="5" eb="7">
      <t>ブンヤ</t>
    </rPh>
    <rPh sb="11" eb="13">
      <t>カツヨウ</t>
    </rPh>
    <rPh sb="14" eb="16">
      <t>スイショウ</t>
    </rPh>
    <phoneticPr fontId="28"/>
  </si>
  <si>
    <t>保育所・幼稚園・認定こども園等</t>
    <rPh sb="0" eb="2">
      <t>ホイク</t>
    </rPh>
    <rPh sb="2" eb="3">
      <t>ショ</t>
    </rPh>
    <rPh sb="4" eb="7">
      <t>ヨウチエン</t>
    </rPh>
    <rPh sb="8" eb="10">
      <t>ニンテイ</t>
    </rPh>
    <rPh sb="13" eb="14">
      <t>エン</t>
    </rPh>
    <rPh sb="14" eb="15">
      <t>トウ</t>
    </rPh>
    <phoneticPr fontId="28"/>
  </si>
  <si>
    <t>障害福祉サービス事業所・施設等</t>
    <rPh sb="0" eb="2">
      <t>ショウガイ</t>
    </rPh>
    <rPh sb="2" eb="4">
      <t>フクシ</t>
    </rPh>
    <rPh sb="8" eb="11">
      <t>ジギョウショ</t>
    </rPh>
    <rPh sb="12" eb="14">
      <t>シセツ</t>
    </rPh>
    <rPh sb="14" eb="15">
      <t>トウ</t>
    </rPh>
    <phoneticPr fontId="28"/>
  </si>
  <si>
    <t>補装具</t>
    <rPh sb="0" eb="3">
      <t>ホソウグ</t>
    </rPh>
    <phoneticPr fontId="28"/>
  </si>
  <si>
    <t>介護サービス事業所・施設等</t>
    <rPh sb="0" eb="2">
      <t>カイゴ</t>
    </rPh>
    <rPh sb="6" eb="9">
      <t>ジギョウショ</t>
    </rPh>
    <rPh sb="10" eb="12">
      <t>シセツ</t>
    </rPh>
    <rPh sb="12" eb="13">
      <t>トウ</t>
    </rPh>
    <phoneticPr fontId="28"/>
  </si>
  <si>
    <t>医療（食材費関係）</t>
    <rPh sb="0" eb="2">
      <t>イリョウ</t>
    </rPh>
    <rPh sb="3" eb="5">
      <t>ショクザイ</t>
    </rPh>
    <rPh sb="5" eb="6">
      <t>ヒ</t>
    </rPh>
    <rPh sb="6" eb="8">
      <t>カンケイ</t>
    </rPh>
    <phoneticPr fontId="28"/>
  </si>
  <si>
    <t>医療（光熱費関係）</t>
    <rPh sb="0" eb="2">
      <t>イリョウ</t>
    </rPh>
    <rPh sb="3" eb="6">
      <t>コウネツヒ</t>
    </rPh>
    <rPh sb="6" eb="8">
      <t>カンケイ</t>
    </rPh>
    <phoneticPr fontId="28"/>
  </si>
  <si>
    <t>農林水産・食品分野</t>
    <rPh sb="0" eb="2">
      <t>ノウリン</t>
    </rPh>
    <rPh sb="2" eb="4">
      <t>スイサン</t>
    </rPh>
    <rPh sb="5" eb="7">
      <t>ショクヒン</t>
    </rPh>
    <rPh sb="7" eb="9">
      <t>ブンヤ</t>
    </rPh>
    <phoneticPr fontId="28"/>
  </si>
  <si>
    <t>特別高圧</t>
    <rPh sb="0" eb="2">
      <t>トクベツ</t>
    </rPh>
    <rPh sb="2" eb="4">
      <t>コウアツ</t>
    </rPh>
    <phoneticPr fontId="28"/>
  </si>
  <si>
    <t>ＬＰガス</t>
    <phoneticPr fontId="28"/>
  </si>
  <si>
    <t>単に活用の検討を依頼するもの</t>
    <rPh sb="0" eb="1">
      <t>タン</t>
    </rPh>
    <rPh sb="2" eb="4">
      <t>カツヨウ</t>
    </rPh>
    <rPh sb="5" eb="7">
      <t>ケントウ</t>
    </rPh>
    <rPh sb="8" eb="10">
      <t>イライ</t>
    </rPh>
    <phoneticPr fontId="28"/>
  </si>
  <si>
    <t>防犯対策</t>
    <rPh sb="0" eb="2">
      <t>ボウハン</t>
    </rPh>
    <rPh sb="2" eb="4">
      <t>タイサク</t>
    </rPh>
    <phoneticPr fontId="28"/>
  </si>
  <si>
    <t>私立学校</t>
    <rPh sb="0" eb="2">
      <t>シリツ</t>
    </rPh>
    <rPh sb="2" eb="4">
      <t>ガッコウ</t>
    </rPh>
    <phoneticPr fontId="28"/>
  </si>
  <si>
    <t>学用品費・実験資材等</t>
    <rPh sb="0" eb="3">
      <t>ガクヨウヒン</t>
    </rPh>
    <rPh sb="3" eb="4">
      <t>ヒ</t>
    </rPh>
    <rPh sb="5" eb="7">
      <t>ジッケン</t>
    </rPh>
    <rPh sb="7" eb="9">
      <t>シザイ</t>
    </rPh>
    <rPh sb="9" eb="10">
      <t>トウ</t>
    </rPh>
    <phoneticPr fontId="28"/>
  </si>
  <si>
    <t>給食</t>
    <rPh sb="0" eb="2">
      <t>キュウショク</t>
    </rPh>
    <phoneticPr fontId="28"/>
  </si>
  <si>
    <t>婦人保護施設等</t>
    <rPh sb="0" eb="2">
      <t>フジン</t>
    </rPh>
    <rPh sb="2" eb="4">
      <t>ホゴ</t>
    </rPh>
    <rPh sb="4" eb="6">
      <t>シセツ</t>
    </rPh>
    <rPh sb="6" eb="7">
      <t>トウ</t>
    </rPh>
    <phoneticPr fontId="28"/>
  </si>
  <si>
    <t>水道事業者</t>
    <rPh sb="0" eb="2">
      <t>スイドウ</t>
    </rPh>
    <rPh sb="2" eb="4">
      <t>ジギョウ</t>
    </rPh>
    <rPh sb="4" eb="5">
      <t>シャ</t>
    </rPh>
    <phoneticPr fontId="28"/>
  </si>
  <si>
    <t>生活衛生関係営業者</t>
    <rPh sb="0" eb="2">
      <t>セイカツ</t>
    </rPh>
    <rPh sb="2" eb="4">
      <t>エイセイ</t>
    </rPh>
    <rPh sb="4" eb="6">
      <t>カンケイ</t>
    </rPh>
    <rPh sb="6" eb="9">
      <t>エイギョウシャ</t>
    </rPh>
    <phoneticPr fontId="28"/>
  </si>
  <si>
    <t>農業集落排水事業者</t>
    <rPh sb="0" eb="2">
      <t>ノウギョウ</t>
    </rPh>
    <rPh sb="2" eb="4">
      <t>シュウラク</t>
    </rPh>
    <rPh sb="4" eb="6">
      <t>ハイスイ</t>
    </rPh>
    <rPh sb="6" eb="9">
      <t>ジギョウシャ</t>
    </rPh>
    <phoneticPr fontId="28"/>
  </si>
  <si>
    <t>漁業集落排水事業者</t>
    <rPh sb="0" eb="2">
      <t>ギョギョウ</t>
    </rPh>
    <rPh sb="2" eb="4">
      <t>シュウラク</t>
    </rPh>
    <rPh sb="4" eb="6">
      <t>ハイスイ</t>
    </rPh>
    <rPh sb="6" eb="9">
      <t>ジギョウシャ</t>
    </rPh>
    <phoneticPr fontId="28"/>
  </si>
  <si>
    <t>下水道事業者</t>
    <rPh sb="0" eb="3">
      <t>ゲスイドウ</t>
    </rPh>
    <rPh sb="3" eb="5">
      <t>ジギョウ</t>
    </rPh>
    <rPh sb="5" eb="6">
      <t>シャ</t>
    </rPh>
    <phoneticPr fontId="28"/>
  </si>
  <si>
    <t>運輸交通・物流・観光事業者</t>
    <rPh sb="0" eb="2">
      <t>ウンユ</t>
    </rPh>
    <rPh sb="2" eb="4">
      <t>コウツウ</t>
    </rPh>
    <rPh sb="5" eb="7">
      <t>ブツリュウ</t>
    </rPh>
    <rPh sb="8" eb="10">
      <t>カンコウ</t>
    </rPh>
    <rPh sb="10" eb="13">
      <t>ジギョウシャ</t>
    </rPh>
    <phoneticPr fontId="28"/>
  </si>
  <si>
    <t>民間委託の運輸</t>
    <rPh sb="0" eb="2">
      <t>ミンカン</t>
    </rPh>
    <rPh sb="2" eb="4">
      <t>イタク</t>
    </rPh>
    <rPh sb="5" eb="7">
      <t>ウンユ</t>
    </rPh>
    <phoneticPr fontId="28"/>
  </si>
  <si>
    <t>対象分野_R6</t>
    <rPh sb="0" eb="2">
      <t>タイショウ</t>
    </rPh>
    <rPh sb="2" eb="4">
      <t>ブンヤ</t>
    </rPh>
    <phoneticPr fontId="28"/>
  </si>
  <si>
    <t>ＬＰガス</t>
  </si>
  <si>
    <t>民間委託の運用</t>
    <rPh sb="0" eb="2">
      <t>ミンカン</t>
    </rPh>
    <rPh sb="2" eb="4">
      <t>イタク</t>
    </rPh>
    <rPh sb="5" eb="7">
      <t>ウンヨウ</t>
    </rPh>
    <phoneticPr fontId="28"/>
  </si>
  <si>
    <t>灯油</t>
    <rPh sb="0" eb="2">
      <t>トウユ</t>
    </rPh>
    <phoneticPr fontId="28"/>
  </si>
  <si>
    <t>省エネ家電買い替え等</t>
    <rPh sb="0" eb="1">
      <t>ショウ</t>
    </rPh>
    <rPh sb="3" eb="6">
      <t>カデンカ</t>
    </rPh>
    <rPh sb="7" eb="8">
      <t>カ</t>
    </rPh>
    <rPh sb="9" eb="10">
      <t>トウ</t>
    </rPh>
    <phoneticPr fontId="28"/>
  </si>
  <si>
    <t>児童養護施設等</t>
    <rPh sb="0" eb="6">
      <t>ジドウヨウゴシセツ</t>
    </rPh>
    <rPh sb="6" eb="7">
      <t>トウ</t>
    </rPh>
    <phoneticPr fontId="28"/>
  </si>
  <si>
    <t>卸売市場関係</t>
    <rPh sb="0" eb="6">
      <t>オロシウリシジョウカンケイ</t>
    </rPh>
    <phoneticPr fontId="28"/>
  </si>
  <si>
    <t>肥料等農業資材</t>
    <rPh sb="0" eb="7">
      <t>ヒリョウトウノウギョウシザイ</t>
    </rPh>
    <phoneticPr fontId="28"/>
  </si>
  <si>
    <t>薬局</t>
    <rPh sb="0" eb="2">
      <t>ヤッキョク</t>
    </rPh>
    <phoneticPr fontId="28"/>
  </si>
  <si>
    <t>工業用水</t>
    <rPh sb="0" eb="4">
      <t>コウギョウヨウスイ</t>
    </rPh>
    <phoneticPr fontId="28"/>
  </si>
  <si>
    <t>公立学校施設</t>
    <rPh sb="0" eb="4">
      <t>コウリツガッコウ</t>
    </rPh>
    <rPh sb="4" eb="6">
      <t>シセツ</t>
    </rPh>
    <phoneticPr fontId="28"/>
  </si>
  <si>
    <t>大学病院</t>
    <rPh sb="0" eb="4">
      <t>ダイガクビョウイン</t>
    </rPh>
    <phoneticPr fontId="28"/>
  </si>
  <si>
    <t>低所得のひとり親世帯への給付金等</t>
    <rPh sb="0" eb="3">
      <t>テイショトク</t>
    </rPh>
    <rPh sb="7" eb="10">
      <t>オヤセタイ</t>
    </rPh>
    <rPh sb="12" eb="16">
      <t>キュウフキントウ</t>
    </rPh>
    <phoneticPr fontId="28"/>
  </si>
  <si>
    <t>女性自立支援施設等</t>
    <rPh sb="0" eb="9">
      <t>ジョセイジリツシエンシセツトウ</t>
    </rPh>
    <phoneticPr fontId="28"/>
  </si>
  <si>
    <t>日常生活支援住居施設</t>
    <rPh sb="0" eb="10">
      <t>ニチジョウセイカツシエンジュウキョシセツ</t>
    </rPh>
    <phoneticPr fontId="28"/>
  </si>
  <si>
    <t>介護施設等の整備費</t>
    <rPh sb="0" eb="5">
      <t>カイゴシセツトウ</t>
    </rPh>
    <rPh sb="6" eb="9">
      <t>セイビヒ</t>
    </rPh>
    <phoneticPr fontId="28"/>
  </si>
  <si>
    <t>公営企業のとりまとめ（水道・下水等）</t>
    <rPh sb="0" eb="4">
      <t>コウエイキギョウ</t>
    </rPh>
    <rPh sb="11" eb="13">
      <t>スイドウ</t>
    </rPh>
    <rPh sb="14" eb="17">
      <t>ゲスイトウ</t>
    </rPh>
    <phoneticPr fontId="28"/>
  </si>
  <si>
    <t>施設園芸・茶事業者</t>
    <rPh sb="0" eb="4">
      <t>シセツエンゲイ</t>
    </rPh>
    <rPh sb="5" eb="9">
      <t>チャジギョウシャ</t>
    </rPh>
    <phoneticPr fontId="28"/>
  </si>
  <si>
    <t>酒蔵</t>
    <rPh sb="0" eb="2">
      <t>シュゾウ</t>
    </rPh>
    <phoneticPr fontId="28"/>
  </si>
  <si>
    <t>公共調達</t>
    <rPh sb="0" eb="4">
      <t>コウキョウチョウタツ</t>
    </rPh>
    <phoneticPr fontId="28"/>
  </si>
  <si>
    <t>対象分野_R7</t>
    <rPh sb="0" eb="2">
      <t>タイショウ</t>
    </rPh>
    <rPh sb="2" eb="4">
      <t>ブンヤ</t>
    </rPh>
    <phoneticPr fontId="28"/>
  </si>
  <si>
    <t>農林水産・食品分野　</t>
    <rPh sb="0" eb="2">
      <t>ノウリン</t>
    </rPh>
    <rPh sb="2" eb="4">
      <t>スイサン</t>
    </rPh>
    <rPh sb="5" eb="7">
      <t>ショクヒン</t>
    </rPh>
    <rPh sb="7" eb="9">
      <t>ブンヤ</t>
    </rPh>
    <phoneticPr fontId="28"/>
  </si>
  <si>
    <t>中小企業・小規模事業者の賃上げ環境整備</t>
    <phoneticPr fontId="28"/>
  </si>
  <si>
    <t>ビルメンテナンス業</t>
    <phoneticPr fontId="28"/>
  </si>
  <si>
    <t>キャッシュレスポイント還元事業</t>
    <phoneticPr fontId="28"/>
  </si>
  <si>
    <t>商品券</t>
    <rPh sb="0" eb="3">
      <t>ショウヒンケン</t>
    </rPh>
    <phoneticPr fontId="28"/>
  </si>
  <si>
    <t>プレミアム商品券</t>
    <rPh sb="5" eb="8">
      <t>ショウヒンケン</t>
    </rPh>
    <phoneticPr fontId="28"/>
  </si>
  <si>
    <t>電子クーポン</t>
    <rPh sb="0" eb="2">
      <t>デンシ</t>
    </rPh>
    <phoneticPr fontId="28"/>
  </si>
  <si>
    <t>地域ポイント</t>
    <rPh sb="0" eb="2">
      <t>チイキ</t>
    </rPh>
    <phoneticPr fontId="28"/>
  </si>
  <si>
    <t>農林水産・食品分野の細分化項目</t>
    <rPh sb="10" eb="13">
      <t>サイブンカ</t>
    </rPh>
    <rPh sb="13" eb="15">
      <t>コウモク</t>
    </rPh>
    <phoneticPr fontId="28"/>
  </si>
  <si>
    <t>プレミアム付商品券</t>
    <rPh sb="5" eb="6">
      <t>ツ</t>
    </rPh>
    <rPh sb="6" eb="9">
      <t>ショウヒンケン</t>
    </rPh>
    <phoneticPr fontId="28"/>
  </si>
  <si>
    <t>地域商品券</t>
    <rPh sb="0" eb="5">
      <t>チイキショウヒンケン</t>
    </rPh>
    <phoneticPr fontId="28"/>
  </si>
  <si>
    <t>ポイント還元</t>
    <rPh sb="4" eb="6">
      <t>カンゲン</t>
    </rPh>
    <phoneticPr fontId="28"/>
  </si>
  <si>
    <t>おこめ券</t>
    <rPh sb="3" eb="4">
      <t>ケン</t>
    </rPh>
    <phoneticPr fontId="28"/>
  </si>
  <si>
    <t>お米クーポン</t>
    <rPh sb="1" eb="2">
      <t>コメ</t>
    </rPh>
    <phoneticPr fontId="28"/>
  </si>
  <si>
    <t>卸売市場</t>
    <rPh sb="0" eb="2">
      <t>オロシウ</t>
    </rPh>
    <rPh sb="2" eb="4">
      <t>シジョウ</t>
    </rPh>
    <phoneticPr fontId="28"/>
  </si>
  <si>
    <t>施設園芸</t>
    <rPh sb="0" eb="4">
      <t>シセツエンゲイ</t>
    </rPh>
    <phoneticPr fontId="28"/>
  </si>
  <si>
    <t>農業水利施設</t>
    <rPh sb="0" eb="6">
      <t>ノウギョウスイリシセツ</t>
    </rPh>
    <phoneticPr fontId="28"/>
  </si>
  <si>
    <t>カントリーエレベーター</t>
    <phoneticPr fontId="28"/>
  </si>
  <si>
    <t>畜産関係施設</t>
    <rPh sb="0" eb="6">
      <t>チクサンカンケイシセツ</t>
    </rPh>
    <phoneticPr fontId="28"/>
  </si>
  <si>
    <t>林業</t>
    <rPh sb="0" eb="2">
      <t>リンギョウ</t>
    </rPh>
    <phoneticPr fontId="28"/>
  </si>
  <si>
    <t>漁船</t>
    <rPh sb="0" eb="2">
      <t>ギョセン</t>
    </rPh>
    <phoneticPr fontId="28"/>
  </si>
  <si>
    <t>農業経営</t>
    <rPh sb="0" eb="4">
      <t>ノウギョウケイエイ</t>
    </rPh>
    <phoneticPr fontId="28"/>
  </si>
  <si>
    <t>畜産経営</t>
    <rPh sb="0" eb="4">
      <t>チクサンケイエイ</t>
    </rPh>
    <phoneticPr fontId="28"/>
  </si>
  <si>
    <t>畜産物</t>
    <rPh sb="0" eb="3">
      <t>チクサンブツ</t>
    </rPh>
    <phoneticPr fontId="28"/>
  </si>
  <si>
    <t>水産物</t>
    <rPh sb="0" eb="3">
      <t>スイサンブツ</t>
    </rPh>
    <phoneticPr fontId="28"/>
  </si>
  <si>
    <t>園芸農産物等</t>
    <rPh sb="0" eb="5">
      <t>エンゲイノウサンブツ</t>
    </rPh>
    <rPh sb="5" eb="6">
      <t>トウ</t>
    </rPh>
    <phoneticPr fontId="28"/>
  </si>
  <si>
    <t>鳥獣被害対策（ジビエ利用）</t>
    <rPh sb="0" eb="6">
      <t>チョウジュウヒガイタイサク</t>
    </rPh>
    <rPh sb="10" eb="12">
      <t>リヨウ</t>
    </rPh>
    <phoneticPr fontId="28"/>
  </si>
  <si>
    <t>農業資材</t>
    <rPh sb="0" eb="4">
      <t>ノウギョウシザイ</t>
    </rPh>
    <phoneticPr fontId="28"/>
  </si>
  <si>
    <t>酒米</t>
    <rPh sb="0" eb="2">
      <t>サカマイ</t>
    </rPh>
    <phoneticPr fontId="28"/>
  </si>
  <si>
    <t>中小企業・小規模事業者の賃上げ環境整備の細分化項目</t>
    <rPh sb="20" eb="25">
      <t>サイブンカコウモク</t>
    </rPh>
    <phoneticPr fontId="28"/>
  </si>
  <si>
    <t>価格転嫁の推進</t>
    <rPh sb="0" eb="4">
      <t>カカクテンカ</t>
    </rPh>
    <rPh sb="5" eb="7">
      <t>スイシン</t>
    </rPh>
    <phoneticPr fontId="28"/>
  </si>
  <si>
    <t>伴奏支援の強化</t>
    <rPh sb="0" eb="4">
      <t>バンソウシエン</t>
    </rPh>
    <rPh sb="5" eb="7">
      <t>キョウカ</t>
    </rPh>
    <phoneticPr fontId="28"/>
  </si>
  <si>
    <t>省力化・生産性向上支援</t>
    <rPh sb="0" eb="3">
      <t>ショウリョクカ</t>
    </rPh>
    <rPh sb="4" eb="9">
      <t>セイサンセイコウジョウ</t>
    </rPh>
    <rPh sb="9" eb="11">
      <t>シエン</t>
    </rPh>
    <phoneticPr fontId="28"/>
  </si>
  <si>
    <t>経営構造転換の促進</t>
    <rPh sb="0" eb="6">
      <t>ケイエイコウゾウテンカン</t>
    </rPh>
    <rPh sb="7" eb="9">
      <t>ソクシン</t>
    </rPh>
    <phoneticPr fontId="28"/>
  </si>
  <si>
    <t>金融支援</t>
    <rPh sb="0" eb="4">
      <t>キンユウシエン</t>
    </rPh>
    <phoneticPr fontId="28"/>
  </si>
  <si>
    <t>一定額以上の賃上げに向けた取組み支援</t>
    <rPh sb="0" eb="5">
      <t>イッテイガクイジョウ</t>
    </rPh>
    <rPh sb="6" eb="8">
      <t>チンア</t>
    </rPh>
    <rPh sb="10" eb="11">
      <t>ム</t>
    </rPh>
    <rPh sb="13" eb="15">
      <t>トリク</t>
    </rPh>
    <rPh sb="16" eb="18">
      <t>シエン</t>
    </rPh>
    <phoneticPr fontId="28"/>
  </si>
  <si>
    <t>最低賃金引上げへの対応</t>
    <rPh sb="0" eb="4">
      <t>サイテイチンギン</t>
    </rPh>
    <rPh sb="4" eb="6">
      <t>ヒキア</t>
    </rPh>
    <rPh sb="9" eb="11">
      <t>タイオウ</t>
    </rPh>
    <phoneticPr fontId="28"/>
  </si>
  <si>
    <t>令和７年度　物価高騰対応重点支援地方創生臨時交付金実施計画　チェックリスト</t>
    <phoneticPr fontId="28"/>
  </si>
  <si>
    <t>都道府県・市町村名</t>
  </si>
  <si>
    <t>チェック結果</t>
    <rPh sb="4" eb="6">
      <t>ケッカ</t>
    </rPh>
    <phoneticPr fontId="28"/>
  </si>
  <si>
    <t>担当部局課名</t>
  </si>
  <si>
    <t>担当者氏名</t>
    <phoneticPr fontId="28"/>
  </si>
  <si>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</si>
  <si>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28"/>
  </si>
  <si>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28"/>
  </si>
  <si>
    <r>
      <t>金額が</t>
    </r>
    <r>
      <rPr>
        <u/>
        <sz val="14"/>
        <color rgb="FFFF0000"/>
        <rFont val="ＭＳ Ｐゴシック"/>
        <family val="3"/>
        <charset val="128"/>
      </rPr>
      <t>千円単位</t>
    </r>
    <r>
      <rPr>
        <sz val="14"/>
        <rFont val="ＭＳ Ｐゴシック"/>
        <family val="3"/>
      </rPr>
      <t>で記入されているか</t>
    </r>
    <phoneticPr fontId="28"/>
  </si>
  <si>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28"/>
  </si>
  <si>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</si>
  <si>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</si>
  <si>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</si>
  <si>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28"/>
  </si>
  <si>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</si>
  <si>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</si>
  <si>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</si>
  <si>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</si>
  <si>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</si>
  <si>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</si>
  <si>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</si>
  <si>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</si>
  <si>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</si>
  <si>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</si>
  <si>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</si>
  <si>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</si>
  <si>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</si>
  <si>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</si>
  <si>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</si>
  <si>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</si>
  <si>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28"/>
  </si>
  <si>
    <t>国の予算年度が入力されているか</t>
    <rPh sb="0" eb="1">
      <t>クニ</t>
    </rPh>
    <rPh sb="2" eb="4">
      <t>ヨサン</t>
    </rPh>
    <rPh sb="4" eb="6">
      <t>ネンド</t>
    </rPh>
    <rPh sb="7" eb="9">
      <t>ニュウリョク</t>
    </rPh>
    <phoneticPr fontId="28"/>
  </si>
  <si>
    <t>枠の入力が正しくされているか</t>
    <rPh sb="0" eb="1">
      <t>ワク</t>
    </rPh>
    <rPh sb="2" eb="4">
      <t>ニュウリョク</t>
    </rPh>
    <rPh sb="5" eb="6">
      <t>タダ</t>
    </rPh>
    <phoneticPr fontId="28"/>
  </si>
  <si>
    <t>エネルギー・食料品価格等の物価高騰の影響を受けた生活者等に対して事業の効果が直接及ぶことを確認し、「○」を選択しているか</t>
    <rPh sb="45" eb="47">
      <t>カクニン</t>
    </rPh>
    <rPh sb="53" eb="55">
      <t>センタク</t>
    </rPh>
    <phoneticPr fontId="28"/>
  </si>
  <si>
    <t>臨時の措置であることが分かる名称であることを確認し、「○」を選択しているか</t>
    <rPh sb="22" eb="24">
      <t>カクニン</t>
    </rPh>
    <rPh sb="30" eb="32">
      <t>センタク</t>
    </rPh>
    <phoneticPr fontId="28"/>
  </si>
  <si>
    <t>事業名称が入力されているか</t>
    <rPh sb="0" eb="2">
      <t>ジギョウ</t>
    </rPh>
    <rPh sb="2" eb="4">
      <t>メイショウ</t>
    </rPh>
    <rPh sb="5" eb="7">
      <t>ニュウリョク</t>
    </rPh>
    <phoneticPr fontId="28"/>
  </si>
  <si>
    <t>経済対策との関係が入力されているか</t>
    <rPh sb="9" eb="11">
      <t>ニュウリョク</t>
    </rPh>
    <phoneticPr fontId="28"/>
  </si>
  <si>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28"/>
  </si>
  <si>
    <t>推奨事業メニューの選択漏れがないか</t>
    <rPh sb="0" eb="2">
      <t>スイショウ</t>
    </rPh>
    <rPh sb="2" eb="4">
      <t>ジギョウ</t>
    </rPh>
    <rPh sb="9" eb="11">
      <t>センタク</t>
    </rPh>
    <rPh sb="11" eb="12">
      <t>モ</t>
    </rPh>
    <phoneticPr fontId="28"/>
  </si>
  <si>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28"/>
  </si>
  <si>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28"/>
  </si>
  <si>
    <t>Ｂ１が正しく入力されているか</t>
    <rPh sb="3" eb="4">
      <t>タダ</t>
    </rPh>
    <rPh sb="6" eb="8">
      <t>ニュウリョク</t>
    </rPh>
    <phoneticPr fontId="28"/>
  </si>
  <si>
    <t>交付対象経費が「0千円」になっていない</t>
    <rPh sb="0" eb="2">
      <t>コウフ</t>
    </rPh>
    <rPh sb="2" eb="4">
      <t>タイショウ</t>
    </rPh>
    <rPh sb="4" eb="6">
      <t>ケイヒ</t>
    </rPh>
    <rPh sb="9" eb="10">
      <t>セン</t>
    </rPh>
    <rPh sb="10" eb="11">
      <t>エン</t>
    </rPh>
    <phoneticPr fontId="28"/>
  </si>
  <si>
    <t>交付対象経費に小数点以下の数値が含まれていない</t>
    <rPh sb="16" eb="17">
      <t>フク</t>
    </rPh>
    <phoneticPr fontId="28"/>
  </si>
  <si>
    <t>総事業費が正しく出力されているか</t>
    <rPh sb="5" eb="6">
      <t>タダ</t>
    </rPh>
    <rPh sb="8" eb="10">
      <t>シュツリョク</t>
    </rPh>
    <phoneticPr fontId="28"/>
  </si>
  <si>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</si>
  <si>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28"/>
  </si>
  <si>
    <t>国の予算年度、枠、対象経費の組み合わせが正しい状態であるか②</t>
    <phoneticPr fontId="28"/>
  </si>
  <si>
    <t>事業概要が記載されているか</t>
    <rPh sb="0" eb="2">
      <t>ジギョウ</t>
    </rPh>
    <rPh sb="2" eb="4">
      <t>ガイヨウ</t>
    </rPh>
    <rPh sb="5" eb="7">
      <t>キサイ</t>
    </rPh>
    <phoneticPr fontId="28"/>
  </si>
  <si>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</si>
  <si>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</si>
  <si>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</si>
  <si>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</si>
  <si>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</si>
  <si>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28"/>
  </si>
  <si>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</si>
  <si>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28"/>
  </si>
  <si>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</si>
  <si>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28"/>
  </si>
  <si>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28"/>
  </si>
  <si>
    <t>フィルターで絞り込みがなされていないか</t>
    <rPh sb="6" eb="7">
      <t>シボ</t>
    </rPh>
    <rPh sb="8" eb="9">
      <t>コ</t>
    </rPh>
    <phoneticPr fontId="28"/>
  </si>
  <si>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28"/>
  </si>
  <si>
    <t>特別加算</t>
    <rPh sb="0" eb="4">
      <t>トクベツカサン</t>
    </rPh>
    <phoneticPr fontId="20"/>
  </si>
  <si>
    <t>変更があった事業数
(AI列以外)</t>
    <rPh sb="0" eb="2">
      <t>ヘンコウ</t>
    </rPh>
    <rPh sb="6" eb="9">
      <t>ジギョウスウ</t>
    </rPh>
    <rPh sb="13" eb="14">
      <t>レツ</t>
    </rPh>
    <rPh sb="14" eb="16">
      <t>イガイ</t>
    </rPh>
    <phoneticPr fontId="28"/>
  </si>
  <si>
    <t>うち変更があった事業数（金額のみ）</t>
    <rPh sb="12" eb="14">
      <t>キンガク</t>
    </rPh>
    <phoneticPr fontId="28"/>
  </si>
  <si>
    <t>うち変更があった事業数（金額以外）</t>
    <rPh sb="12" eb="14">
      <t>キンガク</t>
    </rPh>
    <rPh sb="14" eb="16">
      <t>イガイ</t>
    </rPh>
    <phoneticPr fontId="28"/>
  </si>
  <si>
    <t>うち給付金事業数</t>
    <rPh sb="2" eb="8">
      <t>キュウフキンジギョウスウ</t>
    </rPh>
    <phoneticPr fontId="28"/>
  </si>
  <si>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</si>
  <si>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</si>
  <si>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</si>
  <si>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</si>
  <si>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</si>
  <si>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6"/>
  </si>
  <si>
    <t>履歴_団体コード（6桁）</t>
    <rPh sb="0" eb="2">
      <t>リレキ</t>
    </rPh>
    <rPh sb="3" eb="5">
      <t>ダンタイ</t>
    </rPh>
    <rPh sb="10" eb="11">
      <t>ケタ</t>
    </rPh>
    <phoneticPr fontId="26"/>
  </si>
  <si>
    <t>履歴_都道府県名（漢字）</t>
    <rPh sb="0" eb="2">
      <t>リレキ</t>
    </rPh>
    <rPh sb="3" eb="7">
      <t>トドウフケン</t>
    </rPh>
    <rPh sb="7" eb="8">
      <t>メイ</t>
    </rPh>
    <rPh sb="9" eb="11">
      <t>カンジ</t>
    </rPh>
    <phoneticPr fontId="26"/>
  </si>
  <si>
    <t>履歴_市区町村名（漢字）</t>
    <rPh sb="0" eb="2">
      <t>リレキ</t>
    </rPh>
    <rPh sb="3" eb="5">
      <t>シク</t>
    </rPh>
    <rPh sb="5" eb="7">
      <t>チョウソン</t>
    </rPh>
    <rPh sb="7" eb="8">
      <t>メイ</t>
    </rPh>
    <rPh sb="9" eb="11">
      <t>カンジ</t>
    </rPh>
    <phoneticPr fontId="26"/>
  </si>
  <si>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</si>
  <si>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</si>
  <si>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</si>
  <si>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</si>
  <si>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</si>
  <si>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</si>
  <si>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</si>
  <si>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</si>
  <si>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</si>
  <si>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</si>
  <si>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</si>
  <si>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</si>
  <si>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</si>
  <si>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</si>
  <si>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</si>
  <si>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</si>
  <si>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</si>
  <si>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</si>
  <si>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</si>
  <si>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</si>
  <si>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</si>
  <si>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</si>
  <si>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</si>
  <si>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</si>
  <si>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</si>
  <si>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</si>
  <si>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</si>
  <si>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</si>
  <si>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</si>
  <si>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</si>
  <si>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</si>
  <si>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</si>
  <si>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</si>
  <si>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</si>
  <si>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</si>
  <si>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</si>
  <si>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</si>
  <si>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</si>
  <si>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</si>
  <si>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</si>
  <si>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</si>
  <si>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</si>
  <si>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</si>
  <si>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</si>
  <si>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</si>
  <si>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</si>
  <si>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</si>
  <si>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</si>
  <si>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</si>
  <si>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</si>
  <si>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</si>
  <si>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</si>
  <si>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</si>
  <si>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</si>
  <si>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</si>
  <si>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</si>
  <si>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</si>
  <si>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</si>
  <si>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</si>
  <si>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</si>
  <si>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</si>
  <si>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</si>
  <si>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</si>
  <si>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</si>
  <si>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</si>
  <si>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</si>
  <si>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</si>
  <si>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</si>
  <si>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</si>
  <si>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</si>
  <si>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</si>
  <si>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</si>
  <si>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</si>
  <si>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</si>
  <si>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</si>
  <si>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</si>
  <si>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</si>
  <si>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</si>
  <si>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</si>
  <si>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</si>
  <si>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</si>
  <si>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</si>
  <si>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</si>
  <si>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</si>
  <si>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</si>
  <si>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</si>
  <si>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</si>
  <si>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</si>
  <si>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</si>
  <si>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</si>
  <si>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</si>
  <si>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</si>
  <si>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</si>
  <si>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</si>
  <si>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</si>
  <si>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</si>
  <si>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</si>
  <si>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</si>
  <si>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</si>
  <si>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</si>
  <si>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</si>
  <si>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</si>
  <si>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</si>
  <si>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</si>
  <si>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</si>
  <si>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</si>
  <si>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</si>
  <si>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</si>
  <si>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</si>
  <si>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</si>
  <si>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</si>
  <si>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</si>
  <si>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</si>
  <si>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</si>
  <si>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</si>
  <si>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</si>
  <si>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</si>
  <si>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</si>
  <si>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</si>
  <si>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</si>
  <si>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</si>
  <si>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</si>
  <si>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</si>
  <si>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</si>
  <si>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</si>
  <si>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</si>
  <si>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</si>
  <si>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</si>
  <si>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</si>
  <si>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</si>
  <si>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</si>
  <si>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</si>
  <si>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</si>
  <si>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</si>
  <si>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</si>
  <si>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</si>
  <si>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</si>
  <si>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</si>
  <si>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</si>
  <si>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</si>
  <si>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</si>
  <si>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</si>
  <si>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</si>
  <si>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</si>
  <si>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</si>
  <si>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</si>
  <si>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</si>
  <si>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</si>
  <si>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</si>
  <si>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</si>
  <si>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</si>
  <si>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</si>
  <si>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</si>
  <si>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</si>
  <si>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</si>
  <si>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</si>
  <si>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</si>
  <si>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</si>
  <si>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</si>
  <si>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</si>
  <si>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</si>
  <si>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</si>
  <si>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</si>
  <si>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</si>
  <si>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</si>
  <si>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</si>
  <si>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</si>
  <si>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</si>
  <si>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</si>
  <si>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</si>
  <si>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</si>
  <si>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</si>
  <si>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</si>
  <si>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</si>
  <si>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</si>
  <si>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</si>
  <si>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</si>
  <si>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</si>
  <si>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</si>
  <si>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</si>
  <si>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</si>
  <si>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</si>
  <si>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</si>
  <si>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</si>
  <si>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</si>
  <si>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</si>
  <si>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</si>
  <si>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</si>
  <si>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</si>
  <si>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</si>
  <si>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</si>
  <si>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</si>
  <si>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</si>
  <si>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</si>
  <si>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</si>
  <si>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</si>
  <si>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</si>
  <si>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</si>
  <si>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</si>
  <si>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</si>
  <si>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</si>
  <si>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</si>
  <si>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</si>
  <si>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</si>
  <si>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</si>
  <si>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</si>
  <si>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</si>
  <si>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</si>
  <si>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</si>
  <si>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</si>
  <si>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</si>
  <si>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</si>
  <si>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</si>
  <si>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</si>
  <si>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</si>
  <si>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</si>
  <si>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</si>
  <si>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</si>
  <si>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</si>
  <si>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</si>
  <si>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</si>
  <si>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</si>
  <si>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</si>
  <si>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</si>
  <si>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</si>
  <si>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</si>
  <si>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</si>
  <si>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</si>
  <si>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</si>
  <si>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</si>
  <si>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</si>
  <si>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</si>
  <si>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</si>
  <si>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</si>
  <si>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</si>
  <si>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</si>
  <si>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</si>
  <si>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</si>
  <si>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</si>
  <si>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</si>
  <si>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</si>
  <si>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</si>
  <si>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</si>
  <si>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</si>
  <si>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</si>
  <si>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</si>
  <si>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</si>
  <si>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</si>
  <si>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</si>
  <si>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</si>
  <si>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</si>
  <si>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</si>
  <si>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</si>
  <si>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</si>
  <si>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</si>
  <si>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</si>
  <si>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</si>
  <si>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</si>
  <si>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</si>
  <si>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</si>
  <si>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</si>
  <si>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</si>
  <si>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</si>
  <si>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</si>
  <si>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</si>
  <si>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</si>
  <si>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</si>
  <si>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</si>
  <si>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</si>
  <si>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</si>
  <si>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</si>
  <si>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</si>
  <si>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</si>
  <si>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</si>
  <si>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</si>
  <si>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</si>
  <si>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</si>
  <si>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</si>
  <si>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</si>
  <si>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</si>
  <si>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</si>
  <si>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</si>
  <si>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</si>
  <si>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</si>
  <si>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</si>
  <si>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</si>
  <si>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</si>
  <si>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</si>
  <si>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</si>
  <si>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</si>
  <si>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</si>
  <si>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</si>
  <si>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</si>
  <si>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</si>
  <si>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</si>
  <si>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</si>
  <si>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</si>
  <si>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</si>
  <si>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</si>
  <si>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</si>
  <si>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</si>
  <si>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</si>
  <si>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</si>
  <si>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</si>
  <si>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</si>
  <si>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</si>
  <si>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</si>
  <si>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</si>
  <si>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</si>
  <si>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</si>
  <si>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</si>
  <si>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</si>
  <si>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</si>
  <si>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</si>
  <si>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</si>
  <si>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</si>
  <si>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</si>
  <si>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</si>
  <si>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</si>
  <si>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</si>
  <si>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</si>
  <si>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</si>
  <si>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</si>
  <si>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</si>
  <si>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</si>
  <si>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</si>
  <si>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</si>
  <si>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</si>
  <si>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</si>
  <si>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</si>
  <si>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</si>
  <si>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</si>
  <si>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</si>
  <si>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</si>
  <si>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</si>
  <si>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</si>
  <si>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</si>
  <si>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</si>
  <si>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</si>
  <si>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</si>
  <si>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</si>
  <si>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</si>
  <si>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</si>
  <si>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</si>
  <si>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</si>
  <si>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</si>
  <si>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</si>
  <si>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</si>
  <si>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</si>
  <si>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</si>
  <si>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</si>
  <si>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</si>
  <si>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</si>
  <si>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</si>
  <si>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</si>
  <si>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</si>
  <si>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</si>
  <si>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</si>
  <si>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</si>
  <si>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</si>
  <si>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</si>
  <si>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</si>
  <si>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</si>
  <si>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</si>
  <si>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</si>
  <si>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</si>
  <si>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</si>
  <si>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</si>
  <si>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</si>
  <si>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</si>
  <si>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</si>
  <si>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</si>
  <si>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</si>
  <si>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</si>
  <si>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</si>
  <si>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</si>
  <si>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</si>
  <si>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</si>
  <si>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</si>
  <si>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</si>
  <si>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</si>
  <si>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</si>
  <si>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</si>
  <si>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</si>
  <si>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</si>
  <si>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</si>
  <si>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</si>
  <si>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</si>
  <si>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</si>
  <si>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</si>
  <si>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</si>
  <si>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</si>
  <si>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</si>
  <si>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</si>
  <si>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</si>
  <si>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</si>
  <si>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</si>
  <si>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</si>
  <si>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</si>
  <si>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</si>
  <si>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</si>
  <si>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</si>
  <si>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</si>
  <si>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</si>
  <si>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</si>
  <si>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</si>
  <si>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</si>
  <si>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</si>
  <si>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</si>
  <si>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</si>
  <si>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</si>
  <si>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</si>
  <si>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</si>
  <si>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</si>
  <si>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</si>
  <si>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</si>
  <si>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</si>
  <si>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</si>
  <si>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</si>
  <si>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</si>
  <si>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</si>
  <si>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</si>
  <si>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</si>
  <si>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</si>
  <si>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</si>
  <si>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</si>
  <si>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</si>
  <si>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</si>
  <si>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</si>
  <si>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</si>
  <si>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</si>
  <si>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</si>
  <si>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</si>
  <si>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</si>
  <si>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</si>
  <si>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</si>
  <si>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</si>
  <si>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</si>
  <si>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</si>
  <si>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</si>
  <si>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</si>
  <si>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</si>
  <si>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</si>
  <si>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</si>
  <si>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</si>
  <si>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</si>
  <si>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</si>
  <si>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</si>
  <si>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</si>
  <si>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</si>
  <si>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</si>
  <si>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</si>
  <si>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</si>
  <si>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</si>
  <si>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</si>
  <si>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</si>
  <si>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</si>
  <si>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</si>
  <si>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</si>
  <si>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</si>
  <si>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</si>
  <si>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</si>
  <si>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</si>
  <si>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</si>
  <si>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</si>
  <si>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</si>
  <si>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</si>
  <si>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</si>
  <si>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</si>
  <si>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</si>
  <si>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</si>
  <si>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</si>
  <si>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</si>
  <si>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</si>
  <si>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</si>
  <si>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</si>
  <si>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</si>
  <si>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</si>
  <si>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</si>
  <si>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</si>
  <si>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</si>
  <si>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</si>
  <si>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</si>
  <si>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</si>
  <si>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</si>
  <si>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</si>
  <si>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</si>
  <si>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</si>
  <si>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</si>
  <si>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</si>
  <si>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</si>
  <si>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</si>
  <si>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</si>
  <si>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</si>
  <si>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</si>
  <si>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</si>
  <si>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</si>
  <si>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</si>
  <si>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</si>
  <si>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</si>
  <si>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</si>
  <si>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</si>
  <si>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</si>
  <si>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</si>
  <si>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</si>
  <si>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</si>
  <si>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</si>
  <si>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</si>
  <si>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</si>
  <si>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</si>
  <si>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</si>
  <si>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</si>
  <si>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</si>
  <si>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</si>
  <si>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</si>
  <si>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</si>
  <si>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</si>
  <si>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</si>
  <si>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</si>
  <si>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</si>
  <si>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</si>
  <si>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</si>
  <si>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</si>
  <si>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</si>
  <si>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</si>
  <si>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</si>
  <si>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</si>
  <si>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</si>
  <si>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</si>
  <si>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</si>
  <si>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</si>
  <si>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</si>
  <si>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</si>
  <si>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</si>
  <si>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</si>
  <si>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</si>
  <si>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</si>
  <si>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</si>
  <si>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</si>
  <si>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</si>
  <si>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</si>
  <si>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</si>
  <si>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</si>
  <si>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</si>
  <si>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</si>
  <si>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</si>
  <si>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</si>
  <si>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</si>
  <si>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</si>
  <si>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</si>
  <si>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</si>
  <si>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</si>
  <si>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</si>
  <si>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</si>
  <si>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</si>
  <si>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</si>
  <si>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</si>
  <si>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</si>
  <si>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</si>
  <si>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</si>
  <si>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</si>
  <si>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</si>
  <si>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</si>
  <si>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</si>
  <si>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</si>
  <si>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</si>
  <si>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</si>
  <si>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</si>
  <si>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</si>
  <si>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</si>
  <si>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</si>
  <si>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</si>
  <si>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</si>
  <si>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</si>
  <si>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</si>
  <si>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</si>
  <si>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</si>
  <si>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</si>
  <si>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</si>
  <si>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</si>
  <si>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</si>
  <si>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</si>
  <si>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</si>
  <si>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</si>
  <si>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</si>
  <si>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</si>
  <si>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</si>
  <si>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</si>
  <si>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</si>
  <si>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</si>
  <si>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</si>
  <si>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</si>
  <si>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</si>
  <si>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</si>
  <si>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</si>
  <si>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</si>
  <si>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</si>
  <si>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</si>
  <si>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</si>
  <si>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</si>
  <si>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</si>
  <si>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</si>
  <si>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</si>
  <si>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</si>
  <si>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</si>
  <si>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</si>
  <si>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</si>
  <si>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</si>
  <si>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</si>
  <si>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</si>
  <si>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</si>
  <si>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</si>
  <si>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</si>
  <si>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</si>
  <si>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</si>
  <si>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</si>
  <si>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</si>
  <si>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</si>
  <si>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</si>
  <si>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</si>
  <si>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</si>
  <si>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</si>
  <si>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</si>
  <si>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</si>
  <si>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</si>
  <si>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</si>
  <si>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</si>
  <si>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</si>
  <si>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</si>
  <si>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</si>
  <si>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</si>
  <si>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</si>
  <si>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</si>
  <si>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</si>
  <si>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</si>
  <si>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</si>
  <si>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</si>
  <si>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</si>
  <si>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</si>
  <si>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</si>
  <si>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</si>
  <si>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</si>
  <si>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</si>
  <si>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</si>
  <si>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</si>
  <si>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</si>
  <si>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</si>
  <si>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</si>
  <si>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</si>
  <si>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</si>
  <si>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</si>
  <si>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</si>
  <si>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</si>
  <si>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</si>
  <si>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</si>
  <si>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</si>
  <si>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</si>
  <si>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</si>
  <si>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</si>
  <si>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</si>
  <si>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</si>
  <si>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</si>
  <si>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</si>
  <si>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</si>
  <si>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</si>
  <si>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</si>
  <si>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</si>
  <si>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</si>
  <si>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</si>
  <si>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</si>
  <si>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</si>
  <si>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</si>
  <si>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</si>
  <si>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</si>
  <si>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</si>
  <si>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</si>
  <si>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</si>
  <si>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</si>
  <si>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</si>
  <si>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</si>
  <si>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</si>
  <si>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</si>
  <si>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</si>
  <si>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</si>
  <si>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</si>
  <si>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</si>
  <si>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</si>
  <si>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</si>
  <si>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</si>
  <si>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</si>
  <si>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</si>
  <si>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</si>
  <si>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</si>
  <si>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</si>
  <si>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</si>
  <si>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</si>
  <si>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</si>
  <si>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</si>
  <si>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</si>
  <si>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</si>
  <si>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</si>
  <si>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</si>
  <si>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</si>
  <si>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</si>
  <si>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</si>
  <si>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</si>
  <si>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</si>
  <si>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</si>
  <si>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</si>
  <si>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</si>
  <si>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</si>
  <si>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</si>
  <si>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</si>
  <si>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</si>
  <si>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</si>
  <si>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</si>
  <si>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</si>
  <si>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</si>
  <si>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</si>
  <si>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</si>
  <si>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</si>
  <si>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</si>
  <si>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</si>
  <si>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</si>
  <si>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</si>
  <si>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</si>
  <si>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</si>
  <si>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</si>
  <si>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</si>
  <si>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</si>
  <si>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</si>
  <si>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</si>
  <si>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</si>
  <si>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</si>
  <si>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</si>
  <si>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</si>
  <si>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</si>
  <si>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</si>
  <si>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</si>
  <si>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</si>
  <si>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</si>
  <si>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</si>
  <si>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</si>
  <si>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</si>
  <si>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</si>
  <si>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</si>
  <si>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</si>
  <si>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</si>
  <si>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</si>
  <si>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</si>
  <si>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</si>
  <si>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</si>
  <si>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</si>
  <si>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</si>
  <si>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</si>
  <si>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</si>
  <si>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</si>
  <si>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</si>
  <si>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</si>
  <si>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</si>
  <si>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</si>
  <si>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</si>
  <si>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</si>
  <si>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</si>
  <si>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</si>
  <si>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</si>
  <si>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</si>
  <si>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</si>
  <si>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</si>
  <si>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</si>
  <si>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</si>
  <si>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</si>
  <si>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</si>
  <si>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</si>
  <si>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</si>
  <si>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</si>
  <si>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</si>
  <si>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</si>
  <si>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</si>
  <si>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</si>
  <si>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</si>
  <si>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</si>
  <si>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</si>
  <si>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</si>
  <si>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</si>
  <si>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</si>
  <si>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</si>
  <si>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</si>
  <si>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</si>
  <si>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</si>
  <si>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</si>
  <si>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</si>
  <si>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</si>
  <si>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</si>
  <si>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</si>
  <si>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</si>
  <si>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</si>
  <si>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</si>
  <si>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</si>
  <si>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</si>
  <si>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</si>
  <si>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</si>
  <si>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</si>
  <si>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</si>
  <si>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</si>
  <si>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</si>
  <si>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</si>
  <si>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</si>
  <si>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</si>
  <si>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</si>
  <si>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</si>
  <si>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</si>
  <si>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</si>
  <si>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</si>
  <si>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</si>
  <si>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</si>
  <si>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</si>
  <si>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</si>
  <si>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</si>
  <si>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</si>
  <si>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</si>
  <si>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</si>
  <si>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</si>
  <si>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</si>
  <si>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</si>
  <si>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</si>
  <si>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</si>
  <si>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</si>
  <si>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</si>
  <si>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</si>
  <si>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</si>
  <si>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</si>
  <si>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</si>
  <si>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</si>
  <si>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</si>
  <si>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</si>
  <si>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</si>
  <si>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</si>
  <si>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</si>
  <si>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</si>
  <si>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</si>
  <si>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</si>
  <si>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</si>
  <si>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</si>
  <si>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</si>
  <si>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</si>
  <si>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</si>
  <si>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</si>
  <si>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</si>
  <si>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</si>
  <si>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</si>
  <si>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</si>
  <si>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</si>
  <si>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</si>
  <si>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</si>
  <si>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</si>
  <si>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</si>
  <si>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</si>
  <si>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</si>
  <si>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</si>
  <si>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</si>
  <si>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</si>
  <si>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</si>
  <si>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</si>
  <si>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</si>
  <si>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</si>
  <si>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</si>
  <si>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</si>
  <si>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</si>
  <si>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</si>
  <si>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</si>
  <si>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</si>
  <si>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</si>
  <si>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</si>
  <si>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</si>
  <si>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</si>
  <si>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</si>
  <si>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</si>
  <si>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</si>
  <si>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</si>
  <si>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</si>
  <si>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</si>
  <si>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</si>
  <si>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</si>
  <si>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</si>
  <si>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</si>
  <si>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</si>
  <si>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</si>
  <si>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</si>
  <si>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</si>
  <si>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</si>
  <si>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</si>
  <si>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</si>
  <si>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</si>
  <si>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</si>
  <si>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</si>
  <si>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</si>
  <si>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</si>
  <si>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</si>
  <si>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</si>
  <si>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</si>
  <si>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</si>
  <si>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</si>
  <si>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</si>
  <si>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</si>
  <si>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</si>
  <si>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</si>
  <si>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</si>
  <si>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</si>
  <si>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</si>
  <si>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</si>
  <si>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</si>
  <si>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</si>
  <si>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</si>
  <si>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</si>
  <si>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</si>
  <si>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</si>
  <si>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</si>
  <si>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</si>
  <si>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</si>
  <si>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</si>
  <si>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</si>
  <si>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</si>
  <si>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</si>
  <si>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</si>
  <si>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</si>
  <si>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</si>
  <si>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</si>
  <si>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</si>
  <si>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</si>
  <si>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</si>
  <si>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</si>
  <si>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</si>
  <si>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</si>
  <si>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</si>
  <si>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</si>
  <si>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</si>
  <si>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</si>
  <si>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</si>
  <si>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</si>
  <si>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</si>
  <si>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</si>
  <si>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</si>
  <si>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</si>
  <si>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</si>
  <si>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</si>
  <si>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</si>
  <si>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</si>
  <si>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</si>
  <si>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</si>
  <si>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</si>
  <si>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</si>
  <si>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</si>
  <si>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</si>
  <si>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</si>
  <si>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</si>
  <si>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</si>
  <si>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</si>
  <si>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</si>
  <si>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</si>
  <si>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</si>
  <si>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</si>
  <si>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</si>
  <si>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</si>
  <si>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</si>
  <si>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</si>
  <si>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</si>
  <si>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</si>
  <si>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</si>
  <si>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</si>
  <si>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</si>
  <si>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</si>
  <si>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</si>
  <si>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</si>
  <si>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</si>
  <si>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</si>
  <si>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</si>
  <si>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</si>
  <si>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</si>
  <si>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</si>
  <si>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</si>
  <si>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</si>
  <si>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</si>
  <si>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</si>
  <si>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</si>
  <si>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</si>
  <si>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</si>
  <si>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</si>
  <si>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</si>
  <si>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</si>
  <si>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</si>
  <si>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</si>
  <si>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</si>
  <si>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</si>
  <si>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</si>
  <si>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</si>
  <si>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</si>
  <si>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</si>
  <si>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</si>
  <si>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</si>
  <si>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</si>
  <si>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</si>
  <si>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</si>
  <si>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</si>
  <si>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</si>
  <si>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</si>
  <si>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</si>
  <si>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</si>
  <si>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</si>
  <si>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</si>
  <si>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</si>
  <si>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</si>
  <si>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</si>
  <si>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</si>
  <si>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</si>
  <si>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</si>
  <si>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</si>
  <si>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</si>
  <si>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</si>
  <si>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</si>
  <si>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</si>
  <si>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</si>
  <si>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</si>
  <si>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</si>
  <si>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</si>
  <si>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</si>
  <si>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</si>
  <si>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</si>
  <si>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</si>
  <si>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</si>
  <si>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</si>
  <si>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</si>
  <si>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</si>
  <si>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</si>
  <si>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</si>
  <si>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</si>
  <si>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</si>
  <si>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</si>
  <si>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</si>
  <si>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</si>
  <si>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</si>
  <si>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</si>
  <si>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</si>
  <si>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</si>
  <si>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</si>
  <si>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</si>
  <si>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</si>
  <si>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</si>
  <si>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</si>
  <si>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</si>
  <si>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</si>
  <si>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</si>
  <si>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</si>
  <si>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</si>
  <si>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</si>
  <si>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</si>
  <si>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</si>
  <si>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</si>
  <si>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</si>
  <si>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</si>
  <si>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</si>
  <si>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</si>
  <si>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</si>
  <si>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</si>
  <si>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</si>
  <si>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</si>
  <si>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</si>
  <si>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</si>
  <si>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</si>
  <si>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</si>
  <si>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</si>
  <si>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</si>
  <si>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</si>
  <si>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</si>
  <si>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</si>
  <si>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</si>
  <si>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</si>
  <si>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</si>
  <si>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</si>
  <si>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</si>
  <si>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</si>
  <si>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</si>
  <si>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</si>
  <si>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</si>
  <si>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</si>
  <si>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</si>
  <si>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</si>
  <si>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</si>
  <si>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</si>
  <si>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</si>
  <si>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</si>
  <si>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</si>
  <si>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</si>
  <si>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</si>
  <si>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</si>
  <si>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</si>
  <si>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</si>
  <si>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</si>
  <si>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</si>
  <si>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</si>
  <si>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</si>
  <si>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</si>
  <si>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</si>
  <si>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</si>
  <si>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</si>
  <si>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</si>
  <si>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</si>
  <si>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</si>
  <si>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</si>
  <si>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</si>
  <si>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</si>
  <si>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</si>
  <si>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</si>
  <si>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</si>
  <si>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</si>
  <si>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</si>
  <si>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</si>
  <si>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</si>
  <si>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</si>
  <si>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</si>
  <si>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</si>
  <si>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</si>
  <si>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</si>
  <si>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</si>
  <si>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</si>
  <si>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</si>
  <si>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</si>
  <si>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</si>
  <si>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</si>
  <si>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</si>
  <si>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</si>
  <si>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</si>
  <si>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</si>
  <si>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</si>
  <si>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</si>
  <si>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</si>
  <si>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</si>
  <si>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</si>
  <si>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</si>
  <si>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</si>
  <si>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</si>
  <si>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</si>
  <si>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</si>
  <si>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</si>
  <si>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</si>
  <si>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</si>
  <si>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</si>
  <si>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</si>
  <si>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</si>
  <si>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</si>
  <si>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</si>
  <si>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</si>
  <si>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</si>
  <si>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</si>
  <si>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</si>
  <si>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</si>
  <si>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</si>
  <si>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</si>
  <si>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</si>
  <si>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</si>
  <si>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</si>
  <si>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</si>
  <si>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</si>
  <si>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</si>
  <si>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</si>
  <si>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</si>
  <si>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</si>
  <si>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</si>
  <si>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</si>
  <si>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</si>
  <si>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</si>
  <si>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</si>
  <si>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</si>
  <si>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</si>
  <si>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</si>
  <si>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</si>
  <si>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</si>
  <si>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</si>
  <si>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</si>
  <si>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</si>
  <si>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</si>
  <si>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</si>
  <si>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</si>
  <si>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</si>
  <si>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</si>
  <si>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</si>
  <si>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</si>
  <si>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</si>
  <si>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</si>
  <si>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</si>
  <si>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</si>
  <si>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</si>
  <si>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</si>
  <si>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</si>
  <si>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</si>
  <si>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</si>
  <si>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</si>
  <si>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</si>
  <si>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</si>
  <si>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</si>
  <si>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</si>
  <si>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</si>
  <si>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</si>
  <si>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</si>
  <si>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</si>
  <si>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</si>
  <si>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</si>
  <si>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</si>
  <si>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</si>
  <si>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</si>
  <si>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</si>
  <si>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</si>
  <si>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</si>
  <si>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</si>
  <si>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</si>
  <si>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</si>
  <si>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</si>
  <si>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</si>
  <si>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</si>
  <si>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</si>
  <si>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</si>
  <si>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</si>
  <si>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</si>
  <si>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</si>
  <si>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</si>
  <si>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</si>
  <si>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</si>
  <si>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</si>
  <si>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</si>
  <si>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</si>
  <si>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</si>
  <si>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</si>
  <si>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</si>
  <si>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</si>
  <si>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</si>
  <si>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</si>
  <si>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</si>
  <si>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</si>
  <si>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</si>
  <si>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</si>
  <si>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</si>
  <si>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</si>
  <si>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</si>
  <si>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</si>
  <si>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</si>
  <si>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</si>
  <si>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</si>
  <si>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</si>
  <si>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</si>
  <si>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</si>
  <si>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</si>
  <si>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</si>
  <si>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</si>
  <si>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</si>
  <si>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</si>
  <si>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</si>
  <si>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</si>
  <si>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</si>
  <si>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</si>
  <si>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</si>
  <si>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</si>
  <si>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</si>
  <si>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</si>
  <si>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</si>
  <si>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</si>
  <si>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</si>
  <si>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</si>
  <si>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</si>
  <si>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</si>
  <si>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</si>
  <si>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</si>
  <si>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</si>
  <si>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</si>
  <si>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</si>
  <si>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</si>
  <si>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</si>
  <si>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</si>
  <si>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</si>
  <si>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</si>
  <si>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</si>
  <si>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</si>
  <si>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</si>
  <si>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</si>
  <si>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</si>
  <si>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</si>
  <si>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</si>
  <si>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</si>
  <si>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</si>
  <si>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</si>
  <si>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</si>
  <si>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</si>
  <si>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</si>
  <si>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</si>
  <si>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</si>
  <si>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</si>
  <si>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</si>
  <si>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</si>
  <si>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</si>
  <si>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</si>
  <si>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</si>
  <si>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</si>
  <si>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</si>
  <si>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</si>
  <si>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</si>
  <si>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</si>
  <si>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</si>
  <si>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</si>
  <si>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</si>
  <si>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</si>
  <si>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</si>
  <si>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</si>
  <si>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</si>
  <si>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</si>
  <si>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</si>
  <si>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</si>
  <si>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</si>
  <si>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</si>
  <si>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</si>
  <si>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</si>
  <si>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</si>
  <si>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</si>
  <si>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</si>
  <si>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</si>
  <si>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</si>
  <si>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</si>
  <si>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</si>
  <si>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</si>
  <si>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</si>
  <si>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</si>
  <si>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</si>
  <si>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</si>
  <si>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</si>
  <si>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</si>
  <si>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</si>
  <si>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</si>
  <si>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</si>
  <si>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</si>
  <si>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</si>
  <si>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</si>
  <si>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</si>
  <si>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</si>
  <si>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</si>
  <si>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</si>
  <si>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</si>
  <si>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</si>
  <si>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</si>
  <si>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</si>
  <si>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</si>
  <si>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</si>
  <si>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</si>
  <si>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</si>
  <si>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</si>
  <si>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</si>
  <si>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</si>
  <si>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</si>
  <si>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</si>
  <si>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</si>
  <si>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</si>
  <si>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</si>
  <si>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</si>
  <si>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</si>
  <si>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</si>
  <si>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</si>
  <si>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</si>
  <si>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</si>
  <si>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</si>
  <si>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</si>
  <si>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</si>
  <si>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</si>
  <si>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</si>
  <si>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</si>
  <si>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</si>
  <si>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</si>
  <si>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</si>
  <si>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</si>
  <si>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</si>
  <si>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</si>
  <si>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</si>
  <si>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</si>
  <si>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</si>
  <si>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</si>
  <si>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</si>
  <si>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</si>
  <si>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</si>
  <si>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</si>
  <si>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</si>
  <si>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</si>
  <si>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</si>
  <si>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</si>
  <si>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</si>
  <si>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</si>
  <si>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</si>
  <si>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</si>
  <si>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</si>
  <si>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</si>
  <si>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</si>
  <si>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</si>
  <si>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</si>
  <si>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</si>
  <si>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</si>
  <si>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</si>
  <si>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</si>
  <si>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</si>
  <si>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</si>
  <si>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</si>
  <si>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</si>
  <si>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</si>
  <si>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</si>
  <si>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</si>
  <si>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</si>
  <si>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</si>
  <si>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</si>
  <si>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</si>
  <si>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</si>
  <si>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</si>
  <si>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</si>
  <si>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</si>
  <si>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</si>
  <si>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</si>
  <si>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</si>
  <si>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</si>
  <si>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</si>
  <si>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</si>
  <si>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</si>
  <si>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</si>
  <si>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</si>
  <si>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</si>
  <si>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</si>
  <si>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</si>
  <si>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</si>
  <si>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</si>
  <si>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</si>
  <si>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</si>
  <si>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</si>
  <si>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</si>
  <si>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</si>
  <si>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</si>
  <si>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</si>
  <si>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</si>
  <si>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</si>
  <si>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</si>
  <si>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</si>
  <si>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</si>
  <si>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</si>
  <si>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</si>
  <si>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</si>
  <si>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</si>
  <si>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</si>
  <si>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</si>
  <si>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</si>
  <si>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</si>
  <si>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</si>
  <si>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</si>
  <si>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</si>
  <si>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</si>
  <si>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</si>
  <si>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</si>
  <si>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</si>
  <si>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</si>
  <si>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</si>
  <si>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</si>
  <si>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</si>
  <si>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</si>
  <si>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</si>
  <si>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</si>
  <si>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</si>
  <si>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</si>
  <si>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</si>
  <si>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</si>
  <si>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</si>
  <si>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</si>
  <si>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</si>
  <si>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</si>
  <si>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</si>
  <si>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</si>
  <si>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</si>
  <si>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</si>
  <si>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</si>
  <si>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</si>
  <si>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</si>
  <si>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</si>
  <si>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</si>
  <si>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</si>
  <si>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</si>
  <si>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</si>
  <si>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</si>
  <si>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</si>
  <si>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</si>
  <si>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</si>
  <si>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</si>
  <si>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</si>
  <si>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</si>
  <si>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</si>
  <si>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</si>
  <si>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</si>
  <si>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</si>
  <si>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</si>
  <si>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</si>
  <si>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</si>
  <si>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</si>
  <si>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</si>
  <si>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</si>
  <si>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</si>
  <si>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</si>
  <si>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</si>
  <si>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</si>
  <si>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</si>
  <si>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</si>
  <si>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</si>
  <si>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</si>
  <si>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</si>
  <si>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</si>
  <si>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</si>
  <si>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</si>
  <si>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</si>
  <si>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</si>
  <si>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</si>
  <si>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</si>
  <si>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</si>
  <si>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</si>
  <si>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</si>
  <si>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</si>
  <si>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</si>
  <si>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</si>
  <si>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</si>
  <si>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</si>
  <si>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</si>
  <si>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</si>
  <si>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</si>
  <si>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</si>
  <si>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</si>
  <si>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</si>
  <si>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</si>
  <si>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</si>
  <si>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</si>
  <si>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</si>
  <si>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</si>
  <si>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</si>
  <si>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</si>
  <si>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</si>
  <si>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</si>
  <si>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</si>
  <si>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</si>
  <si>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</si>
  <si>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</si>
  <si>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</si>
  <si>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</si>
  <si>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</si>
  <si>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</si>
  <si>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</si>
  <si>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</si>
  <si>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</si>
  <si>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</si>
  <si>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</si>
  <si>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</si>
  <si>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</si>
  <si>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</si>
  <si>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</si>
  <si>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</si>
  <si>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</si>
  <si>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</si>
  <si>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</si>
  <si>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</si>
  <si>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</si>
  <si>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</si>
  <si>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</si>
  <si>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</si>
  <si>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</si>
  <si>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</si>
  <si>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</si>
  <si>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</si>
  <si>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</si>
  <si>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</si>
  <si>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</si>
  <si>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</si>
  <si>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</si>
  <si>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</si>
  <si>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</si>
  <si>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</si>
  <si>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</si>
  <si>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</si>
  <si>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</si>
  <si>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</si>
  <si>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</si>
  <si>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</si>
  <si>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</si>
  <si>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</si>
  <si>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</si>
  <si>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</si>
  <si>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</si>
  <si>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</si>
  <si>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</si>
  <si>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</si>
  <si>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</si>
  <si>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</si>
  <si>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</si>
  <si>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</si>
  <si>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</si>
  <si>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</si>
  <si>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</si>
  <si>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</si>
  <si>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</si>
  <si>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</si>
  <si>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</si>
  <si>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</si>
  <si>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</si>
  <si>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</si>
  <si>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</si>
  <si>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</si>
  <si>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</si>
  <si>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</si>
  <si>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</si>
  <si>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</si>
  <si>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</si>
  <si>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</si>
  <si>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</si>
  <si>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</si>
  <si>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</si>
  <si>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</si>
  <si>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</si>
  <si>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</si>
  <si>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</si>
  <si>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</si>
  <si>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</si>
  <si>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</si>
  <si>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</si>
  <si>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</si>
  <si>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</si>
  <si>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</si>
  <si>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</si>
  <si>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</si>
  <si>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</si>
  <si>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</si>
  <si>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</si>
  <si>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</si>
  <si>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</si>
  <si>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</si>
  <si>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</si>
  <si>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</si>
  <si>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</si>
  <si>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</si>
  <si>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</si>
  <si>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</si>
  <si>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</si>
  <si>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</si>
  <si>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</si>
  <si>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</si>
  <si>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</si>
  <si>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</si>
  <si>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</si>
  <si>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</si>
  <si>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</si>
  <si>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</si>
  <si>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</si>
  <si>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</si>
  <si>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</si>
  <si>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</si>
  <si>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</si>
  <si>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</si>
  <si>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</si>
  <si>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</si>
  <si>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</si>
  <si>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</si>
  <si>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</si>
  <si>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</si>
  <si>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</si>
  <si>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</si>
  <si>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</si>
  <si>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</si>
  <si>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</si>
  <si>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</si>
  <si>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</si>
  <si>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</si>
  <si>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</si>
  <si>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</si>
  <si>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</si>
  <si>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</si>
  <si>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</si>
  <si>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</si>
  <si>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</si>
  <si>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</si>
  <si>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</si>
  <si>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</si>
  <si>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</si>
  <si>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</si>
  <si>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</si>
  <si>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</si>
  <si>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</si>
  <si>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</si>
  <si>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</si>
  <si>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</si>
  <si>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</si>
  <si>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</si>
  <si>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</si>
  <si>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</si>
  <si>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</si>
  <si>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</si>
  <si>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</si>
  <si>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</si>
  <si>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</si>
  <si>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</si>
  <si>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</si>
  <si>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</si>
  <si>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</si>
  <si>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</si>
  <si>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</si>
  <si>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</si>
  <si>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</si>
  <si>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</si>
  <si>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</si>
  <si>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</si>
  <si>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</si>
  <si>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</si>
  <si>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</si>
  <si>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</si>
  <si>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</si>
  <si>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</si>
  <si>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</si>
  <si>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</si>
  <si>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</si>
  <si>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</si>
  <si>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</si>
  <si>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</si>
  <si>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</si>
  <si>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</si>
  <si>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</si>
  <si>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</si>
  <si>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</si>
  <si>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</si>
  <si>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</si>
  <si>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</si>
  <si>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</si>
  <si>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</si>
  <si>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</si>
  <si>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</si>
  <si>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</si>
  <si>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</si>
  <si>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</si>
  <si>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</si>
  <si>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</si>
  <si>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</si>
  <si>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</si>
  <si>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</si>
  <si>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</si>
  <si>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</si>
  <si>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</si>
  <si>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</si>
  <si>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</si>
  <si>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</si>
  <si>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</si>
  <si>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</si>
  <si>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</si>
  <si>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</si>
  <si>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</si>
  <si>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</si>
  <si>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</si>
  <si>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</si>
  <si>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</si>
  <si>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</si>
  <si>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</si>
  <si>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</si>
  <si>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</si>
  <si>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</si>
  <si>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</si>
  <si>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</si>
  <si>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</si>
  <si>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</si>
  <si>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</si>
  <si>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</si>
  <si>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</si>
  <si>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</si>
  <si>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</si>
  <si>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</si>
  <si>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</si>
  <si>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</si>
  <si>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</si>
  <si>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</si>
  <si>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</si>
  <si>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</si>
  <si>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</si>
  <si>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</si>
  <si>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</si>
  <si>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</si>
  <si>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</si>
  <si>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</si>
  <si>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</si>
  <si>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</si>
  <si>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</si>
  <si>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</si>
  <si>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</si>
  <si>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</si>
  <si>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</si>
  <si>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</si>
  <si>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</si>
  <si>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</si>
  <si>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</si>
  <si>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</si>
  <si>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</si>
  <si>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</si>
  <si>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</si>
  <si>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</si>
  <si>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</si>
  <si>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</si>
  <si>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</si>
  <si>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</si>
  <si>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</si>
  <si>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</si>
  <si>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</si>
  <si>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</si>
  <si>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</si>
  <si>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</si>
  <si>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</si>
  <si>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</si>
  <si>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</si>
  <si>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</si>
  <si>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</si>
  <si>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</si>
  <si>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</si>
  <si>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</si>
  <si>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</si>
  <si>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</si>
  <si>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</si>
  <si>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</si>
  <si>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</si>
  <si>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</si>
  <si>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</si>
  <si>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</si>
  <si>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</si>
  <si>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</si>
  <si>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</si>
  <si>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</si>
  <si>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</si>
  <si>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</si>
  <si>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</si>
  <si>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</si>
  <si>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</si>
  <si>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</si>
  <si>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</si>
  <si>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</si>
  <si>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</si>
  <si>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</si>
  <si>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</si>
  <si>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</si>
  <si>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</si>
  <si>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</si>
  <si>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</si>
  <si>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</si>
  <si>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</si>
  <si>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</si>
  <si>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</si>
  <si>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</si>
  <si>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</si>
  <si>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</si>
  <si>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</si>
  <si>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</si>
  <si>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</si>
  <si>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</si>
  <si>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</si>
  <si>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</si>
  <si>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</si>
  <si>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</si>
  <si>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</si>
  <si>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</si>
  <si>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</si>
  <si>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</si>
  <si>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</si>
  <si>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</si>
  <si>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</si>
  <si>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</si>
  <si>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</si>
  <si>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</si>
  <si>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</si>
  <si>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</si>
  <si>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</si>
  <si>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</si>
  <si>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</si>
  <si>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</si>
  <si>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</si>
  <si>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</si>
  <si>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</si>
  <si>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</si>
  <si>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</si>
  <si>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</si>
  <si>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</si>
  <si>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</si>
  <si>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</si>
  <si>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</si>
  <si>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</si>
  <si>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</si>
  <si>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</si>
  <si>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</si>
  <si>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</si>
  <si>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</si>
  <si>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</si>
  <si>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</si>
  <si>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</si>
  <si>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</si>
  <si>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</si>
  <si>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</si>
  <si>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</si>
  <si>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</si>
  <si>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</si>
  <si>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</si>
  <si>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</si>
  <si>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</si>
  <si>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</si>
  <si>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</si>
  <si>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</si>
  <si>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</si>
  <si>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</si>
  <si>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</si>
  <si>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</si>
  <si>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</si>
  <si>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</si>
  <si>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</si>
  <si>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</si>
  <si>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</si>
  <si>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</si>
  <si>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</si>
  <si>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</si>
  <si>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</si>
  <si>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</si>
  <si>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</si>
  <si>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</si>
  <si>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</si>
  <si>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</si>
  <si>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</si>
  <si>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</si>
  <si>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</si>
  <si>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</si>
  <si>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</si>
  <si>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</si>
  <si>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</si>
  <si>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</si>
  <si>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</si>
  <si>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</si>
  <si>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</si>
  <si>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</si>
  <si>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</si>
  <si>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</si>
  <si>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</si>
  <si>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</si>
  <si>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</si>
  <si>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</si>
  <si>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</si>
  <si>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</si>
  <si>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</si>
  <si>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</si>
  <si>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</si>
  <si>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</si>
  <si>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</si>
  <si>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</si>
  <si>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</si>
  <si>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</si>
  <si>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</si>
  <si>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</si>
  <si>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</si>
  <si>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</si>
  <si>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</si>
  <si>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</si>
  <si>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</si>
  <si>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</si>
  <si>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</si>
  <si>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</si>
  <si>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</si>
  <si>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</si>
  <si>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</si>
  <si>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</si>
  <si>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</si>
  <si>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</si>
  <si>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</si>
  <si>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</si>
  <si>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</si>
  <si>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</si>
  <si>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</si>
  <si>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</si>
  <si>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</si>
  <si>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</si>
  <si>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</si>
  <si>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</si>
  <si>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</si>
  <si>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</si>
  <si>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</si>
  <si>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</si>
  <si>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</si>
  <si>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</si>
  <si>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</si>
  <si>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</si>
  <si>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</si>
  <si>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</si>
  <si>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</si>
  <si>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</si>
  <si>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</si>
  <si>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</si>
  <si>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</si>
  <si>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</si>
  <si>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</si>
  <si>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</si>
  <si>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</si>
  <si>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</si>
  <si>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</si>
  <si>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</si>
  <si>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</si>
  <si>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</si>
  <si>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</si>
  <si>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</si>
  <si>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</si>
  <si>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</si>
  <si>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</si>
  <si>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</si>
  <si>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</si>
  <si>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</si>
  <si>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</si>
  <si>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</si>
  <si>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</si>
  <si>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</si>
  <si>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</si>
  <si>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</si>
  <si>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</si>
  <si>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</si>
  <si>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</si>
  <si>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</si>
  <si>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</si>
  <si>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</si>
  <si>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</si>
  <si>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</si>
  <si>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</si>
  <si>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</si>
  <si>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</si>
  <si>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</si>
  <si>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</si>
  <si>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</si>
  <si>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</si>
  <si>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</si>
  <si>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</si>
  <si>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</si>
  <si>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</si>
  <si>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</si>
  <si>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</si>
  <si>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</si>
  <si>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</si>
  <si>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</si>
  <si>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</si>
  <si>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</si>
  <si>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</si>
  <si>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</si>
  <si>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</si>
  <si>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</si>
  <si>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</si>
  <si>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</si>
  <si>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</si>
  <si>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</si>
  <si>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</si>
  <si>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</si>
  <si>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</si>
  <si>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</si>
  <si>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</si>
  <si>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</si>
  <si>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</si>
  <si>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</si>
  <si>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</si>
  <si>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</si>
  <si>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</si>
  <si>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</si>
  <si>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</si>
  <si>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</si>
  <si>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</si>
  <si>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</si>
  <si>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</si>
  <si>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</si>
  <si>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</si>
  <si>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</si>
  <si>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</si>
  <si>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</si>
  <si>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</si>
  <si>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6"/>
  </si>
  <si>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</si>
  <si>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</si>
  <si>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</si>
  <si>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</si>
  <si>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</si>
  <si>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</si>
  <si>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</si>
  <si>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</si>
  <si>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</si>
  <si>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</si>
  <si>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</si>
  <si>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</si>
  <si>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</si>
  <si>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</si>
  <si>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</si>
  <si>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</si>
  <si>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</si>
  <si>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</si>
  <si>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</si>
  <si>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</si>
  <si>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</si>
  <si>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</si>
  <si>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</si>
  <si>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</si>
  <si>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</si>
  <si>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</si>
  <si>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</si>
  <si>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</si>
  <si>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</si>
  <si>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</si>
  <si>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</si>
  <si>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</si>
  <si>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</si>
  <si>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</si>
  <si>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</si>
  <si>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6"/>
  </si>
  <si>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</si>
  <si>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</si>
  <si>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</si>
  <si>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</si>
  <si>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</si>
  <si>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</si>
  <si>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</si>
  <si>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</si>
  <si>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</si>
  <si>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</si>
  <si>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</si>
  <si>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</si>
  <si>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</si>
  <si>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</si>
  <si>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</si>
  <si>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</si>
  <si>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</si>
  <si>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</si>
  <si>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</si>
  <si>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</si>
  <si>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</si>
  <si>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</si>
  <si>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</si>
  <si>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</si>
  <si>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</si>
  <si>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</si>
  <si>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</si>
  <si>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</si>
  <si>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</si>
  <si>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</si>
  <si>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</si>
  <si>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</si>
  <si>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</si>
  <si>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</si>
  <si>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</si>
  <si>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</si>
  <si>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</si>
  <si>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</si>
  <si>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</si>
  <si>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</si>
  <si>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</si>
  <si>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</si>
  <si>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</si>
  <si>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</si>
  <si>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</si>
  <si>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</si>
  <si>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</si>
  <si>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</si>
  <si>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</si>
  <si>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</si>
  <si>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</si>
  <si>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</si>
  <si>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</si>
  <si>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</si>
  <si>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</si>
  <si>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</si>
  <si>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</si>
  <si>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</si>
  <si>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</si>
  <si>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</si>
  <si>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</si>
  <si>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</si>
  <si>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</si>
  <si>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</si>
  <si>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</si>
  <si>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</si>
  <si>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</si>
  <si>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</si>
  <si>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</si>
  <si>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</si>
  <si>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</si>
  <si>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</si>
  <si>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</si>
  <si>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</si>
  <si>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</si>
  <si>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</si>
  <si>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</si>
  <si>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</si>
  <si>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</si>
  <si>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</si>
  <si>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</si>
  <si>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</si>
  <si>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</si>
  <si>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</si>
  <si>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</si>
  <si>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</si>
  <si>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</si>
  <si>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</si>
  <si>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</si>
  <si>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</si>
  <si>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</si>
  <si>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</si>
  <si>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</si>
  <si>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</si>
  <si>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</si>
  <si>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</si>
  <si>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</si>
  <si>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</si>
  <si>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</si>
  <si>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</si>
  <si>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</si>
  <si>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</si>
  <si>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</si>
  <si>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</si>
  <si>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</si>
  <si>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</si>
  <si>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</si>
  <si>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</si>
  <si>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</si>
  <si>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</si>
  <si>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</si>
  <si>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</si>
  <si>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</si>
  <si>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</si>
  <si>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</si>
  <si>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</si>
  <si>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</si>
  <si>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</si>
  <si>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</si>
  <si>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</si>
  <si>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</si>
  <si>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</si>
  <si>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</si>
  <si>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</si>
  <si>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</si>
  <si>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</si>
  <si>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</si>
  <si>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</si>
  <si>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</si>
  <si>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</si>
  <si>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</si>
  <si>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</si>
  <si>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</si>
  <si>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</si>
  <si>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</si>
  <si>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</si>
  <si>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</si>
  <si>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</si>
  <si>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</si>
  <si>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</si>
  <si>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</si>
  <si>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</si>
  <si>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</si>
  <si>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</si>
  <si>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</si>
  <si>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</si>
  <si>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</si>
  <si>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</si>
  <si>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</si>
  <si>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</si>
  <si>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</si>
  <si>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</si>
  <si>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</si>
  <si>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</si>
  <si>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</si>
  <si>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</si>
  <si>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</si>
  <si>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</si>
  <si>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</si>
  <si>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</si>
  <si>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</si>
  <si>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</si>
  <si>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</si>
  <si>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</si>
  <si>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</si>
  <si>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</si>
  <si>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</si>
  <si>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</si>
  <si>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</si>
  <si>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</si>
  <si>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</si>
  <si>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</si>
  <si>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</si>
  <si>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</si>
  <si>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</si>
  <si>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</si>
  <si>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</si>
  <si>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</si>
  <si>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</si>
  <si>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</si>
  <si>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</si>
  <si>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</si>
  <si>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</si>
  <si>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</si>
  <si>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</si>
  <si>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</si>
  <si>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</si>
  <si>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</si>
  <si>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</si>
  <si>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</si>
  <si>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</si>
  <si>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</si>
  <si>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</si>
  <si>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</si>
  <si>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</si>
  <si>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</si>
  <si>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</si>
  <si>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</si>
  <si>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</si>
  <si>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</si>
  <si>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</si>
  <si>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</si>
  <si>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</si>
  <si>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</si>
  <si>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</si>
  <si>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</si>
  <si>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</si>
  <si>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</si>
  <si>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</si>
  <si>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</si>
  <si>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</si>
  <si>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</si>
  <si>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</si>
  <si>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</si>
  <si>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</si>
  <si>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</si>
  <si>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</si>
  <si>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</si>
  <si>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</si>
  <si>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</si>
  <si>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</si>
  <si>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</si>
  <si>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</si>
  <si>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</si>
  <si>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</si>
  <si>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</si>
  <si>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</si>
  <si>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</si>
  <si>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</si>
  <si>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</si>
  <si>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</si>
  <si>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</si>
  <si>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</si>
  <si>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</si>
  <si>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</si>
  <si>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</si>
  <si>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</si>
  <si>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</si>
  <si>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</si>
  <si>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</si>
  <si>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</si>
  <si>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</si>
  <si>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</si>
  <si>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</si>
  <si>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</si>
  <si>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</si>
  <si>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</si>
  <si>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</si>
  <si>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</si>
  <si>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</si>
  <si>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</si>
  <si>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</si>
  <si>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</si>
  <si>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</si>
  <si>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</si>
  <si>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</si>
  <si>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</si>
  <si>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</si>
  <si>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</si>
  <si>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</si>
  <si>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</si>
  <si>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</si>
  <si>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</si>
  <si>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</si>
  <si>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</si>
  <si>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</si>
  <si>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</si>
  <si>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</si>
  <si>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</si>
  <si>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</si>
  <si>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</si>
  <si>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</si>
  <si>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</si>
  <si>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</si>
  <si>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</si>
  <si>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</si>
  <si>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</si>
  <si>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</si>
  <si>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</si>
  <si>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</si>
  <si>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</si>
  <si>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</si>
  <si>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</si>
  <si>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</si>
  <si>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</si>
  <si>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</si>
  <si>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</si>
  <si>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</si>
  <si>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</si>
  <si>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</si>
  <si>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</si>
  <si>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</si>
  <si>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6"/>
  </si>
  <si>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</si>
  <si>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</si>
  <si>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</si>
  <si>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</si>
  <si>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</si>
  <si>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</si>
  <si>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</si>
  <si>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</si>
  <si>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</si>
  <si>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</si>
  <si>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</si>
  <si>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</si>
  <si>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</si>
  <si>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</si>
  <si>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</si>
  <si>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</si>
  <si>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</si>
  <si>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</si>
  <si>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</si>
  <si>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</si>
  <si>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</si>
  <si>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</si>
  <si>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</si>
  <si>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</si>
  <si>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</si>
  <si>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</si>
  <si>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</si>
  <si>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</si>
  <si>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</si>
  <si>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</si>
  <si>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</si>
  <si>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</si>
  <si>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</si>
  <si>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</si>
  <si>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</si>
  <si>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</si>
  <si>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</si>
  <si>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</si>
  <si>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</si>
  <si>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</si>
  <si>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</si>
  <si>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</si>
  <si>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</si>
  <si>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</si>
  <si>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</si>
  <si>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</si>
  <si>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</si>
  <si>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</si>
  <si>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</si>
  <si>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</si>
  <si>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</si>
  <si>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</si>
  <si>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</si>
  <si>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</si>
  <si>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</si>
  <si>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</si>
  <si>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</si>
  <si>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</si>
  <si>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</si>
  <si>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</si>
  <si>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</si>
  <si>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</si>
  <si>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</si>
  <si>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6"/>
  </si>
  <si>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</si>
  <si>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</si>
  <si>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</si>
  <si>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</si>
  <si>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</si>
  <si>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</si>
  <si>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</si>
  <si>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</si>
  <si>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</si>
  <si>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</si>
  <si>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</si>
  <si>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</si>
  <si>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</si>
  <si>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</si>
  <si>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</si>
  <si>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</si>
  <si>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</si>
  <si>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</si>
  <si>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</si>
  <si>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</si>
  <si>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</si>
  <si>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</si>
  <si>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</si>
  <si>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</si>
  <si>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</si>
  <si>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</si>
  <si>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</si>
  <si>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</si>
  <si>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</si>
  <si>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</si>
  <si>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</si>
  <si>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</si>
  <si>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</si>
  <si>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</si>
  <si>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</si>
  <si>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</si>
  <si>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</si>
  <si>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</si>
  <si>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</si>
  <si>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</si>
  <si>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</si>
  <si>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</si>
  <si>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</si>
  <si>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</si>
  <si>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</si>
  <si>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</si>
  <si>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</si>
  <si>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</si>
  <si>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</si>
  <si>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</si>
  <si>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</si>
  <si>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</si>
  <si>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</si>
  <si>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</si>
  <si>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</si>
  <si>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</si>
  <si>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</si>
  <si>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</si>
  <si>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</si>
  <si>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</si>
  <si>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</si>
  <si>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</si>
  <si>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</si>
  <si>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</si>
  <si>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</si>
  <si>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</si>
  <si>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</si>
  <si>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</si>
  <si>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</si>
  <si>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</si>
  <si>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</si>
  <si>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</si>
  <si>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</si>
  <si>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</si>
  <si>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</si>
  <si>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</si>
  <si>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</si>
  <si>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</si>
  <si>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</si>
  <si>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</si>
  <si>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</si>
  <si>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</si>
  <si>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</si>
  <si>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</si>
  <si>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</si>
  <si>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</si>
  <si>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</si>
  <si>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</si>
  <si>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</si>
  <si>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</si>
  <si>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</si>
  <si>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</si>
  <si>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</si>
  <si>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</si>
  <si>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</si>
  <si>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</si>
  <si>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</si>
  <si>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</si>
  <si>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</si>
  <si>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</si>
  <si>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</si>
  <si>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</si>
  <si>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</si>
  <si>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</si>
  <si>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</si>
  <si>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</si>
  <si>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</si>
  <si>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</si>
  <si>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</si>
  <si>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</si>
  <si>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</si>
  <si>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</si>
  <si>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</si>
  <si>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</si>
  <si>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</si>
  <si>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</si>
  <si>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</si>
  <si>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</si>
  <si>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</si>
  <si>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</si>
  <si>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</si>
  <si>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</si>
  <si>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</si>
  <si>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</si>
  <si>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</si>
  <si>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</si>
  <si>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</si>
  <si>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</si>
  <si>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</si>
  <si>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</si>
  <si>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</si>
  <si>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</si>
  <si>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</si>
  <si>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</si>
  <si>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</si>
  <si>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</si>
  <si>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</si>
  <si>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</si>
  <si>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</si>
  <si>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</si>
  <si>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</si>
  <si>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</si>
  <si>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</si>
  <si>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</si>
  <si>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</si>
  <si>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</si>
  <si>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</si>
  <si>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</si>
  <si>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</si>
  <si>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</si>
  <si>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</si>
  <si>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</si>
  <si>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</si>
  <si>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</si>
  <si>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</si>
  <si>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</si>
  <si>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</si>
  <si>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</si>
  <si>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</si>
  <si>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</si>
  <si>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</si>
  <si>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</si>
  <si>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</si>
  <si>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</si>
  <si>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</si>
  <si>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</si>
  <si>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</si>
  <si>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</si>
  <si>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</si>
  <si>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</si>
  <si>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</si>
  <si>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</si>
  <si>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</si>
  <si>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</si>
  <si>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</si>
  <si>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</si>
  <si>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</si>
  <si>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</si>
  <si>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</si>
  <si>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</si>
  <si>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</si>
  <si>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</si>
  <si>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</si>
  <si>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</si>
  <si>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</si>
  <si>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</si>
  <si>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</si>
  <si>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</si>
  <si>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</si>
  <si>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</si>
  <si>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</si>
  <si>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</si>
  <si>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</si>
  <si>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</si>
  <si>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</si>
  <si>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</si>
  <si>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</si>
  <si>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</si>
  <si>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</si>
  <si>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</si>
  <si>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</si>
  <si>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</si>
  <si>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</si>
  <si>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</si>
  <si>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</si>
  <si>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</si>
  <si>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</si>
  <si>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</si>
  <si>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</si>
  <si>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</si>
  <si>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</si>
  <si>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</si>
  <si>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</si>
  <si>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</si>
  <si>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</si>
  <si>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</si>
  <si>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</si>
  <si>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</si>
  <si>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</si>
  <si>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</si>
  <si>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</si>
  <si>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</si>
  <si>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</si>
  <si>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</si>
  <si>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</si>
  <si>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</si>
  <si>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</si>
  <si>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</si>
  <si>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</si>
  <si>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</si>
  <si>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</si>
  <si>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</si>
  <si>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</si>
  <si>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</si>
  <si>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</si>
  <si>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</si>
  <si>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</si>
  <si>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</si>
  <si>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</si>
  <si>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</si>
  <si>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</si>
  <si>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</si>
  <si>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</si>
  <si>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</si>
  <si>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</si>
  <si>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</si>
  <si>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</si>
  <si>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</si>
  <si>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</si>
  <si>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</si>
  <si>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</si>
  <si>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</si>
  <si>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</si>
  <si>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</si>
  <si>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</si>
  <si>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</si>
  <si>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</si>
  <si>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</si>
  <si>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</si>
  <si>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</si>
  <si>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</si>
  <si>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</si>
  <si>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</si>
  <si>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</si>
  <si>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</si>
  <si>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</si>
  <si>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</si>
  <si>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</si>
  <si>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</si>
  <si>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</si>
  <si>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</si>
  <si>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</si>
  <si>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</si>
  <si>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</si>
  <si>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</si>
  <si>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</si>
  <si>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</si>
  <si>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</si>
  <si>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</si>
  <si>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</si>
  <si>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</si>
  <si>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</si>
  <si>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</si>
  <si>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</si>
  <si>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</si>
  <si>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</si>
  <si>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</si>
  <si>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</si>
  <si>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</si>
  <si>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</si>
  <si>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</si>
  <si>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</si>
  <si>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</si>
  <si>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</si>
  <si>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</si>
  <si>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</si>
  <si>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</si>
  <si>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</si>
  <si>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</si>
  <si>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</si>
  <si>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</si>
  <si>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</si>
  <si>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</si>
  <si>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</si>
  <si>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</si>
  <si>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</si>
  <si>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</si>
  <si>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</si>
  <si>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</si>
  <si>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</si>
  <si>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</si>
  <si>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</si>
  <si>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</si>
  <si>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</si>
  <si>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</si>
  <si>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</si>
  <si>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</si>
  <si>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</si>
  <si>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</si>
  <si>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</si>
  <si>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</si>
  <si>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</si>
  <si>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</si>
  <si>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</si>
  <si>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</si>
  <si>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</si>
  <si>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</si>
  <si>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</si>
  <si>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</si>
  <si>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</si>
  <si>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</si>
  <si>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</si>
  <si>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</si>
  <si>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</si>
  <si>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</si>
  <si>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</si>
  <si>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</si>
  <si>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</si>
  <si>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</si>
  <si>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</si>
  <si>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</si>
  <si>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</si>
  <si>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</si>
  <si>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</si>
  <si>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</si>
  <si>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</si>
  <si>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</si>
  <si>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</si>
  <si>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</si>
  <si>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</si>
  <si>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</si>
  <si>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</si>
  <si>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</si>
  <si>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</si>
  <si>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</si>
  <si>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</si>
  <si>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</si>
  <si>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</si>
  <si>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</si>
  <si>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</si>
  <si>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</si>
  <si>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</si>
  <si>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</si>
  <si>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</si>
  <si>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</si>
  <si>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</si>
  <si>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</si>
  <si>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</si>
  <si>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</si>
  <si>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</si>
  <si>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</si>
  <si>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</si>
  <si>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</si>
  <si>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</si>
  <si>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</si>
  <si>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</si>
  <si>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</si>
  <si>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</si>
  <si>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</si>
  <si>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</si>
  <si>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</si>
  <si>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</si>
  <si>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</si>
  <si>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</si>
  <si>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</si>
  <si>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</si>
  <si>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</si>
  <si>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</si>
  <si>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</si>
  <si>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</si>
  <si>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</si>
  <si>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</si>
  <si>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</si>
  <si>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</si>
  <si>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</si>
  <si>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</si>
  <si>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</si>
  <si>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</si>
  <si>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</si>
  <si>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</si>
  <si>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</si>
  <si>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</si>
  <si>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</si>
  <si>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</si>
  <si>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</si>
  <si>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</si>
  <si>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</si>
  <si>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</si>
  <si>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</si>
  <si>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</si>
  <si>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</si>
  <si>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</si>
  <si>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</si>
  <si>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</si>
  <si>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</si>
  <si>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</si>
  <si>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</si>
  <si>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</si>
  <si>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</si>
  <si>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</si>
  <si>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</si>
  <si>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</si>
  <si>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</si>
  <si>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</si>
  <si>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</si>
  <si>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</si>
  <si>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</si>
  <si>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</si>
  <si>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</si>
  <si>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</si>
  <si>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</si>
  <si>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</si>
  <si>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</si>
  <si>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</si>
  <si>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</si>
  <si>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</si>
  <si>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</si>
  <si>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</si>
  <si>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</si>
  <si>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</si>
  <si>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</si>
  <si>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</si>
  <si>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</si>
  <si>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</si>
  <si>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</si>
  <si>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</si>
  <si>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</si>
  <si>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</si>
  <si>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</si>
  <si>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</si>
  <si>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</si>
  <si>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</si>
  <si>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</si>
  <si>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</si>
  <si>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</si>
  <si>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</si>
  <si>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</si>
  <si>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</si>
  <si>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</si>
  <si>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</si>
  <si>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</si>
  <si>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</si>
  <si>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</si>
  <si>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</si>
  <si>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</si>
  <si>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</si>
  <si>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</si>
  <si>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</si>
  <si>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</si>
  <si>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</si>
  <si>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</si>
  <si>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</si>
  <si>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</si>
  <si>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</si>
  <si>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</si>
  <si>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</si>
  <si>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</si>
  <si>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</si>
  <si>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</si>
  <si>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</si>
  <si>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</si>
  <si>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</si>
  <si>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</si>
  <si>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</si>
  <si>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</si>
  <si>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</si>
  <si>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</si>
  <si>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</si>
  <si>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</si>
  <si>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</si>
  <si>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</si>
  <si>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</si>
  <si>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</si>
  <si>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</si>
  <si>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</si>
  <si>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</si>
  <si>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</si>
  <si>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</si>
  <si>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</si>
  <si>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</si>
  <si>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</si>
  <si>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</si>
  <si>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</si>
  <si>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</si>
  <si>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</si>
  <si>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</si>
  <si>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</si>
  <si>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</si>
  <si>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</si>
  <si>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</si>
  <si>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</si>
  <si>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</si>
  <si>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</si>
  <si>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</si>
  <si>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</si>
  <si>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</si>
  <si>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</si>
  <si>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</si>
  <si>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</si>
  <si>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</si>
  <si>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</si>
  <si>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</si>
  <si>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</si>
  <si>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</si>
  <si>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</si>
  <si>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</si>
  <si>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</si>
  <si>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</si>
  <si>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</si>
  <si>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</si>
  <si>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</si>
  <si>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</si>
  <si>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</si>
  <si>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</si>
  <si>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</si>
  <si>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</si>
  <si>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</si>
  <si>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</si>
  <si>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</si>
  <si>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</si>
  <si>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</si>
  <si>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</si>
  <si>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</si>
  <si>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</si>
  <si>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</si>
  <si>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</si>
  <si>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</si>
  <si>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</si>
  <si>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</si>
  <si>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</si>
  <si>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</si>
  <si>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</si>
  <si>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</si>
  <si>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</si>
  <si>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</si>
  <si>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</si>
  <si>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</si>
  <si>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</si>
  <si>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</si>
  <si>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</si>
  <si>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</si>
  <si>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</si>
  <si>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</si>
  <si>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</si>
  <si>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</si>
  <si>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</si>
  <si>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</si>
  <si>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</si>
  <si>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</si>
  <si>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</si>
  <si>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</si>
  <si>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</si>
  <si>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</si>
  <si>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</si>
  <si>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</si>
  <si>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</si>
  <si>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</si>
  <si>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</si>
  <si>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</si>
  <si>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</si>
  <si>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</si>
  <si>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</si>
  <si>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</si>
  <si>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</si>
  <si>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6"/>
  </si>
  <si>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</si>
  <si>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</si>
  <si>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</si>
  <si>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</si>
  <si>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</si>
  <si>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</si>
  <si>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</si>
  <si>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</si>
  <si>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</si>
  <si>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</si>
  <si>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</si>
  <si>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</si>
  <si>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</si>
  <si>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</si>
  <si>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</si>
  <si>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</si>
  <si>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</si>
  <si>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</si>
  <si>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</si>
  <si>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</si>
  <si>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</si>
  <si>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</si>
  <si>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</si>
  <si>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</si>
  <si>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</si>
  <si>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</si>
  <si>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</si>
  <si>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</si>
  <si>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</si>
  <si>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</si>
  <si>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</si>
  <si>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</si>
  <si>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</si>
  <si>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</si>
  <si>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</si>
  <si>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</si>
  <si>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</si>
  <si>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</si>
  <si>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</si>
  <si>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</si>
  <si>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</si>
  <si>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</si>
  <si>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</si>
  <si>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</si>
  <si>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</si>
  <si>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</si>
  <si>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</si>
  <si>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</si>
  <si>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</si>
  <si>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</si>
  <si>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</si>
  <si>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</si>
  <si>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</si>
  <si>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</si>
  <si>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</si>
  <si>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</si>
  <si>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</si>
  <si>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</si>
  <si>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</si>
  <si>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</si>
  <si>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</si>
  <si>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</si>
  <si>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</si>
  <si>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</si>
  <si>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</si>
  <si>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</si>
  <si>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</si>
  <si>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</si>
  <si>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</si>
  <si>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</si>
  <si>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</si>
  <si>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</si>
  <si>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</si>
  <si>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</si>
  <si>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</si>
  <si>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</si>
  <si>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</si>
  <si>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</si>
  <si>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</si>
  <si>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</si>
  <si>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</si>
  <si>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</si>
  <si>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</si>
  <si>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</si>
  <si>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</si>
  <si>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</si>
  <si>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</si>
  <si>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</si>
  <si>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</si>
  <si>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</si>
  <si>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</si>
  <si>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</si>
  <si>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</si>
  <si>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</si>
  <si>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</si>
  <si>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</si>
  <si>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</si>
  <si>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</si>
  <si>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</si>
  <si>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</si>
  <si>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</si>
  <si>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</si>
  <si>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</si>
  <si>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</si>
  <si>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</si>
  <si>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</si>
  <si>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</si>
  <si>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</si>
  <si>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</si>
  <si>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</si>
  <si>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</si>
  <si>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</si>
  <si>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</si>
  <si>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</si>
  <si>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</si>
  <si>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</si>
  <si>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</si>
  <si>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</si>
  <si>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</si>
  <si>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</si>
  <si>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</si>
  <si>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</si>
  <si>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</si>
  <si>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</si>
  <si>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</si>
  <si>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</si>
  <si>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</si>
  <si>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</si>
  <si>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</si>
  <si>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</si>
  <si>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</si>
  <si>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</si>
  <si>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</si>
  <si>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</si>
  <si>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</si>
  <si>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</si>
  <si>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</si>
  <si>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</si>
  <si>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</si>
  <si>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</si>
  <si>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</si>
  <si>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</si>
  <si>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</si>
  <si>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</si>
  <si>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</si>
  <si>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</si>
  <si>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</si>
  <si>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</si>
  <si>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</si>
  <si>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</si>
  <si>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</si>
  <si>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</si>
  <si>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</si>
  <si>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</si>
  <si>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</si>
  <si>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</si>
  <si>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</si>
  <si>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</si>
  <si>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</si>
  <si>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</si>
  <si>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</si>
  <si>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</si>
  <si>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</si>
  <si>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</si>
  <si>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</si>
  <si>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</si>
  <si>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</si>
  <si>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</si>
  <si>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</si>
  <si>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</si>
  <si>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</si>
  <si>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</si>
  <si>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</si>
  <si>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</si>
  <si>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</si>
  <si>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</si>
  <si>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</si>
  <si>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</si>
  <si>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</si>
  <si>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</si>
  <si>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</si>
  <si>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</si>
  <si>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</si>
  <si>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</si>
  <si>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</si>
  <si>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</si>
  <si>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</si>
  <si>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</si>
  <si>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</si>
  <si>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</si>
  <si>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</si>
  <si>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</si>
  <si>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</si>
  <si>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</si>
  <si>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</si>
  <si>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</si>
  <si>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</si>
  <si>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</si>
  <si>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</si>
  <si>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</si>
  <si>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</si>
  <si>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</si>
  <si>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</si>
  <si>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</si>
  <si>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</si>
  <si>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</si>
  <si>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</si>
  <si>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</si>
  <si>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</si>
  <si>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</si>
  <si>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</si>
  <si>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</si>
  <si>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</si>
  <si>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</si>
  <si>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</si>
  <si>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</si>
  <si>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</si>
  <si>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</si>
  <si>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</si>
  <si>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</si>
  <si>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</si>
  <si>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</si>
  <si>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</si>
  <si>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</si>
  <si>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</si>
  <si>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</si>
  <si>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</si>
  <si>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</si>
  <si>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</si>
  <si>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</si>
  <si>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</si>
  <si>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</si>
  <si>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</si>
  <si>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</si>
  <si>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</si>
  <si>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</si>
  <si>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</si>
  <si>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</si>
  <si>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</si>
  <si>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</si>
  <si>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</si>
  <si>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</si>
  <si>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</si>
  <si>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</si>
  <si>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</si>
  <si>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</si>
  <si>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</si>
  <si>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</si>
  <si>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</si>
  <si>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</si>
  <si>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</si>
  <si>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</si>
  <si>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</si>
  <si>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</si>
  <si>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</si>
  <si>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</si>
  <si>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</si>
  <si>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</si>
  <si>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</si>
  <si>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</si>
  <si>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</si>
  <si>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</si>
  <si>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</si>
  <si>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</si>
  <si>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</si>
  <si>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</si>
  <si>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</si>
  <si>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</si>
  <si>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</si>
  <si>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</si>
  <si>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</si>
  <si>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</si>
  <si>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</si>
  <si>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</si>
  <si>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</si>
  <si>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</si>
  <si>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</si>
  <si>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</si>
  <si>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</si>
  <si>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</si>
  <si>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</si>
  <si>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</si>
  <si>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</si>
  <si>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</si>
  <si>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</si>
  <si>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</si>
  <si>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</si>
  <si>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</si>
  <si>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</si>
  <si>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</si>
  <si>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</si>
  <si>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</si>
  <si>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</si>
  <si>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</si>
  <si>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</si>
  <si>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</si>
  <si>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</si>
  <si>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</si>
  <si>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</si>
  <si>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</si>
  <si>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</si>
  <si>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</si>
  <si>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</si>
  <si>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</si>
  <si>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</si>
  <si>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</si>
  <si>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</si>
  <si>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</si>
  <si>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</si>
  <si>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</si>
  <si>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</si>
  <si>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</si>
  <si>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</si>
  <si>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</si>
  <si>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</si>
  <si>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</si>
  <si>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</si>
  <si>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</si>
  <si>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</si>
  <si>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</si>
  <si>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</si>
  <si>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</si>
  <si>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</si>
  <si>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</si>
  <si>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</si>
  <si>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</si>
  <si>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</si>
  <si>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</si>
  <si>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</si>
  <si>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</si>
  <si>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</si>
  <si>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</si>
  <si>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</si>
  <si>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6"/>
  </si>
  <si>
    <t>那珂川市</t>
    <rPh sb="0" eb="3">
      <t>ナカガワ</t>
    </rPh>
    <rPh sb="3" eb="4">
      <t>シ</t>
    </rPh>
    <phoneticPr fontId="26"/>
  </si>
  <si>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</si>
  <si>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</si>
  <si>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</si>
  <si>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</si>
  <si>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</si>
  <si>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</si>
  <si>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</si>
  <si>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</si>
  <si>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</si>
  <si>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</si>
  <si>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</si>
  <si>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</si>
  <si>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</si>
  <si>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</si>
  <si>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</si>
  <si>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</si>
  <si>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</si>
  <si>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</si>
  <si>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</si>
  <si>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</si>
  <si>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</si>
  <si>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</si>
  <si>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</si>
  <si>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</si>
  <si>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</si>
  <si>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</si>
  <si>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</si>
  <si>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</si>
  <si>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</si>
  <si>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</si>
  <si>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</si>
  <si>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</si>
  <si>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</si>
  <si>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</si>
  <si>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</si>
  <si>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</si>
  <si>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</si>
  <si>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</si>
  <si>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</si>
  <si>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</si>
  <si>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</si>
  <si>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</si>
  <si>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</si>
  <si>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</si>
  <si>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</si>
  <si>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</si>
  <si>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</si>
  <si>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</si>
  <si>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</si>
  <si>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</si>
  <si>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</si>
  <si>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</si>
  <si>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</si>
  <si>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</si>
  <si>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</si>
  <si>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</si>
  <si>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</si>
  <si>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</si>
  <si>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</si>
  <si>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</si>
  <si>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</si>
  <si>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</si>
  <si>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</si>
  <si>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</si>
  <si>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</si>
  <si>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</si>
  <si>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</si>
  <si>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</si>
  <si>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</si>
  <si>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</si>
  <si>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</si>
  <si>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</si>
  <si>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</si>
  <si>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</si>
  <si>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</si>
  <si>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</si>
  <si>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</si>
  <si>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</si>
  <si>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</si>
  <si>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</si>
  <si>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</si>
  <si>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</si>
  <si>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</si>
  <si>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</si>
  <si>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</si>
  <si>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</si>
  <si>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</si>
  <si>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</si>
  <si>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</si>
  <si>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</si>
  <si>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</si>
  <si>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</si>
  <si>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</si>
  <si>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</si>
  <si>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</si>
  <si>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</si>
  <si>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</si>
  <si>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</si>
  <si>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</si>
  <si>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</si>
  <si>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</si>
  <si>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</si>
  <si>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</si>
  <si>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</si>
  <si>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</si>
  <si>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</si>
  <si>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</si>
  <si>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</si>
  <si>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</si>
  <si>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</si>
  <si>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</si>
  <si>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</si>
  <si>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</si>
  <si>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</si>
  <si>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</si>
  <si>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</si>
  <si>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</si>
  <si>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</si>
  <si>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</si>
  <si>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</si>
  <si>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</si>
  <si>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</si>
  <si>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</si>
  <si>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</si>
  <si>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</si>
  <si>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</si>
  <si>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</si>
  <si>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</si>
  <si>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</si>
  <si>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</si>
  <si>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</si>
  <si>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</si>
  <si>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</si>
  <si>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</si>
  <si>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</si>
  <si>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</si>
  <si>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</si>
  <si>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</si>
  <si>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</si>
  <si>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</si>
  <si>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</si>
  <si>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</si>
  <si>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</si>
  <si>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</si>
  <si>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</si>
  <si>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</si>
  <si>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</si>
  <si>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</si>
  <si>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</si>
  <si>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</si>
  <si>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</si>
  <si>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</si>
  <si>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</si>
  <si>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</si>
  <si>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</si>
  <si>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</si>
  <si>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</si>
  <si>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</si>
  <si>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</si>
  <si>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</si>
  <si>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</si>
  <si>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</si>
  <si>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</si>
  <si>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</si>
  <si>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</si>
  <si>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</si>
  <si>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</si>
  <si>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</si>
  <si>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</si>
  <si>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</si>
  <si>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</si>
  <si>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</si>
  <si>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</si>
  <si>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</si>
  <si>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</si>
  <si>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</si>
  <si>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</si>
  <si>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</si>
  <si>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</si>
  <si>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</si>
  <si>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</si>
  <si>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</si>
  <si>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</si>
  <si>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</si>
  <si>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</si>
  <si>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</si>
  <si>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</si>
  <si>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</si>
  <si>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</si>
  <si>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</si>
  <si>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</si>
  <si>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</si>
  <si>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</si>
  <si>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</si>
  <si>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</si>
  <si>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</si>
  <si>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</si>
  <si>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</si>
  <si>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</si>
  <si>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</si>
  <si>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</si>
  <si>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</si>
  <si>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</si>
  <si>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</si>
  <si>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</si>
  <si>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</si>
  <si>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</si>
  <si>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</si>
  <si>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</si>
  <si>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</si>
  <si>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</si>
  <si>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</si>
  <si>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</si>
  <si>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</si>
  <si>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</si>
  <si>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</si>
  <si>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</si>
  <si>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</si>
  <si>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</si>
  <si>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</si>
  <si>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</si>
  <si>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</si>
  <si>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</si>
  <si>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</si>
  <si>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</si>
  <si>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</si>
  <si>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</si>
  <si>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</si>
  <si>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</si>
  <si>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</si>
  <si>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</si>
  <si>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</si>
  <si>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</si>
  <si>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</si>
  <si>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</si>
  <si>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</si>
  <si>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</si>
  <si>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</si>
  <si>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</si>
  <si>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</si>
  <si>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</si>
  <si>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</si>
  <si>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</si>
  <si>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</si>
  <si>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</si>
  <si>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</si>
  <si>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</si>
  <si>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</si>
  <si>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</si>
  <si>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</si>
  <si>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</si>
  <si>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</si>
  <si>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28"/>
  </si>
  <si>
    <t>オートフィル機能の使用はお控えください。</t>
    <rPh sb="6" eb="8">
      <t>キノウ</t>
    </rPh>
    <rPh sb="9" eb="11">
      <t>シヨウ</t>
    </rPh>
    <rPh sb="13" eb="14">
      <t>ヒカ</t>
    </rPh>
    <phoneticPr fontId="28"/>
  </si>
  <si>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</si>
  <si>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R7補正_特別加算以外</t>
    <rPh sb="2" eb="4">
      <t>ホセイ</t>
    </rPh>
    <rPh sb="5" eb="9">
      <t>トクベツカサン</t>
    </rPh>
    <rPh sb="9" eb="11">
      <t>イガイ</t>
    </rPh>
    <phoneticPr fontId="20"/>
  </si>
  <si>
    <t>（うち、食料品の物価高騰に対する特別加算分）</t>
    <phoneticPr fontId="20"/>
  </si>
  <si>
    <r>
      <rPr>
        <sz val="14"/>
        <rFont val="ＭＳ ゴシック"/>
        <family val="3"/>
        <charset val="128"/>
      </rPr>
      <t>推奨事業メニュー
※</t>
    </r>
    <r>
      <rPr>
        <b/>
        <sz val="14"/>
        <rFont val="ＭＳ ゴシック"/>
        <family val="3"/>
        <charset val="128"/>
      </rPr>
      <t>R7補正推奨事業メニュー①</t>
    </r>
    <r>
      <rPr>
        <sz val="14"/>
        <rFont val="ＭＳ ゴシック"/>
        <family val="3"/>
        <charset val="128"/>
      </rPr>
      <t>について、②～④にも関連する場合は、M～O列に追加で選択してください。</t>
    </r>
    <rPh sb="0" eb="2">
      <t>スイショウ</t>
    </rPh>
    <rPh sb="2" eb="4">
      <t>ジギョウ</t>
    </rPh>
    <rPh sb="12" eb="14">
      <t>ホセイ</t>
    </rPh>
    <phoneticPr fontId="28"/>
  </si>
  <si>
    <r>
      <t>【R7補正のみ】
備考2</t>
    </r>
    <r>
      <rPr>
        <sz val="14"/>
        <color rgb="FFFF0000"/>
        <rFont val="ＭＳ ゴシック"/>
        <family val="3"/>
        <charset val="128"/>
      </rPr>
      <t xml:space="preserve">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</si>
  <si>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</si>
  <si>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rFont val="ＭＳ ゴシック"/>
        <family val="3"/>
        <charset val="128"/>
      </rPr>
      <t>実施状況の公表等について
（HP、広報紙など）</t>
    </r>
    <rPh sb="0" eb="2">
      <t>ビコウ</t>
    </rPh>
    <rPh sb="21" eb="24">
      <t>コウホウシ</t>
    </rPh>
    <phoneticPr fontId="20"/>
  </si>
  <si>
    <t>備考5
(事業の終期が令和8年3月を超えることが見込まれる場合、その事情)
※可変部分
※この他は変えられません。</t>
    <rPh sb="0" eb="2">
      <t>ビコウ</t>
    </rPh>
    <phoneticPr fontId="28"/>
  </si>
  <si>
    <t>r7物価_繰越</t>
    <rPh sb="2" eb="4">
      <t>ブッカ</t>
    </rPh>
    <rPh sb="5" eb="7">
      <t>クリコシ</t>
    </rPh>
    <phoneticPr fontId="28"/>
  </si>
  <si>
    <t>事業終期_R7_翌債</t>
    <rPh sb="2" eb="3">
      <t>オ</t>
    </rPh>
    <rPh sb="8" eb="10">
      <t>ヨクサイ</t>
    </rPh>
    <phoneticPr fontId="20"/>
  </si>
  <si>
    <t>支援開始時期_R7_翌債</t>
    <rPh sb="0" eb="4">
      <t>シエンカイシ</t>
    </rPh>
    <rPh sb="4" eb="6">
      <t>ジキ</t>
    </rPh>
    <rPh sb="10" eb="12">
      <t>ヨクサイ</t>
    </rPh>
    <phoneticPr fontId="20"/>
  </si>
  <si>
    <t>支援開始時期
※可変部分
※この他は変えられません。</t>
    <rPh sb="0" eb="4">
      <t>シエンカイシ</t>
    </rPh>
    <rPh sb="4" eb="6">
      <t>ジキ</t>
    </rPh>
    <phoneticPr fontId="20"/>
  </si>
  <si>
    <t>事業終期
※可変部分
※この他は変えられません。</t>
    <rPh sb="0" eb="2">
      <t>ジギョウ</t>
    </rPh>
    <rPh sb="2" eb="4">
      <t>シュウキ</t>
    </rPh>
    <phoneticPr fontId="20"/>
  </si>
  <si>
    <t>⑥推奨_R7補正_配分予定のうち食料品</t>
    <rPh sb="9" eb="11">
      <t>ハイブン</t>
    </rPh>
    <rPh sb="11" eb="13">
      <t>ヨテイ</t>
    </rPh>
    <phoneticPr fontId="28"/>
  </si>
  <si>
    <t>国の予算区分と推奨メニュー相違</t>
    <rPh sb="0" eb="1">
      <t>クニ</t>
    </rPh>
    <rPh sb="2" eb="4">
      <t>ヨサン</t>
    </rPh>
    <rPh sb="4" eb="6">
      <t>クブン</t>
    </rPh>
    <rPh sb="7" eb="9">
      <t>スイショウ</t>
    </rPh>
    <rPh sb="13" eb="15">
      <t>ソウイ</t>
    </rPh>
    <phoneticPr fontId="28"/>
  </si>
  <si>
    <t>「R6補正」なのに事業終期で「R8.4以降」を選択している</t>
    <rPh sb="3" eb="5">
      <t>ホセイ</t>
    </rPh>
    <rPh sb="9" eb="11">
      <t>ジギョウ</t>
    </rPh>
    <rPh sb="11" eb="13">
      <t>シュウキ</t>
    </rPh>
    <rPh sb="19" eb="21">
      <t>イコウ</t>
    </rPh>
    <rPh sb="23" eb="25">
      <t>センタク</t>
    </rPh>
    <phoneticPr fontId="20"/>
  </si>
  <si>
    <t>○</t>
    <phoneticPr fontId="20"/>
  </si>
  <si>
    <t>「R6補正」を活用した推奨事業について事業終期「R8.4以降」を選択していないか</t>
    <rPh sb="7" eb="9">
      <t>カツヨウ</t>
    </rPh>
    <rPh sb="11" eb="13">
      <t>スイショウ</t>
    </rPh>
    <rPh sb="13" eb="15">
      <t>ジギョウ</t>
    </rPh>
    <phoneticPr fontId="20"/>
  </si>
  <si>
    <t>○</t>
    <phoneticPr fontId="20"/>
  </si>
  <si>
    <t>事業終期翌債・分岐</t>
    <rPh sb="0" eb="2">
      <t>ジギョウ</t>
    </rPh>
    <rPh sb="2" eb="4">
      <t>シュウキ</t>
    </rPh>
    <rPh sb="4" eb="6">
      <t>ヨクサイ</t>
    </rPh>
    <rPh sb="7" eb="9">
      <t>ブンキ</t>
    </rPh>
    <phoneticPr fontId="28"/>
  </si>
  <si>
    <t>小計　配分予定額計
（R7経済対策分）</t>
    <phoneticPr fontId="20"/>
  </si>
  <si>
    <t>エラー（可変部分以外の変更）</t>
    <rPh sb="4" eb="6">
      <t>カヘン</t>
    </rPh>
    <rPh sb="6" eb="8">
      <t>ブブン</t>
    </rPh>
    <rPh sb="8" eb="10">
      <t>イガイ</t>
    </rPh>
    <rPh sb="11" eb="13">
      <t>ヘンコウ</t>
    </rPh>
    <phoneticPr fontId="20"/>
  </si>
  <si>
    <t>可変部分以外を変更していない</t>
    <rPh sb="0" eb="2">
      <t>カヘン</t>
    </rPh>
    <rPh sb="2" eb="4">
      <t>ブブン</t>
    </rPh>
    <rPh sb="4" eb="6">
      <t>イガイ</t>
    </rPh>
    <rPh sb="7" eb="9">
      <t>ヘンコウ</t>
    </rPh>
    <phoneticPr fontId="28"/>
  </si>
  <si>
    <t>事業終期「R8.4以降」を選択している場合、備考5が入力されているか</t>
    <phoneticPr fontId="20"/>
  </si>
  <si>
    <t>事業終期「R8.4以降」を選択していないのに、備考5を入力していないか</t>
    <phoneticPr fontId="20"/>
  </si>
  <si>
    <t>事業終期「R8.4以降」を選択している場合に、備考5を入力していない。</t>
    <phoneticPr fontId="28"/>
  </si>
  <si>
    <t>事業終期「R8.4以降」を選択していないのに、備考5を入力している。</t>
    <phoneticPr fontId="28"/>
  </si>
  <si>
    <t>財政課</t>
  </si>
  <si>
    <t>武田　友希</t>
  </si>
  <si>
    <t>0285-83-8104</t>
  </si>
  <si>
    <t>zaisei@city.moka.lg.jp</t>
  </si>
  <si>
    <t>R6_補正</t>
  </si>
  <si>
    <t>低所得</t>
  </si>
  <si>
    <t>【3万円給付金・こども加算2万円】低所得世帯支援給付金及び定額減税補足給付金(うち不足額給付)</t>
  </si>
  <si>
    <t>Ⅱ．物価高の克服</t>
  </si>
  <si>
    <t>①物価高が続く中で低所得世帯への支援を行うことで、低所得の方々の生活を維持する。
②低所得世帯への給付金及び事務費
③R6,R7の累計給付金額
令和６年度住民税均等割非課税世帯　5,966世帯×30千円、子ども加算　673人×20千円、、定額減税を補足する給付（うち不足額給付）の対象者　14,958人　(288,260千円）　　のうちR7計画分
事務費　12,368千円
事務費の内容　　[需用費（事務用品等）　役務費（郵送料等）　業務委託料　人件費　として支出]
④低所得世帯等の給付対象世帯数（5,966世帯）、定額減税を補足する給付（うち不足額給付）の対象者数（14,958人）</t>
  </si>
  <si>
    <t>対象世帯に対して令和7年4月までに支給を開始する</t>
  </si>
  <si>
    <t>⑤ HPにて明記済みあるいは予定</t>
  </si>
  <si>
    <t>対象分野に関連しない</t>
  </si>
  <si>
    <t>ホームページ</t>
  </si>
  <si>
    <t>R7_補正</t>
  </si>
  <si>
    <t>推奨事業</t>
  </si>
  <si>
    <t>物価高騰対応商品券配布事業</t>
  </si>
  <si>
    <t>Ⅰ．生活の安全保障・物価高への対応</t>
  </si>
  <si>
    <t>①食料品の物価高騰に対する特別加算</t>
  </si>
  <si>
    <t>④消費下支え等を通じた生活者支援</t>
  </si>
  <si>
    <t>①5,000円分の商品券を全市民に配布することで、食料品等の物価高騰の影響を受けている市民の生活の負担を軽減する。
②商品券配布実施経費
③467,922千円
　委託料：77,922千円
    (商品券作成業務:10,530千円、発送業務:29,422千円、参加店舗対応業務:4,299千円、問合せ対応業務:15,565千円、換金業務:3,432千円、広報業務:1,050千円、データ管理業務:100千円、運営管理業務:6,440千円、消費税:7,084千円)
　（補助金）390,000千円
　　(5,000円×78,000人)
④市内全世帯</t>
  </si>
  <si>
    <t>商品券の利用率　100％</t>
  </si>
  <si>
    <t>③ HP、事業チラシにて明記済みあるいは予定</t>
  </si>
  <si>
    <t>商品券</t>
  </si>
  <si>
    <t>商品券に使用期限を設ける</t>
  </si>
  <si>
    <t>HP、広報紙</t>
  </si>
  <si>
    <t>物価高騰対応自治会支援事業</t>
  </si>
  <si>
    <t>⑦中小企業等に対するエネルギー価格高騰対策支援</t>
  </si>
  <si>
    <t>①物価高騰の影響を受ける自治会に支援金を交付することで、自治会活動を支援する。
②物価高騰対応自治会支援事業補助及び事務費
③負担金補助及び事務費　11,402千円
　補助金：11,320千円
　・均等割50千円×132区＝6,600千円
　・世帯割200円×23,600世帯=4,720千円
　事務費：82千円
　・消耗品費　9千円　　
　・郵便料　132通×5回×110円≒73千円
④自治会</t>
  </si>
  <si>
    <t>自治会へ支給100％</t>
  </si>
  <si>
    <t>HP</t>
  </si>
  <si>
    <t>物価高騰対応いちごタクシー支援事業</t>
  </si>
  <si>
    <t>⑧地域公共交通・物流や地域観光業等に対する支援</t>
  </si>
  <si>
    <t>①いちごタクシー運行事業者に対し、物価高騰により増加した経費に対して補助を行うことで、市民の足の確保を図る。
②いちごタクシー運行事業者への物価高騰分の補助金
③負担金及び補助金　2,000千円
　・(現在の借り上げ料)1時間あたり2,462円
　　2,462円×5％≒124円（5％増加分）
　　124円×11時間×242日×6台≒2,000千円
　　※242日(稼働日である年末年始除いた平日数)
④いちごタクシーの事業者</t>
  </si>
  <si>
    <t>申請があった事業者への支給率100％</t>
  </si>
  <si>
    <t>運輸交通・物流・観光事業者</t>
  </si>
  <si>
    <t>防犯灯管理補助（物価高騰分）</t>
  </si>
  <si>
    <t>①自治会が管理する防犯灯について、物価高騰の影響を受け電気代が高騰しているため、既存の補助金に追加して補助を交付し、自治会の活動を支援する。
②防犯灯管理補助金
③負担金補助及び交付金　2,660千円
　補助金：2,660千円
　・400円×6,650灯=2,660千円
④自治会</t>
  </si>
  <si>
    <t xml:space="preserve">防犯灯を管理する自治会等141団体へ支給100％
</t>
  </si>
  <si>
    <t>物価高騰対応家庭用防犯設備設置支援事業</t>
  </si>
  <si>
    <t>③消費下支え等を通じた生活者支援</t>
  </si>
  <si>
    <t>①物価高騰の影響による空き巣犯罪等の抑制のため、市民の防犯対策にかかる費用に対して補助を行う
②家庭用防犯設備設置補助及び事務費
③負担金補助及び事務費　6,034千円
　補助金：6,000千円
　・上限20千円×300件=6,000千円
　事務費：34千円
　・消耗品費　1千円　　
　・郵便料　110円×300通=33千円
④市民</t>
  </si>
  <si>
    <t>申請者への支給率100％</t>
  </si>
  <si>
    <t>物価高騰対応保育施設等副食費支援事業</t>
  </si>
  <si>
    <t>②エネルギー・食料品価格等の物価高騰に伴う子育て世帯支援</t>
  </si>
  <si>
    <t>①保護者の負担軽減のため、食料品等の物価高騰による食材価格の高騰分の副食費を助成する。保護者に追加負担を強いることなく副食の提供をできるようにするもの。
②保育施設等副食費支援及び事務費
③保護者への扶助費　　39,191千円
　扶助費：39,168千円
　・4,800円×680名×12カ月=39,168千円
　　(教育・保育施設及び幼稚園を利用し、副食費の免除・補助を受けていない市内在住の第1子の3～5歳児 を対象とし、教職員は含まれていない)
　事務費：23千円
　・消耗品費　3千円　　
　・郵便料　20施設×110円≒3千円
　・手数料　20施設×68円×12カ月≒17千円
④保育施設、保護者</t>
  </si>
  <si>
    <t>対象者への支給率100％</t>
  </si>
  <si>
    <t>保育所・幼稚園・認定こども園等</t>
  </si>
  <si>
    <t>休日夜間急患診療所特別会計繰出金
【物価高騰対応事業分（電子カルテ導入事業）】</t>
  </si>
  <si>
    <t>⑤医療・介護・保育施設、学校施設、公衆浴場等に対する物価高騰対策支援</t>
  </si>
  <si>
    <t>①物価高騰の影響を受ける真岡市休日夜間急患診療所(休日夜間急患診療所特別会計)に対し、電子カルテ等の導入を支援することで、診察効率の向上等を図り、より多くの市民の症状悪化を防ぐため支援する。
②他会計繰出金
③他会計繰出金2,090千円
　・電子カルテシステム導入委託料：1,100千円
　・保守料（11～3月分）：110千円（22千円×5月）
　・備品購入費：798千円（電子カルテ用PC4台）
　・プロポーザル選定に係る報償費：82千円
④真岡市休日夜間急患診療所</t>
  </si>
  <si>
    <t>インフル・コロナの流行による病床逼迫に備え11月までに導入する</t>
  </si>
  <si>
    <t>物価高騰対応農業者支援事業</t>
  </si>
  <si>
    <t>⑥農林水産業における物価高騰対策支援</t>
  </si>
  <si>
    <t>①物価高騰による動力光熱費の高止まりにより、市内農家の経営安定を図るため、高騰額の一部を助成金として交付するもの。
②電気料高騰分の補助
③32,974千円
　委託料：29,325千円（委託先：JAはが野）
　・助成金：28,225千円
　・附帯事務費：1,100千円（振込手数料：1,100/人×1,000人＝1,100千円）
　補助金：3,589千円
    事務費(郵送料)：60千円
※部会員はJAから交付。系統外出荷など委託対象外分は補助金を市から直接交付する。
※助成額：施設園芸農家10千円/10a　水稲農家＝500円/10a　　　　（各上限50千円）
※施設園芸農家分：10,000円/10a×約1,481(10a)＝14,810千円　
　土地利用型・露地農家：500円/10a×約34,008(10a)≒17,004千円
④市内農業事業者（水稲又は園芸作物等）</t>
  </si>
  <si>
    <t>農林水産・食品分野</t>
  </si>
  <si>
    <t>商業活性化対策事業補助金(ﾌﾟﾚﾐｱﾑ付商品券発行支援)
物価高騰対応支援（ﾌﾟﾚﾐｱﾑ率10％増＋増刷分）</t>
  </si>
  <si>
    <t>①物価高騰により、落ち込んでいる市民の購買意欲に対し、例年商工団体が実施し、市が事業補助を行うプレミアム付き商品券発行事業において、プレミアム率を10％から20％に上げ、さらに販売額を増やすことによって、市民の消費喚起を促すとともに地元事業所を支援するもの。
②消費者への補助及び事務費（プレミアム率10％増及び販売額増額にかかる経費）
③負担金補助及び交付金　38,498千円
プレミアム率　真岡・二宮ともに販売額の20％
・付加価値分
　真岡商工会議所　 　30,000千円
　　当初分：販売額200,000千円×10％＝20,000千円
　　増刷分：販売額  50,000千円×20％ ＝10,000千円
　にのみや商工会　　   5,500千円
　　当初分：販売額45,000千円×10％＝4,500千円
　　増刷分：販売額 5,000千円×20％ ＝1,000千円
・事務費（印刷代、換金・振込手数料）
　　真岡商工会議所
　　　　　印刷代　　　　　　　　　539千円
　　　　　換金手数料　　　　　2,400千円
　　にのみや商工会
　　　　　印刷代　　　　　　 　　   59千円
④市民、市内事業者</t>
  </si>
  <si>
    <t>販売チケットの利用率　100％</t>
  </si>
  <si>
    <t>プレミアム商品券に使用期限を設けている</t>
  </si>
  <si>
    <t>物価高騰対応学校給食費負担軽減事業費補助金</t>
  </si>
  <si>
    <t>①保護者の負担軽減のため、食料品等の物価高騰による学校給食費の食材価格の高騰分を補助。保護者に追加負担を強いることなく給食の提供をできるようにするもの。
②学校給食費負担軽減事業補助金
③補助金　　20,460千円（300円×11ヶ月×6,200人）
④児童・生徒の保護者（教職員を除く）</t>
  </si>
  <si>
    <t>給食</t>
  </si>
  <si>
    <t>R7_予備</t>
  </si>
  <si>
    <t>物価高騰対応真岡鉄道通学定期券購入助成事業</t>
  </si>
  <si>
    <t>米国関税措置</t>
  </si>
  <si>
    <t>①燃料・物価高騰の影響を受けている鉄道事業者を支援するため、通学定期券の購入費用の一部を助成し鉄道利用の促進を図ることで、鉄道事業者の物価高騰時における安定的な収入の確保として実施するもの。
②通学定期券の購入費助成及び事務費
③10,698千円
通学定期券購入助成補助金           10,500千円（30千円×350人※R4~R6の平均被交付者数)
　 パンフレット印刷費　　　　　　110千円（3,000部）
 　交付決定通知書郵送料　　　　　  88千円（≒110円×350人×2回）
④支援の対象者：真岡鐵道株式会社　交付対象者：真岡鉄道で通学している市民</t>
  </si>
  <si>
    <t>交付対象者への支給率100％</t>
  </si>
  <si>
    <t>物価高騰対応乳児紙おむつ購入助成券支給事業</t>
  </si>
  <si>
    <t>①物価高騰の影響を受ける子育て世帯を支援するため、市が単独で実施している紙おむつ購入助成券に3,000円を上乗せし、子育て世帯の経済的負担を軽減する。
②乳児用紙おむつの購入費助成及び事務費
③3,069千円
    消耗品　7,380円
    印刷製本費　150,590円
    役務費　　　389,700円 　
        郵便料(簡易書留) ：840人×460円＝386,400円
　    店舗通知：30社×110円＝3,300円
    扶助費　   2,520千円
　　　　　　　840人×3千円＝2,520千円
④支援の対象者：令和6年1月～令和7年12月までに出生した子どもを持つ監護者</t>
  </si>
  <si>
    <t>交付対象者へ95％以上配布する</t>
  </si>
  <si>
    <t>おむつ券に使用期限を設けている</t>
  </si>
  <si>
    <t>物価高騰対応児童生徒図書購入支援事業(R7予備費)</t>
  </si>
  <si>
    <t xml:space="preserve"> ①市内に在住している小中学生全員に図書カード3,000円分を配布することで、物価高騰で影響を受けている子どもたちの読書教育の充実を図り、読書を  通じて学びや発見につながる機会を提供する。（R7.7.31時点 市内在住小中学生6,124人）
②図書カード購入費及び事務費
③21,626千円
   消耗品費　　18,637千円
　　図書カード　 3,000円×6,200人＝ 18,600,000円
 　   消耗品　        36,020円
    役務費　　　 2,852千円　　
        郵便料(簡易書留)　460円×6,200通＝2,852,000円
     委託料                 137千円
         封入作業委託料    22円×6,200通＝　 136,400円
④支援の対象：市内に在住している小中学生</t>
  </si>
  <si>
    <t>真岡市下水道施設指定管理者支援事業（賃金上昇等対応分）</t>
  </si>
  <si>
    <t>①物価高騰の影響を受ける市下水道施設の指定管理者に対し、従業員の最低賃金額改定等を支援する。
②委託費(賃金上昇等による影響額)
③指定管理者契約額(R5協定締結時の単価)×9％(R5-R7の人件費、労務費等の比較 )≒26,000千円
④下水道施設管理事業者</t>
  </si>
  <si>
    <t>指定管理者による施設管理継続（継続率100％）</t>
  </si>
  <si>
    <t>下水道事業者</t>
  </si>
  <si>
    <t>令和7年度物価高騰に伴う給食食材費補助事業</t>
  </si>
  <si>
    <t xml:space="preserve">①米及び食料品の物価高騰による食材価格の高騰分について、保護者に追加負担を強いることなく給食の提供をできるようにするもの。
②学校給食費追加負担軽減事業補助金
③補助金　　15,843千円円
　・米飯差額補助　6,315千円(小学校：190円×3,857人×5月、中学校：255円×2,079人×5月)
    ・食材高騰分差額補助　9,528千円(小学校：300円×3,857人×5月、中学校：360円×2,079人×5月)
④児童・生徒の保護者（教職員を除く）
</t>
  </si>
  <si>
    <t>物価高騰対応児童生徒図書購入支援事業（R6補正）</t>
  </si>
  <si>
    <t>R7当初（地）</t>
  </si>
  <si>
    <t>R7補正（地）</t>
  </si>
  <si>
    <t>○</t>
    <phoneticPr fontId="20"/>
  </si>
  <si>
    <t>×</t>
    <phoneticPr fontId="20"/>
  </si>
  <si>
    <t>計画に関する諸条件、設計に関する諸条件、気象の関係、用地の関係、補償処理の困難及び資材の入手難のいずれかの事由に該当し、事業の終了が令和９年３月３１日になるため。</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</si>
</sst>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_(* #,##0_);_(* \(#,##0\);_(* &quot;-&quot;_);_(@_)"/>
    <numFmt numFmtId="177" formatCode="00000"/>
    <numFmt numFmtId="178" formatCode="0_);[Red]\(0\)"/>
    <numFmt numFmtId="179" formatCode="_(* #,##0_);_(* \-#,##0_);_(* &quot;-&quot;_);_(@_)"/>
    <numFmt numFmtId="180" formatCode="#"/>
    <numFmt numFmtId="181" formatCode="#,##0_ "/>
  </numFmts>
  <fonts count="101"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6"/>
      <color theme="1"/>
      <name val="ＭＳ Ｐゴシック"/>
      <family val="3"/>
    </font>
    <font>
      <sz val="16"/>
      <name val="ＭＳ Ｐゴシック"/>
      <family val="3"/>
      <charset val="128"/>
    </font>
    <font>
      <sz val="20"/>
      <name val="ＭＳ Ｐゴシック"/>
      <family val="3"/>
      <charset val="128"/>
    </font>
    <font>
      <sz val="11"/>
      <color rgb="FF7030A0"/>
      <name val="ＭＳ Ｐゴシック"/>
      <family val="3"/>
    </font>
    <font>
      <sz val="11"/>
      <color rgb="FF00B050"/>
      <name val="ＭＳ Ｐゴシック"/>
      <family val="3"/>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1"/>
      <name val="ＭＳ Ｐゴシック"/>
      <family val="3"/>
      <charset val="128"/>
    </font>
    <font>
      <sz val="11"/>
      <color theme="1"/>
      <name val="游ゴシック"/>
      <family val="2"/>
      <scheme val="minor"/>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sz val="14"/>
      <color theme="1"/>
      <name val="ＭＳ 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
      <b/>
      <sz val="14"/>
      <name val="ＭＳ ゴシック"/>
      <family val="3"/>
      <charset val="128"/>
    </font>
  </fonts>
  <fills count="4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
      <patternFill patternType="solid">
        <fgColor rgb="FFFFFF00"/>
        <bgColor indexed="27"/>
      </patternFill>
    </fill>
    <fill>
      <patternFill patternType="solid">
        <fgColor rgb="FFE2EFDA"/>
        <bgColor indexed="64"/>
      </patternFill>
    </fill>
  </fills>
  <borders count="25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thin">
        <color indexed="8"/>
      </right>
      <top style="medium">
        <color indexed="64"/>
      </top>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
      <left/>
      <right style="thin">
        <color indexed="8"/>
      </right>
      <top/>
      <bottom style="medium">
        <color indexed="64"/>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style="thick">
        <color rgb="FFFF0000"/>
      </right>
      <top/>
      <bottom style="hair">
        <color indexed="64"/>
      </bottom>
      <diagonal/>
    </border>
    <border>
      <left style="thick">
        <color rgb="FFFF0000"/>
      </left>
      <right style="thick">
        <color rgb="FFFF0000"/>
      </right>
      <top style="hair">
        <color indexed="64"/>
      </top>
      <bottom style="hair">
        <color indexed="64"/>
      </bottom>
      <diagonal/>
    </border>
    <border>
      <left/>
      <right/>
      <top style="thin">
        <color indexed="64"/>
      </top>
      <bottom/>
      <diagonal/>
    </border>
    <border>
      <left/>
      <right/>
      <top/>
      <bottom style="hair">
        <color indexed="64"/>
      </bottom>
      <diagonal/>
    </border>
    <border>
      <left/>
      <right/>
      <top style="hair">
        <color indexed="64"/>
      </top>
      <bottom style="hair">
        <color indexed="64"/>
      </bottom>
      <diagonal/>
    </border>
    <border>
      <left style="thick">
        <color rgb="FFFF0000"/>
      </left>
      <right style="thick">
        <color rgb="FFFF0000"/>
      </right>
      <top/>
      <bottom style="medium">
        <color indexed="64"/>
      </bottom>
      <diagonal/>
    </border>
    <border>
      <left style="thick">
        <color rgb="FFFF0000"/>
      </left>
      <right style="thick">
        <color rgb="FFFF0000"/>
      </right>
      <top style="thick">
        <color rgb="FFFF0000"/>
      </top>
      <bottom style="medium">
        <color indexed="64"/>
      </bottom>
      <diagonal/>
    </border>
    <border>
      <left style="thin">
        <color indexed="64"/>
      </left>
      <right style="thin">
        <color indexed="64"/>
      </right>
      <top style="thin">
        <color indexed="64"/>
      </top>
      <bottom style="thick">
        <color rgb="FFFF0000"/>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style="thick">
        <color rgb="FFFF0000"/>
      </left>
      <right style="thick">
        <color rgb="FFFF0000"/>
      </right>
      <top style="hair">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6" fontId="23" fillId="0" borderId="0" applyFill="0" applyBorder="0" applyAlignment="0" applyProtection="0">
      <alignment vertical="center"/>
    </xf>
    <xf numFmtId="0" fontId="7" fillId="0" borderId="0">
      <alignment vertical="center"/>
    </xf>
    <xf numFmtId="0" fontId="47" fillId="0" borderId="0" applyNumberFormat="0" applyFill="0" applyBorder="0" applyAlignment="0" applyProtection="0">
      <alignment vertical="center"/>
    </xf>
    <xf numFmtId="0" fontId="64" fillId="0" borderId="0"/>
    <xf numFmtId="38" fontId="64" fillId="0" borderId="0" applyFont="0" applyFill="0" applyBorder="0" applyAlignment="0" applyProtection="0">
      <alignment vertical="center"/>
    </xf>
    <xf numFmtId="9" fontId="64"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94">
    <xf numFmtId="0" fontId="0" fillId="0" borderId="0" xfId="0">
      <alignment vertical="center"/>
    </xf>
    <xf numFmtId="0" fontId="24" fillId="0" borderId="0" xfId="0" applyFont="1">
      <alignment vertical="center"/>
    </xf>
    <xf numFmtId="0" fontId="0" fillId="0" borderId="10" xfId="0" applyBorder="1">
      <alignment vertical="center"/>
    </xf>
    <xf numFmtId="0" fontId="0" fillId="0" borderId="49" xfId="0" applyBorder="1">
      <alignment vertical="center"/>
    </xf>
    <xf numFmtId="0" fontId="0" fillId="0" borderId="50" xfId="0" applyBorder="1">
      <alignment vertical="center"/>
    </xf>
    <xf numFmtId="0" fontId="0" fillId="0" borderId="52" xfId="0" applyBorder="1">
      <alignment vertical="center"/>
    </xf>
    <xf numFmtId="0" fontId="0" fillId="0" borderId="15" xfId="0" applyBorder="1">
      <alignment vertical="center"/>
    </xf>
    <xf numFmtId="0" fontId="0" fillId="0" borderId="51" xfId="0" applyBorder="1">
      <alignment vertical="center"/>
    </xf>
    <xf numFmtId="0" fontId="0" fillId="0" borderId="19" xfId="0" applyBorder="1">
      <alignment vertical="center"/>
    </xf>
    <xf numFmtId="0" fontId="0" fillId="0" borderId="53" xfId="0" applyBorder="1">
      <alignment vertical="center"/>
    </xf>
    <xf numFmtId="0" fontId="21" fillId="0" borderId="0" xfId="0" applyFont="1" applyAlignment="1">
      <alignment horizontal="center" vertical="center"/>
    </xf>
    <xf numFmtId="0" fontId="45" fillId="24" borderId="74" xfId="42" applyNumberFormat="1" applyFont="1" applyFill="1" applyBorder="1" applyAlignment="1" applyProtection="1">
      <alignment vertical="center" wrapText="1"/>
    </xf>
    <xf numFmtId="0" fontId="0" fillId="0" borderId="0" xfId="0" applyAlignment="1">
      <alignment vertical="center" wrapText="1"/>
    </xf>
    <xf numFmtId="0" fontId="0" fillId="0" borderId="0" xfId="0" applyAlignment="1">
      <alignment horizontal="center" vertical="center"/>
    </xf>
    <xf numFmtId="0" fontId="22" fillId="28" borderId="63" xfId="0" applyFont="1" applyFill="1" applyBorder="1" applyAlignment="1">
      <alignment vertical="center" wrapText="1"/>
    </xf>
    <xf numFmtId="0" fontId="22" fillId="28" borderId="19" xfId="0" applyFont="1" applyFill="1" applyBorder="1" applyAlignment="1">
      <alignment horizontal="center" vertical="center" wrapText="1"/>
    </xf>
    <xf numFmtId="0" fontId="22" fillId="28" borderId="86" xfId="0" applyFont="1" applyFill="1" applyBorder="1" applyAlignment="1">
      <alignment horizontal="center" vertical="center" wrapText="1"/>
    </xf>
    <xf numFmtId="176" fontId="21" fillId="24" borderId="0" xfId="42" applyFont="1" applyFill="1" applyBorder="1" applyAlignment="1" applyProtection="1">
      <alignment horizontal="center" vertical="center" shrinkToFit="1"/>
    </xf>
    <xf numFmtId="0" fontId="0" fillId="0" borderId="50" xfId="0" applyBorder="1" applyAlignment="1">
      <alignment horizontal="center" vertical="center"/>
    </xf>
    <xf numFmtId="0" fontId="0" fillId="0" borderId="15" xfId="0" applyBorder="1" applyAlignment="1">
      <alignment horizontal="center" vertical="center"/>
    </xf>
    <xf numFmtId="0" fontId="0" fillId="0" borderId="80" xfId="0" applyBorder="1">
      <alignment vertical="center"/>
    </xf>
    <xf numFmtId="0" fontId="0" fillId="0" borderId="80" xfId="0" applyBorder="1" applyAlignment="1">
      <alignment vertical="center" textRotation="255"/>
    </xf>
    <xf numFmtId="0" fontId="0" fillId="0" borderId="80" xfId="0" applyBorder="1" applyAlignment="1">
      <alignment horizontal="left" vertical="center" wrapText="1"/>
    </xf>
    <xf numFmtId="0" fontId="0" fillId="29" borderId="0" xfId="0" applyFill="1">
      <alignment vertical="center"/>
    </xf>
    <xf numFmtId="0" fontId="25" fillId="0" borderId="0" xfId="0" applyFont="1">
      <alignment vertical="center"/>
    </xf>
    <xf numFmtId="0" fontId="48" fillId="0" borderId="0" xfId="0" applyFont="1" applyAlignment="1">
      <alignment horizontal="center" vertical="center"/>
    </xf>
    <xf numFmtId="0" fontId="48" fillId="0" borderId="0" xfId="0" applyFont="1" applyAlignment="1">
      <alignment vertical="center" wrapText="1"/>
    </xf>
    <xf numFmtId="0" fontId="30" fillId="0" borderId="0" xfId="0" applyFont="1">
      <alignment vertical="center"/>
    </xf>
    <xf numFmtId="0" fontId="21" fillId="24" borderId="16" xfId="0" applyFont="1" applyFill="1" applyBorder="1" applyAlignment="1">
      <alignment horizontal="center" vertical="center"/>
    </xf>
    <xf numFmtId="0" fontId="30" fillId="0" borderId="0" xfId="0" applyFont="1" applyAlignment="1">
      <alignment horizontal="center" vertical="center"/>
    </xf>
    <xf numFmtId="0" fontId="0" fillId="29" borderId="10" xfId="0" applyFill="1" applyBorder="1">
      <alignment vertical="center"/>
    </xf>
    <xf numFmtId="0" fontId="0" fillId="29" borderId="49" xfId="0" applyFill="1" applyBorder="1">
      <alignment vertical="center"/>
    </xf>
    <xf numFmtId="0" fontId="0" fillId="29" borderId="19" xfId="0" applyFill="1" applyBorder="1">
      <alignment vertical="center"/>
    </xf>
    <xf numFmtId="0" fontId="38" fillId="29" borderId="19" xfId="0" applyFont="1" applyFill="1" applyBorder="1" applyAlignment="1">
      <alignment horizontal="left" vertical="center"/>
    </xf>
    <xf numFmtId="0" fontId="38" fillId="0" borderId="49" xfId="0" applyFont="1" applyBorder="1">
      <alignment vertical="center"/>
    </xf>
    <xf numFmtId="0" fontId="38" fillId="29" borderId="49" xfId="0" applyFont="1" applyFill="1" applyBorder="1">
      <alignment vertical="center"/>
    </xf>
    <xf numFmtId="0" fontId="38" fillId="0" borderId="0" xfId="0" applyFont="1">
      <alignment vertical="center"/>
    </xf>
    <xf numFmtId="0" fontId="0" fillId="29" borderId="15" xfId="0" applyFill="1" applyBorder="1">
      <alignment vertical="center"/>
    </xf>
    <xf numFmtId="0" fontId="0" fillId="29" borderId="50" xfId="0" applyFill="1" applyBorder="1">
      <alignment vertical="center"/>
    </xf>
    <xf numFmtId="0" fontId="0" fillId="29" borderId="53" xfId="0" applyFill="1" applyBorder="1">
      <alignment vertical="center"/>
    </xf>
    <xf numFmtId="0" fontId="0" fillId="29" borderId="52" xfId="0" applyFill="1" applyBorder="1">
      <alignment vertical="center"/>
    </xf>
    <xf numFmtId="0" fontId="0" fillId="29" borderId="51" xfId="0" applyFill="1" applyBorder="1">
      <alignment vertical="center"/>
    </xf>
    <xf numFmtId="0" fontId="38" fillId="0" borderId="15" xfId="0" applyFont="1" applyBorder="1" applyAlignment="1">
      <alignment horizontal="center" vertical="center"/>
    </xf>
    <xf numFmtId="0" fontId="38" fillId="0" borderId="50" xfId="0" applyFont="1" applyBorder="1" applyAlignment="1">
      <alignment horizontal="center" vertical="center"/>
    </xf>
    <xf numFmtId="0" fontId="38" fillId="29" borderId="15" xfId="0" applyFont="1" applyFill="1" applyBorder="1" applyAlignment="1">
      <alignment horizontal="center" vertical="center"/>
    </xf>
    <xf numFmtId="0" fontId="38" fillId="29" borderId="50"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38" fillId="0" borderId="50" xfId="0" applyFont="1" applyBorder="1">
      <alignment vertical="center"/>
    </xf>
    <xf numFmtId="0" fontId="38" fillId="0" borderId="51" xfId="0" applyFont="1" applyBorder="1" applyAlignment="1">
      <alignment horizontal="center" vertical="center"/>
    </xf>
    <xf numFmtId="0" fontId="38" fillId="0" borderId="19" xfId="0" applyFont="1" applyBorder="1">
      <alignment vertical="center"/>
    </xf>
    <xf numFmtId="0" fontId="38" fillId="0" borderId="10" xfId="0" applyFont="1" applyBorder="1" applyAlignment="1">
      <alignment horizontal="left" vertical="center"/>
    </xf>
    <xf numFmtId="0" fontId="38" fillId="0" borderId="0" xfId="0" applyFont="1" applyAlignment="1">
      <alignment horizontal="center" vertical="center"/>
    </xf>
    <xf numFmtId="0" fontId="0" fillId="29" borderId="15" xfId="0" applyFill="1" applyBorder="1" applyAlignment="1">
      <alignment horizontal="center" vertical="center"/>
    </xf>
    <xf numFmtId="0" fontId="38" fillId="29" borderId="51" xfId="0" applyFont="1" applyFill="1" applyBorder="1" applyAlignment="1">
      <alignment horizontal="center" vertical="center"/>
    </xf>
    <xf numFmtId="0" fontId="38" fillId="29" borderId="52" xfId="0" applyFont="1" applyFill="1" applyBorder="1">
      <alignment vertical="center"/>
    </xf>
    <xf numFmtId="0" fontId="38" fillId="0" borderId="52" xfId="0" applyFont="1" applyBorder="1" applyAlignment="1">
      <alignment horizontal="center" vertical="center"/>
    </xf>
    <xf numFmtId="0" fontId="0" fillId="0" borderId="10" xfId="0" applyBorder="1" applyAlignment="1">
      <alignment horizontal="left" vertical="center"/>
    </xf>
    <xf numFmtId="0" fontId="0" fillId="25" borderId="0" xfId="0" applyFill="1">
      <alignment vertical="center"/>
    </xf>
    <xf numFmtId="49" fontId="0" fillId="0" borderId="0" xfId="0" applyNumberFormat="1">
      <alignment vertical="center"/>
    </xf>
    <xf numFmtId="0" fontId="0" fillId="0" borderId="94" xfId="0" applyBorder="1">
      <alignment vertical="center"/>
    </xf>
    <xf numFmtId="0" fontId="21" fillId="0" borderId="49" xfId="0" applyFont="1" applyBorder="1" applyAlignment="1">
      <alignment horizontal="center" vertical="center"/>
    </xf>
    <xf numFmtId="0" fontId="38" fillId="0" borderId="49" xfId="0" applyFont="1" applyBorder="1" applyAlignment="1">
      <alignment horizontal="center" vertical="center"/>
    </xf>
    <xf numFmtId="0" fontId="38" fillId="0" borderId="49" xfId="0" applyFont="1" applyBorder="1" applyAlignment="1">
      <alignment horizontal="left" vertical="center"/>
    </xf>
    <xf numFmtId="0" fontId="0" fillId="0" borderId="52" xfId="0" applyBorder="1" applyAlignment="1">
      <alignment horizontal="center" vertical="center"/>
    </xf>
    <xf numFmtId="0" fontId="0" fillId="0" borderId="51" xfId="0" applyBorder="1" applyAlignment="1">
      <alignment horizontal="center" vertical="center"/>
    </xf>
    <xf numFmtId="0" fontId="22" fillId="28" borderId="17" xfId="0" applyFont="1" applyFill="1" applyBorder="1" applyAlignment="1">
      <alignment horizontal="center" vertical="center" wrapText="1"/>
    </xf>
    <xf numFmtId="0" fontId="38" fillId="0" borderId="0" xfId="0" applyFont="1" applyAlignment="1">
      <alignment horizontal="left" vertical="center"/>
    </xf>
    <xf numFmtId="0" fontId="35" fillId="24" borderId="19" xfId="0" applyFont="1" applyFill="1" applyBorder="1" applyAlignment="1">
      <alignment horizontal="left" vertical="center"/>
    </xf>
    <xf numFmtId="0" fontId="30" fillId="24" borderId="107" xfId="0" applyFont="1" applyFill="1" applyBorder="1" applyAlignment="1">
      <alignment horizontal="center" vertical="center"/>
    </xf>
    <xf numFmtId="0" fontId="0" fillId="24" borderId="110" xfId="0" applyFill="1" applyBorder="1" applyAlignment="1">
      <alignment horizontal="center" vertical="center"/>
    </xf>
    <xf numFmtId="0" fontId="0" fillId="24" borderId="112" xfId="0" applyFill="1" applyBorder="1" applyAlignment="1">
      <alignment horizontal="center" vertical="center"/>
    </xf>
    <xf numFmtId="0" fontId="30" fillId="24" borderId="112" xfId="0" applyFont="1" applyFill="1" applyBorder="1" applyAlignment="1">
      <alignment horizontal="center" vertical="center"/>
    </xf>
    <xf numFmtId="0" fontId="30" fillId="24" borderId="51" xfId="0" applyFont="1" applyFill="1" applyBorder="1" applyAlignment="1">
      <alignment horizontal="center" vertical="center"/>
    </xf>
    <xf numFmtId="0" fontId="0" fillId="0" borderId="94" xfId="0" applyBorder="1" applyAlignment="1">
      <alignment horizontal="center" vertical="center"/>
    </xf>
    <xf numFmtId="0" fontId="38" fillId="0" borderId="94" xfId="0" applyFont="1" applyBorder="1" applyAlignment="1">
      <alignment horizontal="center" vertical="center"/>
    </xf>
    <xf numFmtId="0" fontId="30" fillId="34" borderId="116" xfId="0" applyFont="1" applyFill="1" applyBorder="1">
      <alignment vertical="center"/>
    </xf>
    <xf numFmtId="0" fontId="30" fillId="0" borderId="115" xfId="0" applyFont="1" applyBorder="1">
      <alignment vertical="center"/>
    </xf>
    <xf numFmtId="0" fontId="30" fillId="34" borderId="115" xfId="0" applyFont="1" applyFill="1" applyBorder="1">
      <alignment vertical="center"/>
    </xf>
    <xf numFmtId="0" fontId="30" fillId="0" borderId="114" xfId="0" applyFont="1" applyBorder="1">
      <alignment vertical="center"/>
    </xf>
    <xf numFmtId="178" fontId="54" fillId="33" borderId="115" xfId="0" applyNumberFormat="1" applyFont="1" applyFill="1" applyBorder="1" applyAlignment="1">
      <alignment horizontal="center" vertical="center"/>
    </xf>
    <xf numFmtId="0" fontId="55" fillId="24" borderId="10" xfId="0" applyFont="1" applyFill="1" applyBorder="1" applyAlignment="1">
      <alignment horizontal="left" vertical="center"/>
    </xf>
    <xf numFmtId="0" fontId="30" fillId="32" borderId="115" xfId="0" applyFont="1" applyFill="1" applyBorder="1">
      <alignment vertical="center"/>
    </xf>
    <xf numFmtId="0" fontId="34" fillId="28" borderId="86" xfId="0" applyFont="1" applyFill="1" applyBorder="1" applyAlignment="1">
      <alignment horizontal="center" vertical="center" wrapText="1"/>
    </xf>
    <xf numFmtId="0" fontId="53" fillId="0" borderId="118" xfId="0" applyFont="1" applyBorder="1">
      <alignment vertical="center"/>
    </xf>
    <xf numFmtId="0" fontId="0" fillId="0" borderId="118" xfId="0" applyBorder="1">
      <alignment vertical="center"/>
    </xf>
    <xf numFmtId="0" fontId="57" fillId="0" borderId="118" xfId="0" applyFont="1" applyBorder="1">
      <alignment vertical="center"/>
    </xf>
    <xf numFmtId="0" fontId="0" fillId="27" borderId="0" xfId="0" applyFill="1">
      <alignment vertical="center"/>
    </xf>
    <xf numFmtId="0" fontId="0" fillId="27" borderId="15" xfId="0" applyFill="1" applyBorder="1">
      <alignment vertical="center"/>
    </xf>
    <xf numFmtId="0" fontId="0" fillId="0" borderId="15" xfId="0" applyBorder="1" applyAlignment="1">
      <alignment horizontal="left" vertical="center"/>
    </xf>
    <xf numFmtId="0" fontId="0" fillId="0" borderId="50" xfId="0" applyBorder="1" applyAlignment="1">
      <alignment horizontal="right" vertical="center"/>
    </xf>
    <xf numFmtId="0" fontId="0" fillId="29" borderId="19" xfId="0" applyFill="1" applyBorder="1" applyAlignment="1">
      <alignment horizontal="left" vertical="center"/>
    </xf>
    <xf numFmtId="0" fontId="38" fillId="29" borderId="49" xfId="0" applyFont="1" applyFill="1" applyBorder="1" applyAlignment="1">
      <alignment horizontal="left" vertical="center"/>
    </xf>
    <xf numFmtId="0" fontId="0" fillId="29" borderId="51" xfId="0" applyFill="1" applyBorder="1" applyAlignment="1">
      <alignment horizontal="left" vertical="center"/>
    </xf>
    <xf numFmtId="0" fontId="0" fillId="29" borderId="10" xfId="0" applyFill="1" applyBorder="1" applyAlignment="1">
      <alignment horizontal="left" vertical="center"/>
    </xf>
    <xf numFmtId="0" fontId="0" fillId="0" borderId="80" xfId="0" applyBorder="1" applyAlignment="1">
      <alignment vertical="center" textRotation="255" wrapText="1"/>
    </xf>
    <xf numFmtId="178" fontId="0" fillId="0" borderId="0" xfId="0" applyNumberFormat="1">
      <alignment vertical="center"/>
    </xf>
    <xf numFmtId="0" fontId="0" fillId="24" borderId="120" xfId="0" applyFill="1" applyBorder="1" applyAlignment="1">
      <alignment horizontal="center" vertical="center"/>
    </xf>
    <xf numFmtId="0" fontId="52" fillId="0" borderId="118" xfId="0" applyFont="1" applyBorder="1">
      <alignment vertical="center"/>
    </xf>
    <xf numFmtId="0" fontId="34" fillId="28" borderId="131" xfId="0" applyFont="1" applyFill="1" applyBorder="1" applyAlignment="1">
      <alignment horizontal="center" vertical="center" wrapText="1"/>
    </xf>
    <xf numFmtId="0" fontId="22" fillId="28" borderId="131" xfId="0" applyFont="1" applyFill="1" applyBorder="1" applyAlignment="1">
      <alignment horizontal="center" vertical="center" wrapText="1"/>
    </xf>
    <xf numFmtId="0" fontId="0" fillId="24" borderId="134" xfId="0" applyFill="1" applyBorder="1" applyAlignment="1">
      <alignment horizontal="center" vertical="center"/>
    </xf>
    <xf numFmtId="0" fontId="71" fillId="0" borderId="118" xfId="0" applyFont="1" applyBorder="1">
      <alignment vertical="center"/>
    </xf>
    <xf numFmtId="178" fontId="54" fillId="33" borderId="0" xfId="0" applyNumberFormat="1" applyFont="1" applyFill="1" applyAlignment="1">
      <alignment horizontal="center" vertical="center"/>
    </xf>
    <xf numFmtId="0" fontId="30" fillId="34" borderId="0" xfId="0" applyFont="1" applyFill="1">
      <alignment vertical="center"/>
    </xf>
    <xf numFmtId="0" fontId="30" fillId="32" borderId="0" xfId="0" applyFont="1" applyFill="1">
      <alignment vertical="center"/>
    </xf>
    <xf numFmtId="0" fontId="34" fillId="36" borderId="99" xfId="0" applyFont="1" applyFill="1" applyBorder="1" applyAlignment="1">
      <alignment horizontal="center" vertical="center" wrapText="1"/>
    </xf>
    <xf numFmtId="0" fontId="34" fillId="36" borderId="101" xfId="0" applyFont="1" applyFill="1" applyBorder="1" applyAlignment="1">
      <alignment horizontal="center" vertical="center" wrapText="1"/>
    </xf>
    <xf numFmtId="0" fontId="34" fillId="36" borderId="54" xfId="0" applyFont="1" applyFill="1" applyBorder="1" applyAlignment="1">
      <alignment horizontal="center" vertical="center" wrapText="1"/>
    </xf>
    <xf numFmtId="0" fontId="34" fillId="36" borderId="86" xfId="0" applyFont="1" applyFill="1" applyBorder="1" applyAlignment="1">
      <alignment horizontal="center" vertical="center" wrapText="1"/>
    </xf>
    <xf numFmtId="0" fontId="34" fillId="36" borderId="131" xfId="0" applyFont="1" applyFill="1" applyBorder="1" applyAlignment="1">
      <alignment horizontal="center" vertical="center" wrapText="1"/>
    </xf>
    <xf numFmtId="0" fontId="0" fillId="0" borderId="0" xfId="0" applyAlignment="1">
      <alignment horizontal="right" vertical="center"/>
    </xf>
    <xf numFmtId="0" fontId="0" fillId="27" borderId="10" xfId="0" applyFill="1" applyBorder="1">
      <alignment vertical="center"/>
    </xf>
    <xf numFmtId="0" fontId="0" fillId="27" borderId="19" xfId="0" applyFill="1" applyBorder="1">
      <alignment vertical="center"/>
    </xf>
    <xf numFmtId="0" fontId="38" fillId="0" borderId="15" xfId="0" applyFont="1" applyBorder="1" applyAlignment="1">
      <alignment horizontal="left" vertical="center"/>
    </xf>
    <xf numFmtId="0" fontId="38" fillId="0" borderId="51" xfId="0" applyFont="1" applyBorder="1" applyAlignment="1">
      <alignment horizontal="left" vertical="center"/>
    </xf>
    <xf numFmtId="0" fontId="38" fillId="0" borderId="50" xfId="0" applyFont="1" applyBorder="1" applyAlignment="1">
      <alignment horizontal="right" vertical="center"/>
    </xf>
    <xf numFmtId="0" fontId="38" fillId="0" borderId="52" xfId="0" applyFont="1" applyBorder="1" applyAlignment="1">
      <alignment horizontal="right" vertical="center"/>
    </xf>
    <xf numFmtId="176" fontId="66" fillId="24" borderId="143" xfId="42" applyFont="1" applyFill="1" applyBorder="1" applyAlignment="1" applyProtection="1">
      <alignment vertical="center"/>
    </xf>
    <xf numFmtId="0" fontId="77" fillId="0" borderId="118" xfId="0" applyFont="1" applyBorder="1">
      <alignment vertical="center"/>
    </xf>
    <xf numFmtId="176" fontId="48" fillId="24" borderId="18" xfId="42" applyFont="1" applyFill="1" applyBorder="1" applyAlignment="1" applyProtection="1">
      <alignment horizontal="right" vertical="center" wrapText="1" shrinkToFit="1"/>
    </xf>
    <xf numFmtId="176" fontId="48" fillId="24" borderId="11" xfId="42" applyFont="1" applyFill="1" applyBorder="1" applyAlignment="1" applyProtection="1">
      <alignment horizontal="center" vertical="center" shrinkToFit="1"/>
    </xf>
    <xf numFmtId="176" fontId="67" fillId="24" borderId="74" xfId="42" applyFont="1" applyFill="1" applyBorder="1" applyAlignment="1" applyProtection="1">
      <alignment horizontal="right" vertical="center" wrapText="1" shrinkToFit="1"/>
    </xf>
    <xf numFmtId="176" fontId="67" fillId="24" borderId="87" xfId="42" applyFont="1" applyFill="1" applyBorder="1" applyAlignment="1" applyProtection="1">
      <alignment horizontal="right" vertical="center" wrapText="1" shrinkToFit="1"/>
    </xf>
    <xf numFmtId="176" fontId="67" fillId="24" borderId="129" xfId="42" applyFont="1" applyFill="1" applyBorder="1" applyAlignment="1" applyProtection="1">
      <alignment horizontal="right" vertical="center" wrapText="1" shrinkToFit="1"/>
    </xf>
    <xf numFmtId="176" fontId="48" fillId="24" borderId="11" xfId="42" applyFont="1" applyFill="1" applyBorder="1" applyAlignment="1" applyProtection="1">
      <alignment horizontal="right" vertical="center" wrapText="1" shrinkToFit="1"/>
    </xf>
    <xf numFmtId="0" fontId="38" fillId="29" borderId="10" xfId="0" applyFont="1" applyFill="1" applyBorder="1" applyAlignment="1">
      <alignment horizontal="left" vertical="center"/>
    </xf>
    <xf numFmtId="0" fontId="0" fillId="29" borderId="15" xfId="0" applyFill="1" applyBorder="1" applyAlignment="1">
      <alignment horizontal="left" vertical="center"/>
    </xf>
    <xf numFmtId="0" fontId="38" fillId="29" borderId="51" xfId="0" applyFont="1" applyFill="1" applyBorder="1" applyAlignment="1">
      <alignment horizontal="left" vertical="center"/>
    </xf>
    <xf numFmtId="0" fontId="48" fillId="0" borderId="131" xfId="0" applyFont="1" applyBorder="1" applyAlignment="1">
      <alignment horizontal="center" vertical="center" wrapText="1"/>
    </xf>
    <xf numFmtId="0" fontId="72" fillId="0" borderId="131" xfId="0" applyFont="1" applyBorder="1" applyAlignment="1">
      <alignment horizontal="center" vertical="center" wrapText="1"/>
    </xf>
    <xf numFmtId="0" fontId="72" fillId="0" borderId="131" xfId="0" applyFont="1" applyBorder="1" applyAlignment="1">
      <alignment vertical="center" wrapText="1"/>
    </xf>
    <xf numFmtId="176" fontId="51" fillId="24" borderId="139" xfId="42" applyFont="1" applyFill="1" applyBorder="1" applyAlignment="1" applyProtection="1">
      <alignment horizontal="center" vertical="center"/>
    </xf>
    <xf numFmtId="176" fontId="51" fillId="24" borderId="140" xfId="42" applyFont="1" applyFill="1" applyBorder="1" applyAlignment="1" applyProtection="1">
      <alignment horizontal="center" vertical="center"/>
    </xf>
    <xf numFmtId="0" fontId="77" fillId="0" borderId="0" xfId="0" applyFont="1">
      <alignment vertical="center"/>
    </xf>
    <xf numFmtId="0" fontId="84" fillId="36" borderId="86" xfId="0" applyFont="1" applyFill="1" applyBorder="1" applyAlignment="1">
      <alignment horizontal="center" vertical="center" wrapText="1"/>
    </xf>
    <xf numFmtId="0" fontId="22" fillId="28" borderId="0" xfId="0" applyFont="1" applyFill="1" applyAlignment="1">
      <alignment horizontal="center" vertical="center" wrapText="1"/>
    </xf>
    <xf numFmtId="176" fontId="48" fillId="24" borderId="138" xfId="42" applyFont="1" applyFill="1" applyBorder="1" applyAlignment="1" applyProtection="1">
      <alignment horizontal="right" vertical="center" wrapText="1" shrinkToFit="1"/>
    </xf>
    <xf numFmtId="0" fontId="34" fillId="28" borderId="153" xfId="0" applyFont="1" applyFill="1" applyBorder="1" applyAlignment="1">
      <alignment horizontal="center" vertical="center" wrapText="1"/>
    </xf>
    <xf numFmtId="0" fontId="34" fillId="28" borderId="155" xfId="0" applyFont="1" applyFill="1" applyBorder="1" applyAlignment="1">
      <alignment horizontal="center" vertical="center" wrapText="1"/>
    </xf>
    <xf numFmtId="0" fontId="63" fillId="0" borderId="0" xfId="0" applyFont="1" applyAlignment="1">
      <alignment vertical="center" wrapText="1"/>
    </xf>
    <xf numFmtId="176" fontId="86" fillId="24" borderId="0" xfId="42" applyFont="1" applyFill="1" applyBorder="1" applyAlignment="1" applyProtection="1">
      <alignment vertical="center"/>
    </xf>
    <xf numFmtId="176" fontId="87" fillId="24" borderId="0" xfId="42" applyFont="1" applyFill="1" applyBorder="1" applyAlignment="1" applyProtection="1">
      <alignment vertical="center"/>
    </xf>
    <xf numFmtId="0" fontId="36" fillId="24" borderId="102" xfId="0" applyFont="1" applyFill="1" applyBorder="1" applyAlignment="1">
      <alignment horizontal="center" vertical="center" shrinkToFit="1"/>
    </xf>
    <xf numFmtId="0" fontId="36" fillId="24" borderId="29" xfId="0" applyFont="1" applyFill="1" applyBorder="1" applyAlignment="1">
      <alignment horizontal="center" vertical="center"/>
    </xf>
    <xf numFmtId="0" fontId="36" fillId="24" borderId="35" xfId="0" applyFont="1" applyFill="1" applyBorder="1" applyAlignment="1">
      <alignment horizontal="center" vertical="center"/>
    </xf>
    <xf numFmtId="0" fontId="36" fillId="24" borderId="103" xfId="0" applyFont="1" applyFill="1" applyBorder="1" applyAlignment="1">
      <alignment horizontal="center" vertical="center"/>
    </xf>
    <xf numFmtId="180" fontId="36" fillId="24" borderId="105" xfId="0" applyNumberFormat="1" applyFont="1" applyFill="1" applyBorder="1" applyAlignment="1">
      <alignment horizontal="center" vertical="center"/>
    </xf>
    <xf numFmtId="178" fontId="54" fillId="33" borderId="94" xfId="0" applyNumberFormat="1" applyFont="1" applyFill="1" applyBorder="1" applyAlignment="1">
      <alignment horizontal="center" vertical="center"/>
    </xf>
    <xf numFmtId="0" fontId="34" fillId="28" borderId="149" xfId="0" applyFont="1" applyFill="1" applyBorder="1" applyAlignment="1">
      <alignment horizontal="center" vertical="center" wrapText="1"/>
    </xf>
    <xf numFmtId="0" fontId="34" fillId="40" borderId="131" xfId="0" applyFont="1" applyFill="1" applyBorder="1" applyAlignment="1">
      <alignment horizontal="center" vertical="center" wrapText="1"/>
    </xf>
    <xf numFmtId="0" fontId="84" fillId="40" borderId="86" xfId="0" applyFont="1" applyFill="1" applyBorder="1" applyAlignment="1">
      <alignment horizontal="center" vertical="center" wrapText="1"/>
    </xf>
    <xf numFmtId="176" fontId="51" fillId="24" borderId="0" xfId="42" applyFont="1" applyFill="1" applyBorder="1" applyAlignment="1" applyProtection="1">
      <alignment horizontal="center" vertical="center"/>
    </xf>
    <xf numFmtId="0" fontId="0" fillId="39" borderId="10" xfId="0" applyFill="1" applyBorder="1">
      <alignment vertical="center"/>
    </xf>
    <xf numFmtId="0" fontId="0" fillId="39" borderId="49" xfId="0" applyFill="1" applyBorder="1">
      <alignment vertical="center"/>
    </xf>
    <xf numFmtId="0" fontId="0" fillId="39" borderId="15" xfId="0" applyFill="1" applyBorder="1">
      <alignment vertical="center"/>
    </xf>
    <xf numFmtId="0" fontId="0" fillId="39" borderId="50" xfId="0" applyFill="1" applyBorder="1">
      <alignment vertical="center"/>
    </xf>
    <xf numFmtId="0" fontId="90" fillId="39" borderId="51" xfId="0" applyFont="1" applyFill="1" applyBorder="1">
      <alignment vertical="center"/>
    </xf>
    <xf numFmtId="0" fontId="0" fillId="39" borderId="52" xfId="0" applyFill="1" applyBorder="1">
      <alignment vertical="center"/>
    </xf>
    <xf numFmtId="0" fontId="0" fillId="39" borderId="10" xfId="0" applyFill="1" applyBorder="1" applyAlignment="1">
      <alignment horizontal="left" vertical="center"/>
    </xf>
    <xf numFmtId="0" fontId="38" fillId="39" borderId="49" xfId="0" applyFont="1" applyFill="1" applyBorder="1" applyAlignment="1">
      <alignment horizontal="left" vertical="center"/>
    </xf>
    <xf numFmtId="0" fontId="83" fillId="0" borderId="0" xfId="0" applyFont="1">
      <alignment vertical="center"/>
    </xf>
    <xf numFmtId="0" fontId="83" fillId="29" borderId="10" xfId="0" applyFont="1" applyFill="1" applyBorder="1">
      <alignment vertical="center"/>
    </xf>
    <xf numFmtId="0" fontId="83" fillId="39" borderId="49" xfId="0" applyFont="1" applyFill="1" applyBorder="1">
      <alignment vertical="center"/>
    </xf>
    <xf numFmtId="0" fontId="0" fillId="39" borderId="51" xfId="0" applyFill="1" applyBorder="1">
      <alignment vertical="center"/>
    </xf>
    <xf numFmtId="0" fontId="53" fillId="25" borderId="118" xfId="0" applyFont="1" applyFill="1" applyBorder="1">
      <alignment vertical="center"/>
    </xf>
    <xf numFmtId="176" fontId="67" fillId="24" borderId="152" xfId="42" applyFont="1" applyFill="1" applyBorder="1" applyAlignment="1" applyProtection="1">
      <alignment horizontal="right" vertical="center" wrapText="1" shrinkToFit="1"/>
    </xf>
    <xf numFmtId="0" fontId="83" fillId="0" borderId="15" xfId="0" applyFont="1" applyBorder="1">
      <alignment vertical="center"/>
    </xf>
    <xf numFmtId="176" fontId="48" fillId="24" borderId="19" xfId="42" applyFont="1" applyFill="1" applyBorder="1" applyAlignment="1" applyProtection="1">
      <alignment horizontal="center" vertical="center" shrinkToFit="1"/>
    </xf>
    <xf numFmtId="0" fontId="0" fillId="39" borderId="23" xfId="0" applyFill="1" applyBorder="1">
      <alignment vertical="center"/>
    </xf>
    <xf numFmtId="0" fontId="83" fillId="39" borderId="34" xfId="0" applyFont="1" applyFill="1" applyBorder="1">
      <alignment vertical="center"/>
    </xf>
    <xf numFmtId="0" fontId="83" fillId="39" borderId="51" xfId="0" applyFont="1" applyFill="1" applyBorder="1" applyAlignment="1">
      <alignment horizontal="left" vertical="center"/>
    </xf>
    <xf numFmtId="0" fontId="38" fillId="39" borderId="49" xfId="0" applyFont="1" applyFill="1" applyBorder="1" applyAlignment="1">
      <alignment horizontal="center" vertical="center"/>
    </xf>
    <xf numFmtId="0" fontId="38" fillId="39" borderId="15" xfId="0" applyFont="1" applyFill="1" applyBorder="1" applyAlignment="1">
      <alignment horizontal="center" vertical="center"/>
    </xf>
    <xf numFmtId="0" fontId="38" fillId="39" borderId="50" xfId="0" applyFont="1" applyFill="1" applyBorder="1" applyAlignment="1">
      <alignment horizontal="center" vertical="center"/>
    </xf>
    <xf numFmtId="0" fontId="22" fillId="28" borderId="19" xfId="0" applyFont="1" applyFill="1" applyBorder="1" applyAlignment="1">
      <alignment vertical="center" wrapText="1"/>
    </xf>
    <xf numFmtId="0" fontId="0" fillId="0" borderId="23" xfId="0" applyBorder="1">
      <alignment vertical="center"/>
    </xf>
    <xf numFmtId="0" fontId="0" fillId="0" borderId="60" xfId="0" applyBorder="1">
      <alignment vertical="center"/>
    </xf>
    <xf numFmtId="0" fontId="0" fillId="0" borderId="34" xfId="0" applyBorder="1">
      <alignment vertical="center"/>
    </xf>
    <xf numFmtId="0" fontId="94" fillId="0" borderId="15" xfId="0" applyFont="1" applyBorder="1">
      <alignment vertical="center"/>
    </xf>
    <xf numFmtId="0" fontId="90" fillId="0" borderId="50" xfId="0" applyFont="1" applyBorder="1">
      <alignment vertical="center"/>
    </xf>
    <xf numFmtId="0" fontId="95" fillId="0" borderId="0" xfId="0" applyFont="1">
      <alignment vertical="center"/>
    </xf>
    <xf numFmtId="0" fontId="96" fillId="0" borderId="50" xfId="0" applyFont="1" applyBorder="1">
      <alignment vertical="center"/>
    </xf>
    <xf numFmtId="0" fontId="97" fillId="0" borderId="15" xfId="0" applyFont="1" applyBorder="1">
      <alignment vertical="center"/>
    </xf>
    <xf numFmtId="0" fontId="90" fillId="0" borderId="0" xfId="0" applyFont="1">
      <alignment vertical="center"/>
    </xf>
    <xf numFmtId="0" fontId="90" fillId="0" borderId="53" xfId="0" applyFont="1" applyBorder="1">
      <alignment vertical="center"/>
    </xf>
    <xf numFmtId="0" fontId="90" fillId="0" borderId="52" xfId="0" applyFont="1" applyBorder="1">
      <alignment vertical="center"/>
    </xf>
    <xf numFmtId="3" fontId="30" fillId="34" borderId="115" xfId="0" applyNumberFormat="1" applyFont="1" applyFill="1" applyBorder="1">
      <alignment vertical="center"/>
    </xf>
    <xf numFmtId="3" fontId="30" fillId="0" borderId="115" xfId="0" applyNumberFormat="1" applyFont="1" applyBorder="1">
      <alignment vertical="center"/>
    </xf>
    <xf numFmtId="3" fontId="30" fillId="34" borderId="0" xfId="0" applyNumberFormat="1" applyFont="1" applyFill="1">
      <alignment vertical="center"/>
    </xf>
    <xf numFmtId="3" fontId="30" fillId="0" borderId="0" xfId="0" applyNumberFormat="1" applyFont="1">
      <alignment vertical="center"/>
    </xf>
    <xf numFmtId="3" fontId="30" fillId="32" borderId="0" xfId="0" applyNumberFormat="1" applyFont="1" applyFill="1">
      <alignment vertical="center"/>
    </xf>
    <xf numFmtId="176" fontId="48" fillId="39" borderId="11" xfId="42" applyFont="1" applyFill="1" applyBorder="1" applyAlignment="1" applyProtection="1">
      <alignment horizontal="right" vertical="center" wrapText="1" shrinkToFit="1"/>
    </xf>
    <xf numFmtId="176" fontId="67" fillId="39" borderId="74" xfId="42" applyFont="1" applyFill="1" applyBorder="1" applyAlignment="1" applyProtection="1">
      <alignment horizontal="right" vertical="center" wrapText="1" shrinkToFit="1"/>
    </xf>
    <xf numFmtId="176" fontId="67" fillId="39" borderId="87" xfId="42" applyFont="1" applyFill="1" applyBorder="1" applyAlignment="1" applyProtection="1">
      <alignment horizontal="right" vertical="center" wrapText="1" shrinkToFit="1"/>
    </xf>
    <xf numFmtId="3" fontId="30" fillId="44" borderId="115" xfId="0" applyNumberFormat="1" applyFont="1" applyFill="1" applyBorder="1">
      <alignment vertical="center"/>
    </xf>
    <xf numFmtId="0" fontId="0" fillId="24" borderId="188" xfId="0" applyFill="1" applyBorder="1" applyAlignment="1">
      <alignment horizontal="center" vertical="center"/>
    </xf>
    <xf numFmtId="176" fontId="67" fillId="24" borderId="24" xfId="42" applyFont="1" applyFill="1" applyBorder="1" applyAlignment="1" applyProtection="1">
      <alignment horizontal="right" vertical="center" wrapText="1" shrinkToFit="1"/>
    </xf>
    <xf numFmtId="176" fontId="67" fillId="24" borderId="190" xfId="42" applyFont="1" applyFill="1" applyBorder="1" applyAlignment="1" applyProtection="1">
      <alignment horizontal="right" vertical="center" wrapText="1" shrinkToFit="1"/>
    </xf>
    <xf numFmtId="176" fontId="67" fillId="24" borderId="27" xfId="42" applyFont="1" applyFill="1" applyBorder="1" applyAlignment="1" applyProtection="1">
      <alignment horizontal="right" vertical="center" wrapText="1" shrinkToFit="1"/>
    </xf>
    <xf numFmtId="176" fontId="67" fillId="24" borderId="189" xfId="42" applyFont="1" applyFill="1" applyBorder="1" applyAlignment="1" applyProtection="1">
      <alignment horizontal="right" vertical="center" wrapText="1" shrinkToFit="1"/>
    </xf>
    <xf numFmtId="176" fontId="67" fillId="24" borderId="41" xfId="42" applyFont="1" applyFill="1" applyBorder="1" applyAlignment="1" applyProtection="1">
      <alignment horizontal="right" vertical="center" wrapText="1" shrinkToFit="1"/>
    </xf>
    <xf numFmtId="3" fontId="0" fillId="0" borderId="0" xfId="0" applyNumberFormat="1">
      <alignment vertical="center"/>
    </xf>
    <xf numFmtId="0" fontId="0" fillId="24" borderId="205" xfId="0" applyFill="1" applyBorder="1" applyAlignment="1">
      <alignment horizontal="center" vertical="center"/>
    </xf>
    <xf numFmtId="0" fontId="0" fillId="24" borderId="206" xfId="0" applyFill="1" applyBorder="1" applyAlignment="1">
      <alignment horizontal="center" vertical="center"/>
    </xf>
    <xf numFmtId="0" fontId="34" fillId="28" borderId="209" xfId="0" applyFont="1" applyFill="1" applyBorder="1" applyAlignment="1">
      <alignment horizontal="center" vertical="center" wrapText="1"/>
    </xf>
    <xf numFmtId="0" fontId="0" fillId="24" borderId="210" xfId="0" applyFill="1" applyBorder="1" applyAlignment="1">
      <alignment horizontal="center" vertical="center"/>
    </xf>
    <xf numFmtId="0" fontId="21" fillId="24" borderId="221" xfId="0" applyFont="1" applyFill="1" applyBorder="1" applyAlignment="1">
      <alignment vertical="center" wrapText="1"/>
    </xf>
    <xf numFmtId="0" fontId="0" fillId="24" borderId="222" xfId="0" applyFill="1" applyBorder="1" applyAlignment="1">
      <alignment horizontal="center" vertical="center"/>
    </xf>
    <xf numFmtId="0" fontId="30" fillId="24" borderId="222" xfId="0" applyFont="1" applyFill="1" applyBorder="1" applyAlignment="1">
      <alignment horizontal="center" vertical="center"/>
    </xf>
    <xf numFmtId="176" fontId="67" fillId="24" borderId="225" xfId="42" applyFont="1" applyFill="1" applyBorder="1" applyAlignment="1" applyProtection="1">
      <alignment horizontal="right" vertical="center" wrapText="1" shrinkToFit="1"/>
    </xf>
    <xf numFmtId="176" fontId="67" fillId="24" borderId="226" xfId="42" applyFont="1" applyFill="1" applyBorder="1" applyAlignment="1" applyProtection="1">
      <alignment horizontal="right" vertical="center" wrapText="1" shrinkToFit="1"/>
    </xf>
    <xf numFmtId="176" fontId="67" fillId="24" borderId="159" xfId="42" applyFont="1" applyFill="1" applyBorder="1" applyAlignment="1" applyProtection="1">
      <alignment horizontal="right" vertical="center" wrapText="1" shrinkToFit="1"/>
    </xf>
    <xf numFmtId="176" fontId="67" fillId="24" borderId="89" xfId="42" applyFont="1" applyFill="1" applyBorder="1" applyAlignment="1" applyProtection="1">
      <alignment horizontal="right" vertical="center" wrapText="1" shrinkToFit="1"/>
    </xf>
    <xf numFmtId="176" fontId="67" fillId="24" borderId="227" xfId="42" applyFont="1" applyFill="1" applyBorder="1" applyAlignment="1" applyProtection="1">
      <alignment horizontal="right" vertical="center" wrapText="1" shrinkToFit="1"/>
    </xf>
    <xf numFmtId="176" fontId="67" fillId="24" borderId="228" xfId="42" applyFont="1" applyFill="1" applyBorder="1" applyAlignment="1" applyProtection="1">
      <alignment horizontal="right" vertical="center" wrapText="1" shrinkToFit="1"/>
    </xf>
    <xf numFmtId="176" fontId="67" fillId="24" borderId="101" xfId="42" applyFont="1" applyFill="1" applyBorder="1" applyAlignment="1" applyProtection="1">
      <alignment horizontal="right" vertical="center" wrapText="1" shrinkToFit="1"/>
    </xf>
    <xf numFmtId="176" fontId="67" fillId="24" borderId="172" xfId="42" applyFont="1" applyFill="1" applyBorder="1" applyAlignment="1" applyProtection="1">
      <alignment horizontal="right" vertical="center" wrapText="1" shrinkToFit="1"/>
    </xf>
    <xf numFmtId="176" fontId="67" fillId="24" borderId="229" xfId="42" applyFont="1" applyFill="1" applyBorder="1" applyAlignment="1" applyProtection="1">
      <alignment horizontal="right" vertical="center" wrapText="1" shrinkToFit="1"/>
    </xf>
    <xf numFmtId="0" fontId="72" fillId="0" borderId="0" xfId="0" applyFont="1" applyAlignment="1">
      <alignment vertical="center" wrapText="1"/>
    </xf>
    <xf numFmtId="0" fontId="69" fillId="0" borderId="235" xfId="0" applyFont="1" applyBorder="1" applyAlignment="1" applyProtection="1">
      <alignment horizontal="center" vertical="center" wrapText="1"/>
      <protection locked="0"/>
    </xf>
    <xf numFmtId="0" fontId="69" fillId="0" borderId="236" xfId="0" applyFont="1" applyBorder="1" applyAlignment="1" applyProtection="1">
      <alignment horizontal="center" vertical="center" wrapText="1"/>
      <protection locked="0"/>
    </xf>
    <xf numFmtId="0" fontId="45" fillId="24" borderId="63" xfId="42" applyNumberFormat="1" applyFont="1" applyFill="1" applyBorder="1" applyAlignment="1" applyProtection="1">
      <alignment vertical="center" wrapText="1"/>
    </xf>
    <xf numFmtId="0" fontId="38" fillId="0" borderId="19" xfId="0" applyFont="1" applyBorder="1" applyAlignment="1">
      <alignment horizontal="left" vertical="center"/>
    </xf>
    <xf numFmtId="0" fontId="0" fillId="0" borderId="53" xfId="0" applyBorder="1" applyAlignment="1">
      <alignment horizontal="center" vertical="center"/>
    </xf>
    <xf numFmtId="0" fontId="0" fillId="25" borderId="10" xfId="0" applyFill="1" applyBorder="1" applyAlignment="1">
      <alignment horizontal="left" vertical="center"/>
    </xf>
    <xf numFmtId="0" fontId="38" fillId="25" borderId="49" xfId="0" applyFont="1" applyFill="1" applyBorder="1" applyAlignment="1">
      <alignment horizontal="center" vertical="center"/>
    </xf>
    <xf numFmtId="0" fontId="38" fillId="25" borderId="15" xfId="0" applyFont="1" applyFill="1" applyBorder="1" applyAlignment="1">
      <alignment horizontal="center" vertical="center"/>
    </xf>
    <xf numFmtId="0" fontId="38" fillId="25" borderId="50" xfId="0" applyFont="1" applyFill="1" applyBorder="1" applyAlignment="1">
      <alignment horizontal="center" vertical="center"/>
    </xf>
    <xf numFmtId="0" fontId="0" fillId="25" borderId="51" xfId="0" applyFill="1" applyBorder="1" applyAlignment="1">
      <alignment horizontal="center" vertical="center"/>
    </xf>
    <xf numFmtId="0" fontId="0" fillId="25" borderId="52" xfId="0" applyFill="1" applyBorder="1" applyAlignment="1">
      <alignment horizontal="center" vertical="center"/>
    </xf>
    <xf numFmtId="0" fontId="69" fillId="0" borderId="241" xfId="0" applyFont="1" applyBorder="1" applyAlignment="1" applyProtection="1">
      <alignment horizontal="center" vertical="center" wrapText="1"/>
      <protection locked="0"/>
    </xf>
    <xf numFmtId="0" fontId="45" fillId="0" borderId="240" xfId="0" applyFont="1" applyBorder="1" applyAlignment="1" applyProtection="1">
      <alignment horizontal="left" vertical="center" wrapText="1"/>
      <protection locked="0"/>
    </xf>
    <xf numFmtId="0" fontId="66" fillId="37" borderId="0" xfId="0" applyFont="1" applyFill="1">
      <alignment vertical="center"/>
    </xf>
    <xf numFmtId="0" fontId="21" fillId="37" borderId="0" xfId="0" applyFont="1" applyFill="1">
      <alignment vertical="center"/>
    </xf>
    <xf numFmtId="0" fontId="70" fillId="35" borderId="0" xfId="0" applyFont="1" applyFill="1">
      <alignment vertical="center"/>
    </xf>
    <xf numFmtId="0" fontId="21" fillId="0" borderId="0" xfId="0" applyFont="1">
      <alignment vertical="center"/>
    </xf>
    <xf numFmtId="0" fontId="21" fillId="24" borderId="0" xfId="0" applyFont="1" applyFill="1" applyAlignment="1">
      <alignment horizontal="right" vertical="center"/>
    </xf>
    <xf numFmtId="0" fontId="21" fillId="0" borderId="0" xfId="0" applyFont="1" applyAlignment="1">
      <alignment vertical="center" wrapText="1"/>
    </xf>
    <xf numFmtId="0" fontId="43" fillId="0" borderId="0" xfId="0" applyFont="1">
      <alignment vertical="center"/>
    </xf>
    <xf numFmtId="0" fontId="44" fillId="0" borderId="0" xfId="0" applyFont="1">
      <alignment vertical="center"/>
    </xf>
    <xf numFmtId="0" fontId="0" fillId="24" borderId="10" xfId="0" applyFill="1" applyBorder="1">
      <alignment vertical="center"/>
    </xf>
    <xf numFmtId="0" fontId="0" fillId="24" borderId="19" xfId="0" applyFill="1" applyBorder="1">
      <alignment vertical="center"/>
    </xf>
    <xf numFmtId="179" fontId="66" fillId="24" borderId="139" xfId="0" applyNumberFormat="1" applyFont="1" applyFill="1" applyBorder="1">
      <alignment vertical="center"/>
    </xf>
    <xf numFmtId="0" fontId="82" fillId="38" borderId="0" xfId="0" applyFont="1" applyFill="1">
      <alignment vertical="center"/>
    </xf>
    <xf numFmtId="0" fontId="0" fillId="24" borderId="15" xfId="0" applyFill="1" applyBorder="1">
      <alignment vertical="center"/>
    </xf>
    <xf numFmtId="0" fontId="0" fillId="24" borderId="0" xfId="0" applyFill="1">
      <alignment vertical="center"/>
    </xf>
    <xf numFmtId="179" fontId="66" fillId="24" borderId="140" xfId="0" applyNumberFormat="1" applyFont="1" applyFill="1" applyBorder="1">
      <alignment vertical="center"/>
    </xf>
    <xf numFmtId="176" fontId="51" fillId="24" borderId="141" xfId="0" applyNumberFormat="1" applyFont="1" applyFill="1" applyBorder="1" applyAlignment="1">
      <alignment horizontal="center" vertical="center"/>
    </xf>
    <xf numFmtId="176" fontId="51" fillId="24" borderId="0" xfId="0" applyNumberFormat="1" applyFont="1" applyFill="1" applyAlignment="1">
      <alignment horizontal="center" vertical="center"/>
    </xf>
    <xf numFmtId="176" fontId="21" fillId="0" borderId="0" xfId="0" applyNumberFormat="1" applyFont="1">
      <alignment vertical="center"/>
    </xf>
    <xf numFmtId="176" fontId="0" fillId="0" borderId="0" xfId="0" applyNumberFormat="1">
      <alignment vertical="center"/>
    </xf>
    <xf numFmtId="176" fontId="43" fillId="0" borderId="0" xfId="0" applyNumberFormat="1" applyFont="1">
      <alignment vertical="center"/>
    </xf>
    <xf numFmtId="0" fontId="27" fillId="24" borderId="15" xfId="0" applyFont="1" applyFill="1" applyBorder="1" applyAlignment="1">
      <alignment horizontal="center" vertical="center" wrapText="1"/>
    </xf>
    <xf numFmtId="0" fontId="27" fillId="24" borderId="0" xfId="0" applyFont="1" applyFill="1" applyAlignment="1">
      <alignment horizontal="center" vertical="center" wrapText="1"/>
    </xf>
    <xf numFmtId="0" fontId="0" fillId="24" borderId="53" xfId="0" applyFill="1" applyBorder="1" applyAlignment="1">
      <alignment horizontal="center" vertical="center"/>
    </xf>
    <xf numFmtId="0" fontId="82" fillId="38" borderId="53" xfId="0" applyFont="1" applyFill="1" applyBorder="1">
      <alignment vertical="center"/>
    </xf>
    <xf numFmtId="179" fontId="66" fillId="42" borderId="140" xfId="0" applyNumberFormat="1" applyFont="1" applyFill="1" applyBorder="1">
      <alignment vertical="center"/>
    </xf>
    <xf numFmtId="176" fontId="51" fillId="24" borderId="139" xfId="0" applyNumberFormat="1" applyFont="1" applyFill="1" applyBorder="1" applyAlignment="1">
      <alignment horizontal="center" vertical="center"/>
    </xf>
    <xf numFmtId="0" fontId="0" fillId="24" borderId="50" xfId="0" applyFill="1" applyBorder="1">
      <alignment vertical="center"/>
    </xf>
    <xf numFmtId="0" fontId="0" fillId="0" borderId="0" xfId="0" quotePrefix="1">
      <alignment vertical="center"/>
    </xf>
    <xf numFmtId="0" fontId="43" fillId="0" borderId="0" xfId="0" quotePrefix="1" applyFont="1">
      <alignment vertical="center"/>
    </xf>
    <xf numFmtId="0" fontId="44" fillId="0" borderId="0" xfId="0" quotePrefix="1" applyFont="1">
      <alignment vertical="center"/>
    </xf>
    <xf numFmtId="176" fontId="51" fillId="42" borderId="140" xfId="0" applyNumberFormat="1" applyFont="1" applyFill="1" applyBorder="1" applyAlignment="1">
      <alignment horizontal="center" vertical="center"/>
    </xf>
    <xf numFmtId="179" fontId="66" fillId="24" borderId="141" xfId="0" applyNumberFormat="1" applyFont="1" applyFill="1" applyBorder="1">
      <alignment vertical="center"/>
    </xf>
    <xf numFmtId="0" fontId="21" fillId="0" borderId="80" xfId="0" applyFont="1" applyBorder="1">
      <alignment vertical="center"/>
    </xf>
    <xf numFmtId="0" fontId="21" fillId="0" borderId="51" xfId="0" applyFont="1" applyBorder="1">
      <alignment vertical="center"/>
    </xf>
    <xf numFmtId="0" fontId="21" fillId="0" borderId="23" xfId="0" applyFont="1" applyBorder="1">
      <alignment vertical="center"/>
    </xf>
    <xf numFmtId="176" fontId="51" fillId="42" borderId="165" xfId="0" applyNumberFormat="1" applyFont="1" applyFill="1" applyBorder="1" applyAlignment="1">
      <alignment horizontal="center" vertical="center"/>
    </xf>
    <xf numFmtId="0" fontId="21" fillId="0" borderId="19" xfId="0" applyFont="1" applyBorder="1">
      <alignment vertical="center"/>
    </xf>
    <xf numFmtId="0" fontId="72" fillId="24" borderId="60" xfId="0" applyFont="1" applyFill="1" applyBorder="1" applyAlignment="1">
      <alignment horizontal="center" vertical="center" wrapText="1"/>
    </xf>
    <xf numFmtId="176" fontId="51" fillId="24" borderId="140" xfId="0" applyNumberFormat="1" applyFont="1" applyFill="1" applyBorder="1" applyAlignment="1">
      <alignment horizontal="center" vertical="center"/>
    </xf>
    <xf numFmtId="0" fontId="21" fillId="24" borderId="0" xfId="0" applyFont="1" applyFill="1">
      <alignment vertical="center"/>
    </xf>
    <xf numFmtId="0" fontId="50" fillId="24" borderId="15" xfId="0" applyFont="1" applyFill="1" applyBorder="1" applyAlignment="1">
      <alignment vertical="center" textRotation="255" wrapText="1"/>
    </xf>
    <xf numFmtId="0" fontId="50" fillId="24" borderId="0" xfId="0" applyFont="1" applyFill="1" applyAlignment="1">
      <alignment vertical="center" textRotation="255" wrapText="1"/>
    </xf>
    <xf numFmtId="176" fontId="91" fillId="24" borderId="0" xfId="0" applyNumberFormat="1" applyFont="1" applyFill="1">
      <alignment vertical="center"/>
    </xf>
    <xf numFmtId="0" fontId="21" fillId="0" borderId="53" xfId="0" applyFont="1" applyBorder="1">
      <alignment vertical="center"/>
    </xf>
    <xf numFmtId="176" fontId="51" fillId="24" borderId="144" xfId="0" applyNumberFormat="1" applyFont="1" applyFill="1" applyBorder="1" applyAlignment="1">
      <alignment horizontal="center" vertical="center"/>
    </xf>
    <xf numFmtId="0" fontId="24" fillId="0" borderId="55" xfId="0" applyFont="1" applyBorder="1">
      <alignment vertical="center"/>
    </xf>
    <xf numFmtId="0" fontId="66" fillId="25" borderId="49" xfId="0" applyFont="1" applyFill="1" applyBorder="1">
      <alignment vertical="center"/>
    </xf>
    <xf numFmtId="0" fontId="24" fillId="0" borderId="55" xfId="0" applyFont="1" applyBorder="1" applyAlignment="1">
      <alignment vertical="center" wrapText="1"/>
    </xf>
    <xf numFmtId="0" fontId="24" fillId="0" borderId="80" xfId="0" applyFont="1" applyBorder="1">
      <alignment vertical="center"/>
    </xf>
    <xf numFmtId="176" fontId="66" fillId="0" borderId="80" xfId="0" applyNumberFormat="1" applyFont="1" applyBorder="1">
      <alignment vertical="center"/>
    </xf>
    <xf numFmtId="0" fontId="72" fillId="24" borderId="15" xfId="0" applyFont="1" applyFill="1" applyBorder="1" applyAlignment="1">
      <alignment vertical="center" wrapText="1"/>
    </xf>
    <xf numFmtId="0" fontId="72" fillId="24" borderId="0" xfId="0" applyFont="1" applyFill="1" applyAlignment="1">
      <alignment vertical="center" wrapText="1"/>
    </xf>
    <xf numFmtId="0" fontId="21" fillId="24" borderId="0" xfId="0" applyFont="1" applyFill="1" applyAlignment="1">
      <alignment horizontal="center" vertical="center"/>
    </xf>
    <xf numFmtId="0" fontId="21" fillId="24" borderId="53" xfId="0" applyFont="1" applyFill="1" applyBorder="1" applyAlignment="1">
      <alignment horizontal="center" vertical="center"/>
    </xf>
    <xf numFmtId="0" fontId="21" fillId="24" borderId="53" xfId="0" applyFont="1" applyFill="1" applyBorder="1">
      <alignment vertical="center"/>
    </xf>
    <xf numFmtId="0" fontId="29" fillId="0" borderId="80" xfId="0" applyFont="1" applyBorder="1">
      <alignment vertical="center"/>
    </xf>
    <xf numFmtId="0" fontId="66" fillId="0" borderId="49" xfId="0" applyFont="1" applyBorder="1">
      <alignment vertical="center"/>
    </xf>
    <xf numFmtId="0" fontId="24" fillId="0" borderId="19" xfId="0" applyFont="1" applyBorder="1" applyAlignment="1">
      <alignment vertical="center" wrapText="1"/>
    </xf>
    <xf numFmtId="0" fontId="29" fillId="0" borderId="51" xfId="0" applyFont="1" applyBorder="1" applyAlignment="1">
      <alignment vertical="center" wrapText="1"/>
    </xf>
    <xf numFmtId="0" fontId="56" fillId="0" borderId="55" xfId="0" applyFont="1" applyBorder="1" applyAlignment="1">
      <alignment vertical="center" wrapText="1"/>
    </xf>
    <xf numFmtId="0" fontId="66" fillId="0" borderId="55" xfId="0" applyFont="1" applyBorder="1">
      <alignment vertical="center"/>
    </xf>
    <xf numFmtId="0" fontId="39" fillId="0" borderId="80" xfId="0" applyFont="1" applyBorder="1" applyAlignment="1">
      <alignment vertical="center" wrapText="1"/>
    </xf>
    <xf numFmtId="0" fontId="66" fillId="0" borderId="80" xfId="0" applyFont="1" applyBorder="1">
      <alignment vertical="center"/>
    </xf>
    <xf numFmtId="0" fontId="24" fillId="0" borderId="80" xfId="0" applyFont="1" applyBorder="1" applyAlignment="1">
      <alignment vertical="center" wrapText="1"/>
    </xf>
    <xf numFmtId="0" fontId="0" fillId="38" borderId="0" xfId="0" applyFill="1">
      <alignment vertical="center"/>
    </xf>
    <xf numFmtId="176" fontId="66" fillId="24" borderId="139" xfId="0" applyNumberFormat="1" applyFont="1" applyFill="1" applyBorder="1">
      <alignment vertical="center"/>
    </xf>
    <xf numFmtId="0" fontId="39" fillId="0" borderId="0" xfId="0" applyFont="1" applyAlignment="1">
      <alignment vertical="center" wrapText="1"/>
    </xf>
    <xf numFmtId="0" fontId="66" fillId="0" borderId="0" xfId="0" applyFont="1">
      <alignment vertical="center"/>
    </xf>
    <xf numFmtId="176" fontId="51" fillId="24" borderId="165" xfId="0" applyNumberFormat="1" applyFont="1" applyFill="1" applyBorder="1" applyAlignment="1">
      <alignment horizontal="center" vertical="center"/>
    </xf>
    <xf numFmtId="176" fontId="51" fillId="24" borderId="143" xfId="0" applyNumberFormat="1" applyFont="1" applyFill="1" applyBorder="1" applyAlignment="1">
      <alignment horizontal="center" vertical="center"/>
    </xf>
    <xf numFmtId="176" fontId="81" fillId="24" borderId="0" xfId="0" applyNumberFormat="1" applyFont="1" applyFill="1" applyAlignment="1">
      <alignment horizontal="center" vertical="center"/>
    </xf>
    <xf numFmtId="176" fontId="66" fillId="24" borderId="144" xfId="0" applyNumberFormat="1" applyFont="1" applyFill="1" applyBorder="1">
      <alignment vertical="center"/>
    </xf>
    <xf numFmtId="176" fontId="81" fillId="24" borderId="143" xfId="0" applyNumberFormat="1" applyFont="1" applyFill="1" applyBorder="1" applyAlignment="1">
      <alignment horizontal="center" vertical="center"/>
    </xf>
    <xf numFmtId="176" fontId="66" fillId="24" borderId="80" xfId="0" applyNumberFormat="1" applyFont="1" applyFill="1" applyBorder="1">
      <alignment vertical="center"/>
    </xf>
    <xf numFmtId="0" fontId="24" fillId="0" borderId="0" xfId="0" applyFont="1" applyAlignment="1">
      <alignment vertical="center" wrapText="1"/>
    </xf>
    <xf numFmtId="0" fontId="29" fillId="24" borderId="0" xfId="0" applyFont="1" applyFill="1" applyAlignment="1">
      <alignment vertical="center" wrapText="1"/>
    </xf>
    <xf numFmtId="0" fontId="21" fillId="0" borderId="15" xfId="0" applyFont="1" applyBorder="1">
      <alignment vertical="center"/>
    </xf>
    <xf numFmtId="0" fontId="41" fillId="0" borderId="0" xfId="0" applyFont="1">
      <alignment vertical="center"/>
    </xf>
    <xf numFmtId="0" fontId="42" fillId="0" borderId="0" xfId="0" applyFont="1">
      <alignment vertical="center"/>
    </xf>
    <xf numFmtId="0" fontId="21" fillId="0" borderId="15" xfId="0" applyFont="1" applyBorder="1" applyAlignment="1">
      <alignment vertical="center" wrapText="1"/>
    </xf>
    <xf numFmtId="0" fontId="0" fillId="24" borderId="53" xfId="0" applyFill="1" applyBorder="1">
      <alignment vertical="center"/>
    </xf>
    <xf numFmtId="0" fontId="50" fillId="24" borderId="53" xfId="0" applyFont="1" applyFill="1" applyBorder="1" applyAlignment="1">
      <alignment horizontal="center" vertical="center" wrapText="1"/>
    </xf>
    <xf numFmtId="176" fontId="51" fillId="24" borderId="52" xfId="0" applyNumberFormat="1" applyFont="1" applyFill="1" applyBorder="1">
      <alignment vertical="center"/>
    </xf>
    <xf numFmtId="0" fontId="24" fillId="0" borderId="53" xfId="0" applyFont="1" applyBorder="1" applyAlignment="1">
      <alignment vertical="center" wrapText="1"/>
    </xf>
    <xf numFmtId="0" fontId="22" fillId="24" borderId="0" xfId="0" applyFont="1" applyFill="1" applyAlignment="1">
      <alignment horizontal="center" vertical="center" shrinkToFit="1"/>
    </xf>
    <xf numFmtId="0" fontId="21" fillId="24" borderId="92" xfId="0" applyFont="1" applyFill="1" applyBorder="1">
      <alignment vertical="center"/>
    </xf>
    <xf numFmtId="0" fontId="21" fillId="24" borderId="49" xfId="0" applyFont="1" applyFill="1" applyBorder="1" applyAlignment="1">
      <alignment vertical="center" wrapText="1"/>
    </xf>
    <xf numFmtId="0" fontId="21" fillId="24" borderId="0" xfId="0" applyFont="1" applyFill="1" applyAlignment="1">
      <alignment vertical="center" wrapText="1"/>
    </xf>
    <xf numFmtId="0" fontId="21" fillId="24" borderId="19" xfId="0" applyFont="1" applyFill="1" applyBorder="1" applyAlignment="1">
      <alignment vertical="center" wrapText="1"/>
    </xf>
    <xf numFmtId="0" fontId="49" fillId="30" borderId="73" xfId="0" applyFont="1" applyFill="1" applyBorder="1" applyAlignment="1">
      <alignment horizontal="center" vertical="center" wrapText="1"/>
    </xf>
    <xf numFmtId="0" fontId="21" fillId="24" borderId="69" xfId="0" applyFont="1" applyFill="1" applyBorder="1" applyAlignment="1">
      <alignment horizontal="center" vertical="center"/>
    </xf>
    <xf numFmtId="0" fontId="68" fillId="24" borderId="74" xfId="0" applyFont="1" applyFill="1" applyBorder="1" applyAlignment="1">
      <alignment horizontal="center" vertical="center" wrapText="1"/>
    </xf>
    <xf numFmtId="0" fontId="45" fillId="24" borderId="68" xfId="0" applyFont="1" applyFill="1" applyBorder="1" applyAlignment="1">
      <alignment horizontal="center" vertical="center" wrapText="1"/>
    </xf>
    <xf numFmtId="0" fontId="45" fillId="24" borderId="74" xfId="0" applyFont="1" applyFill="1" applyBorder="1" applyAlignment="1">
      <alignment horizontal="left" vertical="center" wrapText="1"/>
    </xf>
    <xf numFmtId="0" fontId="45" fillId="24" borderId="74" xfId="0" applyFont="1" applyFill="1" applyBorder="1" applyAlignment="1">
      <alignment horizontal="center" vertical="center" wrapText="1"/>
    </xf>
    <xf numFmtId="0" fontId="45" fillId="24" borderId="68" xfId="0" applyFont="1" applyFill="1" applyBorder="1" applyAlignment="1">
      <alignment horizontal="left" vertical="center" wrapText="1"/>
    </xf>
    <xf numFmtId="0" fontId="46" fillId="24" borderId="74" xfId="0" applyFont="1" applyFill="1" applyBorder="1" applyAlignment="1">
      <alignment horizontal="left" vertical="top" wrapText="1"/>
    </xf>
    <xf numFmtId="0" fontId="69" fillId="24" borderId="68" xfId="0" applyFont="1" applyFill="1" applyBorder="1" applyAlignment="1">
      <alignment horizontal="center" vertical="center" wrapText="1"/>
    </xf>
    <xf numFmtId="0" fontId="69" fillId="24" borderId="67" xfId="0" applyFont="1" applyFill="1" applyBorder="1" applyAlignment="1">
      <alignment horizontal="center" vertical="center" wrapText="1"/>
    </xf>
    <xf numFmtId="0" fontId="69" fillId="38" borderId="67" xfId="0" applyFont="1" applyFill="1" applyBorder="1" applyAlignment="1">
      <alignment horizontal="center" vertical="center" wrapText="1"/>
    </xf>
    <xf numFmtId="0" fontId="45" fillId="24" borderId="67" xfId="0" applyFont="1" applyFill="1" applyBorder="1" applyAlignment="1">
      <alignment horizontal="center" vertical="center" wrapText="1"/>
    </xf>
    <xf numFmtId="0" fontId="67" fillId="24" borderId="20" xfId="0" applyFont="1" applyFill="1" applyBorder="1" applyAlignment="1">
      <alignment horizontal="center" vertical="center" wrapText="1"/>
    </xf>
    <xf numFmtId="0" fontId="21" fillId="29" borderId="67" xfId="0" applyFont="1" applyFill="1" applyBorder="1" applyAlignment="1">
      <alignment horizontal="center" vertical="center" wrapText="1"/>
    </xf>
    <xf numFmtId="0" fontId="21" fillId="29" borderId="67" xfId="0" applyFont="1" applyFill="1" applyBorder="1" applyAlignment="1">
      <alignment horizontal="center" vertical="center"/>
    </xf>
    <xf numFmtId="0" fontId="21" fillId="24" borderId="67" xfId="0" applyFont="1" applyFill="1" applyBorder="1" applyAlignment="1">
      <alignment horizontal="center" vertical="center" wrapText="1"/>
    </xf>
    <xf numFmtId="0" fontId="21" fillId="24" borderId="67" xfId="0" applyFont="1" applyFill="1" applyBorder="1" applyAlignment="1">
      <alignment horizontal="center" vertical="center"/>
    </xf>
    <xf numFmtId="0" fontId="21" fillId="46" borderId="67" xfId="0" applyFont="1" applyFill="1" applyBorder="1" applyAlignment="1">
      <alignment horizontal="center" vertical="center"/>
    </xf>
    <xf numFmtId="0" fontId="50" fillId="30" borderId="93" xfId="0" applyFont="1" applyFill="1" applyBorder="1" applyAlignment="1">
      <alignment horizontal="center" vertical="center" wrapText="1"/>
    </xf>
    <xf numFmtId="0" fontId="21" fillId="24" borderId="76" xfId="0" applyFont="1" applyFill="1" applyBorder="1" applyAlignment="1">
      <alignment horizontal="center" vertical="center"/>
    </xf>
    <xf numFmtId="0" fontId="68" fillId="0" borderId="77" xfId="0" applyFont="1" applyBorder="1" applyAlignment="1">
      <alignment horizontal="center" vertical="center" wrapText="1"/>
    </xf>
    <xf numFmtId="0" fontId="45" fillId="0" borderId="85" xfId="0" applyFont="1" applyBorder="1" applyAlignment="1">
      <alignment horizontal="center" vertical="center" wrapText="1"/>
    </xf>
    <xf numFmtId="0" fontId="45" fillId="0" borderId="78" xfId="0" applyFont="1" applyBorder="1" applyAlignment="1">
      <alignment horizontal="center" vertical="center" wrapText="1"/>
    </xf>
    <xf numFmtId="0" fontId="45" fillId="0" borderId="79" xfId="0" applyFont="1" applyBorder="1" applyAlignment="1">
      <alignment horizontal="center" vertical="center" wrapText="1"/>
    </xf>
    <xf numFmtId="0" fontId="45" fillId="0" borderId="87" xfId="0" applyFont="1" applyBorder="1" applyAlignment="1">
      <alignment horizontal="left" vertical="center" wrapText="1"/>
    </xf>
    <xf numFmtId="0" fontId="45" fillId="0" borderId="87" xfId="0" applyFont="1" applyBorder="1" applyAlignment="1">
      <alignment horizontal="center" vertical="center" wrapText="1"/>
    </xf>
    <xf numFmtId="0" fontId="45" fillId="24" borderId="87" xfId="0" applyFont="1" applyFill="1" applyBorder="1" applyAlignment="1">
      <alignment horizontal="center" vertical="center" wrapText="1"/>
    </xf>
    <xf numFmtId="0" fontId="45" fillId="24" borderId="79" xfId="0" applyFont="1" applyFill="1" applyBorder="1" applyAlignment="1">
      <alignment horizontal="left" vertical="center" wrapText="1"/>
    </xf>
    <xf numFmtId="176" fontId="67" fillId="0" borderId="87" xfId="42" applyFont="1" applyFill="1" applyBorder="1" applyAlignment="1" applyProtection="1">
      <alignment horizontal="right" vertical="center" wrapText="1" shrinkToFit="1"/>
    </xf>
    <xf numFmtId="0" fontId="45" fillId="24" borderId="87" xfId="0" applyFont="1" applyFill="1" applyBorder="1" applyAlignment="1">
      <alignment horizontal="left" vertical="top" wrapText="1"/>
    </xf>
    <xf numFmtId="0" fontId="69" fillId="0" borderId="79" xfId="0" applyFont="1" applyBorder="1" applyAlignment="1">
      <alignment horizontal="center" vertical="center" wrapText="1"/>
    </xf>
    <xf numFmtId="0" fontId="69" fillId="24" borderId="131" xfId="0" applyFont="1" applyFill="1" applyBorder="1" applyAlignment="1">
      <alignment horizontal="center" vertical="center" wrapText="1"/>
    </xf>
    <xf numFmtId="0" fontId="69" fillId="0" borderId="131" xfId="0" applyFont="1" applyBorder="1" applyAlignment="1">
      <alignment horizontal="center" vertical="center" wrapText="1"/>
    </xf>
    <xf numFmtId="0" fontId="45" fillId="0" borderId="77" xfId="42" applyNumberFormat="1" applyFont="1" applyFill="1" applyBorder="1" applyAlignment="1" applyProtection="1">
      <alignment vertical="center" wrapText="1"/>
    </xf>
    <xf numFmtId="0" fontId="45" fillId="0" borderId="87" xfId="42" applyNumberFormat="1" applyFont="1" applyFill="1" applyBorder="1" applyAlignment="1" applyProtection="1">
      <alignment vertical="center" wrapText="1"/>
    </xf>
    <xf numFmtId="0" fontId="45" fillId="0" borderId="79" xfId="0" applyFont="1" applyBorder="1" applyAlignment="1">
      <alignment horizontal="left" vertical="center" wrapText="1"/>
    </xf>
    <xf numFmtId="0" fontId="0" fillId="38" borderId="131" xfId="0" applyFill="1" applyBorder="1">
      <alignment vertical="center"/>
    </xf>
    <xf numFmtId="0" fontId="45" fillId="24" borderId="77" xfId="0" applyFont="1" applyFill="1" applyBorder="1" applyAlignment="1">
      <alignment horizontal="left" vertical="center" wrapText="1"/>
    </xf>
    <xf numFmtId="0" fontId="45" fillId="0" borderId="85" xfId="0" applyFont="1" applyBorder="1" applyAlignment="1">
      <alignment horizontal="left" vertical="center" wrapText="1"/>
    </xf>
    <xf numFmtId="0" fontId="45" fillId="24" borderId="131" xfId="0" applyFont="1" applyFill="1" applyBorder="1" applyAlignment="1">
      <alignment horizontal="left" vertical="center" wrapText="1"/>
    </xf>
    <xf numFmtId="0" fontId="67" fillId="0" borderId="85" xfId="0" applyFont="1" applyBorder="1" applyAlignment="1">
      <alignment horizontal="center" vertical="center" wrapText="1"/>
    </xf>
    <xf numFmtId="0" fontId="21" fillId="29" borderId="131" xfId="0" applyFont="1" applyFill="1" applyBorder="1" applyAlignment="1">
      <alignment horizontal="center" vertical="center" wrapText="1"/>
    </xf>
    <xf numFmtId="0" fontId="21" fillId="29" borderId="131" xfId="0" applyFont="1" applyFill="1" applyBorder="1" applyAlignment="1">
      <alignment horizontal="center" vertical="center"/>
    </xf>
    <xf numFmtId="0" fontId="21" fillId="24" borderId="131" xfId="0" applyFont="1" applyFill="1" applyBorder="1" applyAlignment="1">
      <alignment horizontal="center" vertical="center"/>
    </xf>
    <xf numFmtId="0" fontId="21" fillId="46" borderId="131" xfId="0" applyFont="1" applyFill="1" applyBorder="1" applyAlignment="1">
      <alignment horizontal="center" vertical="center"/>
    </xf>
    <xf numFmtId="0" fontId="21" fillId="29" borderId="133" xfId="0" applyFont="1" applyFill="1" applyBorder="1">
      <alignment vertical="center"/>
    </xf>
    <xf numFmtId="0" fontId="50" fillId="31" borderId="126" xfId="0" applyFont="1" applyFill="1" applyBorder="1" applyAlignment="1">
      <alignment horizontal="center" vertical="center" wrapText="1"/>
    </xf>
    <xf numFmtId="0" fontId="68" fillId="0" borderId="159" xfId="0" applyFont="1" applyBorder="1" applyAlignment="1">
      <alignment horizontal="center" vertical="center" wrapText="1"/>
    </xf>
    <xf numFmtId="0" fontId="45" fillId="0" borderId="153" xfId="0" applyFont="1" applyBorder="1" applyAlignment="1">
      <alignment horizontal="center" vertical="center" wrapText="1"/>
    </xf>
    <xf numFmtId="0" fontId="45" fillId="0" borderId="127" xfId="0" applyFont="1" applyBorder="1" applyAlignment="1">
      <alignment horizontal="center" vertical="center" wrapText="1"/>
    </xf>
    <xf numFmtId="0" fontId="45" fillId="0" borderId="128" xfId="0" applyFont="1" applyBorder="1" applyAlignment="1">
      <alignment horizontal="center" vertical="center" wrapText="1"/>
    </xf>
    <xf numFmtId="0" fontId="45" fillId="0" borderId="129" xfId="0" applyFont="1" applyBorder="1" applyAlignment="1">
      <alignment horizontal="left" vertical="center" wrapText="1"/>
    </xf>
    <xf numFmtId="0" fontId="45" fillId="0" borderId="129" xfId="0" applyFont="1" applyBorder="1" applyAlignment="1">
      <alignment horizontal="center" vertical="center" wrapText="1"/>
    </xf>
    <xf numFmtId="0" fontId="45" fillId="24" borderId="129" xfId="0" applyFont="1" applyFill="1" applyBorder="1" applyAlignment="1">
      <alignment horizontal="center" vertical="center" wrapText="1"/>
    </xf>
    <xf numFmtId="0" fontId="45" fillId="24" borderId="128" xfId="0" applyFont="1" applyFill="1" applyBorder="1" applyAlignment="1">
      <alignment horizontal="left" vertical="center" wrapText="1"/>
    </xf>
    <xf numFmtId="176" fontId="48" fillId="0" borderId="0" xfId="0" applyNumberFormat="1" applyFont="1" applyAlignment="1">
      <alignment horizontal="right" vertical="center" wrapText="1"/>
    </xf>
    <xf numFmtId="176" fontId="67" fillId="0" borderId="129" xfId="42" applyFont="1" applyFill="1" applyBorder="1" applyAlignment="1" applyProtection="1">
      <alignment horizontal="right" vertical="center" wrapText="1" shrinkToFit="1"/>
    </xf>
    <xf numFmtId="176" fontId="67" fillId="35" borderId="129" xfId="42" applyFont="1" applyFill="1" applyBorder="1" applyAlignment="1" applyProtection="1">
      <alignment horizontal="right" vertical="center" wrapText="1" shrinkToFit="1"/>
    </xf>
    <xf numFmtId="176" fontId="67" fillId="39" borderId="129" xfId="42" applyFont="1" applyFill="1" applyBorder="1" applyAlignment="1" applyProtection="1">
      <alignment horizontal="right" vertical="center" wrapText="1" shrinkToFit="1"/>
    </xf>
    <xf numFmtId="0" fontId="45" fillId="0" borderId="129" xfId="0" applyFont="1" applyBorder="1" applyAlignment="1">
      <alignment horizontal="left" vertical="top" wrapText="1"/>
    </xf>
    <xf numFmtId="0" fontId="69" fillId="0" borderId="128" xfId="0" applyFont="1" applyBorder="1" applyAlignment="1">
      <alignment horizontal="center" vertical="center" wrapText="1"/>
    </xf>
    <xf numFmtId="0" fontId="45" fillId="0" borderId="159" xfId="42" applyNumberFormat="1" applyFont="1" applyFill="1" applyBorder="1" applyAlignment="1" applyProtection="1">
      <alignment vertical="center" wrapText="1"/>
    </xf>
    <xf numFmtId="0" fontId="45" fillId="0" borderId="129" xfId="42" applyNumberFormat="1" applyFont="1" applyFill="1" applyBorder="1" applyAlignment="1" applyProtection="1">
      <alignment vertical="center" wrapText="1"/>
    </xf>
    <xf numFmtId="0" fontId="45" fillId="0" borderId="128" xfId="0" applyFont="1" applyBorder="1" applyAlignment="1">
      <alignment horizontal="left" vertical="center" wrapText="1"/>
    </xf>
    <xf numFmtId="0" fontId="45" fillId="24" borderId="159" xfId="0" applyFont="1" applyFill="1" applyBorder="1" applyAlignment="1">
      <alignment horizontal="left" vertical="center" wrapText="1"/>
    </xf>
    <xf numFmtId="0" fontId="45" fillId="0" borderId="153" xfId="0" applyFont="1" applyBorder="1" applyAlignment="1">
      <alignment horizontal="left" vertical="center" wrapText="1"/>
    </xf>
    <xf numFmtId="0" fontId="25" fillId="31" borderId="57" xfId="0" applyFont="1" applyFill="1" applyBorder="1" applyAlignment="1">
      <alignment horizontal="center" vertical="center" wrapText="1"/>
    </xf>
    <xf numFmtId="0" fontId="21" fillId="24" borderId="174" xfId="0" applyFont="1" applyFill="1" applyBorder="1" applyAlignment="1">
      <alignment horizontal="center" vertical="center"/>
    </xf>
    <xf numFmtId="0" fontId="68" fillId="0" borderId="175" xfId="0" applyFont="1" applyBorder="1" applyAlignment="1">
      <alignment horizontal="center" vertical="center" wrapText="1"/>
    </xf>
    <xf numFmtId="0" fontId="46" fillId="0" borderId="175" xfId="0" applyFont="1" applyBorder="1" applyAlignment="1">
      <alignment horizontal="center" vertical="center" wrapText="1"/>
    </xf>
    <xf numFmtId="0" fontId="46" fillId="0" borderId="152" xfId="0" applyFont="1" applyBorder="1" applyAlignment="1">
      <alignment horizontal="center" vertical="center" wrapText="1"/>
    </xf>
    <xf numFmtId="0" fontId="46" fillId="0" borderId="152" xfId="0" applyFont="1" applyBorder="1" applyAlignment="1">
      <alignment horizontal="left" vertical="center" wrapText="1"/>
    </xf>
    <xf numFmtId="0" fontId="46" fillId="24" borderId="152" xfId="0" applyFont="1" applyFill="1" applyBorder="1" applyAlignment="1">
      <alignment horizontal="center" vertical="center" wrapText="1"/>
    </xf>
    <xf numFmtId="0" fontId="46" fillId="24" borderId="152" xfId="0" applyFont="1" applyFill="1" applyBorder="1" applyAlignment="1">
      <alignment horizontal="left" vertical="center" wrapText="1"/>
    </xf>
    <xf numFmtId="176" fontId="67" fillId="0" borderId="175" xfId="42" applyFont="1" applyFill="1" applyBorder="1" applyAlignment="1" applyProtection="1">
      <alignment horizontal="right" vertical="center" wrapText="1" shrinkToFit="1"/>
    </xf>
    <xf numFmtId="176" fontId="67" fillId="0" borderId="152" xfId="42" applyFont="1" applyFill="1" applyBorder="1" applyAlignment="1" applyProtection="1">
      <alignment horizontal="right" vertical="center" wrapText="1" shrinkToFit="1"/>
    </xf>
    <xf numFmtId="176" fontId="67" fillId="35" borderId="152" xfId="42" applyFont="1" applyFill="1" applyBorder="1" applyAlignment="1" applyProtection="1">
      <alignment horizontal="right" vertical="center" wrapText="1" shrinkToFit="1"/>
    </xf>
    <xf numFmtId="176" fontId="67" fillId="39" borderId="152" xfId="42" applyFont="1" applyFill="1" applyBorder="1" applyAlignment="1" applyProtection="1">
      <alignment horizontal="right" vertical="center" wrapText="1" shrinkToFit="1"/>
    </xf>
    <xf numFmtId="0" fontId="46" fillId="0" borderId="152" xfId="0" applyFont="1" applyBorder="1" applyAlignment="1">
      <alignment horizontal="left" vertical="top" wrapText="1"/>
    </xf>
    <xf numFmtId="0" fontId="69" fillId="0" borderId="160" xfId="0" applyFont="1" applyBorder="1" applyAlignment="1">
      <alignment horizontal="center" vertical="center" wrapText="1"/>
    </xf>
    <xf numFmtId="0" fontId="69" fillId="24" borderId="154" xfId="0" applyFont="1" applyFill="1" applyBorder="1" applyAlignment="1">
      <alignment horizontal="center" vertical="center" wrapText="1"/>
    </xf>
    <xf numFmtId="0" fontId="69" fillId="0" borderId="242" xfId="0" applyFont="1" applyBorder="1" applyAlignment="1">
      <alignment horizontal="center" vertical="center" wrapText="1"/>
    </xf>
    <xf numFmtId="0" fontId="46" fillId="0" borderId="175" xfId="42" applyNumberFormat="1" applyFont="1" applyFill="1" applyBorder="1" applyAlignment="1" applyProtection="1">
      <alignment vertical="center" wrapText="1"/>
    </xf>
    <xf numFmtId="0" fontId="46" fillId="0" borderId="152" xfId="42" applyNumberFormat="1" applyFont="1" applyFill="1" applyBorder="1" applyAlignment="1" applyProtection="1">
      <alignment vertical="center" wrapText="1"/>
    </xf>
    <xf numFmtId="0" fontId="46" fillId="0" borderId="160" xfId="0" applyFont="1" applyBorder="1" applyAlignment="1">
      <alignment horizontal="left" vertical="center" wrapText="1"/>
    </xf>
    <xf numFmtId="0" fontId="0" fillId="38" borderId="154" xfId="0" applyFill="1" applyBorder="1">
      <alignment vertical="center"/>
    </xf>
    <xf numFmtId="0" fontId="46" fillId="24" borderId="175" xfId="0" applyFont="1" applyFill="1" applyBorder="1" applyAlignment="1">
      <alignment horizontal="left" vertical="center" wrapText="1"/>
    </xf>
    <xf numFmtId="0" fontId="46" fillId="0" borderId="237" xfId="0" applyFont="1" applyBorder="1" applyAlignment="1">
      <alignment horizontal="left" vertical="center" wrapText="1"/>
    </xf>
    <xf numFmtId="0" fontId="46" fillId="24" borderId="242" xfId="0" applyFont="1" applyFill="1" applyBorder="1" applyAlignment="1">
      <alignment horizontal="left" vertical="center" wrapText="1"/>
    </xf>
    <xf numFmtId="0" fontId="67" fillId="0" borderId="237" xfId="0" applyFont="1" applyBorder="1" applyAlignment="1">
      <alignment horizontal="center" vertical="center" wrapText="1"/>
    </xf>
    <xf numFmtId="0" fontId="21" fillId="29" borderId="154" xfId="0" applyFont="1" applyFill="1" applyBorder="1" applyAlignment="1">
      <alignment horizontal="center" vertical="center" wrapText="1"/>
    </xf>
    <xf numFmtId="0" fontId="21" fillId="29" borderId="154" xfId="0" applyFont="1" applyFill="1" applyBorder="1" applyAlignment="1">
      <alignment horizontal="center" vertical="center"/>
    </xf>
    <xf numFmtId="0" fontId="21" fillId="24" borderId="154" xfId="0" applyFont="1" applyFill="1" applyBorder="1" applyAlignment="1">
      <alignment horizontal="center" vertical="center"/>
    </xf>
    <xf numFmtId="0" fontId="21" fillId="46" borderId="154" xfId="0" applyFont="1" applyFill="1" applyBorder="1" applyAlignment="1">
      <alignment horizontal="center" vertical="center"/>
    </xf>
    <xf numFmtId="0" fontId="21" fillId="29" borderId="162" xfId="0" applyFont="1" applyFill="1" applyBorder="1">
      <alignment vertical="center"/>
    </xf>
    <xf numFmtId="0" fontId="50" fillId="43" borderId="23" xfId="0" applyFont="1" applyFill="1" applyBorder="1" applyAlignment="1">
      <alignment horizontal="center" vertical="center" wrapText="1"/>
    </xf>
    <xf numFmtId="0" fontId="21" fillId="24" borderId="71" xfId="0" applyFont="1" applyFill="1" applyBorder="1" applyAlignment="1">
      <alignment horizontal="center" vertical="center"/>
    </xf>
    <xf numFmtId="0" fontId="68" fillId="0" borderId="194" xfId="0" applyFont="1" applyBorder="1" applyAlignment="1">
      <alignment horizontal="center" vertical="center" wrapText="1"/>
    </xf>
    <xf numFmtId="0" fontId="45" fillId="0" borderId="194"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41" xfId="0" applyFont="1" applyBorder="1" applyAlignment="1">
      <alignment horizontal="left" vertical="center" wrapText="1"/>
    </xf>
    <xf numFmtId="0" fontId="45" fillId="24" borderId="41" xfId="0" applyFont="1" applyFill="1" applyBorder="1" applyAlignment="1">
      <alignment horizontal="left" vertical="center" wrapText="1"/>
    </xf>
    <xf numFmtId="176" fontId="67" fillId="0" borderId="41" xfId="42" applyFont="1" applyFill="1" applyBorder="1" applyAlignment="1" applyProtection="1">
      <alignment horizontal="right" vertical="center" wrapText="1" shrinkToFit="1"/>
    </xf>
    <xf numFmtId="176" fontId="67" fillId="35" borderId="41" xfId="42" applyFont="1" applyFill="1" applyBorder="1" applyAlignment="1" applyProtection="1">
      <alignment horizontal="right" vertical="center" wrapText="1" shrinkToFit="1"/>
    </xf>
    <xf numFmtId="0" fontId="69" fillId="0" borderId="72" xfId="0" applyFont="1" applyBorder="1" applyAlignment="1">
      <alignment horizontal="center" vertical="center" wrapText="1"/>
    </xf>
    <xf numFmtId="0" fontId="45" fillId="0" borderId="194" xfId="42" applyNumberFormat="1" applyFont="1" applyFill="1" applyBorder="1" applyAlignment="1" applyProtection="1">
      <alignment horizontal="left" vertical="center" wrapText="1"/>
    </xf>
    <xf numFmtId="0" fontId="45" fillId="0" borderId="41" xfId="42" applyNumberFormat="1" applyFont="1" applyFill="1" applyBorder="1" applyAlignment="1" applyProtection="1">
      <alignment horizontal="left" vertical="center" wrapText="1"/>
    </xf>
    <xf numFmtId="0" fontId="45" fillId="38" borderId="41" xfId="0" applyFont="1" applyFill="1" applyBorder="1" applyAlignment="1">
      <alignment horizontal="left" vertical="center" wrapText="1"/>
    </xf>
    <xf numFmtId="0" fontId="45" fillId="0" borderId="72" xfId="0" applyFont="1" applyBorder="1" applyAlignment="1">
      <alignment horizontal="left" vertical="center" wrapText="1"/>
    </xf>
    <xf numFmtId="0" fontId="67" fillId="0" borderId="60" xfId="0" applyFont="1" applyBorder="1" applyAlignment="1">
      <alignment horizontal="center" vertical="center" wrapText="1"/>
    </xf>
    <xf numFmtId="0" fontId="21" fillId="29" borderId="185" xfId="0" applyFont="1" applyFill="1" applyBorder="1" applyAlignment="1">
      <alignment horizontal="center" vertical="center" wrapText="1"/>
    </xf>
    <xf numFmtId="0" fontId="21" fillId="29" borderId="185" xfId="0" applyFont="1" applyFill="1" applyBorder="1" applyAlignment="1">
      <alignment horizontal="center" vertical="center"/>
    </xf>
    <xf numFmtId="0" fontId="0" fillId="29" borderId="185" xfId="0" applyFill="1" applyBorder="1">
      <alignment vertical="center"/>
    </xf>
    <xf numFmtId="0" fontId="21" fillId="24" borderId="185" xfId="0" applyFont="1" applyFill="1" applyBorder="1" applyAlignment="1">
      <alignment horizontal="center" vertical="center"/>
    </xf>
    <xf numFmtId="0" fontId="21" fillId="46" borderId="199" xfId="0" applyFont="1" applyFill="1" applyBorder="1" applyAlignment="1">
      <alignment horizontal="center" vertical="center"/>
    </xf>
    <xf numFmtId="0" fontId="21" fillId="46" borderId="185" xfId="0" applyFont="1" applyFill="1" applyBorder="1" applyAlignment="1">
      <alignment horizontal="center" vertical="center"/>
    </xf>
    <xf numFmtId="0" fontId="21" fillId="29" borderId="170" xfId="0" applyFont="1" applyFill="1" applyBorder="1">
      <alignment vertical="center"/>
    </xf>
    <xf numFmtId="0" fontId="0" fillId="24" borderId="0" xfId="0" applyFill="1" applyAlignment="1">
      <alignment vertical="center" wrapText="1"/>
    </xf>
    <xf numFmtId="0" fontId="21" fillId="24" borderId="191" xfId="0" applyFont="1" applyFill="1" applyBorder="1" applyAlignment="1">
      <alignment horizontal="center" vertical="center"/>
    </xf>
    <xf numFmtId="0" fontId="68" fillId="0" borderId="189" xfId="0" applyFont="1" applyBorder="1" applyAlignment="1">
      <alignment horizontal="center" vertical="center" wrapText="1"/>
    </xf>
    <xf numFmtId="0" fontId="45" fillId="0" borderId="189" xfId="0" applyFont="1" applyBorder="1" applyAlignment="1">
      <alignment horizontal="center" vertical="center" wrapText="1"/>
    </xf>
    <xf numFmtId="0" fontId="45" fillId="0" borderId="27" xfId="0" applyFont="1" applyBorder="1" applyAlignment="1">
      <alignment horizontal="center" vertical="center" wrapText="1"/>
    </xf>
    <xf numFmtId="0" fontId="46" fillId="0" borderId="27" xfId="0" applyFont="1" applyBorder="1" applyAlignment="1">
      <alignment horizontal="left" vertical="center" wrapText="1"/>
    </xf>
    <xf numFmtId="0" fontId="46" fillId="0" borderId="27" xfId="0" applyFont="1" applyBorder="1" applyAlignment="1">
      <alignment horizontal="center" vertical="center" wrapText="1"/>
    </xf>
    <xf numFmtId="0" fontId="46" fillId="24" borderId="27" xfId="0" applyFont="1" applyFill="1" applyBorder="1" applyAlignment="1">
      <alignment horizontal="left" vertical="center" wrapText="1"/>
    </xf>
    <xf numFmtId="176" fontId="67" fillId="0" borderId="27" xfId="42" applyFont="1" applyFill="1" applyBorder="1" applyAlignment="1" applyProtection="1">
      <alignment horizontal="right" vertical="center" wrapText="1" shrinkToFit="1"/>
    </xf>
    <xf numFmtId="176" fontId="67" fillId="35" borderId="27" xfId="42" applyFont="1" applyFill="1" applyBorder="1" applyAlignment="1" applyProtection="1">
      <alignment horizontal="right" vertical="center" wrapText="1" shrinkToFit="1"/>
    </xf>
    <xf numFmtId="0" fontId="45" fillId="0" borderId="27" xfId="0" applyFont="1" applyBorder="1" applyAlignment="1">
      <alignment horizontal="left" vertical="center" wrapText="1"/>
    </xf>
    <xf numFmtId="0" fontId="69" fillId="0" borderId="195" xfId="0" applyFont="1" applyBorder="1" applyAlignment="1">
      <alignment horizontal="center" vertical="center" wrapText="1"/>
    </xf>
    <xf numFmtId="0" fontId="45" fillId="0" borderId="189" xfId="42" applyNumberFormat="1" applyFont="1" applyFill="1" applyBorder="1" applyAlignment="1" applyProtection="1">
      <alignment horizontal="left" vertical="center" wrapText="1"/>
    </xf>
    <xf numFmtId="0" fontId="45" fillId="0" borderId="27" xfId="42" applyNumberFormat="1" applyFont="1" applyFill="1" applyBorder="1" applyAlignment="1" applyProtection="1">
      <alignment horizontal="left" vertical="center" wrapText="1"/>
    </xf>
    <xf numFmtId="0" fontId="45" fillId="38" borderId="27" xfId="0" applyFont="1" applyFill="1" applyBorder="1" applyAlignment="1">
      <alignment horizontal="left" vertical="center" wrapText="1"/>
    </xf>
    <xf numFmtId="0" fontId="45" fillId="38" borderId="195" xfId="0" applyFont="1" applyFill="1" applyBorder="1" applyAlignment="1">
      <alignment horizontal="left" vertical="center" wrapText="1"/>
    </xf>
    <xf numFmtId="0" fontId="45" fillId="0" borderId="189" xfId="0" applyFont="1" applyBorder="1" applyAlignment="1">
      <alignment horizontal="left" vertical="center" wrapText="1"/>
    </xf>
    <xf numFmtId="0" fontId="45" fillId="0" borderId="195" xfId="0" applyFont="1" applyBorder="1" applyAlignment="1">
      <alignment horizontal="left" vertical="center" wrapText="1"/>
    </xf>
    <xf numFmtId="0" fontId="67" fillId="0" borderId="238" xfId="0" applyFont="1" applyBorder="1" applyAlignment="1">
      <alignment horizontal="center" vertical="center" wrapText="1"/>
    </xf>
    <xf numFmtId="0" fontId="21" fillId="29" borderId="199" xfId="0" applyFont="1" applyFill="1" applyBorder="1" applyAlignment="1">
      <alignment horizontal="center" vertical="center" wrapText="1"/>
    </xf>
    <xf numFmtId="0" fontId="21" fillId="29" borderId="199" xfId="0" applyFont="1" applyFill="1" applyBorder="1" applyAlignment="1">
      <alignment horizontal="center" vertical="center"/>
    </xf>
    <xf numFmtId="0" fontId="21" fillId="29" borderId="201" xfId="0" applyFont="1" applyFill="1" applyBorder="1" applyAlignment="1">
      <alignment horizontal="center" vertical="center" wrapText="1"/>
    </xf>
    <xf numFmtId="0" fontId="0" fillId="29" borderId="199" xfId="0" applyFill="1" applyBorder="1">
      <alignment vertical="center"/>
    </xf>
    <xf numFmtId="0" fontId="21" fillId="24" borderId="201" xfId="0" applyFont="1" applyFill="1" applyBorder="1" applyAlignment="1">
      <alignment horizontal="center" vertical="center"/>
    </xf>
    <xf numFmtId="0" fontId="21" fillId="24" borderId="199" xfId="0" applyFont="1" applyFill="1" applyBorder="1" applyAlignment="1">
      <alignment horizontal="center" vertical="center"/>
    </xf>
    <xf numFmtId="0" fontId="21" fillId="29" borderId="201" xfId="0" applyFont="1" applyFill="1" applyBorder="1" applyAlignment="1">
      <alignment horizontal="center" vertical="center"/>
    </xf>
    <xf numFmtId="0" fontId="21" fillId="29" borderId="203" xfId="0" applyFont="1" applyFill="1" applyBorder="1">
      <alignment vertical="center"/>
    </xf>
    <xf numFmtId="0" fontId="21" fillId="24" borderId="137" xfId="0" applyFont="1" applyFill="1" applyBorder="1" applyAlignment="1">
      <alignment horizontal="center" vertical="center"/>
    </xf>
    <xf numFmtId="0" fontId="68" fillId="0" borderId="190" xfId="0" applyFont="1" applyBorder="1" applyAlignment="1">
      <alignment horizontal="center" vertical="center" wrapText="1"/>
    </xf>
    <xf numFmtId="0" fontId="45" fillId="0" borderId="190" xfId="0" applyFont="1" applyBorder="1" applyAlignment="1">
      <alignment horizontal="center" vertical="center" wrapText="1"/>
    </xf>
    <xf numFmtId="0" fontId="45" fillId="0" borderId="24" xfId="0" applyFont="1" applyBorder="1" applyAlignment="1">
      <alignment horizontal="center" vertical="center" wrapText="1"/>
    </xf>
    <xf numFmtId="0" fontId="46" fillId="0" borderId="24" xfId="0" applyFont="1" applyBorder="1" applyAlignment="1">
      <alignment horizontal="left" vertical="center" wrapText="1"/>
    </xf>
    <xf numFmtId="0" fontId="46" fillId="0" borderId="24" xfId="0" applyFont="1" applyBorder="1" applyAlignment="1">
      <alignment horizontal="center" vertical="center" wrapText="1"/>
    </xf>
    <xf numFmtId="0" fontId="46" fillId="24" borderId="24" xfId="0" applyFont="1" applyFill="1" applyBorder="1" applyAlignment="1">
      <alignment horizontal="left" vertical="center" wrapText="1"/>
    </xf>
    <xf numFmtId="176" fontId="67" fillId="0" borderId="24" xfId="42" applyFont="1" applyFill="1" applyBorder="1" applyAlignment="1" applyProtection="1">
      <alignment horizontal="right" vertical="center" wrapText="1" shrinkToFit="1"/>
    </xf>
    <xf numFmtId="176" fontId="67" fillId="35" borderId="24" xfId="42" applyFont="1" applyFill="1" applyBorder="1" applyAlignment="1" applyProtection="1">
      <alignment horizontal="right" vertical="center" wrapText="1" shrinkToFit="1"/>
    </xf>
    <xf numFmtId="0" fontId="45" fillId="0" borderId="24" xfId="0" applyFont="1" applyBorder="1" applyAlignment="1">
      <alignment horizontal="left" vertical="center" wrapText="1"/>
    </xf>
    <xf numFmtId="0" fontId="69" fillId="0" borderId="196" xfId="0" applyFont="1" applyBorder="1" applyAlignment="1">
      <alignment horizontal="center" vertical="center" wrapText="1"/>
    </xf>
    <xf numFmtId="0" fontId="45" fillId="0" borderId="190" xfId="42" applyNumberFormat="1" applyFont="1" applyFill="1" applyBorder="1" applyAlignment="1" applyProtection="1">
      <alignment horizontal="left" vertical="center" wrapText="1"/>
    </xf>
    <xf numFmtId="0" fontId="45" fillId="0" borderId="24" xfId="42" applyNumberFormat="1" applyFont="1" applyFill="1" applyBorder="1" applyAlignment="1" applyProtection="1">
      <alignment horizontal="left" vertical="center" wrapText="1"/>
    </xf>
    <xf numFmtId="0" fontId="45" fillId="38" borderId="24" xfId="0" applyFont="1" applyFill="1" applyBorder="1" applyAlignment="1">
      <alignment horizontal="left" vertical="center" wrapText="1"/>
    </xf>
    <xf numFmtId="0" fontId="45" fillId="38" borderId="196" xfId="0" applyFont="1" applyFill="1" applyBorder="1" applyAlignment="1">
      <alignment horizontal="left" vertical="center" wrapText="1"/>
    </xf>
    <xf numFmtId="0" fontId="45" fillId="0" borderId="190" xfId="0" applyFont="1" applyBorder="1" applyAlignment="1">
      <alignment horizontal="left" vertical="center" wrapText="1"/>
    </xf>
    <xf numFmtId="0" fontId="45" fillId="0" borderId="196" xfId="0" applyFont="1" applyBorder="1" applyAlignment="1">
      <alignment horizontal="left" vertical="center" wrapText="1"/>
    </xf>
    <xf numFmtId="0" fontId="67" fillId="0" borderId="239" xfId="0" applyFont="1" applyBorder="1" applyAlignment="1">
      <alignment horizontal="center" vertical="center" wrapText="1"/>
    </xf>
    <xf numFmtId="0" fontId="21" fillId="29" borderId="24" xfId="0" applyFont="1" applyFill="1" applyBorder="1" applyAlignment="1">
      <alignment horizontal="center" vertical="center" wrapText="1"/>
    </xf>
    <xf numFmtId="0" fontId="21" fillId="29" borderId="24" xfId="0" applyFont="1" applyFill="1" applyBorder="1" applyAlignment="1">
      <alignment horizontal="center" vertical="center"/>
    </xf>
    <xf numFmtId="0" fontId="21" fillId="29" borderId="190" xfId="0" applyFont="1" applyFill="1" applyBorder="1" applyAlignment="1">
      <alignment horizontal="center" vertical="center" wrapText="1"/>
    </xf>
    <xf numFmtId="0" fontId="0" fillId="29" borderId="24" xfId="0" applyFill="1" applyBorder="1">
      <alignment vertical="center"/>
    </xf>
    <xf numFmtId="0" fontId="21" fillId="24" borderId="190" xfId="0" applyFont="1" applyFill="1" applyBorder="1" applyAlignment="1">
      <alignment horizontal="center" vertical="center"/>
    </xf>
    <xf numFmtId="0" fontId="21" fillId="24" borderId="24" xfId="0" applyFont="1" applyFill="1" applyBorder="1" applyAlignment="1">
      <alignment horizontal="center" vertical="center"/>
    </xf>
    <xf numFmtId="0" fontId="21" fillId="29" borderId="190" xfId="0" applyFont="1" applyFill="1" applyBorder="1" applyAlignment="1">
      <alignment horizontal="center" vertical="center"/>
    </xf>
    <xf numFmtId="0" fontId="21" fillId="46" borderId="24" xfId="0" applyFont="1" applyFill="1" applyBorder="1" applyAlignment="1">
      <alignment horizontal="center" vertical="center"/>
    </xf>
    <xf numFmtId="0" fontId="21" fillId="46" borderId="190" xfId="0" applyFont="1" applyFill="1" applyBorder="1" applyAlignment="1">
      <alignment horizontal="center" vertical="center"/>
    </xf>
    <xf numFmtId="0" fontId="21" fillId="29" borderId="97" xfId="0" applyFont="1" applyFill="1" applyBorder="1">
      <alignment vertical="center"/>
    </xf>
    <xf numFmtId="49" fontId="21" fillId="24" borderId="15" xfId="0" applyNumberFormat="1" applyFont="1" applyFill="1" applyBorder="1">
      <alignment vertical="center"/>
    </xf>
    <xf numFmtId="49" fontId="21" fillId="24" borderId="50" xfId="0" applyNumberFormat="1" applyFont="1" applyFill="1" applyBorder="1">
      <alignment vertical="center"/>
    </xf>
    <xf numFmtId="0" fontId="21" fillId="24" borderId="192" xfId="0" applyFont="1" applyFill="1" applyBorder="1" applyAlignment="1">
      <alignment horizontal="center" vertical="center"/>
    </xf>
    <xf numFmtId="49" fontId="21" fillId="0" borderId="0" xfId="0" applyNumberFormat="1" applyFont="1">
      <alignment vertical="center"/>
    </xf>
    <xf numFmtId="0" fontId="21" fillId="24" borderId="64" xfId="0" applyFont="1" applyFill="1" applyBorder="1" applyAlignment="1">
      <alignment horizontal="center" vertical="center"/>
    </xf>
    <xf numFmtId="0" fontId="21" fillId="24" borderId="193" xfId="0" applyFont="1" applyFill="1" applyBorder="1" applyAlignment="1">
      <alignment horizontal="center" vertical="center"/>
    </xf>
    <xf numFmtId="0" fontId="21" fillId="24" borderId="15" xfId="0" applyFont="1" applyFill="1" applyBorder="1">
      <alignment vertical="center"/>
    </xf>
    <xf numFmtId="0" fontId="21" fillId="24" borderId="50" xfId="0" applyFont="1" applyFill="1" applyBorder="1">
      <alignment vertical="center"/>
    </xf>
    <xf numFmtId="0" fontId="21" fillId="24" borderId="88" xfId="0" applyFont="1" applyFill="1" applyBorder="1" applyAlignment="1">
      <alignment horizontal="center" vertical="center"/>
    </xf>
    <xf numFmtId="0" fontId="45" fillId="38" borderId="26" xfId="0" applyFont="1" applyFill="1" applyBorder="1" applyAlignment="1">
      <alignment horizontal="left" vertical="center" wrapText="1"/>
    </xf>
    <xf numFmtId="0" fontId="21" fillId="29" borderId="200" xfId="0" applyFont="1" applyFill="1" applyBorder="1" applyAlignment="1">
      <alignment horizontal="center" vertical="center" wrapText="1"/>
    </xf>
    <xf numFmtId="0" fontId="21" fillId="29" borderId="200" xfId="0" applyFont="1" applyFill="1" applyBorder="1" applyAlignment="1">
      <alignment horizontal="center" vertical="center"/>
    </xf>
    <xf numFmtId="0" fontId="21" fillId="29" borderId="202" xfId="0" applyFont="1" applyFill="1" applyBorder="1" applyAlignment="1">
      <alignment horizontal="center" vertical="center" wrapText="1"/>
    </xf>
    <xf numFmtId="0" fontId="0" fillId="29" borderId="200" xfId="0" applyFill="1" applyBorder="1">
      <alignment vertical="center"/>
    </xf>
    <xf numFmtId="0" fontId="21" fillId="24" borderId="202" xfId="0" applyFont="1" applyFill="1" applyBorder="1" applyAlignment="1">
      <alignment horizontal="center" vertical="center"/>
    </xf>
    <xf numFmtId="0" fontId="21" fillId="24" borderId="200" xfId="0" applyFont="1" applyFill="1" applyBorder="1" applyAlignment="1">
      <alignment horizontal="center" vertical="center"/>
    </xf>
    <xf numFmtId="0" fontId="21" fillId="29" borderId="202" xfId="0" applyFont="1" applyFill="1" applyBorder="1" applyAlignment="1">
      <alignment horizontal="center" vertical="center"/>
    </xf>
    <xf numFmtId="0" fontId="21" fillId="46" borderId="200" xfId="0" applyFont="1" applyFill="1" applyBorder="1" applyAlignment="1">
      <alignment horizontal="center" vertical="center"/>
    </xf>
    <xf numFmtId="0" fontId="21" fillId="46" borderId="202" xfId="0" applyFont="1" applyFill="1" applyBorder="1" applyAlignment="1">
      <alignment horizontal="center" vertical="center"/>
    </xf>
    <xf numFmtId="0" fontId="21" fillId="29" borderId="204" xfId="0" applyFont="1" applyFill="1" applyBorder="1">
      <alignment vertical="center"/>
    </xf>
    <xf numFmtId="0" fontId="21" fillId="0" borderId="172" xfId="0" applyFont="1" applyBorder="1">
      <alignment vertical="center"/>
    </xf>
    <xf numFmtId="0" fontId="21" fillId="0" borderId="25" xfId="0" applyFont="1" applyBorder="1">
      <alignment vertical="center"/>
    </xf>
    <xf numFmtId="0" fontId="21" fillId="0" borderId="25" xfId="0" applyFont="1" applyBorder="1" applyAlignment="1">
      <alignment horizontal="center" vertical="center"/>
    </xf>
    <xf numFmtId="0" fontId="21" fillId="35" borderId="25" xfId="0" applyFont="1" applyFill="1" applyBorder="1">
      <alignment vertical="center"/>
    </xf>
    <xf numFmtId="0" fontId="21" fillId="0" borderId="176" xfId="0" applyFont="1" applyBorder="1">
      <alignment vertical="center"/>
    </xf>
    <xf numFmtId="0" fontId="21" fillId="0" borderId="75" xfId="0" applyFont="1" applyBorder="1">
      <alignment vertical="center"/>
    </xf>
    <xf numFmtId="0" fontId="21" fillId="24" borderId="172" xfId="0" applyFont="1" applyFill="1" applyBorder="1" applyAlignment="1">
      <alignment horizontal="center" vertical="center" wrapText="1"/>
    </xf>
    <xf numFmtId="0" fontId="21" fillId="29" borderId="230" xfId="0" applyFont="1" applyFill="1" applyBorder="1" applyAlignment="1">
      <alignment horizontal="center" vertical="center"/>
    </xf>
    <xf numFmtId="0" fontId="21" fillId="35" borderId="0" xfId="0" applyFont="1" applyFill="1">
      <alignment vertical="center"/>
    </xf>
    <xf numFmtId="0" fontId="0" fillId="0" borderId="172" xfId="0" applyBorder="1">
      <alignment vertical="center"/>
    </xf>
    <xf numFmtId="0" fontId="21" fillId="0" borderId="40" xfId="0" applyFont="1" applyBorder="1" applyAlignment="1" applyProtection="1">
      <alignment horizontal="center" vertical="center" wrapText="1"/>
      <protection locked="0"/>
    </xf>
    <xf numFmtId="0" fontId="21" fillId="0" borderId="95" xfId="0" applyFont="1" applyBorder="1" applyAlignment="1" applyProtection="1">
      <alignment horizontal="center" vertical="center" wrapText="1"/>
      <protection locked="0"/>
    </xf>
    <xf numFmtId="0" fontId="21" fillId="0" borderId="67" xfId="0" applyFont="1" applyBorder="1" applyAlignment="1" applyProtection="1">
      <alignment horizontal="center" vertical="center" wrapText="1"/>
      <protection locked="0"/>
    </xf>
    <xf numFmtId="0" fontId="21" fillId="0" borderId="132" xfId="0" applyFont="1" applyBorder="1" applyAlignment="1" applyProtection="1">
      <alignment horizontal="center" vertical="center" wrapText="1"/>
      <protection locked="0"/>
    </xf>
    <xf numFmtId="0" fontId="21" fillId="0" borderId="155" xfId="0" applyFont="1" applyBorder="1" applyAlignment="1" applyProtection="1">
      <alignment horizontal="center" vertical="center" wrapText="1"/>
      <protection locked="0"/>
    </xf>
    <xf numFmtId="0" fontId="21" fillId="0" borderId="131" xfId="0" applyFont="1" applyBorder="1" applyAlignment="1" applyProtection="1">
      <alignment horizontal="center" vertical="center" wrapText="1"/>
      <protection locked="0"/>
    </xf>
    <xf numFmtId="0" fontId="21" fillId="0" borderId="161" xfId="0" applyFont="1" applyBorder="1" applyAlignment="1" applyProtection="1">
      <alignment horizontal="center" vertical="center" wrapText="1"/>
      <protection locked="0"/>
    </xf>
    <xf numFmtId="0" fontId="21" fillId="0" borderId="149" xfId="0" applyFont="1" applyBorder="1" applyAlignment="1" applyProtection="1">
      <alignment horizontal="center" vertical="center" wrapText="1"/>
      <protection locked="0"/>
    </xf>
    <xf numFmtId="0" fontId="21" fillId="0" borderId="154" xfId="0" applyFont="1" applyBorder="1" applyAlignment="1" applyProtection="1">
      <alignment horizontal="center" vertical="center" wrapText="1"/>
      <protection locked="0"/>
    </xf>
    <xf numFmtId="0" fontId="21" fillId="0" borderId="169" xfId="0" applyFont="1" applyBorder="1" applyAlignment="1" applyProtection="1">
      <alignment horizontal="center" vertical="center" wrapText="1"/>
      <protection locked="0"/>
    </xf>
    <xf numFmtId="0" fontId="21" fillId="0" borderId="119" xfId="0" applyFont="1" applyBorder="1" applyAlignment="1" applyProtection="1">
      <alignment horizontal="center" vertical="center" wrapText="1"/>
      <protection locked="0"/>
    </xf>
    <xf numFmtId="0" fontId="21" fillId="0" borderId="185" xfId="0" applyFont="1" applyBorder="1" applyAlignment="1" applyProtection="1">
      <alignment horizontal="center" vertical="center" wrapText="1"/>
      <protection locked="0"/>
    </xf>
    <xf numFmtId="0" fontId="21" fillId="0" borderId="197" xfId="0" applyFont="1" applyBorder="1" applyAlignment="1" applyProtection="1">
      <alignment horizontal="center" vertical="center" wrapText="1"/>
      <protection locked="0"/>
    </xf>
    <xf numFmtId="0" fontId="21" fillId="0" borderId="201" xfId="0" applyFont="1" applyBorder="1" applyAlignment="1" applyProtection="1">
      <alignment horizontal="center" vertical="center" wrapText="1"/>
      <protection locked="0"/>
    </xf>
    <xf numFmtId="0" fontId="21" fillId="0" borderId="199" xfId="0" applyFont="1" applyBorder="1" applyAlignment="1" applyProtection="1">
      <alignment horizontal="center" vertical="center" wrapText="1"/>
      <protection locked="0"/>
    </xf>
    <xf numFmtId="0" fontId="21" fillId="0" borderId="137" xfId="0" applyFont="1" applyBorder="1" applyAlignment="1" applyProtection="1">
      <alignment horizontal="center" vertical="center" wrapText="1"/>
      <protection locked="0"/>
    </xf>
    <xf numFmtId="0" fontId="21" fillId="0" borderId="190" xfId="0" applyFont="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137" xfId="0" applyFont="1" applyBorder="1" applyAlignment="1" applyProtection="1">
      <alignment vertical="center" wrapText="1"/>
      <protection locked="0"/>
    </xf>
    <xf numFmtId="0" fontId="21" fillId="0" borderId="190" xfId="0" applyFont="1" applyBorder="1" applyAlignment="1" applyProtection="1">
      <alignment vertical="center" wrapText="1"/>
      <protection locked="0"/>
    </xf>
    <xf numFmtId="0" fontId="21" fillId="0" borderId="24" xfId="0" applyFont="1" applyBorder="1" applyAlignment="1" applyProtection="1">
      <alignment vertical="center" wrapText="1"/>
      <protection locked="0"/>
    </xf>
    <xf numFmtId="0" fontId="21" fillId="0" borderId="137" xfId="0" applyFont="1" applyBorder="1" applyProtection="1">
      <alignment vertical="center"/>
      <protection locked="0"/>
    </xf>
    <xf numFmtId="0" fontId="21" fillId="0" borderId="190" xfId="0" applyFont="1" applyBorder="1" applyProtection="1">
      <alignment vertical="center"/>
      <protection locked="0"/>
    </xf>
    <xf numFmtId="0" fontId="21" fillId="0" borderId="24" xfId="0" applyFont="1" applyBorder="1" applyProtection="1">
      <alignment vertical="center"/>
      <protection locked="0"/>
    </xf>
    <xf numFmtId="0" fontId="21" fillId="0" borderId="198" xfId="0" applyFont="1" applyBorder="1" applyProtection="1">
      <alignment vertical="center"/>
      <protection locked="0"/>
    </xf>
    <xf numFmtId="0" fontId="21" fillId="0" borderId="202" xfId="0" applyFont="1" applyBorder="1" applyProtection="1">
      <alignment vertical="center"/>
      <protection locked="0"/>
    </xf>
    <xf numFmtId="0" fontId="21" fillId="0" borderId="200" xfId="0" applyFont="1" applyBorder="1" applyProtection="1">
      <alignment vertical="center"/>
      <protection locked="0"/>
    </xf>
    <xf numFmtId="0" fontId="45" fillId="0" borderId="233" xfId="0" applyFont="1" applyBorder="1" applyAlignment="1" applyProtection="1">
      <alignment horizontal="left" vertical="center" wrapText="1"/>
      <protection locked="0"/>
    </xf>
    <xf numFmtId="0" fontId="45" fillId="0" borderId="247" xfId="0" applyFont="1" applyBorder="1" applyAlignment="1" applyProtection="1">
      <alignment horizontal="left" vertical="center" wrapText="1"/>
      <protection locked="0"/>
    </xf>
    <xf numFmtId="0" fontId="21" fillId="29" borderId="248" xfId="0" applyFont="1" applyFill="1" applyBorder="1">
      <alignment vertical="center"/>
    </xf>
    <xf numFmtId="0" fontId="21" fillId="24" borderId="60" xfId="0" applyFont="1" applyFill="1" applyBorder="1">
      <alignment vertical="center"/>
    </xf>
    <xf numFmtId="0" fontId="21" fillId="0" borderId="249" xfId="0" applyFont="1" applyBorder="1">
      <alignment vertical="center"/>
    </xf>
    <xf numFmtId="0" fontId="0" fillId="0" borderId="19" xfId="0" applyBorder="1" applyAlignment="1">
      <alignment vertical="center" wrapText="1"/>
    </xf>
    <xf numFmtId="176" fontId="81" fillId="39" borderId="42" xfId="0" applyNumberFormat="1" applyFont="1" applyFill="1" applyBorder="1" applyAlignment="1">
      <alignment horizontal="center" vertical="center"/>
    </xf>
    <xf numFmtId="176" fontId="81" fillId="39" borderId="34" xfId="0" applyNumberFormat="1" applyFont="1" applyFill="1" applyBorder="1" applyAlignment="1">
      <alignment horizontal="center" vertical="center"/>
    </xf>
    <xf numFmtId="0" fontId="21" fillId="29" borderId="55" xfId="0" applyFont="1" applyFill="1" applyBorder="1" applyAlignment="1">
      <alignment horizontal="center" vertical="center" wrapText="1"/>
    </xf>
    <xf numFmtId="0" fontId="21" fillId="29" borderId="57" xfId="0" applyFont="1" applyFill="1" applyBorder="1" applyAlignment="1">
      <alignment horizontal="center" vertical="center" wrapText="1"/>
    </xf>
    <xf numFmtId="0" fontId="21" fillId="29" borderId="59" xfId="0" applyFont="1" applyFill="1" applyBorder="1" applyAlignment="1">
      <alignment horizontal="center" vertical="center" wrapText="1"/>
    </xf>
    <xf numFmtId="0" fontId="65" fillId="37" borderId="0" xfId="0" applyFont="1" applyFill="1" applyAlignment="1">
      <alignment horizontal="center" vertical="center"/>
    </xf>
    <xf numFmtId="0" fontId="22" fillId="28" borderId="138" xfId="0" applyFont="1" applyFill="1" applyBorder="1" applyAlignment="1">
      <alignment horizontal="center" vertical="center" wrapText="1"/>
    </xf>
    <xf numFmtId="0" fontId="34" fillId="28" borderId="138" xfId="0" applyFont="1" applyFill="1" applyBorder="1" applyAlignment="1">
      <alignment horizontal="center" vertical="center" wrapText="1"/>
    </xf>
    <xf numFmtId="0" fontId="34" fillId="28" borderId="14" xfId="0" applyFont="1" applyFill="1" applyBorder="1" applyAlignment="1">
      <alignment horizontal="center" vertical="center" wrapText="1"/>
    </xf>
    <xf numFmtId="0" fontId="22" fillId="29" borderId="138" xfId="0" applyFont="1" applyFill="1" applyBorder="1" applyAlignment="1">
      <alignment horizontal="center" vertical="center" textRotation="255" wrapText="1" shrinkToFit="1"/>
    </xf>
    <xf numFmtId="0" fontId="22" fillId="29" borderId="14" xfId="0" applyFont="1" applyFill="1" applyBorder="1" applyAlignment="1">
      <alignment horizontal="center" vertical="center" textRotation="255" wrapText="1" shrinkToFit="1"/>
    </xf>
    <xf numFmtId="0" fontId="51" fillId="0" borderId="130" xfId="0" applyFont="1" applyBorder="1" applyAlignment="1" applyProtection="1">
      <alignment horizontal="center" vertical="center" wrapText="1"/>
      <protection locked="0"/>
    </xf>
    <xf numFmtId="0" fontId="51" fillId="0" borderId="153" xfId="0" applyFont="1" applyBorder="1" applyAlignment="1" applyProtection="1">
      <alignment horizontal="center" vertical="center" wrapText="1"/>
      <protection locked="0"/>
    </xf>
    <xf numFmtId="0" fontId="51" fillId="0" borderId="135" xfId="0" applyFont="1" applyBorder="1" applyAlignment="1" applyProtection="1">
      <alignment horizontal="center" vertical="center" wrapText="1"/>
      <protection locked="0"/>
    </xf>
    <xf numFmtId="0" fontId="51" fillId="24" borderId="123" xfId="0" applyFont="1" applyFill="1" applyBorder="1" applyAlignment="1">
      <alignment horizontal="right" vertical="center" shrinkToFit="1"/>
    </xf>
    <xf numFmtId="0" fontId="51" fillId="24" borderId="153" xfId="0" applyFont="1" applyFill="1" applyBorder="1" applyAlignment="1">
      <alignment horizontal="right" vertical="center" shrinkToFit="1"/>
    </xf>
    <xf numFmtId="0" fontId="51" fillId="24" borderId="155" xfId="0" applyFont="1" applyFill="1" applyBorder="1" applyAlignment="1">
      <alignment horizontal="right" vertical="center" shrinkToFit="1"/>
    </xf>
    <xf numFmtId="176" fontId="51" fillId="24" borderId="90" xfId="42" applyFont="1" applyFill="1" applyBorder="1" applyAlignment="1" applyProtection="1">
      <alignment horizontal="center" vertical="center"/>
    </xf>
    <xf numFmtId="176" fontId="51" fillId="24" borderId="21" xfId="42" applyFont="1" applyFill="1" applyBorder="1" applyAlignment="1" applyProtection="1">
      <alignment horizontal="center" vertical="center"/>
    </xf>
    <xf numFmtId="177" fontId="51" fillId="24" borderId="130" xfId="0" applyNumberFormat="1" applyFont="1" applyFill="1" applyBorder="1" applyAlignment="1">
      <alignment horizontal="center" vertical="center"/>
    </xf>
    <xf numFmtId="177" fontId="51" fillId="24" borderId="153" xfId="0" applyNumberFormat="1" applyFont="1" applyFill="1" applyBorder="1" applyAlignment="1">
      <alignment horizontal="center" vertical="center"/>
    </xf>
    <xf numFmtId="177" fontId="51" fillId="24" borderId="135" xfId="0" applyNumberFormat="1" applyFont="1" applyFill="1" applyBorder="1" applyAlignment="1">
      <alignment horizontal="center" vertical="center"/>
    </xf>
    <xf numFmtId="0" fontId="66" fillId="0" borderId="70" xfId="0" applyFont="1" applyBorder="1" applyAlignment="1">
      <alignment horizontal="center" vertical="center"/>
    </xf>
    <xf numFmtId="0" fontId="51" fillId="0" borderId="20" xfId="0" applyFont="1" applyBorder="1" applyAlignment="1">
      <alignment horizontal="center" vertical="center"/>
    </xf>
    <xf numFmtId="0" fontId="51" fillId="0" borderId="21" xfId="0" applyFont="1" applyBorder="1" applyAlignment="1">
      <alignment horizontal="center" vertical="center"/>
    </xf>
    <xf numFmtId="0" fontId="51" fillId="0" borderId="130" xfId="0" applyFont="1" applyBorder="1" applyAlignment="1">
      <alignment horizontal="center" vertical="center"/>
    </xf>
    <xf numFmtId="0" fontId="51" fillId="0" borderId="153" xfId="0" applyFont="1" applyBorder="1" applyAlignment="1">
      <alignment horizontal="center" vertical="center"/>
    </xf>
    <xf numFmtId="0" fontId="51" fillId="0" borderId="135" xfId="0" applyFont="1" applyBorder="1" applyAlignment="1">
      <alignment horizontal="center" vertical="center"/>
    </xf>
    <xf numFmtId="0" fontId="76" fillId="38" borderId="20" xfId="0" applyFont="1" applyFill="1" applyBorder="1" applyAlignment="1">
      <alignment horizontal="center" vertical="center" wrapText="1"/>
    </xf>
    <xf numFmtId="0" fontId="76" fillId="38" borderId="91" xfId="0" applyFont="1" applyFill="1" applyBorder="1" applyAlignment="1">
      <alignment horizontal="center" vertical="center" wrapText="1"/>
    </xf>
    <xf numFmtId="0" fontId="66" fillId="0" borderId="43" xfId="0" applyFont="1" applyBorder="1" applyAlignment="1" applyProtection="1">
      <alignment horizontal="center" vertical="center"/>
      <protection locked="0"/>
    </xf>
    <xf numFmtId="0" fontId="66" fillId="0" borderId="21" xfId="0" applyFont="1" applyBorder="1" applyAlignment="1" applyProtection="1">
      <alignment horizontal="center" vertical="center"/>
      <protection locked="0"/>
    </xf>
    <xf numFmtId="0" fontId="22" fillId="29" borderId="138" xfId="0" applyFont="1" applyFill="1" applyBorder="1" applyAlignment="1">
      <alignment horizontal="center" vertical="center" textRotation="255" shrinkToFit="1"/>
    </xf>
    <xf numFmtId="0" fontId="22" fillId="29" borderId="14" xfId="0" applyFont="1" applyFill="1" applyBorder="1" applyAlignment="1">
      <alignment horizontal="center" vertical="center" textRotation="255" shrinkToFit="1"/>
    </xf>
    <xf numFmtId="0" fontId="34" fillId="28" borderId="152" xfId="0" applyFont="1" applyFill="1" applyBorder="1" applyAlignment="1">
      <alignment horizontal="left" vertical="center" wrapText="1"/>
    </xf>
    <xf numFmtId="0" fontId="34" fillId="28" borderId="138" xfId="0" applyFont="1" applyFill="1" applyBorder="1" applyAlignment="1">
      <alignment horizontal="left" vertical="center" wrapText="1"/>
    </xf>
    <xf numFmtId="0" fontId="34" fillId="28" borderId="14" xfId="0" applyFont="1" applyFill="1" applyBorder="1" applyAlignment="1">
      <alignment horizontal="left" vertical="center" wrapText="1"/>
    </xf>
    <xf numFmtId="0" fontId="22" fillId="36" borderId="138" xfId="0" applyFont="1" applyFill="1" applyBorder="1" applyAlignment="1">
      <alignment horizontal="center" vertical="center" wrapText="1"/>
    </xf>
    <xf numFmtId="0" fontId="22" fillId="36" borderId="14" xfId="0" applyFont="1" applyFill="1" applyBorder="1" applyAlignment="1">
      <alignment horizontal="center" vertical="center" wrapText="1"/>
    </xf>
    <xf numFmtId="0" fontId="34" fillId="36" borderId="138" xfId="0" applyFont="1" applyFill="1" applyBorder="1" applyAlignment="1">
      <alignment horizontal="center" vertical="center" wrapText="1"/>
    </xf>
    <xf numFmtId="0" fontId="34" fillId="36" borderId="14" xfId="0" applyFont="1" applyFill="1" applyBorder="1" applyAlignment="1">
      <alignment horizontal="center" vertical="center" wrapText="1"/>
    </xf>
    <xf numFmtId="0" fontId="22" fillId="28" borderId="18" xfId="0" applyFont="1" applyFill="1" applyBorder="1" applyAlignment="1">
      <alignment horizontal="center" vertical="center" wrapText="1"/>
    </xf>
    <xf numFmtId="0" fontId="34" fillId="28" borderId="86" xfId="0" applyFont="1" applyFill="1" applyBorder="1" applyAlignment="1">
      <alignment horizontal="center" vertical="center" wrapText="1"/>
    </xf>
    <xf numFmtId="0" fontId="27" fillId="24" borderId="130" xfId="0" applyFont="1" applyFill="1" applyBorder="1" applyAlignment="1">
      <alignment horizontal="center" vertical="center" wrapText="1"/>
    </xf>
    <xf numFmtId="0" fontId="27" fillId="24" borderId="136" xfId="0" applyFont="1" applyFill="1" applyBorder="1" applyAlignment="1">
      <alignment horizontal="center" vertical="center" wrapText="1"/>
    </xf>
    <xf numFmtId="0" fontId="0" fillId="24" borderId="0" xfId="0" applyFill="1" applyAlignment="1">
      <alignment horizontal="center" vertical="center"/>
    </xf>
    <xf numFmtId="176" fontId="81" fillId="38" borderId="42" xfId="0" applyNumberFormat="1" applyFont="1" applyFill="1" applyBorder="1" applyAlignment="1">
      <alignment horizontal="center" vertical="center"/>
    </xf>
    <xf numFmtId="176" fontId="81" fillId="38" borderId="34" xfId="0" applyNumberFormat="1" applyFont="1" applyFill="1" applyBorder="1" applyAlignment="1">
      <alignment horizontal="center" vertical="center"/>
    </xf>
    <xf numFmtId="0" fontId="21" fillId="0" borderId="55"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59" xfId="0" applyFont="1" applyBorder="1" applyAlignment="1">
      <alignment horizontal="center" vertical="center" wrapText="1"/>
    </xf>
    <xf numFmtId="176" fontId="81" fillId="38" borderId="180" xfId="0" applyNumberFormat="1" applyFont="1" applyFill="1" applyBorder="1" applyAlignment="1">
      <alignment horizontal="center" vertical="center"/>
    </xf>
    <xf numFmtId="176" fontId="81" fillId="38" borderId="49" xfId="0" applyNumberFormat="1" applyFont="1" applyFill="1" applyBorder="1" applyAlignment="1">
      <alignment horizontal="center" vertical="center"/>
    </xf>
    <xf numFmtId="0" fontId="51" fillId="24" borderId="123" xfId="0" applyFont="1" applyFill="1" applyBorder="1" applyAlignment="1">
      <alignment horizontal="right" vertical="center"/>
    </xf>
    <xf numFmtId="0" fontId="51" fillId="24" borderId="153" xfId="0" applyFont="1" applyFill="1" applyBorder="1" applyAlignment="1">
      <alignment horizontal="right" vertical="center"/>
    </xf>
    <xf numFmtId="0" fontId="51" fillId="24" borderId="155" xfId="0" applyFont="1" applyFill="1" applyBorder="1" applyAlignment="1">
      <alignment horizontal="right" vertical="center"/>
    </xf>
    <xf numFmtId="0" fontId="51" fillId="24" borderId="69" xfId="0" applyFont="1" applyFill="1" applyBorder="1" applyAlignment="1">
      <alignment horizontal="right" vertical="center"/>
    </xf>
    <xf numFmtId="0" fontId="51" fillId="24" borderId="20" xfId="0" applyFont="1" applyFill="1" applyBorder="1" applyAlignment="1">
      <alignment horizontal="right" vertical="center"/>
    </xf>
    <xf numFmtId="0" fontId="51" fillId="24" borderId="81" xfId="0" applyFont="1" applyFill="1" applyBorder="1" applyAlignment="1">
      <alignment horizontal="right" vertical="center"/>
    </xf>
    <xf numFmtId="0" fontId="51" fillId="24" borderId="125" xfId="0" applyFont="1" applyFill="1" applyBorder="1" applyAlignment="1">
      <alignment horizontal="right" vertical="center"/>
    </xf>
    <xf numFmtId="0" fontId="27" fillId="42" borderId="130" xfId="0" applyFont="1" applyFill="1" applyBorder="1" applyAlignment="1">
      <alignment horizontal="center" vertical="center" wrapText="1"/>
    </xf>
    <xf numFmtId="0" fontId="27" fillId="42" borderId="136" xfId="0" applyFont="1" applyFill="1" applyBorder="1" applyAlignment="1">
      <alignment horizontal="center" vertical="center" wrapText="1"/>
    </xf>
    <xf numFmtId="0" fontId="27" fillId="24" borderId="70" xfId="0" applyFont="1" applyFill="1" applyBorder="1" applyAlignment="1">
      <alignment horizontal="center" vertical="center" wrapText="1"/>
    </xf>
    <xf numFmtId="0" fontId="27" fillId="24" borderId="117" xfId="0" applyFont="1" applyFill="1" applyBorder="1" applyAlignment="1">
      <alignment horizontal="center" vertical="center" wrapText="1"/>
    </xf>
    <xf numFmtId="0" fontId="27" fillId="24" borderId="51" xfId="0" applyFont="1" applyFill="1" applyBorder="1" applyAlignment="1">
      <alignment horizontal="center" vertical="center" wrapText="1"/>
    </xf>
    <xf numFmtId="0" fontId="27" fillId="24" borderId="53" xfId="0" applyFont="1" applyFill="1" applyBorder="1" applyAlignment="1">
      <alignment horizontal="center" vertical="center" wrapText="1"/>
    </xf>
    <xf numFmtId="0" fontId="27" fillId="24" borderId="83" xfId="0" applyFont="1" applyFill="1" applyBorder="1" applyAlignment="1">
      <alignment horizontal="center" vertical="center" wrapText="1"/>
    </xf>
    <xf numFmtId="0" fontId="21" fillId="24" borderId="23" xfId="0" applyFont="1" applyFill="1" applyBorder="1" applyAlignment="1">
      <alignment horizontal="center" vertical="center" wrapText="1"/>
    </xf>
    <xf numFmtId="0" fontId="21" fillId="24" borderId="60" xfId="0" applyFont="1" applyFill="1" applyBorder="1" applyAlignment="1">
      <alignment horizontal="center" vertical="center" wrapText="1"/>
    </xf>
    <xf numFmtId="0" fontId="21" fillId="24" borderId="98" xfId="0" applyFont="1" applyFill="1" applyBorder="1" applyAlignment="1">
      <alignment horizontal="center" vertical="center" wrapText="1"/>
    </xf>
    <xf numFmtId="0" fontId="51" fillId="24" borderId="81" xfId="0" applyFont="1" applyFill="1" applyBorder="1" applyAlignment="1">
      <alignment horizontal="right" vertical="center" shrinkToFit="1"/>
    </xf>
    <xf numFmtId="0" fontId="51" fillId="24" borderId="125" xfId="0" applyFont="1" applyFill="1" applyBorder="1" applyAlignment="1">
      <alignment horizontal="right" vertical="center" shrinkToFit="1"/>
    </xf>
    <xf numFmtId="0" fontId="51" fillId="24" borderId="173" xfId="0" applyFont="1" applyFill="1" applyBorder="1" applyAlignment="1">
      <alignment horizontal="right" vertical="center" shrinkToFit="1"/>
    </xf>
    <xf numFmtId="0" fontId="51" fillId="0" borderId="96" xfId="0" applyFont="1" applyBorder="1" applyAlignment="1" applyProtection="1">
      <alignment horizontal="center" vertical="center" wrapText="1"/>
      <protection locked="0"/>
    </xf>
    <xf numFmtId="0" fontId="51" fillId="0" borderId="125" xfId="0" applyFont="1" applyBorder="1" applyAlignment="1" applyProtection="1">
      <alignment horizontal="center" vertical="center" wrapText="1"/>
      <protection locked="0"/>
    </xf>
    <xf numFmtId="0" fontId="51" fillId="0" borderId="122" xfId="0" applyFont="1" applyBorder="1" applyAlignment="1" applyProtection="1">
      <alignment horizontal="center" vertical="center" wrapText="1"/>
      <protection locked="0"/>
    </xf>
    <xf numFmtId="0" fontId="76" fillId="24" borderId="123" xfId="0" applyFont="1" applyFill="1" applyBorder="1" applyAlignment="1">
      <alignment horizontal="center" vertical="center" wrapText="1"/>
    </xf>
    <xf numFmtId="0" fontId="76" fillId="24" borderId="153" xfId="0" applyFont="1" applyFill="1" applyBorder="1" applyAlignment="1">
      <alignment horizontal="center" vertical="center" wrapText="1"/>
    </xf>
    <xf numFmtId="0" fontId="76" fillId="24" borderId="136" xfId="0" applyFont="1" applyFill="1" applyBorder="1" applyAlignment="1">
      <alignment horizontal="center" vertical="center" wrapText="1"/>
    </xf>
    <xf numFmtId="176" fontId="51" fillId="24" borderId="124" xfId="42" applyFont="1" applyFill="1" applyBorder="1" applyAlignment="1" applyProtection="1">
      <alignment horizontal="center" vertical="center"/>
    </xf>
    <xf numFmtId="176" fontId="51" fillId="24" borderId="135" xfId="42" applyFont="1" applyFill="1" applyBorder="1" applyAlignment="1" applyProtection="1">
      <alignment horizontal="center" vertical="center"/>
    </xf>
    <xf numFmtId="176" fontId="27" fillId="39" borderId="23" xfId="0" applyNumberFormat="1" applyFont="1" applyFill="1" applyBorder="1" applyAlignment="1">
      <alignment horizontal="center" vertical="center"/>
    </xf>
    <xf numFmtId="176" fontId="51" fillId="39" borderId="60" xfId="0" applyNumberFormat="1" applyFont="1" applyFill="1" applyBorder="1" applyAlignment="1">
      <alignment horizontal="center" vertical="center"/>
    </xf>
    <xf numFmtId="181" fontId="66" fillId="39" borderId="42" xfId="0" applyNumberFormat="1" applyFont="1" applyFill="1" applyBorder="1" applyAlignment="1">
      <alignment horizontal="right" vertical="center"/>
    </xf>
    <xf numFmtId="181" fontId="66" fillId="39" borderId="34" xfId="0" applyNumberFormat="1" applyFont="1" applyFill="1" applyBorder="1" applyAlignment="1">
      <alignment horizontal="right" vertical="center"/>
    </xf>
    <xf numFmtId="0" fontId="76" fillId="24" borderId="19" xfId="0" applyFont="1" applyFill="1" applyBorder="1" applyAlignment="1">
      <alignment horizontal="center" vertical="center" wrapText="1"/>
    </xf>
    <xf numFmtId="0" fontId="27" fillId="24" borderId="0" xfId="0" applyFont="1" applyFill="1" applyAlignment="1">
      <alignment horizontal="center" vertical="center" wrapText="1"/>
    </xf>
    <xf numFmtId="0" fontId="51" fillId="24" borderId="0" xfId="0" applyFont="1" applyFill="1" applyAlignment="1">
      <alignment horizontal="center" vertical="center" wrapText="1"/>
    </xf>
    <xf numFmtId="0" fontId="66" fillId="24" borderId="69" xfId="0" applyFont="1" applyFill="1" applyBorder="1" applyAlignment="1">
      <alignment horizontal="right" vertical="center"/>
    </xf>
    <xf numFmtId="0" fontId="51" fillId="24" borderId="95" xfId="0" applyFont="1" applyFill="1" applyBorder="1" applyAlignment="1">
      <alignment horizontal="right" vertical="center"/>
    </xf>
    <xf numFmtId="176" fontId="51" fillId="24" borderId="19" xfId="42" applyFont="1" applyFill="1" applyBorder="1" applyAlignment="1" applyProtection="1">
      <alignment horizontal="center" vertical="center"/>
    </xf>
    <xf numFmtId="0" fontId="32" fillId="24" borderId="23" xfId="0" applyFont="1" applyFill="1" applyBorder="1" applyAlignment="1">
      <alignment horizontal="center" vertical="center" wrapText="1" shrinkToFit="1"/>
    </xf>
    <xf numFmtId="0" fontId="32" fillId="24" borderId="98" xfId="0" applyFont="1" applyFill="1" applyBorder="1" applyAlignment="1">
      <alignment horizontal="center" vertical="center" wrapText="1" shrinkToFit="1"/>
    </xf>
    <xf numFmtId="0" fontId="85" fillId="24" borderId="0" xfId="0" applyFont="1" applyFill="1" applyAlignment="1">
      <alignment horizontal="center" vertical="center" wrapText="1"/>
    </xf>
    <xf numFmtId="0" fontId="27" fillId="24" borderId="156" xfId="0" applyFont="1" applyFill="1" applyBorder="1" applyAlignment="1">
      <alignment horizontal="center" vertical="center" wrapText="1"/>
    </xf>
    <xf numFmtId="0" fontId="27" fillId="24" borderId="181" xfId="0" applyFont="1" applyFill="1" applyBorder="1" applyAlignment="1">
      <alignment horizontal="center" vertical="center" wrapText="1"/>
    </xf>
    <xf numFmtId="176" fontId="81" fillId="39" borderId="163" xfId="42" applyFont="1" applyFill="1" applyBorder="1" applyAlignment="1" applyProtection="1">
      <alignment horizontal="center" vertical="center"/>
    </xf>
    <xf numFmtId="176" fontId="81" fillId="39" borderId="164" xfId="42" applyFont="1" applyFill="1" applyBorder="1" applyAlignment="1" applyProtection="1">
      <alignment horizontal="center" vertical="center"/>
    </xf>
    <xf numFmtId="0" fontId="32" fillId="24" borderId="23" xfId="0" applyFont="1" applyFill="1" applyBorder="1" applyAlignment="1">
      <alignment horizontal="center" vertical="center" wrapText="1"/>
    </xf>
    <xf numFmtId="0" fontId="32" fillId="24" borderId="60" xfId="0" applyFont="1" applyFill="1" applyBorder="1" applyAlignment="1">
      <alignment horizontal="center" vertical="center" wrapText="1"/>
    </xf>
    <xf numFmtId="0" fontId="32" fillId="24" borderId="98" xfId="0" applyFont="1" applyFill="1" applyBorder="1" applyAlignment="1">
      <alignment horizontal="center" vertical="center" wrapText="1"/>
    </xf>
    <xf numFmtId="176" fontId="66" fillId="24" borderId="60" xfId="42" applyFont="1" applyFill="1" applyBorder="1" applyAlignment="1" applyProtection="1">
      <alignment horizontal="center" vertical="center"/>
    </xf>
    <xf numFmtId="176" fontId="66" fillId="24" borderId="34" xfId="42" applyFont="1" applyFill="1" applyBorder="1" applyAlignment="1" applyProtection="1">
      <alignment horizontal="center" vertical="center"/>
    </xf>
    <xf numFmtId="0" fontId="21" fillId="24" borderId="23" xfId="0" applyFont="1" applyFill="1" applyBorder="1" applyAlignment="1">
      <alignment horizontal="center" vertical="center"/>
    </xf>
    <xf numFmtId="0" fontId="21" fillId="24" borderId="60" xfId="0" applyFont="1" applyFill="1" applyBorder="1" applyAlignment="1">
      <alignment horizontal="center" vertical="center"/>
    </xf>
    <xf numFmtId="0" fontId="21" fillId="24" borderId="98" xfId="0" applyFont="1" applyFill="1" applyBorder="1" applyAlignment="1">
      <alignment horizontal="center" vertical="center"/>
    </xf>
    <xf numFmtId="176" fontId="66" fillId="24" borderId="60" xfId="0" applyNumberFormat="1" applyFont="1" applyFill="1" applyBorder="1" applyAlignment="1">
      <alignment horizontal="center" vertical="center"/>
    </xf>
    <xf numFmtId="176" fontId="66" fillId="24" borderId="34" xfId="0" applyNumberFormat="1" applyFont="1" applyFill="1" applyBorder="1" applyAlignment="1">
      <alignment horizontal="center" vertical="center"/>
    </xf>
    <xf numFmtId="0" fontId="32" fillId="39" borderId="23" xfId="0" applyFont="1" applyFill="1" applyBorder="1" applyAlignment="1">
      <alignment horizontal="center" vertical="center" wrapText="1"/>
    </xf>
    <xf numFmtId="0" fontId="32" fillId="39" borderId="60" xfId="0" applyFont="1" applyFill="1" applyBorder="1" applyAlignment="1">
      <alignment horizontal="center" vertical="center" wrapText="1"/>
    </xf>
    <xf numFmtId="0" fontId="32" fillId="39" borderId="98" xfId="0" applyFont="1" applyFill="1" applyBorder="1" applyAlignment="1">
      <alignment horizontal="center" vertical="center" wrapText="1"/>
    </xf>
    <xf numFmtId="176" fontId="66" fillId="39" borderId="60" xfId="42" applyFont="1" applyFill="1" applyBorder="1" applyAlignment="1" applyProtection="1">
      <alignment horizontal="center" vertical="center"/>
    </xf>
    <xf numFmtId="176" fontId="66" fillId="39" borderId="34" xfId="42" applyFont="1" applyFill="1" applyBorder="1" applyAlignment="1" applyProtection="1">
      <alignment horizontal="center" vertical="center"/>
    </xf>
    <xf numFmtId="0" fontId="21" fillId="39" borderId="23" xfId="0" applyFont="1" applyFill="1" applyBorder="1" applyAlignment="1">
      <alignment horizontal="center" vertical="center"/>
    </xf>
    <xf numFmtId="0" fontId="21" fillId="39" borderId="60" xfId="0" applyFont="1" applyFill="1" applyBorder="1" applyAlignment="1">
      <alignment horizontal="center" vertical="center"/>
    </xf>
    <xf numFmtId="176" fontId="66" fillId="39" borderId="42" xfId="0" applyNumberFormat="1" applyFont="1" applyFill="1" applyBorder="1" applyAlignment="1">
      <alignment horizontal="center" vertical="center"/>
    </xf>
    <xf numFmtId="176" fontId="66" fillId="39" borderId="34" xfId="0" applyNumberFormat="1" applyFont="1" applyFill="1" applyBorder="1" applyAlignment="1">
      <alignment horizontal="center" vertical="center"/>
    </xf>
    <xf numFmtId="0" fontId="32" fillId="24" borderId="0" xfId="0" applyFont="1" applyFill="1" applyAlignment="1">
      <alignment horizontal="center" vertical="center" wrapText="1" shrinkToFit="1"/>
    </xf>
    <xf numFmtId="0" fontId="27" fillId="42" borderId="123" xfId="0" applyFont="1" applyFill="1" applyBorder="1" applyAlignment="1">
      <alignment horizontal="center" vertical="center" wrapText="1"/>
    </xf>
    <xf numFmtId="0" fontId="27" fillId="24" borderId="123" xfId="0" applyFont="1" applyFill="1" applyBorder="1" applyAlignment="1">
      <alignment horizontal="center" vertical="center" wrapText="1"/>
    </xf>
    <xf numFmtId="0" fontId="32" fillId="39" borderId="10" xfId="0" applyFont="1" applyFill="1" applyBorder="1" applyAlignment="1">
      <alignment horizontal="center" vertical="center" wrapText="1"/>
    </xf>
    <xf numFmtId="0" fontId="32" fillId="39" borderId="19" xfId="0" applyFont="1" applyFill="1" applyBorder="1" applyAlignment="1">
      <alignment horizontal="center" vertical="center" wrapText="1"/>
    </xf>
    <xf numFmtId="0" fontId="32" fillId="39" borderId="171" xfId="0" applyFont="1" applyFill="1" applyBorder="1" applyAlignment="1">
      <alignment horizontal="center" vertical="center" wrapText="1"/>
    </xf>
    <xf numFmtId="0" fontId="72" fillId="24" borderId="10" xfId="0" applyFont="1" applyFill="1" applyBorder="1" applyAlignment="1">
      <alignment horizontal="center" vertical="center" wrapText="1"/>
    </xf>
    <xf numFmtId="0" fontId="72" fillId="24" borderId="19" xfId="0" applyFont="1" applyFill="1" applyBorder="1" applyAlignment="1">
      <alignment horizontal="center" vertical="center" wrapText="1"/>
    </xf>
    <xf numFmtId="0" fontId="72" fillId="24" borderId="49" xfId="0" applyFont="1" applyFill="1" applyBorder="1" applyAlignment="1">
      <alignment horizontal="center" vertical="center" wrapText="1"/>
    </xf>
    <xf numFmtId="0" fontId="72" fillId="24" borderId="15" xfId="0" applyFont="1" applyFill="1" applyBorder="1" applyAlignment="1">
      <alignment horizontal="center" vertical="center" wrapText="1"/>
    </xf>
    <xf numFmtId="0" fontId="72" fillId="24" borderId="0" xfId="0" applyFont="1" applyFill="1" applyAlignment="1">
      <alignment horizontal="center" vertical="center" wrapText="1"/>
    </xf>
    <xf numFmtId="0" fontId="72" fillId="24" borderId="50" xfId="0" applyFont="1" applyFill="1" applyBorder="1" applyAlignment="1">
      <alignment horizontal="center" vertical="center" wrapText="1"/>
    </xf>
    <xf numFmtId="0" fontId="72" fillId="24" borderId="51" xfId="0" applyFont="1" applyFill="1" applyBorder="1" applyAlignment="1">
      <alignment horizontal="center" vertical="center" wrapText="1"/>
    </xf>
    <xf numFmtId="0" fontId="72" fillId="24" borderId="53" xfId="0" applyFont="1" applyFill="1" applyBorder="1" applyAlignment="1">
      <alignment horizontal="center" vertical="center" wrapText="1"/>
    </xf>
    <xf numFmtId="0" fontId="72" fillId="24" borderId="52" xfId="0" applyFont="1" applyFill="1" applyBorder="1" applyAlignment="1">
      <alignment horizontal="center" vertical="center" wrapText="1"/>
    </xf>
    <xf numFmtId="0" fontId="34" fillId="28" borderId="17" xfId="0" applyFont="1" applyFill="1" applyBorder="1" applyAlignment="1">
      <alignment horizontal="center" vertical="center" wrapText="1"/>
    </xf>
    <xf numFmtId="0" fontId="22" fillId="28" borderId="19" xfId="0" applyFont="1" applyFill="1" applyBorder="1" applyAlignment="1">
      <alignment horizontal="center" vertical="center" wrapText="1"/>
    </xf>
    <xf numFmtId="0" fontId="22" fillId="28" borderId="0" xfId="0" applyFont="1" applyFill="1" applyAlignment="1">
      <alignment horizontal="center" vertical="center" wrapText="1"/>
    </xf>
    <xf numFmtId="0" fontId="22" fillId="28" borderId="86" xfId="0" applyFont="1" applyFill="1" applyBorder="1" applyAlignment="1">
      <alignment horizontal="center" vertical="center" wrapText="1"/>
    </xf>
    <xf numFmtId="0" fontId="22" fillId="28" borderId="53" xfId="0" applyFont="1" applyFill="1" applyBorder="1" applyAlignment="1">
      <alignment horizontal="center" vertical="center" wrapText="1"/>
    </xf>
    <xf numFmtId="0" fontId="72" fillId="38" borderId="60" xfId="0" applyFont="1" applyFill="1" applyBorder="1" applyAlignment="1">
      <alignment horizontal="center" vertical="center" wrapText="1"/>
    </xf>
    <xf numFmtId="0" fontId="72" fillId="38" borderId="34" xfId="0" applyFont="1" applyFill="1" applyBorder="1" applyAlignment="1">
      <alignment horizontal="center" vertical="center" wrapText="1"/>
    </xf>
    <xf numFmtId="0" fontId="72" fillId="24" borderId="23" xfId="0" applyFont="1" applyFill="1" applyBorder="1" applyAlignment="1">
      <alignment horizontal="center" vertical="center" wrapText="1"/>
    </xf>
    <xf numFmtId="0" fontId="72" fillId="24" borderId="34"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27" fillId="24" borderId="98" xfId="0" applyFont="1" applyFill="1" applyBorder="1" applyAlignment="1">
      <alignment horizontal="center" vertical="center" wrapText="1"/>
    </xf>
    <xf numFmtId="0" fontId="32" fillId="38" borderId="10" xfId="0" applyFont="1" applyFill="1" applyBorder="1" applyAlignment="1">
      <alignment horizontal="center" vertical="center" wrapText="1"/>
    </xf>
    <xf numFmtId="0" fontId="32" fillId="38" borderId="19" xfId="0" applyFont="1" applyFill="1" applyBorder="1" applyAlignment="1">
      <alignment horizontal="center" vertical="center" wrapText="1"/>
    </xf>
    <xf numFmtId="0" fontId="32" fillId="38" borderId="171" xfId="0" applyFont="1" applyFill="1" applyBorder="1" applyAlignment="1">
      <alignment horizontal="center" vertical="center" wrapText="1"/>
    </xf>
    <xf numFmtId="0" fontId="32" fillId="38" borderId="23" xfId="0" applyFont="1" applyFill="1" applyBorder="1" applyAlignment="1">
      <alignment horizontal="center" vertical="center" wrapText="1"/>
    </xf>
    <xf numFmtId="0" fontId="32" fillId="38" borderId="60" xfId="0" applyFont="1" applyFill="1" applyBorder="1" applyAlignment="1">
      <alignment horizontal="center" vertical="center" wrapText="1"/>
    </xf>
    <xf numFmtId="0" fontId="32" fillId="38" borderId="98" xfId="0" applyFont="1" applyFill="1" applyBorder="1" applyAlignment="1">
      <alignment horizontal="center" vertical="center" wrapText="1"/>
    </xf>
    <xf numFmtId="0" fontId="34" fillId="28" borderId="208" xfId="0" applyFont="1" applyFill="1" applyBorder="1" applyAlignment="1">
      <alignment horizontal="center" vertical="center" wrapText="1"/>
    </xf>
    <xf numFmtId="0" fontId="34" fillId="28" borderId="25" xfId="0" applyFont="1" applyFill="1" applyBorder="1" applyAlignment="1">
      <alignment horizontal="center" vertical="center" wrapText="1"/>
    </xf>
    <xf numFmtId="0" fontId="92" fillId="28" borderId="25" xfId="0" applyFont="1" applyFill="1" applyBorder="1" applyAlignment="1">
      <alignment horizontal="center" vertical="center" wrapText="1"/>
    </xf>
    <xf numFmtId="0" fontId="92" fillId="28" borderId="28" xfId="0" applyFont="1" applyFill="1" applyBorder="1" applyAlignment="1">
      <alignment horizontal="center" vertical="center" wrapText="1"/>
    </xf>
    <xf numFmtId="0" fontId="25" fillId="24" borderId="53" xfId="0" applyFont="1" applyFill="1" applyBorder="1" applyAlignment="1">
      <alignment horizontal="left"/>
    </xf>
    <xf numFmtId="0" fontId="92" fillId="45" borderId="232" xfId="0" applyFont="1" applyFill="1" applyBorder="1" applyAlignment="1">
      <alignment horizontal="center" vertical="center" wrapText="1"/>
    </xf>
    <xf numFmtId="0" fontId="22" fillId="45" borderId="233" xfId="0" applyFont="1" applyFill="1" applyBorder="1" applyAlignment="1">
      <alignment horizontal="center" vertical="center" wrapText="1"/>
    </xf>
    <xf numFmtId="0" fontId="22" fillId="45" borderId="234" xfId="0" applyFont="1" applyFill="1" applyBorder="1" applyAlignment="1">
      <alignment horizontal="center" vertical="center" wrapText="1"/>
    </xf>
    <xf numFmtId="0" fontId="22" fillId="28" borderId="11" xfId="0" applyFont="1" applyFill="1" applyBorder="1" applyAlignment="1">
      <alignment horizontal="center" vertical="center" wrapText="1"/>
    </xf>
    <xf numFmtId="0" fontId="22" fillId="28" borderId="14" xfId="0" applyFont="1" applyFill="1" applyBorder="1" applyAlignment="1">
      <alignment horizontal="center" vertical="center" wrapText="1"/>
    </xf>
    <xf numFmtId="0" fontId="22" fillId="28" borderId="18" xfId="0" applyFont="1" applyFill="1" applyBorder="1" applyAlignment="1">
      <alignment horizontal="center" vertical="center" wrapText="1" shrinkToFit="1"/>
    </xf>
    <xf numFmtId="0" fontId="34" fillId="28" borderId="12" xfId="0" applyFont="1" applyFill="1" applyBorder="1" applyAlignment="1">
      <alignment horizontal="center" vertical="center" wrapText="1" shrinkToFit="1"/>
    </xf>
    <xf numFmtId="0" fontId="34" fillId="28" borderId="13" xfId="0" applyFont="1" applyFill="1" applyBorder="1" applyAlignment="1">
      <alignment horizontal="center" vertical="center" wrapText="1" shrinkToFit="1"/>
    </xf>
    <xf numFmtId="0" fontId="76" fillId="24" borderId="207" xfId="0" applyFont="1" applyFill="1" applyBorder="1" applyAlignment="1">
      <alignment horizontal="center" vertical="center" wrapText="1"/>
    </xf>
    <xf numFmtId="0" fontId="76" fillId="24" borderId="157" xfId="0" applyFont="1" applyFill="1" applyBorder="1" applyAlignment="1">
      <alignment horizontal="center" vertical="center" wrapText="1"/>
    </xf>
    <xf numFmtId="0" fontId="27" fillId="41" borderId="10" xfId="0" applyFont="1" applyFill="1" applyBorder="1" applyAlignment="1">
      <alignment horizontal="center" vertical="center" wrapText="1"/>
    </xf>
    <xf numFmtId="0" fontId="27" fillId="41" borderId="19" xfId="0" applyFont="1" applyFill="1" applyBorder="1" applyAlignment="1">
      <alignment horizontal="center" vertical="center" wrapText="1"/>
    </xf>
    <xf numFmtId="0" fontId="27" fillId="41" borderId="51" xfId="0" applyFont="1" applyFill="1" applyBorder="1" applyAlignment="1">
      <alignment horizontal="center" vertical="center" wrapText="1"/>
    </xf>
    <xf numFmtId="0" fontId="27" fillId="41" borderId="53" xfId="0" applyFont="1" applyFill="1" applyBorder="1" applyAlignment="1">
      <alignment horizontal="center" vertical="center" wrapText="1"/>
    </xf>
    <xf numFmtId="176" fontId="91" fillId="41" borderId="180" xfId="0" applyNumberFormat="1" applyFont="1" applyFill="1" applyBorder="1" applyAlignment="1">
      <alignment horizontal="center" vertical="center"/>
    </xf>
    <xf numFmtId="176" fontId="91" fillId="41" borderId="49" xfId="0" applyNumberFormat="1" applyFont="1" applyFill="1" applyBorder="1" applyAlignment="1">
      <alignment horizontal="center" vertical="center"/>
    </xf>
    <xf numFmtId="176" fontId="91" fillId="41" borderId="84" xfId="0" applyNumberFormat="1" applyFont="1" applyFill="1" applyBorder="1" applyAlignment="1">
      <alignment horizontal="center" vertical="center"/>
    </xf>
    <xf numFmtId="176" fontId="91" fillId="41" borderId="52" xfId="0" applyNumberFormat="1" applyFont="1" applyFill="1" applyBorder="1" applyAlignment="1">
      <alignment horizontal="center" vertical="center"/>
    </xf>
    <xf numFmtId="0" fontId="50" fillId="24" borderId="69" xfId="0" applyFont="1" applyFill="1" applyBorder="1" applyAlignment="1">
      <alignment horizontal="center" vertical="center" wrapText="1"/>
    </xf>
    <xf numFmtId="0" fontId="50" fillId="24" borderId="20" xfId="0" applyFont="1" applyFill="1" applyBorder="1" applyAlignment="1">
      <alignment horizontal="center" vertical="center" wrapText="1"/>
    </xf>
    <xf numFmtId="0" fontId="50" fillId="24" borderId="123" xfId="0" applyFont="1" applyFill="1" applyBorder="1" applyAlignment="1">
      <alignment horizontal="center" vertical="center" wrapText="1"/>
    </xf>
    <xf numFmtId="0" fontId="50" fillId="24" borderId="153" xfId="0" applyFont="1" applyFill="1" applyBorder="1" applyAlignment="1">
      <alignment horizontal="center" vertical="center" wrapText="1"/>
    </xf>
    <xf numFmtId="0" fontId="50" fillId="24" borderId="81" xfId="0" applyFont="1" applyFill="1" applyBorder="1" applyAlignment="1">
      <alignment horizontal="center" vertical="center" wrapText="1"/>
    </xf>
    <xf numFmtId="0" fontId="50" fillId="24" borderId="125" xfId="0" applyFont="1" applyFill="1" applyBorder="1" applyAlignment="1">
      <alignment horizontal="center" vertical="center" wrapText="1"/>
    </xf>
    <xf numFmtId="176" fontId="51" fillId="0" borderId="23" xfId="0" applyNumberFormat="1" applyFont="1" applyBorder="1" applyAlignment="1">
      <alignment horizontal="center" vertical="center"/>
    </xf>
    <xf numFmtId="176" fontId="51" fillId="0" borderId="34" xfId="0" applyNumberFormat="1" applyFont="1" applyBorder="1" applyAlignment="1">
      <alignment horizontal="center" vertical="center"/>
    </xf>
    <xf numFmtId="176" fontId="51" fillId="24" borderId="82" xfId="0" applyNumberFormat="1" applyFont="1" applyFill="1" applyBorder="1" applyAlignment="1">
      <alignment horizontal="center" vertical="center"/>
    </xf>
    <xf numFmtId="176" fontId="51" fillId="24" borderId="122" xfId="0" applyNumberFormat="1" applyFont="1" applyFill="1" applyBorder="1" applyAlignment="1">
      <alignment horizontal="center" vertical="center"/>
    </xf>
    <xf numFmtId="176" fontId="51" fillId="24" borderId="43" xfId="0" applyNumberFormat="1" applyFont="1" applyFill="1" applyBorder="1" applyAlignment="1">
      <alignment horizontal="center" vertical="center"/>
    </xf>
    <xf numFmtId="176" fontId="51" fillId="24" borderId="21" xfId="0" applyNumberFormat="1" applyFont="1" applyFill="1" applyBorder="1" applyAlignment="1">
      <alignment horizontal="center" vertical="center"/>
    </xf>
    <xf numFmtId="176" fontId="66" fillId="24" borderId="42" xfId="42" applyFont="1" applyFill="1" applyBorder="1" applyAlignment="1" applyProtection="1">
      <alignment horizontal="center" vertical="center"/>
    </xf>
    <xf numFmtId="176" fontId="51" fillId="24" borderId="23" xfId="0" applyNumberFormat="1" applyFont="1" applyFill="1" applyBorder="1" applyAlignment="1">
      <alignment horizontal="center" vertical="center"/>
    </xf>
    <xf numFmtId="176" fontId="51" fillId="24" borderId="60" xfId="0" applyNumberFormat="1" applyFont="1" applyFill="1" applyBorder="1" applyAlignment="1">
      <alignment horizontal="center" vertical="center"/>
    </xf>
    <xf numFmtId="176" fontId="51" fillId="24" borderId="98" xfId="0" applyNumberFormat="1" applyFont="1" applyFill="1" applyBorder="1" applyAlignment="1">
      <alignment horizontal="center" vertical="center"/>
    </xf>
    <xf numFmtId="176" fontId="51" fillId="24" borderId="19" xfId="0" applyNumberFormat="1" applyFont="1" applyFill="1" applyBorder="1" applyAlignment="1">
      <alignment horizontal="center" vertical="center"/>
    </xf>
    <xf numFmtId="176" fontId="51" fillId="24" borderId="34" xfId="0" applyNumberFormat="1" applyFont="1" applyFill="1" applyBorder="1" applyAlignment="1">
      <alignment horizontal="center" vertical="center"/>
    </xf>
    <xf numFmtId="176" fontId="81" fillId="39" borderId="180" xfId="0" applyNumberFormat="1" applyFont="1" applyFill="1" applyBorder="1" applyAlignment="1">
      <alignment horizontal="center" vertical="center"/>
    </xf>
    <xf numFmtId="176" fontId="81" fillId="39" borderId="49" xfId="0" applyNumberFormat="1" applyFont="1" applyFill="1" applyBorder="1" applyAlignment="1">
      <alignment horizontal="center" vertical="center"/>
    </xf>
    <xf numFmtId="0" fontId="21" fillId="29" borderId="55" xfId="0" applyFont="1" applyFill="1" applyBorder="1" applyAlignment="1">
      <alignment vertical="center" wrapText="1"/>
    </xf>
    <xf numFmtId="0" fontId="27" fillId="29" borderId="56" xfId="0" applyFont="1" applyFill="1" applyBorder="1" applyAlignment="1">
      <alignment vertical="center" wrapText="1"/>
    </xf>
    <xf numFmtId="0" fontId="27" fillId="29" borderId="58" xfId="0" applyFont="1" applyFill="1" applyBorder="1" applyAlignment="1">
      <alignment vertical="center" wrapText="1"/>
    </xf>
    <xf numFmtId="0" fontId="21" fillId="26" borderId="55" xfId="0" applyFont="1" applyFill="1" applyBorder="1" applyAlignment="1">
      <alignment vertical="center" wrapText="1"/>
    </xf>
    <xf numFmtId="0" fontId="21" fillId="26" borderId="57" xfId="0" applyFont="1" applyFill="1" applyBorder="1" applyAlignment="1">
      <alignment vertical="center" wrapText="1"/>
    </xf>
    <xf numFmtId="0" fontId="21" fillId="26" borderId="59" xfId="0" applyFont="1" applyFill="1" applyBorder="1" applyAlignment="1">
      <alignment vertical="center" wrapText="1"/>
    </xf>
    <xf numFmtId="0" fontId="42" fillId="46" borderId="55" xfId="0" applyFont="1" applyFill="1" applyBorder="1" applyAlignment="1">
      <alignment vertical="center" wrapText="1"/>
    </xf>
    <xf numFmtId="0" fontId="21" fillId="46" borderId="57" xfId="0" applyFont="1" applyFill="1" applyBorder="1" applyAlignment="1">
      <alignment vertical="center" wrapText="1"/>
    </xf>
    <xf numFmtId="0" fontId="21" fillId="46" borderId="59" xfId="0" applyFont="1" applyFill="1" applyBorder="1" applyAlignment="1">
      <alignment vertical="center" wrapText="1"/>
    </xf>
    <xf numFmtId="0" fontId="21" fillId="29" borderId="57" xfId="0" applyFont="1" applyFill="1" applyBorder="1" applyAlignment="1">
      <alignment vertical="center" wrapText="1"/>
    </xf>
    <xf numFmtId="0" fontId="21" fillId="29" borderId="59" xfId="0" applyFont="1" applyFill="1" applyBorder="1" applyAlignment="1">
      <alignment vertical="center" wrapText="1"/>
    </xf>
    <xf numFmtId="0" fontId="21" fillId="26" borderId="49" xfId="0" applyFont="1" applyFill="1" applyBorder="1" applyAlignment="1">
      <alignment vertical="center" wrapText="1"/>
    </xf>
    <xf numFmtId="0" fontId="27" fillId="26" borderId="61" xfId="0" applyFont="1" applyFill="1" applyBorder="1" applyAlignment="1">
      <alignment vertical="center" wrapText="1"/>
    </xf>
    <xf numFmtId="0" fontId="27" fillId="26" borderId="62" xfId="0" applyFont="1" applyFill="1" applyBorder="1" applyAlignment="1">
      <alignment vertical="center" wrapText="1"/>
    </xf>
    <xf numFmtId="0" fontId="21" fillId="29" borderId="49" xfId="0" applyFont="1" applyFill="1" applyBorder="1" applyAlignment="1">
      <alignment vertical="center" wrapText="1"/>
    </xf>
    <xf numFmtId="0" fontId="27" fillId="29" borderId="61" xfId="0" applyFont="1" applyFill="1" applyBorder="1" applyAlignment="1">
      <alignment vertical="center" wrapText="1"/>
    </xf>
    <xf numFmtId="0" fontId="27" fillId="29" borderId="62" xfId="0" applyFont="1" applyFill="1" applyBorder="1" applyAlignment="1">
      <alignment vertical="center" wrapText="1"/>
    </xf>
    <xf numFmtId="0" fontId="21" fillId="29" borderId="49" xfId="0" applyFont="1" applyFill="1" applyBorder="1" applyAlignment="1">
      <alignment horizontal="center" vertical="center" wrapText="1"/>
    </xf>
    <xf numFmtId="0" fontId="27" fillId="29" borderId="50" xfId="0" applyFont="1" applyFill="1" applyBorder="1" applyAlignment="1">
      <alignment horizontal="center" vertical="center" wrapText="1"/>
    </xf>
    <xf numFmtId="0" fontId="27" fillId="29" borderId="52" xfId="0" applyFont="1" applyFill="1" applyBorder="1" applyAlignment="1">
      <alignment horizontal="center" vertical="center" wrapText="1"/>
    </xf>
    <xf numFmtId="0" fontId="27" fillId="29" borderId="57" xfId="0" applyFont="1" applyFill="1" applyBorder="1" applyAlignment="1">
      <alignment horizontal="center" vertical="center" wrapText="1"/>
    </xf>
    <xf numFmtId="0" fontId="27" fillId="29" borderId="59" xfId="0" applyFont="1" applyFill="1" applyBorder="1" applyAlignment="1">
      <alignment horizontal="center" vertical="center" wrapText="1"/>
    </xf>
    <xf numFmtId="0" fontId="21" fillId="29" borderId="56" xfId="0" applyFont="1" applyFill="1" applyBorder="1" applyAlignment="1">
      <alignment vertical="center" wrapText="1"/>
    </xf>
    <xf numFmtId="0" fontId="21" fillId="29" borderId="58" xfId="0" applyFont="1" applyFill="1" applyBorder="1" applyAlignment="1">
      <alignment vertical="center" wrapText="1"/>
    </xf>
    <xf numFmtId="0" fontId="21" fillId="46" borderId="56" xfId="0" applyFont="1" applyFill="1" applyBorder="1" applyAlignment="1">
      <alignment vertical="center" wrapText="1"/>
    </xf>
    <xf numFmtId="0" fontId="21" fillId="46" borderId="58" xfId="0" applyFont="1" applyFill="1" applyBorder="1" applyAlignment="1">
      <alignment vertical="center" wrapText="1"/>
    </xf>
    <xf numFmtId="0" fontId="41" fillId="46" borderId="55" xfId="0" applyFont="1" applyFill="1" applyBorder="1" applyAlignment="1">
      <alignment vertical="center" wrapText="1"/>
    </xf>
    <xf numFmtId="0" fontId="42" fillId="46" borderId="57" xfId="0" applyFont="1" applyFill="1" applyBorder="1" applyAlignment="1">
      <alignment vertical="center" wrapText="1"/>
    </xf>
    <xf numFmtId="0" fontId="42" fillId="46" borderId="59" xfId="0" applyFont="1" applyFill="1" applyBorder="1" applyAlignment="1">
      <alignment vertical="center" wrapText="1"/>
    </xf>
    <xf numFmtId="0" fontId="34" fillId="28" borderId="11" xfId="0" applyFont="1" applyFill="1" applyBorder="1" applyAlignment="1">
      <alignment horizontal="center" vertical="center" wrapText="1"/>
    </xf>
    <xf numFmtId="0" fontId="21" fillId="29" borderId="61" xfId="0" applyFont="1" applyFill="1" applyBorder="1" applyAlignment="1">
      <alignment vertical="center" wrapText="1"/>
    </xf>
    <xf numFmtId="0" fontId="21" fillId="29" borderId="62" xfId="0" applyFont="1" applyFill="1" applyBorder="1" applyAlignment="1">
      <alignment vertical="center" wrapText="1"/>
    </xf>
    <xf numFmtId="0" fontId="21" fillId="29" borderId="61" xfId="0" applyFont="1" applyFill="1" applyBorder="1" applyAlignment="1">
      <alignment horizontal="center" vertical="center" wrapText="1"/>
    </xf>
    <xf numFmtId="0" fontId="21" fillId="29" borderId="62" xfId="0" applyFont="1" applyFill="1" applyBorder="1" applyAlignment="1">
      <alignment horizontal="center" vertical="center" wrapText="1"/>
    </xf>
    <xf numFmtId="0" fontId="92" fillId="28" borderId="138" xfId="0" applyFont="1" applyFill="1" applyBorder="1" applyAlignment="1">
      <alignment horizontal="center" vertical="center" wrapText="1"/>
    </xf>
    <xf numFmtId="0" fontId="92" fillId="28" borderId="14" xfId="0" applyFont="1" applyFill="1" applyBorder="1" applyAlignment="1">
      <alignment horizontal="center" vertical="center" wrapText="1"/>
    </xf>
    <xf numFmtId="0" fontId="22" fillId="28" borderId="17" xfId="0" applyFont="1" applyFill="1" applyBorder="1" applyAlignment="1">
      <alignment horizontal="center" vertical="center" wrapText="1"/>
    </xf>
    <xf numFmtId="0" fontId="22" fillId="28" borderId="89" xfId="0" applyFont="1" applyFill="1" applyBorder="1" applyAlignment="1">
      <alignment horizontal="center" vertical="center" wrapText="1"/>
    </xf>
    <xf numFmtId="0" fontId="22" fillId="28" borderId="16" xfId="0" applyFont="1" applyFill="1" applyBorder="1" applyAlignment="1">
      <alignment horizontal="center" vertical="center" wrapText="1"/>
    </xf>
    <xf numFmtId="0" fontId="21" fillId="24" borderId="0" xfId="0" applyFont="1" applyFill="1" applyAlignment="1">
      <alignment horizontal="right" vertical="center"/>
    </xf>
    <xf numFmtId="0" fontId="73" fillId="0" borderId="82" xfId="44" applyFont="1" applyFill="1" applyBorder="1" applyAlignment="1" applyProtection="1">
      <alignment horizontal="center" vertical="center" wrapText="1"/>
      <protection locked="0"/>
    </xf>
    <xf numFmtId="0" fontId="74" fillId="0" borderId="122" xfId="44" applyFont="1" applyFill="1" applyBorder="1" applyAlignment="1" applyProtection="1">
      <alignment horizontal="center" vertical="center" wrapText="1"/>
      <protection locked="0"/>
    </xf>
    <xf numFmtId="0" fontId="27" fillId="24" borderId="81" xfId="0" applyFont="1" applyFill="1" applyBorder="1" applyAlignment="1">
      <alignment horizontal="center" vertical="center" wrapText="1"/>
    </xf>
    <xf numFmtId="0" fontId="27" fillId="24" borderId="142" xfId="0" applyFont="1" applyFill="1" applyBorder="1" applyAlignment="1">
      <alignment horizontal="center" vertical="center" wrapText="1"/>
    </xf>
    <xf numFmtId="176" fontId="81" fillId="38" borderId="42" xfId="42" applyFont="1" applyFill="1" applyBorder="1" applyAlignment="1" applyProtection="1">
      <alignment horizontal="center" vertical="center"/>
    </xf>
    <xf numFmtId="176" fontId="81" fillId="38" borderId="34" xfId="42" applyFont="1" applyFill="1" applyBorder="1" applyAlignment="1" applyProtection="1">
      <alignment horizontal="center" vertical="center"/>
    </xf>
    <xf numFmtId="0" fontId="27" fillId="24" borderId="69" xfId="0" applyFont="1" applyFill="1" applyBorder="1" applyAlignment="1">
      <alignment horizontal="center" vertical="center" wrapText="1"/>
    </xf>
    <xf numFmtId="0" fontId="51" fillId="24" borderId="15" xfId="0" applyFont="1" applyFill="1" applyBorder="1" applyAlignment="1">
      <alignment horizontal="right" vertical="center" shrinkToFit="1"/>
    </xf>
    <xf numFmtId="0" fontId="51" fillId="24" borderId="0" xfId="0" applyFont="1" applyFill="1" applyAlignment="1">
      <alignment horizontal="right" vertical="center" shrinkToFit="1"/>
    </xf>
    <xf numFmtId="0" fontId="29" fillId="24" borderId="15" xfId="0" applyFont="1" applyFill="1" applyBorder="1" applyAlignment="1">
      <alignment horizontal="center" vertical="center" shrinkToFit="1"/>
    </xf>
    <xf numFmtId="0" fontId="29" fillId="24" borderId="0" xfId="0" applyFont="1" applyFill="1" applyAlignment="1">
      <alignment horizontal="center" vertical="center" shrinkToFit="1"/>
    </xf>
    <xf numFmtId="0" fontId="29" fillId="24" borderId="50" xfId="0" applyFont="1" applyFill="1" applyBorder="1" applyAlignment="1">
      <alignment horizontal="center" vertical="center" shrinkToFit="1"/>
    </xf>
    <xf numFmtId="0" fontId="29" fillId="24" borderId="166" xfId="0" applyFont="1" applyFill="1" applyBorder="1" applyAlignment="1">
      <alignment horizontal="center" vertical="center" shrinkToFit="1"/>
    </xf>
    <xf numFmtId="0" fontId="29" fillId="24" borderId="85" xfId="0" applyFont="1" applyFill="1" applyBorder="1" applyAlignment="1">
      <alignment horizontal="center" vertical="center" shrinkToFit="1"/>
    </xf>
    <xf numFmtId="0" fontId="29" fillId="24" borderId="121" xfId="0" applyFont="1" applyFill="1" applyBorder="1" applyAlignment="1">
      <alignment horizontal="center" vertical="center" shrinkToFit="1"/>
    </xf>
    <xf numFmtId="0" fontId="72" fillId="39" borderId="23" xfId="0" applyFont="1" applyFill="1" applyBorder="1" applyAlignment="1">
      <alignment horizontal="center" vertical="center" wrapText="1"/>
    </xf>
    <xf numFmtId="0" fontId="72" fillId="39" borderId="60" xfId="0" applyFont="1" applyFill="1" applyBorder="1" applyAlignment="1">
      <alignment horizontal="center" vertical="center" wrapText="1"/>
    </xf>
    <xf numFmtId="0" fontId="72" fillId="39" borderId="34" xfId="0" applyFont="1" applyFill="1" applyBorder="1" applyAlignment="1">
      <alignment horizontal="center" vertical="center" wrapText="1"/>
    </xf>
    <xf numFmtId="176" fontId="51" fillId="38" borderId="146" xfId="42" applyFont="1" applyFill="1" applyBorder="1" applyAlignment="1" applyProtection="1">
      <alignment horizontal="center" vertical="center"/>
    </xf>
    <xf numFmtId="176" fontId="51" fillId="38" borderId="34" xfId="42" applyFont="1" applyFill="1" applyBorder="1" applyAlignment="1" applyProtection="1">
      <alignment horizontal="center" vertical="center"/>
    </xf>
    <xf numFmtId="0" fontId="72" fillId="24" borderId="60" xfId="0" applyFont="1" applyFill="1" applyBorder="1" applyAlignment="1">
      <alignment horizontal="center" vertical="center" wrapText="1"/>
    </xf>
    <xf numFmtId="0" fontId="32" fillId="39" borderId="51" xfId="0" applyFont="1" applyFill="1" applyBorder="1" applyAlignment="1">
      <alignment horizontal="center" vertical="center" wrapText="1"/>
    </xf>
    <xf numFmtId="0" fontId="32" fillId="39" borderId="53" xfId="0" applyFont="1" applyFill="1" applyBorder="1" applyAlignment="1">
      <alignment horizontal="center" vertical="center" wrapText="1"/>
    </xf>
    <xf numFmtId="0" fontId="32" fillId="39" borderId="83" xfId="0" applyFont="1" applyFill="1" applyBorder="1" applyAlignment="1">
      <alignment horizontal="center" vertical="center" wrapText="1"/>
    </xf>
    <xf numFmtId="0" fontId="50" fillId="24" borderId="53" xfId="0" applyFont="1" applyFill="1" applyBorder="1" applyAlignment="1">
      <alignment horizontal="center" vertical="center" wrapText="1"/>
    </xf>
    <xf numFmtId="0" fontId="21" fillId="24" borderId="53" xfId="0" applyFont="1" applyFill="1" applyBorder="1" applyAlignment="1">
      <alignment horizontal="center" vertical="center"/>
    </xf>
    <xf numFmtId="179" fontId="66" fillId="24" borderId="165" xfId="0" applyNumberFormat="1" applyFont="1" applyFill="1" applyBorder="1" applyAlignment="1">
      <alignment horizontal="center" vertical="center"/>
    </xf>
    <xf numFmtId="179" fontId="66" fillId="24" borderId="144" xfId="0" applyNumberFormat="1" applyFont="1" applyFill="1" applyBorder="1" applyAlignment="1">
      <alignment horizontal="center" vertical="center"/>
    </xf>
    <xf numFmtId="0" fontId="58" fillId="30" borderId="55" xfId="0" applyFont="1" applyFill="1" applyBorder="1" applyAlignment="1">
      <alignment horizontal="center" vertical="center" textRotation="255"/>
    </xf>
    <xf numFmtId="0" fontId="58" fillId="30" borderId="57" xfId="0" applyFont="1" applyFill="1" applyBorder="1" applyAlignment="1">
      <alignment horizontal="center" vertical="center" textRotation="255"/>
    </xf>
    <xf numFmtId="0" fontId="58" fillId="30" borderId="59" xfId="0" applyFont="1" applyFill="1" applyBorder="1" applyAlignment="1">
      <alignment horizontal="center" vertical="center" textRotation="255"/>
    </xf>
    <xf numFmtId="176" fontId="51" fillId="24" borderId="158" xfId="42" applyFont="1" applyFill="1" applyBorder="1" applyAlignment="1" applyProtection="1">
      <alignment horizontal="center" vertical="center"/>
    </xf>
    <xf numFmtId="176" fontId="51" fillId="24" borderId="151" xfId="42" applyFont="1" applyFill="1" applyBorder="1" applyAlignment="1" applyProtection="1">
      <alignment horizontal="center" vertical="center"/>
    </xf>
    <xf numFmtId="0" fontId="22" fillId="28" borderId="16" xfId="0" applyFont="1" applyFill="1" applyBorder="1" applyAlignment="1">
      <alignment horizontal="left" vertical="center" wrapText="1"/>
    </xf>
    <xf numFmtId="0" fontId="22" fillId="28" borderId="14" xfId="0" applyFont="1" applyFill="1" applyBorder="1" applyAlignment="1">
      <alignment horizontal="left" vertical="center" wrapText="1"/>
    </xf>
    <xf numFmtId="0" fontId="34" fillId="36" borderId="131" xfId="0" applyFont="1" applyFill="1" applyBorder="1" applyAlignment="1">
      <alignment horizontal="center" vertical="center" wrapText="1"/>
    </xf>
    <xf numFmtId="0" fontId="21" fillId="24" borderId="15" xfId="0" applyFont="1" applyFill="1" applyBorder="1" applyAlignment="1">
      <alignment horizontal="center" vertical="center"/>
    </xf>
    <xf numFmtId="0" fontId="21" fillId="24" borderId="51" xfId="0" applyFont="1" applyFill="1" applyBorder="1" applyAlignment="1">
      <alignment horizontal="center" vertical="center"/>
    </xf>
    <xf numFmtId="0" fontId="21" fillId="24" borderId="10" xfId="0" applyFont="1" applyFill="1" applyBorder="1" applyAlignment="1">
      <alignment horizontal="center" vertical="center"/>
    </xf>
    <xf numFmtId="0" fontId="21" fillId="24" borderId="49" xfId="0" applyFont="1" applyFill="1" applyBorder="1" applyAlignment="1">
      <alignment horizontal="center" vertical="center"/>
    </xf>
    <xf numFmtId="0" fontId="21" fillId="24" borderId="50" xfId="0" applyFont="1" applyFill="1" applyBorder="1" applyAlignment="1">
      <alignment horizontal="center" vertical="center"/>
    </xf>
    <xf numFmtId="0" fontId="0" fillId="24" borderId="51" xfId="0" applyFill="1" applyBorder="1" applyAlignment="1">
      <alignment horizontal="center" vertical="center"/>
    </xf>
    <xf numFmtId="0" fontId="0" fillId="24" borderId="53" xfId="0" applyFill="1" applyBorder="1" applyAlignment="1">
      <alignment horizontal="center" vertical="center"/>
    </xf>
    <xf numFmtId="0" fontId="21" fillId="24" borderId="52" xfId="0" applyFont="1" applyFill="1" applyBorder="1" applyAlignment="1">
      <alignment horizontal="center" vertical="center"/>
    </xf>
    <xf numFmtId="0" fontId="76" fillId="24" borderId="23" xfId="0" applyFont="1" applyFill="1" applyBorder="1" applyAlignment="1">
      <alignment horizontal="center" vertical="center" wrapText="1"/>
    </xf>
    <xf numFmtId="0" fontId="76" fillId="24" borderId="60" xfId="0" applyFont="1" applyFill="1" applyBorder="1" applyAlignment="1">
      <alignment horizontal="center" vertical="center" wrapText="1"/>
    </xf>
    <xf numFmtId="0" fontId="76" fillId="24" borderId="145" xfId="0" applyFont="1" applyFill="1" applyBorder="1" applyAlignment="1">
      <alignment horizontal="center" vertical="center" wrapText="1"/>
    </xf>
    <xf numFmtId="0" fontId="80" fillId="38" borderId="60" xfId="0" applyFont="1" applyFill="1" applyBorder="1" applyAlignment="1">
      <alignment horizontal="center" vertical="center" wrapText="1"/>
    </xf>
    <xf numFmtId="0" fontId="80" fillId="38" borderId="145" xfId="0" applyFont="1" applyFill="1" applyBorder="1" applyAlignment="1">
      <alignment horizontal="center" vertical="center" wrapText="1"/>
    </xf>
    <xf numFmtId="0" fontId="80" fillId="39" borderId="23" xfId="0" applyFont="1" applyFill="1" applyBorder="1" applyAlignment="1">
      <alignment horizontal="center" vertical="center" wrapText="1"/>
    </xf>
    <xf numFmtId="0" fontId="80" fillId="39" borderId="60" xfId="0" applyFont="1" applyFill="1" applyBorder="1" applyAlignment="1">
      <alignment horizontal="center" vertical="center" wrapText="1"/>
    </xf>
    <xf numFmtId="0" fontId="80" fillId="39" borderId="145" xfId="0" applyFont="1" applyFill="1" applyBorder="1" applyAlignment="1">
      <alignment horizontal="center" vertical="center" wrapText="1"/>
    </xf>
    <xf numFmtId="176" fontId="51" fillId="39" borderId="146" xfId="42" applyFont="1" applyFill="1" applyBorder="1" applyAlignment="1" applyProtection="1">
      <alignment horizontal="center" vertical="center"/>
    </xf>
    <xf numFmtId="176" fontId="51" fillId="39" borderId="34" xfId="42" applyFont="1" applyFill="1" applyBorder="1" applyAlignment="1" applyProtection="1">
      <alignment horizontal="center" vertical="center"/>
    </xf>
    <xf numFmtId="0" fontId="22" fillId="28" borderId="0" xfId="0" applyFont="1" applyFill="1" applyAlignment="1">
      <alignment horizontal="center" vertical="center" shrinkToFit="1"/>
    </xf>
    <xf numFmtId="0" fontId="22" fillId="28" borderId="65" xfId="0" applyFont="1" applyFill="1" applyBorder="1" applyAlignment="1">
      <alignment horizontal="center" vertical="center" shrinkToFit="1"/>
    </xf>
    <xf numFmtId="0" fontId="22" fillId="28" borderId="66" xfId="0" applyFont="1" applyFill="1" applyBorder="1" applyAlignment="1">
      <alignment horizontal="center" vertical="center" shrinkToFit="1"/>
    </xf>
    <xf numFmtId="176" fontId="81" fillId="24" borderId="0" xfId="42" applyFont="1" applyFill="1" applyBorder="1" applyAlignment="1" applyProtection="1">
      <alignment horizontal="center" vertical="center"/>
    </xf>
    <xf numFmtId="176" fontId="51" fillId="24" borderId="146" xfId="42" applyFont="1" applyFill="1" applyBorder="1" applyAlignment="1" applyProtection="1">
      <alignment horizontal="center" vertical="center"/>
    </xf>
    <xf numFmtId="176" fontId="51" fillId="24" borderId="34" xfId="42" applyFont="1" applyFill="1" applyBorder="1" applyAlignment="1" applyProtection="1">
      <alignment horizontal="center" vertical="center"/>
    </xf>
    <xf numFmtId="0" fontId="22" fillId="28" borderId="138" xfId="0" applyFont="1" applyFill="1" applyBorder="1" applyAlignment="1">
      <alignment horizontal="center" vertical="center" wrapText="1" shrinkToFit="1"/>
    </xf>
    <xf numFmtId="0" fontId="22" fillId="28" borderId="14" xfId="0" applyFont="1" applyFill="1" applyBorder="1" applyAlignment="1">
      <alignment horizontal="center" vertical="center" wrapText="1" shrinkToFit="1"/>
    </xf>
    <xf numFmtId="0" fontId="22" fillId="29" borderId="32" xfId="0" applyFont="1" applyFill="1" applyBorder="1" applyAlignment="1">
      <alignment horizontal="center" vertical="center" textRotation="255" wrapText="1" shrinkToFit="1"/>
    </xf>
    <xf numFmtId="0" fontId="34" fillId="29" borderId="32" xfId="0" applyFont="1" applyFill="1" applyBorder="1" applyAlignment="1">
      <alignment horizontal="center" vertical="center" textRotation="255" shrinkToFit="1"/>
    </xf>
    <xf numFmtId="0" fontId="34" fillId="29" borderId="33" xfId="0" applyFont="1" applyFill="1" applyBorder="1" applyAlignment="1">
      <alignment horizontal="center" vertical="center" textRotation="255" shrinkToFit="1"/>
    </xf>
    <xf numFmtId="0" fontId="34" fillId="28" borderId="150" xfId="0" applyFont="1" applyFill="1" applyBorder="1" applyAlignment="1">
      <alignment horizontal="center" vertical="center" wrapText="1"/>
    </xf>
    <xf numFmtId="0" fontId="34" fillId="28" borderId="176" xfId="0" applyFont="1" applyFill="1" applyBorder="1" applyAlignment="1">
      <alignment horizontal="center" vertical="center" wrapText="1"/>
    </xf>
    <xf numFmtId="0" fontId="21" fillId="24" borderId="34" xfId="0" applyFont="1" applyFill="1" applyBorder="1" applyAlignment="1">
      <alignment horizontal="center" vertical="center"/>
    </xf>
    <xf numFmtId="176" fontId="72" fillId="24" borderId="23" xfId="0" applyNumberFormat="1" applyFont="1" applyFill="1" applyBorder="1" applyAlignment="1">
      <alignment horizontal="center" vertical="center" wrapText="1"/>
    </xf>
    <xf numFmtId="176" fontId="72" fillId="24" borderId="60" xfId="0" applyNumberFormat="1" applyFont="1" applyFill="1" applyBorder="1" applyAlignment="1">
      <alignment horizontal="center" vertical="center" wrapText="1"/>
    </xf>
    <xf numFmtId="176" fontId="72" fillId="24" borderId="34" xfId="0" applyNumberFormat="1" applyFont="1" applyFill="1" applyBorder="1" applyAlignment="1">
      <alignment horizontal="center" vertical="center" wrapText="1"/>
    </xf>
    <xf numFmtId="0" fontId="0" fillId="24" borderId="19" xfId="0" applyFill="1" applyBorder="1" applyAlignment="1">
      <alignment horizontal="center" vertical="center"/>
    </xf>
    <xf numFmtId="0" fontId="21" fillId="24" borderId="0" xfId="0" applyFont="1" applyFill="1" applyAlignment="1">
      <alignment horizontal="center" vertical="center" wrapText="1"/>
    </xf>
    <xf numFmtId="0" fontId="22" fillId="28" borderId="186" xfId="0" applyFont="1" applyFill="1" applyBorder="1" applyAlignment="1">
      <alignment horizontal="center" vertical="center" wrapText="1"/>
    </xf>
    <xf numFmtId="0" fontId="22" fillId="28" borderId="125" xfId="0" applyFont="1" applyFill="1" applyBorder="1" applyAlignment="1">
      <alignment horizontal="center" vertical="center" wrapText="1"/>
    </xf>
    <xf numFmtId="0" fontId="22" fillId="28" borderId="187" xfId="0" applyFont="1" applyFill="1" applyBorder="1" applyAlignment="1">
      <alignment horizontal="center" vertical="center" wrapText="1"/>
    </xf>
    <xf numFmtId="0" fontId="22" fillId="28" borderId="17" xfId="0" applyFont="1" applyFill="1" applyBorder="1" applyAlignment="1">
      <alignment horizontal="center" vertical="center" wrapText="1" shrinkToFit="1"/>
    </xf>
    <xf numFmtId="0" fontId="22" fillId="28" borderId="86" xfId="0" applyFont="1" applyFill="1" applyBorder="1" applyAlignment="1">
      <alignment horizontal="center" vertical="center" wrapText="1" shrinkToFit="1"/>
    </xf>
    <xf numFmtId="0" fontId="92" fillId="45" borderId="232" xfId="0" applyFont="1" applyFill="1" applyBorder="1" applyAlignment="1">
      <alignment horizontal="center" vertical="center" wrapText="1" shrinkToFit="1"/>
    </xf>
    <xf numFmtId="0" fontId="22" fillId="45" borderId="233" xfId="0" applyFont="1" applyFill="1" applyBorder="1" applyAlignment="1">
      <alignment horizontal="center" vertical="center" wrapText="1" shrinkToFit="1"/>
    </xf>
    <xf numFmtId="0" fontId="22" fillId="45" borderId="234" xfId="0" applyFont="1" applyFill="1" applyBorder="1" applyAlignment="1">
      <alignment horizontal="center" vertical="center" wrapText="1" shrinkToFit="1"/>
    </xf>
    <xf numFmtId="0" fontId="22" fillId="28" borderId="231" xfId="0" applyFont="1" applyFill="1" applyBorder="1" applyAlignment="1">
      <alignment horizontal="center" vertical="center" wrapText="1"/>
    </xf>
    <xf numFmtId="176" fontId="81" fillId="39" borderId="42" xfId="0" applyNumberFormat="1" applyFont="1" applyFill="1" applyBorder="1" applyAlignment="1">
      <alignment horizontal="right" vertical="center"/>
    </xf>
    <xf numFmtId="176" fontId="81" fillId="39" borderId="34" xfId="0" applyNumberFormat="1" applyFont="1" applyFill="1" applyBorder="1" applyAlignment="1">
      <alignment horizontal="right" vertical="center"/>
    </xf>
    <xf numFmtId="0" fontId="93" fillId="45" borderId="232" xfId="0" applyFont="1" applyFill="1" applyBorder="1" applyAlignment="1">
      <alignment horizontal="center" vertical="center" wrapText="1" shrinkToFit="1"/>
    </xf>
    <xf numFmtId="0" fontId="92" fillId="45" borderId="233" xfId="0" applyFont="1" applyFill="1" applyBorder="1" applyAlignment="1">
      <alignment horizontal="center" vertical="center" wrapText="1" shrinkToFit="1"/>
    </xf>
    <xf numFmtId="0" fontId="92" fillId="45" borderId="234" xfId="0" applyFont="1" applyFill="1" applyBorder="1" applyAlignment="1">
      <alignment horizontal="center" vertical="center" wrapText="1" shrinkToFit="1"/>
    </xf>
    <xf numFmtId="0" fontId="27" fillId="24" borderId="15" xfId="0" applyFont="1" applyFill="1" applyBorder="1" applyAlignment="1">
      <alignment horizontal="center" vertical="center" wrapText="1"/>
    </xf>
    <xf numFmtId="0" fontId="27" fillId="24" borderId="177" xfId="0" applyFont="1" applyFill="1" applyBorder="1" applyAlignment="1">
      <alignment horizontal="center" vertical="center" wrapText="1"/>
    </xf>
    <xf numFmtId="0" fontId="27" fillId="24" borderId="10" xfId="0" applyFont="1" applyFill="1" applyBorder="1" applyAlignment="1">
      <alignment horizontal="center" vertical="center" wrapText="1"/>
    </xf>
    <xf numFmtId="0" fontId="27" fillId="24" borderId="19" xfId="0" applyFont="1" applyFill="1" applyBorder="1" applyAlignment="1">
      <alignment horizontal="center" vertical="center" wrapText="1"/>
    </xf>
    <xf numFmtId="0" fontId="27" fillId="24" borderId="49" xfId="0" applyFont="1" applyFill="1" applyBorder="1" applyAlignment="1">
      <alignment horizontal="center" vertical="center" wrapText="1"/>
    </xf>
    <xf numFmtId="0" fontId="27" fillId="24" borderId="50" xfId="0" applyFont="1" applyFill="1" applyBorder="1" applyAlignment="1">
      <alignment horizontal="center" vertical="center" wrapText="1"/>
    </xf>
    <xf numFmtId="0" fontId="27" fillId="24" borderId="52" xfId="0" applyFont="1" applyFill="1" applyBorder="1" applyAlignment="1">
      <alignment horizontal="center" vertical="center" wrapText="1"/>
    </xf>
    <xf numFmtId="0" fontId="78" fillId="0" borderId="0" xfId="0" applyFont="1" applyAlignment="1">
      <alignment horizontal="center" vertical="center"/>
    </xf>
    <xf numFmtId="0" fontId="79" fillId="0" borderId="0" xfId="0" applyFont="1" applyAlignment="1">
      <alignment horizontal="center" vertical="center"/>
    </xf>
    <xf numFmtId="0" fontId="0" fillId="0" borderId="0" xfId="0" applyAlignment="1">
      <alignment horizontal="left" vertical="center"/>
    </xf>
    <xf numFmtId="0" fontId="21" fillId="29" borderId="22" xfId="0" applyFont="1" applyFill="1" applyBorder="1" applyAlignment="1">
      <alignment horizontal="center" vertical="center" wrapText="1"/>
    </xf>
    <xf numFmtId="0" fontId="21" fillId="29" borderId="183" xfId="0" applyFont="1" applyFill="1" applyBorder="1" applyAlignment="1">
      <alignment horizontal="center" vertical="center" wrapText="1"/>
    </xf>
    <xf numFmtId="0" fontId="21" fillId="29" borderId="184" xfId="0" applyFont="1" applyFill="1" applyBorder="1" applyAlignment="1">
      <alignment horizontal="center" vertical="center" wrapText="1"/>
    </xf>
    <xf numFmtId="0" fontId="34" fillId="28" borderId="154" xfId="0" applyFont="1" applyFill="1" applyBorder="1" applyAlignment="1">
      <alignment horizontal="center" vertical="center" wrapText="1"/>
    </xf>
    <xf numFmtId="0" fontId="34" fillId="28" borderId="28" xfId="0" applyFont="1" applyFill="1" applyBorder="1" applyAlignment="1">
      <alignment horizontal="center" vertical="center" wrapText="1"/>
    </xf>
    <xf numFmtId="0" fontId="22" fillId="28" borderId="11" xfId="0" applyFont="1" applyFill="1" applyBorder="1" applyAlignment="1">
      <alignment horizontal="center" vertical="center" wrapText="1" shrinkToFit="1"/>
    </xf>
    <xf numFmtId="0" fontId="22" fillId="28" borderId="119" xfId="0" applyFont="1" applyFill="1" applyBorder="1" applyAlignment="1">
      <alignment horizontal="center" vertical="center" shrinkToFit="1"/>
    </xf>
    <xf numFmtId="0" fontId="22" fillId="28" borderId="172" xfId="0" applyFont="1" applyFill="1" applyBorder="1" applyAlignment="1">
      <alignment horizontal="center" vertical="center" shrinkToFit="1"/>
    </xf>
    <xf numFmtId="0" fontId="22" fillId="28" borderId="100" xfId="0" applyFont="1" applyFill="1" applyBorder="1" applyAlignment="1">
      <alignment horizontal="center" vertical="center" shrinkToFit="1"/>
    </xf>
    <xf numFmtId="0" fontId="22" fillId="28" borderId="31" xfId="0" applyFont="1" applyFill="1" applyBorder="1" applyAlignment="1">
      <alignment horizontal="left" vertical="center" wrapText="1"/>
    </xf>
    <xf numFmtId="0" fontId="22" fillId="28" borderId="32" xfId="0" applyFont="1" applyFill="1" applyBorder="1" applyAlignment="1">
      <alignment horizontal="left" vertical="center" wrapText="1"/>
    </xf>
    <xf numFmtId="0" fontId="22" fillId="28" borderId="33" xfId="0" applyFont="1" applyFill="1" applyBorder="1" applyAlignment="1">
      <alignment horizontal="left" vertical="center" wrapText="1"/>
    </xf>
    <xf numFmtId="0" fontId="34" fillId="28" borderId="152" xfId="0" applyFont="1" applyFill="1" applyBorder="1" applyAlignment="1">
      <alignment horizontal="center" vertical="center" wrapText="1"/>
    </xf>
    <xf numFmtId="0" fontId="22" fillId="28" borderId="208" xfId="0" applyFont="1" applyFill="1" applyBorder="1" applyAlignment="1">
      <alignment horizontal="center" vertical="center" wrapText="1"/>
    </xf>
    <xf numFmtId="0" fontId="22" fillId="29" borderId="31" xfId="0" applyFont="1" applyFill="1" applyBorder="1" applyAlignment="1">
      <alignment horizontal="center" vertical="center" textRotation="255" shrinkToFit="1"/>
    </xf>
    <xf numFmtId="0" fontId="22" fillId="29" borderId="32" xfId="0" applyFont="1" applyFill="1" applyBorder="1" applyAlignment="1">
      <alignment horizontal="center" vertical="center" textRotation="255" shrinkToFit="1"/>
    </xf>
    <xf numFmtId="0" fontId="22" fillId="29" borderId="33" xfId="0" applyFont="1" applyFill="1" applyBorder="1" applyAlignment="1">
      <alignment horizontal="center" vertical="center" textRotation="255" shrinkToFit="1"/>
    </xf>
    <xf numFmtId="0" fontId="22" fillId="29" borderId="11" xfId="0" applyFont="1" applyFill="1" applyBorder="1" applyAlignment="1">
      <alignment horizontal="center" vertical="center" textRotation="255" wrapText="1" shrinkToFit="1"/>
    </xf>
    <xf numFmtId="0" fontId="22" fillId="29" borderId="11" xfId="0" applyFont="1" applyFill="1" applyBorder="1" applyAlignment="1">
      <alignment horizontal="center" vertical="center" textRotation="255" shrinkToFit="1"/>
    </xf>
    <xf numFmtId="0" fontId="34" fillId="28" borderId="130" xfId="0" applyFont="1" applyFill="1" applyBorder="1" applyAlignment="1">
      <alignment horizontal="center" vertical="center" wrapText="1"/>
    </xf>
    <xf numFmtId="0" fontId="34" fillId="28" borderId="155" xfId="0" applyFont="1" applyFill="1" applyBorder="1" applyAlignment="1">
      <alignment horizontal="center" vertical="center" wrapText="1"/>
    </xf>
    <xf numFmtId="0" fontId="83" fillId="0" borderId="0" xfId="0" applyFont="1" applyAlignment="1">
      <alignment horizontal="right" vertical="center"/>
    </xf>
    <xf numFmtId="0" fontId="90" fillId="0" borderId="0" xfId="0" applyFont="1" applyAlignment="1">
      <alignment horizontal="right" vertical="center"/>
    </xf>
    <xf numFmtId="0" fontId="41" fillId="24" borderId="153" xfId="0" applyFont="1" applyFill="1" applyBorder="1" applyAlignment="1">
      <alignment horizontal="left" vertical="center" wrapText="1"/>
    </xf>
    <xf numFmtId="0" fontId="41" fillId="24" borderId="155" xfId="0" applyFont="1" applyFill="1" applyBorder="1" applyAlignment="1">
      <alignment horizontal="left" vertical="center" wrapText="1"/>
    </xf>
    <xf numFmtId="0" fontId="37" fillId="0" borderId="130" xfId="0" applyFont="1" applyBorder="1" applyAlignment="1" applyProtection="1">
      <alignment horizontal="center" vertical="center" wrapText="1"/>
      <protection locked="0"/>
    </xf>
    <xf numFmtId="0" fontId="37" fillId="0" borderId="135" xfId="0" applyFont="1" applyBorder="1" applyAlignment="1" applyProtection="1">
      <alignment horizontal="center" vertical="center" wrapText="1"/>
      <protection locked="0"/>
    </xf>
    <xf numFmtId="0" fontId="21" fillId="24" borderId="211" xfId="0" applyFont="1" applyFill="1" applyBorder="1" applyAlignment="1">
      <alignment vertical="center" wrapText="1"/>
    </xf>
    <xf numFmtId="0" fontId="37" fillId="24" borderId="213" xfId="0" applyFont="1" applyFill="1" applyBorder="1" applyAlignment="1">
      <alignment horizontal="center" vertical="center" wrapText="1"/>
    </xf>
    <xf numFmtId="0" fontId="37" fillId="24" borderId="214" xfId="0" applyFont="1" applyFill="1" applyBorder="1" applyAlignment="1">
      <alignment horizontal="center" vertical="center" wrapText="1"/>
    </xf>
    <xf numFmtId="0" fontId="27" fillId="24" borderId="211" xfId="0" applyFont="1" applyFill="1" applyBorder="1" applyAlignment="1">
      <alignment vertical="center" wrapText="1"/>
    </xf>
    <xf numFmtId="0" fontId="27" fillId="24" borderId="215" xfId="0" applyFont="1" applyFill="1" applyBorder="1" applyAlignment="1">
      <alignment horizontal="left" vertical="center" wrapText="1"/>
    </xf>
    <xf numFmtId="0" fontId="27" fillId="24" borderId="212" xfId="0" applyFont="1" applyFill="1" applyBorder="1" applyAlignment="1">
      <alignment horizontal="left" vertical="center" wrapText="1"/>
    </xf>
    <xf numFmtId="0" fontId="21" fillId="24" borderId="215" xfId="0" applyFont="1" applyFill="1" applyBorder="1" applyAlignment="1">
      <alignment horizontal="left" vertical="center" wrapText="1"/>
    </xf>
    <xf numFmtId="0" fontId="21" fillId="24" borderId="212" xfId="0" applyFont="1" applyFill="1" applyBorder="1" applyAlignment="1">
      <alignment horizontal="left" vertical="center" wrapText="1"/>
    </xf>
    <xf numFmtId="0" fontId="31" fillId="24" borderId="84" xfId="0" applyFont="1" applyFill="1" applyBorder="1" applyAlignment="1">
      <alignment horizontal="left" vertical="center" wrapText="1"/>
    </xf>
    <xf numFmtId="0" fontId="32" fillId="24" borderId="53" xfId="0" applyFont="1" applyFill="1" applyBorder="1" applyAlignment="1">
      <alignment horizontal="left" vertical="center" wrapText="1"/>
    </xf>
    <xf numFmtId="0" fontId="33" fillId="24" borderId="216" xfId="0" applyFont="1" applyFill="1" applyBorder="1" applyAlignment="1">
      <alignment horizontal="center" vertical="center" wrapText="1"/>
    </xf>
    <xf numFmtId="0" fontId="33" fillId="24" borderId="217" xfId="0" applyFont="1" applyFill="1" applyBorder="1" applyAlignment="1">
      <alignment horizontal="center" vertical="center" wrapText="1"/>
    </xf>
    <xf numFmtId="0" fontId="27" fillId="24" borderId="212" xfId="0" applyFont="1" applyFill="1" applyBorder="1" applyAlignment="1">
      <alignment vertical="center" wrapText="1"/>
    </xf>
    <xf numFmtId="0" fontId="32" fillId="24" borderId="224" xfId="0" applyFont="1" applyFill="1" applyBorder="1" applyAlignment="1">
      <alignment vertical="center" wrapText="1"/>
    </xf>
    <xf numFmtId="0" fontId="32" fillId="24" borderId="212" xfId="0" applyFont="1" applyFill="1" applyBorder="1" applyAlignment="1">
      <alignment vertical="center" wrapText="1"/>
    </xf>
    <xf numFmtId="0" fontId="33" fillId="24" borderId="213" xfId="0" applyFont="1" applyFill="1" applyBorder="1" applyAlignment="1">
      <alignment horizontal="center" vertical="center" wrapText="1"/>
    </xf>
    <xf numFmtId="0" fontId="33" fillId="24" borderId="214" xfId="0" applyFont="1" applyFill="1" applyBorder="1" applyAlignment="1">
      <alignment horizontal="center" vertical="center" wrapText="1"/>
    </xf>
    <xf numFmtId="0" fontId="35" fillId="24" borderId="104" xfId="0" applyFont="1" applyFill="1" applyBorder="1" applyAlignment="1">
      <alignment horizontal="center" vertical="center"/>
    </xf>
    <xf numFmtId="0" fontId="35" fillId="24" borderId="44" xfId="0" applyFont="1" applyFill="1" applyBorder="1" applyAlignment="1">
      <alignment horizontal="center" vertical="center"/>
    </xf>
    <xf numFmtId="0" fontId="35" fillId="24" borderId="45" xfId="0" applyFont="1" applyFill="1" applyBorder="1" applyAlignment="1">
      <alignment horizontal="center" vertical="center"/>
    </xf>
    <xf numFmtId="0" fontId="49" fillId="24" borderId="106" xfId="0" applyFont="1" applyFill="1" applyBorder="1" applyAlignment="1">
      <alignment horizontal="center" vertical="center"/>
    </xf>
    <xf numFmtId="0" fontId="49" fillId="24" borderId="47" xfId="0" applyFont="1" applyFill="1" applyBorder="1" applyAlignment="1">
      <alignment horizontal="center" vertical="center"/>
    </xf>
    <xf numFmtId="0" fontId="49" fillId="24" borderId="48" xfId="0" applyFont="1" applyFill="1" applyBorder="1" applyAlignment="1">
      <alignment horizontal="center" vertical="center"/>
    </xf>
    <xf numFmtId="0" fontId="21" fillId="24" borderId="85" xfId="0" applyFont="1" applyFill="1" applyBorder="1" applyAlignment="1">
      <alignment vertical="center" wrapText="1"/>
    </xf>
    <xf numFmtId="0" fontId="27" fillId="24" borderId="85" xfId="0" applyFont="1" applyFill="1" applyBorder="1" applyAlignment="1">
      <alignment vertical="center" wrapText="1"/>
    </xf>
    <xf numFmtId="0" fontId="37" fillId="0" borderId="79" xfId="0" applyFont="1" applyBorder="1" applyAlignment="1" applyProtection="1">
      <alignment horizontal="center" vertical="center" wrapText="1"/>
      <protection locked="0"/>
    </xf>
    <xf numFmtId="0" fontId="37" fillId="0" borderId="121" xfId="0" applyFont="1" applyBorder="1" applyAlignment="1" applyProtection="1">
      <alignment horizontal="center" vertical="center" wrapText="1"/>
      <protection locked="0"/>
    </xf>
    <xf numFmtId="0" fontId="21" fillId="30" borderId="182" xfId="0" applyFont="1" applyFill="1" applyBorder="1" applyAlignment="1">
      <alignment horizontal="left" vertical="center"/>
    </xf>
    <xf numFmtId="0" fontId="21" fillId="30" borderId="178" xfId="0" applyFont="1" applyFill="1" applyBorder="1" applyAlignment="1">
      <alignment horizontal="left" vertical="center"/>
    </xf>
    <xf numFmtId="0" fontId="21" fillId="30" borderId="179" xfId="0" applyFont="1" applyFill="1" applyBorder="1" applyAlignment="1">
      <alignment horizontal="left" vertical="center"/>
    </xf>
    <xf numFmtId="0" fontId="0" fillId="24" borderId="218" xfId="0" applyFill="1" applyBorder="1" applyAlignment="1">
      <alignment horizontal="center" vertical="center"/>
    </xf>
    <xf numFmtId="0" fontId="61" fillId="24" borderId="219" xfId="0" applyFont="1" applyFill="1" applyBorder="1" applyAlignment="1">
      <alignment vertical="center" wrapText="1"/>
    </xf>
    <xf numFmtId="0" fontId="27" fillId="24" borderId="38" xfId="0" applyFont="1" applyFill="1" applyBorder="1" applyAlignment="1">
      <alignment vertical="center" wrapText="1"/>
    </xf>
    <xf numFmtId="0" fontId="37" fillId="0" borderId="213" xfId="0" applyFont="1" applyBorder="1" applyAlignment="1" applyProtection="1">
      <alignment horizontal="center" vertical="center" wrapText="1"/>
      <protection locked="0"/>
    </xf>
    <xf numFmtId="0" fontId="37" fillId="0" borderId="214" xfId="0" applyFont="1" applyBorder="1" applyAlignment="1" applyProtection="1">
      <alignment horizontal="center" vertical="center" wrapText="1"/>
      <protection locked="0"/>
    </xf>
    <xf numFmtId="0" fontId="40" fillId="0" borderId="213" xfId="0" applyFont="1" applyBorder="1" applyAlignment="1" applyProtection="1">
      <alignment horizontal="center" vertical="center"/>
      <protection locked="0"/>
    </xf>
    <xf numFmtId="0" fontId="40" fillId="0" borderId="214" xfId="0" applyFont="1" applyBorder="1" applyAlignment="1" applyProtection="1">
      <alignment horizontal="center" vertical="center"/>
      <protection locked="0"/>
    </xf>
    <xf numFmtId="0" fontId="37" fillId="0" borderId="150" xfId="0" applyFont="1" applyBorder="1" applyAlignment="1" applyProtection="1">
      <alignment horizontal="center" vertical="center" wrapText="1"/>
      <protection locked="0"/>
    </xf>
    <xf numFmtId="0" fontId="37" fillId="0" borderId="151" xfId="0" applyFont="1" applyBorder="1" applyAlignment="1" applyProtection="1">
      <alignment horizontal="center" vertical="center" wrapText="1"/>
      <protection locked="0"/>
    </xf>
    <xf numFmtId="0" fontId="37" fillId="0" borderId="216" xfId="0" applyFont="1" applyBorder="1" applyAlignment="1" applyProtection="1">
      <alignment horizontal="center" vertical="center" wrapText="1"/>
      <protection locked="0"/>
    </xf>
    <xf numFmtId="0" fontId="37" fillId="0" borderId="217" xfId="0" applyFont="1" applyBorder="1" applyAlignment="1" applyProtection="1">
      <alignment horizontal="center" vertical="center" wrapText="1"/>
      <protection locked="0"/>
    </xf>
    <xf numFmtId="0" fontId="30" fillId="24" borderId="46" xfId="0" applyFont="1" applyFill="1" applyBorder="1">
      <alignment vertical="center"/>
    </xf>
    <xf numFmtId="0" fontId="30" fillId="24" borderId="30" xfId="0" applyFont="1" applyFill="1" applyBorder="1" applyAlignment="1">
      <alignment horizontal="center" vertical="center" wrapText="1"/>
    </xf>
    <xf numFmtId="0" fontId="30" fillId="24" borderId="108" xfId="0" applyFont="1" applyFill="1" applyBorder="1" applyAlignment="1">
      <alignment horizontal="center" vertical="center"/>
    </xf>
    <xf numFmtId="0" fontId="31" fillId="29" borderId="109" xfId="0" applyFont="1" applyFill="1" applyBorder="1" applyAlignment="1">
      <alignment horizontal="left" vertical="center"/>
    </xf>
    <xf numFmtId="0" fontId="32" fillId="29" borderId="35" xfId="0" applyFont="1" applyFill="1" applyBorder="1" applyAlignment="1">
      <alignment horizontal="left" vertical="center"/>
    </xf>
    <xf numFmtId="0" fontId="32" fillId="29" borderId="108" xfId="0" applyFont="1" applyFill="1" applyBorder="1" applyAlignment="1">
      <alignment horizontal="left" vertical="center"/>
    </xf>
    <xf numFmtId="0" fontId="21" fillId="24" borderId="36" xfId="0" applyFont="1" applyFill="1" applyBorder="1" applyAlignment="1">
      <alignment vertical="center" wrapText="1"/>
    </xf>
    <xf numFmtId="0" fontId="27" fillId="24" borderId="36" xfId="0" applyFont="1" applyFill="1" applyBorder="1" applyAlignment="1">
      <alignment vertical="center" wrapText="1"/>
    </xf>
    <xf numFmtId="0" fontId="37" fillId="0" borderId="37" xfId="0" applyFont="1" applyBorder="1" applyAlignment="1" applyProtection="1">
      <alignment horizontal="center" vertical="center" wrapText="1"/>
      <protection locked="0"/>
    </xf>
    <xf numFmtId="0" fontId="37" fillId="0" borderId="111" xfId="0" applyFont="1" applyBorder="1" applyAlignment="1" applyProtection="1">
      <alignment horizontal="center" vertical="center" wrapText="1"/>
      <protection locked="0"/>
    </xf>
    <xf numFmtId="0" fontId="21" fillId="29" borderId="109" xfId="0" applyFont="1" applyFill="1" applyBorder="1" applyAlignment="1">
      <alignment horizontal="left" vertical="center"/>
    </xf>
    <xf numFmtId="0" fontId="27" fillId="29" borderId="35" xfId="0" applyFont="1" applyFill="1" applyBorder="1" applyAlignment="1">
      <alignment horizontal="left" vertical="center"/>
    </xf>
    <xf numFmtId="0" fontId="27" fillId="29" borderId="108" xfId="0" applyFont="1" applyFill="1" applyBorder="1" applyAlignment="1">
      <alignment horizontal="left" vertical="center"/>
    </xf>
    <xf numFmtId="0" fontId="27" fillId="24" borderId="215" xfId="0" applyFont="1" applyFill="1" applyBorder="1" applyAlignment="1">
      <alignment vertical="center" wrapText="1"/>
    </xf>
    <xf numFmtId="0" fontId="21" fillId="24" borderId="212" xfId="0" applyFont="1" applyFill="1" applyBorder="1" applyAlignment="1">
      <alignment vertical="center" wrapText="1"/>
    </xf>
    <xf numFmtId="0" fontId="37" fillId="0" borderId="147"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21" fillId="24" borderId="220" xfId="0" applyFont="1" applyFill="1" applyBorder="1" applyAlignment="1">
      <alignment horizontal="left" vertical="center" wrapText="1"/>
    </xf>
    <xf numFmtId="0" fontId="21" fillId="24" borderId="219" xfId="0" applyFont="1" applyFill="1" applyBorder="1" applyAlignment="1">
      <alignment horizontal="left" vertical="center" wrapText="1"/>
    </xf>
    <xf numFmtId="0" fontId="61" fillId="24" borderId="167" xfId="0" applyFont="1" applyFill="1" applyBorder="1" applyAlignment="1">
      <alignment horizontal="left" vertical="center" wrapText="1"/>
    </xf>
    <xf numFmtId="0" fontId="61" fillId="24" borderId="168" xfId="0" applyFont="1" applyFill="1" applyBorder="1" applyAlignment="1">
      <alignment horizontal="left" vertical="center" wrapText="1"/>
    </xf>
    <xf numFmtId="0" fontId="61" fillId="24" borderId="215" xfId="0" applyFont="1" applyFill="1" applyBorder="1" applyAlignment="1">
      <alignment horizontal="left" vertical="center" wrapText="1"/>
    </xf>
    <xf numFmtId="0" fontId="61" fillId="24" borderId="212" xfId="0" applyFont="1" applyFill="1" applyBorder="1" applyAlignment="1">
      <alignment horizontal="left" vertical="center" wrapText="1"/>
    </xf>
    <xf numFmtId="0" fontId="21" fillId="24" borderId="207" xfId="0" applyFont="1" applyFill="1" applyBorder="1" applyAlignment="1">
      <alignment horizontal="left" vertical="center" wrapText="1"/>
    </xf>
    <xf numFmtId="0" fontId="21" fillId="24" borderId="149" xfId="0" applyFont="1" applyFill="1" applyBorder="1" applyAlignment="1">
      <alignment horizontal="left" vertical="center" wrapText="1"/>
    </xf>
    <xf numFmtId="0" fontId="37" fillId="0" borderId="128" xfId="0" applyFont="1" applyBorder="1" applyAlignment="1" applyProtection="1">
      <alignment horizontal="center" vertical="center" wrapText="1"/>
      <protection locked="0"/>
    </xf>
    <xf numFmtId="0" fontId="37" fillId="24" borderId="39" xfId="0" applyFont="1" applyFill="1" applyBorder="1" applyAlignment="1">
      <alignment horizontal="center" vertical="center" wrapText="1"/>
    </xf>
    <xf numFmtId="0" fontId="37" fillId="24" borderId="113" xfId="0" applyFont="1" applyFill="1" applyBorder="1" applyAlignment="1">
      <alignment horizontal="center" vertical="center" wrapText="1"/>
    </xf>
    <xf numFmtId="0" fontId="42" fillId="24" borderId="223" xfId="0" applyFont="1" applyFill="1" applyBorder="1" applyAlignment="1">
      <alignment vertical="center" wrapText="1"/>
    </xf>
    <xf numFmtId="0" fontId="27" fillId="24" borderId="223" xfId="0" applyFont="1" applyFill="1" applyBorder="1" applyAlignment="1">
      <alignment vertical="center" wrapText="1"/>
    </xf>
    <xf numFmtId="0" fontId="37" fillId="0" borderId="131" xfId="0" applyFont="1" applyBorder="1" applyAlignment="1" applyProtection="1">
      <alignment horizontal="center" vertical="center" wrapText="1"/>
      <protection locked="0"/>
    </xf>
    <xf numFmtId="0" fontId="37" fillId="0" borderId="133" xfId="0" applyFont="1" applyBorder="1" applyAlignment="1" applyProtection="1">
      <alignment horizontal="center" vertical="center" wrapText="1"/>
      <protection locked="0"/>
    </xf>
    <xf numFmtId="0" fontId="42" fillId="24" borderId="155" xfId="0" applyFont="1" applyFill="1" applyBorder="1" applyAlignment="1">
      <alignment horizontal="left" vertical="center" wrapText="1"/>
    </xf>
    <xf numFmtId="0" fontId="21" fillId="24" borderId="131" xfId="0" applyFont="1" applyFill="1" applyBorder="1" applyAlignment="1">
      <alignment horizontal="left" vertical="center" wrapText="1"/>
    </xf>
    <xf numFmtId="0" fontId="21" fillId="24" borderId="245" xfId="0" applyFont="1" applyFill="1" applyBorder="1" applyAlignment="1">
      <alignment horizontal="left" vertical="center" wrapText="1"/>
    </xf>
    <xf numFmtId="0" fontId="21" fillId="24" borderId="246" xfId="0" applyFont="1" applyFill="1" applyBorder="1" applyAlignment="1">
      <alignment horizontal="left" vertical="center" wrapText="1"/>
    </xf>
    <xf numFmtId="0" fontId="37" fillId="24" borderId="243" xfId="0" applyFont="1" applyFill="1" applyBorder="1" applyAlignment="1">
      <alignment horizontal="center" vertical="center" wrapText="1"/>
    </xf>
    <xf numFmtId="0" fontId="37" fillId="24" borderId="244" xfId="0" applyFont="1" applyFill="1" applyBorder="1" applyAlignment="1">
      <alignment horizontal="center" vertical="center" wrapText="1"/>
    </xf>
    <xf numFmtId="0" fontId="37" fillId="0" borderId="130" xfId="0" applyFont="1" applyBorder="1" applyAlignment="1" applyProtection="1">
      <alignment horizontal="left" vertical="center" wrapText="1"/>
      <protection locked="0"/>
    </xf>
    <xf numFmtId="0" fontId="37" fillId="0" borderId="135" xfId="0" applyFont="1" applyBorder="1" applyAlignment="1" applyProtection="1">
      <alignment horizontal="left" vertical="center" wrapText="1"/>
      <protection locked="0"/>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桁区切り 3" xfId="49"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標準 20" xfId="51" xr:uid="{B4A0F7C6-EDD1-437A-8F12-D58084F6BC34}"/>
    <cellStyle name="標準 22" xfId="50" xr:uid="{6C7DE2AD-90A7-449F-9220-8C53DC47A45F}"/>
    <cellStyle name="標準 3" xfId="48" xr:uid="{9A2301C7-9F43-4D8E-A8E2-657636029D08}"/>
    <cellStyle name="良い" xfId="33" builtinId="26" customBuiltin="1"/>
  </cellStyles>
  <dxfs count="84">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5" tint="0.79998168889431442"/>
        </patternFill>
      </fill>
    </dxf>
    <dxf>
      <font>
        <b/>
        <i val="0"/>
        <color rgb="FFFF0000"/>
      </font>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s>
  <tableStyles count="0" defaultTableStyle="TableStyleMedium2" defaultPivotStyle="PivotStyleLight16"/>
  <colors>
    <mruColors>
      <color rgb="FFE2EFDA"/>
      <color rgb="FFE1FFFF"/>
      <color rgb="FFF2F2F2"/>
      <color rgb="FFCCFFFF"/>
      <color rgb="FFCCECFF"/>
      <color rgb="FFFCE4D6"/>
      <color rgb="FFD9E1F2"/>
      <color rgb="FFFFD9D9"/>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26494;&#64017;&#30495;&#28548;(MATSUZAKIMasumi\Downloads\(&#20316;&#26989;&#20013;)&#12304;R7&#20104;&#20633;&#36027;&#36861;&#21152;&#12305;&#23455;&#26045;&#35336;&#30011;r7_1_2_&#26494;&#64017;&#36861;&#35352;&#26696;.xlsx" TargetMode="External"/><Relationship Id="rId1" Type="http://schemas.openxmlformats.org/officeDocument/2006/relationships/externalLinkPath" Target="https://digitalgojp-my.sharepoint.com/Users/&#26494;&#64017;&#30495;&#28548;(MATSUZAKIMasumi/Downloads/(&#20316;&#26989;&#20013;)&#12304;R7&#20104;&#20633;&#36027;&#36861;&#21152;&#12305;&#23455;&#26045;&#35336;&#30011;r7_1_2_&#26494;&#64017;&#36861;&#35352;&#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自治体公表（案）"/>
      <sheetName val="実施計画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s>
    <sheetDataSet>
      <sheetData sheetId="0"/>
      <sheetData sheetId="1"/>
      <sheetData sheetId="2">
        <row r="2">
          <cell r="C2" t="str">
            <v>推奨事業</v>
          </cell>
          <cell r="E2" t="str">
            <v>○</v>
          </cell>
          <cell r="G2" t="str">
            <v>○</v>
          </cell>
          <cell r="I2" t="str">
            <v>○</v>
          </cell>
          <cell r="M2" t="str">
            <v>○</v>
          </cell>
          <cell r="O2" t="str">
            <v>①エネルギー・食料品価格等の物価高騰に伴う低所得世帯支援</v>
          </cell>
          <cell r="Q2" t="str">
            <v>－</v>
          </cell>
          <cell r="S2" t="str">
            <v>－</v>
          </cell>
          <cell r="AJ2" t="str">
            <v>イ 利子補給事業又は信用保証料補助事業</v>
          </cell>
          <cell r="AN2" t="str">
            <v>○</v>
          </cell>
          <cell r="AR2" t="str">
            <v>ホームページ</v>
          </cell>
        </row>
        <row r="3">
          <cell r="O3" t="str">
            <v>②エネルギー・食料品価格等の物価高騰に伴う子育て世帯支援</v>
          </cell>
          <cell r="Q3" t="str">
            <v>○</v>
          </cell>
          <cell r="S3" t="str">
            <v>○</v>
          </cell>
          <cell r="AJ3" t="str">
            <v>ロ 不確実な事故等の発生に応じて資金を交付する事業</v>
          </cell>
          <cell r="AR3" t="str">
            <v>ホームページ等</v>
          </cell>
        </row>
        <row r="4">
          <cell r="K4" t="str">
            <v>Ⅱ．物価高の克服</v>
          </cell>
          <cell r="O4" t="str">
            <v>③消費下支え等を通じた生活者支援</v>
          </cell>
          <cell r="AJ4" t="str">
            <v>ロ 当該事業の進捗が他の事業の進捗に依存するもの</v>
          </cell>
          <cell r="AR4" t="str">
            <v>広報誌</v>
          </cell>
        </row>
        <row r="5">
          <cell r="O5" t="str">
            <v>④省エネ家電等への買い換え促進による生活者支援</v>
          </cell>
          <cell r="Q5" t="str">
            <v>－</v>
          </cell>
          <cell r="S5" t="str">
            <v>○</v>
          </cell>
          <cell r="U5" t="str">
            <v>－</v>
          </cell>
          <cell r="AR5" t="str">
            <v>広報誌等</v>
          </cell>
        </row>
        <row r="6">
          <cell r="O6" t="str">
            <v>⑤医療・介護・保育施設、学校施設、公衆浴場等に対する物価高騰対策支援</v>
          </cell>
          <cell r="AR6" t="str">
            <v>ホームページ、広報誌</v>
          </cell>
        </row>
        <row r="7">
          <cell r="O7" t="str">
            <v>⑥農林水産業における物価高騰対策支援</v>
          </cell>
          <cell r="AR7" t="str">
            <v>ホームページ、広報誌等</v>
          </cell>
        </row>
        <row r="8">
          <cell r="O8" t="str">
            <v>⑦中小企業等に対するエネルギー価格高騰対策支援</v>
          </cell>
        </row>
        <row r="9">
          <cell r="O9" t="str">
            <v>⑧地域公共交通・物流や地域観光業等に対する支援</v>
          </cell>
        </row>
        <row r="10">
          <cell r="C10" t="str">
            <v>給付支援</v>
          </cell>
          <cell r="O10" t="str">
            <v>⑨推奨事業メニュー例よりも更に効果があると判断する地方単独事業</v>
          </cell>
        </row>
        <row r="12">
          <cell r="O12" t="str">
            <v>－</v>
          </cell>
        </row>
        <row r="13">
          <cell r="AE13" t="str">
            <v>R6当初（地）</v>
          </cell>
        </row>
        <row r="14">
          <cell r="AE14" t="str">
            <v>R6補正（地）</v>
          </cell>
        </row>
        <row r="15">
          <cell r="AE15" t="str">
            <v>R6予備費（地）</v>
          </cell>
        </row>
        <row r="16">
          <cell r="AE16" t="str">
            <v>R7当初（地）</v>
          </cell>
        </row>
        <row r="17">
          <cell r="AE17" t="str">
            <v>R7補正（地）</v>
          </cell>
        </row>
        <row r="18">
          <cell r="AE18" t="str">
            <v>R7予備費（地）</v>
          </cell>
        </row>
        <row r="22">
          <cell r="A22" t="str">
            <v>R6_補正</v>
          </cell>
        </row>
        <row r="33">
          <cell r="AA33" t="str">
            <v>R6.12</v>
          </cell>
        </row>
        <row r="34">
          <cell r="AA34" t="str">
            <v>R7.1</v>
          </cell>
        </row>
        <row r="35">
          <cell r="A35" t="str">
            <v>R6_補正</v>
          </cell>
          <cell r="AA35" t="str">
            <v>R7.2</v>
          </cell>
        </row>
        <row r="36">
          <cell r="A36" t="str">
            <v>R7_予備</v>
          </cell>
          <cell r="AA36" t="str">
            <v>R7.3</v>
          </cell>
        </row>
        <row r="37">
          <cell r="AA37" t="str">
            <v>R7.4</v>
          </cell>
          <cell r="AC37" t="str">
            <v>R7.4</v>
          </cell>
        </row>
        <row r="38">
          <cell r="A38" t="str">
            <v>R6_補正</v>
          </cell>
          <cell r="AA38" t="str">
            <v>R7.5</v>
          </cell>
          <cell r="AC38" t="str">
            <v>R7.5</v>
          </cell>
        </row>
        <row r="39">
          <cell r="A39" t="str">
            <v>R7_予備</v>
          </cell>
          <cell r="AA39" t="str">
            <v>R7.6</v>
          </cell>
          <cell r="AC39" t="str">
            <v>R7.6</v>
          </cell>
        </row>
        <row r="40">
          <cell r="A40" t="str">
            <v>R6_補正・R7_予備</v>
          </cell>
          <cell r="AA40" t="str">
            <v>R7.7</v>
          </cell>
          <cell r="AC40" t="str">
            <v>R7.7</v>
          </cell>
        </row>
        <row r="41">
          <cell r="AA41" t="str">
            <v>R7.8</v>
          </cell>
          <cell r="AC41" t="str">
            <v>R7.8</v>
          </cell>
        </row>
        <row r="42">
          <cell r="AC42" t="str">
            <v>R7.9</v>
          </cell>
        </row>
        <row r="43">
          <cell r="AC43" t="str">
            <v>R7.10</v>
          </cell>
          <cell r="AP43" t="str">
            <v>対象世帯に対して令和6年12月までに支給を開始する</v>
          </cell>
        </row>
        <row r="44">
          <cell r="AC44" t="str">
            <v>R7.11</v>
          </cell>
          <cell r="AP44" t="str">
            <v>対象世帯に対して令和7年1月までに支給を開始する</v>
          </cell>
        </row>
        <row r="45">
          <cell r="AC45" t="str">
            <v>R7.12</v>
          </cell>
          <cell r="AP45" t="str">
            <v>対象世帯に対して令和7年2月までに支給を開始する</v>
          </cell>
        </row>
        <row r="46">
          <cell r="AC46" t="str">
            <v>R8.1</v>
          </cell>
          <cell r="AP46" t="str">
            <v>対象世帯に対して令和7年3月までに支給を開始する</v>
          </cell>
        </row>
        <row r="47">
          <cell r="AC47" t="str">
            <v>R8.2</v>
          </cell>
          <cell r="AP47" t="str">
            <v>対象世帯に対して令和7年4月までに支給を開始する</v>
          </cell>
        </row>
        <row r="48">
          <cell r="AC48" t="str">
            <v>R8.3</v>
          </cell>
          <cell r="AP48" t="str">
            <v>対象世帯に対して令和7年5月までに支給を開始する</v>
          </cell>
        </row>
        <row r="49">
          <cell r="AP49" t="str">
            <v>対象世帯に対して令和7年6月までに支給を開始する</v>
          </cell>
        </row>
        <row r="50">
          <cell r="AP50" t="str">
            <v>対象世帯に対して令和7年7月までに支給を開始する</v>
          </cell>
        </row>
        <row r="51">
          <cell r="AP51" t="str">
            <v>対象世帯に対して令和7年8月までに支給を開始する</v>
          </cell>
        </row>
        <row r="56">
          <cell r="W56" t="str">
            <v>R7.4</v>
          </cell>
        </row>
        <row r="57">
          <cell r="W57" t="str">
            <v>R7.5</v>
          </cell>
        </row>
        <row r="58">
          <cell r="W58" t="str">
            <v>R7.6</v>
          </cell>
        </row>
        <row r="59">
          <cell r="W59" t="str">
            <v>R7.7</v>
          </cell>
        </row>
        <row r="60">
          <cell r="W60" t="str">
            <v>R7.8</v>
          </cell>
        </row>
        <row r="61">
          <cell r="W61" t="str">
            <v>R7.9</v>
          </cell>
        </row>
        <row r="62">
          <cell r="W62" t="str">
            <v>R7.10</v>
          </cell>
        </row>
        <row r="63">
          <cell r="W63" t="str">
            <v>R7.11</v>
          </cell>
        </row>
        <row r="64">
          <cell r="W64" t="str">
            <v>R7.12</v>
          </cell>
        </row>
        <row r="65">
          <cell r="W65" t="str">
            <v>R8.1</v>
          </cell>
        </row>
        <row r="66">
          <cell r="W66" t="str">
            <v>R8.2</v>
          </cell>
        </row>
        <row r="67">
          <cell r="W67" t="str">
            <v>R8.3</v>
          </cell>
        </row>
      </sheetData>
      <sheetData sheetId="3"/>
      <sheetData sheetId="4"/>
      <sheetData sheetId="5"/>
      <sheetData sheetId="6"/>
      <sheetData sheetId="7"/>
      <sheetData sheetId="8"/>
      <sheetData sheetId="9"/>
      <sheetData sheetId="10"/>
      <sheetData sheetId="11">
        <row r="2">
          <cell r="J2" t="str">
            <v>【01_北海道】</v>
          </cell>
        </row>
        <row r="3">
          <cell r="J3" t="str">
            <v>【02_青森県】</v>
          </cell>
        </row>
        <row r="4">
          <cell r="J4" t="str">
            <v>【03_岩手県】</v>
          </cell>
        </row>
        <row r="5">
          <cell r="J5" t="str">
            <v>【04_宮城県】</v>
          </cell>
        </row>
        <row r="6">
          <cell r="J6" t="str">
            <v>【05_秋田県】</v>
          </cell>
        </row>
        <row r="7">
          <cell r="J7" t="str">
            <v>【06_山形県】</v>
          </cell>
        </row>
        <row r="8">
          <cell r="J8" t="str">
            <v>【07_福島県】</v>
          </cell>
        </row>
        <row r="9">
          <cell r="J9" t="str">
            <v>【08_茨城県】</v>
          </cell>
        </row>
        <row r="10">
          <cell r="J10" t="str">
            <v>【09_栃木県】</v>
          </cell>
        </row>
        <row r="11">
          <cell r="J11" t="str">
            <v>【10_群馬県】</v>
          </cell>
        </row>
        <row r="12">
          <cell r="J12" t="str">
            <v>【11_埼玉県】</v>
          </cell>
        </row>
        <row r="13">
          <cell r="J13" t="str">
            <v>【12_千葉県】</v>
          </cell>
        </row>
        <row r="14">
          <cell r="J14" t="str">
            <v>【13_東京都】</v>
          </cell>
        </row>
        <row r="15">
          <cell r="J15" t="str">
            <v>【14_神奈川県】</v>
          </cell>
        </row>
        <row r="16">
          <cell r="J16" t="str">
            <v>【15_新潟県】</v>
          </cell>
        </row>
        <row r="17">
          <cell r="J17" t="str">
            <v>【16_富山県】</v>
          </cell>
        </row>
        <row r="18">
          <cell r="J18" t="str">
            <v>【17_石川県】</v>
          </cell>
        </row>
        <row r="19">
          <cell r="J19" t="str">
            <v>【18_福井県】</v>
          </cell>
        </row>
        <row r="20">
          <cell r="J20" t="str">
            <v>【19_山梨県】</v>
          </cell>
        </row>
        <row r="21">
          <cell r="J21" t="str">
            <v>【20_長野県】</v>
          </cell>
        </row>
        <row r="22">
          <cell r="J22" t="str">
            <v>【21_岐阜県】</v>
          </cell>
        </row>
        <row r="23">
          <cell r="J23" t="str">
            <v>【22_静岡県】</v>
          </cell>
        </row>
        <row r="24">
          <cell r="J24" t="str">
            <v>【23_愛知県】</v>
          </cell>
        </row>
        <row r="25">
          <cell r="J25" t="str">
            <v>【24_三重県】</v>
          </cell>
        </row>
        <row r="26">
          <cell r="J26" t="str">
            <v>【25_滋賀県】</v>
          </cell>
        </row>
        <row r="27">
          <cell r="J27" t="str">
            <v>【26_京都府】</v>
          </cell>
        </row>
        <row r="28">
          <cell r="J28" t="str">
            <v>【27_大阪府】</v>
          </cell>
        </row>
        <row r="29">
          <cell r="J29" t="str">
            <v>【28_兵庫県】</v>
          </cell>
        </row>
        <row r="30">
          <cell r="J30" t="str">
            <v>【29_奈良県】</v>
          </cell>
        </row>
        <row r="31">
          <cell r="J31" t="str">
            <v>【30_和歌山県】</v>
          </cell>
        </row>
        <row r="32">
          <cell r="J32" t="str">
            <v>【31_鳥取県】</v>
          </cell>
        </row>
        <row r="33">
          <cell r="J33" t="str">
            <v>【32_島根県】</v>
          </cell>
        </row>
        <row r="34">
          <cell r="J34" t="str">
            <v>【33_岡山県】</v>
          </cell>
        </row>
        <row r="35">
          <cell r="J35" t="str">
            <v>【34_広島県】</v>
          </cell>
        </row>
        <row r="36">
          <cell r="J36" t="str">
            <v>【35_山口県】</v>
          </cell>
        </row>
        <row r="37">
          <cell r="J37" t="str">
            <v>【36_徳島県】</v>
          </cell>
        </row>
        <row r="38">
          <cell r="J38" t="str">
            <v>【37_香川県】</v>
          </cell>
        </row>
        <row r="39">
          <cell r="J39" t="str">
            <v>【38_愛媛県】</v>
          </cell>
        </row>
        <row r="40">
          <cell r="J40" t="str">
            <v>【39_高知県】</v>
          </cell>
        </row>
        <row r="41">
          <cell r="J41" t="str">
            <v>【40_福岡県】</v>
          </cell>
        </row>
        <row r="42">
          <cell r="J42" t="str">
            <v>【41_佐賀県】</v>
          </cell>
        </row>
        <row r="43">
          <cell r="J43" t="str">
            <v>【42_長崎県】</v>
          </cell>
        </row>
        <row r="44">
          <cell r="J44" t="str">
            <v>【43_熊本県】</v>
          </cell>
        </row>
        <row r="45">
          <cell r="J45" t="str">
            <v>【44_大分県】</v>
          </cell>
        </row>
        <row r="46">
          <cell r="J46" t="str">
            <v>【45_宮崎県】</v>
          </cell>
        </row>
        <row r="47">
          <cell r="J47" t="str">
            <v>【46_鹿児島県】</v>
          </cell>
        </row>
        <row r="48">
          <cell r="J48" t="str">
            <v>【47_沖縄県】</v>
          </cell>
        </row>
      </sheetData>
      <sheetData sheetId="12">
        <row r="3">
          <cell r="F3" t="str">
            <v>対象分野に関連しない</v>
          </cell>
        </row>
        <row r="29">
          <cell r="C29" t="str">
            <v>対象分野に関連しない</v>
          </cell>
        </row>
        <row r="30">
          <cell r="C30" t="str">
            <v>保育所・幼稚園・認定こども園等</v>
          </cell>
        </row>
        <row r="31">
          <cell r="C31" t="str">
            <v>障害福祉サービス事業所・施設等</v>
          </cell>
        </row>
        <row r="32">
          <cell r="C32" t="str">
            <v>介護サービス事業所・施設等</v>
          </cell>
        </row>
        <row r="33">
          <cell r="C33" t="str">
            <v>医療（食材費関係）</v>
          </cell>
        </row>
        <row r="34">
          <cell r="C34" t="str">
            <v>医療（光熱費関係）</v>
          </cell>
        </row>
        <row r="35">
          <cell r="C35" t="str">
            <v>農林水産・食品分野</v>
          </cell>
        </row>
        <row r="36">
          <cell r="C36" t="str">
            <v>特別高圧</v>
          </cell>
        </row>
        <row r="37">
          <cell r="C37" t="str">
            <v>ＬＰガス</v>
          </cell>
        </row>
        <row r="38">
          <cell r="C38" t="str">
            <v>私立学校</v>
          </cell>
        </row>
        <row r="39">
          <cell r="C39" t="str">
            <v>学用品費・実験資材等</v>
          </cell>
        </row>
        <row r="40">
          <cell r="C40" t="str">
            <v>給食</v>
          </cell>
        </row>
        <row r="41">
          <cell r="C41" t="str">
            <v>水道事業者</v>
          </cell>
        </row>
        <row r="42">
          <cell r="C42" t="str">
            <v>生活衛生関係営業者</v>
          </cell>
        </row>
        <row r="43">
          <cell r="C43" t="str">
            <v>農業集落排水事業者</v>
          </cell>
        </row>
        <row r="44">
          <cell r="C44" t="str">
            <v>漁業集落排水事業者</v>
          </cell>
        </row>
        <row r="45">
          <cell r="C45" t="str">
            <v>下水道事業者</v>
          </cell>
        </row>
        <row r="46">
          <cell r="C46" t="str">
            <v>運輸交通・物流・観光事業者</v>
          </cell>
        </row>
        <row r="47">
          <cell r="C47" t="str">
            <v>民間委託の運用</v>
          </cell>
        </row>
        <row r="48">
          <cell r="C48" t="str">
            <v>灯油</v>
          </cell>
        </row>
        <row r="49">
          <cell r="C49" t="str">
            <v>省エネ家電買い替え等</v>
          </cell>
        </row>
        <row r="50">
          <cell r="C50" t="str">
            <v>児童養護施設等</v>
          </cell>
        </row>
        <row r="51">
          <cell r="C51" t="str">
            <v>卸売市場関係</v>
          </cell>
        </row>
        <row r="52">
          <cell r="C52" t="str">
            <v>肥料等農業資材</v>
          </cell>
        </row>
        <row r="53">
          <cell r="C53" t="str">
            <v>薬局</v>
          </cell>
        </row>
        <row r="54">
          <cell r="C54" t="str">
            <v>工業用水</v>
          </cell>
        </row>
        <row r="55">
          <cell r="C55" t="str">
            <v>公立学校施設</v>
          </cell>
        </row>
        <row r="56">
          <cell r="C56" t="str">
            <v>大学病院</v>
          </cell>
        </row>
        <row r="57">
          <cell r="C57" t="str">
            <v>低所得のひとり親世帯への給付金等</v>
          </cell>
        </row>
        <row r="58">
          <cell r="C58" t="str">
            <v>女性自立支援施設等</v>
          </cell>
        </row>
        <row r="59">
          <cell r="C59" t="str">
            <v>日常生活支援住居施設</v>
          </cell>
        </row>
        <row r="60">
          <cell r="C60" t="str">
            <v>介護施設等の整備費</v>
          </cell>
        </row>
        <row r="61">
          <cell r="C61" t="str">
            <v>公営企業のとりまとめ（水道・下水等）</v>
          </cell>
        </row>
        <row r="62">
          <cell r="C62" t="str">
            <v>施設園芸・茶事業者</v>
          </cell>
        </row>
        <row r="63">
          <cell r="C63" t="str">
            <v>酒蔵</v>
          </cell>
        </row>
        <row r="64">
          <cell r="C64" t="str">
            <v>公共調達</v>
          </cell>
        </row>
      </sheetData>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83" dataDxfId="81" headerRowBorderDxfId="82">
  <tableColumns count="57">
    <tableColumn id="1" xr3:uid="{79380E3A-004F-4392-AD0C-41771211AD4A}" name="自治体名_コード有り" dataDxfId="80"/>
    <tableColumn id="2" xr3:uid="{20942CF1-9976-477A-BB15-E5F529453C74}" name="団体コード_管理用" dataDxfId="79"/>
    <tableColumn id="3" xr3:uid="{FD06C3D9-40AB-42C6-850A-1E5B608697E0}" name="都道府県別_括弧あり" dataDxfId="78"/>
    <tableColumn id="4" xr3:uid="{347A7B3D-2E04-4931-948B-DA8729D98C41}" name="自治体名" dataDxfId="77"/>
    <tableColumn id="5" xr3:uid="{5CCF8B4E-7996-4A16-8618-9E30B769DA36}" name="県・市区分" dataDxfId="76"/>
    <tableColumn id="6" xr3:uid="{1621E9C7-AE94-43B3-B5F2-05EA51A1BF01}" name="履歴_団体コード（5桁）" dataDxfId="75"/>
    <tableColumn id="7" xr3:uid="{7D2CC26D-7430-40ED-9A25-14E4C6A9C074}" name="履歴_団体コード（6桁）" dataDxfId="74"/>
    <tableColumn id="8" xr3:uid="{B00B73D9-FD4C-40E6-9FE6-6AE9B188E453}" name="履歴_都道府県名（漢字）" dataDxfId="73"/>
    <tableColumn id="9" xr3:uid="{F36F1D64-D69C-4C1E-AE5D-28BE1730A16F}" name="履歴_市区町村名（漢字）" dataDxfId="72"/>
    <tableColumn id="10" xr3:uid="{96D5A299-8CF8-41BF-BD1F-6C614321F76A}" name="都道府県別_括弧あり2" dataDxfId="71"/>
    <tableColumn id="11" xr3:uid="{1538DFD1-7BEB-4286-A03F-95BEC25DA039}" name="【01_北海道】" dataDxfId="70"/>
    <tableColumn id="12" xr3:uid="{7C67DD43-4B84-405E-9998-3EE37D663DAE}" name="【02_青森県】" dataDxfId="69"/>
    <tableColumn id="13" xr3:uid="{0C4BC477-9666-4D75-9228-A9B58B5FB5D3}" name="【03_岩手県】" dataDxfId="68"/>
    <tableColumn id="14" xr3:uid="{D02787C0-D092-4258-90B6-B401EFE6655E}" name="【04_宮城県】" dataDxfId="67"/>
    <tableColumn id="15" xr3:uid="{6EB6E734-1638-485E-B486-91AF4F846797}" name="【05_秋田県】" dataDxfId="66"/>
    <tableColumn id="16" xr3:uid="{92A00B9F-00E1-49FA-9E32-BFC4FB23A9DE}" name="【06_山形県】" dataDxfId="65"/>
    <tableColumn id="17" xr3:uid="{453D821A-F1AC-422C-9401-643AA74EF6C2}" name="【07_福島県】" dataDxfId="64"/>
    <tableColumn id="18" xr3:uid="{4050CCB7-1B8D-467B-959D-0F9AFBA6BB8F}" name="【08_茨城県】" dataDxfId="63"/>
    <tableColumn id="19" xr3:uid="{8733FFF5-F7B7-4F14-B4E7-7BF934D10834}" name="【09_栃木県】" dataDxfId="62"/>
    <tableColumn id="20" xr3:uid="{A89394A0-138B-480C-A0BF-7F4C0EC01F3B}" name="【10_群馬県】" dataDxfId="61"/>
    <tableColumn id="21" xr3:uid="{8A045F61-8EC8-428D-9631-D8B6A48635D4}" name="【11_埼玉県】" dataDxfId="60"/>
    <tableColumn id="22" xr3:uid="{65940304-A66D-4FA8-A7B7-998A9CE8EA03}" name="【12_千葉県】" dataDxfId="59"/>
    <tableColumn id="23" xr3:uid="{59E61D97-89A1-497A-82D8-9418F838A71A}" name="【13_東京都】" dataDxfId="58"/>
    <tableColumn id="24" xr3:uid="{78118F41-B7F6-4412-B8E5-F227C9DB0521}" name="【14_神奈川県】" dataDxfId="57"/>
    <tableColumn id="25" xr3:uid="{74DC1E7E-1586-4462-9416-48BCA1A40996}" name="【15_新潟県】" dataDxfId="56"/>
    <tableColumn id="26" xr3:uid="{8EB45213-C193-4572-9C9E-4E97F1165FD2}" name="【16_富山県】" dataDxfId="55"/>
    <tableColumn id="27" xr3:uid="{9F50BEB8-B318-4A34-A5C0-6FCA16A0347B}" name="【17_石川県】" dataDxfId="54"/>
    <tableColumn id="28" xr3:uid="{69FE1C54-D7DE-4FDB-956B-1F0748253415}" name="【18_福井県】" dataDxfId="53"/>
    <tableColumn id="29" xr3:uid="{72ED0364-94AB-43DC-9DEC-35D87A385570}" name="【19_山梨県】" dataDxfId="52"/>
    <tableColumn id="30" xr3:uid="{4234CE8D-9A86-4C88-BA84-3DD1E5198817}" name="【20_長野県】" dataDxfId="51"/>
    <tableColumn id="31" xr3:uid="{4AD340B6-BB11-4EC0-85A5-40BD2ADC2635}" name="【21_岐阜県】" dataDxfId="50"/>
    <tableColumn id="32" xr3:uid="{8D79AF5B-7167-474A-9889-72F1C71904C9}" name="【22_静岡県】" dataDxfId="49"/>
    <tableColumn id="33" xr3:uid="{DB78BFDC-B1F3-464A-9987-8DC032D542C4}" name="【23_愛知県】" dataDxfId="48"/>
    <tableColumn id="34" xr3:uid="{BA4E0401-CB35-4422-9720-F15AF45C5EBC}" name="【24_三重県】" dataDxfId="47"/>
    <tableColumn id="35" xr3:uid="{C8624674-CB1D-4730-874A-51F74AD995B9}" name="【25_滋賀県】" dataDxfId="46"/>
    <tableColumn id="36" xr3:uid="{404A1216-025A-46EA-B54B-5ED4B21D615E}" name="【26_京都府】" dataDxfId="45"/>
    <tableColumn id="37" xr3:uid="{48C8BCE3-EB20-4517-9284-60F3B1AAB0A3}" name="【27_大阪府】" dataDxfId="44"/>
    <tableColumn id="38" xr3:uid="{37137F62-BCAA-4836-AD45-45F01D1C0F22}" name="【28_兵庫県】" dataDxfId="43"/>
    <tableColumn id="39" xr3:uid="{2BF4B5F8-211D-44DA-974B-3FADF1E29F72}" name="【29_奈良県】" dataDxfId="42"/>
    <tableColumn id="40" xr3:uid="{43F1C992-DBBE-4199-9E55-80543A711DD8}" name="【30_和歌山県】" dataDxfId="41"/>
    <tableColumn id="41" xr3:uid="{A125E769-0B32-4AD4-9CC9-E1E381D64B23}" name="【31_鳥取県】" dataDxfId="40"/>
    <tableColumn id="42" xr3:uid="{97BEB9E8-4B53-48CD-A1AA-F047524F2A4D}" name="【32_島根県】" dataDxfId="39"/>
    <tableColumn id="43" xr3:uid="{72ABB170-090A-4D3B-AF49-9BD6404E64FB}" name="【33_岡山県】" dataDxfId="38"/>
    <tableColumn id="44" xr3:uid="{E6B0686C-E697-44F1-BB96-44361E7B9386}" name="【34_広島県】" dataDxfId="37"/>
    <tableColumn id="45" xr3:uid="{0F724EB2-26F7-4C99-9D52-0996CA1E5672}" name="【35_山口県】" dataDxfId="36"/>
    <tableColumn id="46" xr3:uid="{E4810265-40ED-48BE-A316-2FC04872ADF2}" name="【36_徳島県】" dataDxfId="35"/>
    <tableColumn id="47" xr3:uid="{66B68BD0-3462-40C1-8D61-FAC5DED1F2EC}" name="【37_香川県】" dataDxfId="34"/>
    <tableColumn id="48" xr3:uid="{E03DFB7F-4364-427B-8E80-9FF31D6E7596}" name="【38_愛媛県】" dataDxfId="33"/>
    <tableColumn id="49" xr3:uid="{25EFEF7A-1394-4047-871E-CC1F5A0BD81D}" name="【39_高知県】" dataDxfId="32"/>
    <tableColumn id="50" xr3:uid="{400E002C-11F0-4A3E-8DD0-5745E5885C90}" name="【40_福岡県】" dataDxfId="31"/>
    <tableColumn id="51" xr3:uid="{9D53A444-85DB-4F01-8DED-F669EC235EED}" name="【41_佐賀県】" dataDxfId="30"/>
    <tableColumn id="52" xr3:uid="{259330C6-EC4C-444C-9D70-6C180A70EA8E}" name="【42_長崎県】" dataDxfId="29"/>
    <tableColumn id="53" xr3:uid="{77C33937-B8D4-4396-9A3F-D7B198641977}" name="【43_熊本県】" dataDxfId="28"/>
    <tableColumn id="54" xr3:uid="{D07501A4-AFA9-443A-B036-5BE1C580EF5B}" name="【44_大分県】" dataDxfId="27"/>
    <tableColumn id="55" xr3:uid="{98ACA86B-8A44-4781-B0E7-9C87A9B6DC97}" name="【45_宮崎県】" dataDxfId="26"/>
    <tableColumn id="56" xr3:uid="{1DD6EF30-6790-4972-B6EC-E328E1626C6D}" name="【46_鹿児島県】" dataDxfId="25"/>
    <tableColumn id="57" xr3:uid="{9407E4AF-48FF-429A-9B54-4A74D22AB1C0}" name="【47_沖縄県】" dataDxfId="24"/>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K476"/>
  <sheetViews>
    <sheetView showGridLines="0" tabSelected="1" view="pageBreakPreview" topLeftCell="AO75" zoomScale="50" zoomScaleNormal="50" zoomScaleSheetLayoutView="50" workbookViewId="0">
      <selection activeCell="AQ79" sqref="AQ79"/>
    </sheetView>
  </sheetViews>
  <sheetFormatPr defaultColWidth="9" defaultRowHeight="16.5" x14ac:dyDescent="0.2"/>
  <cols>
    <col min="1" max="1" width="9" style="236"/>
    <col min="2" max="2" width="52.54296875" style="236" customWidth="1"/>
    <col min="3" max="3" width="6.90625" style="236" customWidth="1"/>
    <col min="4" max="4" width="16.453125" style="236" customWidth="1"/>
    <col min="5" max="5" width="13.453125" style="236" customWidth="1"/>
    <col min="6" max="6" width="11" style="236" customWidth="1"/>
    <col min="7" max="7" width="16.453125" style="236" customWidth="1"/>
    <col min="8" max="8" width="20.453125" style="236" customWidth="1"/>
    <col min="9" max="9" width="33.08984375" style="236" customWidth="1"/>
    <col min="10" max="10" width="22.90625" style="236" customWidth="1"/>
    <col min="11" max="11" width="15.90625" style="10" customWidth="1"/>
    <col min="12" max="15" width="16" style="10" customWidth="1"/>
    <col min="16" max="16" width="44.08984375" style="10" customWidth="1"/>
    <col min="17" max="17" width="28" style="10" customWidth="1"/>
    <col min="18" max="18" width="28" style="236" customWidth="1"/>
    <col min="19" max="21" width="32.90625" style="236" customWidth="1"/>
    <col min="22" max="22" width="36.90625" style="236" customWidth="1"/>
    <col min="23" max="23" width="37.54296875" style="522" customWidth="1"/>
    <col min="24" max="24" width="35.453125" style="236" customWidth="1"/>
    <col min="25" max="26" width="25.453125" style="236" customWidth="1"/>
    <col min="27" max="27" width="66" style="236" customWidth="1"/>
    <col min="28" max="33" width="17.453125" style="236" customWidth="1"/>
    <col min="34" max="34" width="46.08984375" style="236" customWidth="1"/>
    <col min="35" max="35" width="54.453125" style="236" customWidth="1"/>
    <col min="36" max="39" width="20.453125" style="236" customWidth="1"/>
    <col min="40" max="40" width="25.90625" style="236" customWidth="1"/>
    <col min="41" max="42" width="55.08984375" style="236" customWidth="1"/>
    <col min="43" max="43" width="49.6328125" style="236" customWidth="1"/>
    <col min="44" max="44" width="34.453125" style="236" customWidth="1"/>
    <col min="45" max="45" width="16.453125" customWidth="1"/>
    <col min="46" max="46" width="16.453125" style="236" customWidth="1"/>
    <col min="47" max="47" width="16.08984375" style="236" customWidth="1"/>
    <col min="48" max="48" width="14.90625" style="236" hidden="1" customWidth="1"/>
    <col min="49" max="50" width="15" style="236" hidden="1" customWidth="1"/>
    <col min="51" max="51" width="23" style="236" hidden="1" customWidth="1"/>
    <col min="52" max="52" width="15.90625" style="236" hidden="1" customWidth="1"/>
    <col min="53" max="53" width="12.90625" style="236" hidden="1" customWidth="1"/>
    <col min="54" max="54" width="10.453125" style="236" hidden="1" customWidth="1"/>
    <col min="55" max="59" width="0" style="236" hidden="1" customWidth="1"/>
    <col min="60" max="60" width="9" style="236" hidden="1" customWidth="1"/>
    <col min="61" max="66" width="0" style="236" hidden="1" customWidth="1"/>
    <col min="67" max="68" width="12.08984375" style="236" hidden="1" customWidth="1"/>
    <col min="69" max="69" width="11.90625" style="236" hidden="1" customWidth="1"/>
    <col min="70" max="70" width="12.08984375" style="236" hidden="1" customWidth="1"/>
    <col min="71" max="71" width="10.453125" style="236" bestFit="1" customWidth="1"/>
    <col min="72" max="73" width="10.90625" style="236" hidden="1" customWidth="1"/>
    <col min="74" max="75" width="0" style="236" hidden="1" customWidth="1"/>
    <col min="76" max="76" width="9" style="236"/>
    <col min="77" max="77" width="12.08984375" style="236" bestFit="1" customWidth="1"/>
    <col min="78" max="79" width="10.90625" style="236" bestFit="1" customWidth="1"/>
    <col min="80" max="80" width="25.81640625" style="236" customWidth="1"/>
    <col min="81" max="81" width="26.1796875" style="236" customWidth="1"/>
    <col min="82" max="82" width="22.36328125" style="236" customWidth="1"/>
    <col min="83" max="86" width="10.90625" style="236" hidden="1" customWidth="1"/>
    <col min="87" max="87" width="9" style="236"/>
    <col min="88" max="88" width="10.90625" style="236" bestFit="1" customWidth="1"/>
    <col min="89" max="91" width="9" style="236"/>
    <col min="92" max="93" width="27.90625" customWidth="1"/>
    <col min="94" max="96" width="9" style="236"/>
    <col min="97" max="97" width="9" style="236" customWidth="1"/>
    <col min="98" max="98" width="8.90625" style="236" customWidth="1"/>
    <col min="99" max="102" width="9" style="236" customWidth="1"/>
    <col min="103" max="103" width="8.90625" style="236" customWidth="1"/>
    <col min="104" max="104" width="9" style="236" customWidth="1"/>
    <col min="105" max="117" width="8.90625" style="236" customWidth="1"/>
    <col min="118" max="120" width="9" style="236" customWidth="1"/>
    <col min="121" max="123" width="8.90625" style="236" customWidth="1"/>
    <col min="124" max="126" width="9" style="236" customWidth="1"/>
    <col min="127" max="128" width="9" style="236"/>
    <col min="129" max="129" width="8.90625" style="236" customWidth="1"/>
    <col min="130" max="16384" width="9" style="236"/>
  </cols>
  <sheetData>
    <row r="1" spans="1:141" ht="36.65" customHeight="1" x14ac:dyDescent="0.2">
      <c r="A1" s="233" t="s">
        <v>7876</v>
      </c>
      <c r="B1" s="234"/>
      <c r="C1" s="562" t="s">
        <v>0</v>
      </c>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T1" s="235" t="s">
        <v>1</v>
      </c>
    </row>
    <row r="2" spans="1:141" ht="24.65" customHeight="1" thickBot="1" x14ac:dyDescent="0.25">
      <c r="A2" s="788" t="s">
        <v>2</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T2" s="238"/>
    </row>
    <row r="3" spans="1:141" ht="50.4" customHeight="1" thickBot="1" x14ac:dyDescent="0.25">
      <c r="A3" s="827"/>
      <c r="B3" s="828"/>
      <c r="C3" s="645" t="s">
        <v>3</v>
      </c>
      <c r="D3" s="614"/>
      <c r="E3" s="614"/>
      <c r="F3" s="614"/>
      <c r="G3" s="614"/>
      <c r="H3" s="646"/>
      <c r="I3" s="579" t="s">
        <v>4234</v>
      </c>
      <c r="J3" s="580"/>
      <c r="K3" s="581"/>
      <c r="L3" s="613" t="s">
        <v>4</v>
      </c>
      <c r="M3" s="614"/>
      <c r="N3" s="614"/>
      <c r="O3" s="614"/>
      <c r="P3" s="614"/>
      <c r="Q3" s="614"/>
      <c r="R3" s="614"/>
      <c r="S3" s="614"/>
      <c r="T3" s="587" t="s">
        <v>7897</v>
      </c>
      <c r="U3" s="588"/>
      <c r="V3" s="795" t="s">
        <v>5</v>
      </c>
      <c r="W3" s="620"/>
      <c r="X3" s="132">
        <v>155309</v>
      </c>
      <c r="Y3" s="703" t="s">
        <v>6</v>
      </c>
      <c r="Z3" s="704"/>
      <c r="AA3" s="705"/>
      <c r="AB3" s="793">
        <v>26273</v>
      </c>
      <c r="AC3" s="794"/>
      <c r="AD3" s="602"/>
      <c r="AE3" s="624" t="s">
        <v>7</v>
      </c>
      <c r="AF3" s="625"/>
      <c r="AG3" s="625"/>
      <c r="AH3" s="626"/>
      <c r="AI3" s="118">
        <v>155309</v>
      </c>
      <c r="AJ3" s="655" t="s">
        <v>8</v>
      </c>
      <c r="AK3" s="656"/>
      <c r="AL3" s="656"/>
      <c r="AM3" s="656"/>
      <c r="AN3" s="656"/>
      <c r="AO3" s="656"/>
      <c r="AP3" s="657"/>
      <c r="AQ3" s="658">
        <v>26273</v>
      </c>
      <c r="AR3" s="659"/>
      <c r="AT3" s="605" t="s">
        <v>9</v>
      </c>
      <c r="AU3" s="605" t="s">
        <v>10</v>
      </c>
      <c r="AV3" s="605" t="s">
        <v>11</v>
      </c>
      <c r="AW3" s="605" t="s">
        <v>12</v>
      </c>
      <c r="AX3" s="605" t="s">
        <v>13</v>
      </c>
      <c r="AY3" s="605" t="s">
        <v>14</v>
      </c>
      <c r="AZ3" s="605" t="s">
        <v>15</v>
      </c>
      <c r="BA3"/>
      <c r="BC3"/>
      <c r="BD3"/>
      <c r="BE3"/>
      <c r="BF3"/>
      <c r="BG3"/>
      <c r="BH3"/>
      <c r="BI3"/>
      <c r="BJ3"/>
      <c r="BK3"/>
      <c r="BL3"/>
      <c r="BM3"/>
      <c r="BN3"/>
      <c r="BO3"/>
      <c r="BP3"/>
      <c r="BQ3"/>
      <c r="BR3"/>
      <c r="BS3"/>
      <c r="BT3"/>
      <c r="BU3"/>
      <c r="BV3"/>
      <c r="BW3"/>
      <c r="BX3"/>
      <c r="BY3"/>
      <c r="BZ3"/>
      <c r="CA3"/>
      <c r="CB3"/>
      <c r="CC3"/>
      <c r="CD3"/>
      <c r="CE3"/>
      <c r="CF3" s="239"/>
      <c r="CG3" s="240"/>
      <c r="CH3" s="240"/>
      <c r="CI3" s="240"/>
      <c r="CJ3"/>
      <c r="CK3"/>
      <c r="CL3"/>
      <c r="CM3"/>
      <c r="CP3"/>
      <c r="CQ3"/>
      <c r="CR3"/>
      <c r="CS3"/>
      <c r="CT3"/>
      <c r="CU3"/>
      <c r="CV3"/>
      <c r="CW3"/>
      <c r="CX3"/>
      <c r="CY3"/>
      <c r="CZ3"/>
      <c r="DA3"/>
      <c r="DB3"/>
      <c r="DC3"/>
      <c r="DD3"/>
      <c r="DE3"/>
      <c r="DF3"/>
      <c r="DG3"/>
      <c r="DH3"/>
      <c r="DI3"/>
      <c r="DJ3"/>
      <c r="DK3"/>
      <c r="DL3"/>
      <c r="DM3"/>
      <c r="DN3" s="239"/>
      <c r="DO3" s="240"/>
      <c r="DP3" s="240"/>
      <c r="DQ3"/>
      <c r="DR3"/>
      <c r="DS3"/>
      <c r="DT3"/>
      <c r="DU3"/>
      <c r="DV3"/>
      <c r="DW3"/>
      <c r="DX3"/>
      <c r="DY3"/>
      <c r="DZ3" s="239"/>
      <c r="EA3" s="239"/>
      <c r="EB3" s="239"/>
      <c r="EC3" s="239"/>
      <c r="ED3" s="239"/>
      <c r="EE3" s="239"/>
      <c r="EF3" s="239"/>
      <c r="EG3" s="239"/>
      <c r="EH3"/>
      <c r="EI3"/>
      <c r="EJ3"/>
      <c r="EK3"/>
    </row>
    <row r="4" spans="1:141" ht="51" customHeight="1" thickBot="1" x14ac:dyDescent="0.25">
      <c r="A4" s="825"/>
      <c r="B4" s="829"/>
      <c r="C4" s="610" t="s">
        <v>16</v>
      </c>
      <c r="D4" s="611"/>
      <c r="E4" s="611"/>
      <c r="F4" s="611"/>
      <c r="G4" s="611"/>
      <c r="H4" s="612"/>
      <c r="I4" s="582" t="s">
        <v>4668</v>
      </c>
      <c r="J4" s="583"/>
      <c r="K4" s="584"/>
      <c r="L4" s="615" t="s">
        <v>17</v>
      </c>
      <c r="M4" s="616"/>
      <c r="N4" s="616"/>
      <c r="O4" s="616"/>
      <c r="P4" s="616"/>
      <c r="Q4" s="616"/>
      <c r="R4" s="616"/>
      <c r="S4" s="616"/>
      <c r="T4" s="789" t="s">
        <v>7898</v>
      </c>
      <c r="U4" s="790"/>
      <c r="V4" s="676" t="s">
        <v>18</v>
      </c>
      <c r="W4" s="601"/>
      <c r="X4" s="133">
        <v>406520</v>
      </c>
      <c r="Y4" s="810" t="s">
        <v>19</v>
      </c>
      <c r="Z4" s="811"/>
      <c r="AA4" s="812"/>
      <c r="AB4" s="653">
        <v>0</v>
      </c>
      <c r="AC4" s="654"/>
      <c r="AD4" s="602"/>
      <c r="AE4" s="241"/>
      <c r="AF4" s="242"/>
      <c r="AG4" s="619" t="s">
        <v>20</v>
      </c>
      <c r="AH4" s="620"/>
      <c r="AI4" s="243">
        <v>274015</v>
      </c>
      <c r="AJ4" s="660" t="s">
        <v>21</v>
      </c>
      <c r="AK4" s="661"/>
      <c r="AL4" s="661"/>
      <c r="AM4" s="661"/>
      <c r="AN4" s="661"/>
      <c r="AO4" s="661"/>
      <c r="AP4" s="662"/>
      <c r="AQ4" s="663">
        <v>26273</v>
      </c>
      <c r="AR4" s="664"/>
      <c r="AT4" s="606"/>
      <c r="AU4" s="606"/>
      <c r="AV4" s="606"/>
      <c r="AW4" s="606"/>
      <c r="AX4" s="606"/>
      <c r="AY4" s="606"/>
      <c r="AZ4" s="606"/>
      <c r="BA4"/>
      <c r="BC4"/>
      <c r="BD4"/>
      <c r="BE4"/>
      <c r="BF4"/>
      <c r="BG4"/>
      <c r="BH4"/>
      <c r="BI4"/>
      <c r="BJ4"/>
      <c r="BK4"/>
      <c r="BL4"/>
      <c r="BM4"/>
      <c r="BN4"/>
      <c r="BO4"/>
      <c r="BP4"/>
      <c r="BQ4"/>
      <c r="BR4"/>
      <c r="BS4"/>
      <c r="BT4"/>
      <c r="BU4"/>
      <c r="BV4"/>
      <c r="BW4"/>
      <c r="BX4"/>
      <c r="BY4"/>
      <c r="BZ4"/>
      <c r="CA4"/>
      <c r="CB4"/>
      <c r="CC4"/>
      <c r="CD4"/>
      <c r="CE4"/>
      <c r="CF4" s="240"/>
      <c r="CG4" s="240"/>
      <c r="CH4" s="240"/>
      <c r="CI4" s="240"/>
      <c r="CJ4"/>
      <c r="CK4"/>
      <c r="CL4"/>
      <c r="CM4"/>
      <c r="CP4"/>
      <c r="CQ4"/>
      <c r="CR4"/>
      <c r="CS4"/>
      <c r="CT4"/>
      <c r="CU4"/>
      <c r="CV4"/>
      <c r="CW4"/>
      <c r="CX4"/>
      <c r="CY4"/>
      <c r="CZ4"/>
      <c r="DA4"/>
      <c r="DB4"/>
      <c r="DC4"/>
      <c r="DD4"/>
      <c r="DE4"/>
      <c r="DF4"/>
      <c r="DG4"/>
      <c r="DH4"/>
      <c r="DI4"/>
      <c r="DJ4"/>
      <c r="DK4"/>
      <c r="DL4"/>
      <c r="DM4"/>
      <c r="DN4" s="240"/>
      <c r="DO4" s="240"/>
      <c r="DP4" s="240"/>
      <c r="DQ4"/>
      <c r="DR4"/>
      <c r="DS4"/>
      <c r="DT4"/>
      <c r="DU4"/>
      <c r="DV4"/>
      <c r="DW4"/>
      <c r="DX4"/>
      <c r="DY4"/>
      <c r="DZ4" s="239"/>
      <c r="EA4" s="239"/>
      <c r="EB4" s="239"/>
      <c r="EC4" s="239"/>
      <c r="ED4" s="239"/>
      <c r="EE4" s="239"/>
      <c r="EF4" s="239"/>
      <c r="EG4" s="239"/>
      <c r="EH4"/>
      <c r="EI4"/>
      <c r="EJ4"/>
      <c r="EK4"/>
    </row>
    <row r="5" spans="1:141" ht="51" customHeight="1" thickBot="1" x14ac:dyDescent="0.25">
      <c r="A5" s="825"/>
      <c r="B5" s="829"/>
      <c r="C5" s="571" t="s">
        <v>22</v>
      </c>
      <c r="D5" s="572"/>
      <c r="E5" s="572"/>
      <c r="F5" s="572"/>
      <c r="G5" s="572"/>
      <c r="H5" s="573"/>
      <c r="I5" s="576">
        <f>IFERROR(VLOOKUP(I4,自治体コード!$A$2:$B$1789,2,FALSE),"")</f>
        <v>9209</v>
      </c>
      <c r="J5" s="577"/>
      <c r="K5" s="578"/>
      <c r="L5" s="660"/>
      <c r="M5" s="661"/>
      <c r="N5" s="661"/>
      <c r="O5" s="661"/>
      <c r="P5" s="661"/>
      <c r="Q5" s="661"/>
      <c r="R5" s="661"/>
      <c r="S5" s="661"/>
      <c r="T5" s="661"/>
      <c r="U5" s="661"/>
      <c r="V5" s="676" t="s">
        <v>23</v>
      </c>
      <c r="W5" s="601"/>
      <c r="X5" s="133">
        <v>12368</v>
      </c>
      <c r="Y5" s="152"/>
      <c r="Z5" s="152"/>
      <c r="AA5" s="244"/>
      <c r="AB5" s="244"/>
      <c r="AC5" s="244"/>
      <c r="AD5" s="602"/>
      <c r="AE5" s="245"/>
      <c r="AF5" s="246"/>
      <c r="AG5" s="600" t="s">
        <v>24</v>
      </c>
      <c r="AH5" s="601"/>
      <c r="AI5" s="247">
        <v>24920</v>
      </c>
      <c r="AJ5" s="241"/>
      <c r="AK5" s="242"/>
      <c r="AL5" s="242"/>
      <c r="AM5" s="242"/>
      <c r="AN5" s="242"/>
      <c r="AO5" s="242"/>
      <c r="AP5" s="242"/>
      <c r="AQ5" s="242"/>
      <c r="AR5" s="242"/>
      <c r="AT5" s="606"/>
      <c r="AU5" s="606"/>
      <c r="AV5" s="606"/>
      <c r="AW5" s="606"/>
      <c r="AX5" s="606"/>
      <c r="AY5" s="606"/>
      <c r="AZ5" s="606"/>
      <c r="BA5"/>
      <c r="BC5"/>
      <c r="BD5"/>
      <c r="BE5"/>
      <c r="BF5"/>
      <c r="BG5"/>
      <c r="BH5"/>
      <c r="BI5"/>
      <c r="BJ5"/>
      <c r="BK5"/>
      <c r="BL5"/>
      <c r="BM5"/>
      <c r="BN5"/>
      <c r="BO5"/>
      <c r="BP5"/>
      <c r="BQ5"/>
      <c r="BR5"/>
      <c r="BS5"/>
      <c r="BT5"/>
      <c r="BU5"/>
      <c r="BV5"/>
      <c r="BW5"/>
      <c r="BX5"/>
      <c r="BY5"/>
      <c r="BZ5"/>
      <c r="CA5"/>
      <c r="CB5"/>
      <c r="CC5"/>
      <c r="CD5"/>
      <c r="CE5"/>
      <c r="CF5" s="240"/>
      <c r="CG5" s="240"/>
      <c r="CH5" s="240"/>
      <c r="CI5" s="240"/>
      <c r="CJ5"/>
      <c r="CK5"/>
      <c r="CL5"/>
      <c r="CM5"/>
      <c r="CP5"/>
      <c r="CQ5"/>
      <c r="CR5"/>
      <c r="CS5"/>
      <c r="CT5"/>
      <c r="CU5"/>
      <c r="CV5"/>
      <c r="CW5"/>
      <c r="CX5"/>
      <c r="CY5"/>
      <c r="CZ5"/>
      <c r="DA5"/>
      <c r="DB5"/>
      <c r="DC5"/>
      <c r="DD5"/>
      <c r="DE5"/>
      <c r="DF5"/>
      <c r="DG5"/>
      <c r="DH5"/>
      <c r="DI5"/>
      <c r="DJ5"/>
      <c r="DK5"/>
      <c r="DL5"/>
      <c r="DM5"/>
      <c r="DN5" s="240"/>
      <c r="DO5" s="240"/>
      <c r="DP5" s="240"/>
      <c r="DQ5"/>
      <c r="DR5"/>
      <c r="DS5"/>
      <c r="DT5"/>
      <c r="DU5"/>
      <c r="DV5"/>
      <c r="DW5"/>
      <c r="DX5"/>
      <c r="DY5"/>
      <c r="DZ5" s="239"/>
      <c r="EA5" s="239"/>
      <c r="EB5" s="239"/>
      <c r="EC5" s="239"/>
      <c r="ED5" s="239"/>
      <c r="EE5" s="239"/>
      <c r="EF5" s="239"/>
      <c r="EG5" s="239"/>
      <c r="EH5"/>
      <c r="EI5"/>
      <c r="EJ5"/>
      <c r="EK5"/>
    </row>
    <row r="6" spans="1:141" ht="51" customHeight="1" thickBot="1" x14ac:dyDescent="0.25">
      <c r="A6" s="825"/>
      <c r="B6" s="829"/>
      <c r="C6" s="571" t="s">
        <v>25</v>
      </c>
      <c r="D6" s="572"/>
      <c r="E6" s="572"/>
      <c r="F6" s="572"/>
      <c r="G6" s="572"/>
      <c r="H6" s="573"/>
      <c r="I6" s="568" t="s">
        <v>7895</v>
      </c>
      <c r="J6" s="569"/>
      <c r="K6" s="570"/>
      <c r="L6" s="680" t="s">
        <v>26</v>
      </c>
      <c r="M6" s="681"/>
      <c r="N6" s="681"/>
      <c r="O6" s="681"/>
      <c r="P6" s="682"/>
      <c r="Q6" s="585" t="s">
        <v>27</v>
      </c>
      <c r="R6" s="585"/>
      <c r="S6" s="586"/>
      <c r="T6" s="574">
        <f>S74</f>
        <v>218778</v>
      </c>
      <c r="U6" s="575"/>
      <c r="V6" s="791" t="s">
        <v>28</v>
      </c>
      <c r="W6" s="792"/>
      <c r="X6" s="248">
        <v>0</v>
      </c>
      <c r="Y6" s="249"/>
      <c r="Z6" s="249"/>
      <c r="AA6" s="244"/>
      <c r="AB6" s="244"/>
      <c r="AC6" s="244"/>
      <c r="AD6" s="602"/>
      <c r="AE6" s="245"/>
      <c r="AF6" s="246"/>
      <c r="AG6" s="600" t="s">
        <v>29</v>
      </c>
      <c r="AH6" s="601"/>
      <c r="AI6" s="247">
        <v>0</v>
      </c>
      <c r="AJ6" s="665" t="s">
        <v>30</v>
      </c>
      <c r="AK6" s="666"/>
      <c r="AL6" s="666"/>
      <c r="AM6" s="666"/>
      <c r="AN6" s="666"/>
      <c r="AO6" s="666"/>
      <c r="AP6" s="667"/>
      <c r="AQ6" s="668">
        <v>655208</v>
      </c>
      <c r="AR6" s="669"/>
      <c r="AT6" s="606"/>
      <c r="AU6" s="606"/>
      <c r="AV6" s="606"/>
      <c r="AW6" s="606"/>
      <c r="AX6" s="606"/>
      <c r="AY6" s="606"/>
      <c r="AZ6" s="606"/>
      <c r="BA6"/>
      <c r="BB6" s="250"/>
      <c r="BC6"/>
      <c r="BD6"/>
      <c r="BE6"/>
      <c r="BF6"/>
      <c r="BG6"/>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c r="CH6"/>
      <c r="CI6"/>
      <c r="CJ6"/>
      <c r="CK6"/>
      <c r="CL6"/>
      <c r="CM6"/>
      <c r="CP6"/>
      <c r="CQ6"/>
      <c r="CR6"/>
      <c r="CS6"/>
      <c r="CT6"/>
      <c r="CU6"/>
      <c r="CV6"/>
      <c r="CW6"/>
      <c r="CX6"/>
      <c r="CY6"/>
      <c r="CZ6"/>
      <c r="DA6"/>
      <c r="DB6"/>
      <c r="DC6"/>
      <c r="DD6"/>
      <c r="DE6"/>
      <c r="DF6"/>
      <c r="DG6"/>
      <c r="DH6"/>
      <c r="DI6"/>
      <c r="DJ6"/>
      <c r="DK6"/>
      <c r="DL6"/>
      <c r="DM6"/>
      <c r="DN6"/>
      <c r="DO6"/>
      <c r="DP6"/>
      <c r="DQ6"/>
      <c r="DR6"/>
      <c r="DS6"/>
      <c r="DT6"/>
      <c r="DU6"/>
      <c r="DV6"/>
      <c r="DW6"/>
      <c r="DX6"/>
      <c r="DY6"/>
      <c r="DZ6" s="252"/>
      <c r="EA6" s="252"/>
      <c r="EB6" s="252"/>
      <c r="EC6" s="252"/>
      <c r="ED6" s="252"/>
      <c r="EE6" s="252"/>
      <c r="EF6" s="252"/>
      <c r="EG6" s="252"/>
      <c r="EH6"/>
      <c r="EI6"/>
      <c r="EJ6"/>
      <c r="EK6"/>
    </row>
    <row r="7" spans="1:141" ht="51" customHeight="1" thickBot="1" x14ac:dyDescent="0.25">
      <c r="A7" s="825"/>
      <c r="B7" s="829"/>
      <c r="C7" s="627" t="s">
        <v>31</v>
      </c>
      <c r="D7" s="628"/>
      <c r="E7" s="628"/>
      <c r="F7" s="628"/>
      <c r="G7" s="628"/>
      <c r="H7" s="629"/>
      <c r="I7" s="630" t="s">
        <v>7896</v>
      </c>
      <c r="J7" s="631"/>
      <c r="K7" s="632"/>
      <c r="L7" s="683"/>
      <c r="M7" s="684"/>
      <c r="N7" s="684"/>
      <c r="O7" s="684"/>
      <c r="P7" s="685"/>
      <c r="Q7" s="633" t="s">
        <v>32</v>
      </c>
      <c r="R7" s="634"/>
      <c r="S7" s="635"/>
      <c r="T7" s="636">
        <f>T74</f>
        <v>480700</v>
      </c>
      <c r="U7" s="637"/>
      <c r="V7" s="253"/>
      <c r="W7" s="254"/>
      <c r="X7" s="249"/>
      <c r="Y7" s="249"/>
      <c r="Z7" s="249"/>
      <c r="AA7" s="244"/>
      <c r="AB7" s="244"/>
      <c r="AC7" s="244"/>
      <c r="AD7" s="602"/>
      <c r="AE7" s="245"/>
      <c r="AF7" s="246"/>
      <c r="AG7" s="600" t="s">
        <v>33</v>
      </c>
      <c r="AH7" s="601"/>
      <c r="AI7" s="247">
        <v>107585</v>
      </c>
      <c r="AJ7" s="670" t="s">
        <v>34</v>
      </c>
      <c r="AK7" s="671"/>
      <c r="AL7" s="671"/>
      <c r="AM7" s="671"/>
      <c r="AN7" s="671"/>
      <c r="AO7" s="671"/>
      <c r="AP7" s="671"/>
      <c r="AQ7" s="672">
        <v>244553</v>
      </c>
      <c r="AR7" s="673"/>
      <c r="AT7" s="606"/>
      <c r="AU7" s="606"/>
      <c r="AV7" s="606"/>
      <c r="AW7" s="606"/>
      <c r="AX7" s="606"/>
      <c r="AY7" s="606"/>
      <c r="AZ7" s="606"/>
      <c r="BA7"/>
      <c r="BB7" s="250"/>
      <c r="BC7"/>
      <c r="BD7"/>
      <c r="BE7"/>
      <c r="BF7"/>
      <c r="BG7"/>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c r="CH7"/>
      <c r="CI7"/>
      <c r="CJ7"/>
      <c r="CK7"/>
      <c r="CL7"/>
      <c r="CM7"/>
      <c r="CP7"/>
      <c r="CQ7"/>
      <c r="CR7"/>
      <c r="CS7"/>
      <c r="CT7"/>
      <c r="CU7"/>
      <c r="CV7"/>
      <c r="CW7"/>
      <c r="CX7"/>
      <c r="CY7"/>
      <c r="CZ7"/>
      <c r="DA7"/>
      <c r="DB7"/>
      <c r="DC7"/>
      <c r="DD7"/>
      <c r="DE7"/>
      <c r="DF7"/>
      <c r="DG7"/>
      <c r="DH7"/>
      <c r="DI7"/>
      <c r="DJ7"/>
      <c r="DK7"/>
      <c r="DL7"/>
      <c r="DM7"/>
      <c r="DN7"/>
      <c r="DO7"/>
      <c r="DP7"/>
      <c r="DQ7"/>
      <c r="DR7"/>
      <c r="DS7"/>
      <c r="DT7"/>
      <c r="DU7"/>
      <c r="DV7"/>
      <c r="DW7"/>
      <c r="DX7"/>
      <c r="DY7"/>
      <c r="DZ7" s="252"/>
      <c r="EA7" s="252"/>
      <c r="EB7" s="252"/>
      <c r="EC7" s="252"/>
      <c r="ED7" s="252"/>
      <c r="EE7" s="252"/>
      <c r="EF7" s="252"/>
      <c r="EG7" s="252"/>
      <c r="EH7"/>
      <c r="EI7"/>
      <c r="EJ7"/>
      <c r="EK7"/>
    </row>
    <row r="8" spans="1:141" ht="51" customHeight="1" thickBot="1" x14ac:dyDescent="0.25">
      <c r="A8" s="825"/>
      <c r="B8" s="829"/>
      <c r="C8" s="796"/>
      <c r="D8" s="797"/>
      <c r="E8" s="797"/>
      <c r="F8" s="797"/>
      <c r="G8" s="797"/>
      <c r="H8" s="797"/>
      <c r="I8" s="644"/>
      <c r="J8" s="644"/>
      <c r="K8" s="644"/>
      <c r="L8" s="683"/>
      <c r="M8" s="684"/>
      <c r="N8" s="684"/>
      <c r="O8" s="684"/>
      <c r="P8" s="685"/>
      <c r="Q8" s="633" t="s">
        <v>35</v>
      </c>
      <c r="R8" s="634"/>
      <c r="S8" s="635"/>
      <c r="T8" s="636">
        <f>U74</f>
        <v>12368</v>
      </c>
      <c r="U8" s="637"/>
      <c r="V8" s="830"/>
      <c r="W8" s="831"/>
      <c r="X8" s="831"/>
      <c r="Y8" s="831"/>
      <c r="Z8" s="255"/>
      <c r="AA8" s="256"/>
      <c r="AB8" s="256"/>
      <c r="AC8" s="256"/>
      <c r="AD8" s="602"/>
      <c r="AE8" s="245"/>
      <c r="AF8" s="246"/>
      <c r="AG8" s="617" t="s">
        <v>36</v>
      </c>
      <c r="AH8" s="618"/>
      <c r="AI8" s="257">
        <v>0</v>
      </c>
      <c r="AJ8" s="670" t="s">
        <v>37</v>
      </c>
      <c r="AK8" s="671"/>
      <c r="AL8" s="671"/>
      <c r="AM8" s="671"/>
      <c r="AN8" s="671"/>
      <c r="AO8" s="671"/>
      <c r="AP8" s="671"/>
      <c r="AQ8" s="672">
        <v>655208</v>
      </c>
      <c r="AR8" s="673"/>
      <c r="AT8" s="606"/>
      <c r="AU8" s="606"/>
      <c r="AV8" s="606"/>
      <c r="AW8" s="606"/>
      <c r="AX8" s="606"/>
      <c r="AY8" s="606"/>
      <c r="AZ8" s="606"/>
      <c r="BA8"/>
      <c r="BB8" s="250"/>
      <c r="BC8"/>
      <c r="BD8"/>
      <c r="BE8"/>
      <c r="BF8"/>
      <c r="BG8"/>
      <c r="BH8"/>
      <c r="BI8"/>
      <c r="BJ8"/>
      <c r="BK8"/>
      <c r="BL8"/>
      <c r="BM8"/>
      <c r="BN8"/>
      <c r="BO8"/>
      <c r="BP8"/>
      <c r="BQ8"/>
      <c r="BR8"/>
      <c r="BS8"/>
      <c r="BT8"/>
      <c r="BU8"/>
      <c r="BV8"/>
      <c r="BW8"/>
      <c r="BX8"/>
      <c r="BY8"/>
      <c r="BZ8"/>
      <c r="CA8"/>
      <c r="CB8"/>
      <c r="CC8"/>
      <c r="CD8"/>
      <c r="CE8"/>
      <c r="CF8" s="239"/>
      <c r="CG8" s="239"/>
      <c r="CH8" s="239"/>
      <c r="CI8" s="239"/>
      <c r="CJ8"/>
      <c r="CK8"/>
      <c r="CL8"/>
      <c r="CM8"/>
      <c r="CP8"/>
      <c r="CQ8"/>
      <c r="CR8"/>
      <c r="CS8"/>
      <c r="CT8"/>
      <c r="CU8"/>
      <c r="CV8"/>
      <c r="CW8"/>
      <c r="CX8"/>
      <c r="CY8"/>
      <c r="CZ8"/>
      <c r="DA8"/>
      <c r="DB8"/>
      <c r="DC8"/>
      <c r="DD8"/>
      <c r="DE8"/>
      <c r="DF8"/>
      <c r="DG8"/>
      <c r="DH8"/>
      <c r="DI8"/>
      <c r="DJ8"/>
      <c r="DK8"/>
      <c r="DL8"/>
      <c r="DM8"/>
      <c r="DN8"/>
      <c r="DO8"/>
      <c r="DP8"/>
      <c r="DQ8"/>
      <c r="DR8"/>
      <c r="DS8"/>
      <c r="DT8"/>
      <c r="DU8"/>
      <c r="DV8"/>
      <c r="DW8"/>
      <c r="DX8"/>
      <c r="DY8"/>
      <c r="DZ8" s="239"/>
      <c r="EA8" s="239"/>
      <c r="EB8" s="239"/>
      <c r="EC8" s="239"/>
      <c r="ED8" s="239"/>
      <c r="EE8" s="239"/>
      <c r="EF8" s="239"/>
      <c r="EG8" s="239"/>
      <c r="EH8"/>
      <c r="EI8"/>
      <c r="EJ8"/>
      <c r="EK8"/>
    </row>
    <row r="9" spans="1:141" ht="51" customHeight="1" thickBot="1" x14ac:dyDescent="0.25">
      <c r="A9" s="825"/>
      <c r="B9" s="829"/>
      <c r="C9" s="798"/>
      <c r="D9" s="799"/>
      <c r="E9" s="799"/>
      <c r="F9" s="799"/>
      <c r="G9" s="799"/>
      <c r="H9" s="799"/>
      <c r="I9" s="799"/>
      <c r="J9" s="799"/>
      <c r="K9" s="800"/>
      <c r="L9" s="686"/>
      <c r="M9" s="687"/>
      <c r="N9" s="687"/>
      <c r="O9" s="687"/>
      <c r="P9" s="688"/>
      <c r="Q9" s="719" t="s">
        <v>38</v>
      </c>
      <c r="R9" s="719"/>
      <c r="S9" s="720"/>
      <c r="T9" s="820">
        <f>V74</f>
        <v>0</v>
      </c>
      <c r="U9" s="821"/>
      <c r="V9" s="795" t="s">
        <v>39</v>
      </c>
      <c r="W9" s="620"/>
      <c r="X9" s="258">
        <v>0</v>
      </c>
      <c r="Y9" s="704" t="s">
        <v>40</v>
      </c>
      <c r="Z9" s="704"/>
      <c r="AA9" s="705"/>
      <c r="AB9" s="603">
        <v>0</v>
      </c>
      <c r="AC9" s="604"/>
      <c r="AD9" s="602"/>
      <c r="AE9" s="245"/>
      <c r="AF9" s="246"/>
      <c r="AG9" s="617" t="s">
        <v>41</v>
      </c>
      <c r="AH9" s="618"/>
      <c r="AI9" s="257">
        <v>74180</v>
      </c>
      <c r="AJ9" s="245"/>
      <c r="AK9" s="246"/>
      <c r="AL9" s="246"/>
      <c r="AM9" s="246"/>
      <c r="AN9" s="246"/>
      <c r="AO9" s="246"/>
      <c r="AP9" s="246"/>
      <c r="AQ9" s="246"/>
      <c r="AR9" s="259"/>
      <c r="AT9" s="607"/>
      <c r="AU9" s="607"/>
      <c r="AV9" s="607"/>
      <c r="AW9" s="607"/>
      <c r="AX9" s="607"/>
      <c r="AY9" s="607"/>
      <c r="AZ9" s="607"/>
      <c r="BA9"/>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c r="CE9" s="260"/>
      <c r="CF9" s="261"/>
      <c r="CG9" s="261"/>
      <c r="CH9" s="262"/>
      <c r="CI9" s="262"/>
      <c r="CJ9" s="260"/>
      <c r="CK9" s="260"/>
      <c r="CL9" s="260"/>
      <c r="CM9" s="260"/>
      <c r="CP9" s="260"/>
      <c r="CQ9" s="260"/>
      <c r="CR9" s="260"/>
      <c r="CS9" s="260"/>
      <c r="CT9" s="260"/>
      <c r="CU9" s="260"/>
      <c r="CV9" s="260"/>
      <c r="CW9" s="260"/>
      <c r="CX9" s="260"/>
      <c r="CY9" s="260"/>
      <c r="CZ9" s="260"/>
      <c r="DA9" s="260"/>
      <c r="DB9" s="260"/>
      <c r="DC9" s="260"/>
      <c r="DD9" s="260"/>
      <c r="DE9" s="260"/>
      <c r="DF9" s="260"/>
      <c r="DG9" s="260"/>
      <c r="DH9" s="260"/>
      <c r="DI9" s="260"/>
      <c r="DJ9" s="260"/>
      <c r="DK9" s="260"/>
      <c r="DL9" s="260"/>
      <c r="DM9" s="260"/>
      <c r="DN9" s="260"/>
      <c r="DO9" s="260"/>
      <c r="DP9" s="260"/>
      <c r="DQ9" s="260"/>
      <c r="DR9" s="260"/>
      <c r="DS9" s="260"/>
      <c r="DT9" s="260"/>
      <c r="DU9" s="260"/>
      <c r="DV9" s="260"/>
      <c r="DW9" s="260"/>
      <c r="DX9" s="260"/>
      <c r="DY9" s="260"/>
      <c r="DZ9" s="261"/>
      <c r="EA9" s="261"/>
      <c r="EB9" s="261"/>
      <c r="EC9" s="261"/>
      <c r="ED9" s="261"/>
      <c r="EE9" s="261"/>
      <c r="EF9" s="261"/>
      <c r="EG9" s="261"/>
      <c r="EH9"/>
      <c r="EI9"/>
      <c r="EJ9"/>
      <c r="EK9"/>
    </row>
    <row r="10" spans="1:141" ht="50.4" customHeight="1" thickBot="1" x14ac:dyDescent="0.25">
      <c r="A10" s="825"/>
      <c r="B10" s="829"/>
      <c r="C10" s="798"/>
      <c r="D10" s="799"/>
      <c r="E10" s="799"/>
      <c r="F10" s="799"/>
      <c r="G10" s="799"/>
      <c r="H10" s="799"/>
      <c r="I10" s="799"/>
      <c r="J10" s="799"/>
      <c r="K10" s="800"/>
      <c r="L10" s="694" t="s">
        <v>42</v>
      </c>
      <c r="M10" s="694"/>
      <c r="N10" s="694"/>
      <c r="O10" s="694"/>
      <c r="P10" s="695"/>
      <c r="Q10" s="836" t="s">
        <v>43</v>
      </c>
      <c r="R10" s="836"/>
      <c r="S10" s="837"/>
      <c r="T10" s="807">
        <f>W74</f>
        <v>35393</v>
      </c>
      <c r="U10" s="808"/>
      <c r="V10" s="675" t="s">
        <v>44</v>
      </c>
      <c r="W10" s="618"/>
      <c r="X10" s="263">
        <v>0</v>
      </c>
      <c r="Y10" s="666" t="s">
        <v>45</v>
      </c>
      <c r="Z10" s="666"/>
      <c r="AA10" s="667"/>
      <c r="AB10" s="557">
        <v>427365</v>
      </c>
      <c r="AC10" s="558"/>
      <c r="AD10" s="602"/>
      <c r="AE10" s="621" t="s">
        <v>46</v>
      </c>
      <c r="AF10" s="622"/>
      <c r="AG10" s="622"/>
      <c r="AH10" s="623"/>
      <c r="AI10" s="264">
        <v>480700</v>
      </c>
      <c r="AJ10" s="721" t="s">
        <v>47</v>
      </c>
      <c r="AK10" s="722"/>
      <c r="AL10" s="722"/>
      <c r="AM10" s="722"/>
      <c r="AN10" s="722"/>
      <c r="AO10" s="722"/>
      <c r="AP10" s="722"/>
      <c r="AQ10" s="725">
        <v>227843</v>
      </c>
      <c r="AR10" s="726"/>
      <c r="AT10" s="265" t="str">
        <f>IF(ISERROR(I5)=TRUE,"error","")</f>
        <v/>
      </c>
      <c r="AU10" s="266" t="str">
        <f>IF(OR(I6="",I7="",T3="",T4=""),"error","")</f>
        <v/>
      </c>
      <c r="AV10" s="267" t="str">
        <f>IF(OR(X3="",X4="",X5="",X6="",AB3=""),"error","")</f>
        <v/>
      </c>
      <c r="AW10" s="265" t="str">
        <f>IF(OR(AI3="",AI4="",AI5="",AI6="",AI7="",AI8="",AI11="",AI13="",AI14="",AI15="",AI18="",AI19="",AI20="",AI12="",AQ3="",AQ6="",AQ7="",AQ21="",AI9=""),"error","")</f>
        <v/>
      </c>
      <c r="AX10" s="265" t="str">
        <f>IF(OR(AI3&lt;X3,AI10&lt;X4,AI16&lt;X5,AI21&lt;X6,AQ4&lt;AB3,),"error","")</f>
        <v/>
      </c>
      <c r="AY10" s="265" t="str">
        <f>IF(OR(X3&gt;T6,X4&gt;T7,X5&gt;T8,X6&gt;T9,AB3&gt;T10),"error","")</f>
        <v/>
      </c>
      <c r="AZ10" s="265" t="str">
        <f>IF(AQ17="","error","")</f>
        <v/>
      </c>
      <c r="BA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row>
    <row r="11" spans="1:141" ht="50.4" customHeight="1" thickBot="1" x14ac:dyDescent="0.25">
      <c r="A11" s="825"/>
      <c r="B11" s="829"/>
      <c r="C11" s="798"/>
      <c r="D11" s="799"/>
      <c r="E11" s="799"/>
      <c r="F11" s="799"/>
      <c r="G11" s="799"/>
      <c r="H11" s="799"/>
      <c r="I11" s="799"/>
      <c r="J11" s="799"/>
      <c r="K11" s="800"/>
      <c r="L11" s="804" t="s">
        <v>48</v>
      </c>
      <c r="M11" s="805"/>
      <c r="N11" s="805"/>
      <c r="O11" s="805"/>
      <c r="P11" s="806"/>
      <c r="Q11" s="838" t="s">
        <v>49</v>
      </c>
      <c r="R11" s="839"/>
      <c r="S11" s="840"/>
      <c r="T11" s="841">
        <f>X74</f>
        <v>427365</v>
      </c>
      <c r="U11" s="842"/>
      <c r="V11" s="675" t="s">
        <v>50</v>
      </c>
      <c r="W11" s="618"/>
      <c r="X11" s="268">
        <v>74180</v>
      </c>
      <c r="Y11" s="638" t="s">
        <v>7870</v>
      </c>
      <c r="Z11" s="639"/>
      <c r="AA11" s="639"/>
      <c r="AB11" s="640">
        <f>IFERROR(VLOOKUP($I$5,限!$D$3:$BW$1790,MATCH(45,限!$D$2:$BW$2,0),FALSE),0)</f>
        <v>244553</v>
      </c>
      <c r="AC11" s="641"/>
      <c r="AD11" s="602"/>
      <c r="AE11" s="241"/>
      <c r="AF11" s="242"/>
      <c r="AG11" s="619" t="s">
        <v>51</v>
      </c>
      <c r="AH11" s="620"/>
      <c r="AI11" s="243">
        <v>19766</v>
      </c>
      <c r="AJ11" s="723"/>
      <c r="AK11" s="724"/>
      <c r="AL11" s="724"/>
      <c r="AM11" s="724"/>
      <c r="AN11" s="724"/>
      <c r="AO11" s="724"/>
      <c r="AP11" s="724"/>
      <c r="AQ11" s="727"/>
      <c r="AR11" s="728"/>
      <c r="AT11" s="269"/>
      <c r="AU11" s="269"/>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row>
    <row r="12" spans="1:141" ht="50.4" customHeight="1" thickBot="1" x14ac:dyDescent="0.25">
      <c r="A12" s="825"/>
      <c r="B12" s="829"/>
      <c r="C12" s="798"/>
      <c r="D12" s="799"/>
      <c r="E12" s="799"/>
      <c r="F12" s="799"/>
      <c r="G12" s="799"/>
      <c r="H12" s="799"/>
      <c r="I12" s="799"/>
      <c r="J12" s="799"/>
      <c r="K12" s="800"/>
      <c r="L12" s="809" t="s">
        <v>52</v>
      </c>
      <c r="M12" s="809"/>
      <c r="N12" s="809"/>
      <c r="O12" s="809"/>
      <c r="P12" s="697"/>
      <c r="Q12" s="833" t="s">
        <v>53</v>
      </c>
      <c r="R12" s="834"/>
      <c r="S12" s="835"/>
      <c r="T12" s="847">
        <f>IFERROR(VLOOKUP($I$5,限!$D$3:$BW$1790,MATCH(99,限!$D$2:$BW$2,0),FALSE),0)</f>
        <v>0</v>
      </c>
      <c r="U12" s="848"/>
      <c r="V12" s="676" t="s">
        <v>54</v>
      </c>
      <c r="W12" s="601"/>
      <c r="X12" s="271">
        <v>0</v>
      </c>
      <c r="Y12" s="249"/>
      <c r="Z12" s="249"/>
      <c r="AA12" s="272"/>
      <c r="AB12" s="272"/>
      <c r="AC12" s="272"/>
      <c r="AD12" s="602"/>
      <c r="AE12" s="245"/>
      <c r="AF12" s="246"/>
      <c r="AG12" s="600" t="s">
        <v>55</v>
      </c>
      <c r="AH12" s="601"/>
      <c r="AI12" s="247">
        <v>2127</v>
      </c>
      <c r="AJ12" s="273"/>
      <c r="AK12" s="274"/>
      <c r="AL12" s="274"/>
      <c r="AM12" s="274"/>
      <c r="AN12" s="274"/>
      <c r="AO12" s="643"/>
      <c r="AP12" s="643"/>
      <c r="AQ12" s="643"/>
      <c r="AR12" s="275"/>
      <c r="AU12" s="276"/>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row>
    <row r="13" spans="1:141" ht="50.4" customHeight="1" thickBot="1" x14ac:dyDescent="0.25">
      <c r="A13" s="825"/>
      <c r="B13" s="829"/>
      <c r="C13" s="798"/>
      <c r="D13" s="799"/>
      <c r="E13" s="799"/>
      <c r="F13" s="799"/>
      <c r="G13" s="799"/>
      <c r="H13" s="799"/>
      <c r="I13" s="799"/>
      <c r="J13" s="799"/>
      <c r="K13" s="800"/>
      <c r="L13" s="681"/>
      <c r="M13" s="681"/>
      <c r="N13" s="681"/>
      <c r="O13" s="681"/>
      <c r="P13" s="681"/>
      <c r="Q13" s="642"/>
      <c r="R13" s="642"/>
      <c r="S13" s="642"/>
      <c r="T13" s="647"/>
      <c r="U13" s="647"/>
      <c r="V13" s="621" t="s">
        <v>56</v>
      </c>
      <c r="W13" s="622"/>
      <c r="X13" s="277">
        <v>0</v>
      </c>
      <c r="Y13" s="249"/>
      <c r="Z13" s="249"/>
      <c r="AA13" s="272"/>
      <c r="AB13" s="272"/>
      <c r="AC13" s="272"/>
      <c r="AD13" s="602"/>
      <c r="AE13" s="245"/>
      <c r="AF13" s="246"/>
      <c r="AG13" s="600" t="s">
        <v>57</v>
      </c>
      <c r="AH13" s="601"/>
      <c r="AI13" s="247">
        <v>0</v>
      </c>
      <c r="AJ13" s="273"/>
      <c r="AK13" s="274"/>
      <c r="AL13" s="274"/>
      <c r="AM13" s="274"/>
      <c r="AN13" s="274"/>
      <c r="AO13" s="643"/>
      <c r="AP13" s="643"/>
      <c r="AQ13" s="643"/>
      <c r="AR13" s="275"/>
      <c r="AT13" s="278" t="s">
        <v>58</v>
      </c>
      <c r="AU13" s="279">
        <f>COUNTA(I75:I474)-1+IF(I75&lt;&gt;"",1,0)</f>
        <v>17</v>
      </c>
      <c r="AV13" s="280" t="s">
        <v>59</v>
      </c>
      <c r="AW13" s="269">
        <f>COUNTIF(AD75:AD474,"○")</f>
        <v>0</v>
      </c>
      <c r="AX13" s="281" t="s">
        <v>60</v>
      </c>
      <c r="AY13" s="282">
        <f>S77</f>
        <v>0</v>
      </c>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row>
    <row r="14" spans="1:141" ht="50.4" customHeight="1" thickBot="1" x14ac:dyDescent="0.35">
      <c r="A14" s="825"/>
      <c r="B14" s="829"/>
      <c r="C14" s="798"/>
      <c r="D14" s="799"/>
      <c r="E14" s="799"/>
      <c r="F14" s="799"/>
      <c r="G14" s="799"/>
      <c r="H14" s="799"/>
      <c r="I14" s="799"/>
      <c r="J14" s="799"/>
      <c r="K14" s="800"/>
      <c r="L14" s="283"/>
      <c r="M14" s="284"/>
      <c r="N14" s="284"/>
      <c r="O14" s="284"/>
      <c r="P14" s="284"/>
      <c r="Q14" s="285"/>
      <c r="R14" s="272"/>
      <c r="S14" s="272"/>
      <c r="T14" s="846"/>
      <c r="U14" s="846"/>
      <c r="V14" s="814"/>
      <c r="W14" s="814"/>
      <c r="X14" s="814"/>
      <c r="Y14" s="814"/>
      <c r="Z14" s="286"/>
      <c r="AA14" s="287"/>
      <c r="AB14" s="287"/>
      <c r="AC14" s="287"/>
      <c r="AD14" s="602"/>
      <c r="AE14" s="245"/>
      <c r="AF14" s="246"/>
      <c r="AG14" s="600" t="s">
        <v>61</v>
      </c>
      <c r="AH14" s="601"/>
      <c r="AI14" s="247">
        <v>7394</v>
      </c>
      <c r="AJ14" s="273"/>
      <c r="AK14" s="274"/>
      <c r="AL14" s="274"/>
      <c r="AM14" s="274"/>
      <c r="AN14" s="274"/>
      <c r="AO14" s="710" t="s">
        <v>62</v>
      </c>
      <c r="AP14" s="710"/>
      <c r="AQ14" s="710"/>
      <c r="AR14" s="287"/>
      <c r="AS14" s="4"/>
      <c r="AT14" s="288" t="s">
        <v>63</v>
      </c>
      <c r="AU14" s="289">
        <f>IFERROR(IF(SUM(分岐管理シート!F75:F472)&gt;0,MATCH("",I76:I474,-1)+1,IF(分岐管理シート!F74&gt;0,2,IF(分岐管理シート!F73&gt;0,1,0))),0)</f>
        <v>20</v>
      </c>
      <c r="AV14" s="290"/>
      <c r="AW14" s="269"/>
      <c r="AX14" s="291" t="s">
        <v>64</v>
      </c>
      <c r="AY14" s="282">
        <f>R75+R77</f>
        <v>493068</v>
      </c>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row>
    <row r="15" spans="1:141" ht="50.4" customHeight="1" thickBot="1" x14ac:dyDescent="0.25">
      <c r="A15" s="825"/>
      <c r="B15" s="829"/>
      <c r="C15" s="798"/>
      <c r="D15" s="799"/>
      <c r="E15" s="799"/>
      <c r="F15" s="799"/>
      <c r="G15" s="799"/>
      <c r="H15" s="799"/>
      <c r="I15" s="799"/>
      <c r="J15" s="799"/>
      <c r="K15" s="800"/>
      <c r="L15" s="246"/>
      <c r="M15" s="246"/>
      <c r="N15" s="246"/>
      <c r="O15" s="246"/>
      <c r="P15" s="246"/>
      <c r="Q15" s="650"/>
      <c r="R15" s="650"/>
      <c r="S15" s="650"/>
      <c r="T15" s="246"/>
      <c r="U15" s="246"/>
      <c r="V15" s="795" t="s">
        <v>65</v>
      </c>
      <c r="W15" s="620"/>
      <c r="X15" s="258">
        <v>155309</v>
      </c>
      <c r="Y15" s="700" t="s">
        <v>66</v>
      </c>
      <c r="Z15" s="701"/>
      <c r="AA15" s="702"/>
      <c r="AB15" s="608">
        <v>26273</v>
      </c>
      <c r="AC15" s="609"/>
      <c r="AD15" s="602"/>
      <c r="AE15" s="245"/>
      <c r="AF15" s="246"/>
      <c r="AG15" s="600" t="s">
        <v>67</v>
      </c>
      <c r="AH15" s="601"/>
      <c r="AI15" s="247">
        <v>6840</v>
      </c>
      <c r="AJ15" s="878" t="s">
        <v>68</v>
      </c>
      <c r="AK15" s="879"/>
      <c r="AL15" s="879"/>
      <c r="AM15" s="879"/>
      <c r="AN15" s="880"/>
      <c r="AO15" s="729" t="s">
        <v>69</v>
      </c>
      <c r="AP15" s="730"/>
      <c r="AQ15" s="739">
        <v>427365</v>
      </c>
      <c r="AR15" s="740"/>
      <c r="AT15" s="292" t="s">
        <v>70</v>
      </c>
      <c r="AU15" s="293">
        <f>SUM(変更カウント!AS73:AS472)</f>
        <v>1</v>
      </c>
      <c r="AX15" s="281" t="s">
        <v>71</v>
      </c>
      <c r="AY15" s="282">
        <f>W77</f>
        <v>0</v>
      </c>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row>
    <row r="16" spans="1:141" ht="50.4" customHeight="1" thickBot="1" x14ac:dyDescent="0.25">
      <c r="A16" s="825"/>
      <c r="B16" s="829"/>
      <c r="C16" s="798"/>
      <c r="D16" s="799"/>
      <c r="E16" s="799"/>
      <c r="F16" s="799"/>
      <c r="G16" s="799"/>
      <c r="H16" s="799"/>
      <c r="I16" s="799"/>
      <c r="J16" s="799"/>
      <c r="K16" s="800"/>
      <c r="L16" s="246"/>
      <c r="M16" s="246"/>
      <c r="N16" s="246"/>
      <c r="O16" s="246"/>
      <c r="P16" s="246"/>
      <c r="Q16" s="246"/>
      <c r="R16" s="246"/>
      <c r="S16" s="246"/>
      <c r="T16" s="272"/>
      <c r="U16" s="246"/>
      <c r="V16" s="675" t="s">
        <v>72</v>
      </c>
      <c r="W16" s="618"/>
      <c r="X16" s="263">
        <v>406520</v>
      </c>
      <c r="Y16" s="703" t="s">
        <v>73</v>
      </c>
      <c r="Z16" s="704"/>
      <c r="AA16" s="705"/>
      <c r="AB16" s="603">
        <v>26273</v>
      </c>
      <c r="AC16" s="604"/>
      <c r="AD16" s="602"/>
      <c r="AE16" s="876" t="s">
        <v>74</v>
      </c>
      <c r="AF16" s="643"/>
      <c r="AG16" s="643"/>
      <c r="AH16" s="877"/>
      <c r="AI16" s="815">
        <v>36127</v>
      </c>
      <c r="AJ16" s="876"/>
      <c r="AK16" s="643"/>
      <c r="AL16" s="643"/>
      <c r="AM16" s="643"/>
      <c r="AN16" s="881"/>
      <c r="AO16" s="731" t="s">
        <v>75</v>
      </c>
      <c r="AP16" s="732"/>
      <c r="AQ16" s="737">
        <v>227843</v>
      </c>
      <c r="AR16" s="738"/>
      <c r="AT16" s="294" t="s">
        <v>76</v>
      </c>
      <c r="AU16" s="295">
        <f>SUM(変更カウント!AU73:AU472)</f>
        <v>1</v>
      </c>
      <c r="AX16" s="296" t="s">
        <v>7869</v>
      </c>
      <c r="AY16" s="282">
        <f>SUMIFS(R79:R474,D79:D474,"R7_補正",L79:L474,"&lt;&gt;*特別加算*")</f>
        <v>0</v>
      </c>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row>
    <row r="17" spans="1:141" ht="50.4" customHeight="1" thickBot="1" x14ac:dyDescent="0.25">
      <c r="A17" s="825"/>
      <c r="B17" s="829"/>
      <c r="C17" s="798"/>
      <c r="D17" s="799"/>
      <c r="E17" s="799"/>
      <c r="F17" s="799"/>
      <c r="G17" s="799"/>
      <c r="H17" s="799"/>
      <c r="I17" s="799"/>
      <c r="J17" s="799"/>
      <c r="K17" s="800"/>
      <c r="L17" s="246"/>
      <c r="M17" s="246"/>
      <c r="N17" s="246"/>
      <c r="O17" s="246"/>
      <c r="P17" s="246"/>
      <c r="Q17" s="246"/>
      <c r="R17" s="246"/>
      <c r="S17" s="246"/>
      <c r="T17" s="246"/>
      <c r="U17" s="246"/>
      <c r="V17" s="675" t="s">
        <v>77</v>
      </c>
      <c r="W17" s="618"/>
      <c r="X17" s="263">
        <v>74180</v>
      </c>
      <c r="Y17" s="297"/>
      <c r="Z17" s="297"/>
      <c r="AA17" s="272"/>
      <c r="AB17" s="272"/>
      <c r="AC17" s="272"/>
      <c r="AD17" s="602"/>
      <c r="AE17" s="621"/>
      <c r="AF17" s="622"/>
      <c r="AG17" s="622"/>
      <c r="AH17" s="623"/>
      <c r="AI17" s="816"/>
      <c r="AJ17" s="621"/>
      <c r="AK17" s="622"/>
      <c r="AL17" s="622"/>
      <c r="AM17" s="622"/>
      <c r="AN17" s="882"/>
      <c r="AO17" s="733" t="s">
        <v>78</v>
      </c>
      <c r="AP17" s="734"/>
      <c r="AQ17" s="735">
        <v>0</v>
      </c>
      <c r="AR17" s="736"/>
      <c r="AT17" s="294" t="s">
        <v>79</v>
      </c>
      <c r="AU17" s="295">
        <f>SUM(変更カウント!AV73:AV84)</f>
        <v>0</v>
      </c>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row>
    <row r="18" spans="1:141" ht="50.4" customHeight="1" thickBot="1" x14ac:dyDescent="0.25">
      <c r="A18" s="825"/>
      <c r="B18" s="829"/>
      <c r="C18" s="798"/>
      <c r="D18" s="799"/>
      <c r="E18" s="799"/>
      <c r="F18" s="799"/>
      <c r="G18" s="799"/>
      <c r="H18" s="799"/>
      <c r="I18" s="799"/>
      <c r="J18" s="799"/>
      <c r="K18" s="800"/>
      <c r="L18" s="246"/>
      <c r="M18" s="246"/>
      <c r="N18" s="246"/>
      <c r="O18" s="246"/>
      <c r="P18" s="246"/>
      <c r="Q18" s="246"/>
      <c r="R18" s="246"/>
      <c r="S18" s="246"/>
      <c r="T18" s="246"/>
      <c r="U18" s="246"/>
      <c r="V18" s="676" t="s">
        <v>80</v>
      </c>
      <c r="W18" s="601"/>
      <c r="X18" s="271">
        <v>12368</v>
      </c>
      <c r="Y18" s="677" t="s">
        <v>81</v>
      </c>
      <c r="Z18" s="678"/>
      <c r="AA18" s="679"/>
      <c r="AB18" s="747">
        <v>427365</v>
      </c>
      <c r="AC18" s="748"/>
      <c r="AD18" s="602"/>
      <c r="AE18" s="241"/>
      <c r="AF18" s="242"/>
      <c r="AG18" s="619" t="s">
        <v>82</v>
      </c>
      <c r="AH18" s="620"/>
      <c r="AI18" s="298">
        <v>0</v>
      </c>
      <c r="AJ18" s="245"/>
      <c r="AK18" s="246"/>
      <c r="AL18" s="246"/>
      <c r="AM18" s="246"/>
      <c r="AN18" s="246"/>
      <c r="AO18" s="246"/>
      <c r="AP18" s="246"/>
      <c r="AQ18" s="246"/>
      <c r="AR18" s="246"/>
      <c r="AT18" s="299"/>
      <c r="AU18" s="300"/>
      <c r="AW18" s="250"/>
      <c r="AX18"/>
      <c r="AY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row>
    <row r="19" spans="1:141" ht="50.4" customHeight="1" thickBot="1" x14ac:dyDescent="0.25">
      <c r="A19" s="825"/>
      <c r="B19" s="829"/>
      <c r="C19" s="798"/>
      <c r="D19" s="799"/>
      <c r="E19" s="799"/>
      <c r="F19" s="799"/>
      <c r="G19" s="799"/>
      <c r="H19" s="799"/>
      <c r="I19" s="799"/>
      <c r="J19" s="799"/>
      <c r="K19" s="800"/>
      <c r="L19" s="246"/>
      <c r="M19" s="246"/>
      <c r="N19" s="246"/>
      <c r="O19" s="246"/>
      <c r="P19" s="246"/>
      <c r="Q19" s="246"/>
      <c r="R19" s="246"/>
      <c r="S19" s="246"/>
      <c r="T19" s="246"/>
      <c r="U19" s="246"/>
      <c r="V19" s="651" t="s">
        <v>83</v>
      </c>
      <c r="W19" s="652"/>
      <c r="X19" s="301">
        <v>0</v>
      </c>
      <c r="Y19" s="665" t="s">
        <v>7888</v>
      </c>
      <c r="Z19" s="666"/>
      <c r="AA19" s="667"/>
      <c r="AB19" s="871">
        <v>427365</v>
      </c>
      <c r="AC19" s="872"/>
      <c r="AD19" s="602"/>
      <c r="AE19" s="245"/>
      <c r="AF19" s="246"/>
      <c r="AG19" s="600" t="s">
        <v>84</v>
      </c>
      <c r="AH19" s="601"/>
      <c r="AI19" s="247">
        <v>0</v>
      </c>
      <c r="AJ19" s="245"/>
      <c r="AK19" s="246"/>
      <c r="AL19" s="246"/>
      <c r="AM19" s="246"/>
      <c r="AN19" s="246"/>
      <c r="AO19" s="246"/>
      <c r="AP19" s="246"/>
      <c r="AQ19" s="246"/>
      <c r="AR19" s="246"/>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row>
    <row r="20" spans="1:141" ht="50.4" customHeight="1" thickBot="1" x14ac:dyDescent="0.25">
      <c r="A20" s="825"/>
      <c r="B20" s="829"/>
      <c r="C20" s="798"/>
      <c r="D20" s="799"/>
      <c r="E20" s="799"/>
      <c r="F20" s="799"/>
      <c r="G20" s="799"/>
      <c r="H20" s="799"/>
      <c r="I20" s="799"/>
      <c r="J20" s="799"/>
      <c r="K20" s="800"/>
      <c r="L20" s="246"/>
      <c r="M20" s="246"/>
      <c r="N20" s="246"/>
      <c r="O20" s="246"/>
      <c r="P20" s="246"/>
      <c r="Q20" s="246"/>
      <c r="R20" s="246"/>
      <c r="S20" s="246"/>
      <c r="T20" s="246"/>
      <c r="U20" s="246"/>
      <c r="V20" s="698" t="s">
        <v>85</v>
      </c>
      <c r="W20" s="699"/>
      <c r="X20" s="302">
        <v>648377</v>
      </c>
      <c r="Y20" s="665" t="s">
        <v>7870</v>
      </c>
      <c r="Z20" s="666"/>
      <c r="AA20" s="667"/>
      <c r="AB20" s="557">
        <f>AB11</f>
        <v>244553</v>
      </c>
      <c r="AC20" s="558"/>
      <c r="AD20" s="602"/>
      <c r="AE20" s="245"/>
      <c r="AF20" s="246"/>
      <c r="AG20" s="600" t="s">
        <v>86</v>
      </c>
      <c r="AH20" s="601"/>
      <c r="AI20" s="247">
        <v>0</v>
      </c>
      <c r="AJ20" s="245"/>
      <c r="AK20" s="246"/>
      <c r="AL20" s="246"/>
      <c r="AM20" s="246"/>
      <c r="AN20" s="246"/>
      <c r="AO20" s="246"/>
      <c r="AP20" s="246"/>
      <c r="AQ20" s="246"/>
      <c r="AR20" s="246"/>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row>
    <row r="21" spans="1:141" ht="50.4" customHeight="1" thickBot="1" x14ac:dyDescent="0.25">
      <c r="A21" s="825"/>
      <c r="B21" s="829"/>
      <c r="C21" s="798"/>
      <c r="D21" s="799"/>
      <c r="E21" s="799"/>
      <c r="F21" s="799"/>
      <c r="G21" s="799"/>
      <c r="H21" s="799"/>
      <c r="I21" s="799"/>
      <c r="J21" s="799"/>
      <c r="K21" s="800"/>
      <c r="L21" s="246"/>
      <c r="M21" s="246"/>
      <c r="N21" s="246"/>
      <c r="O21" s="246"/>
      <c r="P21" s="246"/>
      <c r="Q21" s="246"/>
      <c r="R21" s="246"/>
      <c r="S21" s="246"/>
      <c r="T21" s="246"/>
      <c r="U21" s="246"/>
      <c r="V21" s="674"/>
      <c r="W21" s="674"/>
      <c r="X21" s="303"/>
      <c r="Y21" s="303"/>
      <c r="Z21" s="303"/>
      <c r="AA21" s="272"/>
      <c r="AB21" s="272"/>
      <c r="AC21" s="272"/>
      <c r="AD21" s="602"/>
      <c r="AE21" s="621" t="s">
        <v>87</v>
      </c>
      <c r="AF21" s="622"/>
      <c r="AG21" s="622"/>
      <c r="AH21" s="623"/>
      <c r="AI21" s="304">
        <v>0</v>
      </c>
      <c r="AJ21" s="624" t="s">
        <v>88</v>
      </c>
      <c r="AK21" s="625"/>
      <c r="AL21" s="625"/>
      <c r="AM21" s="625"/>
      <c r="AN21" s="625"/>
      <c r="AO21" s="625"/>
      <c r="AP21" s="625"/>
      <c r="AQ21" s="741">
        <v>0</v>
      </c>
      <c r="AR21" s="659"/>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row>
    <row r="22" spans="1:141" ht="50.4" customHeight="1" thickBot="1" x14ac:dyDescent="0.25">
      <c r="A22" s="825"/>
      <c r="B22" s="829"/>
      <c r="C22" s="798"/>
      <c r="D22" s="799"/>
      <c r="E22" s="799"/>
      <c r="F22" s="799"/>
      <c r="G22" s="799"/>
      <c r="H22" s="799"/>
      <c r="I22" s="799"/>
      <c r="J22" s="799"/>
      <c r="K22" s="800"/>
      <c r="L22" s="246"/>
      <c r="M22" s="246"/>
      <c r="N22" s="246"/>
      <c r="O22" s="246"/>
      <c r="P22" s="246"/>
      <c r="Q22" s="246"/>
      <c r="R22" s="246"/>
      <c r="S22" s="246"/>
      <c r="T22" s="246"/>
      <c r="U22" s="246"/>
      <c r="V22" s="648" t="s">
        <v>89</v>
      </c>
      <c r="W22" s="649"/>
      <c r="X22" s="305">
        <v>0</v>
      </c>
      <c r="Y22" s="141">
        <f>IFERROR(VLOOKUP($I$5,限!$D$3:$BW$1790,MATCH(199,限!$D$2:$BW$2,0),FALSE),0)</f>
        <v>0</v>
      </c>
      <c r="Z22" s="141"/>
      <c r="AA22" s="272"/>
      <c r="AB22" s="272"/>
      <c r="AC22" s="272"/>
      <c r="AD22" s="602"/>
      <c r="AE22" s="660" t="s">
        <v>90</v>
      </c>
      <c r="AF22" s="661"/>
      <c r="AG22" s="661"/>
      <c r="AH22" s="661"/>
      <c r="AI22" s="306">
        <v>672136</v>
      </c>
      <c r="AJ22" s="861"/>
      <c r="AK22" s="861"/>
      <c r="AL22" s="861"/>
      <c r="AM22" s="861"/>
      <c r="AN22" s="861"/>
      <c r="AO22" s="861"/>
      <c r="AP22" s="861"/>
      <c r="AQ22" s="861"/>
      <c r="AR22" s="142">
        <f>IFERROR(VLOOKUP($I$5,限!$D$3:$BW$1790,MATCH(199,限!$D$2:$BW$2,0),FALSE),0)</f>
        <v>0</v>
      </c>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row>
    <row r="23" spans="1:141" ht="50.4" customHeight="1" thickBot="1" x14ac:dyDescent="0.25">
      <c r="A23" s="825"/>
      <c r="B23" s="829"/>
      <c r="C23" s="798"/>
      <c r="D23" s="799"/>
      <c r="E23" s="799"/>
      <c r="F23" s="799"/>
      <c r="G23" s="799"/>
      <c r="H23" s="799"/>
      <c r="I23" s="799"/>
      <c r="J23" s="799"/>
      <c r="K23" s="800"/>
      <c r="L23" s="246"/>
      <c r="M23" s="246"/>
      <c r="N23" s="246"/>
      <c r="O23" s="246"/>
      <c r="P23" s="246"/>
      <c r="Q23" s="246"/>
      <c r="R23" s="246"/>
      <c r="S23" s="246"/>
      <c r="T23" s="246"/>
      <c r="U23" s="246"/>
      <c r="V23" s="272"/>
      <c r="W23" s="272"/>
      <c r="X23" s="272"/>
      <c r="Y23" s="272"/>
      <c r="Z23" s="272"/>
      <c r="AA23" s="272"/>
      <c r="AB23" s="272"/>
      <c r="AC23" s="272"/>
      <c r="AD23" s="602"/>
      <c r="AE23" s="860"/>
      <c r="AF23" s="860"/>
      <c r="AG23" s="860"/>
      <c r="AH23" s="860"/>
      <c r="AI23" s="860"/>
      <c r="AJ23" s="602"/>
      <c r="AK23" s="602"/>
      <c r="AL23" s="602"/>
      <c r="AM23" s="602"/>
      <c r="AN23" s="602"/>
      <c r="AO23" s="602"/>
      <c r="AP23" s="602"/>
      <c r="AQ23" s="602"/>
      <c r="AR23" s="602"/>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row>
    <row r="24" spans="1:141" ht="50.4" hidden="1" customHeight="1" thickBot="1" x14ac:dyDescent="0.25">
      <c r="A24" s="825"/>
      <c r="B24" s="829"/>
      <c r="C24" s="798"/>
      <c r="D24" s="799"/>
      <c r="E24" s="799"/>
      <c r="F24" s="799"/>
      <c r="G24" s="799"/>
      <c r="H24" s="799"/>
      <c r="I24" s="799"/>
      <c r="J24" s="799"/>
      <c r="K24" s="800"/>
      <c r="L24" s="246"/>
      <c r="M24" s="246"/>
      <c r="N24" s="246"/>
      <c r="O24" s="246"/>
      <c r="P24" s="246"/>
      <c r="Q24" s="246"/>
      <c r="R24" s="246"/>
      <c r="S24" s="246"/>
      <c r="T24" s="246"/>
      <c r="U24" s="246"/>
      <c r="V24" s="246"/>
      <c r="W24" s="246"/>
      <c r="X24" s="246"/>
      <c r="Y24" s="246"/>
      <c r="Z24" s="246"/>
      <c r="AG24"/>
      <c r="AH24"/>
      <c r="AI24"/>
      <c r="AJ24"/>
      <c r="AK24"/>
      <c r="AL24"/>
      <c r="AM24"/>
      <c r="AN24"/>
      <c r="AO24"/>
      <c r="AP24"/>
      <c r="AQ24"/>
      <c r="AR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row>
    <row r="25" spans="1:141" ht="50.4" hidden="1" customHeight="1" thickBot="1" x14ac:dyDescent="0.25">
      <c r="A25" s="825"/>
      <c r="B25" s="829"/>
      <c r="C25" s="798"/>
      <c r="D25" s="799"/>
      <c r="E25" s="799"/>
      <c r="F25" s="799"/>
      <c r="G25" s="799"/>
      <c r="H25" s="799"/>
      <c r="I25" s="799"/>
      <c r="J25" s="799"/>
      <c r="K25" s="800"/>
      <c r="L25" s="246"/>
      <c r="M25" s="246"/>
      <c r="N25" s="246"/>
      <c r="O25" s="246"/>
      <c r="P25" s="246"/>
      <c r="Q25" s="246"/>
      <c r="R25" s="246"/>
      <c r="S25" s="246"/>
      <c r="T25" s="246"/>
      <c r="U25" s="246"/>
      <c r="V25" s="246"/>
      <c r="W25" s="246"/>
      <c r="X25" s="246"/>
      <c r="Y25" s="246"/>
      <c r="Z25" s="246"/>
      <c r="AG25"/>
      <c r="AH25"/>
      <c r="AI25"/>
      <c r="AJ25"/>
      <c r="AK25"/>
      <c r="AL25"/>
      <c r="AM25"/>
      <c r="AN25"/>
      <c r="AO25"/>
      <c r="AP25"/>
      <c r="AQ25"/>
      <c r="AR25"/>
      <c r="AT25" s="238"/>
      <c r="AU25" s="238"/>
      <c r="AV25" s="238"/>
      <c r="AW25" s="238"/>
      <c r="AX25" s="238"/>
      <c r="AY25" s="238"/>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row>
    <row r="26" spans="1:141" ht="50.4" hidden="1" customHeight="1" thickBot="1" x14ac:dyDescent="0.25">
      <c r="A26" s="825"/>
      <c r="B26" s="829"/>
      <c r="C26" s="798"/>
      <c r="D26" s="799"/>
      <c r="E26" s="799"/>
      <c r="F26" s="799"/>
      <c r="G26" s="799"/>
      <c r="H26" s="799"/>
      <c r="I26" s="799"/>
      <c r="J26" s="799"/>
      <c r="K26" s="800"/>
      <c r="L26" s="246"/>
      <c r="M26" s="246"/>
      <c r="N26" s="246"/>
      <c r="O26" s="246"/>
      <c r="P26" s="246"/>
      <c r="Q26" s="246"/>
      <c r="R26" s="246"/>
      <c r="S26" s="246"/>
      <c r="T26" s="246"/>
      <c r="U26" s="246"/>
      <c r="V26" s="246"/>
      <c r="W26" s="246"/>
      <c r="X26" s="246"/>
      <c r="Y26" s="246"/>
      <c r="Z26" s="246"/>
      <c r="AA26"/>
      <c r="AB26"/>
      <c r="AC26"/>
      <c r="AD26"/>
      <c r="AE26"/>
      <c r="AF26"/>
      <c r="AG26"/>
      <c r="AH26"/>
      <c r="AI26"/>
      <c r="AJ26"/>
      <c r="AK26"/>
      <c r="AL26"/>
      <c r="AM26"/>
      <c r="AN26"/>
      <c r="AO26"/>
      <c r="AP26"/>
      <c r="AQ26"/>
      <c r="AR26"/>
      <c r="AT26" s="238"/>
      <c r="AU26" s="238"/>
      <c r="AV26" s="238"/>
      <c r="AW26" s="238"/>
      <c r="AX26" s="238"/>
      <c r="AY26" s="238"/>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row>
    <row r="27" spans="1:141" ht="29.4" hidden="1" customHeight="1" thickBot="1" x14ac:dyDescent="0.25">
      <c r="A27" s="825"/>
      <c r="B27" s="829"/>
      <c r="C27" s="798"/>
      <c r="D27" s="799"/>
      <c r="E27" s="799"/>
      <c r="F27" s="799"/>
      <c r="G27" s="799"/>
      <c r="H27" s="799"/>
      <c r="I27" s="799"/>
      <c r="J27" s="799"/>
      <c r="K27" s="800"/>
      <c r="L27" s="246"/>
      <c r="M27" s="246"/>
      <c r="N27" s="246"/>
      <c r="O27" s="246"/>
      <c r="P27" s="246"/>
      <c r="Q27" s="246"/>
      <c r="R27" s="246"/>
      <c r="S27" s="246"/>
      <c r="T27" s="246"/>
      <c r="U27" s="246"/>
      <c r="V27" s="246"/>
      <c r="W27" s="246"/>
      <c r="X27" s="246"/>
      <c r="Y27" s="246"/>
      <c r="Z27" s="246"/>
      <c r="AA27"/>
      <c r="AB27"/>
      <c r="AC27"/>
      <c r="AD27"/>
      <c r="AE27"/>
      <c r="AF27"/>
      <c r="AG27"/>
      <c r="AH27"/>
      <c r="AI27"/>
      <c r="AJ27"/>
      <c r="AK27"/>
      <c r="AL27"/>
      <c r="AM27"/>
      <c r="AN27"/>
      <c r="AO27"/>
      <c r="AP27"/>
      <c r="AQ27"/>
      <c r="AR27"/>
      <c r="AT27" s="238"/>
      <c r="AU27" s="238"/>
      <c r="AV27" s="238"/>
      <c r="AW27" s="238"/>
      <c r="AX27" s="238"/>
      <c r="AY27" s="238"/>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row>
    <row r="28" spans="1:141" ht="29.4" hidden="1" customHeight="1" thickBot="1" x14ac:dyDescent="0.25">
      <c r="A28" s="825"/>
      <c r="B28" s="829"/>
      <c r="C28" s="798"/>
      <c r="D28" s="799"/>
      <c r="E28" s="799"/>
      <c r="F28" s="799"/>
      <c r="G28" s="799"/>
      <c r="H28" s="799"/>
      <c r="I28" s="799"/>
      <c r="J28" s="799"/>
      <c r="K28" s="800"/>
      <c r="L28" s="246"/>
      <c r="M28" s="246"/>
      <c r="N28" s="246"/>
      <c r="O28" s="246"/>
      <c r="P28" s="246"/>
      <c r="Q28" s="246"/>
      <c r="R28" s="246"/>
      <c r="S28" s="246"/>
      <c r="T28" s="246"/>
      <c r="U28" s="246"/>
      <c r="V28" s="246"/>
      <c r="W28" s="246"/>
      <c r="X28" s="246"/>
      <c r="Y28" s="246"/>
      <c r="Z28" s="246"/>
      <c r="AA28"/>
      <c r="AB28"/>
      <c r="AC28"/>
      <c r="AD28"/>
      <c r="AE28"/>
      <c r="AF28"/>
      <c r="AG28"/>
      <c r="AH28"/>
      <c r="AI28"/>
      <c r="AJ28"/>
      <c r="AK28"/>
      <c r="AL28"/>
      <c r="AM28"/>
      <c r="AN28"/>
      <c r="AO28"/>
      <c r="AP28"/>
      <c r="AQ28"/>
      <c r="AR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row>
    <row r="29" spans="1:141" ht="44.4" hidden="1" customHeight="1" thickBot="1" x14ac:dyDescent="0.25">
      <c r="A29" s="825"/>
      <c r="B29" s="829"/>
      <c r="C29" s="798"/>
      <c r="D29" s="799"/>
      <c r="E29" s="799"/>
      <c r="F29" s="799"/>
      <c r="G29" s="799"/>
      <c r="H29" s="799"/>
      <c r="I29" s="799"/>
      <c r="J29" s="799"/>
      <c r="K29" s="800"/>
      <c r="L29" s="246"/>
      <c r="M29" s="246"/>
      <c r="N29" s="246"/>
      <c r="O29" s="246"/>
      <c r="P29" s="246"/>
      <c r="Q29" s="246"/>
      <c r="R29" s="246"/>
      <c r="S29" s="246"/>
      <c r="T29" s="246"/>
      <c r="U29" s="246"/>
      <c r="V29" s="246"/>
      <c r="W29" s="246"/>
      <c r="X29" s="246"/>
      <c r="Y29" s="246"/>
      <c r="Z29" s="246"/>
      <c r="AA29"/>
      <c r="AB29"/>
      <c r="AC29"/>
      <c r="AD29"/>
      <c r="AE29"/>
      <c r="AF29"/>
      <c r="AG29"/>
      <c r="AH29"/>
      <c r="AI29"/>
      <c r="AJ29"/>
      <c r="AK29"/>
      <c r="AL29"/>
      <c r="AM29"/>
      <c r="AN29"/>
      <c r="AO29"/>
      <c r="AP29"/>
      <c r="AQ29"/>
      <c r="AR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row>
    <row r="30" spans="1:141" ht="29.4" hidden="1" customHeight="1" thickBot="1" x14ac:dyDescent="0.25">
      <c r="A30" s="825"/>
      <c r="B30" s="829"/>
      <c r="C30" s="798"/>
      <c r="D30" s="799"/>
      <c r="E30" s="799"/>
      <c r="F30" s="799"/>
      <c r="G30" s="799"/>
      <c r="H30" s="799"/>
      <c r="I30" s="799"/>
      <c r="J30" s="799"/>
      <c r="K30" s="800"/>
      <c r="L30" s="246"/>
      <c r="M30" s="246"/>
      <c r="N30" s="246"/>
      <c r="O30" s="246"/>
      <c r="P30" s="246"/>
      <c r="Q30" s="246"/>
      <c r="R30" s="246"/>
      <c r="S30" s="246"/>
      <c r="T30" s="246"/>
      <c r="U30" s="246"/>
      <c r="V30" s="246"/>
      <c r="W30" s="246"/>
      <c r="X30" s="246"/>
      <c r="Y30" s="246"/>
      <c r="Z30" s="246"/>
      <c r="AA30"/>
      <c r="AB30"/>
      <c r="AC30"/>
      <c r="AD30"/>
      <c r="AE30"/>
      <c r="AF30"/>
      <c r="AG30"/>
      <c r="AH30"/>
      <c r="AI30"/>
      <c r="AJ30"/>
      <c r="AK30"/>
      <c r="AL30"/>
      <c r="AM30"/>
      <c r="AN30"/>
      <c r="AO30"/>
      <c r="AP30"/>
      <c r="AQ30"/>
      <c r="AR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row>
    <row r="31" spans="1:141" ht="29.4" hidden="1" customHeight="1" thickBot="1" x14ac:dyDescent="0.25">
      <c r="A31" s="825"/>
      <c r="B31" s="829"/>
      <c r="C31" s="798"/>
      <c r="D31" s="799"/>
      <c r="E31" s="799"/>
      <c r="F31" s="799"/>
      <c r="G31" s="799"/>
      <c r="H31" s="799"/>
      <c r="I31" s="799"/>
      <c r="J31" s="799"/>
      <c r="K31" s="800"/>
      <c r="L31" s="246"/>
      <c r="M31" s="246"/>
      <c r="N31" s="246"/>
      <c r="O31" s="246"/>
      <c r="P31" s="246"/>
      <c r="Q31" s="246"/>
      <c r="R31" s="246"/>
      <c r="S31" s="246"/>
      <c r="T31" s="246"/>
      <c r="U31" s="246"/>
      <c r="V31" s="246"/>
      <c r="W31" s="246"/>
      <c r="X31" s="246"/>
      <c r="Y31" s="246"/>
      <c r="Z31" s="246"/>
      <c r="AA31"/>
      <c r="AB31"/>
      <c r="AC31"/>
      <c r="AD31"/>
      <c r="AE31"/>
      <c r="AF31"/>
      <c r="AG31"/>
      <c r="AH31"/>
      <c r="AI31"/>
      <c r="AJ31"/>
      <c r="AK31"/>
      <c r="AL31"/>
      <c r="AM31"/>
      <c r="AN31"/>
      <c r="AO31"/>
      <c r="AP31"/>
      <c r="AQ31"/>
      <c r="AR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row>
    <row r="32" spans="1:141" ht="29.4" hidden="1" customHeight="1" thickBot="1" x14ac:dyDescent="0.25">
      <c r="A32" s="825"/>
      <c r="B32" s="829"/>
      <c r="C32" s="798"/>
      <c r="D32" s="799"/>
      <c r="E32" s="799"/>
      <c r="F32" s="799"/>
      <c r="G32" s="799"/>
      <c r="H32" s="799"/>
      <c r="I32" s="799"/>
      <c r="J32" s="799"/>
      <c r="K32" s="800"/>
      <c r="L32" s="246"/>
      <c r="M32" s="246"/>
      <c r="N32" s="246"/>
      <c r="O32" s="246"/>
      <c r="P32" s="246"/>
      <c r="Q32" s="246"/>
      <c r="R32" s="246"/>
      <c r="S32" s="246"/>
      <c r="T32" s="246"/>
      <c r="U32" s="246"/>
      <c r="V32" s="246"/>
      <c r="W32" s="246"/>
      <c r="X32" s="246"/>
      <c r="Y32" s="246"/>
      <c r="Z32" s="246"/>
      <c r="AA32"/>
      <c r="AB32"/>
      <c r="AC32"/>
      <c r="AD32"/>
      <c r="AE32"/>
      <c r="AF32"/>
      <c r="AG32"/>
      <c r="AH32"/>
      <c r="AI32"/>
      <c r="AJ32"/>
      <c r="AK32"/>
      <c r="AL32"/>
      <c r="AM32"/>
      <c r="AN32"/>
      <c r="AO32"/>
      <c r="AP32"/>
      <c r="AQ32"/>
      <c r="AR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row>
    <row r="33" spans="1:141" ht="29.4" hidden="1" customHeight="1" thickBot="1" x14ac:dyDescent="0.25">
      <c r="A33" s="825"/>
      <c r="B33" s="829"/>
      <c r="C33" s="798"/>
      <c r="D33" s="799"/>
      <c r="E33" s="799"/>
      <c r="F33" s="799"/>
      <c r="G33" s="799"/>
      <c r="H33" s="799"/>
      <c r="I33" s="799"/>
      <c r="J33" s="799"/>
      <c r="K33" s="800"/>
      <c r="L33" s="246"/>
      <c r="M33" s="246"/>
      <c r="N33" s="246"/>
      <c r="O33" s="246"/>
      <c r="P33" s="246"/>
      <c r="Q33" s="246"/>
      <c r="R33" s="246"/>
      <c r="S33" s="246"/>
      <c r="T33" s="246"/>
      <c r="U33" s="246"/>
      <c r="V33" s="246"/>
      <c r="W33" s="246"/>
      <c r="X33" s="246"/>
      <c r="Y33" s="246"/>
      <c r="Z33" s="246"/>
      <c r="AA33"/>
      <c r="AB33"/>
      <c r="AC33"/>
      <c r="AD33"/>
      <c r="AE33"/>
      <c r="AF33"/>
      <c r="AG33"/>
      <c r="AH33"/>
      <c r="AI33"/>
      <c r="AJ33"/>
      <c r="AK33"/>
      <c r="AL33"/>
      <c r="AM33"/>
      <c r="AN33"/>
      <c r="AO33"/>
      <c r="AP33"/>
      <c r="AQ33"/>
      <c r="AR33"/>
      <c r="AT33" s="238"/>
      <c r="AU33" s="238"/>
      <c r="AV33" s="238"/>
      <c r="AW33" s="238"/>
      <c r="AX33" s="238"/>
      <c r="AY33" s="238"/>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row>
    <row r="34" spans="1:141" ht="29.4" hidden="1" customHeight="1" thickBot="1" x14ac:dyDescent="0.25">
      <c r="A34" s="825"/>
      <c r="B34" s="829"/>
      <c r="C34" s="798"/>
      <c r="D34" s="799"/>
      <c r="E34" s="799"/>
      <c r="F34" s="799"/>
      <c r="G34" s="799"/>
      <c r="H34" s="799"/>
      <c r="I34" s="799"/>
      <c r="J34" s="799"/>
      <c r="K34" s="800"/>
      <c r="L34" s="246"/>
      <c r="M34" s="246"/>
      <c r="N34" s="246"/>
      <c r="O34" s="246"/>
      <c r="P34" s="246"/>
      <c r="Q34" s="246"/>
      <c r="R34" s="246"/>
      <c r="S34" s="246"/>
      <c r="T34" s="246"/>
      <c r="U34" s="246"/>
      <c r="V34" s="246"/>
      <c r="W34" s="246"/>
      <c r="X34" s="246"/>
      <c r="Y34" s="246"/>
      <c r="Z34" s="246"/>
      <c r="AA34"/>
      <c r="AB34"/>
      <c r="AC34"/>
      <c r="AD34"/>
      <c r="AE34"/>
      <c r="AF34"/>
      <c r="AG34"/>
      <c r="AH34"/>
      <c r="AI34"/>
      <c r="AJ34"/>
      <c r="AK34"/>
      <c r="AL34"/>
      <c r="AM34"/>
      <c r="AN34"/>
      <c r="AO34"/>
      <c r="AP34"/>
      <c r="AQ34"/>
      <c r="AR34"/>
      <c r="AV34" s="307"/>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row>
    <row r="35" spans="1:141" ht="29.4" hidden="1" customHeight="1" thickBot="1" x14ac:dyDescent="0.25">
      <c r="A35" s="825"/>
      <c r="B35" s="829"/>
      <c r="C35" s="798"/>
      <c r="D35" s="799"/>
      <c r="E35" s="799"/>
      <c r="F35" s="799"/>
      <c r="G35" s="799"/>
      <c r="H35" s="799"/>
      <c r="I35" s="799"/>
      <c r="J35" s="799"/>
      <c r="K35" s="800"/>
      <c r="L35" s="246"/>
      <c r="M35" s="246"/>
      <c r="N35" s="246"/>
      <c r="O35" s="246"/>
      <c r="P35" s="246"/>
      <c r="Q35" s="246"/>
      <c r="R35" s="246"/>
      <c r="S35" s="246"/>
      <c r="T35" s="246"/>
      <c r="U35" s="246"/>
      <c r="V35" s="246"/>
      <c r="W35" s="246"/>
      <c r="X35" s="246"/>
      <c r="Y35" s="246"/>
      <c r="Z35" s="246"/>
      <c r="AA35" s="308"/>
      <c r="AB35" s="308"/>
      <c r="AC35" s="308"/>
      <c r="AD35" s="308"/>
      <c r="AE35"/>
      <c r="AF35"/>
      <c r="AG35"/>
      <c r="AH35"/>
      <c r="AI35"/>
      <c r="AJ35"/>
      <c r="AK35"/>
      <c r="AL35"/>
      <c r="AM35"/>
      <c r="AN35"/>
      <c r="AO35"/>
      <c r="AP35"/>
      <c r="AQ35"/>
      <c r="AR35" s="8"/>
      <c r="AT35" s="238"/>
      <c r="AU35" s="238"/>
      <c r="AV35" s="238"/>
      <c r="AW35" s="238"/>
      <c r="AX35" s="238"/>
      <c r="AY35" s="238"/>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row>
    <row r="36" spans="1:141" ht="29.4" hidden="1" customHeight="1" thickBot="1" x14ac:dyDescent="0.25">
      <c r="A36" s="825"/>
      <c r="B36" s="829"/>
      <c r="C36" s="798"/>
      <c r="D36" s="799"/>
      <c r="E36" s="799"/>
      <c r="F36" s="799"/>
      <c r="G36" s="799"/>
      <c r="H36" s="799"/>
      <c r="I36" s="799"/>
      <c r="J36" s="799"/>
      <c r="K36" s="800"/>
      <c r="L36" s="246"/>
      <c r="M36" s="246"/>
      <c r="N36" s="246"/>
      <c r="O36" s="246"/>
      <c r="P36" s="246"/>
      <c r="Q36" s="246"/>
      <c r="R36" s="246"/>
      <c r="S36" s="246"/>
      <c r="T36" s="246"/>
      <c r="U36" s="246"/>
      <c r="V36" s="246"/>
      <c r="W36" s="246"/>
      <c r="X36" s="246"/>
      <c r="Y36" s="246"/>
      <c r="Z36" s="246"/>
      <c r="AA36" s="308"/>
      <c r="AB36" s="308"/>
      <c r="AC36" s="308"/>
      <c r="AD36" s="308"/>
      <c r="AE36"/>
      <c r="AF36"/>
      <c r="AV36" s="307"/>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ht="45.65" hidden="1" customHeight="1" thickBot="1" x14ac:dyDescent="0.25">
      <c r="A37" s="825"/>
      <c r="B37" s="829"/>
      <c r="C37" s="798"/>
      <c r="D37" s="799"/>
      <c r="E37" s="799"/>
      <c r="F37" s="799"/>
      <c r="G37" s="799"/>
      <c r="H37" s="799"/>
      <c r="I37" s="799"/>
      <c r="J37" s="799"/>
      <c r="K37" s="800"/>
      <c r="L37" s="246"/>
      <c r="M37" s="246"/>
      <c r="N37" s="246"/>
      <c r="O37" s="246"/>
      <c r="P37" s="246"/>
      <c r="Q37" s="246"/>
      <c r="R37" s="246"/>
      <c r="S37" s="246"/>
      <c r="T37" s="246"/>
      <c r="U37" s="246"/>
      <c r="V37" s="246"/>
      <c r="W37" s="246"/>
      <c r="X37" s="246"/>
      <c r="Y37" s="246"/>
      <c r="Z37" s="246"/>
      <c r="AA37" s="308"/>
      <c r="AB37" s="308"/>
      <c r="AC37" s="308"/>
      <c r="AD37" s="308"/>
      <c r="AE37"/>
      <c r="AF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ht="29.4" hidden="1" customHeight="1" thickBot="1" x14ac:dyDescent="0.25">
      <c r="A38" s="825"/>
      <c r="B38" s="829"/>
      <c r="C38" s="798"/>
      <c r="D38" s="799"/>
      <c r="E38" s="799"/>
      <c r="F38" s="799"/>
      <c r="G38" s="799"/>
      <c r="H38" s="799"/>
      <c r="I38" s="799"/>
      <c r="J38" s="799"/>
      <c r="K38" s="800"/>
      <c r="L38" s="246"/>
      <c r="M38" s="246"/>
      <c r="N38" s="246"/>
      <c r="O38" s="246"/>
      <c r="P38" s="246"/>
      <c r="Q38" s="246"/>
      <c r="R38" s="246"/>
      <c r="S38" s="246"/>
      <c r="T38" s="246"/>
      <c r="U38" s="246"/>
      <c r="V38" s="246"/>
      <c r="W38" s="246"/>
      <c r="X38" s="246"/>
      <c r="Y38" s="246"/>
      <c r="Z38" s="246"/>
      <c r="AA38" s="308"/>
      <c r="AB38" s="308"/>
      <c r="AC38" s="308"/>
      <c r="AD38" s="308"/>
      <c r="AE38"/>
      <c r="AF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ht="29.4" hidden="1" customHeight="1" thickBot="1" x14ac:dyDescent="0.25">
      <c r="A39" s="825"/>
      <c r="B39" s="829"/>
      <c r="C39" s="798"/>
      <c r="D39" s="799"/>
      <c r="E39" s="799"/>
      <c r="F39" s="799"/>
      <c r="G39" s="799"/>
      <c r="H39" s="799"/>
      <c r="I39" s="799"/>
      <c r="J39" s="799"/>
      <c r="K39" s="800"/>
      <c r="L39" s="246"/>
      <c r="M39" s="246"/>
      <c r="N39" s="246"/>
      <c r="O39" s="246"/>
      <c r="P39" s="246"/>
      <c r="Q39" s="246"/>
      <c r="R39" s="246"/>
      <c r="S39" s="246"/>
      <c r="T39" s="246"/>
      <c r="U39" s="246"/>
      <c r="V39" s="246"/>
      <c r="W39" s="246"/>
      <c r="X39" s="246"/>
      <c r="Y39" s="246"/>
      <c r="Z39" s="246"/>
      <c r="AA39" s="308"/>
      <c r="AB39" s="308"/>
      <c r="AC39" s="308"/>
      <c r="AD39" s="308"/>
      <c r="AE39"/>
      <c r="AF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ht="29.4" hidden="1" customHeight="1" thickBot="1" x14ac:dyDescent="0.25">
      <c r="A40" s="825"/>
      <c r="B40" s="829"/>
      <c r="C40" s="798"/>
      <c r="D40" s="799"/>
      <c r="E40" s="799"/>
      <c r="F40" s="799"/>
      <c r="G40" s="799"/>
      <c r="H40" s="799"/>
      <c r="I40" s="799"/>
      <c r="J40" s="799"/>
      <c r="K40" s="800"/>
      <c r="L40" s="246"/>
      <c r="M40" s="246"/>
      <c r="N40" s="246"/>
      <c r="O40" s="246"/>
      <c r="P40" s="246"/>
      <c r="Q40" s="246"/>
      <c r="R40" s="246"/>
      <c r="S40" s="246"/>
      <c r="T40" s="246"/>
      <c r="U40" s="246"/>
      <c r="V40" s="246"/>
      <c r="W40" s="246"/>
      <c r="X40" s="246"/>
      <c r="Y40" s="246"/>
      <c r="Z40" s="246"/>
      <c r="AA40" s="308"/>
      <c r="AB40" s="308"/>
      <c r="AC40" s="308"/>
      <c r="AD40" s="308"/>
      <c r="AE40"/>
      <c r="AF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ht="29.4" hidden="1" customHeight="1" thickBot="1" x14ac:dyDescent="0.25">
      <c r="A41" s="825"/>
      <c r="B41" s="829"/>
      <c r="C41" s="798"/>
      <c r="D41" s="799"/>
      <c r="E41" s="799"/>
      <c r="F41" s="799"/>
      <c r="G41" s="799"/>
      <c r="H41" s="799"/>
      <c r="I41" s="799"/>
      <c r="J41" s="799"/>
      <c r="K41" s="800"/>
      <c r="L41" s="246"/>
      <c r="M41" s="246"/>
      <c r="N41" s="246"/>
      <c r="O41" s="246"/>
      <c r="P41" s="246"/>
      <c r="Q41" s="246"/>
      <c r="R41" s="246"/>
      <c r="S41" s="246"/>
      <c r="T41" s="246"/>
      <c r="U41" s="246"/>
      <c r="V41" s="246"/>
      <c r="W41" s="246"/>
      <c r="X41" s="246"/>
      <c r="Y41" s="246"/>
      <c r="Z41" s="246"/>
      <c r="AA41" s="308"/>
      <c r="AB41" s="308"/>
      <c r="AC41" s="308"/>
      <c r="AD41" s="308"/>
      <c r="AE41"/>
      <c r="AF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ht="29.4" hidden="1" customHeight="1" thickBot="1" x14ac:dyDescent="0.25">
      <c r="A42" s="825"/>
      <c r="B42" s="829"/>
      <c r="C42" s="798"/>
      <c r="D42" s="799"/>
      <c r="E42" s="799"/>
      <c r="F42" s="799"/>
      <c r="G42" s="799"/>
      <c r="H42" s="799"/>
      <c r="I42" s="799"/>
      <c r="J42" s="799"/>
      <c r="K42" s="800"/>
      <c r="L42" s="246"/>
      <c r="M42" s="246"/>
      <c r="N42" s="246"/>
      <c r="O42" s="246"/>
      <c r="P42" s="246"/>
      <c r="Q42" s="246"/>
      <c r="R42" s="246"/>
      <c r="S42" s="246"/>
      <c r="T42" s="246"/>
      <c r="U42" s="246"/>
      <c r="V42" s="246"/>
      <c r="W42" s="246"/>
      <c r="X42" s="246"/>
      <c r="Y42" s="246"/>
      <c r="Z42" s="246"/>
      <c r="AA42" s="308"/>
      <c r="AB42" s="308"/>
      <c r="AC42" s="308"/>
      <c r="AD42" s="308"/>
      <c r="AE42"/>
      <c r="AF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ht="39" hidden="1" customHeight="1" thickBot="1" x14ac:dyDescent="0.25">
      <c r="A43" s="825"/>
      <c r="B43" s="829"/>
      <c r="C43" s="798"/>
      <c r="D43" s="799"/>
      <c r="E43" s="799"/>
      <c r="F43" s="799"/>
      <c r="G43" s="799"/>
      <c r="H43" s="799"/>
      <c r="I43" s="799"/>
      <c r="J43" s="799"/>
      <c r="K43" s="800"/>
      <c r="L43" s="246"/>
      <c r="M43" s="246"/>
      <c r="N43" s="246"/>
      <c r="O43" s="246"/>
      <c r="P43" s="246"/>
      <c r="Q43" s="246"/>
      <c r="R43" s="246"/>
      <c r="S43" s="246"/>
      <c r="T43" s="246"/>
      <c r="U43" s="246"/>
      <c r="V43" s="246"/>
      <c r="W43" s="246"/>
      <c r="X43" s="246"/>
      <c r="Y43" s="246"/>
      <c r="Z43" s="246"/>
      <c r="AA43" s="308"/>
      <c r="AB43" s="308"/>
      <c r="AC43" s="308"/>
      <c r="AD43" s="308"/>
      <c r="AE43"/>
      <c r="AF43"/>
      <c r="AG43"/>
      <c r="AH43"/>
      <c r="AI43"/>
      <c r="AJ43"/>
      <c r="AK43"/>
      <c r="AL43"/>
      <c r="AM43"/>
      <c r="AN43"/>
      <c r="AO43"/>
      <c r="AP43"/>
      <c r="AQ43"/>
      <c r="AR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ht="39" hidden="1" customHeight="1" thickBot="1" x14ac:dyDescent="0.25">
      <c r="A44" s="825"/>
      <c r="B44" s="829"/>
      <c r="C44" s="798"/>
      <c r="D44" s="799"/>
      <c r="E44" s="799"/>
      <c r="F44" s="799"/>
      <c r="G44" s="799"/>
      <c r="H44" s="799"/>
      <c r="I44" s="799"/>
      <c r="J44" s="799"/>
      <c r="K44" s="800"/>
      <c r="L44" s="246"/>
      <c r="M44" s="246"/>
      <c r="N44" s="246"/>
      <c r="O44" s="246"/>
      <c r="P44" s="246"/>
      <c r="Q44" s="246"/>
      <c r="R44" s="246"/>
      <c r="S44" s="246"/>
      <c r="T44" s="246"/>
      <c r="U44" s="246"/>
      <c r="V44" s="246"/>
      <c r="W44" s="246"/>
      <c r="X44" s="246"/>
      <c r="Y44" s="246"/>
      <c r="Z44" s="246"/>
      <c r="AA44" s="308"/>
      <c r="AB44" s="308"/>
      <c r="AC44" s="308"/>
      <c r="AD44" s="308"/>
      <c r="AE44"/>
      <c r="AF44"/>
      <c r="AG44"/>
      <c r="AH44"/>
      <c r="AI44"/>
      <c r="AJ44"/>
      <c r="AK44"/>
      <c r="AL44"/>
      <c r="AM44"/>
      <c r="AN44"/>
      <c r="AO44"/>
      <c r="AP44"/>
      <c r="AQ44"/>
      <c r="AR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ht="39" hidden="1" customHeight="1" thickBot="1" x14ac:dyDescent="0.25">
      <c r="A45" s="825"/>
      <c r="B45" s="829"/>
      <c r="C45" s="798"/>
      <c r="D45" s="799"/>
      <c r="E45" s="799"/>
      <c r="F45" s="799"/>
      <c r="G45" s="799"/>
      <c r="H45" s="799"/>
      <c r="I45" s="799"/>
      <c r="J45" s="799"/>
      <c r="K45" s="800"/>
      <c r="L45" s="246"/>
      <c r="M45" s="246"/>
      <c r="N45" s="246"/>
      <c r="O45" s="246"/>
      <c r="P45" s="246"/>
      <c r="Q45" s="246"/>
      <c r="R45" s="246"/>
      <c r="S45" s="246"/>
      <c r="T45" s="246"/>
      <c r="U45" s="246"/>
      <c r="V45" s="246"/>
      <c r="W45" s="246"/>
      <c r="X45" s="246"/>
      <c r="Y45" s="246"/>
      <c r="Z45" s="246"/>
      <c r="AA45" s="308"/>
      <c r="AB45" s="308"/>
      <c r="AC45" s="308"/>
      <c r="AD45" s="308"/>
      <c r="AE45"/>
      <c r="AF45"/>
      <c r="AG45"/>
      <c r="AH45"/>
      <c r="AI45"/>
      <c r="AJ45"/>
      <c r="AK45"/>
      <c r="AL45"/>
      <c r="AM45"/>
      <c r="AN45"/>
      <c r="AO45"/>
      <c r="AP45"/>
      <c r="AQ45"/>
      <c r="AR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ht="39" hidden="1" customHeight="1" thickBot="1" x14ac:dyDescent="0.25">
      <c r="A46" s="825"/>
      <c r="B46" s="829"/>
      <c r="C46" s="798"/>
      <c r="D46" s="799"/>
      <c r="E46" s="799"/>
      <c r="F46" s="799"/>
      <c r="G46" s="799"/>
      <c r="H46" s="799"/>
      <c r="I46" s="799"/>
      <c r="J46" s="799"/>
      <c r="K46" s="800"/>
      <c r="L46" s="246"/>
      <c r="M46" s="246"/>
      <c r="N46" s="246"/>
      <c r="O46" s="246"/>
      <c r="P46" s="246"/>
      <c r="Q46" s="246"/>
      <c r="R46" s="246"/>
      <c r="S46" s="246"/>
      <c r="T46" s="246"/>
      <c r="U46" s="246"/>
      <c r="V46" s="246"/>
      <c r="W46" s="246"/>
      <c r="X46" s="246"/>
      <c r="Y46" s="246"/>
      <c r="Z46" s="246"/>
      <c r="AA46" s="308"/>
      <c r="AB46" s="308"/>
      <c r="AC46" s="308"/>
      <c r="AD46" s="308"/>
      <c r="AE46"/>
      <c r="AF46"/>
      <c r="AG46"/>
      <c r="AH46"/>
      <c r="AI46"/>
      <c r="AJ46"/>
      <c r="AK46"/>
      <c r="AL46"/>
      <c r="AM46"/>
      <c r="AN46"/>
      <c r="AO46"/>
      <c r="AP46"/>
      <c r="AQ46"/>
      <c r="AR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ht="39" hidden="1" customHeight="1" thickBot="1" x14ac:dyDescent="0.25">
      <c r="A47" s="825"/>
      <c r="B47" s="829"/>
      <c r="C47" s="798"/>
      <c r="D47" s="799"/>
      <c r="E47" s="799"/>
      <c r="F47" s="799"/>
      <c r="G47" s="799"/>
      <c r="H47" s="799"/>
      <c r="I47" s="799"/>
      <c r="J47" s="799"/>
      <c r="K47" s="800"/>
      <c r="L47" s="246"/>
      <c r="M47" s="246"/>
      <c r="N47" s="246"/>
      <c r="O47" s="246"/>
      <c r="P47" s="246"/>
      <c r="Q47" s="246"/>
      <c r="R47" s="246"/>
      <c r="S47" s="246"/>
      <c r="T47" s="246"/>
      <c r="U47" s="246"/>
      <c r="V47" s="246"/>
      <c r="W47" s="246"/>
      <c r="X47" s="246"/>
      <c r="Y47" s="246"/>
      <c r="Z47" s="246"/>
      <c r="AA47" s="308"/>
      <c r="AB47" s="308"/>
      <c r="AC47" s="308"/>
      <c r="AD47" s="308"/>
      <c r="AE47"/>
      <c r="AF47"/>
      <c r="AG47"/>
      <c r="AH47"/>
      <c r="AI47"/>
      <c r="AJ47"/>
      <c r="AK47"/>
      <c r="AL47"/>
      <c r="AM47"/>
      <c r="AN47"/>
      <c r="AO47"/>
      <c r="AP47"/>
      <c r="AQ47"/>
      <c r="AR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ht="39" hidden="1" customHeight="1" thickBot="1" x14ac:dyDescent="0.25">
      <c r="A48" s="825"/>
      <c r="B48" s="829"/>
      <c r="C48" s="798"/>
      <c r="D48" s="799"/>
      <c r="E48" s="799"/>
      <c r="F48" s="799"/>
      <c r="G48" s="799"/>
      <c r="H48" s="799"/>
      <c r="I48" s="799"/>
      <c r="J48" s="799"/>
      <c r="K48" s="800"/>
      <c r="L48" s="246"/>
      <c r="M48" s="246"/>
      <c r="N48" s="246"/>
      <c r="O48" s="246"/>
      <c r="P48" s="246"/>
      <c r="Q48" s="246"/>
      <c r="R48" s="246"/>
      <c r="S48" s="246"/>
      <c r="T48" s="246"/>
      <c r="U48" s="246"/>
      <c r="V48" s="246"/>
      <c r="W48" s="246"/>
      <c r="X48" s="246"/>
      <c r="Y48" s="246"/>
      <c r="Z48" s="246"/>
      <c r="AA48" s="308"/>
      <c r="AB48" s="308"/>
      <c r="AC48" s="308"/>
      <c r="AD48" s="308"/>
      <c r="AE48"/>
      <c r="AF48"/>
      <c r="AG48"/>
      <c r="AH48"/>
      <c r="AI48"/>
      <c r="AJ48"/>
      <c r="AK48"/>
      <c r="AL48"/>
      <c r="AM48"/>
      <c r="AN48"/>
      <c r="AO48"/>
      <c r="AP48"/>
      <c r="AQ48"/>
      <c r="AR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141" ht="39" hidden="1" customHeight="1" thickBot="1" x14ac:dyDescent="0.25">
      <c r="A49" s="825"/>
      <c r="B49" s="829"/>
      <c r="C49" s="798"/>
      <c r="D49" s="799"/>
      <c r="E49" s="799"/>
      <c r="F49" s="799"/>
      <c r="G49" s="799"/>
      <c r="H49" s="799"/>
      <c r="I49" s="799"/>
      <c r="J49" s="799"/>
      <c r="K49" s="800"/>
      <c r="L49" s="246"/>
      <c r="M49" s="246"/>
      <c r="N49" s="246"/>
      <c r="O49" s="246"/>
      <c r="P49" s="246"/>
      <c r="Q49" s="246"/>
      <c r="R49" s="246"/>
      <c r="S49" s="246"/>
      <c r="T49" s="246"/>
      <c r="U49" s="246"/>
      <c r="V49" s="246"/>
      <c r="W49" s="246"/>
      <c r="X49" s="246"/>
      <c r="Y49" s="246"/>
      <c r="Z49" s="246"/>
      <c r="AA49" s="308"/>
      <c r="AB49" s="308"/>
      <c r="AC49" s="308"/>
      <c r="AD49" s="308"/>
      <c r="AE49"/>
      <c r="AF49"/>
      <c r="AG49"/>
      <c r="AH49"/>
      <c r="AI49"/>
      <c r="AJ49"/>
      <c r="AK49"/>
      <c r="AL49"/>
      <c r="AM49"/>
      <c r="AN49"/>
      <c r="AO49"/>
      <c r="AP49"/>
      <c r="AQ49"/>
      <c r="AR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141" ht="39" hidden="1" customHeight="1" thickBot="1" x14ac:dyDescent="0.25">
      <c r="A50" s="825"/>
      <c r="B50" s="829"/>
      <c r="C50" s="798"/>
      <c r="D50" s="799"/>
      <c r="E50" s="799"/>
      <c r="F50" s="799"/>
      <c r="G50" s="799"/>
      <c r="H50" s="799"/>
      <c r="I50" s="799"/>
      <c r="J50" s="799"/>
      <c r="K50" s="800"/>
      <c r="L50" s="246"/>
      <c r="M50" s="246"/>
      <c r="N50" s="246"/>
      <c r="O50" s="246"/>
      <c r="P50" s="246"/>
      <c r="Q50" s="246"/>
      <c r="R50" s="246"/>
      <c r="S50" s="246"/>
      <c r="T50" s="246"/>
      <c r="U50" s="246"/>
      <c r="V50" s="246"/>
      <c r="W50" s="246"/>
      <c r="X50" s="246"/>
      <c r="Y50" s="246"/>
      <c r="Z50" s="246"/>
      <c r="AA50" s="308"/>
      <c r="AB50" s="308"/>
      <c r="AC50" s="308"/>
      <c r="AD50" s="308"/>
      <c r="AE50"/>
      <c r="AF50"/>
      <c r="AG50"/>
      <c r="AH50"/>
      <c r="AI50"/>
      <c r="AJ50"/>
      <c r="AK50"/>
      <c r="AL50"/>
      <c r="AM50"/>
      <c r="AN50"/>
      <c r="AO50"/>
      <c r="AP50"/>
      <c r="AQ50"/>
      <c r="AR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141" ht="39" hidden="1" customHeight="1" thickBot="1" x14ac:dyDescent="0.25">
      <c r="A51" s="825"/>
      <c r="B51" s="829"/>
      <c r="C51" s="798"/>
      <c r="D51" s="799"/>
      <c r="E51" s="799"/>
      <c r="F51" s="799"/>
      <c r="G51" s="799"/>
      <c r="H51" s="799"/>
      <c r="I51" s="799"/>
      <c r="J51" s="799"/>
      <c r="K51" s="800"/>
      <c r="L51" s="246"/>
      <c r="M51" s="246"/>
      <c r="N51" s="246"/>
      <c r="O51" s="246"/>
      <c r="P51" s="246"/>
      <c r="Q51" s="246"/>
      <c r="R51" s="246"/>
      <c r="S51" s="246"/>
      <c r="T51" s="246"/>
      <c r="U51" s="246"/>
      <c r="V51" s="246"/>
      <c r="W51" s="246"/>
      <c r="X51" s="246"/>
      <c r="Y51" s="246"/>
      <c r="Z51" s="246"/>
      <c r="AA51" s="308"/>
      <c r="AB51" s="308"/>
      <c r="AC51" s="308"/>
      <c r="AD51" s="308"/>
      <c r="AE51"/>
      <c r="AF51"/>
      <c r="AG51"/>
      <c r="AH51"/>
      <c r="AI51"/>
      <c r="AJ51"/>
      <c r="AK51"/>
      <c r="AL51"/>
      <c r="AM51"/>
      <c r="AN51"/>
      <c r="AO51"/>
      <c r="AP51"/>
      <c r="AQ51"/>
      <c r="AR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141" ht="39" hidden="1" customHeight="1" thickBot="1" x14ac:dyDescent="0.25">
      <c r="A52" s="825"/>
      <c r="B52" s="829"/>
      <c r="C52" s="798"/>
      <c r="D52" s="799"/>
      <c r="E52" s="799"/>
      <c r="F52" s="799"/>
      <c r="G52" s="799"/>
      <c r="H52" s="799"/>
      <c r="I52" s="799"/>
      <c r="J52" s="799"/>
      <c r="K52" s="800"/>
      <c r="L52" s="246"/>
      <c r="M52" s="246"/>
      <c r="N52" s="246"/>
      <c r="O52" s="246"/>
      <c r="P52" s="246"/>
      <c r="Q52" s="246"/>
      <c r="R52" s="246"/>
      <c r="S52" s="246"/>
      <c r="T52" s="246"/>
      <c r="U52" s="246"/>
      <c r="V52" s="246"/>
      <c r="W52" s="246"/>
      <c r="X52" s="246"/>
      <c r="Y52" s="246"/>
      <c r="Z52" s="246"/>
      <c r="AA52" s="308"/>
      <c r="AB52" s="308"/>
      <c r="AC52" s="308"/>
      <c r="AD52" s="308"/>
      <c r="AE52"/>
      <c r="AF52"/>
      <c r="AG52"/>
      <c r="AH52"/>
      <c r="AI52"/>
      <c r="AJ52"/>
      <c r="AK52"/>
      <c r="AL52"/>
      <c r="AM52"/>
      <c r="AN52"/>
      <c r="AO52"/>
      <c r="AP52"/>
      <c r="AQ52"/>
      <c r="AR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141" ht="39" hidden="1" customHeight="1" thickBot="1" x14ac:dyDescent="0.25">
      <c r="A53" s="825"/>
      <c r="B53" s="829"/>
      <c r="C53" s="798"/>
      <c r="D53" s="799"/>
      <c r="E53" s="799"/>
      <c r="F53" s="799"/>
      <c r="G53" s="799"/>
      <c r="H53" s="799"/>
      <c r="I53" s="799"/>
      <c r="J53" s="799"/>
      <c r="K53" s="800"/>
      <c r="L53" s="246"/>
      <c r="M53" s="246"/>
      <c r="N53" s="246"/>
      <c r="O53" s="246"/>
      <c r="P53" s="246"/>
      <c r="Q53" s="246"/>
      <c r="R53" s="246"/>
      <c r="S53" s="246"/>
      <c r="T53" s="246"/>
      <c r="U53" s="246"/>
      <c r="V53" s="246"/>
      <c r="W53" s="246"/>
      <c r="X53" s="246"/>
      <c r="Y53" s="246"/>
      <c r="Z53" s="246"/>
      <c r="AA53" s="308"/>
      <c r="AB53" s="308"/>
      <c r="AC53" s="308"/>
      <c r="AD53" s="308"/>
      <c r="AE53"/>
      <c r="AF53"/>
      <c r="AG53"/>
      <c r="AH53"/>
      <c r="AI53"/>
      <c r="AJ53"/>
      <c r="AK53"/>
      <c r="AL53"/>
      <c r="AM53"/>
      <c r="AN53"/>
      <c r="AO53"/>
      <c r="AP53"/>
      <c r="AQ53"/>
      <c r="AR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141" ht="39" hidden="1" customHeight="1" thickBot="1" x14ac:dyDescent="0.25">
      <c r="A54" s="825"/>
      <c r="B54" s="829"/>
      <c r="C54" s="798"/>
      <c r="D54" s="799"/>
      <c r="E54" s="799"/>
      <c r="F54" s="799"/>
      <c r="G54" s="799"/>
      <c r="H54" s="799"/>
      <c r="I54" s="799"/>
      <c r="J54" s="799"/>
      <c r="K54" s="800"/>
      <c r="L54" s="246"/>
      <c r="M54" s="246"/>
      <c r="N54" s="246"/>
      <c r="O54" s="246"/>
      <c r="P54" s="246"/>
      <c r="Q54" s="246"/>
      <c r="R54" s="246"/>
      <c r="S54" s="246"/>
      <c r="T54" s="246"/>
      <c r="U54" s="246"/>
      <c r="V54" s="246"/>
      <c r="W54" s="246"/>
      <c r="X54" s="246"/>
      <c r="Y54" s="246"/>
      <c r="Z54" s="246"/>
      <c r="AA54" s="308"/>
      <c r="AB54" s="308"/>
      <c r="AC54" s="308"/>
      <c r="AD54" s="308"/>
      <c r="AE54"/>
      <c r="AF54"/>
      <c r="AG54"/>
      <c r="AH54"/>
      <c r="AI54"/>
      <c r="AJ54"/>
      <c r="AK54"/>
      <c r="AL54"/>
      <c r="AM54"/>
      <c r="AN54"/>
      <c r="AO54"/>
      <c r="AP54"/>
      <c r="AQ54"/>
      <c r="AR54"/>
      <c r="AT54" s="309"/>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141" ht="39" hidden="1" customHeight="1" thickBot="1" x14ac:dyDescent="0.25">
      <c r="A55" s="825"/>
      <c r="B55" s="829"/>
      <c r="C55" s="798"/>
      <c r="D55" s="799"/>
      <c r="E55" s="799"/>
      <c r="F55" s="799"/>
      <c r="G55" s="799"/>
      <c r="H55" s="799"/>
      <c r="I55" s="799"/>
      <c r="J55" s="799"/>
      <c r="K55" s="800"/>
      <c r="L55" s="246"/>
      <c r="M55" s="246"/>
      <c r="N55" s="246"/>
      <c r="O55" s="246"/>
      <c r="P55" s="246"/>
      <c r="Q55" s="246"/>
      <c r="R55" s="246"/>
      <c r="S55" s="246"/>
      <c r="T55" s="246"/>
      <c r="U55" s="246"/>
      <c r="V55" s="246"/>
      <c r="W55" s="246"/>
      <c r="X55" s="246"/>
      <c r="Y55" s="246"/>
      <c r="Z55" s="246"/>
      <c r="AA55" s="308"/>
      <c r="AB55" s="308"/>
      <c r="AC55" s="308"/>
      <c r="AD55" s="308"/>
      <c r="AE55"/>
      <c r="AF55"/>
      <c r="AG55"/>
      <c r="AH55"/>
      <c r="AI55"/>
      <c r="AJ55"/>
      <c r="AK55"/>
      <c r="AL55"/>
      <c r="AM55"/>
      <c r="AN55"/>
      <c r="AO55"/>
      <c r="AP55"/>
      <c r="AQ55"/>
      <c r="AR55"/>
      <c r="AT55" s="309"/>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row>
    <row r="56" spans="1:141" ht="39" hidden="1" customHeight="1" thickBot="1" x14ac:dyDescent="0.25">
      <c r="A56" s="825"/>
      <c r="B56" s="829"/>
      <c r="C56" s="798"/>
      <c r="D56" s="799"/>
      <c r="E56" s="799"/>
      <c r="F56" s="799"/>
      <c r="G56" s="799"/>
      <c r="H56" s="799"/>
      <c r="I56" s="799"/>
      <c r="J56" s="799"/>
      <c r="K56" s="800"/>
      <c r="L56" s="246"/>
      <c r="M56" s="246"/>
      <c r="N56" s="246"/>
      <c r="O56" s="246"/>
      <c r="P56" s="246"/>
      <c r="Q56" s="246"/>
      <c r="R56" s="246"/>
      <c r="S56" s="246"/>
      <c r="T56" s="246"/>
      <c r="U56" s="246"/>
      <c r="V56" s="246"/>
      <c r="W56" s="246"/>
      <c r="X56" s="246"/>
      <c r="Y56" s="246"/>
      <c r="Z56" s="246"/>
      <c r="AA56" s="308"/>
      <c r="AB56" s="308"/>
      <c r="AC56" s="308"/>
      <c r="AD56" s="308"/>
      <c r="AE56"/>
      <c r="AF56"/>
      <c r="AG56"/>
      <c r="AH56"/>
      <c r="AI56"/>
      <c r="AJ56"/>
      <c r="AK56"/>
      <c r="AL56"/>
      <c r="AM56"/>
      <c r="AN56"/>
      <c r="AO56"/>
      <c r="AP56"/>
      <c r="AQ56"/>
      <c r="AR56"/>
      <c r="AT56" s="309"/>
      <c r="DF56" s="310"/>
      <c r="DG56" s="310"/>
      <c r="DH56" s="310"/>
      <c r="DI56" s="310"/>
      <c r="DJ56" s="310"/>
      <c r="DK56" s="310"/>
      <c r="DL56" s="310"/>
      <c r="DM56" s="311"/>
    </row>
    <row r="57" spans="1:141" ht="39" hidden="1" customHeight="1" thickBot="1" x14ac:dyDescent="0.25">
      <c r="A57" s="825"/>
      <c r="B57" s="829"/>
      <c r="C57" s="798"/>
      <c r="D57" s="799"/>
      <c r="E57" s="799"/>
      <c r="F57" s="799"/>
      <c r="G57" s="799"/>
      <c r="H57" s="799"/>
      <c r="I57" s="799"/>
      <c r="J57" s="799"/>
      <c r="K57" s="800"/>
      <c r="L57" s="246"/>
      <c r="M57" s="246"/>
      <c r="N57" s="246"/>
      <c r="O57" s="246"/>
      <c r="P57" s="246"/>
      <c r="Q57" s="246"/>
      <c r="R57" s="246"/>
      <c r="S57" s="246"/>
      <c r="T57" s="246"/>
      <c r="U57" s="246"/>
      <c r="V57" s="246"/>
      <c r="W57" s="246"/>
      <c r="X57" s="246"/>
      <c r="Y57" s="246"/>
      <c r="Z57" s="246"/>
      <c r="AA57" s="308"/>
      <c r="AB57" s="308"/>
      <c r="AC57" s="308"/>
      <c r="AD57" s="308"/>
      <c r="AE57"/>
      <c r="AF57"/>
      <c r="AG57"/>
      <c r="AH57"/>
      <c r="AI57"/>
      <c r="AJ57"/>
      <c r="AK57"/>
      <c r="AL57"/>
      <c r="AM57"/>
      <c r="AN57"/>
      <c r="AO57"/>
      <c r="AP57"/>
      <c r="AQ57"/>
      <c r="AR57"/>
      <c r="AT57" s="309"/>
      <c r="AV57" s="307"/>
      <c r="BA57" s="250"/>
      <c r="BB57" s="250"/>
      <c r="BI57" s="250"/>
      <c r="BJ57" s="250"/>
      <c r="BK57" s="250"/>
      <c r="DF57" s="310"/>
      <c r="DG57" s="310"/>
      <c r="DH57" s="310"/>
      <c r="DI57" s="310"/>
      <c r="DJ57" s="310"/>
      <c r="DK57" s="310"/>
      <c r="DL57" s="310"/>
      <c r="DM57" s="311"/>
    </row>
    <row r="58" spans="1:141" ht="39" hidden="1" customHeight="1" thickBot="1" x14ac:dyDescent="0.25">
      <c r="A58" s="825"/>
      <c r="B58" s="829"/>
      <c r="C58" s="798"/>
      <c r="D58" s="799"/>
      <c r="E58" s="799"/>
      <c r="F58" s="799"/>
      <c r="G58" s="799"/>
      <c r="H58" s="799"/>
      <c r="I58" s="799"/>
      <c r="J58" s="799"/>
      <c r="K58" s="800"/>
      <c r="L58" s="246"/>
      <c r="M58" s="246"/>
      <c r="N58" s="246"/>
      <c r="O58" s="246"/>
      <c r="P58" s="246"/>
      <c r="Q58" s="246"/>
      <c r="R58" s="246"/>
      <c r="S58" s="246"/>
      <c r="T58" s="246"/>
      <c r="U58" s="246"/>
      <c r="V58" s="246"/>
      <c r="W58" s="246"/>
      <c r="X58" s="246"/>
      <c r="Y58" s="246"/>
      <c r="Z58" s="246"/>
      <c r="AA58" s="308"/>
      <c r="AB58" s="308"/>
      <c r="AC58" s="308"/>
      <c r="AD58" s="308"/>
      <c r="AE58"/>
      <c r="AF58"/>
      <c r="AG58"/>
      <c r="AH58"/>
      <c r="AI58"/>
      <c r="AJ58"/>
      <c r="AK58"/>
      <c r="AL58"/>
      <c r="AM58"/>
      <c r="AN58"/>
      <c r="AO58"/>
      <c r="AP58"/>
      <c r="AQ58"/>
      <c r="AR58"/>
      <c r="AT58" s="309"/>
      <c r="AV58" s="307"/>
      <c r="BA58" s="250"/>
      <c r="BB58" s="250"/>
      <c r="BI58" s="250"/>
      <c r="BJ58" s="250"/>
      <c r="BK58" s="250"/>
      <c r="DF58" s="310"/>
      <c r="DG58" s="310"/>
      <c r="DH58" s="310"/>
      <c r="DI58" s="310"/>
      <c r="DJ58" s="310"/>
      <c r="DK58" s="310"/>
      <c r="DL58" s="310"/>
      <c r="DM58" s="311"/>
    </row>
    <row r="59" spans="1:141" ht="39" hidden="1" customHeight="1" thickBot="1" x14ac:dyDescent="0.25">
      <c r="A59" s="825"/>
      <c r="B59" s="829"/>
      <c r="C59" s="798"/>
      <c r="D59" s="799"/>
      <c r="E59" s="799"/>
      <c r="F59" s="799"/>
      <c r="G59" s="799"/>
      <c r="H59" s="799"/>
      <c r="I59" s="799"/>
      <c r="J59" s="799"/>
      <c r="K59" s="800"/>
      <c r="L59" s="246"/>
      <c r="M59" s="246"/>
      <c r="N59" s="246"/>
      <c r="O59" s="246"/>
      <c r="P59" s="246"/>
      <c r="Q59" s="246"/>
      <c r="R59" s="246"/>
      <c r="S59" s="246"/>
      <c r="T59" s="246"/>
      <c r="U59" s="246"/>
      <c r="V59" s="246"/>
      <c r="W59" s="246"/>
      <c r="X59" s="246"/>
      <c r="Y59" s="246"/>
      <c r="Z59" s="246"/>
      <c r="AA59" s="308"/>
      <c r="AB59" s="308"/>
      <c r="AC59" s="308"/>
      <c r="AD59" s="308"/>
      <c r="AE59"/>
      <c r="AF59"/>
      <c r="AG59"/>
      <c r="AH59"/>
      <c r="AI59"/>
      <c r="AJ59"/>
      <c r="AK59"/>
      <c r="AL59"/>
      <c r="AM59"/>
      <c r="AN59"/>
      <c r="AO59"/>
      <c r="AP59"/>
      <c r="AQ59"/>
      <c r="AR59"/>
      <c r="AT59" s="309"/>
      <c r="AV59" s="307"/>
      <c r="BB59" s="238"/>
      <c r="DF59" s="310"/>
      <c r="DG59" s="310"/>
      <c r="DH59" s="310"/>
      <c r="DI59" s="310"/>
      <c r="DJ59" s="310"/>
      <c r="DK59" s="310"/>
      <c r="DL59" s="310"/>
    </row>
    <row r="60" spans="1:141" ht="39" hidden="1" customHeight="1" thickBot="1" x14ac:dyDescent="0.25">
      <c r="A60" s="825"/>
      <c r="B60" s="829"/>
      <c r="C60" s="798"/>
      <c r="D60" s="799"/>
      <c r="E60" s="799"/>
      <c r="F60" s="799"/>
      <c r="G60" s="799"/>
      <c r="H60" s="799"/>
      <c r="I60" s="799"/>
      <c r="J60" s="799"/>
      <c r="K60" s="800"/>
      <c r="L60" s="246"/>
      <c r="M60" s="246"/>
      <c r="N60" s="246"/>
      <c r="O60" s="246"/>
      <c r="P60" s="246"/>
      <c r="Q60" s="246"/>
      <c r="R60" s="246"/>
      <c r="S60" s="246"/>
      <c r="T60" s="246"/>
      <c r="U60" s="246"/>
      <c r="V60" s="246"/>
      <c r="W60" s="246"/>
      <c r="X60" s="246"/>
      <c r="Y60" s="246"/>
      <c r="Z60" s="246"/>
      <c r="AA60" s="308"/>
      <c r="AB60" s="308"/>
      <c r="AC60" s="308"/>
      <c r="AD60" s="308"/>
      <c r="AE60"/>
      <c r="AF60"/>
      <c r="AG60"/>
      <c r="AH60"/>
      <c r="AI60"/>
      <c r="AJ60"/>
      <c r="AK60"/>
      <c r="AL60"/>
      <c r="AM60"/>
      <c r="AN60"/>
      <c r="AO60"/>
      <c r="AP60"/>
      <c r="AQ60"/>
      <c r="AR60"/>
      <c r="AT60" s="307"/>
      <c r="DF60" s="310"/>
      <c r="DG60" s="310"/>
      <c r="DH60" s="310"/>
      <c r="DI60" s="310"/>
      <c r="DJ60" s="310"/>
      <c r="DK60" s="310"/>
      <c r="DL60" s="310"/>
    </row>
    <row r="61" spans="1:141" ht="39" hidden="1" customHeight="1" thickBot="1" x14ac:dyDescent="0.25">
      <c r="A61" s="825"/>
      <c r="B61" s="829"/>
      <c r="C61" s="798"/>
      <c r="D61" s="799"/>
      <c r="E61" s="799"/>
      <c r="F61" s="799"/>
      <c r="G61" s="799"/>
      <c r="H61" s="799"/>
      <c r="I61" s="799"/>
      <c r="J61" s="799"/>
      <c r="K61" s="800"/>
      <c r="L61" s="246"/>
      <c r="M61" s="246"/>
      <c r="N61" s="246"/>
      <c r="O61" s="246"/>
      <c r="P61" s="246"/>
      <c r="Q61" s="246"/>
      <c r="R61" s="246"/>
      <c r="S61" s="246"/>
      <c r="T61" s="246"/>
      <c r="U61" s="246"/>
      <c r="V61" s="246"/>
      <c r="W61" s="246"/>
      <c r="X61" s="246"/>
      <c r="Y61" s="246"/>
      <c r="Z61" s="246"/>
      <c r="AA61" s="308"/>
      <c r="AB61" s="308"/>
      <c r="AC61" s="308"/>
      <c r="AD61" s="308"/>
      <c r="AE61"/>
      <c r="AF61"/>
      <c r="AG61"/>
      <c r="AH61"/>
      <c r="AI61"/>
      <c r="AJ61"/>
      <c r="AK61"/>
      <c r="AL61"/>
      <c r="AM61"/>
      <c r="AN61"/>
      <c r="AO61"/>
      <c r="AP61"/>
      <c r="AQ61"/>
      <c r="AR61"/>
      <c r="AT61" s="309"/>
      <c r="AV61" s="307"/>
      <c r="BA61" s="250"/>
      <c r="BB61" s="250"/>
      <c r="BC61" s="250"/>
      <c r="BD61" s="250"/>
      <c r="BE61" s="250"/>
      <c r="BF61" s="250"/>
      <c r="BG61" s="250"/>
      <c r="BH61" s="250"/>
      <c r="BJ61" s="250"/>
      <c r="BK61" s="250"/>
      <c r="BU61" s="238"/>
    </row>
    <row r="62" spans="1:141" ht="39" hidden="1" customHeight="1" thickBot="1" x14ac:dyDescent="0.25">
      <c r="A62" s="825"/>
      <c r="B62" s="829"/>
      <c r="C62" s="798"/>
      <c r="D62" s="799"/>
      <c r="E62" s="799"/>
      <c r="F62" s="799"/>
      <c r="G62" s="799"/>
      <c r="H62" s="799"/>
      <c r="I62" s="799"/>
      <c r="J62" s="799"/>
      <c r="K62" s="800"/>
      <c r="L62" s="246"/>
      <c r="M62" s="246"/>
      <c r="N62" s="246"/>
      <c r="O62" s="246"/>
      <c r="P62" s="246"/>
      <c r="Q62" s="246"/>
      <c r="R62" s="246"/>
      <c r="S62" s="246"/>
      <c r="T62" s="246"/>
      <c r="U62" s="246"/>
      <c r="V62" s="246"/>
      <c r="W62" s="246"/>
      <c r="X62" s="246"/>
      <c r="Y62" s="246"/>
      <c r="Z62" s="246"/>
      <c r="AA62" s="308"/>
      <c r="AB62" s="308"/>
      <c r="AC62" s="308"/>
      <c r="AD62" s="308"/>
      <c r="AE62"/>
      <c r="AF62"/>
      <c r="AG62"/>
      <c r="AH62"/>
      <c r="AI62"/>
      <c r="AJ62"/>
      <c r="AK62"/>
      <c r="AL62"/>
      <c r="AM62"/>
      <c r="AN62"/>
      <c r="AO62"/>
      <c r="AP62"/>
      <c r="AQ62"/>
      <c r="AR62"/>
      <c r="AV62" s="307"/>
      <c r="BA62" s="250"/>
      <c r="BB62" s="250"/>
      <c r="BC62" s="250"/>
      <c r="BD62" s="250"/>
      <c r="BE62" s="250"/>
      <c r="BF62" s="250"/>
      <c r="BG62" s="250"/>
      <c r="BI62" s="250"/>
      <c r="BJ62" s="250"/>
      <c r="BK62" s="250"/>
      <c r="BU62" s="238"/>
    </row>
    <row r="63" spans="1:141" ht="39" hidden="1" customHeight="1" thickBot="1" x14ac:dyDescent="0.25">
      <c r="A63" s="825"/>
      <c r="B63" s="829"/>
      <c r="C63" s="798"/>
      <c r="D63" s="799"/>
      <c r="E63" s="799"/>
      <c r="F63" s="799"/>
      <c r="G63" s="799"/>
      <c r="H63" s="799"/>
      <c r="I63" s="799"/>
      <c r="J63" s="799"/>
      <c r="K63" s="800"/>
      <c r="L63" s="246"/>
      <c r="M63" s="246"/>
      <c r="N63" s="246"/>
      <c r="O63" s="246"/>
      <c r="P63" s="246"/>
      <c r="Q63" s="246"/>
      <c r="R63" s="246"/>
      <c r="S63" s="246"/>
      <c r="T63" s="246"/>
      <c r="U63" s="246"/>
      <c r="V63" s="246"/>
      <c r="W63" s="246"/>
      <c r="X63" s="246"/>
      <c r="Y63" s="246"/>
      <c r="Z63" s="246"/>
      <c r="AA63" s="308"/>
      <c r="AB63" s="308"/>
      <c r="AC63" s="308"/>
      <c r="AD63" s="308"/>
      <c r="AE63"/>
      <c r="AF63"/>
      <c r="AG63"/>
      <c r="AH63"/>
      <c r="AI63"/>
      <c r="AJ63"/>
      <c r="AK63"/>
      <c r="AL63"/>
      <c r="AM63"/>
      <c r="AN63"/>
      <c r="AO63"/>
      <c r="AP63"/>
      <c r="AQ63"/>
      <c r="AR63"/>
      <c r="AV63" s="307"/>
      <c r="BA63" s="250"/>
      <c r="BB63" s="250"/>
      <c r="BI63" s="250"/>
      <c r="BJ63" s="250"/>
      <c r="BK63" s="250"/>
      <c r="BU63" s="238"/>
    </row>
    <row r="64" spans="1:141" ht="39" hidden="1" customHeight="1" thickBot="1" x14ac:dyDescent="0.25">
      <c r="A64" s="825"/>
      <c r="B64" s="829"/>
      <c r="C64" s="798"/>
      <c r="D64" s="799"/>
      <c r="E64" s="799"/>
      <c r="F64" s="799"/>
      <c r="G64" s="799"/>
      <c r="H64" s="799"/>
      <c r="I64" s="799"/>
      <c r="J64" s="799"/>
      <c r="K64" s="800"/>
      <c r="L64" s="246"/>
      <c r="M64" s="246"/>
      <c r="N64" s="246"/>
      <c r="O64" s="246"/>
      <c r="P64" s="246"/>
      <c r="Q64" s="246"/>
      <c r="R64" s="246"/>
      <c r="S64" s="246"/>
      <c r="T64" s="246"/>
      <c r="U64" s="246"/>
      <c r="V64" s="246"/>
      <c r="W64" s="246"/>
      <c r="X64" s="246"/>
      <c r="Y64" s="246"/>
      <c r="Z64" s="246"/>
      <c r="AA64" s="308"/>
      <c r="AB64" s="308"/>
      <c r="AC64" s="308"/>
      <c r="AD64" s="308"/>
      <c r="AE64"/>
      <c r="AF64"/>
      <c r="AG64"/>
      <c r="AH64"/>
      <c r="AI64"/>
      <c r="AJ64"/>
      <c r="AK64"/>
      <c r="AL64"/>
      <c r="AM64"/>
      <c r="AN64"/>
      <c r="AO64"/>
      <c r="AP64"/>
      <c r="AQ64"/>
      <c r="AR64"/>
      <c r="AV64" s="307"/>
      <c r="BU64" s="238"/>
    </row>
    <row r="65" spans="1:89" ht="39" hidden="1" customHeight="1" thickBot="1" x14ac:dyDescent="0.25">
      <c r="A65" s="825"/>
      <c r="B65" s="829"/>
      <c r="C65" s="798"/>
      <c r="D65" s="799"/>
      <c r="E65" s="799"/>
      <c r="F65" s="799"/>
      <c r="G65" s="799"/>
      <c r="H65" s="799"/>
      <c r="I65" s="799"/>
      <c r="J65" s="799"/>
      <c r="K65" s="800"/>
      <c r="L65" s="246"/>
      <c r="M65" s="246"/>
      <c r="N65" s="246"/>
      <c r="O65" s="246"/>
      <c r="P65" s="246"/>
      <c r="Q65" s="246"/>
      <c r="R65" s="246"/>
      <c r="S65" s="246"/>
      <c r="T65" s="246"/>
      <c r="U65" s="246"/>
      <c r="V65" s="246"/>
      <c r="W65" s="246"/>
      <c r="X65" s="246"/>
      <c r="Y65" s="246"/>
      <c r="Z65" s="246"/>
      <c r="AA65" s="308"/>
      <c r="AB65" s="308"/>
      <c r="AC65" s="308"/>
      <c r="AD65" s="308"/>
      <c r="AE65"/>
      <c r="AF65"/>
      <c r="AG65"/>
      <c r="AH65"/>
      <c r="AI65"/>
      <c r="AJ65"/>
      <c r="AK65"/>
      <c r="AL65"/>
      <c r="AM65"/>
      <c r="AN65"/>
      <c r="AO65"/>
      <c r="AP65"/>
      <c r="AQ65"/>
      <c r="AR65"/>
      <c r="AV65" s="307"/>
      <c r="BU65" s="238"/>
    </row>
    <row r="66" spans="1:89" ht="39" hidden="1" customHeight="1" thickBot="1" x14ac:dyDescent="0.25">
      <c r="A66" s="825"/>
      <c r="B66" s="829"/>
      <c r="C66" s="798"/>
      <c r="D66" s="799"/>
      <c r="E66" s="799"/>
      <c r="F66" s="799"/>
      <c r="G66" s="799"/>
      <c r="H66" s="799"/>
      <c r="I66" s="799"/>
      <c r="J66" s="799"/>
      <c r="K66" s="800"/>
      <c r="L66" s="246"/>
      <c r="M66" s="246"/>
      <c r="N66" s="246"/>
      <c r="O66" s="246"/>
      <c r="P66" s="246"/>
      <c r="Q66" s="246"/>
      <c r="R66" s="246"/>
      <c r="S66" s="246"/>
      <c r="T66" s="246"/>
      <c r="U66" s="246"/>
      <c r="V66" s="246"/>
      <c r="W66" s="246"/>
      <c r="X66" s="246"/>
      <c r="Y66" s="246"/>
      <c r="Z66" s="246"/>
      <c r="AA66" s="308"/>
      <c r="AB66" s="308"/>
      <c r="AC66" s="308"/>
      <c r="AD66" s="308"/>
      <c r="AE66"/>
      <c r="AF66"/>
      <c r="AG66"/>
      <c r="AH66"/>
      <c r="AI66"/>
      <c r="AJ66"/>
      <c r="AK66"/>
      <c r="AL66"/>
      <c r="AM66"/>
      <c r="AN66"/>
      <c r="AO66"/>
      <c r="AP66"/>
      <c r="AQ66"/>
      <c r="AR66"/>
      <c r="AT66" s="312"/>
      <c r="AU66" s="238"/>
      <c r="AV66" s="238"/>
      <c r="AW66" s="238"/>
      <c r="AX66" s="238"/>
      <c r="AY66" s="238"/>
      <c r="BU66" s="238"/>
    </row>
    <row r="67" spans="1:89" ht="39" hidden="1" customHeight="1" thickBot="1" x14ac:dyDescent="0.25">
      <c r="A67" s="825"/>
      <c r="B67" s="829"/>
      <c r="C67" s="798"/>
      <c r="D67" s="799"/>
      <c r="E67" s="799"/>
      <c r="F67" s="799"/>
      <c r="G67" s="799"/>
      <c r="H67" s="799"/>
      <c r="I67" s="799"/>
      <c r="J67" s="799"/>
      <c r="K67" s="800"/>
      <c r="L67" s="246"/>
      <c r="M67" s="246"/>
      <c r="N67" s="246"/>
      <c r="O67" s="246"/>
      <c r="P67" s="246"/>
      <c r="Q67" s="246"/>
      <c r="R67" s="246"/>
      <c r="S67" s="246"/>
      <c r="T67" s="246"/>
      <c r="U67" s="246"/>
      <c r="V67" s="246"/>
      <c r="W67" s="246"/>
      <c r="X67" s="246"/>
      <c r="Y67" s="246"/>
      <c r="Z67" s="246"/>
      <c r="AA67" s="308"/>
      <c r="AB67" s="308"/>
      <c r="AC67" s="308"/>
      <c r="AD67" s="308"/>
      <c r="AE67"/>
      <c r="AF67"/>
      <c r="AG67"/>
      <c r="AH67"/>
      <c r="AI67"/>
      <c r="AJ67"/>
      <c r="AK67"/>
      <c r="AL67"/>
      <c r="AM67"/>
      <c r="AN67"/>
      <c r="AO67"/>
      <c r="AP67"/>
      <c r="AQ67"/>
      <c r="AR67"/>
      <c r="AT67" s="312"/>
      <c r="AU67" s="238"/>
      <c r="AV67" s="238"/>
      <c r="AW67" s="238"/>
      <c r="AX67" s="238"/>
      <c r="AY67" s="238"/>
      <c r="BU67" s="238"/>
    </row>
    <row r="68" spans="1:89" ht="39" hidden="1" customHeight="1" thickBot="1" x14ac:dyDescent="0.25">
      <c r="A68" s="825"/>
      <c r="B68" s="829"/>
      <c r="C68" s="798"/>
      <c r="D68" s="799"/>
      <c r="E68" s="799"/>
      <c r="F68" s="799"/>
      <c r="G68" s="799"/>
      <c r="H68" s="799"/>
      <c r="I68" s="799"/>
      <c r="J68" s="799"/>
      <c r="K68" s="800"/>
      <c r="L68" s="246"/>
      <c r="M68" s="246"/>
      <c r="N68" s="246"/>
      <c r="O68" s="246"/>
      <c r="P68" s="246"/>
      <c r="Q68" s="246"/>
      <c r="R68" s="246"/>
      <c r="S68" s="246"/>
      <c r="T68" s="246"/>
      <c r="U68" s="246"/>
      <c r="V68" s="246"/>
      <c r="W68" s="246"/>
      <c r="X68" s="246"/>
      <c r="Y68" s="246"/>
      <c r="Z68" s="246"/>
      <c r="AA68" s="308"/>
      <c r="AB68" s="308"/>
      <c r="AC68" s="308"/>
      <c r="AD68" s="308"/>
      <c r="AE68"/>
      <c r="AF68"/>
      <c r="AG68"/>
      <c r="AH68"/>
      <c r="AI68"/>
      <c r="AJ68"/>
      <c r="AK68"/>
      <c r="AL68"/>
      <c r="AM68"/>
      <c r="AN68"/>
      <c r="AO68"/>
      <c r="AP68"/>
      <c r="AQ68"/>
      <c r="AR68"/>
      <c r="AT68" s="312"/>
      <c r="AU68" s="238"/>
      <c r="AV68" s="238"/>
      <c r="AW68" s="238"/>
      <c r="AX68" s="238"/>
      <c r="AY68" s="238"/>
      <c r="BU68" s="238"/>
    </row>
    <row r="69" spans="1:89" ht="39" customHeight="1" thickBot="1" x14ac:dyDescent="0.25">
      <c r="A69" s="825"/>
      <c r="B69" s="829"/>
      <c r="C69" s="801"/>
      <c r="D69" s="802"/>
      <c r="E69" s="802"/>
      <c r="F69" s="802"/>
      <c r="G69" s="802"/>
      <c r="H69" s="802"/>
      <c r="I69" s="802"/>
      <c r="J69" s="802"/>
      <c r="K69" s="803"/>
      <c r="L69" s="313"/>
      <c r="M69" s="313"/>
      <c r="N69" s="313"/>
      <c r="O69" s="313"/>
      <c r="P69" s="313"/>
      <c r="Q69" s="313"/>
      <c r="R69" s="313"/>
      <c r="S69" s="313"/>
      <c r="T69" s="313"/>
      <c r="U69" s="313"/>
      <c r="V69" s="813"/>
      <c r="W69" s="813"/>
      <c r="X69" s="314"/>
      <c r="Y69" s="315"/>
      <c r="Z69" s="696" t="s">
        <v>91</v>
      </c>
      <c r="AA69" s="697"/>
      <c r="AB69" s="857">
        <v>1102015</v>
      </c>
      <c r="AC69" s="858"/>
      <c r="AD69" s="859"/>
      <c r="AE69" s="696" t="s">
        <v>92</v>
      </c>
      <c r="AF69" s="681"/>
      <c r="AG69" s="681"/>
      <c r="AH69" s="697"/>
      <c r="AI69" s="270" t="s">
        <v>93</v>
      </c>
      <c r="AJ69" s="742" t="s">
        <v>94</v>
      </c>
      <c r="AK69" s="743"/>
      <c r="AL69" s="743"/>
      <c r="AM69" s="743"/>
      <c r="AN69" s="743"/>
      <c r="AO69" s="743"/>
      <c r="AP69" s="744"/>
      <c r="AQ69" s="745">
        <v>1353617</v>
      </c>
      <c r="AR69" s="746"/>
      <c r="AV69" s="316"/>
    </row>
    <row r="70" spans="1:89" ht="16.5" customHeight="1" thickTop="1" thickBot="1" x14ac:dyDescent="0.25">
      <c r="A70" s="825"/>
      <c r="B70" s="829"/>
      <c r="C70" s="843" t="s">
        <v>95</v>
      </c>
      <c r="D70" s="851" t="s">
        <v>96</v>
      </c>
      <c r="E70" s="566" t="s">
        <v>97</v>
      </c>
      <c r="F70" s="589" t="s">
        <v>98</v>
      </c>
      <c r="G70" s="716" t="s">
        <v>99</v>
      </c>
      <c r="H70" s="849" t="s">
        <v>100</v>
      </c>
      <c r="I70" s="594" t="s">
        <v>101</v>
      </c>
      <c r="J70" s="596" t="s">
        <v>102</v>
      </c>
      <c r="K70" s="563" t="s">
        <v>103</v>
      </c>
      <c r="L70" s="689" t="s">
        <v>7871</v>
      </c>
      <c r="M70" s="690"/>
      <c r="N70" s="690"/>
      <c r="O70" s="690"/>
      <c r="P70" s="14"/>
      <c r="Q70" s="66" t="s">
        <v>104</v>
      </c>
      <c r="R70" s="15"/>
      <c r="S70" s="15"/>
      <c r="T70" s="15"/>
      <c r="U70" s="15"/>
      <c r="V70" s="136"/>
      <c r="W70" s="136"/>
      <c r="X70" s="136"/>
      <c r="Y70" s="136"/>
      <c r="Z70" s="707" t="s">
        <v>105</v>
      </c>
      <c r="AA70" s="822" t="s">
        <v>106</v>
      </c>
      <c r="AB70" s="778" t="s">
        <v>107</v>
      </c>
      <c r="AC70" s="778" t="s">
        <v>108</v>
      </c>
      <c r="AD70" s="714" t="s">
        <v>109</v>
      </c>
      <c r="AE70" s="865" t="s">
        <v>110</v>
      </c>
      <c r="AF70" s="873" t="s">
        <v>7879</v>
      </c>
      <c r="AG70" s="867" t="s">
        <v>7880</v>
      </c>
      <c r="AH70" s="786" t="s">
        <v>111</v>
      </c>
      <c r="AI70" s="778" t="s">
        <v>297</v>
      </c>
      <c r="AJ70" s="714" t="s">
        <v>112</v>
      </c>
      <c r="AK70" s="785" t="s">
        <v>113</v>
      </c>
      <c r="AL70" s="690"/>
      <c r="AM70" s="786"/>
      <c r="AN70" s="778" t="s">
        <v>7872</v>
      </c>
      <c r="AO70" s="714" t="s">
        <v>7873</v>
      </c>
      <c r="AP70" s="785" t="s">
        <v>7874</v>
      </c>
      <c r="AQ70" s="711" t="s">
        <v>7875</v>
      </c>
      <c r="AR70" s="766" t="s">
        <v>114</v>
      </c>
      <c r="AS70" s="763" t="s">
        <v>115</v>
      </c>
      <c r="AT70" s="763" t="s">
        <v>115</v>
      </c>
      <c r="AU70" s="763" t="s">
        <v>115</v>
      </c>
      <c r="AV70" s="763" t="s">
        <v>116</v>
      </c>
      <c r="AW70" s="763" t="s">
        <v>117</v>
      </c>
      <c r="AX70" s="763" t="s">
        <v>118</v>
      </c>
      <c r="AY70" s="763" t="s">
        <v>119</v>
      </c>
      <c r="AZ70" s="763" t="s">
        <v>120</v>
      </c>
      <c r="BA70" s="763" t="s">
        <v>121</v>
      </c>
      <c r="BB70" s="749" t="s">
        <v>122</v>
      </c>
      <c r="BC70" s="763" t="s">
        <v>123</v>
      </c>
      <c r="BD70" s="559" t="s">
        <v>124</v>
      </c>
      <c r="BE70" s="559" t="s">
        <v>125</v>
      </c>
      <c r="BF70" s="559" t="s">
        <v>126</v>
      </c>
      <c r="BG70" s="559" t="s">
        <v>127</v>
      </c>
      <c r="BH70" s="749" t="s">
        <v>128</v>
      </c>
      <c r="BI70" s="763" t="s">
        <v>129</v>
      </c>
      <c r="BJ70" s="749" t="s">
        <v>130</v>
      </c>
      <c r="BK70" s="760" t="s">
        <v>131</v>
      </c>
      <c r="BL70" s="752" t="s">
        <v>132</v>
      </c>
      <c r="BM70" s="749" t="s">
        <v>133</v>
      </c>
      <c r="BN70" s="749" t="s">
        <v>134</v>
      </c>
      <c r="BO70" s="749" t="s">
        <v>135</v>
      </c>
      <c r="BP70" s="559" t="s">
        <v>136</v>
      </c>
      <c r="BQ70" s="749" t="s">
        <v>137</v>
      </c>
      <c r="BR70" s="749" t="s">
        <v>138</v>
      </c>
      <c r="BS70" s="755" t="s">
        <v>7882</v>
      </c>
      <c r="BT70" s="752" t="s">
        <v>139</v>
      </c>
      <c r="BU70" s="749" t="s">
        <v>140</v>
      </c>
      <c r="BV70" s="749" t="s">
        <v>141</v>
      </c>
      <c r="BW70" s="749" t="s">
        <v>142</v>
      </c>
      <c r="BX70" s="559" t="s">
        <v>143</v>
      </c>
      <c r="BY70" s="749" t="s">
        <v>144</v>
      </c>
      <c r="BZ70" s="749" t="s">
        <v>145</v>
      </c>
      <c r="CA70" s="749" t="s">
        <v>146</v>
      </c>
      <c r="CB70" s="755" t="s">
        <v>7893</v>
      </c>
      <c r="CC70" s="775" t="s">
        <v>7894</v>
      </c>
      <c r="CD70" s="775" t="s">
        <v>7883</v>
      </c>
      <c r="CE70" s="749" t="s">
        <v>147</v>
      </c>
      <c r="CF70" s="749" t="s">
        <v>148</v>
      </c>
      <c r="CG70" s="749" t="s">
        <v>149</v>
      </c>
      <c r="CH70" s="749" t="s">
        <v>150</v>
      </c>
      <c r="CI70" s="559" t="s">
        <v>151</v>
      </c>
      <c r="CJ70" s="766" t="s">
        <v>152</v>
      </c>
      <c r="CK70" s="605" t="s">
        <v>7889</v>
      </c>
    </row>
    <row r="71" spans="1:89" ht="16.5" customHeight="1" thickBot="1" x14ac:dyDescent="0.25">
      <c r="A71" s="825"/>
      <c r="B71" s="829"/>
      <c r="C71" s="844"/>
      <c r="D71" s="852"/>
      <c r="E71" s="566"/>
      <c r="F71" s="589"/>
      <c r="G71" s="717"/>
      <c r="H71" s="849"/>
      <c r="I71" s="594"/>
      <c r="J71" s="596"/>
      <c r="K71" s="564"/>
      <c r="L71" s="598"/>
      <c r="M71" s="691"/>
      <c r="N71" s="691"/>
      <c r="O71" s="691"/>
      <c r="P71" s="591" t="s">
        <v>153</v>
      </c>
      <c r="Q71" s="598" t="s">
        <v>154</v>
      </c>
      <c r="R71" s="706" t="s">
        <v>155</v>
      </c>
      <c r="S71" s="138"/>
      <c r="T71" s="138"/>
      <c r="U71" s="138"/>
      <c r="V71" s="138"/>
      <c r="W71" s="138"/>
      <c r="X71" s="149"/>
      <c r="Y71" s="854" t="s">
        <v>156</v>
      </c>
      <c r="Z71" s="708"/>
      <c r="AA71" s="822"/>
      <c r="AB71" s="564"/>
      <c r="AC71" s="564"/>
      <c r="AD71" s="563"/>
      <c r="AE71" s="716"/>
      <c r="AF71" s="874"/>
      <c r="AG71" s="868"/>
      <c r="AH71" s="787"/>
      <c r="AI71" s="783"/>
      <c r="AJ71" s="563"/>
      <c r="AK71" s="598"/>
      <c r="AL71" s="691"/>
      <c r="AM71" s="787"/>
      <c r="AN71" s="563"/>
      <c r="AO71" s="563"/>
      <c r="AP71" s="598"/>
      <c r="AQ71" s="712"/>
      <c r="AR71" s="781"/>
      <c r="AS71" s="764"/>
      <c r="AT71" s="764"/>
      <c r="AU71" s="764"/>
      <c r="AV71" s="764"/>
      <c r="AW71" s="779"/>
      <c r="AX71" s="779"/>
      <c r="AY71" s="779"/>
      <c r="AZ71" s="779"/>
      <c r="BA71" s="764"/>
      <c r="BB71" s="750"/>
      <c r="BC71" s="779"/>
      <c r="BD71" s="560"/>
      <c r="BE71" s="560"/>
      <c r="BF71" s="560"/>
      <c r="BG71" s="560"/>
      <c r="BH71" s="750"/>
      <c r="BI71" s="764"/>
      <c r="BJ71" s="750"/>
      <c r="BK71" s="761"/>
      <c r="BL71" s="753"/>
      <c r="BM71" s="750"/>
      <c r="BN71" s="750"/>
      <c r="BO71" s="750"/>
      <c r="BP71" s="560"/>
      <c r="BQ71" s="758"/>
      <c r="BR71" s="758"/>
      <c r="BS71" s="756"/>
      <c r="BT71" s="753"/>
      <c r="BU71" s="758"/>
      <c r="BV71" s="750"/>
      <c r="BW71" s="750"/>
      <c r="BX71" s="560"/>
      <c r="BY71" s="750"/>
      <c r="BZ71" s="750"/>
      <c r="CA71" s="771"/>
      <c r="CB71" s="773"/>
      <c r="CC71" s="776"/>
      <c r="CD71" s="776"/>
      <c r="CE71" s="758"/>
      <c r="CF71" s="750"/>
      <c r="CG71" s="771"/>
      <c r="CH71" s="771"/>
      <c r="CI71" s="769"/>
      <c r="CJ71" s="767"/>
      <c r="CK71" s="606"/>
    </row>
    <row r="72" spans="1:89" ht="16.5" customHeight="1" thickBot="1" x14ac:dyDescent="0.25">
      <c r="A72" s="825"/>
      <c r="B72" s="829"/>
      <c r="C72" s="844"/>
      <c r="D72" s="852"/>
      <c r="E72" s="566"/>
      <c r="F72" s="589"/>
      <c r="G72" s="717"/>
      <c r="H72" s="849"/>
      <c r="I72" s="594"/>
      <c r="J72" s="596"/>
      <c r="K72" s="564"/>
      <c r="L72" s="598"/>
      <c r="M72" s="691"/>
      <c r="N72" s="691"/>
      <c r="O72" s="691"/>
      <c r="P72" s="592"/>
      <c r="Q72" s="598"/>
      <c r="R72" s="598"/>
      <c r="S72" s="110" t="s">
        <v>157</v>
      </c>
      <c r="T72" s="824" t="s">
        <v>158</v>
      </c>
      <c r="U72" s="824"/>
      <c r="V72" s="110" t="s">
        <v>159</v>
      </c>
      <c r="W72" s="110" t="s">
        <v>160</v>
      </c>
      <c r="X72" s="150" t="s">
        <v>161</v>
      </c>
      <c r="Y72" s="855"/>
      <c r="Z72" s="709"/>
      <c r="AA72" s="822"/>
      <c r="AB72" s="564"/>
      <c r="AC72" s="564"/>
      <c r="AD72" s="563"/>
      <c r="AE72" s="716"/>
      <c r="AF72" s="874"/>
      <c r="AG72" s="868"/>
      <c r="AH72" s="787"/>
      <c r="AI72" s="783"/>
      <c r="AJ72" s="563"/>
      <c r="AK72" s="598"/>
      <c r="AL72" s="691"/>
      <c r="AM72" s="787"/>
      <c r="AN72" s="563"/>
      <c r="AO72" s="563"/>
      <c r="AP72" s="598"/>
      <c r="AQ72" s="712"/>
      <c r="AR72" s="781"/>
      <c r="AS72" s="764"/>
      <c r="AT72" s="764"/>
      <c r="AU72" s="764"/>
      <c r="AV72" s="764"/>
      <c r="AW72" s="779"/>
      <c r="AX72" s="779"/>
      <c r="AY72" s="779"/>
      <c r="AZ72" s="779"/>
      <c r="BA72" s="764"/>
      <c r="BB72" s="750"/>
      <c r="BC72" s="779"/>
      <c r="BD72" s="560"/>
      <c r="BE72" s="560"/>
      <c r="BF72" s="560"/>
      <c r="BG72" s="560"/>
      <c r="BH72" s="750"/>
      <c r="BI72" s="764"/>
      <c r="BJ72" s="750"/>
      <c r="BK72" s="761"/>
      <c r="BL72" s="753"/>
      <c r="BM72" s="750"/>
      <c r="BN72" s="750"/>
      <c r="BO72" s="750"/>
      <c r="BP72" s="560"/>
      <c r="BQ72" s="758"/>
      <c r="BR72" s="758"/>
      <c r="BS72" s="756"/>
      <c r="BT72" s="753"/>
      <c r="BU72" s="758"/>
      <c r="BV72" s="750"/>
      <c r="BW72" s="750"/>
      <c r="BX72" s="560"/>
      <c r="BY72" s="750"/>
      <c r="BZ72" s="750"/>
      <c r="CA72" s="771"/>
      <c r="CB72" s="773"/>
      <c r="CC72" s="776"/>
      <c r="CD72" s="776"/>
      <c r="CE72" s="758"/>
      <c r="CF72" s="750"/>
      <c r="CG72" s="771"/>
      <c r="CH72" s="771"/>
      <c r="CI72" s="769"/>
      <c r="CJ72" s="767"/>
      <c r="CK72" s="606"/>
    </row>
    <row r="73" spans="1:89" ht="102.65" customHeight="1" thickBot="1" x14ac:dyDescent="0.25">
      <c r="A73" s="825"/>
      <c r="B73" s="829"/>
      <c r="C73" s="845"/>
      <c r="D73" s="853"/>
      <c r="E73" s="567"/>
      <c r="F73" s="590"/>
      <c r="G73" s="718"/>
      <c r="H73" s="850"/>
      <c r="I73" s="595"/>
      <c r="J73" s="597"/>
      <c r="K73" s="565"/>
      <c r="L73" s="692"/>
      <c r="M73" s="693"/>
      <c r="N73" s="693"/>
      <c r="O73" s="693"/>
      <c r="P73" s="593"/>
      <c r="Q73" s="599"/>
      <c r="R73" s="109" t="s">
        <v>162</v>
      </c>
      <c r="S73" s="106" t="s">
        <v>163</v>
      </c>
      <c r="T73" s="107" t="s">
        <v>164</v>
      </c>
      <c r="U73" s="108" t="s">
        <v>165</v>
      </c>
      <c r="V73" s="109" t="s">
        <v>166</v>
      </c>
      <c r="W73" s="135" t="s">
        <v>167</v>
      </c>
      <c r="X73" s="151" t="s">
        <v>168</v>
      </c>
      <c r="Y73" s="83" t="s">
        <v>169</v>
      </c>
      <c r="Z73" s="83" t="s">
        <v>170</v>
      </c>
      <c r="AA73" s="823"/>
      <c r="AB73" s="565"/>
      <c r="AC73" s="565"/>
      <c r="AD73" s="715"/>
      <c r="AE73" s="866"/>
      <c r="AF73" s="875"/>
      <c r="AG73" s="869"/>
      <c r="AH73" s="870"/>
      <c r="AI73" s="784"/>
      <c r="AJ73" s="715"/>
      <c r="AK73" s="862" t="s">
        <v>171</v>
      </c>
      <c r="AL73" s="863"/>
      <c r="AM73" s="864"/>
      <c r="AN73" s="715"/>
      <c r="AO73" s="715"/>
      <c r="AP73" s="692"/>
      <c r="AQ73" s="713"/>
      <c r="AR73" s="782"/>
      <c r="AS73" s="765"/>
      <c r="AT73" s="765"/>
      <c r="AU73" s="765"/>
      <c r="AV73" s="765"/>
      <c r="AW73" s="780"/>
      <c r="AX73" s="780"/>
      <c r="AY73" s="780"/>
      <c r="AZ73" s="780"/>
      <c r="BA73" s="765"/>
      <c r="BB73" s="751"/>
      <c r="BC73" s="780"/>
      <c r="BD73" s="561"/>
      <c r="BE73" s="561"/>
      <c r="BF73" s="561"/>
      <c r="BG73" s="561"/>
      <c r="BH73" s="751"/>
      <c r="BI73" s="765"/>
      <c r="BJ73" s="751"/>
      <c r="BK73" s="762"/>
      <c r="BL73" s="754"/>
      <c r="BM73" s="751"/>
      <c r="BN73" s="751"/>
      <c r="BO73" s="751"/>
      <c r="BP73" s="561"/>
      <c r="BQ73" s="759"/>
      <c r="BR73" s="759"/>
      <c r="BS73" s="757"/>
      <c r="BT73" s="754"/>
      <c r="BU73" s="759"/>
      <c r="BV73" s="751"/>
      <c r="BW73" s="751"/>
      <c r="BX73" s="561"/>
      <c r="BY73" s="751"/>
      <c r="BZ73" s="751"/>
      <c r="CA73" s="772"/>
      <c r="CB73" s="774"/>
      <c r="CC73" s="777"/>
      <c r="CD73" s="777"/>
      <c r="CE73" s="759"/>
      <c r="CF73" s="751"/>
      <c r="CG73" s="772"/>
      <c r="CH73" s="772"/>
      <c r="CI73" s="770"/>
      <c r="CJ73" s="768"/>
      <c r="CK73" s="607"/>
    </row>
    <row r="74" spans="1:89" ht="25.5" customHeight="1" thickBot="1" x14ac:dyDescent="0.25">
      <c r="A74" s="826"/>
      <c r="B74" s="832"/>
      <c r="C74" s="317"/>
      <c r="D74" s="317"/>
      <c r="E74" s="317"/>
      <c r="F74" s="317"/>
      <c r="G74" s="272"/>
      <c r="H74" s="272"/>
      <c r="I74" s="272"/>
      <c r="J74" s="272"/>
      <c r="K74" s="272"/>
      <c r="L74" s="272"/>
      <c r="M74" s="272"/>
      <c r="N74" s="272"/>
      <c r="O74" s="272"/>
      <c r="P74" s="237" t="s">
        <v>172</v>
      </c>
      <c r="Q74" s="120">
        <f>IF(SUM(Q75:Q474)=SUM(R74,Y74),SUM(Q75:Q474),"B~Cの合計としてください")</f>
        <v>1215161</v>
      </c>
      <c r="R74" s="120">
        <f>SUM(R75:R474)</f>
        <v>1174604</v>
      </c>
      <c r="S74" s="137">
        <f t="shared" ref="S74:Y74" si="0">SUM(S75:S474)</f>
        <v>218778</v>
      </c>
      <c r="T74" s="125">
        <f t="shared" si="0"/>
        <v>480700</v>
      </c>
      <c r="U74" s="125">
        <f t="shared" si="0"/>
        <v>12368</v>
      </c>
      <c r="V74" s="125">
        <f t="shared" si="0"/>
        <v>0</v>
      </c>
      <c r="W74" s="125">
        <f t="shared" si="0"/>
        <v>35393</v>
      </c>
      <c r="X74" s="192">
        <f t="shared" si="0"/>
        <v>427365</v>
      </c>
      <c r="Y74" s="121">
        <f t="shared" si="0"/>
        <v>40557</v>
      </c>
      <c r="Z74" s="168"/>
      <c r="AA74" s="318"/>
      <c r="AB74" s="285"/>
      <c r="AC74" s="285"/>
      <c r="AD74" s="272"/>
      <c r="AE74" s="272"/>
      <c r="AF74" s="272"/>
      <c r="AG74" s="272"/>
      <c r="AH74" s="17"/>
      <c r="AI74" s="17"/>
      <c r="AJ74" s="272"/>
      <c r="AK74" s="272"/>
      <c r="AL74" s="272"/>
      <c r="AM74" s="272"/>
      <c r="AN74" s="272"/>
      <c r="AO74" s="272"/>
      <c r="AP74" s="272"/>
      <c r="AQ74" s="272"/>
      <c r="AR74" s="319"/>
      <c r="AS74" s="320"/>
      <c r="AT74" s="320"/>
      <c r="AU74" s="320"/>
      <c r="AV74" s="320"/>
      <c r="AW74" s="320"/>
      <c r="AX74" s="320"/>
      <c r="AY74" s="320"/>
      <c r="AZ74" s="320"/>
      <c r="BA74" s="320"/>
      <c r="BB74" s="320"/>
      <c r="BC74" s="272"/>
      <c r="BD74" s="272"/>
      <c r="BE74" s="272"/>
      <c r="BF74" s="272"/>
      <c r="BG74" s="272"/>
      <c r="BH74" s="272"/>
      <c r="BI74" s="272"/>
      <c r="BJ74" s="272"/>
      <c r="BK74" s="272"/>
      <c r="BL74" s="320"/>
      <c r="BM74" s="321"/>
      <c r="BN74" s="321"/>
      <c r="BO74" s="321"/>
      <c r="BP74" s="321"/>
      <c r="BQ74" s="321"/>
      <c r="BR74" s="320"/>
      <c r="BS74" s="320"/>
      <c r="BT74" s="320"/>
      <c r="BU74" s="320"/>
      <c r="BV74" s="320"/>
      <c r="BW74" s="320"/>
      <c r="BX74" s="320"/>
      <c r="BY74" s="320"/>
      <c r="BZ74" s="320"/>
      <c r="CA74" s="272"/>
      <c r="CB74" s="272"/>
      <c r="CC74" s="272"/>
      <c r="CD74" s="272"/>
      <c r="CE74" s="272"/>
      <c r="CF74" s="272"/>
      <c r="CG74" s="272"/>
      <c r="CH74" s="272"/>
      <c r="CI74" s="554"/>
      <c r="CJ74" s="661"/>
      <c r="CK74" s="856"/>
    </row>
    <row r="75" spans="1:89" ht="237.65" customHeight="1" thickBot="1" x14ac:dyDescent="0.25">
      <c r="A75" s="817" t="s">
        <v>173</v>
      </c>
      <c r="B75" s="322" t="s">
        <v>174</v>
      </c>
      <c r="C75" s="323">
        <v>1</v>
      </c>
      <c r="D75" s="324" t="s">
        <v>7899</v>
      </c>
      <c r="E75" s="325" t="s">
        <v>7900</v>
      </c>
      <c r="F75" s="325" t="s">
        <v>213</v>
      </c>
      <c r="G75" s="325" t="s">
        <v>213</v>
      </c>
      <c r="H75" s="325" t="s">
        <v>213</v>
      </c>
      <c r="I75" s="326" t="s">
        <v>7901</v>
      </c>
      <c r="J75" s="326" t="s">
        <v>7902</v>
      </c>
      <c r="K75" s="327" t="s">
        <v>213</v>
      </c>
      <c r="L75" s="327" t="s">
        <v>258</v>
      </c>
      <c r="M75" s="327"/>
      <c r="N75" s="327"/>
      <c r="O75" s="327"/>
      <c r="P75" s="328"/>
      <c r="Q75" s="218">
        <v>493068</v>
      </c>
      <c r="R75" s="213">
        <v>493068</v>
      </c>
      <c r="S75" s="122">
        <v>0</v>
      </c>
      <c r="T75" s="122">
        <v>480700</v>
      </c>
      <c r="U75" s="122">
        <v>12368</v>
      </c>
      <c r="V75" s="122"/>
      <c r="W75" s="122">
        <v>0</v>
      </c>
      <c r="X75" s="193"/>
      <c r="Y75" s="122">
        <v>0</v>
      </c>
      <c r="Z75" s="122"/>
      <c r="AA75" s="329" t="s">
        <v>7903</v>
      </c>
      <c r="AB75" s="327" t="s">
        <v>258</v>
      </c>
      <c r="AC75" s="327" t="s">
        <v>213</v>
      </c>
      <c r="AD75" s="327" t="s">
        <v>258</v>
      </c>
      <c r="AE75" s="330" t="s">
        <v>393</v>
      </c>
      <c r="AF75" s="331"/>
      <c r="AG75" s="332" t="s">
        <v>423</v>
      </c>
      <c r="AH75" s="222" t="s">
        <v>7904</v>
      </c>
      <c r="AI75" s="11" t="s">
        <v>7905</v>
      </c>
      <c r="AJ75" s="326" t="s">
        <v>7906</v>
      </c>
      <c r="AK75" s="326"/>
      <c r="AL75" s="326"/>
      <c r="AM75" s="326"/>
      <c r="AN75" s="326"/>
      <c r="AO75" s="326"/>
      <c r="AP75" s="328" t="s">
        <v>7907</v>
      </c>
      <c r="AQ75" s="333"/>
      <c r="AR75" s="334" t="s">
        <v>7975</v>
      </c>
      <c r="AS75" s="524"/>
      <c r="AT75" s="525"/>
      <c r="AU75" s="526"/>
      <c r="AV75" s="335"/>
      <c r="AW75" s="335"/>
      <c r="AX75" s="335"/>
      <c r="AY75" s="335"/>
      <c r="AZ75" s="335"/>
      <c r="BA75" s="335"/>
      <c r="BB75" s="336"/>
      <c r="BC75" s="336"/>
      <c r="BD75" s="336"/>
      <c r="BE75" s="336"/>
      <c r="BF75" s="336"/>
      <c r="BG75" s="336"/>
      <c r="BH75" s="336"/>
      <c r="BI75" s="335"/>
      <c r="BJ75" s="336"/>
      <c r="BK75" s="337"/>
      <c r="BL75" s="338"/>
      <c r="BM75" s="336"/>
      <c r="BN75" s="336"/>
      <c r="BO75" s="336"/>
      <c r="BP75" s="336"/>
      <c r="BQ75" s="336"/>
      <c r="BR75" s="336"/>
      <c r="BS75" s="339"/>
      <c r="BT75" s="339"/>
      <c r="BU75" s="339"/>
      <c r="BV75" s="339"/>
      <c r="BW75" s="339"/>
      <c r="BX75" s="339"/>
      <c r="BY75" s="339" t="str">
        <f>IF(F75="","",IF(OR(分岐管理シート!AG73&lt;27,分岐管理シート!AG73&gt;39),"error",""))</f>
        <v/>
      </c>
      <c r="BZ75" s="339"/>
      <c r="CA75" s="339" t="str">
        <f>IF(F75="","",IF(VLOOKUP(AE75,―!$AH$15:$AI$40,2,FALSE)&lt;=VLOOKUP(AG75,―!$AH$15:$AI$39,2,FALSE),"","error"))</f>
        <v/>
      </c>
      <c r="CB75" s="339"/>
      <c r="CC75" s="339"/>
      <c r="CD75" s="339"/>
      <c r="CE75" s="336"/>
      <c r="CF75" s="336"/>
      <c r="CG75" s="336"/>
      <c r="CH75" s="336"/>
      <c r="CI75" s="336" t="str">
        <f>分岐管理シート!BD73</f>
        <v/>
      </c>
      <c r="CJ75" s="553" t="str">
        <f>IF(AND(F75="",OR(AO75&lt;&gt;"",AQ75&lt;&gt;"")),"error","")</f>
        <v/>
      </c>
      <c r="CK75" s="555" t="str">
        <f>IF(D75="R6_補正",IF(SUM(変更カウント!D73:AR73)=0,"","error"),IF(AND(SUM(変更カウント!D73:AE73)=0,SUM(変更カウント!AH73:AP73)=0,変更カウント!AR73=0),"","error"))</f>
        <v/>
      </c>
    </row>
    <row r="76" spans="1:89" ht="114" customHeight="1" thickBot="1" x14ac:dyDescent="0.25">
      <c r="A76" s="818"/>
      <c r="B76" s="340" t="s">
        <v>175</v>
      </c>
      <c r="C76" s="341">
        <v>2</v>
      </c>
      <c r="D76" s="342"/>
      <c r="E76" s="343"/>
      <c r="F76" s="344"/>
      <c r="G76" s="345"/>
      <c r="H76" s="345"/>
      <c r="I76" s="346"/>
      <c r="J76" s="346"/>
      <c r="K76" s="347"/>
      <c r="L76" s="347"/>
      <c r="M76" s="348"/>
      <c r="N76" s="348"/>
      <c r="O76" s="348"/>
      <c r="P76" s="349"/>
      <c r="Q76" s="210">
        <v>0</v>
      </c>
      <c r="R76" s="214">
        <v>0</v>
      </c>
      <c r="S76" s="212"/>
      <c r="T76" s="123"/>
      <c r="U76" s="123"/>
      <c r="V76" s="350"/>
      <c r="W76" s="123"/>
      <c r="X76" s="194"/>
      <c r="Y76" s="350"/>
      <c r="Z76" s="123"/>
      <c r="AA76" s="351"/>
      <c r="AB76" s="347"/>
      <c r="AC76" s="347"/>
      <c r="AD76" s="347"/>
      <c r="AE76" s="352"/>
      <c r="AF76" s="353"/>
      <c r="AG76" s="354"/>
      <c r="AH76" s="355"/>
      <c r="AI76" s="356"/>
      <c r="AJ76" s="357"/>
      <c r="AK76" s="358"/>
      <c r="AL76" s="358"/>
      <c r="AM76" s="358"/>
      <c r="AN76" s="358"/>
      <c r="AO76" s="359"/>
      <c r="AP76" s="360"/>
      <c r="AQ76" s="361"/>
      <c r="AR76" s="362"/>
      <c r="AS76" s="527"/>
      <c r="AT76" s="528"/>
      <c r="AU76" s="529"/>
      <c r="AV76" s="363"/>
      <c r="AW76" s="363"/>
      <c r="AX76" s="363"/>
      <c r="AY76" s="363"/>
      <c r="AZ76" s="363"/>
      <c r="BA76" s="363"/>
      <c r="BB76" s="364"/>
      <c r="BC76" s="364"/>
      <c r="BD76" s="364"/>
      <c r="BE76" s="364"/>
      <c r="BF76" s="364"/>
      <c r="BG76" s="364"/>
      <c r="BH76" s="364"/>
      <c r="BI76" s="364"/>
      <c r="BJ76" s="364"/>
      <c r="BK76" s="365"/>
      <c r="BL76" s="365"/>
      <c r="BM76" s="364"/>
      <c r="BN76" s="364"/>
      <c r="BO76" s="364"/>
      <c r="BP76" s="364"/>
      <c r="BQ76" s="364"/>
      <c r="BR76" s="364"/>
      <c r="BS76" s="366"/>
      <c r="BT76" s="366"/>
      <c r="BU76" s="366"/>
      <c r="BV76" s="366"/>
      <c r="BW76" s="366"/>
      <c r="BX76" s="366"/>
      <c r="BY76" s="366" t="str">
        <f>IF(F76="","",IF(OR(分岐管理シート!AG74&lt;27,分岐管理シート!AG74&gt;39),"error",""))</f>
        <v/>
      </c>
      <c r="BZ76" s="366"/>
      <c r="CA76" s="366" t="str">
        <f>IF(F76="","",IF(VLOOKUP(AE76,―!$AH$15:$AI$40,2,FALSE)&lt;=VLOOKUP(AG76,―!$AH$15:$AI$39,2,FALSE),"","error"))</f>
        <v/>
      </c>
      <c r="CB76" s="366"/>
      <c r="CC76" s="366"/>
      <c r="CD76" s="366"/>
      <c r="CE76" s="364"/>
      <c r="CF76" s="364"/>
      <c r="CG76" s="364"/>
      <c r="CH76" s="364"/>
      <c r="CI76" s="364" t="str">
        <f>分岐管理シート!BD74</f>
        <v/>
      </c>
      <c r="CJ76" s="367" t="str">
        <f t="shared" ref="CJ76" si="1">IF(AND(F76="",OR(D76&lt;&gt;"",E76&lt;&gt;"",G76&lt;&gt;"",H76&lt;&gt;"",I76&lt;&gt;"",J76&lt;&gt;"",K76&lt;&gt;"",L76&lt;&gt;"",P76&lt;&gt;"",S76&lt;&gt;"",W76&lt;&gt;"",Y76&lt;&gt;"",AA76&lt;&gt;"",AB76&lt;&gt;"",AC76&lt;&gt;"",AD76&lt;&gt;"",AE76&lt;&gt;"",AG76&lt;&gt;"",AH76&lt;&gt;"",AI76&lt;&gt;"",AJ76&lt;&gt;"",AO76&lt;&gt;"",AQ76&lt;&gt;"",AR76&lt;&gt;"")),"error","")</f>
        <v/>
      </c>
      <c r="CK76" s="555" t="str">
        <f>IF(D76="R6_補正",IF(SUM(変更カウント!D74:AR74)=0,"","error"),IF(AND(SUM(変更カウント!D74:AE74)=0,SUM(変更カウント!AH74:AP74)=0,変更カウント!AR74=0),"","error"))</f>
        <v/>
      </c>
    </row>
    <row r="77" spans="1:89" ht="131.15" customHeight="1" thickBot="1" x14ac:dyDescent="0.25">
      <c r="A77" s="818"/>
      <c r="B77" s="368" t="s">
        <v>176</v>
      </c>
      <c r="C77" s="341">
        <v>3</v>
      </c>
      <c r="D77" s="369"/>
      <c r="E77" s="370"/>
      <c r="F77" s="371"/>
      <c r="G77" s="372"/>
      <c r="H77" s="372"/>
      <c r="I77" s="373"/>
      <c r="J77" s="373"/>
      <c r="K77" s="374"/>
      <c r="L77" s="374"/>
      <c r="M77" s="375"/>
      <c r="N77" s="375"/>
      <c r="O77" s="375"/>
      <c r="P77" s="376"/>
      <c r="Q77" s="211">
        <v>0</v>
      </c>
      <c r="R77" s="217">
        <v>0</v>
      </c>
      <c r="S77" s="377"/>
      <c r="T77" s="378"/>
      <c r="U77" s="124"/>
      <c r="V77" s="124"/>
      <c r="W77" s="379"/>
      <c r="X77" s="380"/>
      <c r="Y77" s="378"/>
      <c r="Z77" s="124"/>
      <c r="AA77" s="381"/>
      <c r="AB77" s="374"/>
      <c r="AC77" s="374"/>
      <c r="AD77" s="374"/>
      <c r="AE77" s="382"/>
      <c r="AF77" s="353"/>
      <c r="AG77" s="354"/>
      <c r="AH77" s="383"/>
      <c r="AI77" s="384"/>
      <c r="AJ77" s="385"/>
      <c r="AK77" s="358"/>
      <c r="AL77" s="358"/>
      <c r="AM77" s="358"/>
      <c r="AN77" s="358"/>
      <c r="AO77" s="386"/>
      <c r="AP77" s="387"/>
      <c r="AQ77" s="361"/>
      <c r="AR77" s="362"/>
      <c r="AS77" s="527"/>
      <c r="AT77" s="528"/>
      <c r="AU77" s="529"/>
      <c r="AV77" s="363"/>
      <c r="AW77" s="363"/>
      <c r="AX77" s="363"/>
      <c r="AY77" s="363"/>
      <c r="AZ77" s="363"/>
      <c r="BA77" s="363"/>
      <c r="BB77" s="364"/>
      <c r="BC77" s="364"/>
      <c r="BD77" s="364"/>
      <c r="BE77" s="364"/>
      <c r="BF77" s="364"/>
      <c r="BG77" s="364"/>
      <c r="BH77" s="364"/>
      <c r="BI77" s="364"/>
      <c r="BJ77" s="364"/>
      <c r="BK77" s="365"/>
      <c r="BL77" s="365"/>
      <c r="BM77" s="364"/>
      <c r="BN77" s="364"/>
      <c r="BO77" s="364"/>
      <c r="BP77" s="364"/>
      <c r="BQ77" s="364"/>
      <c r="BR77" s="364"/>
      <c r="BS77" s="366"/>
      <c r="BT77" s="366"/>
      <c r="BU77" s="366"/>
      <c r="BV77" s="366"/>
      <c r="BW77" s="366"/>
      <c r="BX77" s="366"/>
      <c r="BY77" s="366" t="str">
        <f>IF(F77="","",IF(OR(分岐管理シート!AG75&lt;27,分岐管理シート!AG75&gt;39),"error",""))</f>
        <v/>
      </c>
      <c r="BZ77" s="366"/>
      <c r="CA77" s="366" t="str">
        <f>IF(F77="","",IF(VLOOKUP(AE77,―!$AH$15:$AI$40,2,FALSE)&lt;=VLOOKUP(AG77,―!$AH$15:$AI$39,2,FALSE),"","error"))</f>
        <v/>
      </c>
      <c r="CB77" s="366"/>
      <c r="CC77" s="366"/>
      <c r="CD77" s="366"/>
      <c r="CE77" s="364"/>
      <c r="CF77" s="364"/>
      <c r="CG77" s="364"/>
      <c r="CH77" s="364"/>
      <c r="CI77" s="364" t="str">
        <f>分岐管理シート!BD75</f>
        <v/>
      </c>
      <c r="CJ77" s="367" t="str">
        <f t="shared" ref="CJ77:CJ82" si="2">IF(AND(F77="",OR(D77&lt;&gt;"",E77&lt;&gt;"",G77&lt;&gt;"",H77&lt;&gt;"",I77&lt;&gt;"",J77&lt;&gt;"",K77&lt;&gt;"",L77&lt;&gt;"",P77&lt;&gt;"",S77&lt;&gt;"",W77&lt;&gt;"",Y77&lt;&gt;"",AA77&lt;&gt;"",AB77&lt;&gt;"",AC77&lt;&gt;"",AD77&lt;&gt;"",AE77&lt;&gt;"",AG77&lt;&gt;"",AH77&lt;&gt;"",AI77&lt;&gt;"",AJ77&lt;&gt;"",AO77&lt;&gt;"",AQ77&lt;&gt;"",AR77&lt;&gt;"")),"error","")</f>
        <v/>
      </c>
      <c r="CK77" s="555" t="str">
        <f>IF(D77="R6_補正",IF(SUM(変更カウント!D75:AR75)=0,"","error"),IF(AND(SUM(変更カウント!D75:AE75)=0,SUM(変更カウント!AH75:AP75)=0,変更カウント!AR75=0),"","error"))</f>
        <v/>
      </c>
    </row>
    <row r="78" spans="1:89" ht="76.5" thickBot="1" x14ac:dyDescent="0.25">
      <c r="A78" s="819"/>
      <c r="B78" s="388" t="s">
        <v>177</v>
      </c>
      <c r="C78" s="389">
        <v>4</v>
      </c>
      <c r="D78" s="390"/>
      <c r="E78" s="391"/>
      <c r="F78" s="391"/>
      <c r="G78" s="392"/>
      <c r="H78" s="392"/>
      <c r="I78" s="393"/>
      <c r="J78" s="393"/>
      <c r="K78" s="392"/>
      <c r="L78" s="392"/>
      <c r="M78" s="394"/>
      <c r="N78" s="394"/>
      <c r="O78" s="394"/>
      <c r="P78" s="395"/>
      <c r="Q78" s="216">
        <v>0</v>
      </c>
      <c r="R78" s="215">
        <v>0</v>
      </c>
      <c r="S78" s="396"/>
      <c r="T78" s="166"/>
      <c r="U78" s="397"/>
      <c r="V78" s="166"/>
      <c r="W78" s="398"/>
      <c r="X78" s="399"/>
      <c r="Y78" s="397"/>
      <c r="Z78" s="166"/>
      <c r="AA78" s="400"/>
      <c r="AB78" s="392"/>
      <c r="AC78" s="392"/>
      <c r="AD78" s="392"/>
      <c r="AE78" s="401"/>
      <c r="AF78" s="402"/>
      <c r="AG78" s="403"/>
      <c r="AH78" s="404"/>
      <c r="AI78" s="405"/>
      <c r="AJ78" s="406"/>
      <c r="AK78" s="407"/>
      <c r="AL78" s="407"/>
      <c r="AM78" s="407"/>
      <c r="AN78" s="407"/>
      <c r="AO78" s="408"/>
      <c r="AP78" s="409"/>
      <c r="AQ78" s="410"/>
      <c r="AR78" s="411"/>
      <c r="AS78" s="530"/>
      <c r="AT78" s="531"/>
      <c r="AU78" s="532"/>
      <c r="AV78" s="412"/>
      <c r="AW78" s="412"/>
      <c r="AX78" s="412"/>
      <c r="AY78" s="412"/>
      <c r="AZ78" s="412"/>
      <c r="BA78" s="412"/>
      <c r="BB78" s="413"/>
      <c r="BC78" s="413"/>
      <c r="BD78" s="413"/>
      <c r="BE78" s="413"/>
      <c r="BF78" s="413"/>
      <c r="BG78" s="413"/>
      <c r="BH78" s="413"/>
      <c r="BI78" s="413"/>
      <c r="BJ78" s="413"/>
      <c r="BK78" s="414"/>
      <c r="BL78" s="414"/>
      <c r="BM78" s="413"/>
      <c r="BN78" s="413"/>
      <c r="BO78" s="413"/>
      <c r="BP78" s="413"/>
      <c r="BQ78" s="413"/>
      <c r="BR78" s="413"/>
      <c r="BS78" s="415"/>
      <c r="BT78" s="415"/>
      <c r="BU78" s="415"/>
      <c r="BV78" s="415"/>
      <c r="BW78" s="415"/>
      <c r="BX78" s="415"/>
      <c r="BY78" s="415" t="str">
        <f>IF(F78="","",IF(OR(分岐管理シート!AG76&lt;27,分岐管理シート!AG76&gt;39),"error",""))</f>
        <v/>
      </c>
      <c r="BZ78" s="415"/>
      <c r="CA78" s="415" t="str">
        <f>IF(F78="","",IF(VLOOKUP(AE78,―!$AH$15:$AI$40,2,FALSE)&lt;=VLOOKUP(AG78,―!$AH$15:$AI$39,2,FALSE),"","error"))</f>
        <v/>
      </c>
      <c r="CB78" s="415"/>
      <c r="CC78" s="415"/>
      <c r="CD78" s="415"/>
      <c r="CE78" s="413"/>
      <c r="CF78" s="413"/>
      <c r="CG78" s="413"/>
      <c r="CH78" s="413"/>
      <c r="CI78" s="413" t="str">
        <f>分岐管理シート!BD76</f>
        <v/>
      </c>
      <c r="CJ78" s="416" t="str">
        <f t="shared" si="2"/>
        <v/>
      </c>
      <c r="CK78" s="555" t="str">
        <f>IF(D78="R6_補正",IF(SUM(変更カウント!D76:AR76)=0,"","error"),IF(AND(SUM(変更カウント!D76:AE76)=0,SUM(変更カウント!AH76:AP76)=0,変更カウント!AR76=0),"","error"))</f>
        <v/>
      </c>
    </row>
    <row r="79" spans="1:89" ht="107" customHeight="1" thickTop="1" thickBot="1" x14ac:dyDescent="0.25">
      <c r="A79" s="246"/>
      <c r="B79" s="417" t="s">
        <v>178</v>
      </c>
      <c r="C79" s="418">
        <v>5</v>
      </c>
      <c r="D79" s="419" t="s">
        <v>7908</v>
      </c>
      <c r="E79" s="420" t="s">
        <v>7909</v>
      </c>
      <c r="F79" s="421" t="s">
        <v>213</v>
      </c>
      <c r="G79" s="421" t="s">
        <v>213</v>
      </c>
      <c r="H79" s="421" t="s">
        <v>213</v>
      </c>
      <c r="I79" s="422" t="s">
        <v>7910</v>
      </c>
      <c r="J79" s="422" t="s">
        <v>7911</v>
      </c>
      <c r="K79" s="421" t="s">
        <v>213</v>
      </c>
      <c r="L79" s="421" t="s">
        <v>7912</v>
      </c>
      <c r="M79" s="421" t="s">
        <v>7913</v>
      </c>
      <c r="N79" s="421"/>
      <c r="O79" s="421"/>
      <c r="P79" s="423"/>
      <c r="Q79" s="201">
        <v>467922</v>
      </c>
      <c r="R79" s="201">
        <v>427365</v>
      </c>
      <c r="S79" s="424"/>
      <c r="T79" s="201"/>
      <c r="U79" s="201"/>
      <c r="V79" s="201"/>
      <c r="W79" s="425"/>
      <c r="X79" s="424">
        <v>427365</v>
      </c>
      <c r="Y79" s="424">
        <v>40557</v>
      </c>
      <c r="Z79" s="201">
        <v>77922</v>
      </c>
      <c r="AA79" s="422" t="s">
        <v>7914</v>
      </c>
      <c r="AB79" s="421" t="s">
        <v>258</v>
      </c>
      <c r="AC79" s="421" t="s">
        <v>258</v>
      </c>
      <c r="AD79" s="421" t="s">
        <v>258</v>
      </c>
      <c r="AE79" s="426" t="s">
        <v>421</v>
      </c>
      <c r="AF79" s="231" t="s">
        <v>423</v>
      </c>
      <c r="AG79" s="231" t="s">
        <v>433</v>
      </c>
      <c r="AH79" s="427" t="s">
        <v>7915</v>
      </c>
      <c r="AI79" s="428" t="s">
        <v>7916</v>
      </c>
      <c r="AJ79" s="422" t="s">
        <v>7917</v>
      </c>
      <c r="AK79" s="429" t="s">
        <v>7917</v>
      </c>
      <c r="AL79" s="429"/>
      <c r="AM79" s="429"/>
      <c r="AN79" s="429"/>
      <c r="AO79" s="422" t="s">
        <v>7918</v>
      </c>
      <c r="AP79" s="430" t="s">
        <v>7919</v>
      </c>
      <c r="AQ79" s="232" t="s">
        <v>7979</v>
      </c>
      <c r="AR79" s="431" t="s">
        <v>7976</v>
      </c>
      <c r="AS79" s="533"/>
      <c r="AT79" s="534"/>
      <c r="AU79" s="535"/>
      <c r="AV79" s="432"/>
      <c r="AW79" s="432"/>
      <c r="AX79" s="432"/>
      <c r="AY79" s="432"/>
      <c r="AZ79" s="432"/>
      <c r="BA79" s="432"/>
      <c r="BB79" s="433"/>
      <c r="BC79" s="433"/>
      <c r="BD79" s="432"/>
      <c r="BE79" s="434"/>
      <c r="BF79" s="433"/>
      <c r="BG79" s="432"/>
      <c r="BH79" s="433"/>
      <c r="BI79" s="433"/>
      <c r="BJ79" s="433"/>
      <c r="BK79" s="435"/>
      <c r="BL79" s="435"/>
      <c r="BM79" s="433"/>
      <c r="BN79" s="433"/>
      <c r="BO79" s="433"/>
      <c r="BP79" s="433"/>
      <c r="BQ79" s="433"/>
      <c r="BR79" s="433"/>
      <c r="BS79" s="436" t="str">
        <f>IF(F79="","",IF(OR(AND(分岐管理シート!D77&lt;9, 分岐管理シート!L77&lt;10),AND(分岐管理シート!D77&gt;9, 分岐管理シート!L77&gt;10)),"","error"))</f>
        <v/>
      </c>
      <c r="BT79" s="437"/>
      <c r="BU79" s="437"/>
      <c r="BV79" s="437"/>
      <c r="BW79" s="437"/>
      <c r="BX79" s="437" t="str">
        <f>IF(AND(D79="R7_補正", OR(分岐管理シート!AF77&lt;27,分岐管理シート!AF77&gt;39)),"error","")</f>
        <v/>
      </c>
      <c r="BY79" s="437" t="str">
        <f>IF(F79="","",IF(OR(分岐管理シート!AG77&lt;27,分岐管理シート!AG77&gt;39),"error",""))</f>
        <v/>
      </c>
      <c r="BZ79" s="437" t="str">
        <f>IF(F79="","",IF(AND(OR(AD79="○", D79="R7_補正", D79="R7_予備"), 分岐管理シート!AG77&gt;=27),"",IF(AND(分岐管理シート!AG77&lt;=38, 分岐管理シート!AG77&gt;=27),"","error")))</f>
        <v/>
      </c>
      <c r="CA79" s="436" t="str">
        <f>IF(OR(D79="", D79="R6_補正", D79="R7_予備"),
   "",IF(F79="","",IF(AND(VLOOKUP(AE79,―!$AH$15:$AI$40,2,FALSE) &lt;= VLOOKUP(AF79,―!$AH$15:$AI$40,2,FALSE),VLOOKUP(AF79,―!$AH$15:$AI$40,2,FALSE) &lt;= VLOOKUP(AG79,―!$AH$15:$AI$40,2,FALSE)),"","error")))</f>
        <v/>
      </c>
      <c r="CB79" s="436" t="str">
        <f>IF(AND(AD79&lt;&gt;"○",AG79="R8.4以降",AQ79=""),"error","")</f>
        <v/>
      </c>
      <c r="CC79" s="436" t="str">
        <f>IF(AQ79&lt;&gt;"",IF(AND(AD79&lt;&gt;"○",AG79="R8.4以降"),"","error"),"")</f>
        <v/>
      </c>
      <c r="CD79" s="436" t="str">
        <f>IF(AND(D79="R6_補正", AD79&lt;&gt;"○", AG79="R8.4以降"), "error", "")</f>
        <v/>
      </c>
      <c r="CE79" s="433"/>
      <c r="CF79" s="433"/>
      <c r="CG79" s="433"/>
      <c r="CH79" s="433"/>
      <c r="CI79" s="433" t="str">
        <f>分岐管理シート!BD77</f>
        <v/>
      </c>
      <c r="CJ79" s="438" t="str">
        <f t="shared" si="2"/>
        <v/>
      </c>
      <c r="CK79" s="555" t="str">
        <f>IF(D79="R6_補正",IF(SUM(変更カウント!D77:AR77)=0,"","error"),IF(AND(SUM(変更カウント!D77:AE77)=0,SUM(変更カウント!AH77:AP77)=0,変更カウント!AR77=0),"","error"))</f>
        <v/>
      </c>
    </row>
    <row r="80" spans="1:89" ht="182" thickBot="1" x14ac:dyDescent="0.25">
      <c r="A80" s="246"/>
      <c r="B80" s="439" t="s">
        <v>7868</v>
      </c>
      <c r="C80" s="440">
        <v>6</v>
      </c>
      <c r="D80" s="441" t="s">
        <v>7899</v>
      </c>
      <c r="E80" s="442" t="s">
        <v>7909</v>
      </c>
      <c r="F80" s="443" t="s">
        <v>213</v>
      </c>
      <c r="G80" s="443" t="s">
        <v>213</v>
      </c>
      <c r="H80" s="443" t="s">
        <v>213</v>
      </c>
      <c r="I80" s="444" t="s">
        <v>7920</v>
      </c>
      <c r="J80" s="444" t="s">
        <v>7902</v>
      </c>
      <c r="K80" s="445" t="s">
        <v>213</v>
      </c>
      <c r="L80" s="444" t="s">
        <v>7921</v>
      </c>
      <c r="M80" s="443"/>
      <c r="N80" s="443"/>
      <c r="O80" s="443"/>
      <c r="P80" s="446"/>
      <c r="Q80" s="199">
        <v>11402</v>
      </c>
      <c r="R80" s="200">
        <v>11402</v>
      </c>
      <c r="S80" s="447">
        <v>11402</v>
      </c>
      <c r="T80" s="199"/>
      <c r="U80" s="199"/>
      <c r="V80" s="199"/>
      <c r="W80" s="448"/>
      <c r="X80" s="447"/>
      <c r="Y80" s="447"/>
      <c r="Z80" s="447"/>
      <c r="AA80" s="449" t="s">
        <v>7922</v>
      </c>
      <c r="AB80" s="443" t="s">
        <v>258</v>
      </c>
      <c r="AC80" s="443" t="s">
        <v>258</v>
      </c>
      <c r="AD80" s="443" t="s">
        <v>258</v>
      </c>
      <c r="AE80" s="450" t="s">
        <v>393</v>
      </c>
      <c r="AF80" s="220"/>
      <c r="AG80" s="220" t="s">
        <v>423</v>
      </c>
      <c r="AH80" s="451" t="s">
        <v>7923</v>
      </c>
      <c r="AI80" s="452" t="s">
        <v>7905</v>
      </c>
      <c r="AJ80" s="449" t="s">
        <v>7906</v>
      </c>
      <c r="AK80" s="453"/>
      <c r="AL80" s="453"/>
      <c r="AM80" s="454"/>
      <c r="AN80" s="453"/>
      <c r="AO80" s="455"/>
      <c r="AP80" s="456" t="s">
        <v>7924</v>
      </c>
      <c r="AQ80" s="551"/>
      <c r="AR80" s="457" t="s">
        <v>7975</v>
      </c>
      <c r="AS80" s="536"/>
      <c r="AT80" s="537"/>
      <c r="AU80" s="538"/>
      <c r="AV80" s="458"/>
      <c r="AW80" s="458"/>
      <c r="AX80" s="458"/>
      <c r="AY80" s="458"/>
      <c r="AZ80" s="458"/>
      <c r="BA80" s="458"/>
      <c r="BB80" s="459"/>
      <c r="BC80" s="459"/>
      <c r="BD80" s="460"/>
      <c r="BE80" s="461"/>
      <c r="BF80" s="459"/>
      <c r="BG80" s="458"/>
      <c r="BH80" s="459"/>
      <c r="BI80" s="459"/>
      <c r="BJ80" s="459"/>
      <c r="BK80" s="462"/>
      <c r="BL80" s="463"/>
      <c r="BM80" s="459"/>
      <c r="BN80" s="459"/>
      <c r="BO80" s="459"/>
      <c r="BP80" s="459"/>
      <c r="BQ80" s="464"/>
      <c r="BR80" s="459"/>
      <c r="BS80" s="436" t="str">
        <f>IF(F80="","",IF(OR(AND(分岐管理シート!D78&lt;9, 分岐管理シート!L78&lt;10),AND(分岐管理シート!D78&gt;9, 分岐管理シート!L78&gt;10)),"","error"))</f>
        <v/>
      </c>
      <c r="BT80" s="436"/>
      <c r="BU80" s="436"/>
      <c r="BV80" s="436"/>
      <c r="BW80" s="436"/>
      <c r="BX80" s="436" t="str">
        <f>IF(AND(D80="R7_補正", OR(分岐管理シート!AF78&lt;27,分岐管理シート!AF78&gt;39)),"error","")</f>
        <v/>
      </c>
      <c r="BY80" s="436" t="str">
        <f>IF(F80="","",IF(OR(分岐管理シート!AG78&lt;27,分岐管理シート!AG78&gt;39),"error",""))</f>
        <v/>
      </c>
      <c r="BZ80" s="436" t="str">
        <f>IF(F80="","",IF(AND(OR(AD80="○", D80="R7_補正", D80="R7_予備"), 分岐管理シート!AG78&gt;=27),"",IF(AND(分岐管理シート!AG78&lt;=38, 分岐管理シート!AG78&gt;=27),"","error")))</f>
        <v/>
      </c>
      <c r="CA80" s="436" t="str">
        <f>IF(OR(D80="", D80="R6_補正", D80="R7_予備"),
   "",IF(F80="","",IF(AND(VLOOKUP(AE80,―!$AH$15:$AI$40,2,FALSE) &lt;= VLOOKUP(AF80,―!$AH$15:$AI$40,2,FALSE),VLOOKUP(AF80,―!$AH$15:$AI$40,2,FALSE) &lt;= VLOOKUP(AG80,―!$AH$15:$AI$40,2,FALSE)),"","error")))</f>
        <v/>
      </c>
      <c r="CB80" s="436" t="str">
        <f>IF(AND(AD80&lt;&gt;"○",AG80="R8.4以降",AQ80=""),"error","")</f>
        <v/>
      </c>
      <c r="CC80" s="436" t="str">
        <f>IF(AQ80&lt;&gt;"",IF(AND(AD80&lt;&gt;"○",AG80="R8.4以降"),"","error"),"")</f>
        <v/>
      </c>
      <c r="CD80" s="436" t="str">
        <f t="shared" ref="CD80:CD143" si="3">IF(AND(D80="R6_補正", AD80&lt;&gt;"○", AG80="R8.4以降"), "error", "")</f>
        <v/>
      </c>
      <c r="CE80" s="459"/>
      <c r="CF80" s="459"/>
      <c r="CG80" s="459"/>
      <c r="CH80" s="459"/>
      <c r="CI80" s="459" t="str">
        <f>分岐管理シート!BD78</f>
        <v/>
      </c>
      <c r="CJ80" s="465" t="str">
        <f t="shared" si="2"/>
        <v/>
      </c>
      <c r="CK80" s="555" t="str">
        <f>IF(D80="R6_補正",IF(SUM(変更カウント!D78:AR78)=0,"","error"),IF(AND(SUM(変更カウント!D78:AE78)=0,SUM(変更カウント!AH78:AP78)=0,変更カウント!AR78=0),"","error"))</f>
        <v/>
      </c>
    </row>
    <row r="81" spans="1:93" ht="149" thickBot="1" x14ac:dyDescent="0.25">
      <c r="A81" s="246"/>
      <c r="B81" s="246"/>
      <c r="C81" s="466">
        <v>7</v>
      </c>
      <c r="D81" s="467" t="s">
        <v>7899</v>
      </c>
      <c r="E81" s="468" t="s">
        <v>7909</v>
      </c>
      <c r="F81" s="469" t="s">
        <v>213</v>
      </c>
      <c r="G81" s="469" t="s">
        <v>213</v>
      </c>
      <c r="H81" s="469" t="s">
        <v>213</v>
      </c>
      <c r="I81" s="470" t="s">
        <v>7925</v>
      </c>
      <c r="J81" s="470" t="s">
        <v>7902</v>
      </c>
      <c r="K81" s="471" t="s">
        <v>213</v>
      </c>
      <c r="L81" s="470" t="s">
        <v>7926</v>
      </c>
      <c r="M81" s="443"/>
      <c r="N81" s="443"/>
      <c r="O81" s="443"/>
      <c r="P81" s="472"/>
      <c r="Q81" s="197">
        <v>2000</v>
      </c>
      <c r="R81" s="198">
        <v>2000</v>
      </c>
      <c r="S81" s="473">
        <v>2000</v>
      </c>
      <c r="T81" s="197"/>
      <c r="U81" s="197"/>
      <c r="V81" s="197"/>
      <c r="W81" s="474"/>
      <c r="X81" s="473"/>
      <c r="Y81" s="473"/>
      <c r="Z81" s="473"/>
      <c r="AA81" s="475" t="s">
        <v>7927</v>
      </c>
      <c r="AB81" s="469" t="s">
        <v>258</v>
      </c>
      <c r="AC81" s="469" t="s">
        <v>258</v>
      </c>
      <c r="AD81" s="469" t="s">
        <v>258</v>
      </c>
      <c r="AE81" s="476" t="s">
        <v>393</v>
      </c>
      <c r="AF81" s="221"/>
      <c r="AG81" s="221" t="s">
        <v>423</v>
      </c>
      <c r="AH81" s="477" t="s">
        <v>7928</v>
      </c>
      <c r="AI81" s="478" t="s">
        <v>7905</v>
      </c>
      <c r="AJ81" s="475" t="s">
        <v>7929</v>
      </c>
      <c r="AK81" s="479"/>
      <c r="AL81" s="479"/>
      <c r="AM81" s="480"/>
      <c r="AN81" s="479"/>
      <c r="AO81" s="481"/>
      <c r="AP81" s="482" t="s">
        <v>7924</v>
      </c>
      <c r="AQ81" s="552"/>
      <c r="AR81" s="483" t="s">
        <v>7975</v>
      </c>
      <c r="AS81" s="539"/>
      <c r="AT81" s="540"/>
      <c r="AU81" s="541"/>
      <c r="AV81" s="484"/>
      <c r="AW81" s="484"/>
      <c r="AX81" s="484"/>
      <c r="AY81" s="484"/>
      <c r="AZ81" s="484"/>
      <c r="BA81" s="484"/>
      <c r="BB81" s="485"/>
      <c r="BC81" s="485"/>
      <c r="BD81" s="486"/>
      <c r="BE81" s="487"/>
      <c r="BF81" s="485"/>
      <c r="BG81" s="484"/>
      <c r="BH81" s="485"/>
      <c r="BI81" s="485"/>
      <c r="BJ81" s="485"/>
      <c r="BK81" s="488"/>
      <c r="BL81" s="489"/>
      <c r="BM81" s="485"/>
      <c r="BN81" s="485"/>
      <c r="BO81" s="485"/>
      <c r="BP81" s="485"/>
      <c r="BQ81" s="490"/>
      <c r="BR81" s="485"/>
      <c r="BS81" s="491" t="str">
        <f>IF(F81="","",IF(OR(AND(分岐管理シート!D79&lt;9, 分岐管理シート!L79&lt;10),AND(分岐管理シート!D79&gt;9, 分岐管理シート!L79&gt;10)),"","error"))</f>
        <v/>
      </c>
      <c r="BT81" s="491"/>
      <c r="BU81" s="491"/>
      <c r="BV81" s="491"/>
      <c r="BW81" s="491"/>
      <c r="BX81" s="491" t="str">
        <f>IF(AND(D81="R7_補正", OR(分岐管理シート!AF79&lt;27,分岐管理シート!AF79&gt;39)),"error","")</f>
        <v/>
      </c>
      <c r="BY81" s="491" t="str">
        <f>IF(F81="","",IF(OR(分岐管理シート!AG79&lt;27,分岐管理シート!AG79&gt;39),"error",""))</f>
        <v/>
      </c>
      <c r="BZ81" s="491" t="str">
        <f>IF(F81="","",IF(AND(OR(AD81="○", D81="R7_補正", D81="R7_予備"), 分岐管理シート!AG79&gt;=27),"",IF(AND(分岐管理シート!AG79&lt;=38, 分岐管理シート!AG79&gt;=27),"","error")))</f>
        <v/>
      </c>
      <c r="CA81" s="492" t="str">
        <f>IF(OR(D81="", D81="R6_補正", D81="R7_予備"),
   "",IF(F81="","",IF(AND(VLOOKUP(AE81,―!$AH$15:$AI$40,2,FALSE) &lt;= VLOOKUP(AF81,―!$AH$15:$AI$40,2,FALSE),VLOOKUP(AF81,―!$AH$15:$AI$40,2,FALSE) &lt;= VLOOKUP(AG81,―!$AH$15:$AI$40,2,FALSE)),"","error")))</f>
        <v/>
      </c>
      <c r="CB81" s="492" t="str">
        <f>IF(AND(AD81&lt;&gt;"○",AG81="R8.4以降",AQ81=""),"error","")</f>
        <v/>
      </c>
      <c r="CC81" s="491" t="str">
        <f>IF(AQ81&lt;&gt;"",IF(AND(AD81&lt;&gt;"○",AG81="R8.4以降"),"","error"),"")</f>
        <v/>
      </c>
      <c r="CD81" s="491" t="str">
        <f t="shared" si="3"/>
        <v/>
      </c>
      <c r="CE81" s="485"/>
      <c r="CF81" s="485"/>
      <c r="CG81" s="485"/>
      <c r="CH81" s="485"/>
      <c r="CI81" s="485" t="str">
        <f>分岐管理シート!BD79</f>
        <v/>
      </c>
      <c r="CJ81" s="493" t="str">
        <f t="shared" si="2"/>
        <v/>
      </c>
      <c r="CK81" s="555" t="str">
        <f>IF(D81="R6_補正",IF(SUM(変更カウント!D79:AR79)=0,"","error"),IF(AND(SUM(変更カウント!D79:AE79)=0,SUM(変更カウント!AH79:AP79)=0,変更カウント!AR79=0),"","error"))</f>
        <v/>
      </c>
    </row>
    <row r="82" spans="1:93" ht="132.5" thickBot="1" x14ac:dyDescent="0.25">
      <c r="A82" s="246"/>
      <c r="B82" s="246"/>
      <c r="C82" s="466">
        <v>8</v>
      </c>
      <c r="D82" s="467" t="s">
        <v>7899</v>
      </c>
      <c r="E82" s="468" t="s">
        <v>7909</v>
      </c>
      <c r="F82" s="469" t="s">
        <v>213</v>
      </c>
      <c r="G82" s="469" t="s">
        <v>213</v>
      </c>
      <c r="H82" s="469" t="s">
        <v>213</v>
      </c>
      <c r="I82" s="470" t="s">
        <v>7930</v>
      </c>
      <c r="J82" s="470" t="s">
        <v>7902</v>
      </c>
      <c r="K82" s="471" t="s">
        <v>213</v>
      </c>
      <c r="L82" s="470" t="s">
        <v>7921</v>
      </c>
      <c r="M82" s="443"/>
      <c r="N82" s="443"/>
      <c r="O82" s="443"/>
      <c r="P82" s="472"/>
      <c r="Q82" s="197">
        <v>2660</v>
      </c>
      <c r="R82" s="198">
        <v>2660</v>
      </c>
      <c r="S82" s="473">
        <v>2660</v>
      </c>
      <c r="T82" s="197"/>
      <c r="U82" s="197"/>
      <c r="V82" s="197"/>
      <c r="W82" s="474"/>
      <c r="X82" s="473"/>
      <c r="Y82" s="473"/>
      <c r="Z82" s="473"/>
      <c r="AA82" s="475" t="s">
        <v>7931</v>
      </c>
      <c r="AB82" s="469" t="s">
        <v>258</v>
      </c>
      <c r="AC82" s="469" t="s">
        <v>258</v>
      </c>
      <c r="AD82" s="469" t="s">
        <v>258</v>
      </c>
      <c r="AE82" s="476" t="s">
        <v>393</v>
      </c>
      <c r="AF82" s="221"/>
      <c r="AG82" s="221" t="s">
        <v>423</v>
      </c>
      <c r="AH82" s="477" t="s">
        <v>7932</v>
      </c>
      <c r="AI82" s="478" t="s">
        <v>7905</v>
      </c>
      <c r="AJ82" s="475" t="s">
        <v>7906</v>
      </c>
      <c r="AK82" s="479"/>
      <c r="AL82" s="479"/>
      <c r="AM82" s="480"/>
      <c r="AN82" s="479"/>
      <c r="AO82" s="481"/>
      <c r="AP82" s="482" t="s">
        <v>7924</v>
      </c>
      <c r="AQ82" s="552"/>
      <c r="AR82" s="483" t="s">
        <v>7975</v>
      </c>
      <c r="AS82" s="539"/>
      <c r="AT82" s="540"/>
      <c r="AU82" s="541"/>
      <c r="AV82" s="484"/>
      <c r="AW82" s="484"/>
      <c r="AX82" s="484"/>
      <c r="AY82" s="484"/>
      <c r="AZ82" s="484"/>
      <c r="BA82" s="484"/>
      <c r="BB82" s="485"/>
      <c r="BC82" s="485"/>
      <c r="BD82" s="486"/>
      <c r="BE82" s="487"/>
      <c r="BF82" s="485"/>
      <c r="BG82" s="484"/>
      <c r="BH82" s="485"/>
      <c r="BI82" s="485"/>
      <c r="BJ82" s="485"/>
      <c r="BK82" s="488"/>
      <c r="BL82" s="489"/>
      <c r="BM82" s="485"/>
      <c r="BN82" s="485"/>
      <c r="BO82" s="485"/>
      <c r="BP82" s="485"/>
      <c r="BQ82" s="490"/>
      <c r="BR82" s="485"/>
      <c r="BS82" s="491" t="str">
        <f>IF(F82="","",IF(OR(AND(分岐管理シート!D80&lt;9, 分岐管理シート!L80&lt;10),AND(分岐管理シート!D80&gt;9, 分岐管理シート!L80&gt;10)),"","error"))</f>
        <v/>
      </c>
      <c r="BT82" s="491"/>
      <c r="BU82" s="491"/>
      <c r="BV82" s="491"/>
      <c r="BW82" s="491"/>
      <c r="BX82" s="491" t="str">
        <f>IF(AND(D82="R7_補正", OR(分岐管理シート!AF80&lt;27,分岐管理シート!AF80&gt;39)),"error","")</f>
        <v/>
      </c>
      <c r="BY82" s="491" t="str">
        <f>IF(F82="","",IF(OR(分岐管理シート!AG80&lt;27,分岐管理シート!AG80&gt;39),"error",""))</f>
        <v/>
      </c>
      <c r="BZ82" s="491" t="str">
        <f>IF(F82="","",IF(AND(OR(AD82="○", D82="R7_補正", D82="R7_予備"), 分岐管理シート!AG80&gt;=27),"",IF(AND(分岐管理シート!AG80&lt;=38, 分岐管理シート!AG80&gt;=27),"","error")))</f>
        <v/>
      </c>
      <c r="CA82" s="492" t="str">
        <f>IF(OR(D82="", D82="R6_補正", D82="R7_予備"),
   "",IF(F82="","",IF(AND(VLOOKUP(AE82,―!$AH$15:$AI$40,2,FALSE) &lt;= VLOOKUP(AF82,―!$AH$15:$AI$40,2,FALSE),VLOOKUP(AF82,―!$AH$15:$AI$40,2,FALSE) &lt;= VLOOKUP(AG82,―!$AH$15:$AI$40,2,FALSE)),"","error")))</f>
        <v/>
      </c>
      <c r="CB82" s="492" t="str">
        <f>IF(AND(AD82&lt;&gt;"○",AG82="R8.4以降",AQ82=""),"error","")</f>
        <v/>
      </c>
      <c r="CC82" s="491" t="str">
        <f>IF(AQ82&lt;&gt;"",IF(AND(AD82&lt;&gt;"○",AG82="R8.4以降"),"","error"),"")</f>
        <v/>
      </c>
      <c r="CD82" s="491" t="str">
        <f t="shared" si="3"/>
        <v/>
      </c>
      <c r="CE82" s="485"/>
      <c r="CF82" s="485"/>
      <c r="CG82" s="485"/>
      <c r="CH82" s="485"/>
      <c r="CI82" s="485" t="str">
        <f>分岐管理シート!BD80</f>
        <v/>
      </c>
      <c r="CJ82" s="493" t="str">
        <f t="shared" si="2"/>
        <v/>
      </c>
      <c r="CK82" s="555" t="str">
        <f>IF(D82="R6_補正",IF(SUM(変更カウント!D80:AR80)=0,"","error"),IF(AND(SUM(変更カウント!D80:AE80)=0,SUM(変更カウント!AH80:AP80)=0,変更カウント!AR80=0),"","error"))</f>
        <v/>
      </c>
    </row>
    <row r="83" spans="1:93" ht="165.5" thickBot="1" x14ac:dyDescent="0.25">
      <c r="A83" s="246"/>
      <c r="B83" s="246"/>
      <c r="C83" s="466">
        <v>9</v>
      </c>
      <c r="D83" s="467" t="s">
        <v>7899</v>
      </c>
      <c r="E83" s="468" t="s">
        <v>7909</v>
      </c>
      <c r="F83" s="469" t="s">
        <v>213</v>
      </c>
      <c r="G83" s="469" t="s">
        <v>213</v>
      </c>
      <c r="H83" s="469" t="s">
        <v>213</v>
      </c>
      <c r="I83" s="470" t="s">
        <v>7933</v>
      </c>
      <c r="J83" s="470" t="s">
        <v>7902</v>
      </c>
      <c r="K83" s="471" t="s">
        <v>213</v>
      </c>
      <c r="L83" s="470" t="s">
        <v>7934</v>
      </c>
      <c r="M83" s="443"/>
      <c r="N83" s="443"/>
      <c r="O83" s="443"/>
      <c r="P83" s="472"/>
      <c r="Q83" s="197">
        <v>6034</v>
      </c>
      <c r="R83" s="198">
        <v>6034</v>
      </c>
      <c r="S83" s="473">
        <v>6034</v>
      </c>
      <c r="T83" s="197"/>
      <c r="U83" s="197"/>
      <c r="V83" s="197"/>
      <c r="W83" s="474"/>
      <c r="X83" s="473"/>
      <c r="Y83" s="473"/>
      <c r="Z83" s="473"/>
      <c r="AA83" s="475" t="s">
        <v>7935</v>
      </c>
      <c r="AB83" s="469" t="s">
        <v>258</v>
      </c>
      <c r="AC83" s="469" t="s">
        <v>213</v>
      </c>
      <c r="AD83" s="469" t="s">
        <v>258</v>
      </c>
      <c r="AE83" s="476" t="s">
        <v>393</v>
      </c>
      <c r="AF83" s="221"/>
      <c r="AG83" s="221" t="s">
        <v>423</v>
      </c>
      <c r="AH83" s="477" t="s">
        <v>7936</v>
      </c>
      <c r="AI83" s="478" t="s">
        <v>7905</v>
      </c>
      <c r="AJ83" s="475" t="s">
        <v>7906</v>
      </c>
      <c r="AK83" s="479"/>
      <c r="AL83" s="479"/>
      <c r="AM83" s="480"/>
      <c r="AN83" s="479"/>
      <c r="AO83" s="481"/>
      <c r="AP83" s="482" t="s">
        <v>7924</v>
      </c>
      <c r="AQ83" s="552"/>
      <c r="AR83" s="483" t="s">
        <v>7975</v>
      </c>
      <c r="AS83" s="539"/>
      <c r="AT83" s="540"/>
      <c r="AU83" s="541"/>
      <c r="AV83" s="484"/>
      <c r="AW83" s="484"/>
      <c r="AX83" s="484"/>
      <c r="AY83" s="484"/>
      <c r="AZ83" s="484"/>
      <c r="BA83" s="484"/>
      <c r="BB83" s="485"/>
      <c r="BC83" s="485"/>
      <c r="BD83" s="486"/>
      <c r="BE83" s="487"/>
      <c r="BF83" s="485"/>
      <c r="BG83" s="484"/>
      <c r="BH83" s="485"/>
      <c r="BI83" s="485"/>
      <c r="BJ83" s="485"/>
      <c r="BK83" s="488"/>
      <c r="BL83" s="489"/>
      <c r="BM83" s="485"/>
      <c r="BN83" s="485"/>
      <c r="BO83" s="485"/>
      <c r="BP83" s="485"/>
      <c r="BQ83" s="490"/>
      <c r="BR83" s="485"/>
      <c r="BS83" s="491" t="str">
        <f>IF(F83="","",IF(OR(AND(分岐管理シート!D81&lt;9, 分岐管理シート!L81&lt;10),AND(分岐管理シート!D81&gt;9, 分岐管理シート!L81&gt;10)),"","error"))</f>
        <v/>
      </c>
      <c r="BT83" s="491"/>
      <c r="BU83" s="491"/>
      <c r="BV83" s="491"/>
      <c r="BW83" s="491"/>
      <c r="BX83" s="491" t="str">
        <f>IF(AND(D83="R7_補正", OR(分岐管理シート!AF81&lt;27,分岐管理シート!AF81&gt;39)),"error","")</f>
        <v/>
      </c>
      <c r="BY83" s="491" t="str">
        <f>IF(F83="","",IF(OR(分岐管理シート!AG81&lt;27,分岐管理シート!AG81&gt;39),"error",""))</f>
        <v/>
      </c>
      <c r="BZ83" s="491" t="str">
        <f>IF(F83="","",IF(AND(OR(AD83="○", D83="R7_補正", D83="R7_予備"), 分岐管理シート!AG81&gt;=27),"",IF(AND(分岐管理シート!AG81&lt;=38, 分岐管理シート!AG81&gt;=27),"","error")))</f>
        <v/>
      </c>
      <c r="CA83" s="492" t="str">
        <f>IF(OR(D83="", D83="R6_補正", D83="R7_予備"),
   "",IF(F83="","",IF(AND(VLOOKUP(AE83,―!$AH$15:$AI$40,2,FALSE) &lt;= VLOOKUP(AF83,―!$AH$15:$AI$40,2,FALSE),VLOOKUP(AF83,―!$AH$15:$AI$40,2,FALSE) &lt;= VLOOKUP(AG83,―!$AH$15:$AI$40,2,FALSE)),"","error")))</f>
        <v/>
      </c>
      <c r="CB83" s="492" t="str">
        <f t="shared" ref="CB83:CB143" si="4">IF(AND(AD83&lt;&gt;"○",AG83="R8.4以降",AQ83=""),"error","")</f>
        <v/>
      </c>
      <c r="CC83" s="491" t="str">
        <f t="shared" ref="CC83:CC143" si="5">IF(AQ83&lt;&gt;"",IF(AND(AD83&lt;&gt;"○",AG83="R8.4以降"),"","error"),"")</f>
        <v/>
      </c>
      <c r="CD83" s="491" t="str">
        <f t="shared" si="3"/>
        <v/>
      </c>
      <c r="CE83" s="485"/>
      <c r="CF83" s="485"/>
      <c r="CG83" s="485"/>
      <c r="CH83" s="485"/>
      <c r="CI83" s="485" t="str">
        <f>分岐管理シート!BD81</f>
        <v/>
      </c>
      <c r="CJ83" s="493" t="str">
        <f t="shared" ref="CJ83:CJ144" si="6">IF(AND(F83="",OR(D83&lt;&gt;"",E83&lt;&gt;"",G83&lt;&gt;"",H83&lt;&gt;"",I83&lt;&gt;"",J83&lt;&gt;"",K83&lt;&gt;"",L83&lt;&gt;"",P83&lt;&gt;"",S83&lt;&gt;"",W83&lt;&gt;"",Y83&lt;&gt;"",AA83&lt;&gt;"",AB83&lt;&gt;"",AC83&lt;&gt;"",AD83&lt;&gt;"",AE83&lt;&gt;"",AG83&lt;&gt;"",AH83&lt;&gt;"",AI83&lt;&gt;"",AJ83&lt;&gt;"",AO83&lt;&gt;"",AQ83&lt;&gt;"",AR83&lt;&gt;"")),"error","")</f>
        <v/>
      </c>
      <c r="CK83" s="555" t="str">
        <f>IF(D83="R6_補正",IF(SUM(変更カウント!D81:AR81)=0,"","error"),IF(AND(SUM(変更カウント!D81:AE81)=0,SUM(変更カウント!AH81:AP81)=0,変更カウント!AR81=0),"","error"))</f>
        <v/>
      </c>
    </row>
    <row r="84" spans="1:93" ht="248" thickBot="1" x14ac:dyDescent="0.25">
      <c r="A84" s="246"/>
      <c r="B84" s="246"/>
      <c r="C84" s="466">
        <v>10</v>
      </c>
      <c r="D84" s="467" t="s">
        <v>7899</v>
      </c>
      <c r="E84" s="468" t="s">
        <v>7909</v>
      </c>
      <c r="F84" s="469" t="s">
        <v>213</v>
      </c>
      <c r="G84" s="469" t="s">
        <v>213</v>
      </c>
      <c r="H84" s="469" t="s">
        <v>213</v>
      </c>
      <c r="I84" s="470" t="s">
        <v>7937</v>
      </c>
      <c r="J84" s="470" t="s">
        <v>7902</v>
      </c>
      <c r="K84" s="471" t="s">
        <v>213</v>
      </c>
      <c r="L84" s="470" t="s">
        <v>7938</v>
      </c>
      <c r="M84" s="443"/>
      <c r="N84" s="443"/>
      <c r="O84" s="443"/>
      <c r="P84" s="472"/>
      <c r="Q84" s="197">
        <v>39191</v>
      </c>
      <c r="R84" s="198">
        <v>39191</v>
      </c>
      <c r="S84" s="473">
        <v>39191</v>
      </c>
      <c r="T84" s="197"/>
      <c r="U84" s="197"/>
      <c r="V84" s="197"/>
      <c r="W84" s="474"/>
      <c r="X84" s="473"/>
      <c r="Y84" s="473"/>
      <c r="Z84" s="473"/>
      <c r="AA84" s="475" t="s">
        <v>7939</v>
      </c>
      <c r="AB84" s="469" t="s">
        <v>258</v>
      </c>
      <c r="AC84" s="469" t="s">
        <v>258</v>
      </c>
      <c r="AD84" s="469" t="s">
        <v>258</v>
      </c>
      <c r="AE84" s="476" t="s">
        <v>393</v>
      </c>
      <c r="AF84" s="221"/>
      <c r="AG84" s="221" t="s">
        <v>423</v>
      </c>
      <c r="AH84" s="477" t="s">
        <v>7940</v>
      </c>
      <c r="AI84" s="478" t="s">
        <v>7905</v>
      </c>
      <c r="AJ84" s="475" t="s">
        <v>7941</v>
      </c>
      <c r="AK84" s="479"/>
      <c r="AL84" s="479"/>
      <c r="AM84" s="480"/>
      <c r="AN84" s="479"/>
      <c r="AO84" s="481"/>
      <c r="AP84" s="482" t="s">
        <v>7924</v>
      </c>
      <c r="AQ84" s="552"/>
      <c r="AR84" s="483" t="s">
        <v>7975</v>
      </c>
      <c r="AS84" s="539"/>
      <c r="AT84" s="540"/>
      <c r="AU84" s="541"/>
      <c r="AV84" s="484"/>
      <c r="AW84" s="484"/>
      <c r="AX84" s="484"/>
      <c r="AY84" s="484"/>
      <c r="AZ84" s="484"/>
      <c r="BA84" s="484"/>
      <c r="BB84" s="485"/>
      <c r="BC84" s="485"/>
      <c r="BD84" s="486"/>
      <c r="BE84" s="487"/>
      <c r="BF84" s="485"/>
      <c r="BG84" s="484"/>
      <c r="BH84" s="485"/>
      <c r="BI84" s="485"/>
      <c r="BJ84" s="485"/>
      <c r="BK84" s="488"/>
      <c r="BL84" s="489"/>
      <c r="BM84" s="485"/>
      <c r="BN84" s="485"/>
      <c r="BO84" s="485"/>
      <c r="BP84" s="485"/>
      <c r="BQ84" s="490"/>
      <c r="BR84" s="485"/>
      <c r="BS84" s="491" t="str">
        <f>IF(F84="","",IF(OR(AND(分岐管理シート!D82&lt;9, 分岐管理シート!L82&lt;10),AND(分岐管理シート!D82&gt;9, 分岐管理シート!L82&gt;10)),"","error"))</f>
        <v/>
      </c>
      <c r="BT84" s="491"/>
      <c r="BU84" s="491"/>
      <c r="BV84" s="491"/>
      <c r="BW84" s="491"/>
      <c r="BX84" s="491" t="str">
        <f>IF(AND(D84="R7_補正", OR(分岐管理シート!AF82&lt;27,分岐管理シート!AF82&gt;39)),"error","")</f>
        <v/>
      </c>
      <c r="BY84" s="491" t="str">
        <f>IF(F84="","",IF(OR(分岐管理シート!AG82&lt;27,分岐管理シート!AG82&gt;39),"error",""))</f>
        <v/>
      </c>
      <c r="BZ84" s="491" t="str">
        <f>IF(F84="","",IF(AND(OR(AD84="○", D84="R7_補正", D84="R7_予備"), 分岐管理シート!AG82&gt;=27),"",IF(AND(分岐管理シート!AG82&lt;=38, 分岐管理シート!AG82&gt;=27),"","error")))</f>
        <v/>
      </c>
      <c r="CA84" s="492" t="str">
        <f>IF(OR(D84="", D84="R6_補正", D84="R7_予備"),
   "",IF(F84="","",IF(AND(VLOOKUP(AE84,―!$AH$15:$AI$40,2,FALSE) &lt;= VLOOKUP(AF84,―!$AH$15:$AI$40,2,FALSE),VLOOKUP(AF84,―!$AH$15:$AI$40,2,FALSE) &lt;= VLOOKUP(AG84,―!$AH$15:$AI$40,2,FALSE)),"","error")))</f>
        <v/>
      </c>
      <c r="CB84" s="492" t="str">
        <f t="shared" si="4"/>
        <v/>
      </c>
      <c r="CC84" s="491" t="str">
        <f t="shared" si="5"/>
        <v/>
      </c>
      <c r="CD84" s="491" t="str">
        <f t="shared" si="3"/>
        <v/>
      </c>
      <c r="CE84" s="485"/>
      <c r="CF84" s="485"/>
      <c r="CG84" s="485"/>
      <c r="CH84" s="485"/>
      <c r="CI84" s="485" t="str">
        <f>分岐管理シート!BD82</f>
        <v/>
      </c>
      <c r="CJ84" s="493" t="str">
        <f t="shared" si="6"/>
        <v/>
      </c>
      <c r="CK84" s="555" t="str">
        <f>IF(D84="R6_補正",IF(SUM(変更カウント!D82:AR82)=0,"","error"),IF(AND(SUM(変更カウント!D82:AE82)=0,SUM(変更カウント!AH82:AP82)=0,変更カウント!AR82=0),"","error"))</f>
        <v/>
      </c>
    </row>
    <row r="85" spans="1:93" ht="182" thickBot="1" x14ac:dyDescent="0.25">
      <c r="A85" s="246"/>
      <c r="B85" s="246"/>
      <c r="C85" s="466">
        <v>11</v>
      </c>
      <c r="D85" s="467" t="s">
        <v>7899</v>
      </c>
      <c r="E85" s="468" t="s">
        <v>7909</v>
      </c>
      <c r="F85" s="469" t="s">
        <v>213</v>
      </c>
      <c r="G85" s="469" t="s">
        <v>213</v>
      </c>
      <c r="H85" s="469" t="s">
        <v>213</v>
      </c>
      <c r="I85" s="470" t="s">
        <v>7942</v>
      </c>
      <c r="J85" s="470" t="s">
        <v>7902</v>
      </c>
      <c r="K85" s="471" t="s">
        <v>213</v>
      </c>
      <c r="L85" s="470" t="s">
        <v>7943</v>
      </c>
      <c r="M85" s="443"/>
      <c r="N85" s="443"/>
      <c r="O85" s="443"/>
      <c r="P85" s="472"/>
      <c r="Q85" s="197">
        <v>2090</v>
      </c>
      <c r="R85" s="198">
        <v>2090</v>
      </c>
      <c r="S85" s="473">
        <v>2090</v>
      </c>
      <c r="T85" s="197"/>
      <c r="U85" s="197"/>
      <c r="V85" s="197"/>
      <c r="W85" s="474"/>
      <c r="X85" s="473"/>
      <c r="Y85" s="473"/>
      <c r="Z85" s="473"/>
      <c r="AA85" s="475" t="s">
        <v>7944</v>
      </c>
      <c r="AB85" s="469" t="s">
        <v>258</v>
      </c>
      <c r="AC85" s="469" t="s">
        <v>258</v>
      </c>
      <c r="AD85" s="469" t="s">
        <v>258</v>
      </c>
      <c r="AE85" s="476" t="s">
        <v>393</v>
      </c>
      <c r="AF85" s="221"/>
      <c r="AG85" s="221" t="s">
        <v>423</v>
      </c>
      <c r="AH85" s="477" t="s">
        <v>7945</v>
      </c>
      <c r="AI85" s="478" t="s">
        <v>7905</v>
      </c>
      <c r="AJ85" s="475" t="s">
        <v>7906</v>
      </c>
      <c r="AK85" s="479"/>
      <c r="AL85" s="479"/>
      <c r="AM85" s="480"/>
      <c r="AN85" s="479"/>
      <c r="AO85" s="481"/>
      <c r="AP85" s="482" t="s">
        <v>7924</v>
      </c>
      <c r="AQ85" s="552"/>
      <c r="AR85" s="483" t="s">
        <v>7975</v>
      </c>
      <c r="AS85" s="539"/>
      <c r="AT85" s="540"/>
      <c r="AU85" s="541"/>
      <c r="AV85" s="484"/>
      <c r="AW85" s="484"/>
      <c r="AX85" s="484"/>
      <c r="AY85" s="484"/>
      <c r="AZ85" s="484"/>
      <c r="BA85" s="484"/>
      <c r="BB85" s="485"/>
      <c r="BC85" s="485"/>
      <c r="BD85" s="486"/>
      <c r="BE85" s="487"/>
      <c r="BF85" s="485"/>
      <c r="BG85" s="484"/>
      <c r="BH85" s="485"/>
      <c r="BI85" s="485"/>
      <c r="BJ85" s="485"/>
      <c r="BK85" s="488"/>
      <c r="BL85" s="489"/>
      <c r="BM85" s="485"/>
      <c r="BN85" s="485"/>
      <c r="BO85" s="485"/>
      <c r="BP85" s="485"/>
      <c r="BQ85" s="490"/>
      <c r="BR85" s="485"/>
      <c r="BS85" s="491" t="str">
        <f>IF(F85="","",IF(OR(AND(分岐管理シート!D83&lt;9, 分岐管理シート!L83&lt;10),AND(分岐管理シート!D83&gt;9, 分岐管理シート!L83&gt;10)),"","error"))</f>
        <v/>
      </c>
      <c r="BT85" s="491"/>
      <c r="BU85" s="491"/>
      <c r="BV85" s="491"/>
      <c r="BW85" s="491"/>
      <c r="BX85" s="491" t="str">
        <f>IF(AND(D85="R7_補正", OR(分岐管理シート!AF83&lt;27,分岐管理シート!AF83&gt;39)),"error","")</f>
        <v/>
      </c>
      <c r="BY85" s="491" t="str">
        <f>IF(F85="","",IF(OR(分岐管理シート!AG83&lt;27,分岐管理シート!AG83&gt;39),"error",""))</f>
        <v/>
      </c>
      <c r="BZ85" s="491" t="str">
        <f>IF(F85="","",IF(AND(OR(AD85="○", D85="R7_補正", D85="R7_予備"), 分岐管理シート!AG83&gt;=27),"",IF(AND(分岐管理シート!AG83&lt;=38, 分岐管理シート!AG83&gt;=27),"","error")))</f>
        <v/>
      </c>
      <c r="CA85" s="492" t="str">
        <f>IF(OR(D85="", D85="R6_補正", D85="R7_予備"),
   "",IF(F85="","",IF(AND(VLOOKUP(AE85,―!$AH$15:$AI$40,2,FALSE) &lt;= VLOOKUP(AF85,―!$AH$15:$AI$40,2,FALSE),VLOOKUP(AF85,―!$AH$15:$AI$40,2,FALSE) &lt;= VLOOKUP(AG85,―!$AH$15:$AI$40,2,FALSE)),"","error")))</f>
        <v/>
      </c>
      <c r="CB85" s="492" t="str">
        <f t="shared" si="4"/>
        <v/>
      </c>
      <c r="CC85" s="491" t="str">
        <f t="shared" si="5"/>
        <v/>
      </c>
      <c r="CD85" s="491" t="str">
        <f t="shared" si="3"/>
        <v/>
      </c>
      <c r="CE85" s="485"/>
      <c r="CF85" s="485"/>
      <c r="CG85" s="485"/>
      <c r="CH85" s="485"/>
      <c r="CI85" s="485" t="str">
        <f>分岐管理シート!BD83</f>
        <v/>
      </c>
      <c r="CJ85" s="493" t="str">
        <f t="shared" si="6"/>
        <v/>
      </c>
      <c r="CK85" s="555" t="str">
        <f>IF(D85="R6_補正",IF(SUM(変更カウント!D83:AR83)=0,"","error"),IF(AND(SUM(変更カウント!D83:AE83)=0,SUM(変更カウント!AH83:AP83)=0,変更カウント!AR83=0),"","error"))</f>
        <v/>
      </c>
    </row>
    <row r="86" spans="1:93" s="497" customFormat="1" ht="330.5" thickBot="1" x14ac:dyDescent="0.25">
      <c r="A86" s="494"/>
      <c r="B86" s="495"/>
      <c r="C86" s="496">
        <v>12</v>
      </c>
      <c r="D86" s="467" t="s">
        <v>7899</v>
      </c>
      <c r="E86" s="468" t="s">
        <v>7909</v>
      </c>
      <c r="F86" s="469" t="s">
        <v>213</v>
      </c>
      <c r="G86" s="469" t="s">
        <v>213</v>
      </c>
      <c r="H86" s="469" t="s">
        <v>213</v>
      </c>
      <c r="I86" s="470" t="s">
        <v>7946</v>
      </c>
      <c r="J86" s="470" t="s">
        <v>7902</v>
      </c>
      <c r="K86" s="471" t="s">
        <v>213</v>
      </c>
      <c r="L86" s="470" t="s">
        <v>7947</v>
      </c>
      <c r="M86" s="443"/>
      <c r="N86" s="443"/>
      <c r="O86" s="443"/>
      <c r="P86" s="472"/>
      <c r="Q86" s="197">
        <v>32974</v>
      </c>
      <c r="R86" s="198">
        <v>32974</v>
      </c>
      <c r="S86" s="473">
        <v>32974</v>
      </c>
      <c r="T86" s="197"/>
      <c r="U86" s="197"/>
      <c r="V86" s="197"/>
      <c r="W86" s="474"/>
      <c r="X86" s="473"/>
      <c r="Y86" s="473"/>
      <c r="Z86" s="473"/>
      <c r="AA86" s="475" t="s">
        <v>7948</v>
      </c>
      <c r="AB86" s="469" t="s">
        <v>258</v>
      </c>
      <c r="AC86" s="469" t="s">
        <v>258</v>
      </c>
      <c r="AD86" s="469" t="s">
        <v>258</v>
      </c>
      <c r="AE86" s="476" t="s">
        <v>393</v>
      </c>
      <c r="AF86" s="221"/>
      <c r="AG86" s="221" t="s">
        <v>423</v>
      </c>
      <c r="AH86" s="477" t="s">
        <v>7936</v>
      </c>
      <c r="AI86" s="478" t="s">
        <v>7905</v>
      </c>
      <c r="AJ86" s="475" t="s">
        <v>7949</v>
      </c>
      <c r="AK86" s="479"/>
      <c r="AL86" s="479"/>
      <c r="AM86" s="480"/>
      <c r="AN86" s="479"/>
      <c r="AO86" s="481"/>
      <c r="AP86" s="482" t="s">
        <v>7924</v>
      </c>
      <c r="AQ86" s="552"/>
      <c r="AR86" s="483" t="s">
        <v>7975</v>
      </c>
      <c r="AS86" s="539"/>
      <c r="AT86" s="540"/>
      <c r="AU86" s="541"/>
      <c r="AV86" s="484"/>
      <c r="AW86" s="484"/>
      <c r="AX86" s="484"/>
      <c r="AY86" s="484"/>
      <c r="AZ86" s="484"/>
      <c r="BA86" s="484"/>
      <c r="BB86" s="485"/>
      <c r="BC86" s="485"/>
      <c r="BD86" s="486"/>
      <c r="BE86" s="487"/>
      <c r="BF86" s="485"/>
      <c r="BG86" s="484"/>
      <c r="BH86" s="485"/>
      <c r="BI86" s="485"/>
      <c r="BJ86" s="485"/>
      <c r="BK86" s="488"/>
      <c r="BL86" s="489"/>
      <c r="BM86" s="485"/>
      <c r="BN86" s="485"/>
      <c r="BO86" s="485"/>
      <c r="BP86" s="485"/>
      <c r="BQ86" s="490"/>
      <c r="BR86" s="485"/>
      <c r="BS86" s="491" t="str">
        <f>IF(F86="","",IF(OR(AND(分岐管理シート!D84&lt;9, 分岐管理シート!L84&lt;10),AND(分岐管理シート!D84&gt;9, 分岐管理シート!L84&gt;10)),"","error"))</f>
        <v/>
      </c>
      <c r="BT86" s="491"/>
      <c r="BU86" s="491"/>
      <c r="BV86" s="491"/>
      <c r="BW86" s="491"/>
      <c r="BX86" s="491" t="str">
        <f>IF(AND(D86="R7_補正", OR(分岐管理シート!AF84&lt;27,分岐管理シート!AF84&gt;39)),"error","")</f>
        <v/>
      </c>
      <c r="BY86" s="491" t="str">
        <f>IF(F86="","",IF(OR(分岐管理シート!AG84&lt;27,分岐管理シート!AG84&gt;39),"error",""))</f>
        <v/>
      </c>
      <c r="BZ86" s="491" t="str">
        <f>IF(F86="","",IF(AND(OR(AD86="○", D86="R7_補正", D86="R7_予備"), 分岐管理シート!AG84&gt;=27),"",IF(AND(分岐管理シート!AG84&lt;=38, 分岐管理シート!AG84&gt;=27),"","error")))</f>
        <v/>
      </c>
      <c r="CA86" s="492" t="str">
        <f>IF(OR(D86="", D86="R6_補正", D86="R7_予備"),
   "",IF(F86="","",IF(AND(VLOOKUP(AE86,―!$AH$15:$AI$40,2,FALSE) &lt;= VLOOKUP(AF86,―!$AH$15:$AI$40,2,FALSE),VLOOKUP(AF86,―!$AH$15:$AI$40,2,FALSE) &lt;= VLOOKUP(AG86,―!$AH$15:$AI$40,2,FALSE)),"","error")))</f>
        <v/>
      </c>
      <c r="CB86" s="492" t="str">
        <f t="shared" si="4"/>
        <v/>
      </c>
      <c r="CC86" s="491" t="str">
        <f t="shared" si="5"/>
        <v/>
      </c>
      <c r="CD86" s="491" t="str">
        <f t="shared" si="3"/>
        <v/>
      </c>
      <c r="CE86" s="485"/>
      <c r="CF86" s="485"/>
      <c r="CG86" s="485"/>
      <c r="CH86" s="485"/>
      <c r="CI86" s="485" t="str">
        <f>分岐管理シート!BD84</f>
        <v/>
      </c>
      <c r="CJ86" s="493" t="str">
        <f t="shared" si="6"/>
        <v/>
      </c>
      <c r="CK86" s="555" t="str">
        <f>IF(D86="R6_補正",IF(SUM(変更カウント!D84:AR84)=0,"","error"),IF(AND(SUM(変更カウント!D84:AE84)=0,SUM(変更カウント!AH84:AP84)=0,変更カウント!AR84=0),"","error"))</f>
        <v/>
      </c>
      <c r="CN86"/>
      <c r="CO86"/>
    </row>
    <row r="87" spans="1:93" s="497" customFormat="1" ht="380" thickBot="1" x14ac:dyDescent="0.25">
      <c r="A87" s="494"/>
      <c r="B87" s="495"/>
      <c r="C87" s="498">
        <v>13</v>
      </c>
      <c r="D87" s="467" t="s">
        <v>7899</v>
      </c>
      <c r="E87" s="468" t="s">
        <v>7909</v>
      </c>
      <c r="F87" s="469" t="s">
        <v>213</v>
      </c>
      <c r="G87" s="469" t="s">
        <v>213</v>
      </c>
      <c r="H87" s="469" t="s">
        <v>213</v>
      </c>
      <c r="I87" s="470" t="s">
        <v>7950</v>
      </c>
      <c r="J87" s="470" t="s">
        <v>7902</v>
      </c>
      <c r="K87" s="471" t="s">
        <v>213</v>
      </c>
      <c r="L87" s="470" t="s">
        <v>7934</v>
      </c>
      <c r="M87" s="443"/>
      <c r="N87" s="443"/>
      <c r="O87" s="443"/>
      <c r="P87" s="472"/>
      <c r="Q87" s="197">
        <v>38498</v>
      </c>
      <c r="R87" s="198">
        <v>38498</v>
      </c>
      <c r="S87" s="473">
        <v>38498</v>
      </c>
      <c r="T87" s="197"/>
      <c r="U87" s="197"/>
      <c r="V87" s="197"/>
      <c r="W87" s="474"/>
      <c r="X87" s="473"/>
      <c r="Y87" s="473"/>
      <c r="Z87" s="473"/>
      <c r="AA87" s="475" t="s">
        <v>7951</v>
      </c>
      <c r="AB87" s="469" t="s">
        <v>258</v>
      </c>
      <c r="AC87" s="469" t="s">
        <v>258</v>
      </c>
      <c r="AD87" s="469" t="s">
        <v>258</v>
      </c>
      <c r="AE87" s="476" t="s">
        <v>393</v>
      </c>
      <c r="AF87" s="221"/>
      <c r="AG87" s="221" t="s">
        <v>423</v>
      </c>
      <c r="AH87" s="477" t="s">
        <v>7952</v>
      </c>
      <c r="AI87" s="478" t="s">
        <v>7905</v>
      </c>
      <c r="AJ87" s="475" t="s">
        <v>7906</v>
      </c>
      <c r="AK87" s="479"/>
      <c r="AL87" s="479"/>
      <c r="AM87" s="480"/>
      <c r="AN87" s="479"/>
      <c r="AO87" s="481" t="s">
        <v>7953</v>
      </c>
      <c r="AP87" s="482" t="s">
        <v>7924</v>
      </c>
      <c r="AQ87" s="552"/>
      <c r="AR87" s="483" t="s">
        <v>7975</v>
      </c>
      <c r="AS87" s="539"/>
      <c r="AT87" s="540"/>
      <c r="AU87" s="541"/>
      <c r="AV87" s="484"/>
      <c r="AW87" s="484"/>
      <c r="AX87" s="484"/>
      <c r="AY87" s="484"/>
      <c r="AZ87" s="484"/>
      <c r="BA87" s="484"/>
      <c r="BB87" s="485"/>
      <c r="BC87" s="485"/>
      <c r="BD87" s="486"/>
      <c r="BE87" s="487"/>
      <c r="BF87" s="485"/>
      <c r="BG87" s="484"/>
      <c r="BH87" s="485"/>
      <c r="BI87" s="485"/>
      <c r="BJ87" s="485"/>
      <c r="BK87" s="488"/>
      <c r="BL87" s="489"/>
      <c r="BM87" s="485"/>
      <c r="BN87" s="485"/>
      <c r="BO87" s="485"/>
      <c r="BP87" s="485"/>
      <c r="BQ87" s="490"/>
      <c r="BR87" s="485"/>
      <c r="BS87" s="491" t="str">
        <f>IF(F87="","",IF(OR(AND(分岐管理シート!D85&lt;9, 分岐管理シート!L85&lt;10),AND(分岐管理シート!D85&gt;9, 分岐管理シート!L85&gt;10)),"","error"))</f>
        <v/>
      </c>
      <c r="BT87" s="491"/>
      <c r="BU87" s="491"/>
      <c r="BV87" s="491"/>
      <c r="BW87" s="491"/>
      <c r="BX87" s="491" t="str">
        <f>IF(AND(D87="R7_補正", OR(分岐管理シート!AF85&lt;27,分岐管理シート!AF85&gt;39)),"error","")</f>
        <v/>
      </c>
      <c r="BY87" s="491" t="str">
        <f>IF(F87="","",IF(OR(分岐管理シート!AG85&lt;27,分岐管理シート!AG85&gt;39),"error",""))</f>
        <v/>
      </c>
      <c r="BZ87" s="491" t="str">
        <f>IF(F87="","",IF(AND(OR(AD87="○", D87="R7_補正", D87="R7_予備"), 分岐管理シート!AG85&gt;=27),"",IF(AND(分岐管理シート!AG85&lt;=38, 分岐管理シート!AG85&gt;=27),"","error")))</f>
        <v/>
      </c>
      <c r="CA87" s="492" t="str">
        <f>IF(OR(D87="", D87="R6_補正", D87="R7_予備"),
   "",IF(F87="","",IF(AND(VLOOKUP(AE87,―!$AH$15:$AI$40,2,FALSE) &lt;= VLOOKUP(AF87,―!$AH$15:$AI$40,2,FALSE),VLOOKUP(AF87,―!$AH$15:$AI$40,2,FALSE) &lt;= VLOOKUP(AG87,―!$AH$15:$AI$40,2,FALSE)),"","error")))</f>
        <v/>
      </c>
      <c r="CB87" s="492" t="str">
        <f t="shared" si="4"/>
        <v/>
      </c>
      <c r="CC87" s="491" t="str">
        <f t="shared" si="5"/>
        <v/>
      </c>
      <c r="CD87" s="491" t="str">
        <f t="shared" si="3"/>
        <v/>
      </c>
      <c r="CE87" s="485"/>
      <c r="CF87" s="485"/>
      <c r="CG87" s="485"/>
      <c r="CH87" s="485"/>
      <c r="CI87" s="485" t="str">
        <f>分岐管理シート!BD85</f>
        <v/>
      </c>
      <c r="CJ87" s="493" t="str">
        <f t="shared" si="6"/>
        <v/>
      </c>
      <c r="CK87" s="555" t="str">
        <f>IF(D87="R6_補正",IF(SUM(変更カウント!D85:AR85)=0,"","error"),IF(AND(SUM(変更カウント!D85:AE85)=0,SUM(変更カウント!AH85:AP85)=0,変更カウント!AR85=0),"","error"))</f>
        <v/>
      </c>
      <c r="CN87"/>
      <c r="CO87"/>
    </row>
    <row r="88" spans="1:93" s="497" customFormat="1" ht="99.5" thickBot="1" x14ac:dyDescent="0.25">
      <c r="A88" s="494"/>
      <c r="B88" s="495"/>
      <c r="C88" s="499">
        <v>14</v>
      </c>
      <c r="D88" s="467" t="s">
        <v>7899</v>
      </c>
      <c r="E88" s="468" t="s">
        <v>7909</v>
      </c>
      <c r="F88" s="469" t="s">
        <v>213</v>
      </c>
      <c r="G88" s="469" t="s">
        <v>213</v>
      </c>
      <c r="H88" s="469" t="s">
        <v>213</v>
      </c>
      <c r="I88" s="470" t="s">
        <v>7954</v>
      </c>
      <c r="J88" s="470" t="s">
        <v>7902</v>
      </c>
      <c r="K88" s="471" t="s">
        <v>213</v>
      </c>
      <c r="L88" s="470" t="s">
        <v>7938</v>
      </c>
      <c r="M88" s="443"/>
      <c r="N88" s="443"/>
      <c r="O88" s="443"/>
      <c r="P88" s="472"/>
      <c r="Q88" s="197">
        <v>20460</v>
      </c>
      <c r="R88" s="198">
        <v>20460</v>
      </c>
      <c r="S88" s="473">
        <v>20460</v>
      </c>
      <c r="T88" s="197"/>
      <c r="U88" s="197"/>
      <c r="V88" s="197"/>
      <c r="W88" s="474"/>
      <c r="X88" s="473"/>
      <c r="Y88" s="473"/>
      <c r="Z88" s="473"/>
      <c r="AA88" s="475" t="s">
        <v>7955</v>
      </c>
      <c r="AB88" s="469" t="s">
        <v>258</v>
      </c>
      <c r="AC88" s="469" t="s">
        <v>258</v>
      </c>
      <c r="AD88" s="469" t="s">
        <v>258</v>
      </c>
      <c r="AE88" s="476" t="s">
        <v>393</v>
      </c>
      <c r="AF88" s="221"/>
      <c r="AG88" s="221" t="s">
        <v>423</v>
      </c>
      <c r="AH88" s="477" t="s">
        <v>7940</v>
      </c>
      <c r="AI88" s="478" t="s">
        <v>7905</v>
      </c>
      <c r="AJ88" s="475" t="s">
        <v>7956</v>
      </c>
      <c r="AK88" s="479"/>
      <c r="AL88" s="479"/>
      <c r="AM88" s="480"/>
      <c r="AN88" s="479"/>
      <c r="AO88" s="481"/>
      <c r="AP88" s="482" t="s">
        <v>7924</v>
      </c>
      <c r="AQ88" s="552"/>
      <c r="AR88" s="483" t="s">
        <v>7975</v>
      </c>
      <c r="AS88" s="539"/>
      <c r="AT88" s="540"/>
      <c r="AU88" s="541"/>
      <c r="AV88" s="484"/>
      <c r="AW88" s="484"/>
      <c r="AX88" s="484"/>
      <c r="AY88" s="484"/>
      <c r="AZ88" s="484"/>
      <c r="BA88" s="484"/>
      <c r="BB88" s="485"/>
      <c r="BC88" s="485"/>
      <c r="BD88" s="486"/>
      <c r="BE88" s="487"/>
      <c r="BF88" s="485"/>
      <c r="BG88" s="484"/>
      <c r="BH88" s="485"/>
      <c r="BI88" s="485"/>
      <c r="BJ88" s="485"/>
      <c r="BK88" s="488"/>
      <c r="BL88" s="489"/>
      <c r="BM88" s="485"/>
      <c r="BN88" s="485"/>
      <c r="BO88" s="485"/>
      <c r="BP88" s="485"/>
      <c r="BQ88" s="490"/>
      <c r="BR88" s="485"/>
      <c r="BS88" s="491" t="str">
        <f>IF(F88="","",IF(OR(AND(分岐管理シート!D86&lt;9, 分岐管理シート!L86&lt;10),AND(分岐管理シート!D86&gt;9, 分岐管理シート!L86&gt;10)),"","error"))</f>
        <v/>
      </c>
      <c r="BT88" s="491"/>
      <c r="BU88" s="491"/>
      <c r="BV88" s="491"/>
      <c r="BW88" s="491"/>
      <c r="BX88" s="491" t="str">
        <f>IF(AND(D88="R7_補正", OR(分岐管理シート!AF86&lt;27,分岐管理シート!AF86&gt;39)),"error","")</f>
        <v/>
      </c>
      <c r="BY88" s="491" t="str">
        <f>IF(F88="","",IF(OR(分岐管理シート!AG86&lt;27,分岐管理シート!AG86&gt;39),"error",""))</f>
        <v/>
      </c>
      <c r="BZ88" s="491" t="str">
        <f>IF(F88="","",IF(AND(OR(AD88="○", D88="R7_補正", D88="R7_予備"), 分岐管理シート!AG86&gt;=27),"",IF(AND(分岐管理シート!AG86&lt;=38, 分岐管理シート!AG86&gt;=27),"","error")))</f>
        <v/>
      </c>
      <c r="CA88" s="492" t="str">
        <f>IF(OR(D88="", D88="R6_補正", D88="R7_予備"),
   "",IF(F88="","",IF(AND(VLOOKUP(AE88,―!$AH$15:$AI$40,2,FALSE) &lt;= VLOOKUP(AF88,―!$AH$15:$AI$40,2,FALSE),VLOOKUP(AF88,―!$AH$15:$AI$40,2,FALSE) &lt;= VLOOKUP(AG88,―!$AH$15:$AI$40,2,FALSE)),"","error")))</f>
        <v/>
      </c>
      <c r="CB88" s="492" t="str">
        <f t="shared" si="4"/>
        <v/>
      </c>
      <c r="CC88" s="491" t="str">
        <f t="shared" si="5"/>
        <v/>
      </c>
      <c r="CD88" s="491" t="str">
        <f t="shared" si="3"/>
        <v/>
      </c>
      <c r="CE88" s="485"/>
      <c r="CF88" s="485"/>
      <c r="CG88" s="485"/>
      <c r="CH88" s="485"/>
      <c r="CI88" s="485" t="str">
        <f>分岐管理シート!BD86</f>
        <v/>
      </c>
      <c r="CJ88" s="493" t="str">
        <f t="shared" si="6"/>
        <v/>
      </c>
      <c r="CK88" s="555" t="str">
        <f>IF(D88="R6_補正",IF(SUM(変更カウント!D86:AR86)=0,"","error"),IF(AND(SUM(変更カウント!D86:AE86)=0,SUM(変更カウント!AH86:AP86)=0,変更カウント!AR86=0),"","error"))</f>
        <v/>
      </c>
      <c r="CN88"/>
      <c r="CO88"/>
    </row>
    <row r="89" spans="1:93" s="497" customFormat="1" ht="215" thickBot="1" x14ac:dyDescent="0.25">
      <c r="A89" s="494"/>
      <c r="B89" s="495"/>
      <c r="C89" s="499">
        <v>15</v>
      </c>
      <c r="D89" s="467" t="s">
        <v>7957</v>
      </c>
      <c r="E89" s="468" t="s">
        <v>7909</v>
      </c>
      <c r="F89" s="469" t="s">
        <v>213</v>
      </c>
      <c r="G89" s="469" t="s">
        <v>213</v>
      </c>
      <c r="H89" s="469" t="s">
        <v>213</v>
      </c>
      <c r="I89" s="470" t="s">
        <v>7958</v>
      </c>
      <c r="J89" s="470" t="s">
        <v>7959</v>
      </c>
      <c r="K89" s="471" t="s">
        <v>213</v>
      </c>
      <c r="L89" s="470" t="s">
        <v>7926</v>
      </c>
      <c r="M89" s="443"/>
      <c r="N89" s="443"/>
      <c r="O89" s="443"/>
      <c r="P89" s="472"/>
      <c r="Q89" s="197">
        <v>10698</v>
      </c>
      <c r="R89" s="198">
        <v>10698</v>
      </c>
      <c r="S89" s="473"/>
      <c r="T89" s="197"/>
      <c r="U89" s="197"/>
      <c r="V89" s="197"/>
      <c r="W89" s="474">
        <v>10698</v>
      </c>
      <c r="X89" s="473"/>
      <c r="Y89" s="473"/>
      <c r="Z89" s="473"/>
      <c r="AA89" s="475" t="s">
        <v>7960</v>
      </c>
      <c r="AB89" s="469" t="s">
        <v>258</v>
      </c>
      <c r="AC89" s="469" t="s">
        <v>213</v>
      </c>
      <c r="AD89" s="469" t="s">
        <v>258</v>
      </c>
      <c r="AE89" s="476" t="s">
        <v>408</v>
      </c>
      <c r="AF89" s="221"/>
      <c r="AG89" s="221" t="s">
        <v>423</v>
      </c>
      <c r="AH89" s="477" t="s">
        <v>7961</v>
      </c>
      <c r="AI89" s="478" t="s">
        <v>7905</v>
      </c>
      <c r="AJ89" s="475" t="s">
        <v>7929</v>
      </c>
      <c r="AK89" s="479"/>
      <c r="AL89" s="479"/>
      <c r="AM89" s="480"/>
      <c r="AN89" s="479"/>
      <c r="AO89" s="481"/>
      <c r="AP89" s="482" t="s">
        <v>7924</v>
      </c>
      <c r="AQ89" s="552"/>
      <c r="AR89" s="483" t="s">
        <v>7976</v>
      </c>
      <c r="AS89" s="539"/>
      <c r="AT89" s="540"/>
      <c r="AU89" s="541"/>
      <c r="AV89" s="484"/>
      <c r="AW89" s="484"/>
      <c r="AX89" s="484"/>
      <c r="AY89" s="484"/>
      <c r="AZ89" s="484"/>
      <c r="BA89" s="484"/>
      <c r="BB89" s="485"/>
      <c r="BC89" s="485"/>
      <c r="BD89" s="486"/>
      <c r="BE89" s="487"/>
      <c r="BF89" s="485"/>
      <c r="BG89" s="484"/>
      <c r="BH89" s="485"/>
      <c r="BI89" s="485"/>
      <c r="BJ89" s="485"/>
      <c r="BK89" s="488"/>
      <c r="BL89" s="489"/>
      <c r="BM89" s="485"/>
      <c r="BN89" s="485"/>
      <c r="BO89" s="485"/>
      <c r="BP89" s="485"/>
      <c r="BQ89" s="490"/>
      <c r="BR89" s="485"/>
      <c r="BS89" s="491" t="str">
        <f>IF(F89="","",IF(OR(AND(分岐管理シート!D87&lt;9, 分岐管理シート!L87&lt;10),AND(分岐管理シート!D87&gt;9, 分岐管理シート!L87&gt;10)),"","error"))</f>
        <v/>
      </c>
      <c r="BT89" s="491"/>
      <c r="BU89" s="491"/>
      <c r="BV89" s="491"/>
      <c r="BW89" s="491"/>
      <c r="BX89" s="491" t="str">
        <f>IF(AND(D89="R7_補正", OR(分岐管理シート!AF87&lt;27,分岐管理シート!AF87&gt;39)),"error","")</f>
        <v/>
      </c>
      <c r="BY89" s="491" t="str">
        <f>IF(F89="","",IF(OR(分岐管理シート!AG87&lt;27,分岐管理シート!AG87&gt;39),"error",""))</f>
        <v/>
      </c>
      <c r="BZ89" s="491" t="str">
        <f>IF(F89="","",IF(AND(OR(AD89="○", D89="R7_補正", D89="R7_予備"), 分岐管理シート!AG87&gt;=27),"",IF(AND(分岐管理シート!AG87&lt;=38, 分岐管理シート!AG87&gt;=27),"","error")))</f>
        <v/>
      </c>
      <c r="CA89" s="492" t="str">
        <f>IF(OR(D89="", D89="R6_補正", D89="R7_予備"),
   "",IF(F89="","",IF(AND(VLOOKUP(AE89,―!$AH$15:$AI$40,2,FALSE) &lt;= VLOOKUP(AF89,―!$AH$15:$AI$40,2,FALSE),VLOOKUP(AF89,―!$AH$15:$AI$40,2,FALSE) &lt;= VLOOKUP(AG89,―!$AH$15:$AI$40,2,FALSE)),"","error")))</f>
        <v/>
      </c>
      <c r="CB89" s="492" t="str">
        <f t="shared" si="4"/>
        <v/>
      </c>
      <c r="CC89" s="491" t="str">
        <f t="shared" si="5"/>
        <v/>
      </c>
      <c r="CD89" s="491" t="str">
        <f t="shared" si="3"/>
        <v/>
      </c>
      <c r="CE89" s="485"/>
      <c r="CF89" s="485"/>
      <c r="CG89" s="485"/>
      <c r="CH89" s="485"/>
      <c r="CI89" s="485" t="str">
        <f>分岐管理シート!BD87</f>
        <v/>
      </c>
      <c r="CJ89" s="493" t="str">
        <f t="shared" si="6"/>
        <v/>
      </c>
      <c r="CK89" s="555" t="str">
        <f>IF(D89="R6_補正",IF(SUM(変更カウント!D87:AR87)=0,"","error"),IF(AND(SUM(変更カウント!D87:AE87)=0,SUM(変更カウント!AH87:AP87)=0,変更カウント!AR87=0),"","error"))</f>
        <v/>
      </c>
      <c r="CN89"/>
      <c r="CO89"/>
    </row>
    <row r="90" spans="1:93" s="497" customFormat="1" ht="231.5" thickBot="1" x14ac:dyDescent="0.25">
      <c r="A90" s="494"/>
      <c r="B90" s="495"/>
      <c r="C90" s="498">
        <v>16</v>
      </c>
      <c r="D90" s="467" t="s">
        <v>7957</v>
      </c>
      <c r="E90" s="468" t="s">
        <v>7909</v>
      </c>
      <c r="F90" s="469" t="s">
        <v>213</v>
      </c>
      <c r="G90" s="469" t="s">
        <v>213</v>
      </c>
      <c r="H90" s="469" t="s">
        <v>213</v>
      </c>
      <c r="I90" s="470" t="s">
        <v>7962</v>
      </c>
      <c r="J90" s="470" t="s">
        <v>7959</v>
      </c>
      <c r="K90" s="471" t="s">
        <v>213</v>
      </c>
      <c r="L90" s="470" t="s">
        <v>7938</v>
      </c>
      <c r="M90" s="443"/>
      <c r="N90" s="443"/>
      <c r="O90" s="443"/>
      <c r="P90" s="472"/>
      <c r="Q90" s="197">
        <v>3069</v>
      </c>
      <c r="R90" s="198">
        <v>3069</v>
      </c>
      <c r="S90" s="473"/>
      <c r="T90" s="197"/>
      <c r="U90" s="197"/>
      <c r="V90" s="197"/>
      <c r="W90" s="474">
        <v>3069</v>
      </c>
      <c r="X90" s="473"/>
      <c r="Y90" s="473"/>
      <c r="Z90" s="473"/>
      <c r="AA90" s="475" t="s">
        <v>7963</v>
      </c>
      <c r="AB90" s="469" t="s">
        <v>258</v>
      </c>
      <c r="AC90" s="469" t="s">
        <v>258</v>
      </c>
      <c r="AD90" s="469" t="s">
        <v>258</v>
      </c>
      <c r="AE90" s="476" t="s">
        <v>411</v>
      </c>
      <c r="AF90" s="221"/>
      <c r="AG90" s="221" t="s">
        <v>423</v>
      </c>
      <c r="AH90" s="477" t="s">
        <v>7964</v>
      </c>
      <c r="AI90" s="478" t="s">
        <v>7905</v>
      </c>
      <c r="AJ90" s="475" t="s">
        <v>7906</v>
      </c>
      <c r="AK90" s="479"/>
      <c r="AL90" s="479"/>
      <c r="AM90" s="480"/>
      <c r="AN90" s="479"/>
      <c r="AO90" s="481" t="s">
        <v>7965</v>
      </c>
      <c r="AP90" s="482" t="s">
        <v>7924</v>
      </c>
      <c r="AQ90" s="552"/>
      <c r="AR90" s="483" t="s">
        <v>7976</v>
      </c>
      <c r="AS90" s="539"/>
      <c r="AT90" s="540"/>
      <c r="AU90" s="541"/>
      <c r="AV90" s="484"/>
      <c r="AW90" s="484"/>
      <c r="AX90" s="484"/>
      <c r="AY90" s="484"/>
      <c r="AZ90" s="484"/>
      <c r="BA90" s="484"/>
      <c r="BB90" s="485"/>
      <c r="BC90" s="485"/>
      <c r="BD90" s="486"/>
      <c r="BE90" s="487"/>
      <c r="BF90" s="485"/>
      <c r="BG90" s="484"/>
      <c r="BH90" s="485"/>
      <c r="BI90" s="485"/>
      <c r="BJ90" s="485"/>
      <c r="BK90" s="488"/>
      <c r="BL90" s="489"/>
      <c r="BM90" s="485"/>
      <c r="BN90" s="485"/>
      <c r="BO90" s="485"/>
      <c r="BP90" s="485"/>
      <c r="BQ90" s="490"/>
      <c r="BR90" s="485"/>
      <c r="BS90" s="491" t="str">
        <f>IF(F90="","",IF(OR(AND(分岐管理シート!D88&lt;9, 分岐管理シート!L88&lt;10),AND(分岐管理シート!D88&gt;9, 分岐管理シート!L88&gt;10)),"","error"))</f>
        <v/>
      </c>
      <c r="BT90" s="491"/>
      <c r="BU90" s="491"/>
      <c r="BV90" s="491"/>
      <c r="BW90" s="491"/>
      <c r="BX90" s="491" t="str">
        <f>IF(AND(D90="R7_補正", OR(分岐管理シート!AF88&lt;27,分岐管理シート!AF88&gt;39)),"error","")</f>
        <v/>
      </c>
      <c r="BY90" s="491" t="str">
        <f>IF(F90="","",IF(OR(分岐管理シート!AG88&lt;27,分岐管理シート!AG88&gt;39),"error",""))</f>
        <v/>
      </c>
      <c r="BZ90" s="491" t="str">
        <f>IF(F90="","",IF(AND(OR(AD90="○", D90="R7_補正", D90="R7_予備"), 分岐管理シート!AG88&gt;=27),"",IF(AND(分岐管理シート!AG88&lt;=38, 分岐管理シート!AG88&gt;=27),"","error")))</f>
        <v/>
      </c>
      <c r="CA90" s="492" t="str">
        <f>IF(OR(D90="", D90="R6_補正", D90="R7_予備"),
   "",IF(F90="","",IF(AND(VLOOKUP(AE90,―!$AH$15:$AI$40,2,FALSE) &lt;= VLOOKUP(AF90,―!$AH$15:$AI$40,2,FALSE),VLOOKUP(AF90,―!$AH$15:$AI$40,2,FALSE) &lt;= VLOOKUP(AG90,―!$AH$15:$AI$40,2,FALSE)),"","error")))</f>
        <v/>
      </c>
      <c r="CB90" s="492" t="str">
        <f t="shared" si="4"/>
        <v/>
      </c>
      <c r="CC90" s="491" t="str">
        <f t="shared" si="5"/>
        <v/>
      </c>
      <c r="CD90" s="491" t="str">
        <f t="shared" si="3"/>
        <v/>
      </c>
      <c r="CE90" s="485"/>
      <c r="CF90" s="485"/>
      <c r="CG90" s="485"/>
      <c r="CH90" s="485"/>
      <c r="CI90" s="485" t="str">
        <f>分岐管理シート!BD88</f>
        <v/>
      </c>
      <c r="CJ90" s="493" t="str">
        <f t="shared" si="6"/>
        <v/>
      </c>
      <c r="CK90" s="555" t="str">
        <f>IF(D90="R6_補正",IF(SUM(変更カウント!D88:AR88)=0,"","error"),IF(AND(SUM(変更カウント!D88:AE88)=0,SUM(変更カウント!AH88:AP88)=0,変更カウント!AR88=0),"","error"))</f>
        <v/>
      </c>
      <c r="CN90"/>
      <c r="CO90"/>
    </row>
    <row r="91" spans="1:93" s="497" customFormat="1" ht="248" thickBot="1" x14ac:dyDescent="0.25">
      <c r="A91" s="494"/>
      <c r="B91" s="495"/>
      <c r="C91" s="499">
        <v>17</v>
      </c>
      <c r="D91" s="467" t="s">
        <v>7957</v>
      </c>
      <c r="E91" s="468" t="s">
        <v>7909</v>
      </c>
      <c r="F91" s="469" t="s">
        <v>213</v>
      </c>
      <c r="G91" s="469" t="s">
        <v>213</v>
      </c>
      <c r="H91" s="469" t="s">
        <v>213</v>
      </c>
      <c r="I91" s="470" t="s">
        <v>7966</v>
      </c>
      <c r="J91" s="470" t="s">
        <v>7959</v>
      </c>
      <c r="K91" s="471" t="s">
        <v>213</v>
      </c>
      <c r="L91" s="470" t="s">
        <v>7938</v>
      </c>
      <c r="M91" s="443"/>
      <c r="N91" s="443"/>
      <c r="O91" s="443"/>
      <c r="P91" s="472"/>
      <c r="Q91" s="197">
        <v>21626</v>
      </c>
      <c r="R91" s="198">
        <v>21626</v>
      </c>
      <c r="S91" s="473"/>
      <c r="T91" s="197"/>
      <c r="U91" s="197"/>
      <c r="V91" s="197"/>
      <c r="W91" s="474">
        <v>21626</v>
      </c>
      <c r="X91" s="473"/>
      <c r="Y91" s="473"/>
      <c r="Z91" s="473"/>
      <c r="AA91" s="475" t="s">
        <v>7967</v>
      </c>
      <c r="AB91" s="469" t="s">
        <v>258</v>
      </c>
      <c r="AC91" s="469" t="s">
        <v>258</v>
      </c>
      <c r="AD91" s="469" t="s">
        <v>258</v>
      </c>
      <c r="AE91" s="476" t="s">
        <v>411</v>
      </c>
      <c r="AF91" s="221"/>
      <c r="AG91" s="221" t="s">
        <v>423</v>
      </c>
      <c r="AH91" s="477" t="s">
        <v>7964</v>
      </c>
      <c r="AI91" s="478" t="s">
        <v>7905</v>
      </c>
      <c r="AJ91" s="475" t="s">
        <v>7906</v>
      </c>
      <c r="AK91" s="479"/>
      <c r="AL91" s="479"/>
      <c r="AM91" s="480"/>
      <c r="AN91" s="479"/>
      <c r="AO91" s="481"/>
      <c r="AP91" s="482" t="s">
        <v>7924</v>
      </c>
      <c r="AQ91" s="552"/>
      <c r="AR91" s="483" t="s">
        <v>7976</v>
      </c>
      <c r="AS91" s="539"/>
      <c r="AT91" s="540"/>
      <c r="AU91" s="541"/>
      <c r="AV91" s="484"/>
      <c r="AW91" s="484"/>
      <c r="AX91" s="484"/>
      <c r="AY91" s="484"/>
      <c r="AZ91" s="484"/>
      <c r="BA91" s="484"/>
      <c r="BB91" s="485"/>
      <c r="BC91" s="485"/>
      <c r="BD91" s="486"/>
      <c r="BE91" s="487"/>
      <c r="BF91" s="485"/>
      <c r="BG91" s="484"/>
      <c r="BH91" s="485"/>
      <c r="BI91" s="485"/>
      <c r="BJ91" s="485"/>
      <c r="BK91" s="488"/>
      <c r="BL91" s="489"/>
      <c r="BM91" s="485"/>
      <c r="BN91" s="485"/>
      <c r="BO91" s="485"/>
      <c r="BP91" s="485"/>
      <c r="BQ91" s="490"/>
      <c r="BR91" s="485"/>
      <c r="BS91" s="491" t="str">
        <f>IF(F91="","",IF(OR(AND(分岐管理シート!D89&lt;9, 分岐管理シート!L89&lt;10),AND(分岐管理シート!D89&gt;9, 分岐管理シート!L89&gt;10)),"","error"))</f>
        <v/>
      </c>
      <c r="BT91" s="491"/>
      <c r="BU91" s="491"/>
      <c r="BV91" s="491"/>
      <c r="BW91" s="491"/>
      <c r="BX91" s="491" t="str">
        <f>IF(AND(D91="R7_補正", OR(分岐管理シート!AF89&lt;27,分岐管理シート!AF89&gt;39)),"error","")</f>
        <v/>
      </c>
      <c r="BY91" s="491" t="str">
        <f>IF(F91="","",IF(OR(分岐管理シート!AG89&lt;27,分岐管理シート!AG89&gt;39),"error",""))</f>
        <v/>
      </c>
      <c r="BZ91" s="491" t="str">
        <f>IF(F91="","",IF(AND(OR(AD91="○", D91="R7_補正", D91="R7_予備"), 分岐管理シート!AG89&gt;=27),"",IF(AND(分岐管理シート!AG89&lt;=38, 分岐管理シート!AG89&gt;=27),"","error")))</f>
        <v/>
      </c>
      <c r="CA91" s="492" t="str">
        <f>IF(OR(D91="", D91="R6_補正", D91="R7_予備"),
   "",IF(F91="","",IF(AND(VLOOKUP(AE91,―!$AH$15:$AI$40,2,FALSE) &lt;= VLOOKUP(AF91,―!$AH$15:$AI$40,2,FALSE),VLOOKUP(AF91,―!$AH$15:$AI$40,2,FALSE) &lt;= VLOOKUP(AG91,―!$AH$15:$AI$40,2,FALSE)),"","error")))</f>
        <v/>
      </c>
      <c r="CB91" s="492" t="str">
        <f t="shared" si="4"/>
        <v/>
      </c>
      <c r="CC91" s="491" t="str">
        <f t="shared" si="5"/>
        <v/>
      </c>
      <c r="CD91" s="491" t="str">
        <f t="shared" si="3"/>
        <v/>
      </c>
      <c r="CE91" s="485"/>
      <c r="CF91" s="485"/>
      <c r="CG91" s="485"/>
      <c r="CH91" s="485"/>
      <c r="CI91" s="485" t="str">
        <f>分岐管理シート!BD89</f>
        <v/>
      </c>
      <c r="CJ91" s="493" t="str">
        <f t="shared" si="6"/>
        <v/>
      </c>
      <c r="CK91" s="555" t="str">
        <f>IF(D91="R6_補正",IF(SUM(変更カウント!D89:AR89)=0,"","error"),IF(AND(SUM(変更カウント!D89:AE89)=0,SUM(変更カウント!AH89:AP89)=0,変更カウント!AR89=0),"","error"))</f>
        <v/>
      </c>
      <c r="CN91"/>
      <c r="CO91"/>
    </row>
    <row r="92" spans="1:93" s="497" customFormat="1" ht="99.5" thickBot="1" x14ac:dyDescent="0.25">
      <c r="A92" s="494"/>
      <c r="B92" s="495"/>
      <c r="C92" s="499">
        <v>18</v>
      </c>
      <c r="D92" s="467" t="s">
        <v>7899</v>
      </c>
      <c r="E92" s="468" t="s">
        <v>7909</v>
      </c>
      <c r="F92" s="469" t="s">
        <v>213</v>
      </c>
      <c r="G92" s="469" t="s">
        <v>213</v>
      </c>
      <c r="H92" s="469" t="s">
        <v>213</v>
      </c>
      <c r="I92" s="470" t="s">
        <v>7968</v>
      </c>
      <c r="J92" s="470" t="s">
        <v>7902</v>
      </c>
      <c r="K92" s="471" t="s">
        <v>213</v>
      </c>
      <c r="L92" s="470" t="s">
        <v>7921</v>
      </c>
      <c r="M92" s="443"/>
      <c r="N92" s="443"/>
      <c r="O92" s="443"/>
      <c r="P92" s="472"/>
      <c r="Q92" s="197">
        <v>26000</v>
      </c>
      <c r="R92" s="198">
        <v>26000</v>
      </c>
      <c r="S92" s="473">
        <v>26000</v>
      </c>
      <c r="T92" s="197"/>
      <c r="U92" s="197"/>
      <c r="V92" s="197"/>
      <c r="W92" s="474"/>
      <c r="X92" s="473"/>
      <c r="Y92" s="473"/>
      <c r="Z92" s="473"/>
      <c r="AA92" s="475" t="s">
        <v>7969</v>
      </c>
      <c r="AB92" s="469" t="s">
        <v>258</v>
      </c>
      <c r="AC92" s="469" t="s">
        <v>258</v>
      </c>
      <c r="AD92" s="469" t="s">
        <v>258</v>
      </c>
      <c r="AE92" s="476" t="s">
        <v>416</v>
      </c>
      <c r="AF92" s="221"/>
      <c r="AG92" s="221" t="s">
        <v>423</v>
      </c>
      <c r="AH92" s="477" t="s">
        <v>7970</v>
      </c>
      <c r="AI92" s="478" t="s">
        <v>7905</v>
      </c>
      <c r="AJ92" s="475" t="s">
        <v>7971</v>
      </c>
      <c r="AK92" s="479"/>
      <c r="AL92" s="479"/>
      <c r="AM92" s="480"/>
      <c r="AN92" s="479"/>
      <c r="AO92" s="481"/>
      <c r="AP92" s="482" t="s">
        <v>7924</v>
      </c>
      <c r="AQ92" s="552"/>
      <c r="AR92" s="483" t="s">
        <v>7976</v>
      </c>
      <c r="AS92" s="539"/>
      <c r="AT92" s="540"/>
      <c r="AU92" s="541"/>
      <c r="AV92" s="484"/>
      <c r="AW92" s="484"/>
      <c r="AX92" s="484"/>
      <c r="AY92" s="484"/>
      <c r="AZ92" s="484"/>
      <c r="BA92" s="484"/>
      <c r="BB92" s="485"/>
      <c r="BC92" s="485"/>
      <c r="BD92" s="486"/>
      <c r="BE92" s="487"/>
      <c r="BF92" s="485"/>
      <c r="BG92" s="484"/>
      <c r="BH92" s="485"/>
      <c r="BI92" s="485"/>
      <c r="BJ92" s="485"/>
      <c r="BK92" s="488"/>
      <c r="BL92" s="489"/>
      <c r="BM92" s="485"/>
      <c r="BN92" s="485"/>
      <c r="BO92" s="485"/>
      <c r="BP92" s="485"/>
      <c r="BQ92" s="490"/>
      <c r="BR92" s="485"/>
      <c r="BS92" s="491" t="str">
        <f>IF(F92="","",IF(OR(AND(分岐管理シート!D90&lt;9, 分岐管理シート!L90&lt;10),AND(分岐管理シート!D90&gt;9, 分岐管理シート!L90&gt;10)),"","error"))</f>
        <v/>
      </c>
      <c r="BT92" s="491"/>
      <c r="BU92" s="491"/>
      <c r="BV92" s="491"/>
      <c r="BW92" s="491"/>
      <c r="BX92" s="491" t="str">
        <f>IF(AND(D92="R7_補正", OR(分岐管理シート!AF90&lt;27,分岐管理シート!AF90&gt;39)),"error","")</f>
        <v/>
      </c>
      <c r="BY92" s="491" t="str">
        <f>IF(F92="","",IF(OR(分岐管理シート!AG90&lt;27,分岐管理シート!AG90&gt;39),"error",""))</f>
        <v/>
      </c>
      <c r="BZ92" s="491" t="str">
        <f>IF(F92="","",IF(AND(OR(AD92="○", D92="R7_補正", D92="R7_予備"), 分岐管理シート!AG90&gt;=27),"",IF(AND(分岐管理シート!AG90&lt;=38, 分岐管理シート!AG90&gt;=27),"","error")))</f>
        <v/>
      </c>
      <c r="CA92" s="492" t="str">
        <f>IF(OR(D92="", D92="R6_補正", D92="R7_予備"),
   "",IF(F92="","",IF(AND(VLOOKUP(AE92,―!$AH$15:$AI$40,2,FALSE) &lt;= VLOOKUP(AF92,―!$AH$15:$AI$40,2,FALSE),VLOOKUP(AF92,―!$AH$15:$AI$40,2,FALSE) &lt;= VLOOKUP(AG92,―!$AH$15:$AI$40,2,FALSE)),"","error")))</f>
        <v/>
      </c>
      <c r="CB92" s="492" t="str">
        <f t="shared" si="4"/>
        <v/>
      </c>
      <c r="CC92" s="491" t="str">
        <f t="shared" si="5"/>
        <v/>
      </c>
      <c r="CD92" s="491" t="str">
        <f t="shared" si="3"/>
        <v/>
      </c>
      <c r="CE92" s="485"/>
      <c r="CF92" s="485"/>
      <c r="CG92" s="485"/>
      <c r="CH92" s="485"/>
      <c r="CI92" s="485" t="str">
        <f>分岐管理シート!BD90</f>
        <v/>
      </c>
      <c r="CJ92" s="493" t="str">
        <f t="shared" si="6"/>
        <v/>
      </c>
      <c r="CK92" s="555" t="str">
        <f>IF(D92="R6_補正",IF(SUM(変更カウント!D90:AR90)=0,"","error"),IF(AND(SUM(変更カウント!D90:AE90)=0,SUM(変更カウント!AH90:AP90)=0,変更カウント!AR90=0),"","error"))</f>
        <v/>
      </c>
      <c r="CN92"/>
      <c r="CO92"/>
    </row>
    <row r="93" spans="1:93" s="497" customFormat="1" ht="182" thickBot="1" x14ac:dyDescent="0.25">
      <c r="A93" s="494"/>
      <c r="B93" s="495"/>
      <c r="C93" s="498">
        <v>19</v>
      </c>
      <c r="D93" s="467" t="s">
        <v>7899</v>
      </c>
      <c r="E93" s="468" t="s">
        <v>7909</v>
      </c>
      <c r="F93" s="469" t="s">
        <v>213</v>
      </c>
      <c r="G93" s="469" t="s">
        <v>213</v>
      </c>
      <c r="H93" s="469" t="s">
        <v>213</v>
      </c>
      <c r="I93" s="470" t="s">
        <v>7972</v>
      </c>
      <c r="J93" s="470" t="s">
        <v>7902</v>
      </c>
      <c r="K93" s="471" t="s">
        <v>213</v>
      </c>
      <c r="L93" s="470" t="s">
        <v>7938</v>
      </c>
      <c r="M93" s="443"/>
      <c r="N93" s="443"/>
      <c r="O93" s="443"/>
      <c r="P93" s="472"/>
      <c r="Q93" s="197">
        <v>15843</v>
      </c>
      <c r="R93" s="198">
        <v>15843</v>
      </c>
      <c r="S93" s="473">
        <v>15843</v>
      </c>
      <c r="T93" s="197"/>
      <c r="U93" s="197"/>
      <c r="V93" s="197"/>
      <c r="W93" s="474"/>
      <c r="X93" s="473"/>
      <c r="Y93" s="473"/>
      <c r="Z93" s="473"/>
      <c r="AA93" s="475" t="s">
        <v>7973</v>
      </c>
      <c r="AB93" s="469" t="s">
        <v>258</v>
      </c>
      <c r="AC93" s="469" t="s">
        <v>258</v>
      </c>
      <c r="AD93" s="469" t="s">
        <v>258</v>
      </c>
      <c r="AE93" s="476" t="s">
        <v>416</v>
      </c>
      <c r="AF93" s="221"/>
      <c r="AG93" s="221" t="s">
        <v>423</v>
      </c>
      <c r="AH93" s="477" t="s">
        <v>7940</v>
      </c>
      <c r="AI93" s="478" t="s">
        <v>7916</v>
      </c>
      <c r="AJ93" s="475" t="s">
        <v>7956</v>
      </c>
      <c r="AK93" s="479"/>
      <c r="AL93" s="479"/>
      <c r="AM93" s="480"/>
      <c r="AN93" s="479"/>
      <c r="AO93" s="481"/>
      <c r="AP93" s="482" t="s">
        <v>7924</v>
      </c>
      <c r="AQ93" s="552"/>
      <c r="AR93" s="483" t="s">
        <v>7976</v>
      </c>
      <c r="AS93" s="539"/>
      <c r="AT93" s="540"/>
      <c r="AU93" s="541"/>
      <c r="AV93" s="484"/>
      <c r="AW93" s="484"/>
      <c r="AX93" s="484"/>
      <c r="AY93" s="484"/>
      <c r="AZ93" s="484"/>
      <c r="BA93" s="484"/>
      <c r="BB93" s="485"/>
      <c r="BC93" s="485"/>
      <c r="BD93" s="486"/>
      <c r="BE93" s="487"/>
      <c r="BF93" s="485"/>
      <c r="BG93" s="484"/>
      <c r="BH93" s="485"/>
      <c r="BI93" s="485"/>
      <c r="BJ93" s="485"/>
      <c r="BK93" s="488"/>
      <c r="BL93" s="489"/>
      <c r="BM93" s="485"/>
      <c r="BN93" s="485"/>
      <c r="BO93" s="485"/>
      <c r="BP93" s="485"/>
      <c r="BQ93" s="490"/>
      <c r="BR93" s="485"/>
      <c r="BS93" s="491" t="str">
        <f>IF(F93="","",IF(OR(AND(分岐管理シート!D91&lt;9, 分岐管理シート!L91&lt;10),AND(分岐管理シート!D91&gt;9, 分岐管理シート!L91&gt;10)),"","error"))</f>
        <v/>
      </c>
      <c r="BT93" s="491"/>
      <c r="BU93" s="491"/>
      <c r="BV93" s="491"/>
      <c r="BW93" s="491"/>
      <c r="BX93" s="491" t="str">
        <f>IF(AND(D93="R7_補正", OR(分岐管理シート!AF91&lt;27,分岐管理シート!AF91&gt;39)),"error","")</f>
        <v/>
      </c>
      <c r="BY93" s="491" t="str">
        <f>IF(F93="","",IF(OR(分岐管理シート!AG91&lt;27,分岐管理シート!AG91&gt;39),"error",""))</f>
        <v/>
      </c>
      <c r="BZ93" s="491" t="str">
        <f>IF(F93="","",IF(AND(OR(AD93="○", D93="R7_補正", D93="R7_予備"), 分岐管理シート!AG91&gt;=27),"",IF(AND(分岐管理シート!AG91&lt;=38, 分岐管理シート!AG91&gt;=27),"","error")))</f>
        <v/>
      </c>
      <c r="CA93" s="492" t="str">
        <f>IF(OR(D93="", D93="R6_補正", D93="R7_予備"),
   "",IF(F93="","",IF(AND(VLOOKUP(AE93,―!$AH$15:$AI$40,2,FALSE) &lt;= VLOOKUP(AF93,―!$AH$15:$AI$40,2,FALSE),VLOOKUP(AF93,―!$AH$15:$AI$40,2,FALSE) &lt;= VLOOKUP(AG93,―!$AH$15:$AI$40,2,FALSE)),"","error")))</f>
        <v/>
      </c>
      <c r="CB93" s="492" t="str">
        <f t="shared" si="4"/>
        <v/>
      </c>
      <c r="CC93" s="491" t="str">
        <f t="shared" si="5"/>
        <v/>
      </c>
      <c r="CD93" s="491" t="str">
        <f t="shared" si="3"/>
        <v/>
      </c>
      <c r="CE93" s="485"/>
      <c r="CF93" s="485"/>
      <c r="CG93" s="485"/>
      <c r="CH93" s="485"/>
      <c r="CI93" s="485" t="str">
        <f>分岐管理シート!BD91</f>
        <v/>
      </c>
      <c r="CJ93" s="493" t="str">
        <f t="shared" si="6"/>
        <v/>
      </c>
      <c r="CK93" s="555" t="str">
        <f>IF(D93="R6_補正",IF(SUM(変更カウント!D91:AR91)=0,"","error"),IF(AND(SUM(変更カウント!D91:AE91)=0,SUM(変更カウント!AH91:AP91)=0,変更カウント!AR91=0),"","error"))</f>
        <v/>
      </c>
      <c r="CN93"/>
      <c r="CO93"/>
    </row>
    <row r="94" spans="1:93" s="497" customFormat="1" ht="248" thickBot="1" x14ac:dyDescent="0.25">
      <c r="A94" s="494"/>
      <c r="B94" s="495"/>
      <c r="C94" s="499">
        <v>20</v>
      </c>
      <c r="D94" s="467" t="s">
        <v>7899</v>
      </c>
      <c r="E94" s="468" t="s">
        <v>7909</v>
      </c>
      <c r="F94" s="469" t="s">
        <v>213</v>
      </c>
      <c r="G94" s="469" t="s">
        <v>213</v>
      </c>
      <c r="H94" s="469" t="s">
        <v>213</v>
      </c>
      <c r="I94" s="470" t="s">
        <v>7974</v>
      </c>
      <c r="J94" s="470" t="s">
        <v>7902</v>
      </c>
      <c r="K94" s="471" t="s">
        <v>213</v>
      </c>
      <c r="L94" s="470" t="s">
        <v>7938</v>
      </c>
      <c r="M94" s="443"/>
      <c r="N94" s="443"/>
      <c r="O94" s="443"/>
      <c r="P94" s="472"/>
      <c r="Q94" s="197">
        <v>21626</v>
      </c>
      <c r="R94" s="198">
        <v>21626</v>
      </c>
      <c r="S94" s="473">
        <v>21626</v>
      </c>
      <c r="T94" s="197"/>
      <c r="U94" s="197"/>
      <c r="V94" s="197"/>
      <c r="W94" s="474"/>
      <c r="X94" s="473"/>
      <c r="Y94" s="473"/>
      <c r="Z94" s="473"/>
      <c r="AA94" s="475" t="s">
        <v>7967</v>
      </c>
      <c r="AB94" s="469" t="s">
        <v>258</v>
      </c>
      <c r="AC94" s="469" t="s">
        <v>258</v>
      </c>
      <c r="AD94" s="469" t="s">
        <v>258</v>
      </c>
      <c r="AE94" s="476" t="s">
        <v>411</v>
      </c>
      <c r="AF94" s="221"/>
      <c r="AG94" s="221" t="s">
        <v>423</v>
      </c>
      <c r="AH94" s="477" t="s">
        <v>7964</v>
      </c>
      <c r="AI94" s="478" t="s">
        <v>7905</v>
      </c>
      <c r="AJ94" s="475" t="s">
        <v>7906</v>
      </c>
      <c r="AK94" s="479"/>
      <c r="AL94" s="479"/>
      <c r="AM94" s="480"/>
      <c r="AN94" s="479"/>
      <c r="AO94" s="481"/>
      <c r="AP94" s="482" t="s">
        <v>7924</v>
      </c>
      <c r="AQ94" s="552"/>
      <c r="AR94" s="483" t="s">
        <v>7976</v>
      </c>
      <c r="AS94" s="539"/>
      <c r="AT94" s="540"/>
      <c r="AU94" s="541"/>
      <c r="AV94" s="484"/>
      <c r="AW94" s="484"/>
      <c r="AX94" s="484"/>
      <c r="AY94" s="484"/>
      <c r="AZ94" s="484"/>
      <c r="BA94" s="484"/>
      <c r="BB94" s="485"/>
      <c r="BC94" s="485"/>
      <c r="BD94" s="486"/>
      <c r="BE94" s="487"/>
      <c r="BF94" s="485"/>
      <c r="BG94" s="484"/>
      <c r="BH94" s="485"/>
      <c r="BI94" s="485"/>
      <c r="BJ94" s="485"/>
      <c r="BK94" s="488"/>
      <c r="BL94" s="489"/>
      <c r="BM94" s="485"/>
      <c r="BN94" s="485"/>
      <c r="BO94" s="485"/>
      <c r="BP94" s="485"/>
      <c r="BQ94" s="490"/>
      <c r="BR94" s="485"/>
      <c r="BS94" s="491" t="str">
        <f>IF(F94="","",IF(OR(AND(分岐管理シート!D92&lt;9, 分岐管理シート!L92&lt;10),AND(分岐管理シート!D92&gt;9, 分岐管理シート!L92&gt;10)),"","error"))</f>
        <v/>
      </c>
      <c r="BT94" s="491"/>
      <c r="BU94" s="491"/>
      <c r="BV94" s="491"/>
      <c r="BW94" s="491"/>
      <c r="BX94" s="491" t="str">
        <f>IF(AND(D94="R7_補正", OR(分岐管理シート!AF92&lt;27,分岐管理シート!AF92&gt;39)),"error","")</f>
        <v/>
      </c>
      <c r="BY94" s="491" t="str">
        <f>IF(F94="","",IF(OR(分岐管理シート!AG92&lt;27,分岐管理シート!AG92&gt;39),"error",""))</f>
        <v/>
      </c>
      <c r="BZ94" s="491" t="str">
        <f>IF(F94="","",IF(AND(OR(AD94="○", D94="R7_補正", D94="R7_予備"), 分岐管理シート!AG92&gt;=27),"",IF(AND(分岐管理シート!AG92&lt;=38, 分岐管理シート!AG92&gt;=27),"","error")))</f>
        <v/>
      </c>
      <c r="CA94" s="492" t="str">
        <f>IF(OR(D94="", D94="R6_補正", D94="R7_予備"),
   "",IF(F94="","",IF(AND(VLOOKUP(AE94,―!$AH$15:$AI$40,2,FALSE) &lt;= VLOOKUP(AF94,―!$AH$15:$AI$40,2,FALSE),VLOOKUP(AF94,―!$AH$15:$AI$40,2,FALSE) &lt;= VLOOKUP(AG94,―!$AH$15:$AI$40,2,FALSE)),"","error")))</f>
        <v/>
      </c>
      <c r="CB94" s="492" t="str">
        <f t="shared" si="4"/>
        <v/>
      </c>
      <c r="CC94" s="491" t="str">
        <f t="shared" si="5"/>
        <v/>
      </c>
      <c r="CD94" s="491" t="str">
        <f t="shared" si="3"/>
        <v/>
      </c>
      <c r="CE94" s="485"/>
      <c r="CF94" s="485"/>
      <c r="CG94" s="485"/>
      <c r="CH94" s="485"/>
      <c r="CI94" s="485" t="str">
        <f>分岐管理シート!BD92</f>
        <v/>
      </c>
      <c r="CJ94" s="493" t="str">
        <f t="shared" si="6"/>
        <v/>
      </c>
      <c r="CK94" s="555" t="str">
        <f>IF(D94="R6_補正",IF(SUM(変更カウント!D92:AR92)=0,"","error"),IF(AND(SUM(変更カウント!D92:AE92)=0,SUM(変更カウント!AH92:AP92)=0,変更カウント!AR92=0),"","error"))</f>
        <v/>
      </c>
      <c r="CN94"/>
      <c r="CO94"/>
    </row>
    <row r="95" spans="1:93" s="497" customFormat="1" ht="24" thickBot="1" x14ac:dyDescent="0.25">
      <c r="A95" s="494"/>
      <c r="B95" s="495"/>
      <c r="C95" s="499">
        <v>21</v>
      </c>
      <c r="D95" s="467"/>
      <c r="E95" s="468"/>
      <c r="F95" s="469"/>
      <c r="G95" s="469"/>
      <c r="H95" s="469"/>
      <c r="I95" s="470"/>
      <c r="J95" s="470"/>
      <c r="K95" s="471"/>
      <c r="L95" s="470"/>
      <c r="M95" s="443"/>
      <c r="N95" s="443"/>
      <c r="O95" s="443"/>
      <c r="P95" s="472"/>
      <c r="Q95" s="197">
        <v>0</v>
      </c>
      <c r="R95" s="198">
        <v>0</v>
      </c>
      <c r="S95" s="473"/>
      <c r="T95" s="197"/>
      <c r="U95" s="197"/>
      <c r="V95" s="197"/>
      <c r="W95" s="474"/>
      <c r="X95" s="473"/>
      <c r="Y95" s="473"/>
      <c r="Z95" s="473"/>
      <c r="AA95" s="475"/>
      <c r="AB95" s="469"/>
      <c r="AC95" s="469"/>
      <c r="AD95" s="469"/>
      <c r="AE95" s="476"/>
      <c r="AF95" s="221"/>
      <c r="AG95" s="221"/>
      <c r="AH95" s="477"/>
      <c r="AI95" s="478"/>
      <c r="AJ95" s="475"/>
      <c r="AK95" s="479"/>
      <c r="AL95" s="479"/>
      <c r="AM95" s="480"/>
      <c r="AN95" s="479"/>
      <c r="AO95" s="481"/>
      <c r="AP95" s="482"/>
      <c r="AQ95" s="552"/>
      <c r="AR95" s="483"/>
      <c r="AS95" s="539"/>
      <c r="AT95" s="540"/>
      <c r="AU95" s="541"/>
      <c r="AV95" s="484"/>
      <c r="AW95" s="484"/>
      <c r="AX95" s="484"/>
      <c r="AY95" s="484"/>
      <c r="AZ95" s="484"/>
      <c r="BA95" s="484"/>
      <c r="BB95" s="485"/>
      <c r="BC95" s="485"/>
      <c r="BD95" s="486"/>
      <c r="BE95" s="487"/>
      <c r="BF95" s="485"/>
      <c r="BG95" s="484"/>
      <c r="BH95" s="485"/>
      <c r="BI95" s="485"/>
      <c r="BJ95" s="485"/>
      <c r="BK95" s="488"/>
      <c r="BL95" s="489"/>
      <c r="BM95" s="485"/>
      <c r="BN95" s="485"/>
      <c r="BO95" s="485"/>
      <c r="BP95" s="485"/>
      <c r="BQ95" s="490"/>
      <c r="BR95" s="485"/>
      <c r="BS95" s="491" t="str">
        <f>IF(F95="","",IF(OR(AND(分岐管理シート!D93&lt;9, 分岐管理シート!L93&lt;10),AND(分岐管理シート!D93&gt;9, 分岐管理シート!L93&gt;10)),"","error"))</f>
        <v/>
      </c>
      <c r="BT95" s="491"/>
      <c r="BU95" s="491"/>
      <c r="BV95" s="491"/>
      <c r="BW95" s="491"/>
      <c r="BX95" s="491" t="str">
        <f>IF(AND(D95="R7_補正", OR(分岐管理シート!AF93&lt;27,分岐管理シート!AF93&gt;39)),"error","")</f>
        <v/>
      </c>
      <c r="BY95" s="491" t="str">
        <f>IF(F95="","",IF(OR(分岐管理シート!AG93&lt;27,分岐管理シート!AG93&gt;39),"error",""))</f>
        <v/>
      </c>
      <c r="BZ95" s="491" t="str">
        <f>IF(F95="","",IF(AND(OR(AD95="○", D95="R7_補正", D95="R7_予備"), 分岐管理シート!AG93&gt;=27),"",IF(AND(分岐管理シート!AG93&lt;=38, 分岐管理シート!AG93&gt;=27),"","error")))</f>
        <v/>
      </c>
      <c r="CA95" s="492" t="str">
        <f>IF(OR(D95="", D95="R6_補正", D95="R7_予備"),
   "",IF(F95="","",IF(AND(VLOOKUP(AE95,―!$AH$15:$AI$40,2,FALSE) &lt;= VLOOKUP(AF95,―!$AH$15:$AI$40,2,FALSE),VLOOKUP(AF95,―!$AH$15:$AI$40,2,FALSE) &lt;= VLOOKUP(AG95,―!$AH$15:$AI$40,2,FALSE)),"","error")))</f>
        <v/>
      </c>
      <c r="CB95" s="492" t="str">
        <f t="shared" si="4"/>
        <v/>
      </c>
      <c r="CC95" s="491" t="str">
        <f t="shared" si="5"/>
        <v/>
      </c>
      <c r="CD95" s="491" t="str">
        <f t="shared" si="3"/>
        <v/>
      </c>
      <c r="CE95" s="485"/>
      <c r="CF95" s="485"/>
      <c r="CG95" s="485"/>
      <c r="CH95" s="485"/>
      <c r="CI95" s="485" t="str">
        <f>分岐管理シート!BD93</f>
        <v/>
      </c>
      <c r="CJ95" s="493" t="str">
        <f t="shared" si="6"/>
        <v/>
      </c>
      <c r="CK95" s="555" t="str">
        <f>IF(D95="R6_補正",IF(SUM(変更カウント!D93:AR93)=0,"","error"),IF(AND(SUM(変更カウント!D93:AE93)=0,SUM(変更カウント!AH93:AP93)=0,変更カウント!AR93=0),"","error"))</f>
        <v/>
      </c>
      <c r="CN95"/>
      <c r="CO95"/>
    </row>
    <row r="96" spans="1:93" s="497" customFormat="1" ht="24" thickBot="1" x14ac:dyDescent="0.25">
      <c r="A96" s="494"/>
      <c r="B96" s="495"/>
      <c r="C96" s="498">
        <v>22</v>
      </c>
      <c r="D96" s="467"/>
      <c r="E96" s="468"/>
      <c r="F96" s="469"/>
      <c r="G96" s="469"/>
      <c r="H96" s="469"/>
      <c r="I96" s="470"/>
      <c r="J96" s="470"/>
      <c r="K96" s="471"/>
      <c r="L96" s="470"/>
      <c r="M96" s="443"/>
      <c r="N96" s="443"/>
      <c r="O96" s="443"/>
      <c r="P96" s="472"/>
      <c r="Q96" s="197">
        <v>0</v>
      </c>
      <c r="R96" s="198">
        <v>0</v>
      </c>
      <c r="S96" s="473"/>
      <c r="T96" s="197"/>
      <c r="U96" s="197"/>
      <c r="V96" s="197"/>
      <c r="W96" s="474"/>
      <c r="X96" s="473"/>
      <c r="Y96" s="473"/>
      <c r="Z96" s="473"/>
      <c r="AA96" s="475"/>
      <c r="AB96" s="469"/>
      <c r="AC96" s="469"/>
      <c r="AD96" s="469"/>
      <c r="AE96" s="476"/>
      <c r="AF96" s="221"/>
      <c r="AG96" s="221"/>
      <c r="AH96" s="477"/>
      <c r="AI96" s="478"/>
      <c r="AJ96" s="475"/>
      <c r="AK96" s="479"/>
      <c r="AL96" s="479"/>
      <c r="AM96" s="480"/>
      <c r="AN96" s="479"/>
      <c r="AO96" s="481"/>
      <c r="AP96" s="482"/>
      <c r="AQ96" s="552"/>
      <c r="AR96" s="483"/>
      <c r="AS96" s="539"/>
      <c r="AT96" s="540"/>
      <c r="AU96" s="541"/>
      <c r="AV96" s="484"/>
      <c r="AW96" s="484"/>
      <c r="AX96" s="484"/>
      <c r="AY96" s="484"/>
      <c r="AZ96" s="484"/>
      <c r="BA96" s="484"/>
      <c r="BB96" s="485"/>
      <c r="BC96" s="485"/>
      <c r="BD96" s="486"/>
      <c r="BE96" s="487"/>
      <c r="BF96" s="485"/>
      <c r="BG96" s="484"/>
      <c r="BH96" s="485"/>
      <c r="BI96" s="485"/>
      <c r="BJ96" s="485"/>
      <c r="BK96" s="488"/>
      <c r="BL96" s="489"/>
      <c r="BM96" s="485"/>
      <c r="BN96" s="485"/>
      <c r="BO96" s="485"/>
      <c r="BP96" s="485"/>
      <c r="BQ96" s="490"/>
      <c r="BR96" s="485"/>
      <c r="BS96" s="491" t="str">
        <f>IF(F96="","",IF(OR(AND(分岐管理シート!D94&lt;9, 分岐管理シート!L94&lt;10),AND(分岐管理シート!D94&gt;9, 分岐管理シート!L94&gt;10)),"","error"))</f>
        <v/>
      </c>
      <c r="BT96" s="491"/>
      <c r="BU96" s="491"/>
      <c r="BV96" s="491"/>
      <c r="BW96" s="491"/>
      <c r="BX96" s="491" t="str">
        <f>IF(AND(D96="R7_補正", OR(分岐管理シート!AF94&lt;27,分岐管理シート!AF94&gt;39)),"error","")</f>
        <v/>
      </c>
      <c r="BY96" s="491" t="str">
        <f>IF(F96="","",IF(OR(分岐管理シート!AG94&lt;27,分岐管理シート!AG94&gt;39),"error",""))</f>
        <v/>
      </c>
      <c r="BZ96" s="491" t="str">
        <f>IF(F96="","",IF(AND(OR(AD96="○", D96="R7_補正", D96="R7_予備"), 分岐管理シート!AG94&gt;=27),"",IF(AND(分岐管理シート!AG94&lt;=38, 分岐管理シート!AG94&gt;=27),"","error")))</f>
        <v/>
      </c>
      <c r="CA96" s="492" t="str">
        <f>IF(OR(D96="", D96="R6_補正", D96="R7_予備"),
   "",IF(F96="","",IF(AND(VLOOKUP(AE96,―!$AH$15:$AI$40,2,FALSE) &lt;= VLOOKUP(AF96,―!$AH$15:$AI$40,2,FALSE),VLOOKUP(AF96,―!$AH$15:$AI$40,2,FALSE) &lt;= VLOOKUP(AG96,―!$AH$15:$AI$40,2,FALSE)),"","error")))</f>
        <v/>
      </c>
      <c r="CB96" s="492" t="str">
        <f t="shared" si="4"/>
        <v/>
      </c>
      <c r="CC96" s="491" t="str">
        <f t="shared" si="5"/>
        <v/>
      </c>
      <c r="CD96" s="491" t="str">
        <f t="shared" si="3"/>
        <v/>
      </c>
      <c r="CE96" s="485"/>
      <c r="CF96" s="485"/>
      <c r="CG96" s="485"/>
      <c r="CH96" s="485"/>
      <c r="CI96" s="485" t="str">
        <f>分岐管理シート!BD94</f>
        <v/>
      </c>
      <c r="CJ96" s="493" t="str">
        <f t="shared" si="6"/>
        <v/>
      </c>
      <c r="CK96" s="555" t="str">
        <f>IF(D96="R6_補正",IF(SUM(変更カウント!D94:AR94)=0,"","error"),IF(AND(SUM(変更カウント!D94:AE94)=0,SUM(変更カウント!AH94:AP94)=0,変更カウント!AR94=0),"","error"))</f>
        <v/>
      </c>
      <c r="CN96"/>
      <c r="CO96"/>
    </row>
    <row r="97" spans="1:93" s="497" customFormat="1" ht="24" thickBot="1" x14ac:dyDescent="0.25">
      <c r="A97" s="494"/>
      <c r="B97" s="495"/>
      <c r="C97" s="499">
        <v>23</v>
      </c>
      <c r="D97" s="467"/>
      <c r="E97" s="468"/>
      <c r="F97" s="469"/>
      <c r="G97" s="469"/>
      <c r="H97" s="469"/>
      <c r="I97" s="470"/>
      <c r="J97" s="470"/>
      <c r="K97" s="471"/>
      <c r="L97" s="470"/>
      <c r="M97" s="443"/>
      <c r="N97" s="443"/>
      <c r="O97" s="443"/>
      <c r="P97" s="472"/>
      <c r="Q97" s="197">
        <v>0</v>
      </c>
      <c r="R97" s="198">
        <v>0</v>
      </c>
      <c r="S97" s="473"/>
      <c r="T97" s="197"/>
      <c r="U97" s="197"/>
      <c r="V97" s="197"/>
      <c r="W97" s="474"/>
      <c r="X97" s="473"/>
      <c r="Y97" s="473"/>
      <c r="Z97" s="473"/>
      <c r="AA97" s="475"/>
      <c r="AB97" s="469"/>
      <c r="AC97" s="469"/>
      <c r="AD97" s="469"/>
      <c r="AE97" s="476"/>
      <c r="AF97" s="221"/>
      <c r="AG97" s="221"/>
      <c r="AH97" s="477"/>
      <c r="AI97" s="478"/>
      <c r="AJ97" s="475"/>
      <c r="AK97" s="479"/>
      <c r="AL97" s="479"/>
      <c r="AM97" s="480"/>
      <c r="AN97" s="479"/>
      <c r="AO97" s="481"/>
      <c r="AP97" s="482"/>
      <c r="AQ97" s="552"/>
      <c r="AR97" s="483"/>
      <c r="AS97" s="539"/>
      <c r="AT97" s="540"/>
      <c r="AU97" s="541"/>
      <c r="AV97" s="484"/>
      <c r="AW97" s="484"/>
      <c r="AX97" s="484"/>
      <c r="AY97" s="484"/>
      <c r="AZ97" s="484"/>
      <c r="BA97" s="484"/>
      <c r="BB97" s="485"/>
      <c r="BC97" s="485"/>
      <c r="BD97" s="486"/>
      <c r="BE97" s="487"/>
      <c r="BF97" s="485"/>
      <c r="BG97" s="484"/>
      <c r="BH97" s="485"/>
      <c r="BI97" s="485"/>
      <c r="BJ97" s="485"/>
      <c r="BK97" s="488"/>
      <c r="BL97" s="489"/>
      <c r="BM97" s="485"/>
      <c r="BN97" s="485"/>
      <c r="BO97" s="485"/>
      <c r="BP97" s="485"/>
      <c r="BQ97" s="490"/>
      <c r="BR97" s="485"/>
      <c r="BS97" s="491" t="str">
        <f>IF(F97="","",IF(OR(AND(分岐管理シート!D95&lt;9, 分岐管理シート!L95&lt;10),AND(分岐管理シート!D95&gt;9, 分岐管理シート!L95&gt;10)),"","error"))</f>
        <v/>
      </c>
      <c r="BT97" s="491"/>
      <c r="BU97" s="491"/>
      <c r="BV97" s="491"/>
      <c r="BW97" s="491"/>
      <c r="BX97" s="491" t="str">
        <f>IF(AND(D97="R7_補正", OR(分岐管理シート!AF95&lt;27,分岐管理シート!AF95&gt;39)),"error","")</f>
        <v/>
      </c>
      <c r="BY97" s="491" t="str">
        <f>IF(F97="","",IF(OR(分岐管理シート!AG95&lt;27,分岐管理シート!AG95&gt;39),"error",""))</f>
        <v/>
      </c>
      <c r="BZ97" s="491" t="str">
        <f>IF(F97="","",IF(AND(OR(AD97="○", D97="R7_補正", D97="R7_予備"), 分岐管理シート!AG95&gt;=27),"",IF(AND(分岐管理シート!AG95&lt;=38, 分岐管理シート!AG95&gt;=27),"","error")))</f>
        <v/>
      </c>
      <c r="CA97" s="492" t="str">
        <f>IF(OR(D97="", D97="R6_補正", D97="R7_予備"),
   "",IF(F97="","",IF(AND(VLOOKUP(AE97,―!$AH$15:$AI$40,2,FALSE) &lt;= VLOOKUP(AF97,―!$AH$15:$AI$40,2,FALSE),VLOOKUP(AF97,―!$AH$15:$AI$40,2,FALSE) &lt;= VLOOKUP(AG97,―!$AH$15:$AI$40,2,FALSE)),"","error")))</f>
        <v/>
      </c>
      <c r="CB97" s="492" t="str">
        <f t="shared" si="4"/>
        <v/>
      </c>
      <c r="CC97" s="491" t="str">
        <f t="shared" si="5"/>
        <v/>
      </c>
      <c r="CD97" s="491" t="str">
        <f t="shared" si="3"/>
        <v/>
      </c>
      <c r="CE97" s="485"/>
      <c r="CF97" s="485"/>
      <c r="CG97" s="485"/>
      <c r="CH97" s="485"/>
      <c r="CI97" s="485" t="str">
        <f>分岐管理シート!BD95</f>
        <v/>
      </c>
      <c r="CJ97" s="493" t="str">
        <f t="shared" si="6"/>
        <v/>
      </c>
      <c r="CK97" s="555" t="str">
        <f>IF(D97="R6_補正",IF(SUM(変更カウント!D95:AR95)=0,"","error"),IF(AND(SUM(変更カウント!D95:AE95)=0,SUM(変更カウント!AH95:AP95)=0,変更カウント!AR95=0),"","error"))</f>
        <v/>
      </c>
      <c r="CN97"/>
      <c r="CO97"/>
    </row>
    <row r="98" spans="1:93" s="497" customFormat="1" ht="24" thickBot="1" x14ac:dyDescent="0.25">
      <c r="A98" s="494"/>
      <c r="B98" s="495"/>
      <c r="C98" s="499">
        <v>24</v>
      </c>
      <c r="D98" s="467"/>
      <c r="E98" s="468"/>
      <c r="F98" s="469"/>
      <c r="G98" s="469"/>
      <c r="H98" s="469"/>
      <c r="I98" s="470"/>
      <c r="J98" s="470"/>
      <c r="K98" s="471"/>
      <c r="L98" s="470"/>
      <c r="M98" s="443"/>
      <c r="N98" s="443"/>
      <c r="O98" s="443"/>
      <c r="P98" s="472"/>
      <c r="Q98" s="197">
        <v>0</v>
      </c>
      <c r="R98" s="198">
        <v>0</v>
      </c>
      <c r="S98" s="473"/>
      <c r="T98" s="197"/>
      <c r="U98" s="197"/>
      <c r="V98" s="197"/>
      <c r="W98" s="474"/>
      <c r="X98" s="473"/>
      <c r="Y98" s="473"/>
      <c r="Z98" s="473"/>
      <c r="AA98" s="475"/>
      <c r="AB98" s="469"/>
      <c r="AC98" s="469"/>
      <c r="AD98" s="469"/>
      <c r="AE98" s="476"/>
      <c r="AF98" s="221"/>
      <c r="AG98" s="221"/>
      <c r="AH98" s="477"/>
      <c r="AI98" s="478"/>
      <c r="AJ98" s="475"/>
      <c r="AK98" s="479"/>
      <c r="AL98" s="479"/>
      <c r="AM98" s="480"/>
      <c r="AN98" s="479"/>
      <c r="AO98" s="481"/>
      <c r="AP98" s="482"/>
      <c r="AQ98" s="552"/>
      <c r="AR98" s="483"/>
      <c r="AS98" s="539"/>
      <c r="AT98" s="540"/>
      <c r="AU98" s="541"/>
      <c r="AV98" s="484"/>
      <c r="AW98" s="484"/>
      <c r="AX98" s="484"/>
      <c r="AY98" s="484"/>
      <c r="AZ98" s="484"/>
      <c r="BA98" s="484"/>
      <c r="BB98" s="485"/>
      <c r="BC98" s="485"/>
      <c r="BD98" s="486"/>
      <c r="BE98" s="487"/>
      <c r="BF98" s="485"/>
      <c r="BG98" s="484"/>
      <c r="BH98" s="485"/>
      <c r="BI98" s="485"/>
      <c r="BJ98" s="485"/>
      <c r="BK98" s="488"/>
      <c r="BL98" s="489"/>
      <c r="BM98" s="485"/>
      <c r="BN98" s="485"/>
      <c r="BO98" s="485"/>
      <c r="BP98" s="485"/>
      <c r="BQ98" s="490"/>
      <c r="BR98" s="485"/>
      <c r="BS98" s="491" t="str">
        <f>IF(F98="","",IF(OR(AND(分岐管理シート!D96&lt;9, 分岐管理シート!L96&lt;10),AND(分岐管理シート!D96&gt;9, 分岐管理シート!L96&gt;10)),"","error"))</f>
        <v/>
      </c>
      <c r="BT98" s="491"/>
      <c r="BU98" s="491"/>
      <c r="BV98" s="491"/>
      <c r="BW98" s="491"/>
      <c r="BX98" s="491" t="str">
        <f>IF(AND(D98="R7_補正", OR(分岐管理シート!AF96&lt;27,分岐管理シート!AF96&gt;39)),"error","")</f>
        <v/>
      </c>
      <c r="BY98" s="491" t="str">
        <f>IF(F98="","",IF(OR(分岐管理シート!AG96&lt;27,分岐管理シート!AG96&gt;39),"error",""))</f>
        <v/>
      </c>
      <c r="BZ98" s="491" t="str">
        <f>IF(F98="","",IF(AND(OR(AD98="○", D98="R7_補正", D98="R7_予備"), 分岐管理シート!AG96&gt;=27),"",IF(AND(分岐管理シート!AG96&lt;=38, 分岐管理シート!AG96&gt;=27),"","error")))</f>
        <v/>
      </c>
      <c r="CA98" s="492" t="str">
        <f>IF(OR(D98="", D98="R6_補正", D98="R7_予備"),
   "",IF(F98="","",IF(AND(VLOOKUP(AE98,―!$AH$15:$AI$40,2,FALSE) &lt;= VLOOKUP(AF98,―!$AH$15:$AI$40,2,FALSE),VLOOKUP(AF98,―!$AH$15:$AI$40,2,FALSE) &lt;= VLOOKUP(AG98,―!$AH$15:$AI$40,2,FALSE)),"","error")))</f>
        <v/>
      </c>
      <c r="CB98" s="492" t="str">
        <f t="shared" si="4"/>
        <v/>
      </c>
      <c r="CC98" s="491" t="str">
        <f t="shared" si="5"/>
        <v/>
      </c>
      <c r="CD98" s="491" t="str">
        <f t="shared" si="3"/>
        <v/>
      </c>
      <c r="CE98" s="485"/>
      <c r="CF98" s="485"/>
      <c r="CG98" s="485"/>
      <c r="CH98" s="485"/>
      <c r="CI98" s="485" t="str">
        <f>分岐管理シート!BD96</f>
        <v/>
      </c>
      <c r="CJ98" s="493" t="str">
        <f t="shared" si="6"/>
        <v/>
      </c>
      <c r="CK98" s="555" t="str">
        <f>IF(D98="R6_補正",IF(SUM(変更カウント!D96:AR96)=0,"","error"),IF(AND(SUM(変更カウント!D96:AE96)=0,SUM(変更カウント!AH96:AP96)=0,変更カウント!AR96=0),"","error"))</f>
        <v/>
      </c>
      <c r="CN98"/>
      <c r="CO98"/>
    </row>
    <row r="99" spans="1:93" ht="24" thickBot="1" x14ac:dyDescent="0.25">
      <c r="A99" s="500"/>
      <c r="B99" s="501"/>
      <c r="C99" s="498">
        <v>25</v>
      </c>
      <c r="D99" s="467"/>
      <c r="E99" s="468"/>
      <c r="F99" s="469"/>
      <c r="G99" s="469"/>
      <c r="H99" s="469"/>
      <c r="I99" s="470"/>
      <c r="J99" s="470"/>
      <c r="K99" s="471"/>
      <c r="L99" s="470"/>
      <c r="M99" s="443"/>
      <c r="N99" s="443"/>
      <c r="O99" s="443"/>
      <c r="P99" s="472"/>
      <c r="Q99" s="197">
        <v>0</v>
      </c>
      <c r="R99" s="198">
        <v>0</v>
      </c>
      <c r="S99" s="473"/>
      <c r="T99" s="197"/>
      <c r="U99" s="197"/>
      <c r="V99" s="197"/>
      <c r="W99" s="474"/>
      <c r="X99" s="473"/>
      <c r="Y99" s="473"/>
      <c r="Z99" s="473"/>
      <c r="AA99" s="475"/>
      <c r="AB99" s="469"/>
      <c r="AC99" s="469"/>
      <c r="AD99" s="469"/>
      <c r="AE99" s="476"/>
      <c r="AF99" s="221"/>
      <c r="AG99" s="221"/>
      <c r="AH99" s="477"/>
      <c r="AI99" s="478"/>
      <c r="AJ99" s="475"/>
      <c r="AK99" s="479"/>
      <c r="AL99" s="479"/>
      <c r="AM99" s="480"/>
      <c r="AN99" s="479"/>
      <c r="AO99" s="481"/>
      <c r="AP99" s="482"/>
      <c r="AQ99" s="552"/>
      <c r="AR99" s="483"/>
      <c r="AS99" s="539"/>
      <c r="AT99" s="540"/>
      <c r="AU99" s="541"/>
      <c r="AV99" s="484"/>
      <c r="AW99" s="484"/>
      <c r="AX99" s="484"/>
      <c r="AY99" s="484"/>
      <c r="AZ99" s="484"/>
      <c r="BA99" s="484"/>
      <c r="BB99" s="485"/>
      <c r="BC99" s="485"/>
      <c r="BD99" s="486"/>
      <c r="BE99" s="487"/>
      <c r="BF99" s="485"/>
      <c r="BG99" s="484"/>
      <c r="BH99" s="485"/>
      <c r="BI99" s="485"/>
      <c r="BJ99" s="485"/>
      <c r="BK99" s="488"/>
      <c r="BL99" s="489"/>
      <c r="BM99" s="485"/>
      <c r="BN99" s="485"/>
      <c r="BO99" s="485"/>
      <c r="BP99" s="485"/>
      <c r="BQ99" s="490"/>
      <c r="BR99" s="485"/>
      <c r="BS99" s="491" t="str">
        <f>IF(F99="","",IF(OR(AND(分岐管理シート!D97&lt;9, 分岐管理シート!L97&lt;10),AND(分岐管理シート!D97&gt;9, 分岐管理シート!L97&gt;10)),"","error"))</f>
        <v/>
      </c>
      <c r="BT99" s="491"/>
      <c r="BU99" s="491"/>
      <c r="BV99" s="491"/>
      <c r="BW99" s="491"/>
      <c r="BX99" s="491" t="str">
        <f>IF(AND(D99="R7_補正", OR(分岐管理シート!AF97&lt;27,分岐管理シート!AF97&gt;39)),"error","")</f>
        <v/>
      </c>
      <c r="BY99" s="491" t="str">
        <f>IF(F99="","",IF(OR(分岐管理シート!AG97&lt;27,分岐管理シート!AG97&gt;39),"error",""))</f>
        <v/>
      </c>
      <c r="BZ99" s="491" t="str">
        <f>IF(F99="","",IF(AND(OR(AD99="○", D99="R7_補正", D99="R7_予備"), 分岐管理シート!AG97&gt;=27),"",IF(AND(分岐管理シート!AG97&lt;=38, 分岐管理シート!AG97&gt;=27),"","error")))</f>
        <v/>
      </c>
      <c r="CA99" s="492" t="str">
        <f>IF(OR(D99="", D99="R6_補正", D99="R7_予備"),
   "",IF(F99="","",IF(AND(VLOOKUP(AE99,―!$AH$15:$AI$40,2,FALSE) &lt;= VLOOKUP(AF99,―!$AH$15:$AI$40,2,FALSE),VLOOKUP(AF99,―!$AH$15:$AI$40,2,FALSE) &lt;= VLOOKUP(AG99,―!$AH$15:$AI$40,2,FALSE)),"","error")))</f>
        <v/>
      </c>
      <c r="CB99" s="492" t="str">
        <f t="shared" si="4"/>
        <v/>
      </c>
      <c r="CC99" s="491" t="str">
        <f t="shared" si="5"/>
        <v/>
      </c>
      <c r="CD99" s="491" t="str">
        <f t="shared" si="3"/>
        <v/>
      </c>
      <c r="CE99" s="485"/>
      <c r="CF99" s="485"/>
      <c r="CG99" s="485"/>
      <c r="CH99" s="485"/>
      <c r="CI99" s="485" t="str">
        <f>分岐管理シート!BD97</f>
        <v/>
      </c>
      <c r="CJ99" s="493" t="str">
        <f t="shared" si="6"/>
        <v/>
      </c>
      <c r="CK99" s="555" t="str">
        <f>IF(D99="R6_補正",IF(SUM(変更カウント!D97:AR97)=0,"","error"),IF(AND(SUM(変更カウント!D97:AE97)=0,SUM(変更カウント!AH97:AP97)=0,変更カウント!AR97=0),"","error"))</f>
        <v/>
      </c>
    </row>
    <row r="100" spans="1:93" ht="24" thickBot="1" x14ac:dyDescent="0.25">
      <c r="A100" s="500"/>
      <c r="B100" s="501"/>
      <c r="C100" s="499">
        <v>26</v>
      </c>
      <c r="D100" s="467"/>
      <c r="E100" s="468"/>
      <c r="F100" s="469"/>
      <c r="G100" s="469"/>
      <c r="H100" s="469"/>
      <c r="I100" s="470"/>
      <c r="J100" s="470"/>
      <c r="K100" s="471"/>
      <c r="L100" s="470"/>
      <c r="M100" s="443"/>
      <c r="N100" s="443"/>
      <c r="O100" s="443"/>
      <c r="P100" s="472"/>
      <c r="Q100" s="197">
        <v>0</v>
      </c>
      <c r="R100" s="198">
        <v>0</v>
      </c>
      <c r="S100" s="473"/>
      <c r="T100" s="197"/>
      <c r="U100" s="197"/>
      <c r="V100" s="197"/>
      <c r="W100" s="474"/>
      <c r="X100" s="473"/>
      <c r="Y100" s="473"/>
      <c r="Z100" s="473"/>
      <c r="AA100" s="475"/>
      <c r="AB100" s="469"/>
      <c r="AC100" s="469"/>
      <c r="AD100" s="469"/>
      <c r="AE100" s="476"/>
      <c r="AF100" s="221"/>
      <c r="AG100" s="221"/>
      <c r="AH100" s="477"/>
      <c r="AI100" s="478"/>
      <c r="AJ100" s="475"/>
      <c r="AK100" s="479"/>
      <c r="AL100" s="479"/>
      <c r="AM100" s="480"/>
      <c r="AN100" s="479"/>
      <c r="AO100" s="481"/>
      <c r="AP100" s="482"/>
      <c r="AQ100" s="552"/>
      <c r="AR100" s="483"/>
      <c r="AS100" s="539"/>
      <c r="AT100" s="540"/>
      <c r="AU100" s="541"/>
      <c r="AV100" s="484"/>
      <c r="AW100" s="484"/>
      <c r="AX100" s="484"/>
      <c r="AY100" s="484"/>
      <c r="AZ100" s="484"/>
      <c r="BA100" s="484"/>
      <c r="BB100" s="485"/>
      <c r="BC100" s="485"/>
      <c r="BD100" s="486"/>
      <c r="BE100" s="487"/>
      <c r="BF100" s="485"/>
      <c r="BG100" s="484"/>
      <c r="BH100" s="485"/>
      <c r="BI100" s="485"/>
      <c r="BJ100" s="485"/>
      <c r="BK100" s="488"/>
      <c r="BL100" s="489"/>
      <c r="BM100" s="485"/>
      <c r="BN100" s="485"/>
      <c r="BO100" s="485"/>
      <c r="BP100" s="485"/>
      <c r="BQ100" s="490"/>
      <c r="BR100" s="485"/>
      <c r="BS100" s="491" t="str">
        <f>IF(F100="","",IF(OR(AND(分岐管理シート!D98&lt;9, 分岐管理シート!L98&lt;10),AND(分岐管理シート!D98&gt;9, 分岐管理シート!L98&gt;10)),"","error"))</f>
        <v/>
      </c>
      <c r="BT100" s="491"/>
      <c r="BU100" s="491"/>
      <c r="BV100" s="491"/>
      <c r="BW100" s="491"/>
      <c r="BX100" s="491" t="str">
        <f>IF(AND(D100="R7_補正", OR(分岐管理シート!AF98&lt;27,分岐管理シート!AF98&gt;39)),"error","")</f>
        <v/>
      </c>
      <c r="BY100" s="491" t="str">
        <f>IF(F100="","",IF(OR(分岐管理シート!AG98&lt;27,分岐管理シート!AG98&gt;39),"error",""))</f>
        <v/>
      </c>
      <c r="BZ100" s="491" t="str">
        <f>IF(F100="","",IF(AND(OR(AD100="○", D100="R7_補正", D100="R7_予備"), 分岐管理シート!AG98&gt;=27),"",IF(AND(分岐管理シート!AG98&lt;=38, 分岐管理シート!AG98&gt;=27),"","error")))</f>
        <v/>
      </c>
      <c r="CA100" s="492" t="str">
        <f>IF(OR(D100="", D100="R6_補正", D100="R7_予備"),
   "",IF(F100="","",IF(AND(VLOOKUP(AE100,―!$AH$15:$AI$40,2,FALSE) &lt;= VLOOKUP(AF100,―!$AH$15:$AI$40,2,FALSE),VLOOKUP(AF100,―!$AH$15:$AI$40,2,FALSE) &lt;= VLOOKUP(AG100,―!$AH$15:$AI$40,2,FALSE)),"","error")))</f>
        <v/>
      </c>
      <c r="CB100" s="492" t="str">
        <f t="shared" si="4"/>
        <v/>
      </c>
      <c r="CC100" s="491" t="str">
        <f t="shared" si="5"/>
        <v/>
      </c>
      <c r="CD100" s="491" t="str">
        <f t="shared" si="3"/>
        <v/>
      </c>
      <c r="CE100" s="485"/>
      <c r="CF100" s="485"/>
      <c r="CG100" s="485"/>
      <c r="CH100" s="485"/>
      <c r="CI100" s="485" t="str">
        <f>分岐管理シート!BD98</f>
        <v/>
      </c>
      <c r="CJ100" s="493" t="str">
        <f t="shared" si="6"/>
        <v/>
      </c>
      <c r="CK100" s="555" t="str">
        <f>IF(D100="R6_補正",IF(SUM(変更カウント!D98:AR98)=0,"","error"),IF(AND(SUM(変更カウント!D98:AE98)=0,SUM(変更カウント!AH98:AP98)=0,変更カウント!AR98=0),"","error"))</f>
        <v/>
      </c>
    </row>
    <row r="101" spans="1:93" ht="24" thickBot="1" x14ac:dyDescent="0.25">
      <c r="A101" s="500"/>
      <c r="B101" s="501"/>
      <c r="C101" s="499">
        <v>27</v>
      </c>
      <c r="D101" s="467"/>
      <c r="E101" s="468"/>
      <c r="F101" s="469"/>
      <c r="G101" s="469"/>
      <c r="H101" s="469"/>
      <c r="I101" s="470"/>
      <c r="J101" s="470"/>
      <c r="K101" s="471"/>
      <c r="L101" s="470"/>
      <c r="M101" s="443"/>
      <c r="N101" s="443"/>
      <c r="O101" s="443"/>
      <c r="P101" s="472"/>
      <c r="Q101" s="197">
        <v>0</v>
      </c>
      <c r="R101" s="198">
        <v>0</v>
      </c>
      <c r="S101" s="473"/>
      <c r="T101" s="197"/>
      <c r="U101" s="197"/>
      <c r="V101" s="197"/>
      <c r="W101" s="474"/>
      <c r="X101" s="473"/>
      <c r="Y101" s="473"/>
      <c r="Z101" s="473"/>
      <c r="AA101" s="475"/>
      <c r="AB101" s="469"/>
      <c r="AC101" s="469"/>
      <c r="AD101" s="469"/>
      <c r="AE101" s="476"/>
      <c r="AF101" s="221"/>
      <c r="AG101" s="221"/>
      <c r="AH101" s="477"/>
      <c r="AI101" s="478"/>
      <c r="AJ101" s="475"/>
      <c r="AK101" s="479"/>
      <c r="AL101" s="479"/>
      <c r="AM101" s="480"/>
      <c r="AN101" s="479"/>
      <c r="AO101" s="481"/>
      <c r="AP101" s="482"/>
      <c r="AQ101" s="552"/>
      <c r="AR101" s="483"/>
      <c r="AS101" s="539"/>
      <c r="AT101" s="540"/>
      <c r="AU101" s="541"/>
      <c r="AV101" s="484"/>
      <c r="AW101" s="484"/>
      <c r="AX101" s="484"/>
      <c r="AY101" s="484"/>
      <c r="AZ101" s="484"/>
      <c r="BA101" s="484"/>
      <c r="BB101" s="485"/>
      <c r="BC101" s="485"/>
      <c r="BD101" s="486"/>
      <c r="BE101" s="487"/>
      <c r="BF101" s="485"/>
      <c r="BG101" s="484"/>
      <c r="BH101" s="485"/>
      <c r="BI101" s="485"/>
      <c r="BJ101" s="485"/>
      <c r="BK101" s="488"/>
      <c r="BL101" s="489"/>
      <c r="BM101" s="485"/>
      <c r="BN101" s="485"/>
      <c r="BO101" s="485"/>
      <c r="BP101" s="485"/>
      <c r="BQ101" s="490"/>
      <c r="BR101" s="485"/>
      <c r="BS101" s="491" t="str">
        <f>IF(F101="","",IF(OR(AND(分岐管理シート!D99&lt;9, 分岐管理シート!L99&lt;10),AND(分岐管理シート!D99&gt;9, 分岐管理シート!L99&gt;10)),"","error"))</f>
        <v/>
      </c>
      <c r="BT101" s="491"/>
      <c r="BU101" s="491"/>
      <c r="BV101" s="491"/>
      <c r="BW101" s="491"/>
      <c r="BX101" s="491" t="str">
        <f>IF(AND(D101="R7_補正", OR(分岐管理シート!AF99&lt;27,分岐管理シート!AF99&gt;39)),"error","")</f>
        <v/>
      </c>
      <c r="BY101" s="491" t="str">
        <f>IF(F101="","",IF(OR(分岐管理シート!AG99&lt;27,分岐管理シート!AG99&gt;39),"error",""))</f>
        <v/>
      </c>
      <c r="BZ101" s="491" t="str">
        <f>IF(F101="","",IF(AND(OR(AD101="○", D101="R7_補正", D101="R7_予備"), 分岐管理シート!AG99&gt;=27),"",IF(AND(分岐管理シート!AG99&lt;=38, 分岐管理シート!AG99&gt;=27),"","error")))</f>
        <v/>
      </c>
      <c r="CA101" s="492" t="str">
        <f>IF(OR(D101="", D101="R6_補正", D101="R7_予備"),
   "",IF(F101="","",IF(AND(VLOOKUP(AE101,―!$AH$15:$AI$40,2,FALSE) &lt;= VLOOKUP(AF101,―!$AH$15:$AI$40,2,FALSE),VLOOKUP(AF101,―!$AH$15:$AI$40,2,FALSE) &lt;= VLOOKUP(AG101,―!$AH$15:$AI$40,2,FALSE)),"","error")))</f>
        <v/>
      </c>
      <c r="CB101" s="492" t="str">
        <f t="shared" si="4"/>
        <v/>
      </c>
      <c r="CC101" s="491" t="str">
        <f t="shared" si="5"/>
        <v/>
      </c>
      <c r="CD101" s="491" t="str">
        <f t="shared" si="3"/>
        <v/>
      </c>
      <c r="CE101" s="485"/>
      <c r="CF101" s="485"/>
      <c r="CG101" s="485"/>
      <c r="CH101" s="485"/>
      <c r="CI101" s="485" t="str">
        <f>分岐管理シート!BD99</f>
        <v/>
      </c>
      <c r="CJ101" s="493" t="str">
        <f t="shared" si="6"/>
        <v/>
      </c>
      <c r="CK101" s="555" t="str">
        <f>IF(D101="R6_補正",IF(SUM(変更カウント!D99:AR99)=0,"","error"),IF(AND(SUM(変更カウント!D99:AE99)=0,SUM(変更カウント!AH99:AP99)=0,変更カウント!AR99=0),"","error"))</f>
        <v/>
      </c>
    </row>
    <row r="102" spans="1:93" ht="24" thickBot="1" x14ac:dyDescent="0.25">
      <c r="A102" s="500"/>
      <c r="B102" s="501"/>
      <c r="C102" s="498">
        <v>28</v>
      </c>
      <c r="D102" s="467"/>
      <c r="E102" s="468"/>
      <c r="F102" s="469"/>
      <c r="G102" s="469"/>
      <c r="H102" s="469"/>
      <c r="I102" s="470"/>
      <c r="J102" s="470"/>
      <c r="K102" s="471"/>
      <c r="L102" s="470"/>
      <c r="M102" s="443"/>
      <c r="N102" s="443"/>
      <c r="O102" s="443"/>
      <c r="P102" s="472"/>
      <c r="Q102" s="197">
        <v>0</v>
      </c>
      <c r="R102" s="198">
        <v>0</v>
      </c>
      <c r="S102" s="473"/>
      <c r="T102" s="197"/>
      <c r="U102" s="197"/>
      <c r="V102" s="197"/>
      <c r="W102" s="474"/>
      <c r="X102" s="473"/>
      <c r="Y102" s="473"/>
      <c r="Z102" s="473"/>
      <c r="AA102" s="475"/>
      <c r="AB102" s="469"/>
      <c r="AC102" s="469"/>
      <c r="AD102" s="469"/>
      <c r="AE102" s="476"/>
      <c r="AF102" s="221"/>
      <c r="AG102" s="221"/>
      <c r="AH102" s="477"/>
      <c r="AI102" s="478"/>
      <c r="AJ102" s="475"/>
      <c r="AK102" s="479"/>
      <c r="AL102" s="479"/>
      <c r="AM102" s="480"/>
      <c r="AN102" s="479"/>
      <c r="AO102" s="481"/>
      <c r="AP102" s="482"/>
      <c r="AQ102" s="552"/>
      <c r="AR102" s="483"/>
      <c r="AS102" s="539"/>
      <c r="AT102" s="540"/>
      <c r="AU102" s="541"/>
      <c r="AV102" s="484"/>
      <c r="AW102" s="484"/>
      <c r="AX102" s="484"/>
      <c r="AY102" s="484"/>
      <c r="AZ102" s="484"/>
      <c r="BA102" s="484"/>
      <c r="BB102" s="485"/>
      <c r="BC102" s="485"/>
      <c r="BD102" s="486"/>
      <c r="BE102" s="487"/>
      <c r="BF102" s="485"/>
      <c r="BG102" s="484"/>
      <c r="BH102" s="485"/>
      <c r="BI102" s="485"/>
      <c r="BJ102" s="485"/>
      <c r="BK102" s="488"/>
      <c r="BL102" s="489"/>
      <c r="BM102" s="485"/>
      <c r="BN102" s="485"/>
      <c r="BO102" s="485"/>
      <c r="BP102" s="485"/>
      <c r="BQ102" s="490"/>
      <c r="BR102" s="485"/>
      <c r="BS102" s="491" t="str">
        <f>IF(F102="","",IF(OR(AND(分岐管理シート!D100&lt;9, 分岐管理シート!L100&lt;10),AND(分岐管理シート!D100&gt;9, 分岐管理シート!L100&gt;10)),"","error"))</f>
        <v/>
      </c>
      <c r="BT102" s="491"/>
      <c r="BU102" s="491"/>
      <c r="BV102" s="491"/>
      <c r="BW102" s="491"/>
      <c r="BX102" s="491" t="str">
        <f>IF(AND(D102="R7_補正", OR(分岐管理シート!AF100&lt;27,分岐管理シート!AF100&gt;39)),"error","")</f>
        <v/>
      </c>
      <c r="BY102" s="491" t="str">
        <f>IF(F102="","",IF(OR(分岐管理シート!AG100&lt;27,分岐管理シート!AG100&gt;39),"error",""))</f>
        <v/>
      </c>
      <c r="BZ102" s="491" t="str">
        <f>IF(F102="","",IF(AND(OR(AD102="○", D102="R7_補正", D102="R7_予備"), 分岐管理シート!AG100&gt;=27),"",IF(AND(分岐管理シート!AG100&lt;=38, 分岐管理シート!AG100&gt;=27),"","error")))</f>
        <v/>
      </c>
      <c r="CA102" s="492" t="str">
        <f>IF(OR(D102="", D102="R6_補正", D102="R7_予備"),
   "",IF(F102="","",IF(AND(VLOOKUP(AE102,―!$AH$15:$AI$40,2,FALSE) &lt;= VLOOKUP(AF102,―!$AH$15:$AI$40,2,FALSE),VLOOKUP(AF102,―!$AH$15:$AI$40,2,FALSE) &lt;= VLOOKUP(AG102,―!$AH$15:$AI$40,2,FALSE)),"","error")))</f>
        <v/>
      </c>
      <c r="CB102" s="492" t="str">
        <f t="shared" si="4"/>
        <v/>
      </c>
      <c r="CC102" s="491" t="str">
        <f t="shared" si="5"/>
        <v/>
      </c>
      <c r="CD102" s="491" t="str">
        <f t="shared" si="3"/>
        <v/>
      </c>
      <c r="CE102" s="485"/>
      <c r="CF102" s="485"/>
      <c r="CG102" s="485"/>
      <c r="CH102" s="485"/>
      <c r="CI102" s="485" t="str">
        <f>分岐管理シート!BD100</f>
        <v/>
      </c>
      <c r="CJ102" s="493" t="str">
        <f t="shared" si="6"/>
        <v/>
      </c>
      <c r="CK102" s="555" t="str">
        <f>IF(D102="R6_補正",IF(SUM(変更カウント!D100:AR100)=0,"","error"),IF(AND(SUM(変更カウント!D100:AE100)=0,SUM(変更カウント!AH100:AP100)=0,変更カウント!AR100=0),"","error"))</f>
        <v/>
      </c>
    </row>
    <row r="103" spans="1:93" ht="24" thickBot="1" x14ac:dyDescent="0.25">
      <c r="A103" s="500"/>
      <c r="B103" s="501"/>
      <c r="C103" s="499">
        <v>29</v>
      </c>
      <c r="D103" s="467"/>
      <c r="E103" s="468"/>
      <c r="F103" s="469"/>
      <c r="G103" s="469"/>
      <c r="H103" s="469"/>
      <c r="I103" s="470"/>
      <c r="J103" s="470"/>
      <c r="K103" s="471"/>
      <c r="L103" s="470"/>
      <c r="M103" s="443"/>
      <c r="N103" s="443"/>
      <c r="O103" s="443"/>
      <c r="P103" s="472"/>
      <c r="Q103" s="197">
        <v>0</v>
      </c>
      <c r="R103" s="198">
        <v>0</v>
      </c>
      <c r="S103" s="473"/>
      <c r="T103" s="197"/>
      <c r="U103" s="197"/>
      <c r="V103" s="197"/>
      <c r="W103" s="474"/>
      <c r="X103" s="473"/>
      <c r="Y103" s="473"/>
      <c r="Z103" s="473"/>
      <c r="AA103" s="475"/>
      <c r="AB103" s="469"/>
      <c r="AC103" s="469"/>
      <c r="AD103" s="469"/>
      <c r="AE103" s="476"/>
      <c r="AF103" s="221"/>
      <c r="AG103" s="221"/>
      <c r="AH103" s="477"/>
      <c r="AI103" s="478"/>
      <c r="AJ103" s="475"/>
      <c r="AK103" s="479"/>
      <c r="AL103" s="479"/>
      <c r="AM103" s="480"/>
      <c r="AN103" s="479"/>
      <c r="AO103" s="481"/>
      <c r="AP103" s="482"/>
      <c r="AQ103" s="552"/>
      <c r="AR103" s="483"/>
      <c r="AS103" s="539"/>
      <c r="AT103" s="540"/>
      <c r="AU103" s="541"/>
      <c r="AV103" s="484"/>
      <c r="AW103" s="484"/>
      <c r="AX103" s="484"/>
      <c r="AY103" s="484"/>
      <c r="AZ103" s="484"/>
      <c r="BA103" s="484"/>
      <c r="BB103" s="485"/>
      <c r="BC103" s="485"/>
      <c r="BD103" s="486"/>
      <c r="BE103" s="487"/>
      <c r="BF103" s="485"/>
      <c r="BG103" s="484"/>
      <c r="BH103" s="485"/>
      <c r="BI103" s="485"/>
      <c r="BJ103" s="485"/>
      <c r="BK103" s="488"/>
      <c r="BL103" s="489"/>
      <c r="BM103" s="485"/>
      <c r="BN103" s="485"/>
      <c r="BO103" s="485"/>
      <c r="BP103" s="485"/>
      <c r="BQ103" s="490"/>
      <c r="BR103" s="485"/>
      <c r="BS103" s="491" t="str">
        <f>IF(F103="","",IF(OR(AND(分岐管理シート!D101&lt;9, 分岐管理シート!L101&lt;10),AND(分岐管理シート!D101&gt;9, 分岐管理シート!L101&gt;10)),"","error"))</f>
        <v/>
      </c>
      <c r="BT103" s="491"/>
      <c r="BU103" s="491"/>
      <c r="BV103" s="491"/>
      <c r="BW103" s="491"/>
      <c r="BX103" s="491" t="str">
        <f>IF(AND(D103="R7_補正", OR(分岐管理シート!AF101&lt;27,分岐管理シート!AF101&gt;39)),"error","")</f>
        <v/>
      </c>
      <c r="BY103" s="491" t="str">
        <f>IF(F103="","",IF(OR(分岐管理シート!AG101&lt;27,分岐管理シート!AG101&gt;39),"error",""))</f>
        <v/>
      </c>
      <c r="BZ103" s="491" t="str">
        <f>IF(F103="","",IF(AND(OR(AD103="○", D103="R7_補正", D103="R7_予備"), 分岐管理シート!AG101&gt;=27),"",IF(AND(分岐管理シート!AG101&lt;=38, 分岐管理シート!AG101&gt;=27),"","error")))</f>
        <v/>
      </c>
      <c r="CA103" s="492" t="str">
        <f>IF(OR(D103="", D103="R6_補正", D103="R7_予備"),
   "",IF(F103="","",IF(AND(VLOOKUP(AE103,―!$AH$15:$AI$40,2,FALSE) &lt;= VLOOKUP(AF103,―!$AH$15:$AI$40,2,FALSE),VLOOKUP(AF103,―!$AH$15:$AI$40,2,FALSE) &lt;= VLOOKUP(AG103,―!$AH$15:$AI$40,2,FALSE)),"","error")))</f>
        <v/>
      </c>
      <c r="CB103" s="492" t="str">
        <f t="shared" si="4"/>
        <v/>
      </c>
      <c r="CC103" s="491" t="str">
        <f t="shared" si="5"/>
        <v/>
      </c>
      <c r="CD103" s="491" t="str">
        <f t="shared" si="3"/>
        <v/>
      </c>
      <c r="CE103" s="485"/>
      <c r="CF103" s="485"/>
      <c r="CG103" s="485"/>
      <c r="CH103" s="485"/>
      <c r="CI103" s="485" t="str">
        <f>分岐管理シート!BD101</f>
        <v/>
      </c>
      <c r="CJ103" s="493" t="str">
        <f t="shared" si="6"/>
        <v/>
      </c>
      <c r="CK103" s="555" t="str">
        <f>IF(D103="R6_補正",IF(SUM(変更カウント!D101:AR101)=0,"","error"),IF(AND(SUM(変更カウント!D101:AE101)=0,SUM(変更カウント!AH101:AP101)=0,変更カウント!AR101=0),"","error"))</f>
        <v/>
      </c>
    </row>
    <row r="104" spans="1:93" ht="24" thickBot="1" x14ac:dyDescent="0.25">
      <c r="A104" s="500"/>
      <c r="B104" s="501"/>
      <c r="C104" s="499">
        <v>30</v>
      </c>
      <c r="D104" s="467"/>
      <c r="E104" s="468"/>
      <c r="F104" s="469"/>
      <c r="G104" s="469"/>
      <c r="H104" s="469"/>
      <c r="I104" s="470"/>
      <c r="J104" s="470"/>
      <c r="K104" s="471"/>
      <c r="L104" s="470"/>
      <c r="M104" s="443"/>
      <c r="N104" s="443"/>
      <c r="O104" s="443"/>
      <c r="P104" s="472"/>
      <c r="Q104" s="197">
        <v>0</v>
      </c>
      <c r="R104" s="198">
        <v>0</v>
      </c>
      <c r="S104" s="473"/>
      <c r="T104" s="197"/>
      <c r="U104" s="197"/>
      <c r="V104" s="197"/>
      <c r="W104" s="474"/>
      <c r="X104" s="473"/>
      <c r="Y104" s="473"/>
      <c r="Z104" s="473"/>
      <c r="AA104" s="475"/>
      <c r="AB104" s="469"/>
      <c r="AC104" s="469"/>
      <c r="AD104" s="469"/>
      <c r="AE104" s="476"/>
      <c r="AF104" s="221"/>
      <c r="AG104" s="221"/>
      <c r="AH104" s="477"/>
      <c r="AI104" s="478"/>
      <c r="AJ104" s="475"/>
      <c r="AK104" s="479"/>
      <c r="AL104" s="479"/>
      <c r="AM104" s="480"/>
      <c r="AN104" s="479"/>
      <c r="AO104" s="481"/>
      <c r="AP104" s="482"/>
      <c r="AQ104" s="552"/>
      <c r="AR104" s="483"/>
      <c r="AS104" s="539"/>
      <c r="AT104" s="540"/>
      <c r="AU104" s="541"/>
      <c r="AV104" s="484"/>
      <c r="AW104" s="484"/>
      <c r="AX104" s="484"/>
      <c r="AY104" s="484"/>
      <c r="AZ104" s="484"/>
      <c r="BA104" s="484"/>
      <c r="BB104" s="485"/>
      <c r="BC104" s="485"/>
      <c r="BD104" s="486"/>
      <c r="BE104" s="487"/>
      <c r="BF104" s="485"/>
      <c r="BG104" s="484"/>
      <c r="BH104" s="485"/>
      <c r="BI104" s="485"/>
      <c r="BJ104" s="485"/>
      <c r="BK104" s="488"/>
      <c r="BL104" s="489"/>
      <c r="BM104" s="485"/>
      <c r="BN104" s="485"/>
      <c r="BO104" s="485"/>
      <c r="BP104" s="485"/>
      <c r="BQ104" s="490"/>
      <c r="BR104" s="485"/>
      <c r="BS104" s="491" t="str">
        <f>IF(F104="","",IF(OR(AND(分岐管理シート!D102&lt;9, 分岐管理シート!L102&lt;10),AND(分岐管理シート!D102&gt;9, 分岐管理シート!L102&gt;10)),"","error"))</f>
        <v/>
      </c>
      <c r="BT104" s="491"/>
      <c r="BU104" s="491"/>
      <c r="BV104" s="491"/>
      <c r="BW104" s="491"/>
      <c r="BX104" s="491" t="str">
        <f>IF(AND(D104="R7_補正", OR(分岐管理シート!AF102&lt;27,分岐管理シート!AF102&gt;39)),"error","")</f>
        <v/>
      </c>
      <c r="BY104" s="491" t="str">
        <f>IF(F104="","",IF(OR(分岐管理シート!AG102&lt;27,分岐管理シート!AG102&gt;39),"error",""))</f>
        <v/>
      </c>
      <c r="BZ104" s="491" t="str">
        <f>IF(F104="","",IF(AND(OR(AD104="○", D104="R7_補正", D104="R7_予備"), 分岐管理シート!AG102&gt;=27),"",IF(AND(分岐管理シート!AG102&lt;=38, 分岐管理シート!AG102&gt;=27),"","error")))</f>
        <v/>
      </c>
      <c r="CA104" s="492" t="str">
        <f>IF(OR(D104="", D104="R6_補正", D104="R7_予備"),
   "",IF(F104="","",IF(AND(VLOOKUP(AE104,―!$AH$15:$AI$40,2,FALSE) &lt;= VLOOKUP(AF104,―!$AH$15:$AI$40,2,FALSE),VLOOKUP(AF104,―!$AH$15:$AI$40,2,FALSE) &lt;= VLOOKUP(AG104,―!$AH$15:$AI$40,2,FALSE)),"","error")))</f>
        <v/>
      </c>
      <c r="CB104" s="492" t="str">
        <f t="shared" si="4"/>
        <v/>
      </c>
      <c r="CC104" s="491" t="str">
        <f t="shared" si="5"/>
        <v/>
      </c>
      <c r="CD104" s="491" t="str">
        <f t="shared" si="3"/>
        <v/>
      </c>
      <c r="CE104" s="485"/>
      <c r="CF104" s="485"/>
      <c r="CG104" s="485"/>
      <c r="CH104" s="485"/>
      <c r="CI104" s="485" t="str">
        <f>分岐管理シート!BD102</f>
        <v/>
      </c>
      <c r="CJ104" s="493" t="str">
        <f t="shared" si="6"/>
        <v/>
      </c>
      <c r="CK104" s="555" t="str">
        <f>IF(D104="R6_補正",IF(SUM(変更カウント!D102:AR102)=0,"","error"),IF(AND(SUM(変更カウント!D102:AE102)=0,SUM(変更カウント!AH102:AP102)=0,変更カウント!AR102=0),"","error"))</f>
        <v/>
      </c>
    </row>
    <row r="105" spans="1:93" ht="24" thickBot="1" x14ac:dyDescent="0.25">
      <c r="A105" s="500"/>
      <c r="B105" s="501"/>
      <c r="C105" s="498">
        <v>31</v>
      </c>
      <c r="D105" s="467"/>
      <c r="E105" s="468"/>
      <c r="F105" s="469"/>
      <c r="G105" s="469"/>
      <c r="H105" s="469"/>
      <c r="I105" s="470"/>
      <c r="J105" s="470"/>
      <c r="K105" s="471"/>
      <c r="L105" s="470"/>
      <c r="M105" s="443"/>
      <c r="N105" s="443"/>
      <c r="O105" s="443"/>
      <c r="P105" s="472"/>
      <c r="Q105" s="197">
        <v>0</v>
      </c>
      <c r="R105" s="198">
        <v>0</v>
      </c>
      <c r="S105" s="473"/>
      <c r="T105" s="197"/>
      <c r="U105" s="197"/>
      <c r="V105" s="197"/>
      <c r="W105" s="474"/>
      <c r="X105" s="473"/>
      <c r="Y105" s="473"/>
      <c r="Z105" s="473"/>
      <c r="AA105" s="475"/>
      <c r="AB105" s="469"/>
      <c r="AC105" s="469"/>
      <c r="AD105" s="469"/>
      <c r="AE105" s="476"/>
      <c r="AF105" s="221"/>
      <c r="AG105" s="221"/>
      <c r="AH105" s="477"/>
      <c r="AI105" s="478"/>
      <c r="AJ105" s="475"/>
      <c r="AK105" s="479"/>
      <c r="AL105" s="479"/>
      <c r="AM105" s="480"/>
      <c r="AN105" s="479"/>
      <c r="AO105" s="481"/>
      <c r="AP105" s="482"/>
      <c r="AQ105" s="552"/>
      <c r="AR105" s="483"/>
      <c r="AS105" s="539"/>
      <c r="AT105" s="540"/>
      <c r="AU105" s="541"/>
      <c r="AV105" s="484"/>
      <c r="AW105" s="484"/>
      <c r="AX105" s="484"/>
      <c r="AY105" s="484"/>
      <c r="AZ105" s="484"/>
      <c r="BA105" s="484"/>
      <c r="BB105" s="485"/>
      <c r="BC105" s="485"/>
      <c r="BD105" s="486"/>
      <c r="BE105" s="487"/>
      <c r="BF105" s="485"/>
      <c r="BG105" s="484"/>
      <c r="BH105" s="485"/>
      <c r="BI105" s="485"/>
      <c r="BJ105" s="485"/>
      <c r="BK105" s="488"/>
      <c r="BL105" s="489"/>
      <c r="BM105" s="485"/>
      <c r="BN105" s="485"/>
      <c r="BO105" s="485"/>
      <c r="BP105" s="485"/>
      <c r="BQ105" s="490"/>
      <c r="BR105" s="485"/>
      <c r="BS105" s="491" t="str">
        <f>IF(F105="","",IF(OR(AND(分岐管理シート!D103&lt;9, 分岐管理シート!L103&lt;10),AND(分岐管理シート!D103&gt;9, 分岐管理シート!L103&gt;10)),"","error"))</f>
        <v/>
      </c>
      <c r="BT105" s="491"/>
      <c r="BU105" s="491"/>
      <c r="BV105" s="491"/>
      <c r="BW105" s="491"/>
      <c r="BX105" s="491" t="str">
        <f>IF(AND(D105="R7_補正", OR(分岐管理シート!AF103&lt;27,分岐管理シート!AF103&gt;39)),"error","")</f>
        <v/>
      </c>
      <c r="BY105" s="491" t="str">
        <f>IF(F105="","",IF(OR(分岐管理シート!AG103&lt;27,分岐管理シート!AG103&gt;39),"error",""))</f>
        <v/>
      </c>
      <c r="BZ105" s="491" t="str">
        <f>IF(F105="","",IF(AND(OR(AD105="○", D105="R7_補正", D105="R7_予備"), 分岐管理シート!AG103&gt;=27),"",IF(AND(分岐管理シート!AG103&lt;=38, 分岐管理シート!AG103&gt;=27),"","error")))</f>
        <v/>
      </c>
      <c r="CA105" s="492" t="str">
        <f>IF(OR(D105="", D105="R6_補正", D105="R7_予備"),
   "",IF(F105="","",IF(AND(VLOOKUP(AE105,―!$AH$15:$AI$40,2,FALSE) &lt;= VLOOKUP(AF105,―!$AH$15:$AI$40,2,FALSE),VLOOKUP(AF105,―!$AH$15:$AI$40,2,FALSE) &lt;= VLOOKUP(AG105,―!$AH$15:$AI$40,2,FALSE)),"","error")))</f>
        <v/>
      </c>
      <c r="CB105" s="492" t="str">
        <f t="shared" si="4"/>
        <v/>
      </c>
      <c r="CC105" s="491" t="str">
        <f t="shared" si="5"/>
        <v/>
      </c>
      <c r="CD105" s="491" t="str">
        <f t="shared" si="3"/>
        <v/>
      </c>
      <c r="CE105" s="485"/>
      <c r="CF105" s="485"/>
      <c r="CG105" s="485"/>
      <c r="CH105" s="485"/>
      <c r="CI105" s="485" t="str">
        <f>分岐管理シート!BD103</f>
        <v/>
      </c>
      <c r="CJ105" s="493" t="str">
        <f t="shared" si="6"/>
        <v/>
      </c>
      <c r="CK105" s="555" t="str">
        <f>IF(D105="R6_補正",IF(SUM(変更カウント!D103:AR103)=0,"","error"),IF(AND(SUM(変更カウント!D103:AE103)=0,SUM(変更カウント!AH103:AP103)=0,変更カウント!AR103=0),"","error"))</f>
        <v/>
      </c>
    </row>
    <row r="106" spans="1:93" ht="24" thickBot="1" x14ac:dyDescent="0.25">
      <c r="A106" s="500"/>
      <c r="B106" s="501"/>
      <c r="C106" s="499">
        <v>32</v>
      </c>
      <c r="D106" s="467"/>
      <c r="E106" s="468"/>
      <c r="F106" s="469"/>
      <c r="G106" s="469"/>
      <c r="H106" s="469"/>
      <c r="I106" s="470"/>
      <c r="J106" s="470"/>
      <c r="K106" s="471"/>
      <c r="L106" s="470"/>
      <c r="M106" s="443"/>
      <c r="N106" s="443"/>
      <c r="O106" s="443"/>
      <c r="P106" s="472"/>
      <c r="Q106" s="197">
        <v>0</v>
      </c>
      <c r="R106" s="198">
        <v>0</v>
      </c>
      <c r="S106" s="473"/>
      <c r="T106" s="197"/>
      <c r="U106" s="197"/>
      <c r="V106" s="197"/>
      <c r="W106" s="474"/>
      <c r="X106" s="473"/>
      <c r="Y106" s="473"/>
      <c r="Z106" s="473"/>
      <c r="AA106" s="475"/>
      <c r="AB106" s="469"/>
      <c r="AC106" s="469"/>
      <c r="AD106" s="469"/>
      <c r="AE106" s="476"/>
      <c r="AF106" s="221"/>
      <c r="AG106" s="221"/>
      <c r="AH106" s="477"/>
      <c r="AI106" s="478"/>
      <c r="AJ106" s="475"/>
      <c r="AK106" s="479"/>
      <c r="AL106" s="479"/>
      <c r="AM106" s="480"/>
      <c r="AN106" s="479"/>
      <c r="AO106" s="481"/>
      <c r="AP106" s="482"/>
      <c r="AQ106" s="552"/>
      <c r="AR106" s="483"/>
      <c r="AS106" s="539"/>
      <c r="AT106" s="540"/>
      <c r="AU106" s="541"/>
      <c r="AV106" s="484"/>
      <c r="AW106" s="484"/>
      <c r="AX106" s="484"/>
      <c r="AY106" s="484"/>
      <c r="AZ106" s="484"/>
      <c r="BA106" s="484"/>
      <c r="BB106" s="485"/>
      <c r="BC106" s="485"/>
      <c r="BD106" s="486"/>
      <c r="BE106" s="487"/>
      <c r="BF106" s="485"/>
      <c r="BG106" s="484"/>
      <c r="BH106" s="485"/>
      <c r="BI106" s="485"/>
      <c r="BJ106" s="485"/>
      <c r="BK106" s="488"/>
      <c r="BL106" s="489"/>
      <c r="BM106" s="485"/>
      <c r="BN106" s="485"/>
      <c r="BO106" s="485"/>
      <c r="BP106" s="485"/>
      <c r="BQ106" s="490"/>
      <c r="BR106" s="485"/>
      <c r="BS106" s="491" t="str">
        <f>IF(F106="","",IF(OR(AND(分岐管理シート!D104&lt;9, 分岐管理シート!L104&lt;10),AND(分岐管理シート!D104&gt;9, 分岐管理シート!L104&gt;10)),"","error"))</f>
        <v/>
      </c>
      <c r="BT106" s="491"/>
      <c r="BU106" s="491"/>
      <c r="BV106" s="491"/>
      <c r="BW106" s="491"/>
      <c r="BX106" s="491" t="str">
        <f>IF(AND(D106="R7_補正", OR(分岐管理シート!AF104&lt;27,分岐管理シート!AF104&gt;39)),"error","")</f>
        <v/>
      </c>
      <c r="BY106" s="491" t="str">
        <f>IF(F106="","",IF(OR(分岐管理シート!AG104&lt;27,分岐管理シート!AG104&gt;39),"error",""))</f>
        <v/>
      </c>
      <c r="BZ106" s="491" t="str">
        <f>IF(F106="","",IF(AND(OR(AD106="○", D106="R7_補正", D106="R7_予備"), 分岐管理シート!AG104&gt;=27),"",IF(AND(分岐管理シート!AG104&lt;=38, 分岐管理シート!AG104&gt;=27),"","error")))</f>
        <v/>
      </c>
      <c r="CA106" s="492" t="str">
        <f>IF(OR(D106="", D106="R6_補正", D106="R7_予備"),
   "",IF(F106="","",IF(AND(VLOOKUP(AE106,―!$AH$15:$AI$40,2,FALSE) &lt;= VLOOKUP(AF106,―!$AH$15:$AI$40,2,FALSE),VLOOKUP(AF106,―!$AH$15:$AI$40,2,FALSE) &lt;= VLOOKUP(AG106,―!$AH$15:$AI$40,2,FALSE)),"","error")))</f>
        <v/>
      </c>
      <c r="CB106" s="492" t="str">
        <f t="shared" si="4"/>
        <v/>
      </c>
      <c r="CC106" s="491" t="str">
        <f t="shared" si="5"/>
        <v/>
      </c>
      <c r="CD106" s="491" t="str">
        <f t="shared" si="3"/>
        <v/>
      </c>
      <c r="CE106" s="485"/>
      <c r="CF106" s="485"/>
      <c r="CG106" s="485"/>
      <c r="CH106" s="485"/>
      <c r="CI106" s="485" t="str">
        <f>分岐管理シート!BD104</f>
        <v/>
      </c>
      <c r="CJ106" s="493" t="str">
        <f t="shared" si="6"/>
        <v/>
      </c>
      <c r="CK106" s="555" t="str">
        <f>IF(D106="R6_補正",IF(SUM(変更カウント!D104:AR104)=0,"","error"),IF(AND(SUM(変更カウント!D104:AE104)=0,SUM(変更カウント!AH104:AP104)=0,変更カウント!AR104=0),"","error"))</f>
        <v/>
      </c>
    </row>
    <row r="107" spans="1:93" ht="24" thickBot="1" x14ac:dyDescent="0.25">
      <c r="A107" s="500"/>
      <c r="B107" s="501"/>
      <c r="C107" s="499">
        <v>33</v>
      </c>
      <c r="D107" s="467"/>
      <c r="E107" s="468"/>
      <c r="F107" s="469"/>
      <c r="G107" s="469"/>
      <c r="H107" s="469"/>
      <c r="I107" s="470"/>
      <c r="J107" s="470"/>
      <c r="K107" s="471"/>
      <c r="L107" s="470"/>
      <c r="M107" s="443"/>
      <c r="N107" s="443"/>
      <c r="O107" s="443"/>
      <c r="P107" s="472"/>
      <c r="Q107" s="197">
        <v>0</v>
      </c>
      <c r="R107" s="198">
        <v>0</v>
      </c>
      <c r="S107" s="473"/>
      <c r="T107" s="197"/>
      <c r="U107" s="197"/>
      <c r="V107" s="197"/>
      <c r="W107" s="474"/>
      <c r="X107" s="473"/>
      <c r="Y107" s="473"/>
      <c r="Z107" s="473"/>
      <c r="AA107" s="475"/>
      <c r="AB107" s="469"/>
      <c r="AC107" s="469"/>
      <c r="AD107" s="469"/>
      <c r="AE107" s="476"/>
      <c r="AF107" s="221"/>
      <c r="AG107" s="221"/>
      <c r="AH107" s="477"/>
      <c r="AI107" s="478"/>
      <c r="AJ107" s="475"/>
      <c r="AK107" s="479"/>
      <c r="AL107" s="479"/>
      <c r="AM107" s="480"/>
      <c r="AN107" s="479"/>
      <c r="AO107" s="481"/>
      <c r="AP107" s="482"/>
      <c r="AQ107" s="552"/>
      <c r="AR107" s="483"/>
      <c r="AS107" s="539"/>
      <c r="AT107" s="540"/>
      <c r="AU107" s="541"/>
      <c r="AV107" s="484"/>
      <c r="AW107" s="484"/>
      <c r="AX107" s="484"/>
      <c r="AY107" s="484"/>
      <c r="AZ107" s="484"/>
      <c r="BA107" s="484"/>
      <c r="BB107" s="485"/>
      <c r="BC107" s="485"/>
      <c r="BD107" s="486"/>
      <c r="BE107" s="487"/>
      <c r="BF107" s="485"/>
      <c r="BG107" s="484"/>
      <c r="BH107" s="485"/>
      <c r="BI107" s="485"/>
      <c r="BJ107" s="485"/>
      <c r="BK107" s="488"/>
      <c r="BL107" s="489"/>
      <c r="BM107" s="485"/>
      <c r="BN107" s="485"/>
      <c r="BO107" s="485"/>
      <c r="BP107" s="485"/>
      <c r="BQ107" s="490"/>
      <c r="BR107" s="485"/>
      <c r="BS107" s="491" t="str">
        <f>IF(F107="","",IF(OR(AND(分岐管理シート!D105&lt;9, 分岐管理シート!L105&lt;10),AND(分岐管理シート!D105&gt;9, 分岐管理シート!L105&gt;10)),"","error"))</f>
        <v/>
      </c>
      <c r="BT107" s="491"/>
      <c r="BU107" s="491"/>
      <c r="BV107" s="491"/>
      <c r="BW107" s="491"/>
      <c r="BX107" s="491" t="str">
        <f>IF(AND(D107="R7_補正", OR(分岐管理シート!AF105&lt;27,分岐管理シート!AF105&gt;39)),"error","")</f>
        <v/>
      </c>
      <c r="BY107" s="491" t="str">
        <f>IF(F107="","",IF(OR(分岐管理シート!AG105&lt;27,分岐管理シート!AG105&gt;39),"error",""))</f>
        <v/>
      </c>
      <c r="BZ107" s="491" t="str">
        <f>IF(F107="","",IF(AND(OR(AD107="○", D107="R7_補正", D107="R7_予備"), 分岐管理シート!AG105&gt;=27),"",IF(AND(分岐管理シート!AG105&lt;=38, 分岐管理シート!AG105&gt;=27),"","error")))</f>
        <v/>
      </c>
      <c r="CA107" s="492" t="str">
        <f>IF(OR(D107="", D107="R6_補正", D107="R7_予備"),
   "",IF(F107="","",IF(AND(VLOOKUP(AE107,―!$AH$15:$AI$40,2,FALSE) &lt;= VLOOKUP(AF107,―!$AH$15:$AI$40,2,FALSE),VLOOKUP(AF107,―!$AH$15:$AI$40,2,FALSE) &lt;= VLOOKUP(AG107,―!$AH$15:$AI$40,2,FALSE)),"","error")))</f>
        <v/>
      </c>
      <c r="CB107" s="492" t="str">
        <f t="shared" si="4"/>
        <v/>
      </c>
      <c r="CC107" s="491" t="str">
        <f t="shared" si="5"/>
        <v/>
      </c>
      <c r="CD107" s="491" t="str">
        <f t="shared" si="3"/>
        <v/>
      </c>
      <c r="CE107" s="485"/>
      <c r="CF107" s="485"/>
      <c r="CG107" s="485"/>
      <c r="CH107" s="485"/>
      <c r="CI107" s="485" t="str">
        <f>分岐管理シート!BD105</f>
        <v/>
      </c>
      <c r="CJ107" s="493" t="str">
        <f t="shared" si="6"/>
        <v/>
      </c>
      <c r="CK107" s="555" t="str">
        <f>IF(D107="R6_補正",IF(SUM(変更カウント!D105:AR105)=0,"","error"),IF(AND(SUM(変更カウント!D105:AE105)=0,SUM(変更カウント!AH105:AP105)=0,変更カウント!AR105=0),"","error"))</f>
        <v/>
      </c>
    </row>
    <row r="108" spans="1:93" ht="24" thickBot="1" x14ac:dyDescent="0.25">
      <c r="A108" s="500"/>
      <c r="B108" s="501"/>
      <c r="C108" s="498">
        <v>34</v>
      </c>
      <c r="D108" s="467"/>
      <c r="E108" s="468"/>
      <c r="F108" s="469"/>
      <c r="G108" s="469"/>
      <c r="H108" s="469"/>
      <c r="I108" s="470"/>
      <c r="J108" s="470"/>
      <c r="K108" s="471"/>
      <c r="L108" s="470"/>
      <c r="M108" s="443"/>
      <c r="N108" s="443"/>
      <c r="O108" s="443"/>
      <c r="P108" s="472"/>
      <c r="Q108" s="197">
        <v>0</v>
      </c>
      <c r="R108" s="198">
        <v>0</v>
      </c>
      <c r="S108" s="473"/>
      <c r="T108" s="197"/>
      <c r="U108" s="197"/>
      <c r="V108" s="197"/>
      <c r="W108" s="474"/>
      <c r="X108" s="473"/>
      <c r="Y108" s="473"/>
      <c r="Z108" s="473"/>
      <c r="AA108" s="475"/>
      <c r="AB108" s="469"/>
      <c r="AC108" s="469"/>
      <c r="AD108" s="469"/>
      <c r="AE108" s="476"/>
      <c r="AF108" s="221"/>
      <c r="AG108" s="221"/>
      <c r="AH108" s="477"/>
      <c r="AI108" s="478"/>
      <c r="AJ108" s="475"/>
      <c r="AK108" s="479"/>
      <c r="AL108" s="479"/>
      <c r="AM108" s="480"/>
      <c r="AN108" s="479"/>
      <c r="AO108" s="481"/>
      <c r="AP108" s="482"/>
      <c r="AQ108" s="552"/>
      <c r="AR108" s="483"/>
      <c r="AS108" s="539"/>
      <c r="AT108" s="540"/>
      <c r="AU108" s="541"/>
      <c r="AV108" s="484"/>
      <c r="AW108" s="484"/>
      <c r="AX108" s="484"/>
      <c r="AY108" s="484"/>
      <c r="AZ108" s="484"/>
      <c r="BA108" s="484"/>
      <c r="BB108" s="485"/>
      <c r="BC108" s="485"/>
      <c r="BD108" s="486"/>
      <c r="BE108" s="487"/>
      <c r="BF108" s="485"/>
      <c r="BG108" s="484"/>
      <c r="BH108" s="485"/>
      <c r="BI108" s="485"/>
      <c r="BJ108" s="485"/>
      <c r="BK108" s="488"/>
      <c r="BL108" s="489"/>
      <c r="BM108" s="485"/>
      <c r="BN108" s="485"/>
      <c r="BO108" s="485"/>
      <c r="BP108" s="485"/>
      <c r="BQ108" s="490"/>
      <c r="BR108" s="485"/>
      <c r="BS108" s="491" t="str">
        <f>IF(F108="","",IF(OR(AND(分岐管理シート!D106&lt;9, 分岐管理シート!L106&lt;10),AND(分岐管理シート!D106&gt;9, 分岐管理シート!L106&gt;10)),"","error"))</f>
        <v/>
      </c>
      <c r="BT108" s="491"/>
      <c r="BU108" s="491"/>
      <c r="BV108" s="491"/>
      <c r="BW108" s="491"/>
      <c r="BX108" s="491" t="str">
        <f>IF(AND(D108="R7_補正", OR(分岐管理シート!AF106&lt;27,分岐管理シート!AF106&gt;39)),"error","")</f>
        <v/>
      </c>
      <c r="BY108" s="491" t="str">
        <f>IF(F108="","",IF(OR(分岐管理シート!AG106&lt;27,分岐管理シート!AG106&gt;39),"error",""))</f>
        <v/>
      </c>
      <c r="BZ108" s="491" t="str">
        <f>IF(F108="","",IF(AND(OR(AD108="○", D108="R7_補正", D108="R7_予備"), 分岐管理シート!AG106&gt;=27),"",IF(AND(分岐管理シート!AG106&lt;=38, 分岐管理シート!AG106&gt;=27),"","error")))</f>
        <v/>
      </c>
      <c r="CA108" s="492" t="str">
        <f>IF(OR(D108="", D108="R6_補正", D108="R7_予備"),
   "",IF(F108="","",IF(AND(VLOOKUP(AE108,―!$AH$15:$AI$40,2,FALSE) &lt;= VLOOKUP(AF108,―!$AH$15:$AI$40,2,FALSE),VLOOKUP(AF108,―!$AH$15:$AI$40,2,FALSE) &lt;= VLOOKUP(AG108,―!$AH$15:$AI$40,2,FALSE)),"","error")))</f>
        <v/>
      </c>
      <c r="CB108" s="492" t="str">
        <f t="shared" si="4"/>
        <v/>
      </c>
      <c r="CC108" s="491" t="str">
        <f t="shared" si="5"/>
        <v/>
      </c>
      <c r="CD108" s="491" t="str">
        <f t="shared" si="3"/>
        <v/>
      </c>
      <c r="CE108" s="485"/>
      <c r="CF108" s="485"/>
      <c r="CG108" s="485"/>
      <c r="CH108" s="485"/>
      <c r="CI108" s="485" t="str">
        <f>分岐管理シート!BD106</f>
        <v/>
      </c>
      <c r="CJ108" s="493" t="str">
        <f t="shared" si="6"/>
        <v/>
      </c>
      <c r="CK108" s="555" t="str">
        <f>IF(D108="R6_補正",IF(SUM(変更カウント!D106:AR106)=0,"","error"),IF(AND(SUM(変更カウント!D106:AE106)=0,SUM(変更カウント!AH106:AP106)=0,変更カウント!AR106=0),"","error"))</f>
        <v/>
      </c>
    </row>
    <row r="109" spans="1:93" ht="24" thickBot="1" x14ac:dyDescent="0.25">
      <c r="A109" s="500"/>
      <c r="B109" s="501"/>
      <c r="C109" s="499">
        <v>35</v>
      </c>
      <c r="D109" s="467"/>
      <c r="E109" s="468"/>
      <c r="F109" s="469"/>
      <c r="G109" s="469"/>
      <c r="H109" s="469"/>
      <c r="I109" s="470"/>
      <c r="J109" s="470"/>
      <c r="K109" s="471"/>
      <c r="L109" s="470"/>
      <c r="M109" s="443"/>
      <c r="N109" s="443"/>
      <c r="O109" s="443"/>
      <c r="P109" s="472"/>
      <c r="Q109" s="197">
        <v>0</v>
      </c>
      <c r="R109" s="198">
        <v>0</v>
      </c>
      <c r="S109" s="473"/>
      <c r="T109" s="197"/>
      <c r="U109" s="197"/>
      <c r="V109" s="197"/>
      <c r="W109" s="474"/>
      <c r="X109" s="473"/>
      <c r="Y109" s="473"/>
      <c r="Z109" s="473"/>
      <c r="AA109" s="475"/>
      <c r="AB109" s="469"/>
      <c r="AC109" s="469"/>
      <c r="AD109" s="469"/>
      <c r="AE109" s="476"/>
      <c r="AF109" s="221"/>
      <c r="AG109" s="221"/>
      <c r="AH109" s="477"/>
      <c r="AI109" s="478"/>
      <c r="AJ109" s="475"/>
      <c r="AK109" s="479"/>
      <c r="AL109" s="479"/>
      <c r="AM109" s="480"/>
      <c r="AN109" s="479"/>
      <c r="AO109" s="481"/>
      <c r="AP109" s="482"/>
      <c r="AQ109" s="552"/>
      <c r="AR109" s="483"/>
      <c r="AS109" s="539"/>
      <c r="AT109" s="540"/>
      <c r="AU109" s="541"/>
      <c r="AV109" s="484"/>
      <c r="AW109" s="484"/>
      <c r="AX109" s="484"/>
      <c r="AY109" s="484"/>
      <c r="AZ109" s="484"/>
      <c r="BA109" s="484"/>
      <c r="BB109" s="485"/>
      <c r="BC109" s="485"/>
      <c r="BD109" s="486"/>
      <c r="BE109" s="487"/>
      <c r="BF109" s="485"/>
      <c r="BG109" s="484"/>
      <c r="BH109" s="485"/>
      <c r="BI109" s="485"/>
      <c r="BJ109" s="485"/>
      <c r="BK109" s="488"/>
      <c r="BL109" s="489"/>
      <c r="BM109" s="485"/>
      <c r="BN109" s="485"/>
      <c r="BO109" s="485"/>
      <c r="BP109" s="485"/>
      <c r="BQ109" s="490"/>
      <c r="BR109" s="485"/>
      <c r="BS109" s="491" t="str">
        <f>IF(F109="","",IF(OR(AND(分岐管理シート!D107&lt;9, 分岐管理シート!L107&lt;10),AND(分岐管理シート!D107&gt;9, 分岐管理シート!L107&gt;10)),"","error"))</f>
        <v/>
      </c>
      <c r="BT109" s="491"/>
      <c r="BU109" s="491"/>
      <c r="BV109" s="491"/>
      <c r="BW109" s="491"/>
      <c r="BX109" s="491" t="str">
        <f>IF(AND(D109="R7_補正", OR(分岐管理シート!AF107&lt;27,分岐管理シート!AF107&gt;39)),"error","")</f>
        <v/>
      </c>
      <c r="BY109" s="491" t="str">
        <f>IF(F109="","",IF(OR(分岐管理シート!AG107&lt;27,分岐管理シート!AG107&gt;39),"error",""))</f>
        <v/>
      </c>
      <c r="BZ109" s="491" t="str">
        <f>IF(F109="","",IF(AND(OR(AD109="○", D109="R7_補正", D109="R7_予備"), 分岐管理シート!AG107&gt;=27),"",IF(AND(分岐管理シート!AG107&lt;=38, 分岐管理シート!AG107&gt;=27),"","error")))</f>
        <v/>
      </c>
      <c r="CA109" s="492" t="str">
        <f>IF(OR(D109="", D109="R6_補正", D109="R7_予備"),
   "",IF(F109="","",IF(AND(VLOOKUP(AE109,―!$AH$15:$AI$40,2,FALSE) &lt;= VLOOKUP(AF109,―!$AH$15:$AI$40,2,FALSE),VLOOKUP(AF109,―!$AH$15:$AI$40,2,FALSE) &lt;= VLOOKUP(AG109,―!$AH$15:$AI$40,2,FALSE)),"","error")))</f>
        <v/>
      </c>
      <c r="CB109" s="492" t="str">
        <f t="shared" si="4"/>
        <v/>
      </c>
      <c r="CC109" s="491" t="str">
        <f t="shared" si="5"/>
        <v/>
      </c>
      <c r="CD109" s="491" t="str">
        <f t="shared" si="3"/>
        <v/>
      </c>
      <c r="CE109" s="485"/>
      <c r="CF109" s="485"/>
      <c r="CG109" s="485"/>
      <c r="CH109" s="485"/>
      <c r="CI109" s="485" t="str">
        <f>分岐管理シート!BD107</f>
        <v/>
      </c>
      <c r="CJ109" s="493" t="str">
        <f t="shared" si="6"/>
        <v/>
      </c>
      <c r="CK109" s="555" t="str">
        <f>IF(D109="R6_補正",IF(SUM(変更カウント!D107:AR107)=0,"","error"),IF(AND(SUM(変更カウント!D107:AE107)=0,SUM(変更カウント!AH107:AP107)=0,変更カウント!AR107=0),"","error"))</f>
        <v/>
      </c>
    </row>
    <row r="110" spans="1:93" ht="24" thickBot="1" x14ac:dyDescent="0.25">
      <c r="A110" s="500"/>
      <c r="B110" s="501"/>
      <c r="C110" s="499">
        <v>36</v>
      </c>
      <c r="D110" s="467"/>
      <c r="E110" s="468"/>
      <c r="F110" s="469"/>
      <c r="G110" s="469"/>
      <c r="H110" s="469"/>
      <c r="I110" s="470"/>
      <c r="J110" s="470"/>
      <c r="K110" s="471"/>
      <c r="L110" s="470"/>
      <c r="M110" s="443"/>
      <c r="N110" s="443"/>
      <c r="O110" s="443"/>
      <c r="P110" s="472"/>
      <c r="Q110" s="197">
        <v>0</v>
      </c>
      <c r="R110" s="198">
        <v>0</v>
      </c>
      <c r="S110" s="473"/>
      <c r="T110" s="197"/>
      <c r="U110" s="197"/>
      <c r="V110" s="197"/>
      <c r="W110" s="474"/>
      <c r="X110" s="473"/>
      <c r="Y110" s="473"/>
      <c r="Z110" s="473"/>
      <c r="AA110" s="475"/>
      <c r="AB110" s="469"/>
      <c r="AC110" s="469"/>
      <c r="AD110" s="469"/>
      <c r="AE110" s="476"/>
      <c r="AF110" s="221"/>
      <c r="AG110" s="221"/>
      <c r="AH110" s="477"/>
      <c r="AI110" s="478"/>
      <c r="AJ110" s="475"/>
      <c r="AK110" s="479"/>
      <c r="AL110" s="479"/>
      <c r="AM110" s="480"/>
      <c r="AN110" s="479"/>
      <c r="AO110" s="481"/>
      <c r="AP110" s="482"/>
      <c r="AQ110" s="552"/>
      <c r="AR110" s="483"/>
      <c r="AS110" s="539"/>
      <c r="AT110" s="540"/>
      <c r="AU110" s="541"/>
      <c r="AV110" s="484"/>
      <c r="AW110" s="484"/>
      <c r="AX110" s="484"/>
      <c r="AY110" s="484"/>
      <c r="AZ110" s="484"/>
      <c r="BA110" s="484"/>
      <c r="BB110" s="485"/>
      <c r="BC110" s="485"/>
      <c r="BD110" s="486"/>
      <c r="BE110" s="487"/>
      <c r="BF110" s="485"/>
      <c r="BG110" s="484"/>
      <c r="BH110" s="485"/>
      <c r="BI110" s="485"/>
      <c r="BJ110" s="485"/>
      <c r="BK110" s="488"/>
      <c r="BL110" s="489"/>
      <c r="BM110" s="485"/>
      <c r="BN110" s="485"/>
      <c r="BO110" s="485"/>
      <c r="BP110" s="485"/>
      <c r="BQ110" s="490"/>
      <c r="BR110" s="485"/>
      <c r="BS110" s="491" t="str">
        <f>IF(F110="","",IF(OR(AND(分岐管理シート!D108&lt;9, 分岐管理シート!L108&lt;10),AND(分岐管理シート!D108&gt;9, 分岐管理シート!L108&gt;10)),"","error"))</f>
        <v/>
      </c>
      <c r="BT110" s="491"/>
      <c r="BU110" s="491"/>
      <c r="BV110" s="491"/>
      <c r="BW110" s="491"/>
      <c r="BX110" s="491" t="str">
        <f>IF(AND(D110="R7_補正", OR(分岐管理シート!AF108&lt;27,分岐管理シート!AF108&gt;39)),"error","")</f>
        <v/>
      </c>
      <c r="BY110" s="491" t="str">
        <f>IF(F110="","",IF(OR(分岐管理シート!AG108&lt;27,分岐管理シート!AG108&gt;39),"error",""))</f>
        <v/>
      </c>
      <c r="BZ110" s="491" t="str">
        <f>IF(F110="","",IF(AND(OR(AD110="○", D110="R7_補正", D110="R7_予備"), 分岐管理シート!AG108&gt;=27),"",IF(AND(分岐管理シート!AG108&lt;=38, 分岐管理シート!AG108&gt;=27),"","error")))</f>
        <v/>
      </c>
      <c r="CA110" s="492" t="str">
        <f>IF(OR(D110="", D110="R6_補正", D110="R7_予備"),
   "",IF(F110="","",IF(AND(VLOOKUP(AE110,―!$AH$15:$AI$40,2,FALSE) &lt;= VLOOKUP(AF110,―!$AH$15:$AI$40,2,FALSE),VLOOKUP(AF110,―!$AH$15:$AI$40,2,FALSE) &lt;= VLOOKUP(AG110,―!$AH$15:$AI$40,2,FALSE)),"","error")))</f>
        <v/>
      </c>
      <c r="CB110" s="492" t="str">
        <f t="shared" si="4"/>
        <v/>
      </c>
      <c r="CC110" s="491" t="str">
        <f t="shared" si="5"/>
        <v/>
      </c>
      <c r="CD110" s="491" t="str">
        <f t="shared" si="3"/>
        <v/>
      </c>
      <c r="CE110" s="485"/>
      <c r="CF110" s="485"/>
      <c r="CG110" s="485"/>
      <c r="CH110" s="485"/>
      <c r="CI110" s="485" t="str">
        <f>分岐管理シート!BD108</f>
        <v/>
      </c>
      <c r="CJ110" s="493" t="str">
        <f t="shared" si="6"/>
        <v/>
      </c>
      <c r="CK110" s="555" t="str">
        <f>IF(D110="R6_補正",IF(SUM(変更カウント!D108:AR108)=0,"","error"),IF(AND(SUM(変更カウント!D108:AE108)=0,SUM(変更カウント!AH108:AP108)=0,変更カウント!AR108=0),"","error"))</f>
        <v/>
      </c>
    </row>
    <row r="111" spans="1:93" ht="24" thickBot="1" x14ac:dyDescent="0.25">
      <c r="A111" s="500"/>
      <c r="B111" s="501"/>
      <c r="C111" s="498">
        <v>37</v>
      </c>
      <c r="D111" s="467"/>
      <c r="E111" s="468"/>
      <c r="F111" s="469"/>
      <c r="G111" s="469"/>
      <c r="H111" s="469"/>
      <c r="I111" s="470"/>
      <c r="J111" s="470"/>
      <c r="K111" s="471"/>
      <c r="L111" s="470"/>
      <c r="M111" s="443"/>
      <c r="N111" s="443"/>
      <c r="O111" s="443"/>
      <c r="P111" s="472"/>
      <c r="Q111" s="197">
        <v>0</v>
      </c>
      <c r="R111" s="198">
        <v>0</v>
      </c>
      <c r="S111" s="473"/>
      <c r="T111" s="197"/>
      <c r="U111" s="197"/>
      <c r="V111" s="197"/>
      <c r="W111" s="474"/>
      <c r="X111" s="473"/>
      <c r="Y111" s="473"/>
      <c r="Z111" s="473"/>
      <c r="AA111" s="475"/>
      <c r="AB111" s="469"/>
      <c r="AC111" s="469"/>
      <c r="AD111" s="469"/>
      <c r="AE111" s="476"/>
      <c r="AF111" s="221"/>
      <c r="AG111" s="221"/>
      <c r="AH111" s="477"/>
      <c r="AI111" s="478"/>
      <c r="AJ111" s="475"/>
      <c r="AK111" s="479"/>
      <c r="AL111" s="479"/>
      <c r="AM111" s="480"/>
      <c r="AN111" s="479"/>
      <c r="AO111" s="481"/>
      <c r="AP111" s="482"/>
      <c r="AQ111" s="552"/>
      <c r="AR111" s="483"/>
      <c r="AS111" s="539"/>
      <c r="AT111" s="540"/>
      <c r="AU111" s="541"/>
      <c r="AV111" s="484"/>
      <c r="AW111" s="484"/>
      <c r="AX111" s="484"/>
      <c r="AY111" s="484"/>
      <c r="AZ111" s="484"/>
      <c r="BA111" s="484"/>
      <c r="BB111" s="485"/>
      <c r="BC111" s="485"/>
      <c r="BD111" s="486"/>
      <c r="BE111" s="487"/>
      <c r="BF111" s="485"/>
      <c r="BG111" s="484"/>
      <c r="BH111" s="485"/>
      <c r="BI111" s="485"/>
      <c r="BJ111" s="485"/>
      <c r="BK111" s="488"/>
      <c r="BL111" s="489"/>
      <c r="BM111" s="485"/>
      <c r="BN111" s="485"/>
      <c r="BO111" s="485"/>
      <c r="BP111" s="485"/>
      <c r="BQ111" s="490"/>
      <c r="BR111" s="485"/>
      <c r="BS111" s="491" t="str">
        <f>IF(F111="","",IF(OR(AND(分岐管理シート!D109&lt;9, 分岐管理シート!L109&lt;10),AND(分岐管理シート!D109&gt;9, 分岐管理シート!L109&gt;10)),"","error"))</f>
        <v/>
      </c>
      <c r="BT111" s="491"/>
      <c r="BU111" s="491"/>
      <c r="BV111" s="491"/>
      <c r="BW111" s="491"/>
      <c r="BX111" s="491" t="str">
        <f>IF(AND(D111="R7_補正", OR(分岐管理シート!AF109&lt;27,分岐管理シート!AF109&gt;39)),"error","")</f>
        <v/>
      </c>
      <c r="BY111" s="491" t="str">
        <f>IF(F111="","",IF(OR(分岐管理シート!AG109&lt;27,分岐管理シート!AG109&gt;39),"error",""))</f>
        <v/>
      </c>
      <c r="BZ111" s="491" t="str">
        <f>IF(F111="","",IF(AND(OR(AD111="○", D111="R7_補正", D111="R7_予備"), 分岐管理シート!AG109&gt;=27),"",IF(AND(分岐管理シート!AG109&lt;=38, 分岐管理シート!AG109&gt;=27),"","error")))</f>
        <v/>
      </c>
      <c r="CA111" s="492" t="str">
        <f>IF(OR(D111="", D111="R6_補正", D111="R7_予備"),
   "",IF(F111="","",IF(AND(VLOOKUP(AE111,―!$AH$15:$AI$40,2,FALSE) &lt;= VLOOKUP(AF111,―!$AH$15:$AI$40,2,FALSE),VLOOKUP(AF111,―!$AH$15:$AI$40,2,FALSE) &lt;= VLOOKUP(AG111,―!$AH$15:$AI$40,2,FALSE)),"","error")))</f>
        <v/>
      </c>
      <c r="CB111" s="492" t="str">
        <f t="shared" si="4"/>
        <v/>
      </c>
      <c r="CC111" s="491" t="str">
        <f t="shared" si="5"/>
        <v/>
      </c>
      <c r="CD111" s="491" t="str">
        <f t="shared" si="3"/>
        <v/>
      </c>
      <c r="CE111" s="485"/>
      <c r="CF111" s="485"/>
      <c r="CG111" s="485"/>
      <c r="CH111" s="485"/>
      <c r="CI111" s="485" t="str">
        <f>分岐管理シート!BD109</f>
        <v/>
      </c>
      <c r="CJ111" s="493" t="str">
        <f t="shared" si="6"/>
        <v/>
      </c>
      <c r="CK111" s="555" t="str">
        <f>IF(D111="R6_補正",IF(SUM(変更カウント!D109:AR109)=0,"","error"),IF(AND(SUM(変更カウント!D109:AE109)=0,SUM(変更カウント!AH109:AP109)=0,変更カウント!AR109=0),"","error"))</f>
        <v/>
      </c>
    </row>
    <row r="112" spans="1:93" ht="24" thickBot="1" x14ac:dyDescent="0.25">
      <c r="A112" s="500"/>
      <c r="B112" s="501"/>
      <c r="C112" s="499">
        <v>38</v>
      </c>
      <c r="D112" s="467"/>
      <c r="E112" s="468"/>
      <c r="F112" s="469"/>
      <c r="G112" s="469"/>
      <c r="H112" s="469"/>
      <c r="I112" s="470"/>
      <c r="J112" s="470"/>
      <c r="K112" s="471"/>
      <c r="L112" s="470"/>
      <c r="M112" s="443"/>
      <c r="N112" s="443"/>
      <c r="O112" s="443"/>
      <c r="P112" s="472"/>
      <c r="Q112" s="197">
        <v>0</v>
      </c>
      <c r="R112" s="198">
        <v>0</v>
      </c>
      <c r="S112" s="473"/>
      <c r="T112" s="197"/>
      <c r="U112" s="197"/>
      <c r="V112" s="197"/>
      <c r="W112" s="474"/>
      <c r="X112" s="473"/>
      <c r="Y112" s="473"/>
      <c r="Z112" s="473"/>
      <c r="AA112" s="475"/>
      <c r="AB112" s="469"/>
      <c r="AC112" s="469"/>
      <c r="AD112" s="469"/>
      <c r="AE112" s="476"/>
      <c r="AF112" s="221"/>
      <c r="AG112" s="221"/>
      <c r="AH112" s="477"/>
      <c r="AI112" s="478"/>
      <c r="AJ112" s="475"/>
      <c r="AK112" s="479"/>
      <c r="AL112" s="479"/>
      <c r="AM112" s="480"/>
      <c r="AN112" s="479"/>
      <c r="AO112" s="481"/>
      <c r="AP112" s="482"/>
      <c r="AQ112" s="552"/>
      <c r="AR112" s="483"/>
      <c r="AS112" s="539"/>
      <c r="AT112" s="540"/>
      <c r="AU112" s="541"/>
      <c r="AV112" s="484"/>
      <c r="AW112" s="484"/>
      <c r="AX112" s="484"/>
      <c r="AY112" s="484"/>
      <c r="AZ112" s="484"/>
      <c r="BA112" s="484"/>
      <c r="BB112" s="485"/>
      <c r="BC112" s="485"/>
      <c r="BD112" s="486"/>
      <c r="BE112" s="487"/>
      <c r="BF112" s="485"/>
      <c r="BG112" s="484"/>
      <c r="BH112" s="485"/>
      <c r="BI112" s="485"/>
      <c r="BJ112" s="485"/>
      <c r="BK112" s="488"/>
      <c r="BL112" s="489"/>
      <c r="BM112" s="485"/>
      <c r="BN112" s="485"/>
      <c r="BO112" s="485"/>
      <c r="BP112" s="485"/>
      <c r="BQ112" s="490"/>
      <c r="BR112" s="485"/>
      <c r="BS112" s="491" t="str">
        <f>IF(F112="","",IF(OR(AND(分岐管理シート!D110&lt;9, 分岐管理シート!L110&lt;10),AND(分岐管理シート!D110&gt;9, 分岐管理シート!L110&gt;10)),"","error"))</f>
        <v/>
      </c>
      <c r="BT112" s="491"/>
      <c r="BU112" s="491"/>
      <c r="BV112" s="491"/>
      <c r="BW112" s="491"/>
      <c r="BX112" s="491" t="str">
        <f>IF(AND(D112="R7_補正", OR(分岐管理シート!AF110&lt;27,分岐管理シート!AF110&gt;39)),"error","")</f>
        <v/>
      </c>
      <c r="BY112" s="491" t="str">
        <f>IF(F112="","",IF(OR(分岐管理シート!AG110&lt;27,分岐管理シート!AG110&gt;39),"error",""))</f>
        <v/>
      </c>
      <c r="BZ112" s="491" t="str">
        <f>IF(F112="","",IF(AND(OR(AD112="○", D112="R7_補正", D112="R7_予備"), 分岐管理シート!AG110&gt;=27),"",IF(AND(分岐管理シート!AG110&lt;=38, 分岐管理シート!AG110&gt;=27),"","error")))</f>
        <v/>
      </c>
      <c r="CA112" s="492" t="str">
        <f>IF(OR(D112="", D112="R6_補正", D112="R7_予備"),
   "",IF(F112="","",IF(AND(VLOOKUP(AE112,―!$AH$15:$AI$40,2,FALSE) &lt;= VLOOKUP(AF112,―!$AH$15:$AI$40,2,FALSE),VLOOKUP(AF112,―!$AH$15:$AI$40,2,FALSE) &lt;= VLOOKUP(AG112,―!$AH$15:$AI$40,2,FALSE)),"","error")))</f>
        <v/>
      </c>
      <c r="CB112" s="492" t="str">
        <f t="shared" si="4"/>
        <v/>
      </c>
      <c r="CC112" s="491" t="str">
        <f t="shared" si="5"/>
        <v/>
      </c>
      <c r="CD112" s="491" t="str">
        <f t="shared" si="3"/>
        <v/>
      </c>
      <c r="CE112" s="485"/>
      <c r="CF112" s="485"/>
      <c r="CG112" s="485"/>
      <c r="CH112" s="485"/>
      <c r="CI112" s="485" t="str">
        <f>分岐管理シート!BD110</f>
        <v/>
      </c>
      <c r="CJ112" s="493" t="str">
        <f t="shared" si="6"/>
        <v/>
      </c>
      <c r="CK112" s="555" t="str">
        <f>IF(D112="R6_補正",IF(SUM(変更カウント!D110:AR110)=0,"","error"),IF(AND(SUM(変更カウント!D110:AE110)=0,SUM(変更カウント!AH110:AP110)=0,変更カウント!AR110=0),"","error"))</f>
        <v/>
      </c>
    </row>
    <row r="113" spans="1:89" ht="24" thickBot="1" x14ac:dyDescent="0.25">
      <c r="A113" s="500"/>
      <c r="B113" s="501"/>
      <c r="C113" s="499">
        <v>39</v>
      </c>
      <c r="D113" s="467"/>
      <c r="E113" s="468"/>
      <c r="F113" s="469"/>
      <c r="G113" s="469"/>
      <c r="H113" s="469"/>
      <c r="I113" s="470"/>
      <c r="J113" s="470"/>
      <c r="K113" s="471"/>
      <c r="L113" s="470"/>
      <c r="M113" s="443"/>
      <c r="N113" s="443"/>
      <c r="O113" s="443"/>
      <c r="P113" s="472"/>
      <c r="Q113" s="197">
        <v>0</v>
      </c>
      <c r="R113" s="198">
        <v>0</v>
      </c>
      <c r="S113" s="473"/>
      <c r="T113" s="197"/>
      <c r="U113" s="197"/>
      <c r="V113" s="197"/>
      <c r="W113" s="474"/>
      <c r="X113" s="473"/>
      <c r="Y113" s="473"/>
      <c r="Z113" s="473"/>
      <c r="AA113" s="475"/>
      <c r="AB113" s="469"/>
      <c r="AC113" s="469"/>
      <c r="AD113" s="469"/>
      <c r="AE113" s="476"/>
      <c r="AF113" s="221"/>
      <c r="AG113" s="221"/>
      <c r="AH113" s="477"/>
      <c r="AI113" s="478"/>
      <c r="AJ113" s="475"/>
      <c r="AK113" s="479"/>
      <c r="AL113" s="479"/>
      <c r="AM113" s="480"/>
      <c r="AN113" s="479"/>
      <c r="AO113" s="481"/>
      <c r="AP113" s="482"/>
      <c r="AQ113" s="552"/>
      <c r="AR113" s="483"/>
      <c r="AS113" s="539"/>
      <c r="AT113" s="540"/>
      <c r="AU113" s="541"/>
      <c r="AV113" s="484"/>
      <c r="AW113" s="484"/>
      <c r="AX113" s="484"/>
      <c r="AY113" s="484"/>
      <c r="AZ113" s="484"/>
      <c r="BA113" s="484"/>
      <c r="BB113" s="485"/>
      <c r="BC113" s="485"/>
      <c r="BD113" s="486"/>
      <c r="BE113" s="487"/>
      <c r="BF113" s="485"/>
      <c r="BG113" s="484"/>
      <c r="BH113" s="485"/>
      <c r="BI113" s="485"/>
      <c r="BJ113" s="485"/>
      <c r="BK113" s="488"/>
      <c r="BL113" s="489"/>
      <c r="BM113" s="485"/>
      <c r="BN113" s="485"/>
      <c r="BO113" s="485"/>
      <c r="BP113" s="485"/>
      <c r="BQ113" s="490"/>
      <c r="BR113" s="485"/>
      <c r="BS113" s="491" t="str">
        <f>IF(F113="","",IF(OR(AND(分岐管理シート!D111&lt;9, 分岐管理シート!L111&lt;10),AND(分岐管理シート!D111&gt;9, 分岐管理シート!L111&gt;10)),"","error"))</f>
        <v/>
      </c>
      <c r="BT113" s="491"/>
      <c r="BU113" s="491"/>
      <c r="BV113" s="491"/>
      <c r="BW113" s="491"/>
      <c r="BX113" s="491" t="str">
        <f>IF(AND(D113="R7_補正", OR(分岐管理シート!AF111&lt;27,分岐管理シート!AF111&gt;39)),"error","")</f>
        <v/>
      </c>
      <c r="BY113" s="491" t="str">
        <f>IF(F113="","",IF(OR(分岐管理シート!AG111&lt;27,分岐管理シート!AG111&gt;39),"error",""))</f>
        <v/>
      </c>
      <c r="BZ113" s="491" t="str">
        <f>IF(F113="","",IF(AND(OR(AD113="○", D113="R7_補正", D113="R7_予備"), 分岐管理シート!AG111&gt;=27),"",IF(AND(分岐管理シート!AG111&lt;=38, 分岐管理シート!AG111&gt;=27),"","error")))</f>
        <v/>
      </c>
      <c r="CA113" s="492" t="str">
        <f>IF(OR(D113="", D113="R6_補正", D113="R7_予備"),
   "",IF(F113="","",IF(AND(VLOOKUP(AE113,―!$AH$15:$AI$40,2,FALSE) &lt;= VLOOKUP(AF113,―!$AH$15:$AI$40,2,FALSE),VLOOKUP(AF113,―!$AH$15:$AI$40,2,FALSE) &lt;= VLOOKUP(AG113,―!$AH$15:$AI$40,2,FALSE)),"","error")))</f>
        <v/>
      </c>
      <c r="CB113" s="492" t="str">
        <f t="shared" si="4"/>
        <v/>
      </c>
      <c r="CC113" s="491" t="str">
        <f t="shared" si="5"/>
        <v/>
      </c>
      <c r="CD113" s="491" t="str">
        <f t="shared" si="3"/>
        <v/>
      </c>
      <c r="CE113" s="485"/>
      <c r="CF113" s="485"/>
      <c r="CG113" s="485"/>
      <c r="CH113" s="485"/>
      <c r="CI113" s="485" t="str">
        <f>分岐管理シート!BD111</f>
        <v/>
      </c>
      <c r="CJ113" s="493" t="str">
        <f t="shared" si="6"/>
        <v/>
      </c>
      <c r="CK113" s="555" t="str">
        <f>IF(D113="R6_補正",IF(SUM(変更カウント!D111:AR111)=0,"","error"),IF(AND(SUM(変更カウント!D111:AE111)=0,SUM(変更カウント!AH111:AP111)=0,変更カウント!AR111=0),"","error"))</f>
        <v/>
      </c>
    </row>
    <row r="114" spans="1:89" ht="24" thickBot="1" x14ac:dyDescent="0.25">
      <c r="A114" s="500"/>
      <c r="B114" s="501"/>
      <c r="C114" s="498">
        <v>40</v>
      </c>
      <c r="D114" s="467"/>
      <c r="E114" s="468"/>
      <c r="F114" s="469"/>
      <c r="G114" s="469"/>
      <c r="H114" s="469"/>
      <c r="I114" s="470"/>
      <c r="J114" s="470"/>
      <c r="K114" s="471"/>
      <c r="L114" s="470"/>
      <c r="M114" s="443"/>
      <c r="N114" s="443"/>
      <c r="O114" s="443"/>
      <c r="P114" s="472"/>
      <c r="Q114" s="197">
        <v>0</v>
      </c>
      <c r="R114" s="198">
        <v>0</v>
      </c>
      <c r="S114" s="473"/>
      <c r="T114" s="197"/>
      <c r="U114" s="197"/>
      <c r="V114" s="197"/>
      <c r="W114" s="474"/>
      <c r="X114" s="473"/>
      <c r="Y114" s="473"/>
      <c r="Z114" s="473"/>
      <c r="AA114" s="475"/>
      <c r="AB114" s="469"/>
      <c r="AC114" s="469"/>
      <c r="AD114" s="469"/>
      <c r="AE114" s="476"/>
      <c r="AF114" s="221"/>
      <c r="AG114" s="221"/>
      <c r="AH114" s="477"/>
      <c r="AI114" s="478"/>
      <c r="AJ114" s="475"/>
      <c r="AK114" s="479"/>
      <c r="AL114" s="479"/>
      <c r="AM114" s="480"/>
      <c r="AN114" s="479"/>
      <c r="AO114" s="481"/>
      <c r="AP114" s="482"/>
      <c r="AQ114" s="552"/>
      <c r="AR114" s="483"/>
      <c r="AS114" s="539"/>
      <c r="AT114" s="540"/>
      <c r="AU114" s="541"/>
      <c r="AV114" s="484"/>
      <c r="AW114" s="484"/>
      <c r="AX114" s="484"/>
      <c r="AY114" s="484"/>
      <c r="AZ114" s="484"/>
      <c r="BA114" s="484"/>
      <c r="BB114" s="485"/>
      <c r="BC114" s="485"/>
      <c r="BD114" s="486"/>
      <c r="BE114" s="487"/>
      <c r="BF114" s="485"/>
      <c r="BG114" s="484"/>
      <c r="BH114" s="485"/>
      <c r="BI114" s="485"/>
      <c r="BJ114" s="485"/>
      <c r="BK114" s="488"/>
      <c r="BL114" s="489"/>
      <c r="BM114" s="485"/>
      <c r="BN114" s="485"/>
      <c r="BO114" s="485"/>
      <c r="BP114" s="485"/>
      <c r="BQ114" s="490"/>
      <c r="BR114" s="485"/>
      <c r="BS114" s="491" t="str">
        <f>IF(F114="","",IF(OR(AND(分岐管理シート!D112&lt;9, 分岐管理シート!L112&lt;10),AND(分岐管理シート!D112&gt;9, 分岐管理シート!L112&gt;10)),"","error"))</f>
        <v/>
      </c>
      <c r="BT114" s="491"/>
      <c r="BU114" s="491"/>
      <c r="BV114" s="491"/>
      <c r="BW114" s="491"/>
      <c r="BX114" s="491" t="str">
        <f>IF(AND(D114="R7_補正", OR(分岐管理シート!AF112&lt;27,分岐管理シート!AF112&gt;39)),"error","")</f>
        <v/>
      </c>
      <c r="BY114" s="491" t="str">
        <f>IF(F114="","",IF(OR(分岐管理シート!AG112&lt;27,分岐管理シート!AG112&gt;39),"error",""))</f>
        <v/>
      </c>
      <c r="BZ114" s="491" t="str">
        <f>IF(F114="","",IF(AND(OR(AD114="○", D114="R7_補正", D114="R7_予備"), 分岐管理シート!AG112&gt;=27),"",IF(AND(分岐管理シート!AG112&lt;=38, 分岐管理シート!AG112&gt;=27),"","error")))</f>
        <v/>
      </c>
      <c r="CA114" s="492" t="str">
        <f>IF(OR(D114="", D114="R6_補正", D114="R7_予備"),
   "",IF(F114="","",IF(AND(VLOOKUP(AE114,―!$AH$15:$AI$40,2,FALSE) &lt;= VLOOKUP(AF114,―!$AH$15:$AI$40,2,FALSE),VLOOKUP(AF114,―!$AH$15:$AI$40,2,FALSE) &lt;= VLOOKUP(AG114,―!$AH$15:$AI$40,2,FALSE)),"","error")))</f>
        <v/>
      </c>
      <c r="CB114" s="492" t="str">
        <f t="shared" si="4"/>
        <v/>
      </c>
      <c r="CC114" s="491" t="str">
        <f t="shared" si="5"/>
        <v/>
      </c>
      <c r="CD114" s="491" t="str">
        <f t="shared" si="3"/>
        <v/>
      </c>
      <c r="CE114" s="485"/>
      <c r="CF114" s="485"/>
      <c r="CG114" s="485"/>
      <c r="CH114" s="485"/>
      <c r="CI114" s="485" t="str">
        <f>分岐管理シート!BD112</f>
        <v/>
      </c>
      <c r="CJ114" s="493" t="str">
        <f t="shared" si="6"/>
        <v/>
      </c>
      <c r="CK114" s="555" t="str">
        <f>IF(D114="R6_補正",IF(SUM(変更カウント!D112:AR112)=0,"","error"),IF(AND(SUM(変更カウント!D112:AE112)=0,SUM(変更カウント!AH112:AP112)=0,変更カウント!AR112=0),"","error"))</f>
        <v/>
      </c>
    </row>
    <row r="115" spans="1:89" ht="24" thickBot="1" x14ac:dyDescent="0.25">
      <c r="A115" s="500"/>
      <c r="B115" s="501"/>
      <c r="C115" s="499">
        <v>41</v>
      </c>
      <c r="D115" s="467"/>
      <c r="E115" s="468"/>
      <c r="F115" s="469"/>
      <c r="G115" s="469"/>
      <c r="H115" s="469"/>
      <c r="I115" s="470"/>
      <c r="J115" s="470"/>
      <c r="K115" s="471"/>
      <c r="L115" s="470"/>
      <c r="M115" s="443"/>
      <c r="N115" s="443"/>
      <c r="O115" s="443"/>
      <c r="P115" s="472"/>
      <c r="Q115" s="197">
        <v>0</v>
      </c>
      <c r="R115" s="198">
        <v>0</v>
      </c>
      <c r="S115" s="473"/>
      <c r="T115" s="197"/>
      <c r="U115" s="197"/>
      <c r="V115" s="197"/>
      <c r="W115" s="474"/>
      <c r="X115" s="473"/>
      <c r="Y115" s="473"/>
      <c r="Z115" s="473"/>
      <c r="AA115" s="475"/>
      <c r="AB115" s="469"/>
      <c r="AC115" s="469"/>
      <c r="AD115" s="469"/>
      <c r="AE115" s="476"/>
      <c r="AF115" s="221"/>
      <c r="AG115" s="221"/>
      <c r="AH115" s="477"/>
      <c r="AI115" s="478"/>
      <c r="AJ115" s="475"/>
      <c r="AK115" s="479"/>
      <c r="AL115" s="479"/>
      <c r="AM115" s="480"/>
      <c r="AN115" s="479"/>
      <c r="AO115" s="481"/>
      <c r="AP115" s="482"/>
      <c r="AQ115" s="552"/>
      <c r="AR115" s="483"/>
      <c r="AS115" s="539"/>
      <c r="AT115" s="540"/>
      <c r="AU115" s="541"/>
      <c r="AV115" s="484"/>
      <c r="AW115" s="484"/>
      <c r="AX115" s="484"/>
      <c r="AY115" s="484"/>
      <c r="AZ115" s="484"/>
      <c r="BA115" s="484"/>
      <c r="BB115" s="485"/>
      <c r="BC115" s="485"/>
      <c r="BD115" s="486"/>
      <c r="BE115" s="487"/>
      <c r="BF115" s="485"/>
      <c r="BG115" s="484"/>
      <c r="BH115" s="485"/>
      <c r="BI115" s="485"/>
      <c r="BJ115" s="485"/>
      <c r="BK115" s="488"/>
      <c r="BL115" s="489"/>
      <c r="BM115" s="485"/>
      <c r="BN115" s="485"/>
      <c r="BO115" s="485"/>
      <c r="BP115" s="485"/>
      <c r="BQ115" s="490"/>
      <c r="BR115" s="485"/>
      <c r="BS115" s="491" t="str">
        <f>IF(F115="","",IF(OR(AND(分岐管理シート!D113&lt;9, 分岐管理シート!L113&lt;10),AND(分岐管理シート!D113&gt;9, 分岐管理シート!L113&gt;10)),"","error"))</f>
        <v/>
      </c>
      <c r="BT115" s="491"/>
      <c r="BU115" s="491"/>
      <c r="BV115" s="491"/>
      <c r="BW115" s="491"/>
      <c r="BX115" s="491" t="str">
        <f>IF(AND(D115="R7_補正", OR(分岐管理シート!AF113&lt;27,分岐管理シート!AF113&gt;39)),"error","")</f>
        <v/>
      </c>
      <c r="BY115" s="491" t="str">
        <f>IF(F115="","",IF(OR(分岐管理シート!AG113&lt;27,分岐管理シート!AG113&gt;39),"error",""))</f>
        <v/>
      </c>
      <c r="BZ115" s="491" t="str">
        <f>IF(F115="","",IF(AND(OR(AD115="○", D115="R7_補正", D115="R7_予備"), 分岐管理シート!AG113&gt;=27),"",IF(AND(分岐管理シート!AG113&lt;=38, 分岐管理シート!AG113&gt;=27),"","error")))</f>
        <v/>
      </c>
      <c r="CA115" s="492" t="str">
        <f>IF(OR(D115="", D115="R6_補正", D115="R7_予備"),
   "",IF(F115="","",IF(AND(VLOOKUP(AE115,―!$AH$15:$AI$40,2,FALSE) &lt;= VLOOKUP(AF115,―!$AH$15:$AI$40,2,FALSE),VLOOKUP(AF115,―!$AH$15:$AI$40,2,FALSE) &lt;= VLOOKUP(AG115,―!$AH$15:$AI$40,2,FALSE)),"","error")))</f>
        <v/>
      </c>
      <c r="CB115" s="492" t="str">
        <f t="shared" si="4"/>
        <v/>
      </c>
      <c r="CC115" s="491" t="str">
        <f t="shared" si="5"/>
        <v/>
      </c>
      <c r="CD115" s="491" t="str">
        <f t="shared" si="3"/>
        <v/>
      </c>
      <c r="CE115" s="485"/>
      <c r="CF115" s="485"/>
      <c r="CG115" s="485"/>
      <c r="CH115" s="485"/>
      <c r="CI115" s="485" t="str">
        <f>分岐管理シート!BD113</f>
        <v/>
      </c>
      <c r="CJ115" s="493" t="str">
        <f t="shared" si="6"/>
        <v/>
      </c>
      <c r="CK115" s="555" t="str">
        <f>IF(D115="R6_補正",IF(SUM(変更カウント!D113:AR113)=0,"","error"),IF(AND(SUM(変更カウント!D113:AE113)=0,SUM(変更カウント!AH113:AP113)=0,変更カウント!AR113=0),"","error"))</f>
        <v/>
      </c>
    </row>
    <row r="116" spans="1:89" ht="24" thickBot="1" x14ac:dyDescent="0.25">
      <c r="A116" s="500"/>
      <c r="B116" s="501"/>
      <c r="C116" s="499">
        <v>42</v>
      </c>
      <c r="D116" s="467"/>
      <c r="E116" s="468"/>
      <c r="F116" s="469"/>
      <c r="G116" s="469"/>
      <c r="H116" s="469"/>
      <c r="I116" s="470"/>
      <c r="J116" s="470"/>
      <c r="K116" s="471"/>
      <c r="L116" s="470"/>
      <c r="M116" s="443"/>
      <c r="N116" s="443"/>
      <c r="O116" s="443"/>
      <c r="P116" s="472"/>
      <c r="Q116" s="197">
        <v>0</v>
      </c>
      <c r="R116" s="198">
        <v>0</v>
      </c>
      <c r="S116" s="473"/>
      <c r="T116" s="197"/>
      <c r="U116" s="197"/>
      <c r="V116" s="197"/>
      <c r="W116" s="474"/>
      <c r="X116" s="473"/>
      <c r="Y116" s="473"/>
      <c r="Z116" s="473"/>
      <c r="AA116" s="475"/>
      <c r="AB116" s="469"/>
      <c r="AC116" s="469"/>
      <c r="AD116" s="469"/>
      <c r="AE116" s="476"/>
      <c r="AF116" s="221"/>
      <c r="AG116" s="221"/>
      <c r="AH116" s="477"/>
      <c r="AI116" s="478"/>
      <c r="AJ116" s="475"/>
      <c r="AK116" s="479"/>
      <c r="AL116" s="479"/>
      <c r="AM116" s="480"/>
      <c r="AN116" s="479"/>
      <c r="AO116" s="481"/>
      <c r="AP116" s="482"/>
      <c r="AQ116" s="552"/>
      <c r="AR116" s="483"/>
      <c r="AS116" s="539"/>
      <c r="AT116" s="540"/>
      <c r="AU116" s="541"/>
      <c r="AV116" s="484"/>
      <c r="AW116" s="484"/>
      <c r="AX116" s="484"/>
      <c r="AY116" s="484"/>
      <c r="AZ116" s="484"/>
      <c r="BA116" s="484"/>
      <c r="BB116" s="485"/>
      <c r="BC116" s="485"/>
      <c r="BD116" s="486"/>
      <c r="BE116" s="487"/>
      <c r="BF116" s="485"/>
      <c r="BG116" s="484"/>
      <c r="BH116" s="485"/>
      <c r="BI116" s="485"/>
      <c r="BJ116" s="485"/>
      <c r="BK116" s="488"/>
      <c r="BL116" s="489"/>
      <c r="BM116" s="485"/>
      <c r="BN116" s="485"/>
      <c r="BO116" s="485"/>
      <c r="BP116" s="485"/>
      <c r="BQ116" s="490"/>
      <c r="BR116" s="485"/>
      <c r="BS116" s="491" t="str">
        <f>IF(F116="","",IF(OR(AND(分岐管理シート!D114&lt;9, 分岐管理シート!L114&lt;10),AND(分岐管理シート!D114&gt;9, 分岐管理シート!L114&gt;10)),"","error"))</f>
        <v/>
      </c>
      <c r="BT116" s="491"/>
      <c r="BU116" s="491"/>
      <c r="BV116" s="491"/>
      <c r="BW116" s="491"/>
      <c r="BX116" s="491" t="str">
        <f>IF(AND(D116="R7_補正", OR(分岐管理シート!AF114&lt;27,分岐管理シート!AF114&gt;39)),"error","")</f>
        <v/>
      </c>
      <c r="BY116" s="491" t="str">
        <f>IF(F116="","",IF(OR(分岐管理シート!AG114&lt;27,分岐管理シート!AG114&gt;39),"error",""))</f>
        <v/>
      </c>
      <c r="BZ116" s="491" t="str">
        <f>IF(F116="","",IF(AND(OR(AD116="○", D116="R7_補正", D116="R7_予備"), 分岐管理シート!AG114&gt;=27),"",IF(AND(分岐管理シート!AG114&lt;=38, 分岐管理シート!AG114&gt;=27),"","error")))</f>
        <v/>
      </c>
      <c r="CA116" s="492" t="str">
        <f>IF(OR(D116="", D116="R6_補正", D116="R7_予備"),
   "",IF(F116="","",IF(AND(VLOOKUP(AE116,―!$AH$15:$AI$40,2,FALSE) &lt;= VLOOKUP(AF116,―!$AH$15:$AI$40,2,FALSE),VLOOKUP(AF116,―!$AH$15:$AI$40,2,FALSE) &lt;= VLOOKUP(AG116,―!$AH$15:$AI$40,2,FALSE)),"","error")))</f>
        <v/>
      </c>
      <c r="CB116" s="492" t="str">
        <f t="shared" si="4"/>
        <v/>
      </c>
      <c r="CC116" s="491" t="str">
        <f t="shared" si="5"/>
        <v/>
      </c>
      <c r="CD116" s="491" t="str">
        <f t="shared" si="3"/>
        <v/>
      </c>
      <c r="CE116" s="485"/>
      <c r="CF116" s="485"/>
      <c r="CG116" s="485"/>
      <c r="CH116" s="485"/>
      <c r="CI116" s="485" t="str">
        <f>分岐管理シート!BD114</f>
        <v/>
      </c>
      <c r="CJ116" s="493" t="str">
        <f t="shared" si="6"/>
        <v/>
      </c>
      <c r="CK116" s="555" t="str">
        <f>IF(D116="R6_補正",IF(SUM(変更カウント!D114:AR114)=0,"","error"),IF(AND(SUM(変更カウント!D114:AE114)=0,SUM(変更カウント!AH114:AP114)=0,変更カウント!AR114=0),"","error"))</f>
        <v/>
      </c>
    </row>
    <row r="117" spans="1:89" ht="24" thickBot="1" x14ac:dyDescent="0.25">
      <c r="A117" s="500"/>
      <c r="B117" s="501"/>
      <c r="C117" s="498">
        <v>43</v>
      </c>
      <c r="D117" s="467"/>
      <c r="E117" s="468"/>
      <c r="F117" s="469"/>
      <c r="G117" s="469"/>
      <c r="H117" s="469"/>
      <c r="I117" s="470"/>
      <c r="J117" s="470"/>
      <c r="K117" s="471"/>
      <c r="L117" s="470"/>
      <c r="M117" s="443"/>
      <c r="N117" s="443"/>
      <c r="O117" s="443"/>
      <c r="P117" s="472"/>
      <c r="Q117" s="197">
        <v>0</v>
      </c>
      <c r="R117" s="198">
        <v>0</v>
      </c>
      <c r="S117" s="473"/>
      <c r="T117" s="197"/>
      <c r="U117" s="197"/>
      <c r="V117" s="197"/>
      <c r="W117" s="474"/>
      <c r="X117" s="473"/>
      <c r="Y117" s="473"/>
      <c r="Z117" s="473"/>
      <c r="AA117" s="475"/>
      <c r="AB117" s="469"/>
      <c r="AC117" s="469"/>
      <c r="AD117" s="469"/>
      <c r="AE117" s="476"/>
      <c r="AF117" s="221"/>
      <c r="AG117" s="221"/>
      <c r="AH117" s="477"/>
      <c r="AI117" s="478"/>
      <c r="AJ117" s="475"/>
      <c r="AK117" s="479"/>
      <c r="AL117" s="479"/>
      <c r="AM117" s="480"/>
      <c r="AN117" s="479"/>
      <c r="AO117" s="481"/>
      <c r="AP117" s="482"/>
      <c r="AQ117" s="552"/>
      <c r="AR117" s="483"/>
      <c r="AS117" s="539"/>
      <c r="AT117" s="540"/>
      <c r="AU117" s="541"/>
      <c r="AV117" s="484"/>
      <c r="AW117" s="484"/>
      <c r="AX117" s="484"/>
      <c r="AY117" s="484"/>
      <c r="AZ117" s="484"/>
      <c r="BA117" s="484"/>
      <c r="BB117" s="485"/>
      <c r="BC117" s="485"/>
      <c r="BD117" s="486"/>
      <c r="BE117" s="487"/>
      <c r="BF117" s="485"/>
      <c r="BG117" s="484"/>
      <c r="BH117" s="485"/>
      <c r="BI117" s="485"/>
      <c r="BJ117" s="485"/>
      <c r="BK117" s="488"/>
      <c r="BL117" s="489"/>
      <c r="BM117" s="485"/>
      <c r="BN117" s="485"/>
      <c r="BO117" s="485"/>
      <c r="BP117" s="485"/>
      <c r="BQ117" s="490"/>
      <c r="BR117" s="485"/>
      <c r="BS117" s="491" t="str">
        <f>IF(F117="","",IF(OR(AND(分岐管理シート!D115&lt;9, 分岐管理シート!L115&lt;10),AND(分岐管理シート!D115&gt;9, 分岐管理シート!L115&gt;10)),"","error"))</f>
        <v/>
      </c>
      <c r="BT117" s="491"/>
      <c r="BU117" s="491"/>
      <c r="BV117" s="491"/>
      <c r="BW117" s="491"/>
      <c r="BX117" s="491" t="str">
        <f>IF(AND(D117="R7_補正", OR(分岐管理シート!AF115&lt;27,分岐管理シート!AF115&gt;39)),"error","")</f>
        <v/>
      </c>
      <c r="BY117" s="491" t="str">
        <f>IF(F117="","",IF(OR(分岐管理シート!AG115&lt;27,分岐管理シート!AG115&gt;39),"error",""))</f>
        <v/>
      </c>
      <c r="BZ117" s="491" t="str">
        <f>IF(F117="","",IF(AND(OR(AD117="○", D117="R7_補正", D117="R7_予備"), 分岐管理シート!AG115&gt;=27),"",IF(AND(分岐管理シート!AG115&lt;=38, 分岐管理シート!AG115&gt;=27),"","error")))</f>
        <v/>
      </c>
      <c r="CA117" s="492" t="str">
        <f>IF(OR(D117="", D117="R6_補正", D117="R7_予備"),
   "",IF(F117="","",IF(AND(VLOOKUP(AE117,―!$AH$15:$AI$40,2,FALSE) &lt;= VLOOKUP(AF117,―!$AH$15:$AI$40,2,FALSE),VLOOKUP(AF117,―!$AH$15:$AI$40,2,FALSE) &lt;= VLOOKUP(AG117,―!$AH$15:$AI$40,2,FALSE)),"","error")))</f>
        <v/>
      </c>
      <c r="CB117" s="492" t="str">
        <f t="shared" si="4"/>
        <v/>
      </c>
      <c r="CC117" s="491" t="str">
        <f t="shared" si="5"/>
        <v/>
      </c>
      <c r="CD117" s="491" t="str">
        <f t="shared" si="3"/>
        <v/>
      </c>
      <c r="CE117" s="485"/>
      <c r="CF117" s="485"/>
      <c r="CG117" s="485"/>
      <c r="CH117" s="485"/>
      <c r="CI117" s="485" t="str">
        <f>分岐管理シート!BD115</f>
        <v/>
      </c>
      <c r="CJ117" s="493" t="str">
        <f t="shared" si="6"/>
        <v/>
      </c>
      <c r="CK117" s="555" t="str">
        <f>IF(D117="R6_補正",IF(SUM(変更カウント!D115:AR115)=0,"","error"),IF(AND(SUM(変更カウント!D115:AE115)=0,SUM(変更カウント!AH115:AP115)=0,変更カウント!AR115=0),"","error"))</f>
        <v/>
      </c>
    </row>
    <row r="118" spans="1:89" ht="24" thickBot="1" x14ac:dyDescent="0.25">
      <c r="A118" s="500"/>
      <c r="B118" s="501"/>
      <c r="C118" s="499">
        <v>44</v>
      </c>
      <c r="D118" s="467"/>
      <c r="E118" s="468"/>
      <c r="F118" s="469"/>
      <c r="G118" s="469"/>
      <c r="H118" s="469"/>
      <c r="I118" s="470"/>
      <c r="J118" s="470"/>
      <c r="K118" s="471"/>
      <c r="L118" s="470"/>
      <c r="M118" s="443"/>
      <c r="N118" s="443"/>
      <c r="O118" s="443"/>
      <c r="P118" s="472"/>
      <c r="Q118" s="197">
        <v>0</v>
      </c>
      <c r="R118" s="198">
        <v>0</v>
      </c>
      <c r="S118" s="473"/>
      <c r="T118" s="197"/>
      <c r="U118" s="197"/>
      <c r="V118" s="197"/>
      <c r="W118" s="474"/>
      <c r="X118" s="473"/>
      <c r="Y118" s="473"/>
      <c r="Z118" s="473"/>
      <c r="AA118" s="475"/>
      <c r="AB118" s="469"/>
      <c r="AC118" s="469"/>
      <c r="AD118" s="469"/>
      <c r="AE118" s="476"/>
      <c r="AF118" s="221"/>
      <c r="AG118" s="221"/>
      <c r="AH118" s="477"/>
      <c r="AI118" s="478"/>
      <c r="AJ118" s="475"/>
      <c r="AK118" s="479"/>
      <c r="AL118" s="479"/>
      <c r="AM118" s="480"/>
      <c r="AN118" s="479"/>
      <c r="AO118" s="481"/>
      <c r="AP118" s="482"/>
      <c r="AQ118" s="552"/>
      <c r="AR118" s="483"/>
      <c r="AS118" s="539"/>
      <c r="AT118" s="540"/>
      <c r="AU118" s="541"/>
      <c r="AV118" s="484"/>
      <c r="AW118" s="484"/>
      <c r="AX118" s="484"/>
      <c r="AY118" s="484"/>
      <c r="AZ118" s="484"/>
      <c r="BA118" s="484"/>
      <c r="BB118" s="485"/>
      <c r="BC118" s="485"/>
      <c r="BD118" s="486"/>
      <c r="BE118" s="487"/>
      <c r="BF118" s="485"/>
      <c r="BG118" s="484"/>
      <c r="BH118" s="485"/>
      <c r="BI118" s="485"/>
      <c r="BJ118" s="485"/>
      <c r="BK118" s="488"/>
      <c r="BL118" s="489"/>
      <c r="BM118" s="485"/>
      <c r="BN118" s="485"/>
      <c r="BO118" s="485"/>
      <c r="BP118" s="485"/>
      <c r="BQ118" s="490"/>
      <c r="BR118" s="485"/>
      <c r="BS118" s="491" t="str">
        <f>IF(F118="","",IF(OR(AND(分岐管理シート!D116&lt;9, 分岐管理シート!L116&lt;10),AND(分岐管理シート!D116&gt;9, 分岐管理シート!L116&gt;10)),"","error"))</f>
        <v/>
      </c>
      <c r="BT118" s="491"/>
      <c r="BU118" s="491"/>
      <c r="BV118" s="491"/>
      <c r="BW118" s="491"/>
      <c r="BX118" s="491" t="str">
        <f>IF(AND(D118="R7_補正", OR(分岐管理シート!AF116&lt;27,分岐管理シート!AF116&gt;39)),"error","")</f>
        <v/>
      </c>
      <c r="BY118" s="491" t="str">
        <f>IF(F118="","",IF(OR(分岐管理シート!AG116&lt;27,分岐管理シート!AG116&gt;39),"error",""))</f>
        <v/>
      </c>
      <c r="BZ118" s="491" t="str">
        <f>IF(F118="","",IF(AND(OR(AD118="○", D118="R7_補正", D118="R7_予備"), 分岐管理シート!AG116&gt;=27),"",IF(AND(分岐管理シート!AG116&lt;=38, 分岐管理シート!AG116&gt;=27),"","error")))</f>
        <v/>
      </c>
      <c r="CA118" s="492" t="str">
        <f>IF(OR(D118="", D118="R6_補正", D118="R7_予備"),
   "",IF(F118="","",IF(AND(VLOOKUP(AE118,―!$AH$15:$AI$40,2,FALSE) &lt;= VLOOKUP(AF118,―!$AH$15:$AI$40,2,FALSE),VLOOKUP(AF118,―!$AH$15:$AI$40,2,FALSE) &lt;= VLOOKUP(AG118,―!$AH$15:$AI$40,2,FALSE)),"","error")))</f>
        <v/>
      </c>
      <c r="CB118" s="492" t="str">
        <f t="shared" si="4"/>
        <v/>
      </c>
      <c r="CC118" s="491" t="str">
        <f t="shared" si="5"/>
        <v/>
      </c>
      <c r="CD118" s="491" t="str">
        <f t="shared" si="3"/>
        <v/>
      </c>
      <c r="CE118" s="485"/>
      <c r="CF118" s="485"/>
      <c r="CG118" s="485"/>
      <c r="CH118" s="485"/>
      <c r="CI118" s="485" t="str">
        <f>分岐管理シート!BD116</f>
        <v/>
      </c>
      <c r="CJ118" s="493" t="str">
        <f t="shared" si="6"/>
        <v/>
      </c>
      <c r="CK118" s="555" t="str">
        <f>IF(D118="R6_補正",IF(SUM(変更カウント!D116:AR116)=0,"","error"),IF(AND(SUM(変更カウント!D116:AE116)=0,SUM(変更カウント!AH116:AP116)=0,変更カウント!AR116=0),"","error"))</f>
        <v/>
      </c>
    </row>
    <row r="119" spans="1:89" ht="24" thickBot="1" x14ac:dyDescent="0.25">
      <c r="A119" s="500"/>
      <c r="B119" s="501"/>
      <c r="C119" s="499">
        <v>45</v>
      </c>
      <c r="D119" s="467"/>
      <c r="E119" s="468"/>
      <c r="F119" s="469"/>
      <c r="G119" s="469"/>
      <c r="H119" s="469"/>
      <c r="I119" s="470"/>
      <c r="J119" s="470"/>
      <c r="K119" s="471"/>
      <c r="L119" s="470"/>
      <c r="M119" s="443"/>
      <c r="N119" s="443"/>
      <c r="O119" s="443"/>
      <c r="P119" s="472"/>
      <c r="Q119" s="197">
        <v>0</v>
      </c>
      <c r="R119" s="198">
        <v>0</v>
      </c>
      <c r="S119" s="473"/>
      <c r="T119" s="197"/>
      <c r="U119" s="197"/>
      <c r="V119" s="197"/>
      <c r="W119" s="474"/>
      <c r="X119" s="473"/>
      <c r="Y119" s="473"/>
      <c r="Z119" s="473"/>
      <c r="AA119" s="475"/>
      <c r="AB119" s="469"/>
      <c r="AC119" s="469"/>
      <c r="AD119" s="469"/>
      <c r="AE119" s="476"/>
      <c r="AF119" s="221"/>
      <c r="AG119" s="221"/>
      <c r="AH119" s="477"/>
      <c r="AI119" s="478"/>
      <c r="AJ119" s="475"/>
      <c r="AK119" s="479"/>
      <c r="AL119" s="479"/>
      <c r="AM119" s="480"/>
      <c r="AN119" s="479"/>
      <c r="AO119" s="481"/>
      <c r="AP119" s="482"/>
      <c r="AQ119" s="552"/>
      <c r="AR119" s="483"/>
      <c r="AS119" s="539"/>
      <c r="AT119" s="540"/>
      <c r="AU119" s="541"/>
      <c r="AV119" s="484"/>
      <c r="AW119" s="484"/>
      <c r="AX119" s="484"/>
      <c r="AY119" s="484"/>
      <c r="AZ119" s="484"/>
      <c r="BA119" s="484"/>
      <c r="BB119" s="485"/>
      <c r="BC119" s="485"/>
      <c r="BD119" s="486"/>
      <c r="BE119" s="487"/>
      <c r="BF119" s="485"/>
      <c r="BG119" s="484"/>
      <c r="BH119" s="485"/>
      <c r="BI119" s="485"/>
      <c r="BJ119" s="485"/>
      <c r="BK119" s="488"/>
      <c r="BL119" s="489"/>
      <c r="BM119" s="485"/>
      <c r="BN119" s="485"/>
      <c r="BO119" s="485"/>
      <c r="BP119" s="485"/>
      <c r="BQ119" s="490"/>
      <c r="BR119" s="485"/>
      <c r="BS119" s="491" t="str">
        <f>IF(F119="","",IF(OR(AND(分岐管理シート!D117&lt;9, 分岐管理シート!L117&lt;10),AND(分岐管理シート!D117&gt;9, 分岐管理シート!L117&gt;10)),"","error"))</f>
        <v/>
      </c>
      <c r="BT119" s="491"/>
      <c r="BU119" s="491"/>
      <c r="BV119" s="491"/>
      <c r="BW119" s="491"/>
      <c r="BX119" s="491" t="str">
        <f>IF(AND(D119="R7_補正", OR(分岐管理シート!AF117&lt;27,分岐管理シート!AF117&gt;39)),"error","")</f>
        <v/>
      </c>
      <c r="BY119" s="491" t="str">
        <f>IF(F119="","",IF(OR(分岐管理シート!AG117&lt;27,分岐管理シート!AG117&gt;39),"error",""))</f>
        <v/>
      </c>
      <c r="BZ119" s="491" t="str">
        <f>IF(F119="","",IF(AND(OR(AD119="○", D119="R7_補正", D119="R7_予備"), 分岐管理シート!AG117&gt;=27),"",IF(AND(分岐管理シート!AG117&lt;=38, 分岐管理シート!AG117&gt;=27),"","error")))</f>
        <v/>
      </c>
      <c r="CA119" s="492" t="str">
        <f>IF(OR(D119="", D119="R6_補正", D119="R7_予備"),
   "",IF(F119="","",IF(AND(VLOOKUP(AE119,―!$AH$15:$AI$40,2,FALSE) &lt;= VLOOKUP(AF119,―!$AH$15:$AI$40,2,FALSE),VLOOKUP(AF119,―!$AH$15:$AI$40,2,FALSE) &lt;= VLOOKUP(AG119,―!$AH$15:$AI$40,2,FALSE)),"","error")))</f>
        <v/>
      </c>
      <c r="CB119" s="492" t="str">
        <f t="shared" si="4"/>
        <v/>
      </c>
      <c r="CC119" s="491" t="str">
        <f t="shared" si="5"/>
        <v/>
      </c>
      <c r="CD119" s="491" t="str">
        <f t="shared" si="3"/>
        <v/>
      </c>
      <c r="CE119" s="485"/>
      <c r="CF119" s="485"/>
      <c r="CG119" s="485"/>
      <c r="CH119" s="485"/>
      <c r="CI119" s="485" t="str">
        <f>分岐管理シート!BD117</f>
        <v/>
      </c>
      <c r="CJ119" s="493" t="str">
        <f t="shared" si="6"/>
        <v/>
      </c>
      <c r="CK119" s="555" t="str">
        <f>IF(D119="R6_補正",IF(SUM(変更カウント!D117:AR117)=0,"","error"),IF(AND(SUM(変更カウント!D117:AE117)=0,SUM(変更カウント!AH117:AP117)=0,変更カウント!AR117=0),"","error"))</f>
        <v/>
      </c>
    </row>
    <row r="120" spans="1:89" ht="24" thickBot="1" x14ac:dyDescent="0.25">
      <c r="A120" s="500"/>
      <c r="B120" s="501"/>
      <c r="C120" s="498">
        <v>46</v>
      </c>
      <c r="D120" s="467"/>
      <c r="E120" s="468"/>
      <c r="F120" s="469"/>
      <c r="G120" s="469"/>
      <c r="H120" s="469"/>
      <c r="I120" s="470"/>
      <c r="J120" s="470"/>
      <c r="K120" s="471"/>
      <c r="L120" s="470"/>
      <c r="M120" s="443"/>
      <c r="N120" s="443"/>
      <c r="O120" s="443"/>
      <c r="P120" s="472"/>
      <c r="Q120" s="197">
        <v>0</v>
      </c>
      <c r="R120" s="198">
        <v>0</v>
      </c>
      <c r="S120" s="473"/>
      <c r="T120" s="197"/>
      <c r="U120" s="197"/>
      <c r="V120" s="197"/>
      <c r="W120" s="474"/>
      <c r="X120" s="473"/>
      <c r="Y120" s="473"/>
      <c r="Z120" s="473"/>
      <c r="AA120" s="475"/>
      <c r="AB120" s="469"/>
      <c r="AC120" s="469"/>
      <c r="AD120" s="469"/>
      <c r="AE120" s="476"/>
      <c r="AF120" s="221"/>
      <c r="AG120" s="221"/>
      <c r="AH120" s="477"/>
      <c r="AI120" s="478"/>
      <c r="AJ120" s="475"/>
      <c r="AK120" s="479"/>
      <c r="AL120" s="479"/>
      <c r="AM120" s="480"/>
      <c r="AN120" s="479"/>
      <c r="AO120" s="481"/>
      <c r="AP120" s="482"/>
      <c r="AQ120" s="552"/>
      <c r="AR120" s="483"/>
      <c r="AS120" s="539"/>
      <c r="AT120" s="540"/>
      <c r="AU120" s="541"/>
      <c r="AV120" s="484"/>
      <c r="AW120" s="484"/>
      <c r="AX120" s="484"/>
      <c r="AY120" s="484"/>
      <c r="AZ120" s="484"/>
      <c r="BA120" s="484"/>
      <c r="BB120" s="485"/>
      <c r="BC120" s="485"/>
      <c r="BD120" s="486"/>
      <c r="BE120" s="487"/>
      <c r="BF120" s="485"/>
      <c r="BG120" s="484"/>
      <c r="BH120" s="485"/>
      <c r="BI120" s="485"/>
      <c r="BJ120" s="485"/>
      <c r="BK120" s="488"/>
      <c r="BL120" s="489"/>
      <c r="BM120" s="485"/>
      <c r="BN120" s="485"/>
      <c r="BO120" s="485"/>
      <c r="BP120" s="485"/>
      <c r="BQ120" s="490"/>
      <c r="BR120" s="485"/>
      <c r="BS120" s="491" t="str">
        <f>IF(F120="","",IF(OR(AND(分岐管理シート!D118&lt;9, 分岐管理シート!L118&lt;10),AND(分岐管理シート!D118&gt;9, 分岐管理シート!L118&gt;10)),"","error"))</f>
        <v/>
      </c>
      <c r="BT120" s="491"/>
      <c r="BU120" s="491"/>
      <c r="BV120" s="491"/>
      <c r="BW120" s="491"/>
      <c r="BX120" s="491" t="str">
        <f>IF(AND(D120="R7_補正", OR(分岐管理シート!AF118&lt;27,分岐管理シート!AF118&gt;39)),"error","")</f>
        <v/>
      </c>
      <c r="BY120" s="491" t="str">
        <f>IF(F120="","",IF(OR(分岐管理シート!AG118&lt;27,分岐管理シート!AG118&gt;39),"error",""))</f>
        <v/>
      </c>
      <c r="BZ120" s="491" t="str">
        <f>IF(F120="","",IF(AND(OR(AD120="○", D120="R7_補正", D120="R7_予備"), 分岐管理シート!AG118&gt;=27),"",IF(AND(分岐管理シート!AG118&lt;=38, 分岐管理シート!AG118&gt;=27),"","error")))</f>
        <v/>
      </c>
      <c r="CA120" s="492" t="str">
        <f>IF(OR(D120="", D120="R6_補正", D120="R7_予備"),
   "",IF(F120="","",IF(AND(VLOOKUP(AE120,―!$AH$15:$AI$40,2,FALSE) &lt;= VLOOKUP(AF120,―!$AH$15:$AI$40,2,FALSE),VLOOKUP(AF120,―!$AH$15:$AI$40,2,FALSE) &lt;= VLOOKUP(AG120,―!$AH$15:$AI$40,2,FALSE)),"","error")))</f>
        <v/>
      </c>
      <c r="CB120" s="492" t="str">
        <f t="shared" si="4"/>
        <v/>
      </c>
      <c r="CC120" s="491" t="str">
        <f t="shared" si="5"/>
        <v/>
      </c>
      <c r="CD120" s="491" t="str">
        <f t="shared" si="3"/>
        <v/>
      </c>
      <c r="CE120" s="485"/>
      <c r="CF120" s="485"/>
      <c r="CG120" s="485"/>
      <c r="CH120" s="485"/>
      <c r="CI120" s="485" t="str">
        <f>分岐管理シート!BD118</f>
        <v/>
      </c>
      <c r="CJ120" s="493" t="str">
        <f t="shared" si="6"/>
        <v/>
      </c>
      <c r="CK120" s="555" t="str">
        <f>IF(D120="R6_補正",IF(SUM(変更カウント!D118:AR118)=0,"","error"),IF(AND(SUM(変更カウント!D118:AE118)=0,SUM(変更カウント!AH118:AP118)=0,変更カウント!AR118=0),"","error"))</f>
        <v/>
      </c>
    </row>
    <row r="121" spans="1:89" ht="24" thickBot="1" x14ac:dyDescent="0.25">
      <c r="A121" s="500"/>
      <c r="B121" s="501"/>
      <c r="C121" s="499">
        <v>47</v>
      </c>
      <c r="D121" s="467"/>
      <c r="E121" s="468"/>
      <c r="F121" s="469"/>
      <c r="G121" s="469"/>
      <c r="H121" s="469"/>
      <c r="I121" s="470"/>
      <c r="J121" s="470"/>
      <c r="K121" s="471"/>
      <c r="L121" s="470"/>
      <c r="M121" s="443"/>
      <c r="N121" s="443"/>
      <c r="O121" s="443"/>
      <c r="P121" s="472"/>
      <c r="Q121" s="197">
        <v>0</v>
      </c>
      <c r="R121" s="198">
        <v>0</v>
      </c>
      <c r="S121" s="473"/>
      <c r="T121" s="197"/>
      <c r="U121" s="197"/>
      <c r="V121" s="197"/>
      <c r="W121" s="474"/>
      <c r="X121" s="473"/>
      <c r="Y121" s="473"/>
      <c r="Z121" s="473"/>
      <c r="AA121" s="475"/>
      <c r="AB121" s="469"/>
      <c r="AC121" s="469"/>
      <c r="AD121" s="469"/>
      <c r="AE121" s="476"/>
      <c r="AF121" s="221"/>
      <c r="AG121" s="221"/>
      <c r="AH121" s="477"/>
      <c r="AI121" s="478"/>
      <c r="AJ121" s="475"/>
      <c r="AK121" s="479"/>
      <c r="AL121" s="479"/>
      <c r="AM121" s="480"/>
      <c r="AN121" s="479"/>
      <c r="AO121" s="481"/>
      <c r="AP121" s="482"/>
      <c r="AQ121" s="552"/>
      <c r="AR121" s="483"/>
      <c r="AS121" s="539"/>
      <c r="AT121" s="540"/>
      <c r="AU121" s="541"/>
      <c r="AV121" s="484"/>
      <c r="AW121" s="484"/>
      <c r="AX121" s="484"/>
      <c r="AY121" s="484"/>
      <c r="AZ121" s="484"/>
      <c r="BA121" s="484"/>
      <c r="BB121" s="485"/>
      <c r="BC121" s="485"/>
      <c r="BD121" s="486"/>
      <c r="BE121" s="487"/>
      <c r="BF121" s="485"/>
      <c r="BG121" s="484"/>
      <c r="BH121" s="485"/>
      <c r="BI121" s="485"/>
      <c r="BJ121" s="485"/>
      <c r="BK121" s="488"/>
      <c r="BL121" s="489"/>
      <c r="BM121" s="485"/>
      <c r="BN121" s="485"/>
      <c r="BO121" s="485"/>
      <c r="BP121" s="485"/>
      <c r="BQ121" s="490"/>
      <c r="BR121" s="485"/>
      <c r="BS121" s="491" t="str">
        <f>IF(F121="","",IF(OR(AND(分岐管理シート!D119&lt;9, 分岐管理シート!L119&lt;10),AND(分岐管理シート!D119&gt;9, 分岐管理シート!L119&gt;10)),"","error"))</f>
        <v/>
      </c>
      <c r="BT121" s="491"/>
      <c r="BU121" s="491"/>
      <c r="BV121" s="491"/>
      <c r="BW121" s="491"/>
      <c r="BX121" s="491" t="str">
        <f>IF(AND(D121="R7_補正", OR(分岐管理シート!AF119&lt;27,分岐管理シート!AF119&gt;39)),"error","")</f>
        <v/>
      </c>
      <c r="BY121" s="491" t="str">
        <f>IF(F121="","",IF(OR(分岐管理シート!AG119&lt;27,分岐管理シート!AG119&gt;39),"error",""))</f>
        <v/>
      </c>
      <c r="BZ121" s="491" t="str">
        <f>IF(F121="","",IF(AND(OR(AD121="○", D121="R7_補正", D121="R7_予備"), 分岐管理シート!AG119&gt;=27),"",IF(AND(分岐管理シート!AG119&lt;=38, 分岐管理シート!AG119&gt;=27),"","error")))</f>
        <v/>
      </c>
      <c r="CA121" s="492" t="str">
        <f>IF(OR(D121="", D121="R6_補正", D121="R7_予備"),
   "",IF(F121="","",IF(AND(VLOOKUP(AE121,―!$AH$15:$AI$40,2,FALSE) &lt;= VLOOKUP(AF121,―!$AH$15:$AI$40,2,FALSE),VLOOKUP(AF121,―!$AH$15:$AI$40,2,FALSE) &lt;= VLOOKUP(AG121,―!$AH$15:$AI$40,2,FALSE)),"","error")))</f>
        <v/>
      </c>
      <c r="CB121" s="492" t="str">
        <f t="shared" si="4"/>
        <v/>
      </c>
      <c r="CC121" s="491" t="str">
        <f t="shared" si="5"/>
        <v/>
      </c>
      <c r="CD121" s="491" t="str">
        <f t="shared" si="3"/>
        <v/>
      </c>
      <c r="CE121" s="485"/>
      <c r="CF121" s="485"/>
      <c r="CG121" s="485"/>
      <c r="CH121" s="485"/>
      <c r="CI121" s="485" t="str">
        <f>分岐管理シート!BD119</f>
        <v/>
      </c>
      <c r="CJ121" s="493" t="str">
        <f t="shared" si="6"/>
        <v/>
      </c>
      <c r="CK121" s="555" t="str">
        <f>IF(D121="R6_補正",IF(SUM(変更カウント!D119:AR119)=0,"","error"),IF(AND(SUM(変更カウント!D119:AE119)=0,SUM(変更カウント!AH119:AP119)=0,変更カウント!AR119=0),"","error"))</f>
        <v/>
      </c>
    </row>
    <row r="122" spans="1:89" ht="24" thickBot="1" x14ac:dyDescent="0.25">
      <c r="A122" s="500"/>
      <c r="B122" s="501"/>
      <c r="C122" s="499">
        <v>48</v>
      </c>
      <c r="D122" s="467"/>
      <c r="E122" s="468"/>
      <c r="F122" s="469"/>
      <c r="G122" s="469"/>
      <c r="H122" s="469"/>
      <c r="I122" s="470"/>
      <c r="J122" s="470"/>
      <c r="K122" s="471"/>
      <c r="L122" s="470"/>
      <c r="M122" s="443"/>
      <c r="N122" s="443"/>
      <c r="O122" s="443"/>
      <c r="P122" s="472"/>
      <c r="Q122" s="197">
        <v>0</v>
      </c>
      <c r="R122" s="198">
        <v>0</v>
      </c>
      <c r="S122" s="473"/>
      <c r="T122" s="197"/>
      <c r="U122" s="197"/>
      <c r="V122" s="197"/>
      <c r="W122" s="474"/>
      <c r="X122" s="473"/>
      <c r="Y122" s="473"/>
      <c r="Z122" s="473"/>
      <c r="AA122" s="475"/>
      <c r="AB122" s="469"/>
      <c r="AC122" s="469"/>
      <c r="AD122" s="469"/>
      <c r="AE122" s="476"/>
      <c r="AF122" s="221"/>
      <c r="AG122" s="221"/>
      <c r="AH122" s="477"/>
      <c r="AI122" s="478"/>
      <c r="AJ122" s="475"/>
      <c r="AK122" s="479"/>
      <c r="AL122" s="479"/>
      <c r="AM122" s="480"/>
      <c r="AN122" s="479"/>
      <c r="AO122" s="481"/>
      <c r="AP122" s="482"/>
      <c r="AQ122" s="552"/>
      <c r="AR122" s="483"/>
      <c r="AS122" s="539"/>
      <c r="AT122" s="540"/>
      <c r="AU122" s="541"/>
      <c r="AV122" s="484"/>
      <c r="AW122" s="484"/>
      <c r="AX122" s="484"/>
      <c r="AY122" s="484"/>
      <c r="AZ122" s="484"/>
      <c r="BA122" s="484"/>
      <c r="BB122" s="485"/>
      <c r="BC122" s="485"/>
      <c r="BD122" s="486"/>
      <c r="BE122" s="487"/>
      <c r="BF122" s="485"/>
      <c r="BG122" s="484"/>
      <c r="BH122" s="485"/>
      <c r="BI122" s="485"/>
      <c r="BJ122" s="485"/>
      <c r="BK122" s="488"/>
      <c r="BL122" s="489"/>
      <c r="BM122" s="485"/>
      <c r="BN122" s="485"/>
      <c r="BO122" s="485"/>
      <c r="BP122" s="485"/>
      <c r="BQ122" s="490"/>
      <c r="BR122" s="485"/>
      <c r="BS122" s="491" t="str">
        <f>IF(F122="","",IF(OR(AND(分岐管理シート!D120&lt;9, 分岐管理シート!L120&lt;10),AND(分岐管理シート!D120&gt;9, 分岐管理シート!L120&gt;10)),"","error"))</f>
        <v/>
      </c>
      <c r="BT122" s="491"/>
      <c r="BU122" s="491"/>
      <c r="BV122" s="491"/>
      <c r="BW122" s="491"/>
      <c r="BX122" s="491" t="str">
        <f>IF(AND(D122="R7_補正", OR(分岐管理シート!AF120&lt;27,分岐管理シート!AF120&gt;39)),"error","")</f>
        <v/>
      </c>
      <c r="BY122" s="491" t="str">
        <f>IF(F122="","",IF(OR(分岐管理シート!AG120&lt;27,分岐管理シート!AG120&gt;39),"error",""))</f>
        <v/>
      </c>
      <c r="BZ122" s="491" t="str">
        <f>IF(F122="","",IF(AND(OR(AD122="○", D122="R7_補正", D122="R7_予備"), 分岐管理シート!AG120&gt;=27),"",IF(AND(分岐管理シート!AG120&lt;=38, 分岐管理シート!AG120&gt;=27),"","error")))</f>
        <v/>
      </c>
      <c r="CA122" s="492" t="str">
        <f>IF(OR(D122="", D122="R6_補正", D122="R7_予備"),
   "",IF(F122="","",IF(AND(VLOOKUP(AE122,―!$AH$15:$AI$40,2,FALSE) &lt;= VLOOKUP(AF122,―!$AH$15:$AI$40,2,FALSE),VLOOKUP(AF122,―!$AH$15:$AI$40,2,FALSE) &lt;= VLOOKUP(AG122,―!$AH$15:$AI$40,2,FALSE)),"","error")))</f>
        <v/>
      </c>
      <c r="CB122" s="492" t="str">
        <f t="shared" si="4"/>
        <v/>
      </c>
      <c r="CC122" s="491" t="str">
        <f t="shared" si="5"/>
        <v/>
      </c>
      <c r="CD122" s="491" t="str">
        <f t="shared" si="3"/>
        <v/>
      </c>
      <c r="CE122" s="485"/>
      <c r="CF122" s="485"/>
      <c r="CG122" s="485"/>
      <c r="CH122" s="485"/>
      <c r="CI122" s="485" t="str">
        <f>分岐管理シート!BD120</f>
        <v/>
      </c>
      <c r="CJ122" s="493" t="str">
        <f t="shared" si="6"/>
        <v/>
      </c>
      <c r="CK122" s="555" t="str">
        <f>IF(D122="R6_補正",IF(SUM(変更カウント!D120:AR120)=0,"","error"),IF(AND(SUM(変更カウント!D120:AE120)=0,SUM(変更カウント!AH120:AP120)=0,変更カウント!AR120=0),"","error"))</f>
        <v/>
      </c>
    </row>
    <row r="123" spans="1:89" ht="24" thickBot="1" x14ac:dyDescent="0.25">
      <c r="A123" s="500"/>
      <c r="B123" s="501"/>
      <c r="C123" s="498">
        <v>49</v>
      </c>
      <c r="D123" s="467"/>
      <c r="E123" s="468"/>
      <c r="F123" s="469"/>
      <c r="G123" s="469"/>
      <c r="H123" s="469"/>
      <c r="I123" s="470"/>
      <c r="J123" s="470"/>
      <c r="K123" s="471"/>
      <c r="L123" s="470"/>
      <c r="M123" s="443"/>
      <c r="N123" s="443"/>
      <c r="O123" s="443"/>
      <c r="P123" s="472"/>
      <c r="Q123" s="197">
        <v>0</v>
      </c>
      <c r="R123" s="198">
        <v>0</v>
      </c>
      <c r="S123" s="473"/>
      <c r="T123" s="197"/>
      <c r="U123" s="197"/>
      <c r="V123" s="197"/>
      <c r="W123" s="474"/>
      <c r="X123" s="473"/>
      <c r="Y123" s="473"/>
      <c r="Z123" s="473"/>
      <c r="AA123" s="475"/>
      <c r="AB123" s="469"/>
      <c r="AC123" s="469"/>
      <c r="AD123" s="469"/>
      <c r="AE123" s="476"/>
      <c r="AF123" s="221"/>
      <c r="AG123" s="221"/>
      <c r="AH123" s="477"/>
      <c r="AI123" s="478"/>
      <c r="AJ123" s="475"/>
      <c r="AK123" s="479"/>
      <c r="AL123" s="479"/>
      <c r="AM123" s="480"/>
      <c r="AN123" s="479"/>
      <c r="AO123" s="481"/>
      <c r="AP123" s="482"/>
      <c r="AQ123" s="552"/>
      <c r="AR123" s="483"/>
      <c r="AS123" s="539"/>
      <c r="AT123" s="540"/>
      <c r="AU123" s="541"/>
      <c r="AV123" s="484"/>
      <c r="AW123" s="484"/>
      <c r="AX123" s="484"/>
      <c r="AY123" s="484"/>
      <c r="AZ123" s="484"/>
      <c r="BA123" s="484"/>
      <c r="BB123" s="485"/>
      <c r="BC123" s="485"/>
      <c r="BD123" s="486"/>
      <c r="BE123" s="487"/>
      <c r="BF123" s="485"/>
      <c r="BG123" s="484"/>
      <c r="BH123" s="485"/>
      <c r="BI123" s="485"/>
      <c r="BJ123" s="485"/>
      <c r="BK123" s="488"/>
      <c r="BL123" s="489"/>
      <c r="BM123" s="485"/>
      <c r="BN123" s="485"/>
      <c r="BO123" s="485"/>
      <c r="BP123" s="485"/>
      <c r="BQ123" s="490"/>
      <c r="BR123" s="485"/>
      <c r="BS123" s="491" t="str">
        <f>IF(F123="","",IF(OR(AND(分岐管理シート!D121&lt;9, 分岐管理シート!L121&lt;10),AND(分岐管理シート!D121&gt;9, 分岐管理シート!L121&gt;10)),"","error"))</f>
        <v/>
      </c>
      <c r="BT123" s="491"/>
      <c r="BU123" s="491"/>
      <c r="BV123" s="491"/>
      <c r="BW123" s="491"/>
      <c r="BX123" s="491" t="str">
        <f>IF(AND(D123="R7_補正", OR(分岐管理シート!AF121&lt;27,分岐管理シート!AF121&gt;39)),"error","")</f>
        <v/>
      </c>
      <c r="BY123" s="491" t="str">
        <f>IF(F123="","",IF(OR(分岐管理シート!AG121&lt;27,分岐管理シート!AG121&gt;39),"error",""))</f>
        <v/>
      </c>
      <c r="BZ123" s="491" t="str">
        <f>IF(F123="","",IF(AND(OR(AD123="○", D123="R7_補正", D123="R7_予備"), 分岐管理シート!AG121&gt;=27),"",IF(AND(分岐管理シート!AG121&lt;=38, 分岐管理シート!AG121&gt;=27),"","error")))</f>
        <v/>
      </c>
      <c r="CA123" s="492" t="str">
        <f>IF(OR(D123="", D123="R6_補正", D123="R7_予備"),
   "",IF(F123="","",IF(AND(VLOOKUP(AE123,―!$AH$15:$AI$40,2,FALSE) &lt;= VLOOKUP(AF123,―!$AH$15:$AI$40,2,FALSE),VLOOKUP(AF123,―!$AH$15:$AI$40,2,FALSE) &lt;= VLOOKUP(AG123,―!$AH$15:$AI$40,2,FALSE)),"","error")))</f>
        <v/>
      </c>
      <c r="CB123" s="492" t="str">
        <f t="shared" si="4"/>
        <v/>
      </c>
      <c r="CC123" s="491" t="str">
        <f t="shared" si="5"/>
        <v/>
      </c>
      <c r="CD123" s="491" t="str">
        <f t="shared" si="3"/>
        <v/>
      </c>
      <c r="CE123" s="485"/>
      <c r="CF123" s="485"/>
      <c r="CG123" s="485"/>
      <c r="CH123" s="485"/>
      <c r="CI123" s="485" t="str">
        <f>分岐管理シート!BD121</f>
        <v/>
      </c>
      <c r="CJ123" s="493" t="str">
        <f t="shared" si="6"/>
        <v/>
      </c>
      <c r="CK123" s="555" t="str">
        <f>IF(D123="R6_補正",IF(SUM(変更カウント!D121:AR121)=0,"","error"),IF(AND(SUM(変更カウント!D121:AE121)=0,SUM(変更カウント!AH121:AP121)=0,変更カウント!AR121=0),"","error"))</f>
        <v/>
      </c>
    </row>
    <row r="124" spans="1:89" ht="24" thickBot="1" x14ac:dyDescent="0.25">
      <c r="A124" s="500"/>
      <c r="B124" s="501"/>
      <c r="C124" s="499">
        <v>50</v>
      </c>
      <c r="D124" s="467"/>
      <c r="E124" s="468"/>
      <c r="F124" s="469"/>
      <c r="G124" s="469"/>
      <c r="H124" s="469"/>
      <c r="I124" s="470"/>
      <c r="J124" s="470"/>
      <c r="K124" s="471"/>
      <c r="L124" s="470"/>
      <c r="M124" s="443"/>
      <c r="N124" s="443"/>
      <c r="O124" s="443"/>
      <c r="P124" s="472"/>
      <c r="Q124" s="197">
        <v>0</v>
      </c>
      <c r="R124" s="198">
        <v>0</v>
      </c>
      <c r="S124" s="473"/>
      <c r="T124" s="197"/>
      <c r="U124" s="197"/>
      <c r="V124" s="197"/>
      <c r="W124" s="474"/>
      <c r="X124" s="473"/>
      <c r="Y124" s="473"/>
      <c r="Z124" s="473"/>
      <c r="AA124" s="475"/>
      <c r="AB124" s="469"/>
      <c r="AC124" s="469"/>
      <c r="AD124" s="469"/>
      <c r="AE124" s="476"/>
      <c r="AF124" s="221"/>
      <c r="AG124" s="221"/>
      <c r="AH124" s="477"/>
      <c r="AI124" s="478"/>
      <c r="AJ124" s="475"/>
      <c r="AK124" s="479"/>
      <c r="AL124" s="479"/>
      <c r="AM124" s="480"/>
      <c r="AN124" s="479"/>
      <c r="AO124" s="481"/>
      <c r="AP124" s="482"/>
      <c r="AQ124" s="552"/>
      <c r="AR124" s="483"/>
      <c r="AS124" s="539"/>
      <c r="AT124" s="540"/>
      <c r="AU124" s="541"/>
      <c r="AV124" s="484"/>
      <c r="AW124" s="484"/>
      <c r="AX124" s="484"/>
      <c r="AY124" s="484"/>
      <c r="AZ124" s="484"/>
      <c r="BA124" s="484"/>
      <c r="BB124" s="485"/>
      <c r="BC124" s="485"/>
      <c r="BD124" s="486"/>
      <c r="BE124" s="487"/>
      <c r="BF124" s="485"/>
      <c r="BG124" s="484"/>
      <c r="BH124" s="485"/>
      <c r="BI124" s="485"/>
      <c r="BJ124" s="485"/>
      <c r="BK124" s="488"/>
      <c r="BL124" s="489"/>
      <c r="BM124" s="485"/>
      <c r="BN124" s="485"/>
      <c r="BO124" s="485"/>
      <c r="BP124" s="485"/>
      <c r="BQ124" s="490"/>
      <c r="BR124" s="485"/>
      <c r="BS124" s="491" t="str">
        <f>IF(F124="","",IF(OR(AND(分岐管理シート!D122&lt;9, 分岐管理シート!L122&lt;10),AND(分岐管理シート!D122&gt;9, 分岐管理シート!L122&gt;10)),"","error"))</f>
        <v/>
      </c>
      <c r="BT124" s="491"/>
      <c r="BU124" s="491"/>
      <c r="BV124" s="491"/>
      <c r="BW124" s="491"/>
      <c r="BX124" s="491" t="str">
        <f>IF(AND(D124="R7_補正", OR(分岐管理シート!AF122&lt;27,分岐管理シート!AF122&gt;39)),"error","")</f>
        <v/>
      </c>
      <c r="BY124" s="491" t="str">
        <f>IF(F124="","",IF(OR(分岐管理シート!AG122&lt;27,分岐管理シート!AG122&gt;39),"error",""))</f>
        <v/>
      </c>
      <c r="BZ124" s="491" t="str">
        <f>IF(F124="","",IF(AND(OR(AD124="○", D124="R7_補正", D124="R7_予備"), 分岐管理シート!AG122&gt;=27),"",IF(AND(分岐管理シート!AG122&lt;=38, 分岐管理シート!AG122&gt;=27),"","error")))</f>
        <v/>
      </c>
      <c r="CA124" s="492" t="str">
        <f>IF(OR(D124="", D124="R6_補正", D124="R7_予備"),
   "",IF(F124="","",IF(AND(VLOOKUP(AE124,―!$AH$15:$AI$40,2,FALSE) &lt;= VLOOKUP(AF124,―!$AH$15:$AI$40,2,FALSE),VLOOKUP(AF124,―!$AH$15:$AI$40,2,FALSE) &lt;= VLOOKUP(AG124,―!$AH$15:$AI$40,2,FALSE)),"","error")))</f>
        <v/>
      </c>
      <c r="CB124" s="492" t="str">
        <f t="shared" si="4"/>
        <v/>
      </c>
      <c r="CC124" s="491" t="str">
        <f t="shared" si="5"/>
        <v/>
      </c>
      <c r="CD124" s="491" t="str">
        <f t="shared" si="3"/>
        <v/>
      </c>
      <c r="CE124" s="485"/>
      <c r="CF124" s="485"/>
      <c r="CG124" s="485"/>
      <c r="CH124" s="485"/>
      <c r="CI124" s="485" t="str">
        <f>分岐管理シート!BD122</f>
        <v/>
      </c>
      <c r="CJ124" s="493" t="str">
        <f t="shared" si="6"/>
        <v/>
      </c>
      <c r="CK124" s="555" t="str">
        <f>IF(D124="R6_補正",IF(SUM(変更カウント!D122:AR122)=0,"","error"),IF(AND(SUM(変更カウント!D122:AE122)=0,SUM(変更カウント!AH122:AP122)=0,変更カウント!AR122=0),"","error"))</f>
        <v/>
      </c>
    </row>
    <row r="125" spans="1:89" ht="24" thickBot="1" x14ac:dyDescent="0.25">
      <c r="A125" s="500"/>
      <c r="B125" s="501"/>
      <c r="C125" s="499">
        <v>51</v>
      </c>
      <c r="D125" s="467"/>
      <c r="E125" s="468"/>
      <c r="F125" s="469"/>
      <c r="G125" s="469"/>
      <c r="H125" s="469"/>
      <c r="I125" s="470"/>
      <c r="J125" s="470"/>
      <c r="K125" s="471"/>
      <c r="L125" s="470"/>
      <c r="M125" s="443"/>
      <c r="N125" s="443"/>
      <c r="O125" s="443"/>
      <c r="P125" s="472"/>
      <c r="Q125" s="197">
        <v>0</v>
      </c>
      <c r="R125" s="198">
        <v>0</v>
      </c>
      <c r="S125" s="473"/>
      <c r="T125" s="197"/>
      <c r="U125" s="197"/>
      <c r="V125" s="197"/>
      <c r="W125" s="474"/>
      <c r="X125" s="473"/>
      <c r="Y125" s="473"/>
      <c r="Z125" s="473"/>
      <c r="AA125" s="475"/>
      <c r="AB125" s="469"/>
      <c r="AC125" s="469"/>
      <c r="AD125" s="469"/>
      <c r="AE125" s="476"/>
      <c r="AF125" s="221"/>
      <c r="AG125" s="221"/>
      <c r="AH125" s="477"/>
      <c r="AI125" s="478"/>
      <c r="AJ125" s="475"/>
      <c r="AK125" s="479"/>
      <c r="AL125" s="479"/>
      <c r="AM125" s="480"/>
      <c r="AN125" s="479"/>
      <c r="AO125" s="481"/>
      <c r="AP125" s="482"/>
      <c r="AQ125" s="552"/>
      <c r="AR125" s="483"/>
      <c r="AS125" s="539"/>
      <c r="AT125" s="540"/>
      <c r="AU125" s="541"/>
      <c r="AV125" s="484"/>
      <c r="AW125" s="484"/>
      <c r="AX125" s="484"/>
      <c r="AY125" s="484"/>
      <c r="AZ125" s="484"/>
      <c r="BA125" s="484"/>
      <c r="BB125" s="485"/>
      <c r="BC125" s="485"/>
      <c r="BD125" s="486"/>
      <c r="BE125" s="487"/>
      <c r="BF125" s="485"/>
      <c r="BG125" s="484"/>
      <c r="BH125" s="485"/>
      <c r="BI125" s="485"/>
      <c r="BJ125" s="485"/>
      <c r="BK125" s="488"/>
      <c r="BL125" s="489"/>
      <c r="BM125" s="485"/>
      <c r="BN125" s="485"/>
      <c r="BO125" s="485"/>
      <c r="BP125" s="485"/>
      <c r="BQ125" s="490"/>
      <c r="BR125" s="485"/>
      <c r="BS125" s="491" t="str">
        <f>IF(F125="","",IF(OR(AND(分岐管理シート!D123&lt;9, 分岐管理シート!L123&lt;10),AND(分岐管理シート!D123&gt;9, 分岐管理シート!L123&gt;10)),"","error"))</f>
        <v/>
      </c>
      <c r="BT125" s="491"/>
      <c r="BU125" s="491"/>
      <c r="BV125" s="491"/>
      <c r="BW125" s="491"/>
      <c r="BX125" s="491" t="str">
        <f>IF(AND(D125="R7_補正", OR(分岐管理シート!AF123&lt;27,分岐管理シート!AF123&gt;39)),"error","")</f>
        <v/>
      </c>
      <c r="BY125" s="491" t="str">
        <f>IF(F125="","",IF(OR(分岐管理シート!AG123&lt;27,分岐管理シート!AG123&gt;39),"error",""))</f>
        <v/>
      </c>
      <c r="BZ125" s="491" t="str">
        <f>IF(F125="","",IF(AND(OR(AD125="○", D125="R7_補正", D125="R7_予備"), 分岐管理シート!AG123&gt;=27),"",IF(AND(分岐管理シート!AG123&lt;=38, 分岐管理シート!AG123&gt;=27),"","error")))</f>
        <v/>
      </c>
      <c r="CA125" s="492" t="str">
        <f>IF(OR(D125="", D125="R6_補正", D125="R7_予備"),
   "",IF(F125="","",IF(AND(VLOOKUP(AE125,―!$AH$15:$AI$40,2,FALSE) &lt;= VLOOKUP(AF125,―!$AH$15:$AI$40,2,FALSE),VLOOKUP(AF125,―!$AH$15:$AI$40,2,FALSE) &lt;= VLOOKUP(AG125,―!$AH$15:$AI$40,2,FALSE)),"","error")))</f>
        <v/>
      </c>
      <c r="CB125" s="492" t="str">
        <f t="shared" si="4"/>
        <v/>
      </c>
      <c r="CC125" s="491" t="str">
        <f t="shared" si="5"/>
        <v/>
      </c>
      <c r="CD125" s="491" t="str">
        <f t="shared" si="3"/>
        <v/>
      </c>
      <c r="CE125" s="485"/>
      <c r="CF125" s="485"/>
      <c r="CG125" s="485"/>
      <c r="CH125" s="485"/>
      <c r="CI125" s="485" t="str">
        <f>分岐管理シート!BD123</f>
        <v/>
      </c>
      <c r="CJ125" s="493" t="str">
        <f t="shared" si="6"/>
        <v/>
      </c>
      <c r="CK125" s="555" t="str">
        <f>IF(D125="R6_補正",IF(SUM(変更カウント!D123:AR123)=0,"","error"),IF(AND(SUM(変更カウント!D123:AE123)=0,SUM(変更カウント!AH123:AP123)=0,変更カウント!AR123=0),"","error"))</f>
        <v/>
      </c>
    </row>
    <row r="126" spans="1:89" ht="24" thickBot="1" x14ac:dyDescent="0.25">
      <c r="A126" s="500"/>
      <c r="B126" s="501"/>
      <c r="C126" s="498">
        <v>52</v>
      </c>
      <c r="D126" s="467"/>
      <c r="E126" s="468"/>
      <c r="F126" s="469"/>
      <c r="G126" s="469"/>
      <c r="H126" s="469"/>
      <c r="I126" s="470"/>
      <c r="J126" s="470"/>
      <c r="K126" s="471"/>
      <c r="L126" s="470"/>
      <c r="M126" s="443"/>
      <c r="N126" s="443"/>
      <c r="O126" s="443"/>
      <c r="P126" s="472"/>
      <c r="Q126" s="197">
        <v>0</v>
      </c>
      <c r="R126" s="198">
        <v>0</v>
      </c>
      <c r="S126" s="473"/>
      <c r="T126" s="197"/>
      <c r="U126" s="197"/>
      <c r="V126" s="197"/>
      <c r="W126" s="474"/>
      <c r="X126" s="473"/>
      <c r="Y126" s="473"/>
      <c r="Z126" s="473"/>
      <c r="AA126" s="475"/>
      <c r="AB126" s="469"/>
      <c r="AC126" s="469"/>
      <c r="AD126" s="469"/>
      <c r="AE126" s="476"/>
      <c r="AF126" s="221"/>
      <c r="AG126" s="221"/>
      <c r="AH126" s="477"/>
      <c r="AI126" s="478"/>
      <c r="AJ126" s="475"/>
      <c r="AK126" s="479"/>
      <c r="AL126" s="479"/>
      <c r="AM126" s="480"/>
      <c r="AN126" s="479"/>
      <c r="AO126" s="481"/>
      <c r="AP126" s="482"/>
      <c r="AQ126" s="552"/>
      <c r="AR126" s="483"/>
      <c r="AS126" s="539"/>
      <c r="AT126" s="540"/>
      <c r="AU126" s="541"/>
      <c r="AV126" s="484"/>
      <c r="AW126" s="484"/>
      <c r="AX126" s="484"/>
      <c r="AY126" s="484"/>
      <c r="AZ126" s="484"/>
      <c r="BA126" s="484"/>
      <c r="BB126" s="485"/>
      <c r="BC126" s="485"/>
      <c r="BD126" s="486"/>
      <c r="BE126" s="487"/>
      <c r="BF126" s="485"/>
      <c r="BG126" s="484"/>
      <c r="BH126" s="485"/>
      <c r="BI126" s="485"/>
      <c r="BJ126" s="485"/>
      <c r="BK126" s="488"/>
      <c r="BL126" s="489"/>
      <c r="BM126" s="485"/>
      <c r="BN126" s="485"/>
      <c r="BO126" s="485"/>
      <c r="BP126" s="485"/>
      <c r="BQ126" s="490"/>
      <c r="BR126" s="485"/>
      <c r="BS126" s="491" t="str">
        <f>IF(F126="","",IF(OR(AND(分岐管理シート!D124&lt;9, 分岐管理シート!L124&lt;10),AND(分岐管理シート!D124&gt;9, 分岐管理シート!L124&gt;10)),"","error"))</f>
        <v/>
      </c>
      <c r="BT126" s="491"/>
      <c r="BU126" s="491"/>
      <c r="BV126" s="491"/>
      <c r="BW126" s="491"/>
      <c r="BX126" s="491" t="str">
        <f>IF(AND(D126="R7_補正", OR(分岐管理シート!AF124&lt;27,分岐管理シート!AF124&gt;39)),"error","")</f>
        <v/>
      </c>
      <c r="BY126" s="491" t="str">
        <f>IF(F126="","",IF(OR(分岐管理シート!AG124&lt;27,分岐管理シート!AG124&gt;39),"error",""))</f>
        <v/>
      </c>
      <c r="BZ126" s="491" t="str">
        <f>IF(F126="","",IF(AND(OR(AD126="○", D126="R7_補正", D126="R7_予備"), 分岐管理シート!AG124&gt;=27),"",IF(AND(分岐管理シート!AG124&lt;=38, 分岐管理シート!AG124&gt;=27),"","error")))</f>
        <v/>
      </c>
      <c r="CA126" s="492" t="str">
        <f>IF(OR(D126="", D126="R6_補正", D126="R7_予備"),
   "",IF(F126="","",IF(AND(VLOOKUP(AE126,―!$AH$15:$AI$40,2,FALSE) &lt;= VLOOKUP(AF126,―!$AH$15:$AI$40,2,FALSE),VLOOKUP(AF126,―!$AH$15:$AI$40,2,FALSE) &lt;= VLOOKUP(AG126,―!$AH$15:$AI$40,2,FALSE)),"","error")))</f>
        <v/>
      </c>
      <c r="CB126" s="492" t="str">
        <f t="shared" si="4"/>
        <v/>
      </c>
      <c r="CC126" s="491" t="str">
        <f t="shared" si="5"/>
        <v/>
      </c>
      <c r="CD126" s="491" t="str">
        <f t="shared" si="3"/>
        <v/>
      </c>
      <c r="CE126" s="485"/>
      <c r="CF126" s="485"/>
      <c r="CG126" s="485"/>
      <c r="CH126" s="485"/>
      <c r="CI126" s="485" t="str">
        <f>分岐管理シート!BD124</f>
        <v/>
      </c>
      <c r="CJ126" s="493" t="str">
        <f t="shared" si="6"/>
        <v/>
      </c>
      <c r="CK126" s="555" t="str">
        <f>IF(D126="R6_補正",IF(SUM(変更カウント!D124:AR124)=0,"","error"),IF(AND(SUM(変更カウント!D124:AE124)=0,SUM(変更カウント!AH124:AP124)=0,変更カウント!AR124=0),"","error"))</f>
        <v/>
      </c>
    </row>
    <row r="127" spans="1:89" ht="24" thickBot="1" x14ac:dyDescent="0.25">
      <c r="A127" s="500"/>
      <c r="B127" s="501"/>
      <c r="C127" s="499">
        <v>53</v>
      </c>
      <c r="D127" s="467"/>
      <c r="E127" s="468"/>
      <c r="F127" s="469"/>
      <c r="G127" s="469"/>
      <c r="H127" s="469"/>
      <c r="I127" s="470"/>
      <c r="J127" s="470"/>
      <c r="K127" s="471"/>
      <c r="L127" s="470"/>
      <c r="M127" s="443"/>
      <c r="N127" s="443"/>
      <c r="O127" s="443"/>
      <c r="P127" s="472"/>
      <c r="Q127" s="197">
        <v>0</v>
      </c>
      <c r="R127" s="198">
        <v>0</v>
      </c>
      <c r="S127" s="473"/>
      <c r="T127" s="197"/>
      <c r="U127" s="197"/>
      <c r="V127" s="197"/>
      <c r="W127" s="474"/>
      <c r="X127" s="473"/>
      <c r="Y127" s="473"/>
      <c r="Z127" s="473"/>
      <c r="AA127" s="475"/>
      <c r="AB127" s="469"/>
      <c r="AC127" s="469"/>
      <c r="AD127" s="469"/>
      <c r="AE127" s="476"/>
      <c r="AF127" s="221"/>
      <c r="AG127" s="221"/>
      <c r="AH127" s="477"/>
      <c r="AI127" s="478"/>
      <c r="AJ127" s="475"/>
      <c r="AK127" s="479"/>
      <c r="AL127" s="479"/>
      <c r="AM127" s="480"/>
      <c r="AN127" s="479"/>
      <c r="AO127" s="481"/>
      <c r="AP127" s="482"/>
      <c r="AQ127" s="552"/>
      <c r="AR127" s="483"/>
      <c r="AS127" s="539"/>
      <c r="AT127" s="540"/>
      <c r="AU127" s="541"/>
      <c r="AV127" s="484"/>
      <c r="AW127" s="484"/>
      <c r="AX127" s="484"/>
      <c r="AY127" s="484"/>
      <c r="AZ127" s="484"/>
      <c r="BA127" s="484"/>
      <c r="BB127" s="485"/>
      <c r="BC127" s="485"/>
      <c r="BD127" s="486"/>
      <c r="BE127" s="487"/>
      <c r="BF127" s="485"/>
      <c r="BG127" s="484"/>
      <c r="BH127" s="485"/>
      <c r="BI127" s="485"/>
      <c r="BJ127" s="485"/>
      <c r="BK127" s="488"/>
      <c r="BL127" s="489"/>
      <c r="BM127" s="485"/>
      <c r="BN127" s="485"/>
      <c r="BO127" s="485"/>
      <c r="BP127" s="485"/>
      <c r="BQ127" s="490"/>
      <c r="BR127" s="485"/>
      <c r="BS127" s="491" t="str">
        <f>IF(F127="","",IF(OR(AND(分岐管理シート!D125&lt;9, 分岐管理シート!L125&lt;10),AND(分岐管理シート!D125&gt;9, 分岐管理シート!L125&gt;10)),"","error"))</f>
        <v/>
      </c>
      <c r="BT127" s="491"/>
      <c r="BU127" s="491"/>
      <c r="BV127" s="491"/>
      <c r="BW127" s="491"/>
      <c r="BX127" s="491" t="str">
        <f>IF(AND(D127="R7_補正", OR(分岐管理シート!AF125&lt;27,分岐管理シート!AF125&gt;39)),"error","")</f>
        <v/>
      </c>
      <c r="BY127" s="491" t="str">
        <f>IF(F127="","",IF(OR(分岐管理シート!AG125&lt;27,分岐管理シート!AG125&gt;39),"error",""))</f>
        <v/>
      </c>
      <c r="BZ127" s="491" t="str">
        <f>IF(F127="","",IF(AND(OR(AD127="○", D127="R7_補正", D127="R7_予備"), 分岐管理シート!AG125&gt;=27),"",IF(AND(分岐管理シート!AG125&lt;=38, 分岐管理シート!AG125&gt;=27),"","error")))</f>
        <v/>
      </c>
      <c r="CA127" s="492" t="str">
        <f>IF(OR(D127="", D127="R6_補正", D127="R7_予備"),
   "",IF(F127="","",IF(AND(VLOOKUP(AE127,―!$AH$15:$AI$40,2,FALSE) &lt;= VLOOKUP(AF127,―!$AH$15:$AI$40,2,FALSE),VLOOKUP(AF127,―!$AH$15:$AI$40,2,FALSE) &lt;= VLOOKUP(AG127,―!$AH$15:$AI$40,2,FALSE)),"","error")))</f>
        <v/>
      </c>
      <c r="CB127" s="492" t="str">
        <f t="shared" si="4"/>
        <v/>
      </c>
      <c r="CC127" s="491" t="str">
        <f t="shared" si="5"/>
        <v/>
      </c>
      <c r="CD127" s="491" t="str">
        <f t="shared" si="3"/>
        <v/>
      </c>
      <c r="CE127" s="485"/>
      <c r="CF127" s="485"/>
      <c r="CG127" s="485"/>
      <c r="CH127" s="485"/>
      <c r="CI127" s="485" t="str">
        <f>分岐管理シート!BD125</f>
        <v/>
      </c>
      <c r="CJ127" s="493" t="str">
        <f t="shared" si="6"/>
        <v/>
      </c>
      <c r="CK127" s="555" t="str">
        <f>IF(D127="R6_補正",IF(SUM(変更カウント!D125:AR125)=0,"","error"),IF(AND(SUM(変更カウント!D125:AE125)=0,SUM(変更カウント!AH125:AP125)=0,変更カウント!AR125=0),"","error"))</f>
        <v/>
      </c>
    </row>
    <row r="128" spans="1:89" ht="24" thickBot="1" x14ac:dyDescent="0.25">
      <c r="A128" s="500"/>
      <c r="B128" s="501"/>
      <c r="C128" s="499">
        <v>54</v>
      </c>
      <c r="D128" s="467"/>
      <c r="E128" s="468"/>
      <c r="F128" s="469"/>
      <c r="G128" s="469"/>
      <c r="H128" s="469"/>
      <c r="I128" s="470"/>
      <c r="J128" s="470"/>
      <c r="K128" s="471"/>
      <c r="L128" s="470"/>
      <c r="M128" s="443"/>
      <c r="N128" s="443"/>
      <c r="O128" s="443"/>
      <c r="P128" s="472"/>
      <c r="Q128" s="197">
        <v>0</v>
      </c>
      <c r="R128" s="198">
        <v>0</v>
      </c>
      <c r="S128" s="473"/>
      <c r="T128" s="197"/>
      <c r="U128" s="197"/>
      <c r="V128" s="197"/>
      <c r="W128" s="474"/>
      <c r="X128" s="473"/>
      <c r="Y128" s="473"/>
      <c r="Z128" s="473"/>
      <c r="AA128" s="475"/>
      <c r="AB128" s="469"/>
      <c r="AC128" s="469"/>
      <c r="AD128" s="469"/>
      <c r="AE128" s="476"/>
      <c r="AF128" s="221"/>
      <c r="AG128" s="221"/>
      <c r="AH128" s="477"/>
      <c r="AI128" s="478"/>
      <c r="AJ128" s="475"/>
      <c r="AK128" s="479"/>
      <c r="AL128" s="479"/>
      <c r="AM128" s="480"/>
      <c r="AN128" s="479"/>
      <c r="AO128" s="481"/>
      <c r="AP128" s="482"/>
      <c r="AQ128" s="552"/>
      <c r="AR128" s="483"/>
      <c r="AS128" s="539"/>
      <c r="AT128" s="540"/>
      <c r="AU128" s="541"/>
      <c r="AV128" s="484"/>
      <c r="AW128" s="484"/>
      <c r="AX128" s="484"/>
      <c r="AY128" s="484"/>
      <c r="AZ128" s="484"/>
      <c r="BA128" s="484"/>
      <c r="BB128" s="485"/>
      <c r="BC128" s="485"/>
      <c r="BD128" s="486"/>
      <c r="BE128" s="487"/>
      <c r="BF128" s="485"/>
      <c r="BG128" s="484"/>
      <c r="BH128" s="485"/>
      <c r="BI128" s="485"/>
      <c r="BJ128" s="485"/>
      <c r="BK128" s="488"/>
      <c r="BL128" s="489"/>
      <c r="BM128" s="485"/>
      <c r="BN128" s="485"/>
      <c r="BO128" s="485"/>
      <c r="BP128" s="485"/>
      <c r="BQ128" s="490"/>
      <c r="BR128" s="485"/>
      <c r="BS128" s="491" t="str">
        <f>IF(F128="","",IF(OR(AND(分岐管理シート!D126&lt;9, 分岐管理シート!L126&lt;10),AND(分岐管理シート!D126&gt;9, 分岐管理シート!L126&gt;10)),"","error"))</f>
        <v/>
      </c>
      <c r="BT128" s="491"/>
      <c r="BU128" s="491"/>
      <c r="BV128" s="491"/>
      <c r="BW128" s="491"/>
      <c r="BX128" s="491" t="str">
        <f>IF(AND(D128="R7_補正", OR(分岐管理シート!AF126&lt;27,分岐管理シート!AF126&gt;39)),"error","")</f>
        <v/>
      </c>
      <c r="BY128" s="491" t="str">
        <f>IF(F128="","",IF(OR(分岐管理シート!AG126&lt;27,分岐管理シート!AG126&gt;39),"error",""))</f>
        <v/>
      </c>
      <c r="BZ128" s="491" t="str">
        <f>IF(F128="","",IF(AND(OR(AD128="○", D128="R7_補正", D128="R7_予備"), 分岐管理シート!AG126&gt;=27),"",IF(AND(分岐管理シート!AG126&lt;=38, 分岐管理シート!AG126&gt;=27),"","error")))</f>
        <v/>
      </c>
      <c r="CA128" s="492" t="str">
        <f>IF(OR(D128="", D128="R6_補正", D128="R7_予備"),
   "",IF(F128="","",IF(AND(VLOOKUP(AE128,―!$AH$15:$AI$40,2,FALSE) &lt;= VLOOKUP(AF128,―!$AH$15:$AI$40,2,FALSE),VLOOKUP(AF128,―!$AH$15:$AI$40,2,FALSE) &lt;= VLOOKUP(AG128,―!$AH$15:$AI$40,2,FALSE)),"","error")))</f>
        <v/>
      </c>
      <c r="CB128" s="492" t="str">
        <f t="shared" si="4"/>
        <v/>
      </c>
      <c r="CC128" s="491" t="str">
        <f t="shared" si="5"/>
        <v/>
      </c>
      <c r="CD128" s="491" t="str">
        <f t="shared" si="3"/>
        <v/>
      </c>
      <c r="CE128" s="485"/>
      <c r="CF128" s="485"/>
      <c r="CG128" s="485"/>
      <c r="CH128" s="485"/>
      <c r="CI128" s="485" t="str">
        <f>分岐管理シート!BD126</f>
        <v/>
      </c>
      <c r="CJ128" s="493" t="str">
        <f t="shared" si="6"/>
        <v/>
      </c>
      <c r="CK128" s="555" t="str">
        <f>IF(D128="R6_補正",IF(SUM(変更カウント!D126:AR126)=0,"","error"),IF(AND(SUM(変更カウント!D126:AE126)=0,SUM(変更カウント!AH126:AP126)=0,変更カウント!AR126=0),"","error"))</f>
        <v/>
      </c>
    </row>
    <row r="129" spans="1:89" ht="24" thickBot="1" x14ac:dyDescent="0.25">
      <c r="A129" s="500"/>
      <c r="B129" s="501"/>
      <c r="C129" s="498">
        <v>55</v>
      </c>
      <c r="D129" s="467"/>
      <c r="E129" s="468"/>
      <c r="F129" s="469"/>
      <c r="G129" s="469"/>
      <c r="H129" s="469"/>
      <c r="I129" s="470"/>
      <c r="J129" s="470"/>
      <c r="K129" s="471"/>
      <c r="L129" s="470"/>
      <c r="M129" s="443"/>
      <c r="N129" s="443"/>
      <c r="O129" s="443"/>
      <c r="P129" s="472"/>
      <c r="Q129" s="197">
        <v>0</v>
      </c>
      <c r="R129" s="198">
        <v>0</v>
      </c>
      <c r="S129" s="473"/>
      <c r="T129" s="197"/>
      <c r="U129" s="197"/>
      <c r="V129" s="197"/>
      <c r="W129" s="474"/>
      <c r="X129" s="473"/>
      <c r="Y129" s="473"/>
      <c r="Z129" s="473"/>
      <c r="AA129" s="475"/>
      <c r="AB129" s="469"/>
      <c r="AC129" s="469"/>
      <c r="AD129" s="469"/>
      <c r="AE129" s="476"/>
      <c r="AF129" s="221"/>
      <c r="AG129" s="221"/>
      <c r="AH129" s="477"/>
      <c r="AI129" s="478"/>
      <c r="AJ129" s="475"/>
      <c r="AK129" s="479"/>
      <c r="AL129" s="479"/>
      <c r="AM129" s="480"/>
      <c r="AN129" s="479"/>
      <c r="AO129" s="481"/>
      <c r="AP129" s="482"/>
      <c r="AQ129" s="552"/>
      <c r="AR129" s="483"/>
      <c r="AS129" s="539"/>
      <c r="AT129" s="540"/>
      <c r="AU129" s="541"/>
      <c r="AV129" s="484"/>
      <c r="AW129" s="484"/>
      <c r="AX129" s="484"/>
      <c r="AY129" s="484"/>
      <c r="AZ129" s="484"/>
      <c r="BA129" s="484"/>
      <c r="BB129" s="485"/>
      <c r="BC129" s="485"/>
      <c r="BD129" s="486"/>
      <c r="BE129" s="487"/>
      <c r="BF129" s="485"/>
      <c r="BG129" s="484"/>
      <c r="BH129" s="485"/>
      <c r="BI129" s="485"/>
      <c r="BJ129" s="485"/>
      <c r="BK129" s="488"/>
      <c r="BL129" s="489"/>
      <c r="BM129" s="485"/>
      <c r="BN129" s="485"/>
      <c r="BO129" s="485"/>
      <c r="BP129" s="485"/>
      <c r="BQ129" s="490"/>
      <c r="BR129" s="485"/>
      <c r="BS129" s="491" t="str">
        <f>IF(F129="","",IF(OR(AND(分岐管理シート!D127&lt;9, 分岐管理シート!L127&lt;10),AND(分岐管理シート!D127&gt;9, 分岐管理シート!L127&gt;10)),"","error"))</f>
        <v/>
      </c>
      <c r="BT129" s="491"/>
      <c r="BU129" s="491"/>
      <c r="BV129" s="491"/>
      <c r="BW129" s="491"/>
      <c r="BX129" s="491" t="str">
        <f>IF(AND(D129="R7_補正", OR(分岐管理シート!AF127&lt;27,分岐管理シート!AF127&gt;39)),"error","")</f>
        <v/>
      </c>
      <c r="BY129" s="491" t="str">
        <f>IF(F129="","",IF(OR(分岐管理シート!AG127&lt;27,分岐管理シート!AG127&gt;39),"error",""))</f>
        <v/>
      </c>
      <c r="BZ129" s="491" t="str">
        <f>IF(F129="","",IF(AND(OR(AD129="○", D129="R7_補正", D129="R7_予備"), 分岐管理シート!AG127&gt;=27),"",IF(AND(分岐管理シート!AG127&lt;=38, 分岐管理シート!AG127&gt;=27),"","error")))</f>
        <v/>
      </c>
      <c r="CA129" s="492" t="str">
        <f>IF(OR(D129="", D129="R6_補正", D129="R7_予備"),
   "",IF(F129="","",IF(AND(VLOOKUP(AE129,―!$AH$15:$AI$40,2,FALSE) &lt;= VLOOKUP(AF129,―!$AH$15:$AI$40,2,FALSE),VLOOKUP(AF129,―!$AH$15:$AI$40,2,FALSE) &lt;= VLOOKUP(AG129,―!$AH$15:$AI$40,2,FALSE)),"","error")))</f>
        <v/>
      </c>
      <c r="CB129" s="492" t="str">
        <f t="shared" si="4"/>
        <v/>
      </c>
      <c r="CC129" s="491" t="str">
        <f t="shared" si="5"/>
        <v/>
      </c>
      <c r="CD129" s="491" t="str">
        <f t="shared" si="3"/>
        <v/>
      </c>
      <c r="CE129" s="485"/>
      <c r="CF129" s="485"/>
      <c r="CG129" s="485"/>
      <c r="CH129" s="485"/>
      <c r="CI129" s="485" t="str">
        <f>分岐管理シート!BD127</f>
        <v/>
      </c>
      <c r="CJ129" s="493" t="str">
        <f t="shared" si="6"/>
        <v/>
      </c>
      <c r="CK129" s="555" t="str">
        <f>IF(D129="R6_補正",IF(SUM(変更カウント!D127:AR127)=0,"","error"),IF(AND(SUM(変更カウント!D127:AE127)=0,SUM(変更カウント!AH127:AP127)=0,変更カウント!AR127=0),"","error"))</f>
        <v/>
      </c>
    </row>
    <row r="130" spans="1:89" ht="24" thickBot="1" x14ac:dyDescent="0.25">
      <c r="A130" s="500"/>
      <c r="B130" s="501"/>
      <c r="C130" s="499">
        <v>56</v>
      </c>
      <c r="D130" s="467"/>
      <c r="E130" s="468"/>
      <c r="F130" s="469"/>
      <c r="G130" s="469"/>
      <c r="H130" s="469"/>
      <c r="I130" s="470"/>
      <c r="J130" s="470"/>
      <c r="K130" s="471"/>
      <c r="L130" s="470"/>
      <c r="M130" s="443"/>
      <c r="N130" s="443"/>
      <c r="O130" s="443"/>
      <c r="P130" s="472"/>
      <c r="Q130" s="197">
        <v>0</v>
      </c>
      <c r="R130" s="198">
        <v>0</v>
      </c>
      <c r="S130" s="473"/>
      <c r="T130" s="197"/>
      <c r="U130" s="197"/>
      <c r="V130" s="197"/>
      <c r="W130" s="474"/>
      <c r="X130" s="473"/>
      <c r="Y130" s="473"/>
      <c r="Z130" s="473"/>
      <c r="AA130" s="475"/>
      <c r="AB130" s="469"/>
      <c r="AC130" s="469"/>
      <c r="AD130" s="469"/>
      <c r="AE130" s="476"/>
      <c r="AF130" s="221"/>
      <c r="AG130" s="221"/>
      <c r="AH130" s="477"/>
      <c r="AI130" s="478"/>
      <c r="AJ130" s="475"/>
      <c r="AK130" s="479"/>
      <c r="AL130" s="479"/>
      <c r="AM130" s="480"/>
      <c r="AN130" s="479"/>
      <c r="AO130" s="481"/>
      <c r="AP130" s="482"/>
      <c r="AQ130" s="552"/>
      <c r="AR130" s="483"/>
      <c r="AS130" s="539"/>
      <c r="AT130" s="540"/>
      <c r="AU130" s="541"/>
      <c r="AV130" s="484"/>
      <c r="AW130" s="484"/>
      <c r="AX130" s="484"/>
      <c r="AY130" s="484"/>
      <c r="AZ130" s="484"/>
      <c r="BA130" s="484"/>
      <c r="BB130" s="485"/>
      <c r="BC130" s="485"/>
      <c r="BD130" s="486"/>
      <c r="BE130" s="487"/>
      <c r="BF130" s="485"/>
      <c r="BG130" s="484"/>
      <c r="BH130" s="485"/>
      <c r="BI130" s="485"/>
      <c r="BJ130" s="485"/>
      <c r="BK130" s="488"/>
      <c r="BL130" s="489"/>
      <c r="BM130" s="485"/>
      <c r="BN130" s="485"/>
      <c r="BO130" s="485"/>
      <c r="BP130" s="485"/>
      <c r="BQ130" s="490"/>
      <c r="BR130" s="485"/>
      <c r="BS130" s="491" t="str">
        <f>IF(F130="","",IF(OR(AND(分岐管理シート!D128&lt;9, 分岐管理シート!L128&lt;10),AND(分岐管理シート!D128&gt;9, 分岐管理シート!L128&gt;10)),"","error"))</f>
        <v/>
      </c>
      <c r="BT130" s="491"/>
      <c r="BU130" s="491"/>
      <c r="BV130" s="491"/>
      <c r="BW130" s="491"/>
      <c r="BX130" s="491" t="str">
        <f>IF(AND(D130="R7_補正", OR(分岐管理シート!AF128&lt;27,分岐管理シート!AF128&gt;39)),"error","")</f>
        <v/>
      </c>
      <c r="BY130" s="491" t="str">
        <f>IF(F130="","",IF(OR(分岐管理シート!AG128&lt;27,分岐管理シート!AG128&gt;39),"error",""))</f>
        <v/>
      </c>
      <c r="BZ130" s="491" t="str">
        <f>IF(F130="","",IF(AND(OR(AD130="○", D130="R7_補正", D130="R7_予備"), 分岐管理シート!AG128&gt;=27),"",IF(AND(分岐管理シート!AG128&lt;=38, 分岐管理シート!AG128&gt;=27),"","error")))</f>
        <v/>
      </c>
      <c r="CA130" s="492" t="str">
        <f>IF(OR(D130="", D130="R6_補正", D130="R7_予備"),
   "",IF(F130="","",IF(AND(VLOOKUP(AE130,―!$AH$15:$AI$40,2,FALSE) &lt;= VLOOKUP(AF130,―!$AH$15:$AI$40,2,FALSE),VLOOKUP(AF130,―!$AH$15:$AI$40,2,FALSE) &lt;= VLOOKUP(AG130,―!$AH$15:$AI$40,2,FALSE)),"","error")))</f>
        <v/>
      </c>
      <c r="CB130" s="492" t="str">
        <f t="shared" si="4"/>
        <v/>
      </c>
      <c r="CC130" s="491" t="str">
        <f t="shared" si="5"/>
        <v/>
      </c>
      <c r="CD130" s="491" t="str">
        <f t="shared" si="3"/>
        <v/>
      </c>
      <c r="CE130" s="485"/>
      <c r="CF130" s="485"/>
      <c r="CG130" s="485"/>
      <c r="CH130" s="485"/>
      <c r="CI130" s="485" t="str">
        <f>分岐管理シート!BD128</f>
        <v/>
      </c>
      <c r="CJ130" s="493" t="str">
        <f t="shared" si="6"/>
        <v/>
      </c>
      <c r="CK130" s="555" t="str">
        <f>IF(D130="R6_補正",IF(SUM(変更カウント!D128:AR128)=0,"","error"),IF(AND(SUM(変更カウント!D128:AE128)=0,SUM(変更カウント!AH128:AP128)=0,変更カウント!AR128=0),"","error"))</f>
        <v/>
      </c>
    </row>
    <row r="131" spans="1:89" ht="24" thickBot="1" x14ac:dyDescent="0.25">
      <c r="A131" s="500"/>
      <c r="B131" s="501"/>
      <c r="C131" s="499">
        <v>57</v>
      </c>
      <c r="D131" s="467"/>
      <c r="E131" s="468"/>
      <c r="F131" s="469"/>
      <c r="G131" s="469"/>
      <c r="H131" s="469"/>
      <c r="I131" s="470"/>
      <c r="J131" s="470"/>
      <c r="K131" s="471"/>
      <c r="L131" s="470"/>
      <c r="M131" s="443"/>
      <c r="N131" s="443"/>
      <c r="O131" s="443"/>
      <c r="P131" s="472"/>
      <c r="Q131" s="197">
        <v>0</v>
      </c>
      <c r="R131" s="198">
        <v>0</v>
      </c>
      <c r="S131" s="473"/>
      <c r="T131" s="197"/>
      <c r="U131" s="197"/>
      <c r="V131" s="197"/>
      <c r="W131" s="474"/>
      <c r="X131" s="473"/>
      <c r="Y131" s="473"/>
      <c r="Z131" s="473"/>
      <c r="AA131" s="475"/>
      <c r="AB131" s="469"/>
      <c r="AC131" s="469"/>
      <c r="AD131" s="469"/>
      <c r="AE131" s="476"/>
      <c r="AF131" s="221"/>
      <c r="AG131" s="221"/>
      <c r="AH131" s="477"/>
      <c r="AI131" s="478"/>
      <c r="AJ131" s="475"/>
      <c r="AK131" s="479"/>
      <c r="AL131" s="479"/>
      <c r="AM131" s="480"/>
      <c r="AN131" s="479"/>
      <c r="AO131" s="481"/>
      <c r="AP131" s="482"/>
      <c r="AQ131" s="552"/>
      <c r="AR131" s="483"/>
      <c r="AS131" s="539"/>
      <c r="AT131" s="540"/>
      <c r="AU131" s="541"/>
      <c r="AV131" s="484"/>
      <c r="AW131" s="484"/>
      <c r="AX131" s="484"/>
      <c r="AY131" s="484"/>
      <c r="AZ131" s="484"/>
      <c r="BA131" s="484"/>
      <c r="BB131" s="485"/>
      <c r="BC131" s="485"/>
      <c r="BD131" s="486"/>
      <c r="BE131" s="487"/>
      <c r="BF131" s="485"/>
      <c r="BG131" s="484"/>
      <c r="BH131" s="485"/>
      <c r="BI131" s="485"/>
      <c r="BJ131" s="485"/>
      <c r="BK131" s="488"/>
      <c r="BL131" s="489"/>
      <c r="BM131" s="485"/>
      <c r="BN131" s="485"/>
      <c r="BO131" s="485"/>
      <c r="BP131" s="485"/>
      <c r="BQ131" s="490"/>
      <c r="BR131" s="485"/>
      <c r="BS131" s="491" t="str">
        <f>IF(F131="","",IF(OR(AND(分岐管理シート!D129&lt;9, 分岐管理シート!L129&lt;10),AND(分岐管理シート!D129&gt;9, 分岐管理シート!L129&gt;10)),"","error"))</f>
        <v/>
      </c>
      <c r="BT131" s="491"/>
      <c r="BU131" s="491"/>
      <c r="BV131" s="491"/>
      <c r="BW131" s="491"/>
      <c r="BX131" s="491" t="str">
        <f>IF(AND(D131="R7_補正", OR(分岐管理シート!AF129&lt;27,分岐管理シート!AF129&gt;39)),"error","")</f>
        <v/>
      </c>
      <c r="BY131" s="491" t="str">
        <f>IF(F131="","",IF(OR(分岐管理シート!AG129&lt;27,分岐管理シート!AG129&gt;39),"error",""))</f>
        <v/>
      </c>
      <c r="BZ131" s="491" t="str">
        <f>IF(F131="","",IF(AND(OR(AD131="○", D131="R7_補正", D131="R7_予備"), 分岐管理シート!AG129&gt;=27),"",IF(AND(分岐管理シート!AG129&lt;=38, 分岐管理シート!AG129&gt;=27),"","error")))</f>
        <v/>
      </c>
      <c r="CA131" s="492" t="str">
        <f>IF(OR(D131="", D131="R6_補正", D131="R7_予備"),
   "",IF(F131="","",IF(AND(VLOOKUP(AE131,―!$AH$15:$AI$40,2,FALSE) &lt;= VLOOKUP(AF131,―!$AH$15:$AI$40,2,FALSE),VLOOKUP(AF131,―!$AH$15:$AI$40,2,FALSE) &lt;= VLOOKUP(AG131,―!$AH$15:$AI$40,2,FALSE)),"","error")))</f>
        <v/>
      </c>
      <c r="CB131" s="492" t="str">
        <f t="shared" si="4"/>
        <v/>
      </c>
      <c r="CC131" s="491" t="str">
        <f t="shared" si="5"/>
        <v/>
      </c>
      <c r="CD131" s="491" t="str">
        <f t="shared" si="3"/>
        <v/>
      </c>
      <c r="CE131" s="485"/>
      <c r="CF131" s="485"/>
      <c r="CG131" s="485"/>
      <c r="CH131" s="485"/>
      <c r="CI131" s="485" t="str">
        <f>分岐管理シート!BD129</f>
        <v/>
      </c>
      <c r="CJ131" s="493" t="str">
        <f t="shared" si="6"/>
        <v/>
      </c>
      <c r="CK131" s="555" t="str">
        <f>IF(D131="R6_補正",IF(SUM(変更カウント!D129:AR129)=0,"","error"),IF(AND(SUM(変更カウント!D129:AE129)=0,SUM(変更カウント!AH129:AP129)=0,変更カウント!AR129=0),"","error"))</f>
        <v/>
      </c>
    </row>
    <row r="132" spans="1:89" ht="24" thickBot="1" x14ac:dyDescent="0.25">
      <c r="A132" s="500"/>
      <c r="B132" s="501"/>
      <c r="C132" s="498">
        <v>58</v>
      </c>
      <c r="D132" s="467"/>
      <c r="E132" s="468"/>
      <c r="F132" s="469"/>
      <c r="G132" s="469"/>
      <c r="H132" s="469"/>
      <c r="I132" s="470"/>
      <c r="J132" s="470"/>
      <c r="K132" s="471"/>
      <c r="L132" s="470"/>
      <c r="M132" s="443"/>
      <c r="N132" s="443"/>
      <c r="O132" s="443"/>
      <c r="P132" s="472"/>
      <c r="Q132" s="197">
        <v>0</v>
      </c>
      <c r="R132" s="198">
        <v>0</v>
      </c>
      <c r="S132" s="473"/>
      <c r="T132" s="197"/>
      <c r="U132" s="197"/>
      <c r="V132" s="197"/>
      <c r="W132" s="474"/>
      <c r="X132" s="473"/>
      <c r="Y132" s="473"/>
      <c r="Z132" s="473"/>
      <c r="AA132" s="475"/>
      <c r="AB132" s="469"/>
      <c r="AC132" s="469"/>
      <c r="AD132" s="469"/>
      <c r="AE132" s="476"/>
      <c r="AF132" s="221"/>
      <c r="AG132" s="221"/>
      <c r="AH132" s="477"/>
      <c r="AI132" s="478"/>
      <c r="AJ132" s="475"/>
      <c r="AK132" s="479"/>
      <c r="AL132" s="479"/>
      <c r="AM132" s="480"/>
      <c r="AN132" s="479"/>
      <c r="AO132" s="481"/>
      <c r="AP132" s="482"/>
      <c r="AQ132" s="552"/>
      <c r="AR132" s="483"/>
      <c r="AS132" s="539"/>
      <c r="AT132" s="540"/>
      <c r="AU132" s="541"/>
      <c r="AV132" s="484"/>
      <c r="AW132" s="484"/>
      <c r="AX132" s="484"/>
      <c r="AY132" s="484"/>
      <c r="AZ132" s="484"/>
      <c r="BA132" s="484"/>
      <c r="BB132" s="485"/>
      <c r="BC132" s="485"/>
      <c r="BD132" s="486"/>
      <c r="BE132" s="487"/>
      <c r="BF132" s="485"/>
      <c r="BG132" s="484"/>
      <c r="BH132" s="485"/>
      <c r="BI132" s="485"/>
      <c r="BJ132" s="485"/>
      <c r="BK132" s="488"/>
      <c r="BL132" s="489"/>
      <c r="BM132" s="485"/>
      <c r="BN132" s="485"/>
      <c r="BO132" s="485"/>
      <c r="BP132" s="485"/>
      <c r="BQ132" s="490"/>
      <c r="BR132" s="485"/>
      <c r="BS132" s="491" t="str">
        <f>IF(F132="","",IF(OR(AND(分岐管理シート!D130&lt;9, 分岐管理シート!L130&lt;10),AND(分岐管理シート!D130&gt;9, 分岐管理シート!L130&gt;10)),"","error"))</f>
        <v/>
      </c>
      <c r="BT132" s="491"/>
      <c r="BU132" s="491"/>
      <c r="BV132" s="491"/>
      <c r="BW132" s="491"/>
      <c r="BX132" s="491" t="str">
        <f>IF(AND(D132="R7_補正", OR(分岐管理シート!AF130&lt;27,分岐管理シート!AF130&gt;39)),"error","")</f>
        <v/>
      </c>
      <c r="BY132" s="491" t="str">
        <f>IF(F132="","",IF(OR(分岐管理シート!AG130&lt;27,分岐管理シート!AG130&gt;39),"error",""))</f>
        <v/>
      </c>
      <c r="BZ132" s="491" t="str">
        <f>IF(F132="","",IF(AND(OR(AD132="○", D132="R7_補正", D132="R7_予備"), 分岐管理シート!AG130&gt;=27),"",IF(AND(分岐管理シート!AG130&lt;=38, 分岐管理シート!AG130&gt;=27),"","error")))</f>
        <v/>
      </c>
      <c r="CA132" s="492" t="str">
        <f>IF(OR(D132="", D132="R6_補正", D132="R7_予備"),
   "",IF(F132="","",IF(AND(VLOOKUP(AE132,―!$AH$15:$AI$40,2,FALSE) &lt;= VLOOKUP(AF132,―!$AH$15:$AI$40,2,FALSE),VLOOKUP(AF132,―!$AH$15:$AI$40,2,FALSE) &lt;= VLOOKUP(AG132,―!$AH$15:$AI$40,2,FALSE)),"","error")))</f>
        <v/>
      </c>
      <c r="CB132" s="492" t="str">
        <f t="shared" si="4"/>
        <v/>
      </c>
      <c r="CC132" s="491" t="str">
        <f t="shared" si="5"/>
        <v/>
      </c>
      <c r="CD132" s="491" t="str">
        <f t="shared" si="3"/>
        <v/>
      </c>
      <c r="CE132" s="485"/>
      <c r="CF132" s="485"/>
      <c r="CG132" s="485"/>
      <c r="CH132" s="485"/>
      <c r="CI132" s="485" t="str">
        <f>分岐管理シート!BD130</f>
        <v/>
      </c>
      <c r="CJ132" s="493" t="str">
        <f t="shared" si="6"/>
        <v/>
      </c>
      <c r="CK132" s="555" t="str">
        <f>IF(D132="R6_補正",IF(SUM(変更カウント!D130:AR130)=0,"","error"),IF(AND(SUM(変更カウント!D130:AE130)=0,SUM(変更カウント!AH130:AP130)=0,変更カウント!AR130=0),"","error"))</f>
        <v/>
      </c>
    </row>
    <row r="133" spans="1:89" ht="24" thickBot="1" x14ac:dyDescent="0.25">
      <c r="A133" s="500"/>
      <c r="B133" s="501"/>
      <c r="C133" s="499">
        <v>59</v>
      </c>
      <c r="D133" s="467"/>
      <c r="E133" s="468"/>
      <c r="F133" s="469"/>
      <c r="G133" s="469"/>
      <c r="H133" s="469"/>
      <c r="I133" s="470"/>
      <c r="J133" s="470"/>
      <c r="K133" s="471"/>
      <c r="L133" s="470"/>
      <c r="M133" s="443"/>
      <c r="N133" s="443"/>
      <c r="O133" s="443"/>
      <c r="P133" s="472"/>
      <c r="Q133" s="197">
        <v>0</v>
      </c>
      <c r="R133" s="198">
        <v>0</v>
      </c>
      <c r="S133" s="473"/>
      <c r="T133" s="197"/>
      <c r="U133" s="197"/>
      <c r="V133" s="197"/>
      <c r="W133" s="474"/>
      <c r="X133" s="473"/>
      <c r="Y133" s="473"/>
      <c r="Z133" s="473"/>
      <c r="AA133" s="475"/>
      <c r="AB133" s="469"/>
      <c r="AC133" s="469"/>
      <c r="AD133" s="469"/>
      <c r="AE133" s="476"/>
      <c r="AF133" s="221"/>
      <c r="AG133" s="221"/>
      <c r="AH133" s="477"/>
      <c r="AI133" s="478"/>
      <c r="AJ133" s="475"/>
      <c r="AK133" s="479"/>
      <c r="AL133" s="479"/>
      <c r="AM133" s="480"/>
      <c r="AN133" s="479"/>
      <c r="AO133" s="481"/>
      <c r="AP133" s="482"/>
      <c r="AQ133" s="552"/>
      <c r="AR133" s="483"/>
      <c r="AS133" s="539"/>
      <c r="AT133" s="540"/>
      <c r="AU133" s="541"/>
      <c r="AV133" s="484"/>
      <c r="AW133" s="484"/>
      <c r="AX133" s="484"/>
      <c r="AY133" s="484"/>
      <c r="AZ133" s="484"/>
      <c r="BA133" s="484"/>
      <c r="BB133" s="485"/>
      <c r="BC133" s="485"/>
      <c r="BD133" s="486"/>
      <c r="BE133" s="487"/>
      <c r="BF133" s="485"/>
      <c r="BG133" s="484"/>
      <c r="BH133" s="485"/>
      <c r="BI133" s="485"/>
      <c r="BJ133" s="485"/>
      <c r="BK133" s="488"/>
      <c r="BL133" s="489"/>
      <c r="BM133" s="485"/>
      <c r="BN133" s="485"/>
      <c r="BO133" s="485"/>
      <c r="BP133" s="485"/>
      <c r="BQ133" s="490"/>
      <c r="BR133" s="485"/>
      <c r="BS133" s="491" t="str">
        <f>IF(F133="","",IF(OR(AND(分岐管理シート!D131&lt;9, 分岐管理シート!L131&lt;10),AND(分岐管理シート!D131&gt;9, 分岐管理シート!L131&gt;10)),"","error"))</f>
        <v/>
      </c>
      <c r="BT133" s="491"/>
      <c r="BU133" s="491"/>
      <c r="BV133" s="491"/>
      <c r="BW133" s="491"/>
      <c r="BX133" s="491" t="str">
        <f>IF(AND(D133="R7_補正", OR(分岐管理シート!AF131&lt;27,分岐管理シート!AF131&gt;39)),"error","")</f>
        <v/>
      </c>
      <c r="BY133" s="491" t="str">
        <f>IF(F133="","",IF(OR(分岐管理シート!AG131&lt;27,分岐管理シート!AG131&gt;39),"error",""))</f>
        <v/>
      </c>
      <c r="BZ133" s="491" t="str">
        <f>IF(F133="","",IF(AND(OR(AD133="○", D133="R7_補正", D133="R7_予備"), 分岐管理シート!AG131&gt;=27),"",IF(AND(分岐管理シート!AG131&lt;=38, 分岐管理シート!AG131&gt;=27),"","error")))</f>
        <v/>
      </c>
      <c r="CA133" s="492" t="str">
        <f>IF(OR(D133="", D133="R6_補正", D133="R7_予備"),
   "",IF(F133="","",IF(AND(VLOOKUP(AE133,―!$AH$15:$AI$40,2,FALSE) &lt;= VLOOKUP(AF133,―!$AH$15:$AI$40,2,FALSE),VLOOKUP(AF133,―!$AH$15:$AI$40,2,FALSE) &lt;= VLOOKUP(AG133,―!$AH$15:$AI$40,2,FALSE)),"","error")))</f>
        <v/>
      </c>
      <c r="CB133" s="492" t="str">
        <f t="shared" si="4"/>
        <v/>
      </c>
      <c r="CC133" s="491" t="str">
        <f t="shared" si="5"/>
        <v/>
      </c>
      <c r="CD133" s="491" t="str">
        <f t="shared" si="3"/>
        <v/>
      </c>
      <c r="CE133" s="485"/>
      <c r="CF133" s="485"/>
      <c r="CG133" s="485"/>
      <c r="CH133" s="485"/>
      <c r="CI133" s="485" t="str">
        <f>分岐管理シート!BD131</f>
        <v/>
      </c>
      <c r="CJ133" s="493" t="str">
        <f t="shared" si="6"/>
        <v/>
      </c>
      <c r="CK133" s="555" t="str">
        <f>IF(D133="R6_補正",IF(SUM(変更カウント!D131:AR131)=0,"","error"),IF(AND(SUM(変更カウント!D131:AE131)=0,SUM(変更カウント!AH131:AP131)=0,変更カウント!AR131=0),"","error"))</f>
        <v/>
      </c>
    </row>
    <row r="134" spans="1:89" ht="24" thickBot="1" x14ac:dyDescent="0.25">
      <c r="A134" s="500"/>
      <c r="B134" s="501"/>
      <c r="C134" s="499">
        <v>60</v>
      </c>
      <c r="D134" s="467"/>
      <c r="E134" s="468"/>
      <c r="F134" s="469"/>
      <c r="G134" s="469"/>
      <c r="H134" s="469"/>
      <c r="I134" s="470"/>
      <c r="J134" s="470"/>
      <c r="K134" s="471"/>
      <c r="L134" s="470"/>
      <c r="M134" s="443"/>
      <c r="N134" s="443"/>
      <c r="O134" s="443"/>
      <c r="P134" s="472"/>
      <c r="Q134" s="197">
        <v>0</v>
      </c>
      <c r="R134" s="198">
        <v>0</v>
      </c>
      <c r="S134" s="473"/>
      <c r="T134" s="197"/>
      <c r="U134" s="197"/>
      <c r="V134" s="197"/>
      <c r="W134" s="474"/>
      <c r="X134" s="473"/>
      <c r="Y134" s="473"/>
      <c r="Z134" s="473"/>
      <c r="AA134" s="475"/>
      <c r="AB134" s="469"/>
      <c r="AC134" s="469"/>
      <c r="AD134" s="469"/>
      <c r="AE134" s="476"/>
      <c r="AF134" s="221"/>
      <c r="AG134" s="221"/>
      <c r="AH134" s="477"/>
      <c r="AI134" s="478"/>
      <c r="AJ134" s="475"/>
      <c r="AK134" s="479"/>
      <c r="AL134" s="479"/>
      <c r="AM134" s="480"/>
      <c r="AN134" s="479"/>
      <c r="AO134" s="481"/>
      <c r="AP134" s="482"/>
      <c r="AQ134" s="552"/>
      <c r="AR134" s="483"/>
      <c r="AS134" s="539"/>
      <c r="AT134" s="540"/>
      <c r="AU134" s="541"/>
      <c r="AV134" s="484"/>
      <c r="AW134" s="484"/>
      <c r="AX134" s="484"/>
      <c r="AY134" s="484"/>
      <c r="AZ134" s="484"/>
      <c r="BA134" s="484"/>
      <c r="BB134" s="485"/>
      <c r="BC134" s="485"/>
      <c r="BD134" s="486"/>
      <c r="BE134" s="487"/>
      <c r="BF134" s="485"/>
      <c r="BG134" s="484"/>
      <c r="BH134" s="485"/>
      <c r="BI134" s="485"/>
      <c r="BJ134" s="485"/>
      <c r="BK134" s="488"/>
      <c r="BL134" s="489"/>
      <c r="BM134" s="485"/>
      <c r="BN134" s="485"/>
      <c r="BO134" s="485"/>
      <c r="BP134" s="485"/>
      <c r="BQ134" s="490"/>
      <c r="BR134" s="485"/>
      <c r="BS134" s="491" t="str">
        <f>IF(F134="","",IF(OR(AND(分岐管理シート!D132&lt;9, 分岐管理シート!L132&lt;10),AND(分岐管理シート!D132&gt;9, 分岐管理シート!L132&gt;10)),"","error"))</f>
        <v/>
      </c>
      <c r="BT134" s="491"/>
      <c r="BU134" s="491"/>
      <c r="BV134" s="491"/>
      <c r="BW134" s="491"/>
      <c r="BX134" s="491" t="str">
        <f>IF(AND(D134="R7_補正", OR(分岐管理シート!AF132&lt;27,分岐管理シート!AF132&gt;39)),"error","")</f>
        <v/>
      </c>
      <c r="BY134" s="491" t="str">
        <f>IF(F134="","",IF(OR(分岐管理シート!AG132&lt;27,分岐管理シート!AG132&gt;39),"error",""))</f>
        <v/>
      </c>
      <c r="BZ134" s="491" t="str">
        <f>IF(F134="","",IF(AND(OR(AD134="○", D134="R7_補正", D134="R7_予備"), 分岐管理シート!AG132&gt;=27),"",IF(AND(分岐管理シート!AG132&lt;=38, 分岐管理シート!AG132&gt;=27),"","error")))</f>
        <v/>
      </c>
      <c r="CA134" s="492" t="str">
        <f>IF(OR(D134="", D134="R6_補正", D134="R7_予備"),
   "",IF(F134="","",IF(AND(VLOOKUP(AE134,―!$AH$15:$AI$40,2,FALSE) &lt;= VLOOKUP(AF134,―!$AH$15:$AI$40,2,FALSE),VLOOKUP(AF134,―!$AH$15:$AI$40,2,FALSE) &lt;= VLOOKUP(AG134,―!$AH$15:$AI$40,2,FALSE)),"","error")))</f>
        <v/>
      </c>
      <c r="CB134" s="492" t="str">
        <f t="shared" si="4"/>
        <v/>
      </c>
      <c r="CC134" s="491" t="str">
        <f t="shared" si="5"/>
        <v/>
      </c>
      <c r="CD134" s="491" t="str">
        <f t="shared" si="3"/>
        <v/>
      </c>
      <c r="CE134" s="485"/>
      <c r="CF134" s="485"/>
      <c r="CG134" s="485"/>
      <c r="CH134" s="485"/>
      <c r="CI134" s="485" t="str">
        <f>分岐管理シート!BD132</f>
        <v/>
      </c>
      <c r="CJ134" s="493" t="str">
        <f t="shared" si="6"/>
        <v/>
      </c>
      <c r="CK134" s="555" t="str">
        <f>IF(D134="R6_補正",IF(SUM(変更カウント!D132:AR132)=0,"","error"),IF(AND(SUM(変更カウント!D132:AE132)=0,SUM(変更カウント!AH132:AP132)=0,変更カウント!AR132=0),"","error"))</f>
        <v/>
      </c>
    </row>
    <row r="135" spans="1:89" ht="24" thickBot="1" x14ac:dyDescent="0.25">
      <c r="A135" s="500"/>
      <c r="B135" s="501"/>
      <c r="C135" s="498">
        <v>61</v>
      </c>
      <c r="D135" s="467"/>
      <c r="E135" s="468"/>
      <c r="F135" s="469"/>
      <c r="G135" s="469"/>
      <c r="H135" s="469"/>
      <c r="I135" s="470"/>
      <c r="J135" s="470"/>
      <c r="K135" s="471"/>
      <c r="L135" s="470"/>
      <c r="M135" s="443"/>
      <c r="N135" s="443"/>
      <c r="O135" s="443"/>
      <c r="P135" s="472"/>
      <c r="Q135" s="197">
        <v>0</v>
      </c>
      <c r="R135" s="198">
        <v>0</v>
      </c>
      <c r="S135" s="473"/>
      <c r="T135" s="197"/>
      <c r="U135" s="197"/>
      <c r="V135" s="197"/>
      <c r="W135" s="474"/>
      <c r="X135" s="473"/>
      <c r="Y135" s="473"/>
      <c r="Z135" s="473"/>
      <c r="AA135" s="475"/>
      <c r="AB135" s="469"/>
      <c r="AC135" s="469"/>
      <c r="AD135" s="469"/>
      <c r="AE135" s="476"/>
      <c r="AF135" s="221"/>
      <c r="AG135" s="221"/>
      <c r="AH135" s="477"/>
      <c r="AI135" s="478"/>
      <c r="AJ135" s="475"/>
      <c r="AK135" s="479"/>
      <c r="AL135" s="479"/>
      <c r="AM135" s="480"/>
      <c r="AN135" s="479"/>
      <c r="AO135" s="481"/>
      <c r="AP135" s="482"/>
      <c r="AQ135" s="552"/>
      <c r="AR135" s="483"/>
      <c r="AS135" s="539"/>
      <c r="AT135" s="540"/>
      <c r="AU135" s="541"/>
      <c r="AV135" s="484"/>
      <c r="AW135" s="484"/>
      <c r="AX135" s="484"/>
      <c r="AY135" s="484"/>
      <c r="AZ135" s="484"/>
      <c r="BA135" s="484"/>
      <c r="BB135" s="485"/>
      <c r="BC135" s="485"/>
      <c r="BD135" s="486"/>
      <c r="BE135" s="487"/>
      <c r="BF135" s="485"/>
      <c r="BG135" s="484"/>
      <c r="BH135" s="485"/>
      <c r="BI135" s="485"/>
      <c r="BJ135" s="485"/>
      <c r="BK135" s="488"/>
      <c r="BL135" s="489"/>
      <c r="BM135" s="485"/>
      <c r="BN135" s="485"/>
      <c r="BO135" s="485"/>
      <c r="BP135" s="485"/>
      <c r="BQ135" s="490"/>
      <c r="BR135" s="485"/>
      <c r="BS135" s="491" t="str">
        <f>IF(F135="","",IF(OR(AND(分岐管理シート!D133&lt;9, 分岐管理シート!L133&lt;10),AND(分岐管理シート!D133&gt;9, 分岐管理シート!L133&gt;10)),"","error"))</f>
        <v/>
      </c>
      <c r="BT135" s="491"/>
      <c r="BU135" s="491"/>
      <c r="BV135" s="491"/>
      <c r="BW135" s="491"/>
      <c r="BX135" s="491" t="str">
        <f>IF(AND(D135="R7_補正", OR(分岐管理シート!AF133&lt;27,分岐管理シート!AF133&gt;39)),"error","")</f>
        <v/>
      </c>
      <c r="BY135" s="491" t="str">
        <f>IF(F135="","",IF(OR(分岐管理シート!AG133&lt;27,分岐管理シート!AG133&gt;39),"error",""))</f>
        <v/>
      </c>
      <c r="BZ135" s="491" t="str">
        <f>IF(F135="","",IF(AND(OR(AD135="○", D135="R7_補正", D135="R7_予備"), 分岐管理シート!AG133&gt;=27),"",IF(AND(分岐管理シート!AG133&lt;=38, 分岐管理シート!AG133&gt;=27),"","error")))</f>
        <v/>
      </c>
      <c r="CA135" s="492" t="str">
        <f>IF(OR(D135="", D135="R6_補正", D135="R7_予備"),
   "",IF(F135="","",IF(AND(VLOOKUP(AE135,―!$AH$15:$AI$40,2,FALSE) &lt;= VLOOKUP(AF135,―!$AH$15:$AI$40,2,FALSE),VLOOKUP(AF135,―!$AH$15:$AI$40,2,FALSE) &lt;= VLOOKUP(AG135,―!$AH$15:$AI$40,2,FALSE)),"","error")))</f>
        <v/>
      </c>
      <c r="CB135" s="492" t="str">
        <f t="shared" si="4"/>
        <v/>
      </c>
      <c r="CC135" s="491" t="str">
        <f t="shared" si="5"/>
        <v/>
      </c>
      <c r="CD135" s="491" t="str">
        <f t="shared" si="3"/>
        <v/>
      </c>
      <c r="CE135" s="485"/>
      <c r="CF135" s="485"/>
      <c r="CG135" s="485"/>
      <c r="CH135" s="485"/>
      <c r="CI135" s="485" t="str">
        <f>分岐管理シート!BD133</f>
        <v/>
      </c>
      <c r="CJ135" s="493" t="str">
        <f t="shared" si="6"/>
        <v/>
      </c>
      <c r="CK135" s="555" t="str">
        <f>IF(D135="R6_補正",IF(SUM(変更カウント!D133:AR133)=0,"","error"),IF(AND(SUM(変更カウント!D133:AE133)=0,SUM(変更カウント!AH133:AP133)=0,変更カウント!AR133=0),"","error"))</f>
        <v/>
      </c>
    </row>
    <row r="136" spans="1:89" ht="24" thickBot="1" x14ac:dyDescent="0.25">
      <c r="A136" s="500"/>
      <c r="B136" s="501"/>
      <c r="C136" s="499">
        <v>62</v>
      </c>
      <c r="D136" s="467"/>
      <c r="E136" s="468"/>
      <c r="F136" s="469"/>
      <c r="G136" s="469"/>
      <c r="H136" s="469"/>
      <c r="I136" s="470"/>
      <c r="J136" s="470"/>
      <c r="K136" s="471"/>
      <c r="L136" s="470"/>
      <c r="M136" s="443"/>
      <c r="N136" s="443"/>
      <c r="O136" s="443"/>
      <c r="P136" s="472"/>
      <c r="Q136" s="197">
        <v>0</v>
      </c>
      <c r="R136" s="198">
        <v>0</v>
      </c>
      <c r="S136" s="473"/>
      <c r="T136" s="197"/>
      <c r="U136" s="197"/>
      <c r="V136" s="197"/>
      <c r="W136" s="474"/>
      <c r="X136" s="473"/>
      <c r="Y136" s="473"/>
      <c r="Z136" s="473"/>
      <c r="AA136" s="475"/>
      <c r="AB136" s="469"/>
      <c r="AC136" s="469"/>
      <c r="AD136" s="469"/>
      <c r="AE136" s="476"/>
      <c r="AF136" s="221"/>
      <c r="AG136" s="221"/>
      <c r="AH136" s="477"/>
      <c r="AI136" s="478"/>
      <c r="AJ136" s="475"/>
      <c r="AK136" s="479"/>
      <c r="AL136" s="479"/>
      <c r="AM136" s="480"/>
      <c r="AN136" s="479"/>
      <c r="AO136" s="481"/>
      <c r="AP136" s="482"/>
      <c r="AQ136" s="552"/>
      <c r="AR136" s="483"/>
      <c r="AS136" s="539"/>
      <c r="AT136" s="540"/>
      <c r="AU136" s="541"/>
      <c r="AV136" s="484"/>
      <c r="AW136" s="484"/>
      <c r="AX136" s="484"/>
      <c r="AY136" s="484"/>
      <c r="AZ136" s="484"/>
      <c r="BA136" s="484"/>
      <c r="BB136" s="485"/>
      <c r="BC136" s="485"/>
      <c r="BD136" s="486"/>
      <c r="BE136" s="487"/>
      <c r="BF136" s="485"/>
      <c r="BG136" s="484"/>
      <c r="BH136" s="485"/>
      <c r="BI136" s="485"/>
      <c r="BJ136" s="485"/>
      <c r="BK136" s="488"/>
      <c r="BL136" s="489"/>
      <c r="BM136" s="485"/>
      <c r="BN136" s="485"/>
      <c r="BO136" s="485"/>
      <c r="BP136" s="485"/>
      <c r="BQ136" s="490"/>
      <c r="BR136" s="485"/>
      <c r="BS136" s="491" t="str">
        <f>IF(F136="","",IF(OR(AND(分岐管理シート!D134&lt;9, 分岐管理シート!L134&lt;10),AND(分岐管理シート!D134&gt;9, 分岐管理シート!L134&gt;10)),"","error"))</f>
        <v/>
      </c>
      <c r="BT136" s="491"/>
      <c r="BU136" s="491"/>
      <c r="BV136" s="491"/>
      <c r="BW136" s="491"/>
      <c r="BX136" s="491" t="str">
        <f>IF(AND(D136="R7_補正", OR(分岐管理シート!AF134&lt;27,分岐管理シート!AF134&gt;39)),"error","")</f>
        <v/>
      </c>
      <c r="BY136" s="491" t="str">
        <f>IF(F136="","",IF(OR(分岐管理シート!AG134&lt;27,分岐管理シート!AG134&gt;39),"error",""))</f>
        <v/>
      </c>
      <c r="BZ136" s="491" t="str">
        <f>IF(F136="","",IF(AND(OR(AD136="○", D136="R7_補正", D136="R7_予備"), 分岐管理シート!AG134&gt;=27),"",IF(AND(分岐管理シート!AG134&lt;=38, 分岐管理シート!AG134&gt;=27),"","error")))</f>
        <v/>
      </c>
      <c r="CA136" s="492" t="str">
        <f>IF(OR(D136="", D136="R6_補正", D136="R7_予備"),
   "",IF(F136="","",IF(AND(VLOOKUP(AE136,―!$AH$15:$AI$40,2,FALSE) &lt;= VLOOKUP(AF136,―!$AH$15:$AI$40,2,FALSE),VLOOKUP(AF136,―!$AH$15:$AI$40,2,FALSE) &lt;= VLOOKUP(AG136,―!$AH$15:$AI$40,2,FALSE)),"","error")))</f>
        <v/>
      </c>
      <c r="CB136" s="492" t="str">
        <f t="shared" si="4"/>
        <v/>
      </c>
      <c r="CC136" s="491" t="str">
        <f t="shared" si="5"/>
        <v/>
      </c>
      <c r="CD136" s="491" t="str">
        <f t="shared" si="3"/>
        <v/>
      </c>
      <c r="CE136" s="485"/>
      <c r="CF136" s="485"/>
      <c r="CG136" s="485"/>
      <c r="CH136" s="485"/>
      <c r="CI136" s="485" t="str">
        <f>分岐管理シート!BD134</f>
        <v/>
      </c>
      <c r="CJ136" s="493" t="str">
        <f t="shared" si="6"/>
        <v/>
      </c>
      <c r="CK136" s="555" t="str">
        <f>IF(D136="R6_補正",IF(SUM(変更カウント!D134:AR134)=0,"","error"),IF(AND(SUM(変更カウント!D134:AE134)=0,SUM(変更カウント!AH134:AP134)=0,変更カウント!AR134=0),"","error"))</f>
        <v/>
      </c>
    </row>
    <row r="137" spans="1:89" ht="24" thickBot="1" x14ac:dyDescent="0.25">
      <c r="A137" s="500"/>
      <c r="B137" s="501"/>
      <c r="C137" s="499">
        <v>63</v>
      </c>
      <c r="D137" s="467"/>
      <c r="E137" s="468"/>
      <c r="F137" s="469"/>
      <c r="G137" s="469"/>
      <c r="H137" s="469"/>
      <c r="I137" s="470"/>
      <c r="J137" s="470"/>
      <c r="K137" s="471"/>
      <c r="L137" s="470"/>
      <c r="M137" s="443"/>
      <c r="N137" s="443"/>
      <c r="O137" s="443"/>
      <c r="P137" s="472"/>
      <c r="Q137" s="197">
        <v>0</v>
      </c>
      <c r="R137" s="198">
        <v>0</v>
      </c>
      <c r="S137" s="473"/>
      <c r="T137" s="197"/>
      <c r="U137" s="197"/>
      <c r="V137" s="197"/>
      <c r="W137" s="474"/>
      <c r="X137" s="473"/>
      <c r="Y137" s="473"/>
      <c r="Z137" s="473"/>
      <c r="AA137" s="475"/>
      <c r="AB137" s="469"/>
      <c r="AC137" s="469"/>
      <c r="AD137" s="469"/>
      <c r="AE137" s="476"/>
      <c r="AF137" s="221"/>
      <c r="AG137" s="221"/>
      <c r="AH137" s="477"/>
      <c r="AI137" s="478"/>
      <c r="AJ137" s="475"/>
      <c r="AK137" s="479"/>
      <c r="AL137" s="479"/>
      <c r="AM137" s="480"/>
      <c r="AN137" s="479"/>
      <c r="AO137" s="481"/>
      <c r="AP137" s="482"/>
      <c r="AQ137" s="552"/>
      <c r="AR137" s="483"/>
      <c r="AS137" s="539"/>
      <c r="AT137" s="540"/>
      <c r="AU137" s="541"/>
      <c r="AV137" s="484"/>
      <c r="AW137" s="484"/>
      <c r="AX137" s="484"/>
      <c r="AY137" s="484"/>
      <c r="AZ137" s="484"/>
      <c r="BA137" s="484"/>
      <c r="BB137" s="485"/>
      <c r="BC137" s="485"/>
      <c r="BD137" s="486"/>
      <c r="BE137" s="487"/>
      <c r="BF137" s="485"/>
      <c r="BG137" s="484"/>
      <c r="BH137" s="485"/>
      <c r="BI137" s="485"/>
      <c r="BJ137" s="485"/>
      <c r="BK137" s="488"/>
      <c r="BL137" s="489"/>
      <c r="BM137" s="485"/>
      <c r="BN137" s="485"/>
      <c r="BO137" s="485"/>
      <c r="BP137" s="485"/>
      <c r="BQ137" s="490"/>
      <c r="BR137" s="485"/>
      <c r="BS137" s="491" t="str">
        <f>IF(F137="","",IF(OR(AND(分岐管理シート!D135&lt;9, 分岐管理シート!L135&lt;10),AND(分岐管理シート!D135&gt;9, 分岐管理シート!L135&gt;10)),"","error"))</f>
        <v/>
      </c>
      <c r="BT137" s="491"/>
      <c r="BU137" s="491"/>
      <c r="BV137" s="491"/>
      <c r="BW137" s="491"/>
      <c r="BX137" s="491" t="str">
        <f>IF(AND(D137="R7_補正", OR(分岐管理シート!AF135&lt;27,分岐管理シート!AF135&gt;39)),"error","")</f>
        <v/>
      </c>
      <c r="BY137" s="491" t="str">
        <f>IF(F137="","",IF(OR(分岐管理シート!AG135&lt;27,分岐管理シート!AG135&gt;39),"error",""))</f>
        <v/>
      </c>
      <c r="BZ137" s="491" t="str">
        <f>IF(F137="","",IF(AND(OR(AD137="○", D137="R7_補正", D137="R7_予備"), 分岐管理シート!AG135&gt;=27),"",IF(AND(分岐管理シート!AG135&lt;=38, 分岐管理シート!AG135&gt;=27),"","error")))</f>
        <v/>
      </c>
      <c r="CA137" s="492" t="str">
        <f>IF(OR(D137="", D137="R6_補正", D137="R7_予備"),
   "",IF(F137="","",IF(AND(VLOOKUP(AE137,―!$AH$15:$AI$40,2,FALSE) &lt;= VLOOKUP(AF137,―!$AH$15:$AI$40,2,FALSE),VLOOKUP(AF137,―!$AH$15:$AI$40,2,FALSE) &lt;= VLOOKUP(AG137,―!$AH$15:$AI$40,2,FALSE)),"","error")))</f>
        <v/>
      </c>
      <c r="CB137" s="492" t="str">
        <f t="shared" si="4"/>
        <v/>
      </c>
      <c r="CC137" s="491" t="str">
        <f t="shared" si="5"/>
        <v/>
      </c>
      <c r="CD137" s="491" t="str">
        <f t="shared" si="3"/>
        <v/>
      </c>
      <c r="CE137" s="485"/>
      <c r="CF137" s="485"/>
      <c r="CG137" s="485"/>
      <c r="CH137" s="485"/>
      <c r="CI137" s="485" t="str">
        <f>分岐管理シート!BD135</f>
        <v/>
      </c>
      <c r="CJ137" s="493" t="str">
        <f t="shared" si="6"/>
        <v/>
      </c>
      <c r="CK137" s="555" t="str">
        <f>IF(D137="R6_補正",IF(SUM(変更カウント!D135:AR135)=0,"","error"),IF(AND(SUM(変更カウント!D135:AE135)=0,SUM(変更カウント!AH135:AP135)=0,変更カウント!AR135=0),"","error"))</f>
        <v/>
      </c>
    </row>
    <row r="138" spans="1:89" ht="24" thickBot="1" x14ac:dyDescent="0.25">
      <c r="A138" s="500"/>
      <c r="B138" s="501"/>
      <c r="C138" s="498">
        <v>64</v>
      </c>
      <c r="D138" s="467"/>
      <c r="E138" s="468"/>
      <c r="F138" s="469"/>
      <c r="G138" s="469"/>
      <c r="H138" s="469"/>
      <c r="I138" s="470"/>
      <c r="J138" s="470"/>
      <c r="K138" s="471"/>
      <c r="L138" s="470"/>
      <c r="M138" s="443"/>
      <c r="N138" s="443"/>
      <c r="O138" s="443"/>
      <c r="P138" s="472"/>
      <c r="Q138" s="197">
        <v>0</v>
      </c>
      <c r="R138" s="198">
        <v>0</v>
      </c>
      <c r="S138" s="473"/>
      <c r="T138" s="197"/>
      <c r="U138" s="197"/>
      <c r="V138" s="197"/>
      <c r="W138" s="474"/>
      <c r="X138" s="473"/>
      <c r="Y138" s="473"/>
      <c r="Z138" s="473"/>
      <c r="AA138" s="475"/>
      <c r="AB138" s="469"/>
      <c r="AC138" s="469"/>
      <c r="AD138" s="469"/>
      <c r="AE138" s="476"/>
      <c r="AF138" s="221"/>
      <c r="AG138" s="221"/>
      <c r="AH138" s="477"/>
      <c r="AI138" s="478"/>
      <c r="AJ138" s="475"/>
      <c r="AK138" s="479"/>
      <c r="AL138" s="479"/>
      <c r="AM138" s="480"/>
      <c r="AN138" s="479"/>
      <c r="AO138" s="481"/>
      <c r="AP138" s="482"/>
      <c r="AQ138" s="552"/>
      <c r="AR138" s="483"/>
      <c r="AS138" s="539"/>
      <c r="AT138" s="540"/>
      <c r="AU138" s="541"/>
      <c r="AV138" s="484"/>
      <c r="AW138" s="484"/>
      <c r="AX138" s="484"/>
      <c r="AY138" s="484"/>
      <c r="AZ138" s="484"/>
      <c r="BA138" s="484"/>
      <c r="BB138" s="485"/>
      <c r="BC138" s="485"/>
      <c r="BD138" s="486"/>
      <c r="BE138" s="487"/>
      <c r="BF138" s="485"/>
      <c r="BG138" s="484"/>
      <c r="BH138" s="485"/>
      <c r="BI138" s="485"/>
      <c r="BJ138" s="485"/>
      <c r="BK138" s="488"/>
      <c r="BL138" s="489"/>
      <c r="BM138" s="485"/>
      <c r="BN138" s="485"/>
      <c r="BO138" s="485"/>
      <c r="BP138" s="485"/>
      <c r="BQ138" s="490"/>
      <c r="BR138" s="485"/>
      <c r="BS138" s="491" t="str">
        <f>IF(F138="","",IF(OR(AND(分岐管理シート!D136&lt;9, 分岐管理シート!L136&lt;10),AND(分岐管理シート!D136&gt;9, 分岐管理シート!L136&gt;10)),"","error"))</f>
        <v/>
      </c>
      <c r="BT138" s="491"/>
      <c r="BU138" s="491"/>
      <c r="BV138" s="491"/>
      <c r="BW138" s="491"/>
      <c r="BX138" s="491" t="str">
        <f>IF(AND(D138="R7_補正", OR(分岐管理シート!AF136&lt;27,分岐管理シート!AF136&gt;39)),"error","")</f>
        <v/>
      </c>
      <c r="BY138" s="491" t="str">
        <f>IF(F138="","",IF(OR(分岐管理シート!AG136&lt;27,分岐管理シート!AG136&gt;39),"error",""))</f>
        <v/>
      </c>
      <c r="BZ138" s="491" t="str">
        <f>IF(F138="","",IF(AND(OR(AD138="○", D138="R7_補正", D138="R7_予備"), 分岐管理シート!AG136&gt;=27),"",IF(AND(分岐管理シート!AG136&lt;=38, 分岐管理シート!AG136&gt;=27),"","error")))</f>
        <v/>
      </c>
      <c r="CA138" s="492" t="str">
        <f>IF(OR(D138="", D138="R6_補正", D138="R7_予備"),
   "",IF(F138="","",IF(AND(VLOOKUP(AE138,―!$AH$15:$AI$40,2,FALSE) &lt;= VLOOKUP(AF138,―!$AH$15:$AI$40,2,FALSE),VLOOKUP(AF138,―!$AH$15:$AI$40,2,FALSE) &lt;= VLOOKUP(AG138,―!$AH$15:$AI$40,2,FALSE)),"","error")))</f>
        <v/>
      </c>
      <c r="CB138" s="492" t="str">
        <f t="shared" si="4"/>
        <v/>
      </c>
      <c r="CC138" s="491" t="str">
        <f t="shared" si="5"/>
        <v/>
      </c>
      <c r="CD138" s="491" t="str">
        <f t="shared" si="3"/>
        <v/>
      </c>
      <c r="CE138" s="485"/>
      <c r="CF138" s="485"/>
      <c r="CG138" s="485"/>
      <c r="CH138" s="485"/>
      <c r="CI138" s="485" t="str">
        <f>分岐管理シート!BD136</f>
        <v/>
      </c>
      <c r="CJ138" s="493" t="str">
        <f t="shared" si="6"/>
        <v/>
      </c>
      <c r="CK138" s="555" t="str">
        <f>IF(D138="R6_補正",IF(SUM(変更カウント!D136:AR136)=0,"","error"),IF(AND(SUM(変更カウント!D136:AE136)=0,SUM(変更カウント!AH136:AP136)=0,変更カウント!AR136=0),"","error"))</f>
        <v/>
      </c>
    </row>
    <row r="139" spans="1:89" ht="24" thickBot="1" x14ac:dyDescent="0.25">
      <c r="A139" s="500"/>
      <c r="B139" s="501"/>
      <c r="C139" s="499">
        <v>65</v>
      </c>
      <c r="D139" s="467"/>
      <c r="E139" s="468"/>
      <c r="F139" s="469"/>
      <c r="G139" s="469"/>
      <c r="H139" s="469"/>
      <c r="I139" s="470"/>
      <c r="J139" s="470"/>
      <c r="K139" s="471"/>
      <c r="L139" s="470"/>
      <c r="M139" s="443"/>
      <c r="N139" s="443"/>
      <c r="O139" s="443"/>
      <c r="P139" s="472"/>
      <c r="Q139" s="197">
        <v>0</v>
      </c>
      <c r="R139" s="198">
        <v>0</v>
      </c>
      <c r="S139" s="473"/>
      <c r="T139" s="197"/>
      <c r="U139" s="197"/>
      <c r="V139" s="197"/>
      <c r="W139" s="474"/>
      <c r="X139" s="473"/>
      <c r="Y139" s="473"/>
      <c r="Z139" s="473"/>
      <c r="AA139" s="475"/>
      <c r="AB139" s="469"/>
      <c r="AC139" s="469"/>
      <c r="AD139" s="469"/>
      <c r="AE139" s="476"/>
      <c r="AF139" s="221"/>
      <c r="AG139" s="221"/>
      <c r="AH139" s="477"/>
      <c r="AI139" s="478"/>
      <c r="AJ139" s="475"/>
      <c r="AK139" s="479"/>
      <c r="AL139" s="479"/>
      <c r="AM139" s="480"/>
      <c r="AN139" s="479"/>
      <c r="AO139" s="481"/>
      <c r="AP139" s="482"/>
      <c r="AQ139" s="552"/>
      <c r="AR139" s="483"/>
      <c r="AS139" s="539"/>
      <c r="AT139" s="540"/>
      <c r="AU139" s="541"/>
      <c r="AV139" s="484"/>
      <c r="AW139" s="484"/>
      <c r="AX139" s="484"/>
      <c r="AY139" s="484"/>
      <c r="AZ139" s="484"/>
      <c r="BA139" s="484"/>
      <c r="BB139" s="485"/>
      <c r="BC139" s="485"/>
      <c r="BD139" s="486"/>
      <c r="BE139" s="487"/>
      <c r="BF139" s="485"/>
      <c r="BG139" s="484"/>
      <c r="BH139" s="485"/>
      <c r="BI139" s="485"/>
      <c r="BJ139" s="485"/>
      <c r="BK139" s="488"/>
      <c r="BL139" s="489"/>
      <c r="BM139" s="485"/>
      <c r="BN139" s="485"/>
      <c r="BO139" s="485"/>
      <c r="BP139" s="485"/>
      <c r="BQ139" s="490"/>
      <c r="BR139" s="485"/>
      <c r="BS139" s="491" t="str">
        <f>IF(F139="","",IF(OR(AND(分岐管理シート!D137&lt;9, 分岐管理シート!L137&lt;10),AND(分岐管理シート!D137&gt;9, 分岐管理シート!L137&gt;10)),"","error"))</f>
        <v/>
      </c>
      <c r="BT139" s="491"/>
      <c r="BU139" s="491"/>
      <c r="BV139" s="491"/>
      <c r="BW139" s="491"/>
      <c r="BX139" s="491" t="str">
        <f>IF(AND(D139="R7_補正", OR(分岐管理シート!AF137&lt;27,分岐管理シート!AF137&gt;39)),"error","")</f>
        <v/>
      </c>
      <c r="BY139" s="491" t="str">
        <f>IF(F139="","",IF(OR(分岐管理シート!AG137&lt;27,分岐管理シート!AG137&gt;39),"error",""))</f>
        <v/>
      </c>
      <c r="BZ139" s="491" t="str">
        <f>IF(F139="","",IF(AND(OR(AD139="○", D139="R7_補正", D139="R7_予備"), 分岐管理シート!AG137&gt;=27),"",IF(AND(分岐管理シート!AG137&lt;=38, 分岐管理シート!AG137&gt;=27),"","error")))</f>
        <v/>
      </c>
      <c r="CA139" s="492" t="str">
        <f>IF(OR(D139="", D139="R6_補正", D139="R7_予備"),
   "",IF(F139="","",IF(AND(VLOOKUP(AE139,―!$AH$15:$AI$40,2,FALSE) &lt;= VLOOKUP(AF139,―!$AH$15:$AI$40,2,FALSE),VLOOKUP(AF139,―!$AH$15:$AI$40,2,FALSE) &lt;= VLOOKUP(AG139,―!$AH$15:$AI$40,2,FALSE)),"","error")))</f>
        <v/>
      </c>
      <c r="CB139" s="492" t="str">
        <f t="shared" si="4"/>
        <v/>
      </c>
      <c r="CC139" s="491" t="str">
        <f t="shared" si="5"/>
        <v/>
      </c>
      <c r="CD139" s="491" t="str">
        <f t="shared" si="3"/>
        <v/>
      </c>
      <c r="CE139" s="485"/>
      <c r="CF139" s="485"/>
      <c r="CG139" s="485"/>
      <c r="CH139" s="485"/>
      <c r="CI139" s="485" t="str">
        <f>分岐管理シート!BD137</f>
        <v/>
      </c>
      <c r="CJ139" s="493" t="str">
        <f t="shared" si="6"/>
        <v/>
      </c>
      <c r="CK139" s="555" t="str">
        <f>IF(D139="R6_補正",IF(SUM(変更カウント!D137:AR137)=0,"","error"),IF(AND(SUM(変更カウント!D137:AE137)=0,SUM(変更カウント!AH137:AP137)=0,変更カウント!AR137=0),"","error"))</f>
        <v/>
      </c>
    </row>
    <row r="140" spans="1:89" ht="24" thickBot="1" x14ac:dyDescent="0.25">
      <c r="A140" s="500"/>
      <c r="B140" s="501"/>
      <c r="C140" s="499">
        <v>66</v>
      </c>
      <c r="D140" s="467"/>
      <c r="E140" s="468"/>
      <c r="F140" s="469"/>
      <c r="G140" s="469"/>
      <c r="H140" s="469"/>
      <c r="I140" s="470"/>
      <c r="J140" s="470"/>
      <c r="K140" s="471"/>
      <c r="L140" s="470"/>
      <c r="M140" s="443"/>
      <c r="N140" s="443"/>
      <c r="O140" s="443"/>
      <c r="P140" s="472"/>
      <c r="Q140" s="197">
        <v>0</v>
      </c>
      <c r="R140" s="198">
        <v>0</v>
      </c>
      <c r="S140" s="473"/>
      <c r="T140" s="197"/>
      <c r="U140" s="197"/>
      <c r="V140" s="197"/>
      <c r="W140" s="474"/>
      <c r="X140" s="473"/>
      <c r="Y140" s="473"/>
      <c r="Z140" s="473"/>
      <c r="AA140" s="475"/>
      <c r="AB140" s="469"/>
      <c r="AC140" s="469"/>
      <c r="AD140" s="469"/>
      <c r="AE140" s="476"/>
      <c r="AF140" s="221"/>
      <c r="AG140" s="221"/>
      <c r="AH140" s="477"/>
      <c r="AI140" s="478"/>
      <c r="AJ140" s="475"/>
      <c r="AK140" s="479"/>
      <c r="AL140" s="479"/>
      <c r="AM140" s="480"/>
      <c r="AN140" s="479"/>
      <c r="AO140" s="481"/>
      <c r="AP140" s="482"/>
      <c r="AQ140" s="552"/>
      <c r="AR140" s="483"/>
      <c r="AS140" s="539"/>
      <c r="AT140" s="540"/>
      <c r="AU140" s="541"/>
      <c r="AV140" s="484"/>
      <c r="AW140" s="484"/>
      <c r="AX140" s="484"/>
      <c r="AY140" s="484"/>
      <c r="AZ140" s="484"/>
      <c r="BA140" s="484"/>
      <c r="BB140" s="485"/>
      <c r="BC140" s="485"/>
      <c r="BD140" s="486"/>
      <c r="BE140" s="487"/>
      <c r="BF140" s="485"/>
      <c r="BG140" s="484"/>
      <c r="BH140" s="485"/>
      <c r="BI140" s="485"/>
      <c r="BJ140" s="485"/>
      <c r="BK140" s="488"/>
      <c r="BL140" s="489"/>
      <c r="BM140" s="485"/>
      <c r="BN140" s="485"/>
      <c r="BO140" s="485"/>
      <c r="BP140" s="485"/>
      <c r="BQ140" s="490"/>
      <c r="BR140" s="485"/>
      <c r="BS140" s="491" t="str">
        <f>IF(F140="","",IF(OR(AND(分岐管理シート!D138&lt;9, 分岐管理シート!L138&lt;10),AND(分岐管理シート!D138&gt;9, 分岐管理シート!L138&gt;10)),"","error"))</f>
        <v/>
      </c>
      <c r="BT140" s="491"/>
      <c r="BU140" s="491"/>
      <c r="BV140" s="491"/>
      <c r="BW140" s="491"/>
      <c r="BX140" s="491" t="str">
        <f>IF(AND(D140="R7_補正", OR(分岐管理シート!AF138&lt;27,分岐管理シート!AF138&gt;39)),"error","")</f>
        <v/>
      </c>
      <c r="BY140" s="491" t="str">
        <f>IF(F140="","",IF(OR(分岐管理シート!AG138&lt;27,分岐管理シート!AG138&gt;39),"error",""))</f>
        <v/>
      </c>
      <c r="BZ140" s="491" t="str">
        <f>IF(F140="","",IF(AND(OR(AD140="○", D140="R7_補正", D140="R7_予備"), 分岐管理シート!AG138&gt;=27),"",IF(AND(分岐管理シート!AG138&lt;=38, 分岐管理シート!AG138&gt;=27),"","error")))</f>
        <v/>
      </c>
      <c r="CA140" s="492" t="str">
        <f>IF(OR(D140="", D140="R6_補正", D140="R7_予備"),
   "",IF(F140="","",IF(AND(VLOOKUP(AE140,―!$AH$15:$AI$40,2,FALSE) &lt;= VLOOKUP(AF140,―!$AH$15:$AI$40,2,FALSE),VLOOKUP(AF140,―!$AH$15:$AI$40,2,FALSE) &lt;= VLOOKUP(AG140,―!$AH$15:$AI$40,2,FALSE)),"","error")))</f>
        <v/>
      </c>
      <c r="CB140" s="492" t="str">
        <f t="shared" si="4"/>
        <v/>
      </c>
      <c r="CC140" s="491" t="str">
        <f t="shared" si="5"/>
        <v/>
      </c>
      <c r="CD140" s="491" t="str">
        <f t="shared" si="3"/>
        <v/>
      </c>
      <c r="CE140" s="485"/>
      <c r="CF140" s="485"/>
      <c r="CG140" s="485"/>
      <c r="CH140" s="485"/>
      <c r="CI140" s="485" t="str">
        <f>分岐管理シート!BD138</f>
        <v/>
      </c>
      <c r="CJ140" s="493" t="str">
        <f t="shared" si="6"/>
        <v/>
      </c>
      <c r="CK140" s="555" t="str">
        <f>IF(D140="R6_補正",IF(SUM(変更カウント!D138:AR138)=0,"","error"),IF(AND(SUM(変更カウント!D138:AE138)=0,SUM(変更カウント!AH138:AP138)=0,変更カウント!AR138=0),"","error"))</f>
        <v/>
      </c>
    </row>
    <row r="141" spans="1:89" ht="24" thickBot="1" x14ac:dyDescent="0.25">
      <c r="A141" s="500"/>
      <c r="B141" s="501"/>
      <c r="C141" s="498">
        <v>67</v>
      </c>
      <c r="D141" s="467"/>
      <c r="E141" s="468"/>
      <c r="F141" s="469"/>
      <c r="G141" s="469"/>
      <c r="H141" s="469"/>
      <c r="I141" s="470"/>
      <c r="J141" s="470"/>
      <c r="K141" s="471"/>
      <c r="L141" s="470"/>
      <c r="M141" s="443"/>
      <c r="N141" s="443"/>
      <c r="O141" s="443"/>
      <c r="P141" s="472"/>
      <c r="Q141" s="197">
        <v>0</v>
      </c>
      <c r="R141" s="198">
        <v>0</v>
      </c>
      <c r="S141" s="473"/>
      <c r="T141" s="197"/>
      <c r="U141" s="197"/>
      <c r="V141" s="197"/>
      <c r="W141" s="474"/>
      <c r="X141" s="473"/>
      <c r="Y141" s="473"/>
      <c r="Z141" s="473"/>
      <c r="AA141" s="475"/>
      <c r="AB141" s="469"/>
      <c r="AC141" s="469"/>
      <c r="AD141" s="469"/>
      <c r="AE141" s="476"/>
      <c r="AF141" s="221"/>
      <c r="AG141" s="221"/>
      <c r="AH141" s="477"/>
      <c r="AI141" s="478"/>
      <c r="AJ141" s="475"/>
      <c r="AK141" s="479"/>
      <c r="AL141" s="479"/>
      <c r="AM141" s="480"/>
      <c r="AN141" s="479"/>
      <c r="AO141" s="481"/>
      <c r="AP141" s="482"/>
      <c r="AQ141" s="552"/>
      <c r="AR141" s="483"/>
      <c r="AS141" s="539"/>
      <c r="AT141" s="540"/>
      <c r="AU141" s="541"/>
      <c r="AV141" s="484"/>
      <c r="AW141" s="484"/>
      <c r="AX141" s="484"/>
      <c r="AY141" s="484"/>
      <c r="AZ141" s="484"/>
      <c r="BA141" s="484"/>
      <c r="BB141" s="485"/>
      <c r="BC141" s="485"/>
      <c r="BD141" s="486"/>
      <c r="BE141" s="487"/>
      <c r="BF141" s="485"/>
      <c r="BG141" s="484"/>
      <c r="BH141" s="485"/>
      <c r="BI141" s="485"/>
      <c r="BJ141" s="485"/>
      <c r="BK141" s="488"/>
      <c r="BL141" s="489"/>
      <c r="BM141" s="485"/>
      <c r="BN141" s="485"/>
      <c r="BO141" s="485"/>
      <c r="BP141" s="485"/>
      <c r="BQ141" s="490"/>
      <c r="BR141" s="485"/>
      <c r="BS141" s="491" t="str">
        <f>IF(F141="","",IF(OR(AND(分岐管理シート!D139&lt;9, 分岐管理シート!L139&lt;10),AND(分岐管理シート!D139&gt;9, 分岐管理シート!L139&gt;10)),"","error"))</f>
        <v/>
      </c>
      <c r="BT141" s="491"/>
      <c r="BU141" s="491"/>
      <c r="BV141" s="491"/>
      <c r="BW141" s="491"/>
      <c r="BX141" s="491" t="str">
        <f>IF(AND(D141="R7_補正", OR(分岐管理シート!AF139&lt;27,分岐管理シート!AF139&gt;39)),"error","")</f>
        <v/>
      </c>
      <c r="BY141" s="491" t="str">
        <f>IF(F141="","",IF(OR(分岐管理シート!AG139&lt;27,分岐管理シート!AG139&gt;39),"error",""))</f>
        <v/>
      </c>
      <c r="BZ141" s="491" t="str">
        <f>IF(F141="","",IF(AND(OR(AD141="○", D141="R7_補正", D141="R7_予備"), 分岐管理シート!AG139&gt;=27),"",IF(AND(分岐管理シート!AG139&lt;=38, 分岐管理シート!AG139&gt;=27),"","error")))</f>
        <v/>
      </c>
      <c r="CA141" s="492" t="str">
        <f>IF(OR(D141="", D141="R6_補正", D141="R7_予備"),
   "",IF(F141="","",IF(AND(VLOOKUP(AE141,―!$AH$15:$AI$40,2,FALSE) &lt;= VLOOKUP(AF141,―!$AH$15:$AI$40,2,FALSE),VLOOKUP(AF141,―!$AH$15:$AI$40,2,FALSE) &lt;= VLOOKUP(AG141,―!$AH$15:$AI$40,2,FALSE)),"","error")))</f>
        <v/>
      </c>
      <c r="CB141" s="492" t="str">
        <f t="shared" si="4"/>
        <v/>
      </c>
      <c r="CC141" s="491" t="str">
        <f t="shared" si="5"/>
        <v/>
      </c>
      <c r="CD141" s="491" t="str">
        <f t="shared" si="3"/>
        <v/>
      </c>
      <c r="CE141" s="485"/>
      <c r="CF141" s="485"/>
      <c r="CG141" s="485"/>
      <c r="CH141" s="485"/>
      <c r="CI141" s="485" t="str">
        <f>分岐管理シート!BD139</f>
        <v/>
      </c>
      <c r="CJ141" s="493" t="str">
        <f t="shared" si="6"/>
        <v/>
      </c>
      <c r="CK141" s="555" t="str">
        <f>IF(D141="R6_補正",IF(SUM(変更カウント!D139:AR139)=0,"","error"),IF(AND(SUM(変更カウント!D139:AE139)=0,SUM(変更カウント!AH139:AP139)=0,変更カウント!AR139=0),"","error"))</f>
        <v/>
      </c>
    </row>
    <row r="142" spans="1:89" ht="24" thickBot="1" x14ac:dyDescent="0.25">
      <c r="A142" s="500"/>
      <c r="B142" s="501"/>
      <c r="C142" s="499">
        <v>68</v>
      </c>
      <c r="D142" s="467"/>
      <c r="E142" s="468"/>
      <c r="F142" s="469"/>
      <c r="G142" s="469"/>
      <c r="H142" s="469"/>
      <c r="I142" s="470"/>
      <c r="J142" s="470"/>
      <c r="K142" s="471"/>
      <c r="L142" s="470"/>
      <c r="M142" s="443"/>
      <c r="N142" s="443"/>
      <c r="O142" s="443"/>
      <c r="P142" s="472"/>
      <c r="Q142" s="197">
        <v>0</v>
      </c>
      <c r="R142" s="198">
        <v>0</v>
      </c>
      <c r="S142" s="473"/>
      <c r="T142" s="197"/>
      <c r="U142" s="197"/>
      <c r="V142" s="197"/>
      <c r="W142" s="474"/>
      <c r="X142" s="473"/>
      <c r="Y142" s="473"/>
      <c r="Z142" s="473"/>
      <c r="AA142" s="475"/>
      <c r="AB142" s="469"/>
      <c r="AC142" s="469"/>
      <c r="AD142" s="469"/>
      <c r="AE142" s="476"/>
      <c r="AF142" s="221"/>
      <c r="AG142" s="221"/>
      <c r="AH142" s="477"/>
      <c r="AI142" s="478"/>
      <c r="AJ142" s="475"/>
      <c r="AK142" s="479"/>
      <c r="AL142" s="479"/>
      <c r="AM142" s="480"/>
      <c r="AN142" s="479"/>
      <c r="AO142" s="481"/>
      <c r="AP142" s="482"/>
      <c r="AQ142" s="552"/>
      <c r="AR142" s="483"/>
      <c r="AS142" s="539"/>
      <c r="AT142" s="540"/>
      <c r="AU142" s="541"/>
      <c r="AV142" s="484"/>
      <c r="AW142" s="484"/>
      <c r="AX142" s="484"/>
      <c r="AY142" s="484"/>
      <c r="AZ142" s="484"/>
      <c r="BA142" s="484"/>
      <c r="BB142" s="485"/>
      <c r="BC142" s="485"/>
      <c r="BD142" s="486"/>
      <c r="BE142" s="487"/>
      <c r="BF142" s="485"/>
      <c r="BG142" s="484"/>
      <c r="BH142" s="485"/>
      <c r="BI142" s="485"/>
      <c r="BJ142" s="485"/>
      <c r="BK142" s="488"/>
      <c r="BL142" s="489"/>
      <c r="BM142" s="485"/>
      <c r="BN142" s="485"/>
      <c r="BO142" s="485"/>
      <c r="BP142" s="485"/>
      <c r="BQ142" s="490"/>
      <c r="BR142" s="485"/>
      <c r="BS142" s="491" t="str">
        <f>IF(F142="","",IF(OR(AND(分岐管理シート!D140&lt;9, 分岐管理シート!L140&lt;10),AND(分岐管理シート!D140&gt;9, 分岐管理シート!L140&gt;10)),"","error"))</f>
        <v/>
      </c>
      <c r="BT142" s="491"/>
      <c r="BU142" s="491"/>
      <c r="BV142" s="491"/>
      <c r="BW142" s="491"/>
      <c r="BX142" s="491" t="str">
        <f>IF(AND(D142="R7_補正", OR(分岐管理シート!AF140&lt;27,分岐管理シート!AF140&gt;39)),"error","")</f>
        <v/>
      </c>
      <c r="BY142" s="491" t="str">
        <f>IF(F142="","",IF(OR(分岐管理シート!AG140&lt;27,分岐管理シート!AG140&gt;39),"error",""))</f>
        <v/>
      </c>
      <c r="BZ142" s="491" t="str">
        <f>IF(F142="","",IF(AND(OR(AD142="○", D142="R7_補正", D142="R7_予備"), 分岐管理シート!AG140&gt;=27),"",IF(AND(分岐管理シート!AG140&lt;=38, 分岐管理シート!AG140&gt;=27),"","error")))</f>
        <v/>
      </c>
      <c r="CA142" s="492" t="str">
        <f>IF(OR(D142="", D142="R6_補正", D142="R7_予備"),
   "",IF(F142="","",IF(AND(VLOOKUP(AE142,―!$AH$15:$AI$40,2,FALSE) &lt;= VLOOKUP(AF142,―!$AH$15:$AI$40,2,FALSE),VLOOKUP(AF142,―!$AH$15:$AI$40,2,FALSE) &lt;= VLOOKUP(AG142,―!$AH$15:$AI$40,2,FALSE)),"","error")))</f>
        <v/>
      </c>
      <c r="CB142" s="492" t="str">
        <f t="shared" si="4"/>
        <v/>
      </c>
      <c r="CC142" s="491" t="str">
        <f t="shared" si="5"/>
        <v/>
      </c>
      <c r="CD142" s="491" t="str">
        <f t="shared" si="3"/>
        <v/>
      </c>
      <c r="CE142" s="485"/>
      <c r="CF142" s="485"/>
      <c r="CG142" s="485"/>
      <c r="CH142" s="485"/>
      <c r="CI142" s="485" t="str">
        <f>分岐管理シート!BD140</f>
        <v/>
      </c>
      <c r="CJ142" s="493" t="str">
        <f t="shared" si="6"/>
        <v/>
      </c>
      <c r="CK142" s="555" t="str">
        <f>IF(D142="R6_補正",IF(SUM(変更カウント!D140:AR140)=0,"","error"),IF(AND(SUM(変更カウント!D140:AE140)=0,SUM(変更カウント!AH140:AP140)=0,変更カウント!AR140=0),"","error"))</f>
        <v/>
      </c>
    </row>
    <row r="143" spans="1:89" ht="24" thickBot="1" x14ac:dyDescent="0.25">
      <c r="A143" s="500"/>
      <c r="B143" s="501"/>
      <c r="C143" s="499">
        <v>69</v>
      </c>
      <c r="D143" s="467"/>
      <c r="E143" s="468"/>
      <c r="F143" s="469"/>
      <c r="G143" s="469"/>
      <c r="H143" s="469"/>
      <c r="I143" s="470"/>
      <c r="J143" s="470"/>
      <c r="K143" s="471"/>
      <c r="L143" s="470"/>
      <c r="M143" s="443"/>
      <c r="N143" s="443"/>
      <c r="O143" s="443"/>
      <c r="P143" s="472"/>
      <c r="Q143" s="197">
        <v>0</v>
      </c>
      <c r="R143" s="198">
        <v>0</v>
      </c>
      <c r="S143" s="473"/>
      <c r="T143" s="197"/>
      <c r="U143" s="197"/>
      <c r="V143" s="197"/>
      <c r="W143" s="474"/>
      <c r="X143" s="473"/>
      <c r="Y143" s="473"/>
      <c r="Z143" s="473"/>
      <c r="AA143" s="475"/>
      <c r="AB143" s="469"/>
      <c r="AC143" s="469"/>
      <c r="AD143" s="469"/>
      <c r="AE143" s="476"/>
      <c r="AF143" s="221"/>
      <c r="AG143" s="221"/>
      <c r="AH143" s="477"/>
      <c r="AI143" s="478"/>
      <c r="AJ143" s="475"/>
      <c r="AK143" s="479"/>
      <c r="AL143" s="479"/>
      <c r="AM143" s="480"/>
      <c r="AN143" s="479"/>
      <c r="AO143" s="481"/>
      <c r="AP143" s="482"/>
      <c r="AQ143" s="552"/>
      <c r="AR143" s="483"/>
      <c r="AS143" s="539"/>
      <c r="AT143" s="540"/>
      <c r="AU143" s="541"/>
      <c r="AV143" s="484"/>
      <c r="AW143" s="484"/>
      <c r="AX143" s="484"/>
      <c r="AY143" s="484"/>
      <c r="AZ143" s="484"/>
      <c r="BA143" s="484"/>
      <c r="BB143" s="485"/>
      <c r="BC143" s="485"/>
      <c r="BD143" s="486"/>
      <c r="BE143" s="487"/>
      <c r="BF143" s="485"/>
      <c r="BG143" s="484"/>
      <c r="BH143" s="485"/>
      <c r="BI143" s="485"/>
      <c r="BJ143" s="485"/>
      <c r="BK143" s="488"/>
      <c r="BL143" s="489"/>
      <c r="BM143" s="485"/>
      <c r="BN143" s="485"/>
      <c r="BO143" s="485"/>
      <c r="BP143" s="485"/>
      <c r="BQ143" s="490"/>
      <c r="BR143" s="485"/>
      <c r="BS143" s="491" t="str">
        <f>IF(F143="","",IF(OR(AND(分岐管理シート!D141&lt;9, 分岐管理シート!L141&lt;10),AND(分岐管理シート!D141&gt;9, 分岐管理シート!L141&gt;10)),"","error"))</f>
        <v/>
      </c>
      <c r="BT143" s="491"/>
      <c r="BU143" s="491"/>
      <c r="BV143" s="491"/>
      <c r="BW143" s="491"/>
      <c r="BX143" s="491" t="str">
        <f>IF(AND(D143="R7_補正", OR(分岐管理シート!AF141&lt;27,分岐管理シート!AF141&gt;39)),"error","")</f>
        <v/>
      </c>
      <c r="BY143" s="491" t="str">
        <f>IF(F143="","",IF(OR(分岐管理シート!AG141&lt;27,分岐管理シート!AG141&gt;39),"error",""))</f>
        <v/>
      </c>
      <c r="BZ143" s="491" t="str">
        <f>IF(F143="","",IF(AND(OR(AD143="○", D143="R7_補正", D143="R7_予備"), 分岐管理シート!AG141&gt;=27),"",IF(AND(分岐管理シート!AG141&lt;=38, 分岐管理シート!AG141&gt;=27),"","error")))</f>
        <v/>
      </c>
      <c r="CA143" s="492" t="str">
        <f>IF(OR(D143="", D143="R6_補正", D143="R7_予備"),
   "",IF(F143="","",IF(AND(VLOOKUP(AE143,―!$AH$15:$AI$40,2,FALSE) &lt;= VLOOKUP(AF143,―!$AH$15:$AI$40,2,FALSE),VLOOKUP(AF143,―!$AH$15:$AI$40,2,FALSE) &lt;= VLOOKUP(AG143,―!$AH$15:$AI$40,2,FALSE)),"","error")))</f>
        <v/>
      </c>
      <c r="CB143" s="492" t="str">
        <f t="shared" si="4"/>
        <v/>
      </c>
      <c r="CC143" s="491" t="str">
        <f t="shared" si="5"/>
        <v/>
      </c>
      <c r="CD143" s="491" t="str">
        <f t="shared" si="3"/>
        <v/>
      </c>
      <c r="CE143" s="485"/>
      <c r="CF143" s="485"/>
      <c r="CG143" s="485"/>
      <c r="CH143" s="485"/>
      <c r="CI143" s="485" t="str">
        <f>分岐管理シート!BD141</f>
        <v/>
      </c>
      <c r="CJ143" s="493" t="str">
        <f t="shared" si="6"/>
        <v/>
      </c>
      <c r="CK143" s="555" t="str">
        <f>IF(D143="R6_補正",IF(SUM(変更カウント!D141:AR141)=0,"","error"),IF(AND(SUM(変更カウント!D141:AE141)=0,SUM(変更カウント!AH141:AP141)=0,変更カウント!AR141=0),"","error"))</f>
        <v/>
      </c>
    </row>
    <row r="144" spans="1:89" ht="24" thickBot="1" x14ac:dyDescent="0.25">
      <c r="A144" s="500"/>
      <c r="B144" s="501"/>
      <c r="C144" s="498">
        <v>70</v>
      </c>
      <c r="D144" s="467"/>
      <c r="E144" s="468"/>
      <c r="F144" s="469"/>
      <c r="G144" s="469"/>
      <c r="H144" s="469"/>
      <c r="I144" s="470"/>
      <c r="J144" s="470"/>
      <c r="K144" s="471"/>
      <c r="L144" s="470"/>
      <c r="M144" s="443"/>
      <c r="N144" s="443"/>
      <c r="O144" s="443"/>
      <c r="P144" s="472"/>
      <c r="Q144" s="197">
        <v>0</v>
      </c>
      <c r="R144" s="198">
        <v>0</v>
      </c>
      <c r="S144" s="473"/>
      <c r="T144" s="197"/>
      <c r="U144" s="197"/>
      <c r="V144" s="197"/>
      <c r="W144" s="474"/>
      <c r="X144" s="473"/>
      <c r="Y144" s="473"/>
      <c r="Z144" s="473"/>
      <c r="AA144" s="475"/>
      <c r="AB144" s="469"/>
      <c r="AC144" s="469"/>
      <c r="AD144" s="469"/>
      <c r="AE144" s="476"/>
      <c r="AF144" s="221"/>
      <c r="AG144" s="221"/>
      <c r="AH144" s="477"/>
      <c r="AI144" s="478"/>
      <c r="AJ144" s="475"/>
      <c r="AK144" s="479"/>
      <c r="AL144" s="479"/>
      <c r="AM144" s="480"/>
      <c r="AN144" s="479"/>
      <c r="AO144" s="481"/>
      <c r="AP144" s="482"/>
      <c r="AQ144" s="552"/>
      <c r="AR144" s="483"/>
      <c r="AS144" s="539"/>
      <c r="AT144" s="540"/>
      <c r="AU144" s="541"/>
      <c r="AV144" s="484"/>
      <c r="AW144" s="484"/>
      <c r="AX144" s="484"/>
      <c r="AY144" s="484"/>
      <c r="AZ144" s="484"/>
      <c r="BA144" s="484"/>
      <c r="BB144" s="485"/>
      <c r="BC144" s="485"/>
      <c r="BD144" s="486"/>
      <c r="BE144" s="487"/>
      <c r="BF144" s="485"/>
      <c r="BG144" s="484"/>
      <c r="BH144" s="485"/>
      <c r="BI144" s="485"/>
      <c r="BJ144" s="485"/>
      <c r="BK144" s="488"/>
      <c r="BL144" s="489"/>
      <c r="BM144" s="485"/>
      <c r="BN144" s="485"/>
      <c r="BO144" s="485"/>
      <c r="BP144" s="485"/>
      <c r="BQ144" s="490"/>
      <c r="BR144" s="485"/>
      <c r="BS144" s="491" t="str">
        <f>IF(F144="","",IF(OR(AND(分岐管理シート!D142&lt;9, 分岐管理シート!L142&lt;10),AND(分岐管理シート!D142&gt;9, 分岐管理シート!L142&gt;10)),"","error"))</f>
        <v/>
      </c>
      <c r="BT144" s="491"/>
      <c r="BU144" s="491"/>
      <c r="BV144" s="491"/>
      <c r="BW144" s="491"/>
      <c r="BX144" s="491" t="str">
        <f>IF(AND(D144="R7_補正", OR(分岐管理シート!AF142&lt;27,分岐管理シート!AF142&gt;39)),"error","")</f>
        <v/>
      </c>
      <c r="BY144" s="491" t="str">
        <f>IF(F144="","",IF(OR(分岐管理シート!AG142&lt;27,分岐管理シート!AG142&gt;39),"error",""))</f>
        <v/>
      </c>
      <c r="BZ144" s="491" t="str">
        <f>IF(F144="","",IF(AND(OR(AD144="○", D144="R7_補正", D144="R7_予備"), 分岐管理シート!AG142&gt;=27),"",IF(AND(分岐管理シート!AG142&lt;=38, 分岐管理シート!AG142&gt;=27),"","error")))</f>
        <v/>
      </c>
      <c r="CA144" s="492" t="str">
        <f>IF(OR(D144="", D144="R6_補正", D144="R7_予備"),
   "",IF(F144="","",IF(AND(VLOOKUP(AE144,―!$AH$15:$AI$40,2,FALSE) &lt;= VLOOKUP(AF144,―!$AH$15:$AI$40,2,FALSE),VLOOKUP(AF144,―!$AH$15:$AI$40,2,FALSE) &lt;= VLOOKUP(AG144,―!$AH$15:$AI$40,2,FALSE)),"","error")))</f>
        <v/>
      </c>
      <c r="CB144" s="492" t="str">
        <f t="shared" ref="CB144:CB207" si="7">IF(AND(AD144&lt;&gt;"○",AG144="R8.4以降",AQ144=""),"error","")</f>
        <v/>
      </c>
      <c r="CC144" s="491" t="str">
        <f t="shared" ref="CC144:CC207" si="8">IF(AQ144&lt;&gt;"",IF(AND(AD144&lt;&gt;"○",AG144="R8.4以降"),"","error"),"")</f>
        <v/>
      </c>
      <c r="CD144" s="491" t="str">
        <f t="shared" ref="CD144:CD207" si="9">IF(AND(D144="R6_補正", AD144&lt;&gt;"○", AG144="R8.4以降"), "error", "")</f>
        <v/>
      </c>
      <c r="CE144" s="485"/>
      <c r="CF144" s="485"/>
      <c r="CG144" s="485"/>
      <c r="CH144" s="485"/>
      <c r="CI144" s="485" t="str">
        <f>分岐管理シート!BD142</f>
        <v/>
      </c>
      <c r="CJ144" s="493" t="str">
        <f t="shared" si="6"/>
        <v/>
      </c>
      <c r="CK144" s="555" t="str">
        <f>IF(D144="R6_補正",IF(SUM(変更カウント!D142:AR142)=0,"","error"),IF(AND(SUM(変更カウント!D142:AE142)=0,SUM(変更カウント!AH142:AP142)=0,変更カウント!AR142=0),"","error"))</f>
        <v/>
      </c>
    </row>
    <row r="145" spans="1:89" ht="24" thickBot="1" x14ac:dyDescent="0.25">
      <c r="A145" s="500"/>
      <c r="B145" s="501"/>
      <c r="C145" s="499">
        <v>71</v>
      </c>
      <c r="D145" s="467"/>
      <c r="E145" s="468"/>
      <c r="F145" s="469"/>
      <c r="G145" s="469"/>
      <c r="H145" s="469"/>
      <c r="I145" s="470"/>
      <c r="J145" s="470"/>
      <c r="K145" s="471"/>
      <c r="L145" s="470"/>
      <c r="M145" s="443"/>
      <c r="N145" s="443"/>
      <c r="O145" s="443"/>
      <c r="P145" s="472"/>
      <c r="Q145" s="197">
        <v>0</v>
      </c>
      <c r="R145" s="198">
        <v>0</v>
      </c>
      <c r="S145" s="473"/>
      <c r="T145" s="197"/>
      <c r="U145" s="197"/>
      <c r="V145" s="197"/>
      <c r="W145" s="474"/>
      <c r="X145" s="473"/>
      <c r="Y145" s="473"/>
      <c r="Z145" s="473"/>
      <c r="AA145" s="475"/>
      <c r="AB145" s="469"/>
      <c r="AC145" s="469"/>
      <c r="AD145" s="469"/>
      <c r="AE145" s="476"/>
      <c r="AF145" s="221"/>
      <c r="AG145" s="221"/>
      <c r="AH145" s="477"/>
      <c r="AI145" s="478"/>
      <c r="AJ145" s="475"/>
      <c r="AK145" s="479"/>
      <c r="AL145" s="479"/>
      <c r="AM145" s="480"/>
      <c r="AN145" s="479"/>
      <c r="AO145" s="481"/>
      <c r="AP145" s="482"/>
      <c r="AQ145" s="552"/>
      <c r="AR145" s="483"/>
      <c r="AS145" s="539"/>
      <c r="AT145" s="540"/>
      <c r="AU145" s="541"/>
      <c r="AV145" s="484"/>
      <c r="AW145" s="484"/>
      <c r="AX145" s="484"/>
      <c r="AY145" s="484"/>
      <c r="AZ145" s="484"/>
      <c r="BA145" s="484"/>
      <c r="BB145" s="485"/>
      <c r="BC145" s="485"/>
      <c r="BD145" s="486"/>
      <c r="BE145" s="487"/>
      <c r="BF145" s="485"/>
      <c r="BG145" s="484"/>
      <c r="BH145" s="485"/>
      <c r="BI145" s="485"/>
      <c r="BJ145" s="485"/>
      <c r="BK145" s="488"/>
      <c r="BL145" s="489"/>
      <c r="BM145" s="485"/>
      <c r="BN145" s="485"/>
      <c r="BO145" s="485"/>
      <c r="BP145" s="485"/>
      <c r="BQ145" s="490"/>
      <c r="BR145" s="485"/>
      <c r="BS145" s="491" t="str">
        <f>IF(F145="","",IF(OR(AND(分岐管理シート!D143&lt;9, 分岐管理シート!L143&lt;10),AND(分岐管理シート!D143&gt;9, 分岐管理シート!L143&gt;10)),"","error"))</f>
        <v/>
      </c>
      <c r="BT145" s="491"/>
      <c r="BU145" s="491"/>
      <c r="BV145" s="491"/>
      <c r="BW145" s="491"/>
      <c r="BX145" s="491" t="str">
        <f>IF(AND(D145="R7_補正", OR(分岐管理シート!AF143&lt;27,分岐管理シート!AF143&gt;39)),"error","")</f>
        <v/>
      </c>
      <c r="BY145" s="491" t="str">
        <f>IF(F145="","",IF(OR(分岐管理シート!AG143&lt;27,分岐管理シート!AG143&gt;39),"error",""))</f>
        <v/>
      </c>
      <c r="BZ145" s="491" t="str">
        <f>IF(F145="","",IF(AND(OR(AD145="○", D145="R7_補正", D145="R7_予備"), 分岐管理シート!AG143&gt;=27),"",IF(AND(分岐管理シート!AG143&lt;=38, 分岐管理シート!AG143&gt;=27),"","error")))</f>
        <v/>
      </c>
      <c r="CA145" s="492" t="str">
        <f>IF(OR(D145="", D145="R6_補正", D145="R7_予備"),
   "",IF(F145="","",IF(AND(VLOOKUP(AE145,―!$AH$15:$AI$40,2,FALSE) &lt;= VLOOKUP(AF145,―!$AH$15:$AI$40,2,FALSE),VLOOKUP(AF145,―!$AH$15:$AI$40,2,FALSE) &lt;= VLOOKUP(AG145,―!$AH$15:$AI$40,2,FALSE)),"","error")))</f>
        <v/>
      </c>
      <c r="CB145" s="492" t="str">
        <f t="shared" si="7"/>
        <v/>
      </c>
      <c r="CC145" s="491" t="str">
        <f t="shared" si="8"/>
        <v/>
      </c>
      <c r="CD145" s="491" t="str">
        <f t="shared" si="9"/>
        <v/>
      </c>
      <c r="CE145" s="485"/>
      <c r="CF145" s="485"/>
      <c r="CG145" s="485"/>
      <c r="CH145" s="485"/>
      <c r="CI145" s="485" t="str">
        <f>分岐管理シート!BD143</f>
        <v/>
      </c>
      <c r="CJ145" s="493" t="str">
        <f t="shared" ref="CJ145:CJ208" si="10">IF(AND(F145="",OR(D145&lt;&gt;"",E145&lt;&gt;"",G145&lt;&gt;"",H145&lt;&gt;"",I145&lt;&gt;"",J145&lt;&gt;"",K145&lt;&gt;"",L145&lt;&gt;"",P145&lt;&gt;"",S145&lt;&gt;"",W145&lt;&gt;"",Y145&lt;&gt;"",AA145&lt;&gt;"",AB145&lt;&gt;"",AC145&lt;&gt;"",AD145&lt;&gt;"",AE145&lt;&gt;"",AG145&lt;&gt;"",AH145&lt;&gt;"",AI145&lt;&gt;"",AJ145&lt;&gt;"",AO145&lt;&gt;"",AQ145&lt;&gt;"",AR145&lt;&gt;"")),"error","")</f>
        <v/>
      </c>
      <c r="CK145" s="555" t="str">
        <f>IF(D145="R6_補正",IF(SUM(変更カウント!D143:AR143)=0,"","error"),IF(AND(SUM(変更カウント!D143:AE143)=0,SUM(変更カウント!AH143:AP143)=0,変更カウント!AR143=0),"","error"))</f>
        <v/>
      </c>
    </row>
    <row r="146" spans="1:89" ht="24" thickBot="1" x14ac:dyDescent="0.25">
      <c r="A146" s="500"/>
      <c r="B146" s="501"/>
      <c r="C146" s="499">
        <v>72</v>
      </c>
      <c r="D146" s="467"/>
      <c r="E146" s="468"/>
      <c r="F146" s="469"/>
      <c r="G146" s="469"/>
      <c r="H146" s="469"/>
      <c r="I146" s="470"/>
      <c r="J146" s="470"/>
      <c r="K146" s="471"/>
      <c r="L146" s="470"/>
      <c r="M146" s="443"/>
      <c r="N146" s="443"/>
      <c r="O146" s="443"/>
      <c r="P146" s="472"/>
      <c r="Q146" s="197">
        <v>0</v>
      </c>
      <c r="R146" s="198">
        <v>0</v>
      </c>
      <c r="S146" s="473"/>
      <c r="T146" s="197"/>
      <c r="U146" s="197"/>
      <c r="V146" s="197"/>
      <c r="W146" s="474"/>
      <c r="X146" s="473"/>
      <c r="Y146" s="473"/>
      <c r="Z146" s="473"/>
      <c r="AA146" s="475"/>
      <c r="AB146" s="469"/>
      <c r="AC146" s="469"/>
      <c r="AD146" s="469"/>
      <c r="AE146" s="476"/>
      <c r="AF146" s="221"/>
      <c r="AG146" s="221"/>
      <c r="AH146" s="477"/>
      <c r="AI146" s="478"/>
      <c r="AJ146" s="475"/>
      <c r="AK146" s="479"/>
      <c r="AL146" s="479"/>
      <c r="AM146" s="480"/>
      <c r="AN146" s="479"/>
      <c r="AO146" s="481"/>
      <c r="AP146" s="482"/>
      <c r="AQ146" s="552"/>
      <c r="AR146" s="483"/>
      <c r="AS146" s="539"/>
      <c r="AT146" s="540"/>
      <c r="AU146" s="541"/>
      <c r="AV146" s="484"/>
      <c r="AW146" s="484"/>
      <c r="AX146" s="484"/>
      <c r="AY146" s="484"/>
      <c r="AZ146" s="484"/>
      <c r="BA146" s="484"/>
      <c r="BB146" s="485"/>
      <c r="BC146" s="485"/>
      <c r="BD146" s="486"/>
      <c r="BE146" s="487"/>
      <c r="BF146" s="485"/>
      <c r="BG146" s="484"/>
      <c r="BH146" s="485"/>
      <c r="BI146" s="485"/>
      <c r="BJ146" s="485"/>
      <c r="BK146" s="488"/>
      <c r="BL146" s="489"/>
      <c r="BM146" s="485"/>
      <c r="BN146" s="485"/>
      <c r="BO146" s="485"/>
      <c r="BP146" s="485"/>
      <c r="BQ146" s="490"/>
      <c r="BR146" s="485"/>
      <c r="BS146" s="491" t="str">
        <f>IF(F146="","",IF(OR(AND(分岐管理シート!D144&lt;9, 分岐管理シート!L144&lt;10),AND(分岐管理シート!D144&gt;9, 分岐管理シート!L144&gt;10)),"","error"))</f>
        <v/>
      </c>
      <c r="BT146" s="491"/>
      <c r="BU146" s="491"/>
      <c r="BV146" s="491"/>
      <c r="BW146" s="491"/>
      <c r="BX146" s="491" t="str">
        <f>IF(AND(D146="R7_補正", OR(分岐管理シート!AF144&lt;27,分岐管理シート!AF144&gt;39)),"error","")</f>
        <v/>
      </c>
      <c r="BY146" s="491" t="str">
        <f>IF(F146="","",IF(OR(分岐管理シート!AG144&lt;27,分岐管理シート!AG144&gt;39),"error",""))</f>
        <v/>
      </c>
      <c r="BZ146" s="491" t="str">
        <f>IF(F146="","",IF(AND(OR(AD146="○", D146="R7_補正", D146="R7_予備"), 分岐管理シート!AG144&gt;=27),"",IF(AND(分岐管理シート!AG144&lt;=38, 分岐管理シート!AG144&gt;=27),"","error")))</f>
        <v/>
      </c>
      <c r="CA146" s="492" t="str">
        <f>IF(OR(D146="", D146="R6_補正", D146="R7_予備"),
   "",IF(F146="","",IF(AND(VLOOKUP(AE146,―!$AH$15:$AI$40,2,FALSE) &lt;= VLOOKUP(AF146,―!$AH$15:$AI$40,2,FALSE),VLOOKUP(AF146,―!$AH$15:$AI$40,2,FALSE) &lt;= VLOOKUP(AG146,―!$AH$15:$AI$40,2,FALSE)),"","error")))</f>
        <v/>
      </c>
      <c r="CB146" s="492" t="str">
        <f t="shared" si="7"/>
        <v/>
      </c>
      <c r="CC146" s="491" t="str">
        <f t="shared" si="8"/>
        <v/>
      </c>
      <c r="CD146" s="491" t="str">
        <f t="shared" si="9"/>
        <v/>
      </c>
      <c r="CE146" s="485"/>
      <c r="CF146" s="485"/>
      <c r="CG146" s="485"/>
      <c r="CH146" s="485"/>
      <c r="CI146" s="485" t="str">
        <f>分岐管理シート!BD144</f>
        <v/>
      </c>
      <c r="CJ146" s="493" t="str">
        <f t="shared" si="10"/>
        <v/>
      </c>
      <c r="CK146" s="555" t="str">
        <f>IF(D146="R6_補正",IF(SUM(変更カウント!D144:AR144)=0,"","error"),IF(AND(SUM(変更カウント!D144:AE144)=0,SUM(変更カウント!AH144:AP144)=0,変更カウント!AR144=0),"","error"))</f>
        <v/>
      </c>
    </row>
    <row r="147" spans="1:89" ht="24" thickBot="1" x14ac:dyDescent="0.25">
      <c r="A147" s="500"/>
      <c r="B147" s="501"/>
      <c r="C147" s="498">
        <v>73</v>
      </c>
      <c r="D147" s="467"/>
      <c r="E147" s="468"/>
      <c r="F147" s="469"/>
      <c r="G147" s="469"/>
      <c r="H147" s="469"/>
      <c r="I147" s="470"/>
      <c r="J147" s="470"/>
      <c r="K147" s="471"/>
      <c r="L147" s="470"/>
      <c r="M147" s="443"/>
      <c r="N147" s="443"/>
      <c r="O147" s="443"/>
      <c r="P147" s="472"/>
      <c r="Q147" s="197">
        <v>0</v>
      </c>
      <c r="R147" s="198">
        <v>0</v>
      </c>
      <c r="S147" s="473"/>
      <c r="T147" s="197"/>
      <c r="U147" s="197"/>
      <c r="V147" s="197"/>
      <c r="W147" s="474"/>
      <c r="X147" s="473"/>
      <c r="Y147" s="473"/>
      <c r="Z147" s="473"/>
      <c r="AA147" s="475"/>
      <c r="AB147" s="469"/>
      <c r="AC147" s="469"/>
      <c r="AD147" s="469"/>
      <c r="AE147" s="476"/>
      <c r="AF147" s="221"/>
      <c r="AG147" s="221"/>
      <c r="AH147" s="477"/>
      <c r="AI147" s="478"/>
      <c r="AJ147" s="475"/>
      <c r="AK147" s="479"/>
      <c r="AL147" s="479"/>
      <c r="AM147" s="480"/>
      <c r="AN147" s="479"/>
      <c r="AO147" s="481"/>
      <c r="AP147" s="482"/>
      <c r="AQ147" s="552"/>
      <c r="AR147" s="483"/>
      <c r="AS147" s="539"/>
      <c r="AT147" s="540"/>
      <c r="AU147" s="541"/>
      <c r="AV147" s="484"/>
      <c r="AW147" s="484"/>
      <c r="AX147" s="484"/>
      <c r="AY147" s="484"/>
      <c r="AZ147" s="484"/>
      <c r="BA147" s="484"/>
      <c r="BB147" s="485"/>
      <c r="BC147" s="485"/>
      <c r="BD147" s="486"/>
      <c r="BE147" s="487"/>
      <c r="BF147" s="485"/>
      <c r="BG147" s="484"/>
      <c r="BH147" s="485"/>
      <c r="BI147" s="485"/>
      <c r="BJ147" s="485"/>
      <c r="BK147" s="488"/>
      <c r="BL147" s="489"/>
      <c r="BM147" s="485"/>
      <c r="BN147" s="485"/>
      <c r="BO147" s="485"/>
      <c r="BP147" s="485"/>
      <c r="BQ147" s="490"/>
      <c r="BR147" s="485"/>
      <c r="BS147" s="491" t="str">
        <f>IF(F147="","",IF(OR(AND(分岐管理シート!D145&lt;9, 分岐管理シート!L145&lt;10),AND(分岐管理シート!D145&gt;9, 分岐管理シート!L145&gt;10)),"","error"))</f>
        <v/>
      </c>
      <c r="BT147" s="491"/>
      <c r="BU147" s="491"/>
      <c r="BV147" s="491"/>
      <c r="BW147" s="491"/>
      <c r="BX147" s="491" t="str">
        <f>IF(AND(D147="R7_補正", OR(分岐管理シート!AF145&lt;27,分岐管理シート!AF145&gt;39)),"error","")</f>
        <v/>
      </c>
      <c r="BY147" s="491" t="str">
        <f>IF(F147="","",IF(OR(分岐管理シート!AG145&lt;27,分岐管理シート!AG145&gt;39),"error",""))</f>
        <v/>
      </c>
      <c r="BZ147" s="491" t="str">
        <f>IF(F147="","",IF(AND(OR(AD147="○", D147="R7_補正", D147="R7_予備"), 分岐管理シート!AG145&gt;=27),"",IF(AND(分岐管理シート!AG145&lt;=38, 分岐管理シート!AG145&gt;=27),"","error")))</f>
        <v/>
      </c>
      <c r="CA147" s="492" t="str">
        <f>IF(OR(D147="", D147="R6_補正", D147="R7_予備"),
   "",IF(F147="","",IF(AND(VLOOKUP(AE147,―!$AH$15:$AI$40,2,FALSE) &lt;= VLOOKUP(AF147,―!$AH$15:$AI$40,2,FALSE),VLOOKUP(AF147,―!$AH$15:$AI$40,2,FALSE) &lt;= VLOOKUP(AG147,―!$AH$15:$AI$40,2,FALSE)),"","error")))</f>
        <v/>
      </c>
      <c r="CB147" s="492" t="str">
        <f t="shared" si="7"/>
        <v/>
      </c>
      <c r="CC147" s="491" t="str">
        <f t="shared" si="8"/>
        <v/>
      </c>
      <c r="CD147" s="491" t="str">
        <f t="shared" si="9"/>
        <v/>
      </c>
      <c r="CE147" s="485"/>
      <c r="CF147" s="485"/>
      <c r="CG147" s="485"/>
      <c r="CH147" s="485"/>
      <c r="CI147" s="485" t="str">
        <f>分岐管理シート!BD145</f>
        <v/>
      </c>
      <c r="CJ147" s="493" t="str">
        <f t="shared" si="10"/>
        <v/>
      </c>
      <c r="CK147" s="555" t="str">
        <f>IF(D147="R6_補正",IF(SUM(変更カウント!D145:AR145)=0,"","error"),IF(AND(SUM(変更カウント!D145:AE145)=0,SUM(変更カウント!AH145:AP145)=0,変更カウント!AR145=0),"","error"))</f>
        <v/>
      </c>
    </row>
    <row r="148" spans="1:89" ht="24" thickBot="1" x14ac:dyDescent="0.25">
      <c r="A148" s="500"/>
      <c r="B148" s="501"/>
      <c r="C148" s="499">
        <v>74</v>
      </c>
      <c r="D148" s="467"/>
      <c r="E148" s="468"/>
      <c r="F148" s="469"/>
      <c r="G148" s="469"/>
      <c r="H148" s="469"/>
      <c r="I148" s="470"/>
      <c r="J148" s="470"/>
      <c r="K148" s="471"/>
      <c r="L148" s="470"/>
      <c r="M148" s="443"/>
      <c r="N148" s="443"/>
      <c r="O148" s="443"/>
      <c r="P148" s="472"/>
      <c r="Q148" s="197">
        <v>0</v>
      </c>
      <c r="R148" s="198">
        <v>0</v>
      </c>
      <c r="S148" s="473"/>
      <c r="T148" s="197"/>
      <c r="U148" s="197"/>
      <c r="V148" s="197"/>
      <c r="W148" s="474"/>
      <c r="X148" s="473"/>
      <c r="Y148" s="473"/>
      <c r="Z148" s="473"/>
      <c r="AA148" s="475"/>
      <c r="AB148" s="469"/>
      <c r="AC148" s="469"/>
      <c r="AD148" s="469"/>
      <c r="AE148" s="476"/>
      <c r="AF148" s="221"/>
      <c r="AG148" s="221"/>
      <c r="AH148" s="477"/>
      <c r="AI148" s="478"/>
      <c r="AJ148" s="475"/>
      <c r="AK148" s="479"/>
      <c r="AL148" s="479"/>
      <c r="AM148" s="480"/>
      <c r="AN148" s="479"/>
      <c r="AO148" s="481"/>
      <c r="AP148" s="482"/>
      <c r="AQ148" s="552"/>
      <c r="AR148" s="483"/>
      <c r="AS148" s="539"/>
      <c r="AT148" s="540"/>
      <c r="AU148" s="541"/>
      <c r="AV148" s="484"/>
      <c r="AW148" s="484"/>
      <c r="AX148" s="484"/>
      <c r="AY148" s="484"/>
      <c r="AZ148" s="484"/>
      <c r="BA148" s="484"/>
      <c r="BB148" s="485"/>
      <c r="BC148" s="485"/>
      <c r="BD148" s="486"/>
      <c r="BE148" s="487"/>
      <c r="BF148" s="485"/>
      <c r="BG148" s="484"/>
      <c r="BH148" s="485"/>
      <c r="BI148" s="485"/>
      <c r="BJ148" s="485"/>
      <c r="BK148" s="488"/>
      <c r="BL148" s="489"/>
      <c r="BM148" s="485"/>
      <c r="BN148" s="485"/>
      <c r="BO148" s="485"/>
      <c r="BP148" s="485"/>
      <c r="BQ148" s="490"/>
      <c r="BR148" s="485"/>
      <c r="BS148" s="491" t="str">
        <f>IF(F148="","",IF(OR(AND(分岐管理シート!D146&lt;9, 分岐管理シート!L146&lt;10),AND(分岐管理シート!D146&gt;9, 分岐管理シート!L146&gt;10)),"","error"))</f>
        <v/>
      </c>
      <c r="BT148" s="491"/>
      <c r="BU148" s="491"/>
      <c r="BV148" s="491"/>
      <c r="BW148" s="491"/>
      <c r="BX148" s="491" t="str">
        <f>IF(AND(D148="R7_補正", OR(分岐管理シート!AF146&lt;27,分岐管理シート!AF146&gt;39)),"error","")</f>
        <v/>
      </c>
      <c r="BY148" s="491" t="str">
        <f>IF(F148="","",IF(OR(分岐管理シート!AG146&lt;27,分岐管理シート!AG146&gt;39),"error",""))</f>
        <v/>
      </c>
      <c r="BZ148" s="491" t="str">
        <f>IF(F148="","",IF(AND(OR(AD148="○", D148="R7_補正", D148="R7_予備"), 分岐管理シート!AG146&gt;=27),"",IF(AND(分岐管理シート!AG146&lt;=38, 分岐管理シート!AG146&gt;=27),"","error")))</f>
        <v/>
      </c>
      <c r="CA148" s="492" t="str">
        <f>IF(OR(D148="", D148="R6_補正", D148="R7_予備"),
   "",IF(F148="","",IF(AND(VLOOKUP(AE148,―!$AH$15:$AI$40,2,FALSE) &lt;= VLOOKUP(AF148,―!$AH$15:$AI$40,2,FALSE),VLOOKUP(AF148,―!$AH$15:$AI$40,2,FALSE) &lt;= VLOOKUP(AG148,―!$AH$15:$AI$40,2,FALSE)),"","error")))</f>
        <v/>
      </c>
      <c r="CB148" s="492" t="str">
        <f t="shared" si="7"/>
        <v/>
      </c>
      <c r="CC148" s="491" t="str">
        <f t="shared" si="8"/>
        <v/>
      </c>
      <c r="CD148" s="491" t="str">
        <f t="shared" si="9"/>
        <v/>
      </c>
      <c r="CE148" s="485"/>
      <c r="CF148" s="485"/>
      <c r="CG148" s="485"/>
      <c r="CH148" s="485"/>
      <c r="CI148" s="485" t="str">
        <f>分岐管理シート!BD146</f>
        <v/>
      </c>
      <c r="CJ148" s="493" t="str">
        <f t="shared" si="10"/>
        <v/>
      </c>
      <c r="CK148" s="555" t="str">
        <f>IF(D148="R6_補正",IF(SUM(変更カウント!D146:AR146)=0,"","error"),IF(AND(SUM(変更カウント!D146:AE146)=0,SUM(変更カウント!AH146:AP146)=0,変更カウント!AR146=0),"","error"))</f>
        <v/>
      </c>
    </row>
    <row r="149" spans="1:89" ht="24" thickBot="1" x14ac:dyDescent="0.25">
      <c r="A149" s="500"/>
      <c r="B149" s="501"/>
      <c r="C149" s="499">
        <v>75</v>
      </c>
      <c r="D149" s="467"/>
      <c r="E149" s="468"/>
      <c r="F149" s="469"/>
      <c r="G149" s="469"/>
      <c r="H149" s="469"/>
      <c r="I149" s="470"/>
      <c r="J149" s="470"/>
      <c r="K149" s="471"/>
      <c r="L149" s="470"/>
      <c r="M149" s="443"/>
      <c r="N149" s="443"/>
      <c r="O149" s="443"/>
      <c r="P149" s="472"/>
      <c r="Q149" s="197">
        <v>0</v>
      </c>
      <c r="R149" s="198">
        <v>0</v>
      </c>
      <c r="S149" s="473"/>
      <c r="T149" s="197"/>
      <c r="U149" s="197"/>
      <c r="V149" s="197"/>
      <c r="W149" s="474"/>
      <c r="X149" s="473"/>
      <c r="Y149" s="473"/>
      <c r="Z149" s="473"/>
      <c r="AA149" s="475"/>
      <c r="AB149" s="469"/>
      <c r="AC149" s="469"/>
      <c r="AD149" s="469"/>
      <c r="AE149" s="476"/>
      <c r="AF149" s="221"/>
      <c r="AG149" s="221"/>
      <c r="AH149" s="477"/>
      <c r="AI149" s="478"/>
      <c r="AJ149" s="475"/>
      <c r="AK149" s="479"/>
      <c r="AL149" s="479"/>
      <c r="AM149" s="480"/>
      <c r="AN149" s="479"/>
      <c r="AO149" s="481"/>
      <c r="AP149" s="482"/>
      <c r="AQ149" s="552"/>
      <c r="AR149" s="483"/>
      <c r="AS149" s="539"/>
      <c r="AT149" s="540"/>
      <c r="AU149" s="541"/>
      <c r="AV149" s="484"/>
      <c r="AW149" s="484"/>
      <c r="AX149" s="484"/>
      <c r="AY149" s="484"/>
      <c r="AZ149" s="484"/>
      <c r="BA149" s="484"/>
      <c r="BB149" s="485"/>
      <c r="BC149" s="485"/>
      <c r="BD149" s="486"/>
      <c r="BE149" s="487"/>
      <c r="BF149" s="485"/>
      <c r="BG149" s="484"/>
      <c r="BH149" s="485"/>
      <c r="BI149" s="485"/>
      <c r="BJ149" s="485"/>
      <c r="BK149" s="488"/>
      <c r="BL149" s="489"/>
      <c r="BM149" s="485"/>
      <c r="BN149" s="485"/>
      <c r="BO149" s="485"/>
      <c r="BP149" s="485"/>
      <c r="BQ149" s="490"/>
      <c r="BR149" s="485"/>
      <c r="BS149" s="491" t="str">
        <f>IF(F149="","",IF(OR(AND(分岐管理シート!D147&lt;9, 分岐管理シート!L147&lt;10),AND(分岐管理シート!D147&gt;9, 分岐管理シート!L147&gt;10)),"","error"))</f>
        <v/>
      </c>
      <c r="BT149" s="491"/>
      <c r="BU149" s="491"/>
      <c r="BV149" s="491"/>
      <c r="BW149" s="491"/>
      <c r="BX149" s="491" t="str">
        <f>IF(AND(D149="R7_補正", OR(分岐管理シート!AF147&lt;27,分岐管理シート!AF147&gt;39)),"error","")</f>
        <v/>
      </c>
      <c r="BY149" s="491" t="str">
        <f>IF(F149="","",IF(OR(分岐管理シート!AG147&lt;27,分岐管理シート!AG147&gt;39),"error",""))</f>
        <v/>
      </c>
      <c r="BZ149" s="491" t="str">
        <f>IF(F149="","",IF(AND(OR(AD149="○", D149="R7_補正", D149="R7_予備"), 分岐管理シート!AG147&gt;=27),"",IF(AND(分岐管理シート!AG147&lt;=38, 分岐管理シート!AG147&gt;=27),"","error")))</f>
        <v/>
      </c>
      <c r="CA149" s="492" t="str">
        <f>IF(OR(D149="", D149="R6_補正", D149="R7_予備"),
   "",IF(F149="","",IF(AND(VLOOKUP(AE149,―!$AH$15:$AI$40,2,FALSE) &lt;= VLOOKUP(AF149,―!$AH$15:$AI$40,2,FALSE),VLOOKUP(AF149,―!$AH$15:$AI$40,2,FALSE) &lt;= VLOOKUP(AG149,―!$AH$15:$AI$40,2,FALSE)),"","error")))</f>
        <v/>
      </c>
      <c r="CB149" s="492" t="str">
        <f t="shared" si="7"/>
        <v/>
      </c>
      <c r="CC149" s="491" t="str">
        <f t="shared" si="8"/>
        <v/>
      </c>
      <c r="CD149" s="491" t="str">
        <f t="shared" si="9"/>
        <v/>
      </c>
      <c r="CE149" s="485"/>
      <c r="CF149" s="485"/>
      <c r="CG149" s="485"/>
      <c r="CH149" s="485"/>
      <c r="CI149" s="485" t="str">
        <f>分岐管理シート!BD147</f>
        <v/>
      </c>
      <c r="CJ149" s="493" t="str">
        <f t="shared" si="10"/>
        <v/>
      </c>
      <c r="CK149" s="555" t="str">
        <f>IF(D149="R6_補正",IF(SUM(変更カウント!D147:AR147)=0,"","error"),IF(AND(SUM(変更カウント!D147:AE147)=0,SUM(変更カウント!AH147:AP147)=0,変更カウント!AR147=0),"","error"))</f>
        <v/>
      </c>
    </row>
    <row r="150" spans="1:89" ht="24" thickBot="1" x14ac:dyDescent="0.25">
      <c r="A150" s="500"/>
      <c r="B150" s="501"/>
      <c r="C150" s="498">
        <v>76</v>
      </c>
      <c r="D150" s="467"/>
      <c r="E150" s="468"/>
      <c r="F150" s="469"/>
      <c r="G150" s="469"/>
      <c r="H150" s="469"/>
      <c r="I150" s="470"/>
      <c r="J150" s="470"/>
      <c r="K150" s="471"/>
      <c r="L150" s="470"/>
      <c r="M150" s="443"/>
      <c r="N150" s="443"/>
      <c r="O150" s="443"/>
      <c r="P150" s="472"/>
      <c r="Q150" s="197">
        <v>0</v>
      </c>
      <c r="R150" s="198">
        <v>0</v>
      </c>
      <c r="S150" s="473"/>
      <c r="T150" s="197"/>
      <c r="U150" s="197"/>
      <c r="V150" s="197"/>
      <c r="W150" s="474"/>
      <c r="X150" s="473"/>
      <c r="Y150" s="473"/>
      <c r="Z150" s="473"/>
      <c r="AA150" s="475"/>
      <c r="AB150" s="469"/>
      <c r="AC150" s="469"/>
      <c r="AD150" s="469"/>
      <c r="AE150" s="476"/>
      <c r="AF150" s="221"/>
      <c r="AG150" s="221"/>
      <c r="AH150" s="477"/>
      <c r="AI150" s="478"/>
      <c r="AJ150" s="475"/>
      <c r="AK150" s="479"/>
      <c r="AL150" s="479"/>
      <c r="AM150" s="480"/>
      <c r="AN150" s="479"/>
      <c r="AO150" s="481"/>
      <c r="AP150" s="482"/>
      <c r="AQ150" s="552"/>
      <c r="AR150" s="483"/>
      <c r="AS150" s="539"/>
      <c r="AT150" s="540"/>
      <c r="AU150" s="541"/>
      <c r="AV150" s="484"/>
      <c r="AW150" s="484"/>
      <c r="AX150" s="484"/>
      <c r="AY150" s="484"/>
      <c r="AZ150" s="484"/>
      <c r="BA150" s="484"/>
      <c r="BB150" s="485"/>
      <c r="BC150" s="485"/>
      <c r="BD150" s="486"/>
      <c r="BE150" s="487"/>
      <c r="BF150" s="485"/>
      <c r="BG150" s="484"/>
      <c r="BH150" s="485"/>
      <c r="BI150" s="485"/>
      <c r="BJ150" s="485"/>
      <c r="BK150" s="488"/>
      <c r="BL150" s="489"/>
      <c r="BM150" s="485"/>
      <c r="BN150" s="485"/>
      <c r="BO150" s="485"/>
      <c r="BP150" s="485"/>
      <c r="BQ150" s="490"/>
      <c r="BR150" s="485"/>
      <c r="BS150" s="491" t="str">
        <f>IF(F150="","",IF(OR(AND(分岐管理シート!D148&lt;9, 分岐管理シート!L148&lt;10),AND(分岐管理シート!D148&gt;9, 分岐管理シート!L148&gt;10)),"","error"))</f>
        <v/>
      </c>
      <c r="BT150" s="491"/>
      <c r="BU150" s="491"/>
      <c r="BV150" s="491"/>
      <c r="BW150" s="491"/>
      <c r="BX150" s="491" t="str">
        <f>IF(AND(D150="R7_補正", OR(分岐管理シート!AF148&lt;27,分岐管理シート!AF148&gt;39)),"error","")</f>
        <v/>
      </c>
      <c r="BY150" s="491" t="str">
        <f>IF(F150="","",IF(OR(分岐管理シート!AG148&lt;27,分岐管理シート!AG148&gt;39),"error",""))</f>
        <v/>
      </c>
      <c r="BZ150" s="491" t="str">
        <f>IF(F150="","",IF(AND(OR(AD150="○", D150="R7_補正", D150="R7_予備"), 分岐管理シート!AG148&gt;=27),"",IF(AND(分岐管理シート!AG148&lt;=38, 分岐管理シート!AG148&gt;=27),"","error")))</f>
        <v/>
      </c>
      <c r="CA150" s="492" t="str">
        <f>IF(OR(D150="", D150="R6_補正", D150="R7_予備"),
   "",IF(F150="","",IF(AND(VLOOKUP(AE150,―!$AH$15:$AI$40,2,FALSE) &lt;= VLOOKUP(AF150,―!$AH$15:$AI$40,2,FALSE),VLOOKUP(AF150,―!$AH$15:$AI$40,2,FALSE) &lt;= VLOOKUP(AG150,―!$AH$15:$AI$40,2,FALSE)),"","error")))</f>
        <v/>
      </c>
      <c r="CB150" s="492" t="str">
        <f t="shared" si="7"/>
        <v/>
      </c>
      <c r="CC150" s="491" t="str">
        <f t="shared" si="8"/>
        <v/>
      </c>
      <c r="CD150" s="491" t="str">
        <f t="shared" si="9"/>
        <v/>
      </c>
      <c r="CE150" s="485"/>
      <c r="CF150" s="485"/>
      <c r="CG150" s="485"/>
      <c r="CH150" s="485"/>
      <c r="CI150" s="485" t="str">
        <f>分岐管理シート!BD148</f>
        <v/>
      </c>
      <c r="CJ150" s="493" t="str">
        <f t="shared" si="10"/>
        <v/>
      </c>
      <c r="CK150" s="555" t="str">
        <f>IF(D150="R6_補正",IF(SUM(変更カウント!D148:AR148)=0,"","error"),IF(AND(SUM(変更カウント!D148:AE148)=0,SUM(変更カウント!AH148:AP148)=0,変更カウント!AR148=0),"","error"))</f>
        <v/>
      </c>
    </row>
    <row r="151" spans="1:89" ht="24" thickBot="1" x14ac:dyDescent="0.25">
      <c r="A151" s="500"/>
      <c r="B151" s="501"/>
      <c r="C151" s="499">
        <v>77</v>
      </c>
      <c r="D151" s="467"/>
      <c r="E151" s="468"/>
      <c r="F151" s="469"/>
      <c r="G151" s="469"/>
      <c r="H151" s="469"/>
      <c r="I151" s="470"/>
      <c r="J151" s="470"/>
      <c r="K151" s="471"/>
      <c r="L151" s="470"/>
      <c r="M151" s="443"/>
      <c r="N151" s="443"/>
      <c r="O151" s="443"/>
      <c r="P151" s="472"/>
      <c r="Q151" s="197">
        <v>0</v>
      </c>
      <c r="R151" s="198">
        <v>0</v>
      </c>
      <c r="S151" s="473"/>
      <c r="T151" s="197"/>
      <c r="U151" s="197"/>
      <c r="V151" s="197"/>
      <c r="W151" s="474"/>
      <c r="X151" s="473"/>
      <c r="Y151" s="473"/>
      <c r="Z151" s="473"/>
      <c r="AA151" s="475"/>
      <c r="AB151" s="469"/>
      <c r="AC151" s="469"/>
      <c r="AD151" s="469"/>
      <c r="AE151" s="476"/>
      <c r="AF151" s="221"/>
      <c r="AG151" s="221"/>
      <c r="AH151" s="477"/>
      <c r="AI151" s="478"/>
      <c r="AJ151" s="475"/>
      <c r="AK151" s="479"/>
      <c r="AL151" s="479"/>
      <c r="AM151" s="480"/>
      <c r="AN151" s="479"/>
      <c r="AO151" s="481"/>
      <c r="AP151" s="482"/>
      <c r="AQ151" s="552"/>
      <c r="AR151" s="483"/>
      <c r="AS151" s="539"/>
      <c r="AT151" s="540"/>
      <c r="AU151" s="541"/>
      <c r="AV151" s="484"/>
      <c r="AW151" s="484"/>
      <c r="AX151" s="484"/>
      <c r="AY151" s="484"/>
      <c r="AZ151" s="484"/>
      <c r="BA151" s="484"/>
      <c r="BB151" s="485"/>
      <c r="BC151" s="485"/>
      <c r="BD151" s="486"/>
      <c r="BE151" s="487"/>
      <c r="BF151" s="485"/>
      <c r="BG151" s="484"/>
      <c r="BH151" s="485"/>
      <c r="BI151" s="485"/>
      <c r="BJ151" s="485"/>
      <c r="BK151" s="488"/>
      <c r="BL151" s="489"/>
      <c r="BM151" s="485"/>
      <c r="BN151" s="485"/>
      <c r="BO151" s="485"/>
      <c r="BP151" s="485"/>
      <c r="BQ151" s="490"/>
      <c r="BR151" s="485"/>
      <c r="BS151" s="491" t="str">
        <f>IF(F151="","",IF(OR(AND(分岐管理シート!D149&lt;9, 分岐管理シート!L149&lt;10),AND(分岐管理シート!D149&gt;9, 分岐管理シート!L149&gt;10)),"","error"))</f>
        <v/>
      </c>
      <c r="BT151" s="491"/>
      <c r="BU151" s="491"/>
      <c r="BV151" s="491"/>
      <c r="BW151" s="491"/>
      <c r="BX151" s="491" t="str">
        <f>IF(AND(D151="R7_補正", OR(分岐管理シート!AF149&lt;27,分岐管理シート!AF149&gt;39)),"error","")</f>
        <v/>
      </c>
      <c r="BY151" s="491" t="str">
        <f>IF(F151="","",IF(OR(分岐管理シート!AG149&lt;27,分岐管理シート!AG149&gt;39),"error",""))</f>
        <v/>
      </c>
      <c r="BZ151" s="491" t="str">
        <f>IF(F151="","",IF(AND(OR(AD151="○", D151="R7_補正", D151="R7_予備"), 分岐管理シート!AG149&gt;=27),"",IF(AND(分岐管理シート!AG149&lt;=38, 分岐管理シート!AG149&gt;=27),"","error")))</f>
        <v/>
      </c>
      <c r="CA151" s="492" t="str">
        <f>IF(OR(D151="", D151="R6_補正", D151="R7_予備"),
   "",IF(F151="","",IF(AND(VLOOKUP(AE151,―!$AH$15:$AI$40,2,FALSE) &lt;= VLOOKUP(AF151,―!$AH$15:$AI$40,2,FALSE),VLOOKUP(AF151,―!$AH$15:$AI$40,2,FALSE) &lt;= VLOOKUP(AG151,―!$AH$15:$AI$40,2,FALSE)),"","error")))</f>
        <v/>
      </c>
      <c r="CB151" s="492" t="str">
        <f t="shared" si="7"/>
        <v/>
      </c>
      <c r="CC151" s="491" t="str">
        <f t="shared" si="8"/>
        <v/>
      </c>
      <c r="CD151" s="491" t="str">
        <f t="shared" si="9"/>
        <v/>
      </c>
      <c r="CE151" s="485"/>
      <c r="CF151" s="485"/>
      <c r="CG151" s="485"/>
      <c r="CH151" s="485"/>
      <c r="CI151" s="485" t="str">
        <f>分岐管理シート!BD149</f>
        <v/>
      </c>
      <c r="CJ151" s="493" t="str">
        <f t="shared" si="10"/>
        <v/>
      </c>
      <c r="CK151" s="555" t="str">
        <f>IF(D151="R6_補正",IF(SUM(変更カウント!D149:AR149)=0,"","error"),IF(AND(SUM(変更カウント!D149:AE149)=0,SUM(変更カウント!AH149:AP149)=0,変更カウント!AR149=0),"","error"))</f>
        <v/>
      </c>
    </row>
    <row r="152" spans="1:89" ht="24" thickBot="1" x14ac:dyDescent="0.25">
      <c r="A152" s="500"/>
      <c r="B152" s="501"/>
      <c r="C152" s="499">
        <v>78</v>
      </c>
      <c r="D152" s="467"/>
      <c r="E152" s="468"/>
      <c r="F152" s="469"/>
      <c r="G152" s="469"/>
      <c r="H152" s="469"/>
      <c r="I152" s="470"/>
      <c r="J152" s="470"/>
      <c r="K152" s="471"/>
      <c r="L152" s="470"/>
      <c r="M152" s="443"/>
      <c r="N152" s="443"/>
      <c r="O152" s="443"/>
      <c r="P152" s="472"/>
      <c r="Q152" s="197">
        <v>0</v>
      </c>
      <c r="R152" s="198">
        <v>0</v>
      </c>
      <c r="S152" s="473"/>
      <c r="T152" s="197"/>
      <c r="U152" s="197"/>
      <c r="V152" s="197"/>
      <c r="W152" s="474"/>
      <c r="X152" s="473"/>
      <c r="Y152" s="473"/>
      <c r="Z152" s="473"/>
      <c r="AA152" s="475"/>
      <c r="AB152" s="469"/>
      <c r="AC152" s="469"/>
      <c r="AD152" s="469"/>
      <c r="AE152" s="476"/>
      <c r="AF152" s="221"/>
      <c r="AG152" s="221"/>
      <c r="AH152" s="477"/>
      <c r="AI152" s="478"/>
      <c r="AJ152" s="475"/>
      <c r="AK152" s="479"/>
      <c r="AL152" s="479"/>
      <c r="AM152" s="480"/>
      <c r="AN152" s="479"/>
      <c r="AO152" s="481"/>
      <c r="AP152" s="482"/>
      <c r="AQ152" s="552"/>
      <c r="AR152" s="483"/>
      <c r="AS152" s="539"/>
      <c r="AT152" s="540"/>
      <c r="AU152" s="541"/>
      <c r="AV152" s="484"/>
      <c r="AW152" s="484"/>
      <c r="AX152" s="484"/>
      <c r="AY152" s="484"/>
      <c r="AZ152" s="484"/>
      <c r="BA152" s="484"/>
      <c r="BB152" s="485"/>
      <c r="BC152" s="485"/>
      <c r="BD152" s="486"/>
      <c r="BE152" s="487"/>
      <c r="BF152" s="485"/>
      <c r="BG152" s="484"/>
      <c r="BH152" s="485"/>
      <c r="BI152" s="485"/>
      <c r="BJ152" s="485"/>
      <c r="BK152" s="488"/>
      <c r="BL152" s="489"/>
      <c r="BM152" s="485"/>
      <c r="BN152" s="485"/>
      <c r="BO152" s="485"/>
      <c r="BP152" s="485"/>
      <c r="BQ152" s="490"/>
      <c r="BR152" s="485"/>
      <c r="BS152" s="491" t="str">
        <f>IF(F152="","",IF(OR(AND(分岐管理シート!D150&lt;9, 分岐管理シート!L150&lt;10),AND(分岐管理シート!D150&gt;9, 分岐管理シート!L150&gt;10)),"","error"))</f>
        <v/>
      </c>
      <c r="BT152" s="491"/>
      <c r="BU152" s="491"/>
      <c r="BV152" s="491"/>
      <c r="BW152" s="491"/>
      <c r="BX152" s="491" t="str">
        <f>IF(AND(D152="R7_補正", OR(分岐管理シート!AF150&lt;27,分岐管理シート!AF150&gt;39)),"error","")</f>
        <v/>
      </c>
      <c r="BY152" s="491" t="str">
        <f>IF(F152="","",IF(OR(分岐管理シート!AG150&lt;27,分岐管理シート!AG150&gt;39),"error",""))</f>
        <v/>
      </c>
      <c r="BZ152" s="491" t="str">
        <f>IF(F152="","",IF(AND(OR(AD152="○", D152="R7_補正", D152="R7_予備"), 分岐管理シート!AG150&gt;=27),"",IF(AND(分岐管理シート!AG150&lt;=38, 分岐管理シート!AG150&gt;=27),"","error")))</f>
        <v/>
      </c>
      <c r="CA152" s="492" t="str">
        <f>IF(OR(D152="", D152="R6_補正", D152="R7_予備"),
   "",IF(F152="","",IF(AND(VLOOKUP(AE152,―!$AH$15:$AI$40,2,FALSE) &lt;= VLOOKUP(AF152,―!$AH$15:$AI$40,2,FALSE),VLOOKUP(AF152,―!$AH$15:$AI$40,2,FALSE) &lt;= VLOOKUP(AG152,―!$AH$15:$AI$40,2,FALSE)),"","error")))</f>
        <v/>
      </c>
      <c r="CB152" s="492" t="str">
        <f t="shared" si="7"/>
        <v/>
      </c>
      <c r="CC152" s="491" t="str">
        <f t="shared" si="8"/>
        <v/>
      </c>
      <c r="CD152" s="491" t="str">
        <f t="shared" si="9"/>
        <v/>
      </c>
      <c r="CE152" s="485"/>
      <c r="CF152" s="485"/>
      <c r="CG152" s="485"/>
      <c r="CH152" s="485"/>
      <c r="CI152" s="485" t="str">
        <f>分岐管理シート!BD150</f>
        <v/>
      </c>
      <c r="CJ152" s="493" t="str">
        <f t="shared" si="10"/>
        <v/>
      </c>
      <c r="CK152" s="555" t="str">
        <f>IF(D152="R6_補正",IF(SUM(変更カウント!D150:AR150)=0,"","error"),IF(AND(SUM(変更カウント!D150:AE150)=0,SUM(変更カウント!AH150:AP150)=0,変更カウント!AR150=0),"","error"))</f>
        <v/>
      </c>
    </row>
    <row r="153" spans="1:89" ht="24" thickBot="1" x14ac:dyDescent="0.25">
      <c r="A153" s="500"/>
      <c r="B153" s="501"/>
      <c r="C153" s="498">
        <v>79</v>
      </c>
      <c r="D153" s="467"/>
      <c r="E153" s="468"/>
      <c r="F153" s="469"/>
      <c r="G153" s="469"/>
      <c r="H153" s="469"/>
      <c r="I153" s="470"/>
      <c r="J153" s="470"/>
      <c r="K153" s="471"/>
      <c r="L153" s="470"/>
      <c r="M153" s="443"/>
      <c r="N153" s="443"/>
      <c r="O153" s="443"/>
      <c r="P153" s="472"/>
      <c r="Q153" s="197">
        <v>0</v>
      </c>
      <c r="R153" s="198">
        <v>0</v>
      </c>
      <c r="S153" s="473"/>
      <c r="T153" s="197"/>
      <c r="U153" s="197"/>
      <c r="V153" s="197"/>
      <c r="W153" s="474"/>
      <c r="X153" s="473"/>
      <c r="Y153" s="473"/>
      <c r="Z153" s="473"/>
      <c r="AA153" s="475"/>
      <c r="AB153" s="469"/>
      <c r="AC153" s="469"/>
      <c r="AD153" s="469"/>
      <c r="AE153" s="476"/>
      <c r="AF153" s="221"/>
      <c r="AG153" s="221"/>
      <c r="AH153" s="477"/>
      <c r="AI153" s="478"/>
      <c r="AJ153" s="475"/>
      <c r="AK153" s="479"/>
      <c r="AL153" s="479"/>
      <c r="AM153" s="480"/>
      <c r="AN153" s="479"/>
      <c r="AO153" s="481"/>
      <c r="AP153" s="482"/>
      <c r="AQ153" s="552"/>
      <c r="AR153" s="483"/>
      <c r="AS153" s="539"/>
      <c r="AT153" s="540"/>
      <c r="AU153" s="541"/>
      <c r="AV153" s="484"/>
      <c r="AW153" s="484"/>
      <c r="AX153" s="484"/>
      <c r="AY153" s="484"/>
      <c r="AZ153" s="484"/>
      <c r="BA153" s="484"/>
      <c r="BB153" s="485"/>
      <c r="BC153" s="485"/>
      <c r="BD153" s="486"/>
      <c r="BE153" s="487"/>
      <c r="BF153" s="485"/>
      <c r="BG153" s="484"/>
      <c r="BH153" s="485"/>
      <c r="BI153" s="485"/>
      <c r="BJ153" s="485"/>
      <c r="BK153" s="488"/>
      <c r="BL153" s="489"/>
      <c r="BM153" s="485"/>
      <c r="BN153" s="485"/>
      <c r="BO153" s="485"/>
      <c r="BP153" s="485"/>
      <c r="BQ153" s="490"/>
      <c r="BR153" s="485"/>
      <c r="BS153" s="491" t="str">
        <f>IF(F153="","",IF(OR(AND(分岐管理シート!D151&lt;9, 分岐管理シート!L151&lt;10),AND(分岐管理シート!D151&gt;9, 分岐管理シート!L151&gt;10)),"","error"))</f>
        <v/>
      </c>
      <c r="BT153" s="491"/>
      <c r="BU153" s="491"/>
      <c r="BV153" s="491"/>
      <c r="BW153" s="491"/>
      <c r="BX153" s="491" t="str">
        <f>IF(AND(D153="R7_補正", OR(分岐管理シート!AF151&lt;27,分岐管理シート!AF151&gt;39)),"error","")</f>
        <v/>
      </c>
      <c r="BY153" s="491" t="str">
        <f>IF(F153="","",IF(OR(分岐管理シート!AG151&lt;27,分岐管理シート!AG151&gt;39),"error",""))</f>
        <v/>
      </c>
      <c r="BZ153" s="491" t="str">
        <f>IF(F153="","",IF(AND(OR(AD153="○", D153="R7_補正", D153="R7_予備"), 分岐管理シート!AG151&gt;=27),"",IF(AND(分岐管理シート!AG151&lt;=38, 分岐管理シート!AG151&gt;=27),"","error")))</f>
        <v/>
      </c>
      <c r="CA153" s="492" t="str">
        <f>IF(OR(D153="", D153="R6_補正", D153="R7_予備"),
   "",IF(F153="","",IF(AND(VLOOKUP(AE153,―!$AH$15:$AI$40,2,FALSE) &lt;= VLOOKUP(AF153,―!$AH$15:$AI$40,2,FALSE),VLOOKUP(AF153,―!$AH$15:$AI$40,2,FALSE) &lt;= VLOOKUP(AG153,―!$AH$15:$AI$40,2,FALSE)),"","error")))</f>
        <v/>
      </c>
      <c r="CB153" s="492" t="str">
        <f t="shared" si="7"/>
        <v/>
      </c>
      <c r="CC153" s="491" t="str">
        <f t="shared" si="8"/>
        <v/>
      </c>
      <c r="CD153" s="491" t="str">
        <f t="shared" si="9"/>
        <v/>
      </c>
      <c r="CE153" s="485"/>
      <c r="CF153" s="485"/>
      <c r="CG153" s="485"/>
      <c r="CH153" s="485"/>
      <c r="CI153" s="485" t="str">
        <f>分岐管理シート!BD151</f>
        <v/>
      </c>
      <c r="CJ153" s="493" t="str">
        <f t="shared" si="10"/>
        <v/>
      </c>
      <c r="CK153" s="555" t="str">
        <f>IF(D153="R6_補正",IF(SUM(変更カウント!D151:AR151)=0,"","error"),IF(AND(SUM(変更カウント!D151:AE151)=0,SUM(変更カウント!AH151:AP151)=0,変更カウント!AR151=0),"","error"))</f>
        <v/>
      </c>
    </row>
    <row r="154" spans="1:89" ht="24" thickBot="1" x14ac:dyDescent="0.25">
      <c r="A154" s="500"/>
      <c r="B154" s="501"/>
      <c r="C154" s="499">
        <v>80</v>
      </c>
      <c r="D154" s="467"/>
      <c r="E154" s="468"/>
      <c r="F154" s="469"/>
      <c r="G154" s="469"/>
      <c r="H154" s="469"/>
      <c r="I154" s="470"/>
      <c r="J154" s="470"/>
      <c r="K154" s="471"/>
      <c r="L154" s="470"/>
      <c r="M154" s="443"/>
      <c r="N154" s="443"/>
      <c r="O154" s="443"/>
      <c r="P154" s="472"/>
      <c r="Q154" s="197">
        <v>0</v>
      </c>
      <c r="R154" s="198">
        <v>0</v>
      </c>
      <c r="S154" s="473"/>
      <c r="T154" s="197"/>
      <c r="U154" s="197"/>
      <c r="V154" s="197"/>
      <c r="W154" s="474"/>
      <c r="X154" s="473"/>
      <c r="Y154" s="473"/>
      <c r="Z154" s="473"/>
      <c r="AA154" s="475"/>
      <c r="AB154" s="469"/>
      <c r="AC154" s="469"/>
      <c r="AD154" s="469"/>
      <c r="AE154" s="476"/>
      <c r="AF154" s="221"/>
      <c r="AG154" s="221"/>
      <c r="AH154" s="477"/>
      <c r="AI154" s="478"/>
      <c r="AJ154" s="475"/>
      <c r="AK154" s="479"/>
      <c r="AL154" s="479"/>
      <c r="AM154" s="480"/>
      <c r="AN154" s="479"/>
      <c r="AO154" s="481"/>
      <c r="AP154" s="482"/>
      <c r="AQ154" s="552"/>
      <c r="AR154" s="483"/>
      <c r="AS154" s="539"/>
      <c r="AT154" s="540"/>
      <c r="AU154" s="541"/>
      <c r="AV154" s="484"/>
      <c r="AW154" s="484"/>
      <c r="AX154" s="484"/>
      <c r="AY154" s="484"/>
      <c r="AZ154" s="484"/>
      <c r="BA154" s="484"/>
      <c r="BB154" s="485"/>
      <c r="BC154" s="485"/>
      <c r="BD154" s="486"/>
      <c r="BE154" s="487"/>
      <c r="BF154" s="485"/>
      <c r="BG154" s="484"/>
      <c r="BH154" s="485"/>
      <c r="BI154" s="485"/>
      <c r="BJ154" s="485"/>
      <c r="BK154" s="488"/>
      <c r="BL154" s="489"/>
      <c r="BM154" s="485"/>
      <c r="BN154" s="485"/>
      <c r="BO154" s="485"/>
      <c r="BP154" s="485"/>
      <c r="BQ154" s="490"/>
      <c r="BR154" s="485"/>
      <c r="BS154" s="491" t="str">
        <f>IF(F154="","",IF(OR(AND(分岐管理シート!D152&lt;9, 分岐管理シート!L152&lt;10),AND(分岐管理シート!D152&gt;9, 分岐管理シート!L152&gt;10)),"","error"))</f>
        <v/>
      </c>
      <c r="BT154" s="491"/>
      <c r="BU154" s="491"/>
      <c r="BV154" s="491"/>
      <c r="BW154" s="491"/>
      <c r="BX154" s="491" t="str">
        <f>IF(AND(D154="R7_補正", OR(分岐管理シート!AF152&lt;27,分岐管理シート!AF152&gt;39)),"error","")</f>
        <v/>
      </c>
      <c r="BY154" s="491" t="str">
        <f>IF(F154="","",IF(OR(分岐管理シート!AG152&lt;27,分岐管理シート!AG152&gt;39),"error",""))</f>
        <v/>
      </c>
      <c r="BZ154" s="491" t="str">
        <f>IF(F154="","",IF(AND(OR(AD154="○", D154="R7_補正", D154="R7_予備"), 分岐管理シート!AG152&gt;=27),"",IF(AND(分岐管理シート!AG152&lt;=38, 分岐管理シート!AG152&gt;=27),"","error")))</f>
        <v/>
      </c>
      <c r="CA154" s="492" t="str">
        <f>IF(OR(D154="", D154="R6_補正", D154="R7_予備"),
   "",IF(F154="","",IF(AND(VLOOKUP(AE154,―!$AH$15:$AI$40,2,FALSE) &lt;= VLOOKUP(AF154,―!$AH$15:$AI$40,2,FALSE),VLOOKUP(AF154,―!$AH$15:$AI$40,2,FALSE) &lt;= VLOOKUP(AG154,―!$AH$15:$AI$40,2,FALSE)),"","error")))</f>
        <v/>
      </c>
      <c r="CB154" s="492" t="str">
        <f t="shared" si="7"/>
        <v/>
      </c>
      <c r="CC154" s="491" t="str">
        <f t="shared" si="8"/>
        <v/>
      </c>
      <c r="CD154" s="491" t="str">
        <f t="shared" si="9"/>
        <v/>
      </c>
      <c r="CE154" s="485"/>
      <c r="CF154" s="485"/>
      <c r="CG154" s="485"/>
      <c r="CH154" s="485"/>
      <c r="CI154" s="485" t="str">
        <f>分岐管理シート!BD152</f>
        <v/>
      </c>
      <c r="CJ154" s="493" t="str">
        <f t="shared" si="10"/>
        <v/>
      </c>
      <c r="CK154" s="555" t="str">
        <f>IF(D154="R6_補正",IF(SUM(変更カウント!D152:AR152)=0,"","error"),IF(AND(SUM(変更カウント!D152:AE152)=0,SUM(変更カウント!AH152:AP152)=0,変更カウント!AR152=0),"","error"))</f>
        <v/>
      </c>
    </row>
    <row r="155" spans="1:89" ht="24" thickBot="1" x14ac:dyDescent="0.25">
      <c r="A155" s="500"/>
      <c r="B155" s="501"/>
      <c r="C155" s="499">
        <v>81</v>
      </c>
      <c r="D155" s="467"/>
      <c r="E155" s="468"/>
      <c r="F155" s="469"/>
      <c r="G155" s="469"/>
      <c r="H155" s="469"/>
      <c r="I155" s="470"/>
      <c r="J155" s="470"/>
      <c r="K155" s="471"/>
      <c r="L155" s="470"/>
      <c r="M155" s="443"/>
      <c r="N155" s="443"/>
      <c r="O155" s="443"/>
      <c r="P155" s="472"/>
      <c r="Q155" s="197">
        <v>0</v>
      </c>
      <c r="R155" s="198">
        <v>0</v>
      </c>
      <c r="S155" s="473"/>
      <c r="T155" s="197"/>
      <c r="U155" s="197"/>
      <c r="V155" s="197"/>
      <c r="W155" s="474"/>
      <c r="X155" s="473"/>
      <c r="Y155" s="473"/>
      <c r="Z155" s="473"/>
      <c r="AA155" s="475"/>
      <c r="AB155" s="469"/>
      <c r="AC155" s="469"/>
      <c r="AD155" s="469"/>
      <c r="AE155" s="476"/>
      <c r="AF155" s="221"/>
      <c r="AG155" s="221"/>
      <c r="AH155" s="477"/>
      <c r="AI155" s="478"/>
      <c r="AJ155" s="475"/>
      <c r="AK155" s="479"/>
      <c r="AL155" s="479"/>
      <c r="AM155" s="480"/>
      <c r="AN155" s="479"/>
      <c r="AO155" s="481"/>
      <c r="AP155" s="482"/>
      <c r="AQ155" s="552"/>
      <c r="AR155" s="483"/>
      <c r="AS155" s="539"/>
      <c r="AT155" s="540"/>
      <c r="AU155" s="541"/>
      <c r="AV155" s="484"/>
      <c r="AW155" s="484"/>
      <c r="AX155" s="484"/>
      <c r="AY155" s="484"/>
      <c r="AZ155" s="484"/>
      <c r="BA155" s="484"/>
      <c r="BB155" s="485"/>
      <c r="BC155" s="485"/>
      <c r="BD155" s="486"/>
      <c r="BE155" s="487"/>
      <c r="BF155" s="485"/>
      <c r="BG155" s="484"/>
      <c r="BH155" s="485"/>
      <c r="BI155" s="485"/>
      <c r="BJ155" s="485"/>
      <c r="BK155" s="488"/>
      <c r="BL155" s="489"/>
      <c r="BM155" s="485"/>
      <c r="BN155" s="485"/>
      <c r="BO155" s="485"/>
      <c r="BP155" s="485"/>
      <c r="BQ155" s="490"/>
      <c r="BR155" s="485"/>
      <c r="BS155" s="491" t="str">
        <f>IF(F155="","",IF(OR(AND(分岐管理シート!D153&lt;9, 分岐管理シート!L153&lt;10),AND(分岐管理シート!D153&gt;9, 分岐管理シート!L153&gt;10)),"","error"))</f>
        <v/>
      </c>
      <c r="BT155" s="491"/>
      <c r="BU155" s="491"/>
      <c r="BV155" s="491"/>
      <c r="BW155" s="491"/>
      <c r="BX155" s="491" t="str">
        <f>IF(AND(D155="R7_補正", OR(分岐管理シート!AF153&lt;27,分岐管理シート!AF153&gt;39)),"error","")</f>
        <v/>
      </c>
      <c r="BY155" s="491" t="str">
        <f>IF(F155="","",IF(OR(分岐管理シート!AG153&lt;27,分岐管理シート!AG153&gt;39),"error",""))</f>
        <v/>
      </c>
      <c r="BZ155" s="491" t="str">
        <f>IF(F155="","",IF(AND(OR(AD155="○", D155="R7_補正", D155="R7_予備"), 分岐管理シート!AG153&gt;=27),"",IF(AND(分岐管理シート!AG153&lt;=38, 分岐管理シート!AG153&gt;=27),"","error")))</f>
        <v/>
      </c>
      <c r="CA155" s="492" t="str">
        <f>IF(OR(D155="", D155="R6_補正", D155="R7_予備"),
   "",IF(F155="","",IF(AND(VLOOKUP(AE155,―!$AH$15:$AI$40,2,FALSE) &lt;= VLOOKUP(AF155,―!$AH$15:$AI$40,2,FALSE),VLOOKUP(AF155,―!$AH$15:$AI$40,2,FALSE) &lt;= VLOOKUP(AG155,―!$AH$15:$AI$40,2,FALSE)),"","error")))</f>
        <v/>
      </c>
      <c r="CB155" s="492" t="str">
        <f t="shared" si="7"/>
        <v/>
      </c>
      <c r="CC155" s="491" t="str">
        <f t="shared" si="8"/>
        <v/>
      </c>
      <c r="CD155" s="491" t="str">
        <f t="shared" si="9"/>
        <v/>
      </c>
      <c r="CE155" s="485"/>
      <c r="CF155" s="485"/>
      <c r="CG155" s="485"/>
      <c r="CH155" s="485"/>
      <c r="CI155" s="485" t="str">
        <f>分岐管理シート!BD153</f>
        <v/>
      </c>
      <c r="CJ155" s="493" t="str">
        <f t="shared" si="10"/>
        <v/>
      </c>
      <c r="CK155" s="555" t="str">
        <f>IF(D155="R6_補正",IF(SUM(変更カウント!D153:AR153)=0,"","error"),IF(AND(SUM(変更カウント!D153:AE153)=0,SUM(変更カウント!AH153:AP153)=0,変更カウント!AR153=0),"","error"))</f>
        <v/>
      </c>
    </row>
    <row r="156" spans="1:89" ht="24" thickBot="1" x14ac:dyDescent="0.25">
      <c r="A156" s="500"/>
      <c r="B156" s="501"/>
      <c r="C156" s="498">
        <v>82</v>
      </c>
      <c r="D156" s="467"/>
      <c r="E156" s="468"/>
      <c r="F156" s="469"/>
      <c r="G156" s="469"/>
      <c r="H156" s="469"/>
      <c r="I156" s="470"/>
      <c r="J156" s="470"/>
      <c r="K156" s="471"/>
      <c r="L156" s="470"/>
      <c r="M156" s="443"/>
      <c r="N156" s="443"/>
      <c r="O156" s="443"/>
      <c r="P156" s="472"/>
      <c r="Q156" s="197">
        <v>0</v>
      </c>
      <c r="R156" s="198">
        <v>0</v>
      </c>
      <c r="S156" s="473"/>
      <c r="T156" s="197"/>
      <c r="U156" s="197"/>
      <c r="V156" s="197"/>
      <c r="W156" s="474"/>
      <c r="X156" s="473"/>
      <c r="Y156" s="473"/>
      <c r="Z156" s="473"/>
      <c r="AA156" s="475"/>
      <c r="AB156" s="469"/>
      <c r="AC156" s="469"/>
      <c r="AD156" s="469"/>
      <c r="AE156" s="476"/>
      <c r="AF156" s="221"/>
      <c r="AG156" s="221"/>
      <c r="AH156" s="477"/>
      <c r="AI156" s="478"/>
      <c r="AJ156" s="475"/>
      <c r="AK156" s="479"/>
      <c r="AL156" s="479"/>
      <c r="AM156" s="480"/>
      <c r="AN156" s="479"/>
      <c r="AO156" s="481"/>
      <c r="AP156" s="482"/>
      <c r="AQ156" s="552"/>
      <c r="AR156" s="483"/>
      <c r="AS156" s="539"/>
      <c r="AT156" s="540"/>
      <c r="AU156" s="541"/>
      <c r="AV156" s="484"/>
      <c r="AW156" s="484"/>
      <c r="AX156" s="484"/>
      <c r="AY156" s="484"/>
      <c r="AZ156" s="484"/>
      <c r="BA156" s="484"/>
      <c r="BB156" s="485"/>
      <c r="BC156" s="485"/>
      <c r="BD156" s="486"/>
      <c r="BE156" s="487"/>
      <c r="BF156" s="485"/>
      <c r="BG156" s="484"/>
      <c r="BH156" s="485"/>
      <c r="BI156" s="485"/>
      <c r="BJ156" s="485"/>
      <c r="BK156" s="488"/>
      <c r="BL156" s="489"/>
      <c r="BM156" s="485"/>
      <c r="BN156" s="485"/>
      <c r="BO156" s="485"/>
      <c r="BP156" s="485"/>
      <c r="BQ156" s="490"/>
      <c r="BR156" s="485"/>
      <c r="BS156" s="491" t="str">
        <f>IF(F156="","",IF(OR(AND(分岐管理シート!D154&lt;9, 分岐管理シート!L154&lt;10),AND(分岐管理シート!D154&gt;9, 分岐管理シート!L154&gt;10)),"","error"))</f>
        <v/>
      </c>
      <c r="BT156" s="491"/>
      <c r="BU156" s="491"/>
      <c r="BV156" s="491"/>
      <c r="BW156" s="491"/>
      <c r="BX156" s="491" t="str">
        <f>IF(AND(D156="R7_補正", OR(分岐管理シート!AF154&lt;27,分岐管理シート!AF154&gt;39)),"error","")</f>
        <v/>
      </c>
      <c r="BY156" s="491" t="str">
        <f>IF(F156="","",IF(OR(分岐管理シート!AG154&lt;27,分岐管理シート!AG154&gt;39),"error",""))</f>
        <v/>
      </c>
      <c r="BZ156" s="491" t="str">
        <f>IF(F156="","",IF(AND(OR(AD156="○", D156="R7_補正", D156="R7_予備"), 分岐管理シート!AG154&gt;=27),"",IF(AND(分岐管理シート!AG154&lt;=38, 分岐管理シート!AG154&gt;=27),"","error")))</f>
        <v/>
      </c>
      <c r="CA156" s="492" t="str">
        <f>IF(OR(D156="", D156="R6_補正", D156="R7_予備"),
   "",IF(F156="","",IF(AND(VLOOKUP(AE156,―!$AH$15:$AI$40,2,FALSE) &lt;= VLOOKUP(AF156,―!$AH$15:$AI$40,2,FALSE),VLOOKUP(AF156,―!$AH$15:$AI$40,2,FALSE) &lt;= VLOOKUP(AG156,―!$AH$15:$AI$40,2,FALSE)),"","error")))</f>
        <v/>
      </c>
      <c r="CB156" s="492" t="str">
        <f t="shared" si="7"/>
        <v/>
      </c>
      <c r="CC156" s="491" t="str">
        <f t="shared" si="8"/>
        <v/>
      </c>
      <c r="CD156" s="491" t="str">
        <f t="shared" si="9"/>
        <v/>
      </c>
      <c r="CE156" s="485"/>
      <c r="CF156" s="485"/>
      <c r="CG156" s="485"/>
      <c r="CH156" s="485"/>
      <c r="CI156" s="485" t="str">
        <f>分岐管理シート!BD154</f>
        <v/>
      </c>
      <c r="CJ156" s="493" t="str">
        <f t="shared" si="10"/>
        <v/>
      </c>
      <c r="CK156" s="555" t="str">
        <f>IF(D156="R6_補正",IF(SUM(変更カウント!D154:AR154)=0,"","error"),IF(AND(SUM(変更カウント!D154:AE154)=0,SUM(変更カウント!AH154:AP154)=0,変更カウント!AR154=0),"","error"))</f>
        <v/>
      </c>
    </row>
    <row r="157" spans="1:89" ht="24" thickBot="1" x14ac:dyDescent="0.25">
      <c r="A157" s="500"/>
      <c r="B157" s="501"/>
      <c r="C157" s="499">
        <v>83</v>
      </c>
      <c r="D157" s="467"/>
      <c r="E157" s="468"/>
      <c r="F157" s="469"/>
      <c r="G157" s="469"/>
      <c r="H157" s="469"/>
      <c r="I157" s="470"/>
      <c r="J157" s="470"/>
      <c r="K157" s="471"/>
      <c r="L157" s="470"/>
      <c r="M157" s="443"/>
      <c r="N157" s="443"/>
      <c r="O157" s="443"/>
      <c r="P157" s="472"/>
      <c r="Q157" s="197">
        <v>0</v>
      </c>
      <c r="R157" s="198">
        <v>0</v>
      </c>
      <c r="S157" s="473"/>
      <c r="T157" s="197"/>
      <c r="U157" s="197"/>
      <c r="V157" s="197"/>
      <c r="W157" s="474"/>
      <c r="X157" s="473"/>
      <c r="Y157" s="473"/>
      <c r="Z157" s="473"/>
      <c r="AA157" s="475"/>
      <c r="AB157" s="469"/>
      <c r="AC157" s="469"/>
      <c r="AD157" s="469"/>
      <c r="AE157" s="476"/>
      <c r="AF157" s="221"/>
      <c r="AG157" s="221"/>
      <c r="AH157" s="477"/>
      <c r="AI157" s="478"/>
      <c r="AJ157" s="475"/>
      <c r="AK157" s="479"/>
      <c r="AL157" s="479"/>
      <c r="AM157" s="480"/>
      <c r="AN157" s="479"/>
      <c r="AO157" s="481"/>
      <c r="AP157" s="482"/>
      <c r="AQ157" s="552"/>
      <c r="AR157" s="483"/>
      <c r="AS157" s="539"/>
      <c r="AT157" s="540"/>
      <c r="AU157" s="541"/>
      <c r="AV157" s="484"/>
      <c r="AW157" s="484"/>
      <c r="AX157" s="484"/>
      <c r="AY157" s="484"/>
      <c r="AZ157" s="484"/>
      <c r="BA157" s="484"/>
      <c r="BB157" s="485"/>
      <c r="BC157" s="485"/>
      <c r="BD157" s="486"/>
      <c r="BE157" s="487"/>
      <c r="BF157" s="485"/>
      <c r="BG157" s="484"/>
      <c r="BH157" s="485"/>
      <c r="BI157" s="485"/>
      <c r="BJ157" s="485"/>
      <c r="BK157" s="488"/>
      <c r="BL157" s="489"/>
      <c r="BM157" s="485"/>
      <c r="BN157" s="485"/>
      <c r="BO157" s="485"/>
      <c r="BP157" s="485"/>
      <c r="BQ157" s="490"/>
      <c r="BR157" s="485"/>
      <c r="BS157" s="491" t="str">
        <f>IF(F157="","",IF(OR(AND(分岐管理シート!D155&lt;9, 分岐管理シート!L155&lt;10),AND(分岐管理シート!D155&gt;9, 分岐管理シート!L155&gt;10)),"","error"))</f>
        <v/>
      </c>
      <c r="BT157" s="491"/>
      <c r="BU157" s="491"/>
      <c r="BV157" s="491"/>
      <c r="BW157" s="491"/>
      <c r="BX157" s="491" t="str">
        <f>IF(AND(D157="R7_補正", OR(分岐管理シート!AF155&lt;27,分岐管理シート!AF155&gt;39)),"error","")</f>
        <v/>
      </c>
      <c r="BY157" s="491" t="str">
        <f>IF(F157="","",IF(OR(分岐管理シート!AG155&lt;27,分岐管理シート!AG155&gt;39),"error",""))</f>
        <v/>
      </c>
      <c r="BZ157" s="491" t="str">
        <f>IF(F157="","",IF(AND(OR(AD157="○", D157="R7_補正", D157="R7_予備"), 分岐管理シート!AG155&gt;=27),"",IF(AND(分岐管理シート!AG155&lt;=38, 分岐管理シート!AG155&gt;=27),"","error")))</f>
        <v/>
      </c>
      <c r="CA157" s="492" t="str">
        <f>IF(OR(D157="", D157="R6_補正", D157="R7_予備"),
   "",IF(F157="","",IF(AND(VLOOKUP(AE157,―!$AH$15:$AI$40,2,FALSE) &lt;= VLOOKUP(AF157,―!$AH$15:$AI$40,2,FALSE),VLOOKUP(AF157,―!$AH$15:$AI$40,2,FALSE) &lt;= VLOOKUP(AG157,―!$AH$15:$AI$40,2,FALSE)),"","error")))</f>
        <v/>
      </c>
      <c r="CB157" s="492" t="str">
        <f t="shared" si="7"/>
        <v/>
      </c>
      <c r="CC157" s="491" t="str">
        <f t="shared" si="8"/>
        <v/>
      </c>
      <c r="CD157" s="491" t="str">
        <f t="shared" si="9"/>
        <v/>
      </c>
      <c r="CE157" s="485"/>
      <c r="CF157" s="485"/>
      <c r="CG157" s="485"/>
      <c r="CH157" s="485"/>
      <c r="CI157" s="485" t="str">
        <f>分岐管理シート!BD155</f>
        <v/>
      </c>
      <c r="CJ157" s="493" t="str">
        <f t="shared" si="10"/>
        <v/>
      </c>
      <c r="CK157" s="555" t="str">
        <f>IF(D157="R6_補正",IF(SUM(変更カウント!D155:AR155)=0,"","error"),IF(AND(SUM(変更カウント!D155:AE155)=0,SUM(変更カウント!AH155:AP155)=0,変更カウント!AR155=0),"","error"))</f>
        <v/>
      </c>
    </row>
    <row r="158" spans="1:89" ht="24" thickBot="1" x14ac:dyDescent="0.25">
      <c r="A158" s="500"/>
      <c r="B158" s="501"/>
      <c r="C158" s="499">
        <v>84</v>
      </c>
      <c r="D158" s="467"/>
      <c r="E158" s="468"/>
      <c r="F158" s="469"/>
      <c r="G158" s="469"/>
      <c r="H158" s="469"/>
      <c r="I158" s="470"/>
      <c r="J158" s="470"/>
      <c r="K158" s="471"/>
      <c r="L158" s="470"/>
      <c r="M158" s="443"/>
      <c r="N158" s="443"/>
      <c r="O158" s="443"/>
      <c r="P158" s="472"/>
      <c r="Q158" s="197">
        <v>0</v>
      </c>
      <c r="R158" s="198">
        <v>0</v>
      </c>
      <c r="S158" s="473"/>
      <c r="T158" s="197"/>
      <c r="U158" s="197"/>
      <c r="V158" s="197"/>
      <c r="W158" s="474"/>
      <c r="X158" s="473"/>
      <c r="Y158" s="473"/>
      <c r="Z158" s="473"/>
      <c r="AA158" s="475"/>
      <c r="AB158" s="469"/>
      <c r="AC158" s="469"/>
      <c r="AD158" s="469"/>
      <c r="AE158" s="476"/>
      <c r="AF158" s="221"/>
      <c r="AG158" s="221"/>
      <c r="AH158" s="477"/>
      <c r="AI158" s="478"/>
      <c r="AJ158" s="475"/>
      <c r="AK158" s="479"/>
      <c r="AL158" s="479"/>
      <c r="AM158" s="480"/>
      <c r="AN158" s="479"/>
      <c r="AO158" s="481"/>
      <c r="AP158" s="482"/>
      <c r="AQ158" s="552"/>
      <c r="AR158" s="483"/>
      <c r="AS158" s="539"/>
      <c r="AT158" s="540"/>
      <c r="AU158" s="541"/>
      <c r="AV158" s="484"/>
      <c r="AW158" s="484"/>
      <c r="AX158" s="484"/>
      <c r="AY158" s="484"/>
      <c r="AZ158" s="484"/>
      <c r="BA158" s="484"/>
      <c r="BB158" s="485"/>
      <c r="BC158" s="485"/>
      <c r="BD158" s="486"/>
      <c r="BE158" s="487"/>
      <c r="BF158" s="485"/>
      <c r="BG158" s="484"/>
      <c r="BH158" s="485"/>
      <c r="BI158" s="485"/>
      <c r="BJ158" s="485"/>
      <c r="BK158" s="488"/>
      <c r="BL158" s="489"/>
      <c r="BM158" s="485"/>
      <c r="BN158" s="485"/>
      <c r="BO158" s="485"/>
      <c r="BP158" s="485"/>
      <c r="BQ158" s="490"/>
      <c r="BR158" s="485"/>
      <c r="BS158" s="491" t="str">
        <f>IF(F158="","",IF(OR(AND(分岐管理シート!D156&lt;9, 分岐管理シート!L156&lt;10),AND(分岐管理シート!D156&gt;9, 分岐管理シート!L156&gt;10)),"","error"))</f>
        <v/>
      </c>
      <c r="BT158" s="491"/>
      <c r="BU158" s="491"/>
      <c r="BV158" s="491"/>
      <c r="BW158" s="491"/>
      <c r="BX158" s="491" t="str">
        <f>IF(AND(D158="R7_補正", OR(分岐管理シート!AF156&lt;27,分岐管理シート!AF156&gt;39)),"error","")</f>
        <v/>
      </c>
      <c r="BY158" s="491" t="str">
        <f>IF(F158="","",IF(OR(分岐管理シート!AG156&lt;27,分岐管理シート!AG156&gt;39),"error",""))</f>
        <v/>
      </c>
      <c r="BZ158" s="491" t="str">
        <f>IF(F158="","",IF(AND(OR(AD158="○", D158="R7_補正", D158="R7_予備"), 分岐管理シート!AG156&gt;=27),"",IF(AND(分岐管理シート!AG156&lt;=38, 分岐管理シート!AG156&gt;=27),"","error")))</f>
        <v/>
      </c>
      <c r="CA158" s="492" t="str">
        <f>IF(OR(D158="", D158="R6_補正", D158="R7_予備"),
   "",IF(F158="","",IF(AND(VLOOKUP(AE158,―!$AH$15:$AI$40,2,FALSE) &lt;= VLOOKUP(AF158,―!$AH$15:$AI$40,2,FALSE),VLOOKUP(AF158,―!$AH$15:$AI$40,2,FALSE) &lt;= VLOOKUP(AG158,―!$AH$15:$AI$40,2,FALSE)),"","error")))</f>
        <v/>
      </c>
      <c r="CB158" s="492" t="str">
        <f t="shared" si="7"/>
        <v/>
      </c>
      <c r="CC158" s="491" t="str">
        <f t="shared" si="8"/>
        <v/>
      </c>
      <c r="CD158" s="491" t="str">
        <f t="shared" si="9"/>
        <v/>
      </c>
      <c r="CE158" s="485"/>
      <c r="CF158" s="485"/>
      <c r="CG158" s="485"/>
      <c r="CH158" s="485"/>
      <c r="CI158" s="485" t="str">
        <f>分岐管理シート!BD156</f>
        <v/>
      </c>
      <c r="CJ158" s="493" t="str">
        <f t="shared" si="10"/>
        <v/>
      </c>
      <c r="CK158" s="555" t="str">
        <f>IF(D158="R6_補正",IF(SUM(変更カウント!D156:AR156)=0,"","error"),IF(AND(SUM(変更カウント!D156:AE156)=0,SUM(変更カウント!AH156:AP156)=0,変更カウント!AR156=0),"","error"))</f>
        <v/>
      </c>
    </row>
    <row r="159" spans="1:89" ht="24" thickBot="1" x14ac:dyDescent="0.25">
      <c r="A159" s="500"/>
      <c r="B159" s="501"/>
      <c r="C159" s="498">
        <v>85</v>
      </c>
      <c r="D159" s="467"/>
      <c r="E159" s="468"/>
      <c r="F159" s="469"/>
      <c r="G159" s="469"/>
      <c r="H159" s="469"/>
      <c r="I159" s="470"/>
      <c r="J159" s="470"/>
      <c r="K159" s="471"/>
      <c r="L159" s="470"/>
      <c r="M159" s="443"/>
      <c r="N159" s="443"/>
      <c r="O159" s="443"/>
      <c r="P159" s="472"/>
      <c r="Q159" s="197">
        <v>0</v>
      </c>
      <c r="R159" s="198">
        <v>0</v>
      </c>
      <c r="S159" s="473"/>
      <c r="T159" s="197"/>
      <c r="U159" s="197"/>
      <c r="V159" s="197"/>
      <c r="W159" s="474"/>
      <c r="X159" s="473"/>
      <c r="Y159" s="473"/>
      <c r="Z159" s="473"/>
      <c r="AA159" s="475"/>
      <c r="AB159" s="469"/>
      <c r="AC159" s="469"/>
      <c r="AD159" s="469"/>
      <c r="AE159" s="476"/>
      <c r="AF159" s="221"/>
      <c r="AG159" s="221"/>
      <c r="AH159" s="477"/>
      <c r="AI159" s="478"/>
      <c r="AJ159" s="475"/>
      <c r="AK159" s="479"/>
      <c r="AL159" s="479"/>
      <c r="AM159" s="480"/>
      <c r="AN159" s="479"/>
      <c r="AO159" s="481"/>
      <c r="AP159" s="482"/>
      <c r="AQ159" s="552"/>
      <c r="AR159" s="483"/>
      <c r="AS159" s="539"/>
      <c r="AT159" s="540"/>
      <c r="AU159" s="541"/>
      <c r="AV159" s="484"/>
      <c r="AW159" s="484"/>
      <c r="AX159" s="484"/>
      <c r="AY159" s="484"/>
      <c r="AZ159" s="484"/>
      <c r="BA159" s="484"/>
      <c r="BB159" s="485"/>
      <c r="BC159" s="485"/>
      <c r="BD159" s="486"/>
      <c r="BE159" s="487"/>
      <c r="BF159" s="485"/>
      <c r="BG159" s="484"/>
      <c r="BH159" s="485"/>
      <c r="BI159" s="485"/>
      <c r="BJ159" s="485"/>
      <c r="BK159" s="488"/>
      <c r="BL159" s="489"/>
      <c r="BM159" s="485"/>
      <c r="BN159" s="485"/>
      <c r="BO159" s="485"/>
      <c r="BP159" s="485"/>
      <c r="BQ159" s="490"/>
      <c r="BR159" s="485"/>
      <c r="BS159" s="491" t="str">
        <f>IF(F159="","",IF(OR(AND(分岐管理シート!D157&lt;9, 分岐管理シート!L157&lt;10),AND(分岐管理シート!D157&gt;9, 分岐管理シート!L157&gt;10)),"","error"))</f>
        <v/>
      </c>
      <c r="BT159" s="491"/>
      <c r="BU159" s="491"/>
      <c r="BV159" s="491"/>
      <c r="BW159" s="491"/>
      <c r="BX159" s="491" t="str">
        <f>IF(AND(D159="R7_補正", OR(分岐管理シート!AF157&lt;27,分岐管理シート!AF157&gt;39)),"error","")</f>
        <v/>
      </c>
      <c r="BY159" s="491" t="str">
        <f>IF(F159="","",IF(OR(分岐管理シート!AG157&lt;27,分岐管理シート!AG157&gt;39),"error",""))</f>
        <v/>
      </c>
      <c r="BZ159" s="491" t="str">
        <f>IF(F159="","",IF(AND(OR(AD159="○", D159="R7_補正", D159="R7_予備"), 分岐管理シート!AG157&gt;=27),"",IF(AND(分岐管理シート!AG157&lt;=38, 分岐管理シート!AG157&gt;=27),"","error")))</f>
        <v/>
      </c>
      <c r="CA159" s="492" t="str">
        <f>IF(OR(D159="", D159="R6_補正", D159="R7_予備"),
   "",IF(F159="","",IF(AND(VLOOKUP(AE159,―!$AH$15:$AI$40,2,FALSE) &lt;= VLOOKUP(AF159,―!$AH$15:$AI$40,2,FALSE),VLOOKUP(AF159,―!$AH$15:$AI$40,2,FALSE) &lt;= VLOOKUP(AG159,―!$AH$15:$AI$40,2,FALSE)),"","error")))</f>
        <v/>
      </c>
      <c r="CB159" s="492" t="str">
        <f t="shared" si="7"/>
        <v/>
      </c>
      <c r="CC159" s="491" t="str">
        <f t="shared" si="8"/>
        <v/>
      </c>
      <c r="CD159" s="491" t="str">
        <f t="shared" si="9"/>
        <v/>
      </c>
      <c r="CE159" s="485"/>
      <c r="CF159" s="485"/>
      <c r="CG159" s="485"/>
      <c r="CH159" s="485"/>
      <c r="CI159" s="485" t="str">
        <f>分岐管理シート!BD157</f>
        <v/>
      </c>
      <c r="CJ159" s="493" t="str">
        <f t="shared" si="10"/>
        <v/>
      </c>
      <c r="CK159" s="555" t="str">
        <f>IF(D159="R6_補正",IF(SUM(変更カウント!D157:AR157)=0,"","error"),IF(AND(SUM(変更カウント!D157:AE157)=0,SUM(変更カウント!AH157:AP157)=0,変更カウント!AR157=0),"","error"))</f>
        <v/>
      </c>
    </row>
    <row r="160" spans="1:89" ht="24" thickBot="1" x14ac:dyDescent="0.25">
      <c r="A160" s="500"/>
      <c r="B160" s="501"/>
      <c r="C160" s="499">
        <v>86</v>
      </c>
      <c r="D160" s="467"/>
      <c r="E160" s="468"/>
      <c r="F160" s="469"/>
      <c r="G160" s="469"/>
      <c r="H160" s="469"/>
      <c r="I160" s="470"/>
      <c r="J160" s="470"/>
      <c r="K160" s="471"/>
      <c r="L160" s="470"/>
      <c r="M160" s="443"/>
      <c r="N160" s="443"/>
      <c r="O160" s="443"/>
      <c r="P160" s="472"/>
      <c r="Q160" s="197">
        <v>0</v>
      </c>
      <c r="R160" s="198">
        <v>0</v>
      </c>
      <c r="S160" s="473"/>
      <c r="T160" s="197"/>
      <c r="U160" s="197"/>
      <c r="V160" s="197"/>
      <c r="W160" s="474"/>
      <c r="X160" s="473"/>
      <c r="Y160" s="473"/>
      <c r="Z160" s="473"/>
      <c r="AA160" s="475"/>
      <c r="AB160" s="469"/>
      <c r="AC160" s="469"/>
      <c r="AD160" s="469"/>
      <c r="AE160" s="476"/>
      <c r="AF160" s="221"/>
      <c r="AG160" s="221"/>
      <c r="AH160" s="477"/>
      <c r="AI160" s="478"/>
      <c r="AJ160" s="475"/>
      <c r="AK160" s="479"/>
      <c r="AL160" s="479"/>
      <c r="AM160" s="480"/>
      <c r="AN160" s="479"/>
      <c r="AO160" s="481"/>
      <c r="AP160" s="482"/>
      <c r="AQ160" s="552"/>
      <c r="AR160" s="483"/>
      <c r="AS160" s="539"/>
      <c r="AT160" s="540"/>
      <c r="AU160" s="541"/>
      <c r="AV160" s="484"/>
      <c r="AW160" s="484"/>
      <c r="AX160" s="484"/>
      <c r="AY160" s="484"/>
      <c r="AZ160" s="484"/>
      <c r="BA160" s="484"/>
      <c r="BB160" s="485"/>
      <c r="BC160" s="485"/>
      <c r="BD160" s="486"/>
      <c r="BE160" s="487"/>
      <c r="BF160" s="485"/>
      <c r="BG160" s="484"/>
      <c r="BH160" s="485"/>
      <c r="BI160" s="485"/>
      <c r="BJ160" s="485"/>
      <c r="BK160" s="488"/>
      <c r="BL160" s="489"/>
      <c r="BM160" s="485"/>
      <c r="BN160" s="485"/>
      <c r="BO160" s="485"/>
      <c r="BP160" s="485"/>
      <c r="BQ160" s="490"/>
      <c r="BR160" s="485"/>
      <c r="BS160" s="491" t="str">
        <f>IF(F160="","",IF(OR(AND(分岐管理シート!D158&lt;9, 分岐管理シート!L158&lt;10),AND(分岐管理シート!D158&gt;9, 分岐管理シート!L158&gt;10)),"","error"))</f>
        <v/>
      </c>
      <c r="BT160" s="491"/>
      <c r="BU160" s="491"/>
      <c r="BV160" s="491"/>
      <c r="BW160" s="491"/>
      <c r="BX160" s="491" t="str">
        <f>IF(AND(D160="R7_補正", OR(分岐管理シート!AF158&lt;27,分岐管理シート!AF158&gt;39)),"error","")</f>
        <v/>
      </c>
      <c r="BY160" s="491" t="str">
        <f>IF(F160="","",IF(OR(分岐管理シート!AG158&lt;27,分岐管理シート!AG158&gt;39),"error",""))</f>
        <v/>
      </c>
      <c r="BZ160" s="491" t="str">
        <f>IF(F160="","",IF(AND(OR(AD160="○", D160="R7_補正", D160="R7_予備"), 分岐管理シート!AG158&gt;=27),"",IF(AND(分岐管理シート!AG158&lt;=38, 分岐管理シート!AG158&gt;=27),"","error")))</f>
        <v/>
      </c>
      <c r="CA160" s="492" t="str">
        <f>IF(OR(D160="", D160="R6_補正", D160="R7_予備"),
   "",IF(F160="","",IF(AND(VLOOKUP(AE160,―!$AH$15:$AI$40,2,FALSE) &lt;= VLOOKUP(AF160,―!$AH$15:$AI$40,2,FALSE),VLOOKUP(AF160,―!$AH$15:$AI$40,2,FALSE) &lt;= VLOOKUP(AG160,―!$AH$15:$AI$40,2,FALSE)),"","error")))</f>
        <v/>
      </c>
      <c r="CB160" s="492" t="str">
        <f t="shared" si="7"/>
        <v/>
      </c>
      <c r="CC160" s="491" t="str">
        <f t="shared" si="8"/>
        <v/>
      </c>
      <c r="CD160" s="491" t="str">
        <f t="shared" si="9"/>
        <v/>
      </c>
      <c r="CE160" s="485"/>
      <c r="CF160" s="485"/>
      <c r="CG160" s="485"/>
      <c r="CH160" s="485"/>
      <c r="CI160" s="485" t="str">
        <f>分岐管理シート!BD158</f>
        <v/>
      </c>
      <c r="CJ160" s="493" t="str">
        <f t="shared" si="10"/>
        <v/>
      </c>
      <c r="CK160" s="555" t="str">
        <f>IF(D160="R6_補正",IF(SUM(変更カウント!D158:AR158)=0,"","error"),IF(AND(SUM(変更カウント!D158:AE158)=0,SUM(変更カウント!AH158:AP158)=0,変更カウント!AR158=0),"","error"))</f>
        <v/>
      </c>
    </row>
    <row r="161" spans="1:89" ht="24" thickBot="1" x14ac:dyDescent="0.25">
      <c r="A161" s="500"/>
      <c r="B161" s="501"/>
      <c r="C161" s="499">
        <v>87</v>
      </c>
      <c r="D161" s="467"/>
      <c r="E161" s="468"/>
      <c r="F161" s="469"/>
      <c r="G161" s="469"/>
      <c r="H161" s="469"/>
      <c r="I161" s="470"/>
      <c r="J161" s="470"/>
      <c r="K161" s="471"/>
      <c r="L161" s="470"/>
      <c r="M161" s="443"/>
      <c r="N161" s="443"/>
      <c r="O161" s="443"/>
      <c r="P161" s="472"/>
      <c r="Q161" s="197">
        <v>0</v>
      </c>
      <c r="R161" s="198">
        <v>0</v>
      </c>
      <c r="S161" s="473"/>
      <c r="T161" s="197"/>
      <c r="U161" s="197"/>
      <c r="V161" s="197"/>
      <c r="W161" s="474"/>
      <c r="X161" s="473"/>
      <c r="Y161" s="473"/>
      <c r="Z161" s="473"/>
      <c r="AA161" s="475"/>
      <c r="AB161" s="469"/>
      <c r="AC161" s="469"/>
      <c r="AD161" s="469"/>
      <c r="AE161" s="476"/>
      <c r="AF161" s="221"/>
      <c r="AG161" s="221"/>
      <c r="AH161" s="477"/>
      <c r="AI161" s="478"/>
      <c r="AJ161" s="475"/>
      <c r="AK161" s="479"/>
      <c r="AL161" s="479"/>
      <c r="AM161" s="480"/>
      <c r="AN161" s="479"/>
      <c r="AO161" s="481"/>
      <c r="AP161" s="482"/>
      <c r="AQ161" s="552"/>
      <c r="AR161" s="483"/>
      <c r="AS161" s="539"/>
      <c r="AT161" s="540"/>
      <c r="AU161" s="541"/>
      <c r="AV161" s="484"/>
      <c r="AW161" s="484"/>
      <c r="AX161" s="484"/>
      <c r="AY161" s="484"/>
      <c r="AZ161" s="484"/>
      <c r="BA161" s="484"/>
      <c r="BB161" s="485"/>
      <c r="BC161" s="485"/>
      <c r="BD161" s="486"/>
      <c r="BE161" s="487"/>
      <c r="BF161" s="485"/>
      <c r="BG161" s="484"/>
      <c r="BH161" s="485"/>
      <c r="BI161" s="485"/>
      <c r="BJ161" s="485"/>
      <c r="BK161" s="488"/>
      <c r="BL161" s="489"/>
      <c r="BM161" s="485"/>
      <c r="BN161" s="485"/>
      <c r="BO161" s="485"/>
      <c r="BP161" s="485"/>
      <c r="BQ161" s="490"/>
      <c r="BR161" s="485"/>
      <c r="BS161" s="491" t="str">
        <f>IF(F161="","",IF(OR(AND(分岐管理シート!D159&lt;9, 分岐管理シート!L159&lt;10),AND(分岐管理シート!D159&gt;9, 分岐管理シート!L159&gt;10)),"","error"))</f>
        <v/>
      </c>
      <c r="BT161" s="491"/>
      <c r="BU161" s="491"/>
      <c r="BV161" s="491"/>
      <c r="BW161" s="491"/>
      <c r="BX161" s="491" t="str">
        <f>IF(AND(D161="R7_補正", OR(分岐管理シート!AF159&lt;27,分岐管理シート!AF159&gt;39)),"error","")</f>
        <v/>
      </c>
      <c r="BY161" s="491" t="str">
        <f>IF(F161="","",IF(OR(分岐管理シート!AG159&lt;27,分岐管理シート!AG159&gt;39),"error",""))</f>
        <v/>
      </c>
      <c r="BZ161" s="491" t="str">
        <f>IF(F161="","",IF(AND(OR(AD161="○", D161="R7_補正", D161="R7_予備"), 分岐管理シート!AG159&gt;=27),"",IF(AND(分岐管理シート!AG159&lt;=38, 分岐管理シート!AG159&gt;=27),"","error")))</f>
        <v/>
      </c>
      <c r="CA161" s="492" t="str">
        <f>IF(OR(D161="", D161="R6_補正", D161="R7_予備"),
   "",IF(F161="","",IF(AND(VLOOKUP(AE161,―!$AH$15:$AI$40,2,FALSE) &lt;= VLOOKUP(AF161,―!$AH$15:$AI$40,2,FALSE),VLOOKUP(AF161,―!$AH$15:$AI$40,2,FALSE) &lt;= VLOOKUP(AG161,―!$AH$15:$AI$40,2,FALSE)),"","error")))</f>
        <v/>
      </c>
      <c r="CB161" s="492" t="str">
        <f t="shared" si="7"/>
        <v/>
      </c>
      <c r="CC161" s="491" t="str">
        <f t="shared" si="8"/>
        <v/>
      </c>
      <c r="CD161" s="491" t="str">
        <f t="shared" si="9"/>
        <v/>
      </c>
      <c r="CE161" s="485"/>
      <c r="CF161" s="485"/>
      <c r="CG161" s="485"/>
      <c r="CH161" s="485"/>
      <c r="CI161" s="485" t="str">
        <f>分岐管理シート!BD159</f>
        <v/>
      </c>
      <c r="CJ161" s="493" t="str">
        <f t="shared" si="10"/>
        <v/>
      </c>
      <c r="CK161" s="555" t="str">
        <f>IF(D161="R6_補正",IF(SUM(変更カウント!D159:AR159)=0,"","error"),IF(AND(SUM(変更カウント!D159:AE159)=0,SUM(変更カウント!AH159:AP159)=0,変更カウント!AR159=0),"","error"))</f>
        <v/>
      </c>
    </row>
    <row r="162" spans="1:89" ht="24" thickBot="1" x14ac:dyDescent="0.25">
      <c r="A162" s="500"/>
      <c r="B162" s="501"/>
      <c r="C162" s="498">
        <v>88</v>
      </c>
      <c r="D162" s="467"/>
      <c r="E162" s="468"/>
      <c r="F162" s="469"/>
      <c r="G162" s="469"/>
      <c r="H162" s="469"/>
      <c r="I162" s="470"/>
      <c r="J162" s="470"/>
      <c r="K162" s="471"/>
      <c r="L162" s="470"/>
      <c r="M162" s="443"/>
      <c r="N162" s="443"/>
      <c r="O162" s="443"/>
      <c r="P162" s="472"/>
      <c r="Q162" s="197">
        <v>0</v>
      </c>
      <c r="R162" s="198">
        <v>0</v>
      </c>
      <c r="S162" s="473"/>
      <c r="T162" s="197"/>
      <c r="U162" s="197"/>
      <c r="V162" s="197"/>
      <c r="W162" s="474"/>
      <c r="X162" s="473"/>
      <c r="Y162" s="473"/>
      <c r="Z162" s="473"/>
      <c r="AA162" s="475"/>
      <c r="AB162" s="469"/>
      <c r="AC162" s="469"/>
      <c r="AD162" s="469"/>
      <c r="AE162" s="476"/>
      <c r="AF162" s="221"/>
      <c r="AG162" s="221"/>
      <c r="AH162" s="477"/>
      <c r="AI162" s="478"/>
      <c r="AJ162" s="475"/>
      <c r="AK162" s="479"/>
      <c r="AL162" s="479"/>
      <c r="AM162" s="480"/>
      <c r="AN162" s="479"/>
      <c r="AO162" s="481"/>
      <c r="AP162" s="482"/>
      <c r="AQ162" s="552"/>
      <c r="AR162" s="483"/>
      <c r="AS162" s="539"/>
      <c r="AT162" s="540"/>
      <c r="AU162" s="541"/>
      <c r="AV162" s="484"/>
      <c r="AW162" s="484"/>
      <c r="AX162" s="484"/>
      <c r="AY162" s="484"/>
      <c r="AZ162" s="484"/>
      <c r="BA162" s="484"/>
      <c r="BB162" s="485"/>
      <c r="BC162" s="485"/>
      <c r="BD162" s="486"/>
      <c r="BE162" s="487"/>
      <c r="BF162" s="485"/>
      <c r="BG162" s="484"/>
      <c r="BH162" s="485"/>
      <c r="BI162" s="485"/>
      <c r="BJ162" s="485"/>
      <c r="BK162" s="488"/>
      <c r="BL162" s="489"/>
      <c r="BM162" s="485"/>
      <c r="BN162" s="485"/>
      <c r="BO162" s="485"/>
      <c r="BP162" s="485"/>
      <c r="BQ162" s="490"/>
      <c r="BR162" s="485"/>
      <c r="BS162" s="491" t="str">
        <f>IF(F162="","",IF(OR(AND(分岐管理シート!D160&lt;9, 分岐管理シート!L160&lt;10),AND(分岐管理シート!D160&gt;9, 分岐管理シート!L160&gt;10)),"","error"))</f>
        <v/>
      </c>
      <c r="BT162" s="491"/>
      <c r="BU162" s="491"/>
      <c r="BV162" s="491"/>
      <c r="BW162" s="491"/>
      <c r="BX162" s="491" t="str">
        <f>IF(AND(D162="R7_補正", OR(分岐管理シート!AF160&lt;27,分岐管理シート!AF160&gt;39)),"error","")</f>
        <v/>
      </c>
      <c r="BY162" s="491" t="str">
        <f>IF(F162="","",IF(OR(分岐管理シート!AG160&lt;27,分岐管理シート!AG160&gt;39),"error",""))</f>
        <v/>
      </c>
      <c r="BZ162" s="491" t="str">
        <f>IF(F162="","",IF(AND(OR(AD162="○", D162="R7_補正", D162="R7_予備"), 分岐管理シート!AG160&gt;=27),"",IF(AND(分岐管理シート!AG160&lt;=38, 分岐管理シート!AG160&gt;=27),"","error")))</f>
        <v/>
      </c>
      <c r="CA162" s="492" t="str">
        <f>IF(OR(D162="", D162="R6_補正", D162="R7_予備"),
   "",IF(F162="","",IF(AND(VLOOKUP(AE162,―!$AH$15:$AI$40,2,FALSE) &lt;= VLOOKUP(AF162,―!$AH$15:$AI$40,2,FALSE),VLOOKUP(AF162,―!$AH$15:$AI$40,2,FALSE) &lt;= VLOOKUP(AG162,―!$AH$15:$AI$40,2,FALSE)),"","error")))</f>
        <v/>
      </c>
      <c r="CB162" s="492" t="str">
        <f t="shared" si="7"/>
        <v/>
      </c>
      <c r="CC162" s="491" t="str">
        <f t="shared" si="8"/>
        <v/>
      </c>
      <c r="CD162" s="491" t="str">
        <f t="shared" si="9"/>
        <v/>
      </c>
      <c r="CE162" s="485"/>
      <c r="CF162" s="485"/>
      <c r="CG162" s="485"/>
      <c r="CH162" s="485"/>
      <c r="CI162" s="485" t="str">
        <f>分岐管理シート!BD160</f>
        <v/>
      </c>
      <c r="CJ162" s="493" t="str">
        <f t="shared" si="10"/>
        <v/>
      </c>
      <c r="CK162" s="555" t="str">
        <f>IF(D162="R6_補正",IF(SUM(変更カウント!D160:AR160)=0,"","error"),IF(AND(SUM(変更カウント!D160:AE160)=0,SUM(変更カウント!AH160:AP160)=0,変更カウント!AR160=0),"","error"))</f>
        <v/>
      </c>
    </row>
    <row r="163" spans="1:89" ht="24" thickBot="1" x14ac:dyDescent="0.25">
      <c r="A163" s="500"/>
      <c r="B163" s="501"/>
      <c r="C163" s="499">
        <v>89</v>
      </c>
      <c r="D163" s="467"/>
      <c r="E163" s="468"/>
      <c r="F163" s="469"/>
      <c r="G163" s="469"/>
      <c r="H163" s="469"/>
      <c r="I163" s="470"/>
      <c r="J163" s="470"/>
      <c r="K163" s="471"/>
      <c r="L163" s="470"/>
      <c r="M163" s="443"/>
      <c r="N163" s="443"/>
      <c r="O163" s="443"/>
      <c r="P163" s="472"/>
      <c r="Q163" s="197">
        <v>0</v>
      </c>
      <c r="R163" s="198">
        <v>0</v>
      </c>
      <c r="S163" s="473"/>
      <c r="T163" s="197"/>
      <c r="U163" s="197"/>
      <c r="V163" s="197"/>
      <c r="W163" s="474"/>
      <c r="X163" s="473"/>
      <c r="Y163" s="473"/>
      <c r="Z163" s="473"/>
      <c r="AA163" s="475"/>
      <c r="AB163" s="469"/>
      <c r="AC163" s="469"/>
      <c r="AD163" s="469"/>
      <c r="AE163" s="476"/>
      <c r="AF163" s="221"/>
      <c r="AG163" s="221"/>
      <c r="AH163" s="477"/>
      <c r="AI163" s="478"/>
      <c r="AJ163" s="475"/>
      <c r="AK163" s="479"/>
      <c r="AL163" s="479"/>
      <c r="AM163" s="480"/>
      <c r="AN163" s="479"/>
      <c r="AO163" s="481"/>
      <c r="AP163" s="482"/>
      <c r="AQ163" s="552"/>
      <c r="AR163" s="483"/>
      <c r="AS163" s="539"/>
      <c r="AT163" s="540"/>
      <c r="AU163" s="541"/>
      <c r="AV163" s="484"/>
      <c r="AW163" s="484"/>
      <c r="AX163" s="484"/>
      <c r="AY163" s="484"/>
      <c r="AZ163" s="484"/>
      <c r="BA163" s="484"/>
      <c r="BB163" s="485"/>
      <c r="BC163" s="485"/>
      <c r="BD163" s="486"/>
      <c r="BE163" s="487"/>
      <c r="BF163" s="485"/>
      <c r="BG163" s="484"/>
      <c r="BH163" s="485"/>
      <c r="BI163" s="485"/>
      <c r="BJ163" s="485"/>
      <c r="BK163" s="488"/>
      <c r="BL163" s="489"/>
      <c r="BM163" s="485"/>
      <c r="BN163" s="485"/>
      <c r="BO163" s="485"/>
      <c r="BP163" s="485"/>
      <c r="BQ163" s="490"/>
      <c r="BR163" s="485"/>
      <c r="BS163" s="491" t="str">
        <f>IF(F163="","",IF(OR(AND(分岐管理シート!D161&lt;9, 分岐管理シート!L161&lt;10),AND(分岐管理シート!D161&gt;9, 分岐管理シート!L161&gt;10)),"","error"))</f>
        <v/>
      </c>
      <c r="BT163" s="491"/>
      <c r="BU163" s="491"/>
      <c r="BV163" s="491"/>
      <c r="BW163" s="491"/>
      <c r="BX163" s="491" t="str">
        <f>IF(AND(D163="R7_補正", OR(分岐管理シート!AF161&lt;27,分岐管理シート!AF161&gt;39)),"error","")</f>
        <v/>
      </c>
      <c r="BY163" s="491" t="str">
        <f>IF(F163="","",IF(OR(分岐管理シート!AG161&lt;27,分岐管理シート!AG161&gt;39),"error",""))</f>
        <v/>
      </c>
      <c r="BZ163" s="491" t="str">
        <f>IF(F163="","",IF(AND(OR(AD163="○", D163="R7_補正", D163="R7_予備"), 分岐管理シート!AG161&gt;=27),"",IF(AND(分岐管理シート!AG161&lt;=38, 分岐管理シート!AG161&gt;=27),"","error")))</f>
        <v/>
      </c>
      <c r="CA163" s="492" t="str">
        <f>IF(OR(D163="", D163="R6_補正", D163="R7_予備"),
   "",IF(F163="","",IF(AND(VLOOKUP(AE163,―!$AH$15:$AI$40,2,FALSE) &lt;= VLOOKUP(AF163,―!$AH$15:$AI$40,2,FALSE),VLOOKUP(AF163,―!$AH$15:$AI$40,2,FALSE) &lt;= VLOOKUP(AG163,―!$AH$15:$AI$40,2,FALSE)),"","error")))</f>
        <v/>
      </c>
      <c r="CB163" s="492" t="str">
        <f t="shared" si="7"/>
        <v/>
      </c>
      <c r="CC163" s="491" t="str">
        <f t="shared" si="8"/>
        <v/>
      </c>
      <c r="CD163" s="491" t="str">
        <f t="shared" si="9"/>
        <v/>
      </c>
      <c r="CE163" s="485"/>
      <c r="CF163" s="485"/>
      <c r="CG163" s="485"/>
      <c r="CH163" s="485"/>
      <c r="CI163" s="485" t="str">
        <f>分岐管理シート!BD161</f>
        <v/>
      </c>
      <c r="CJ163" s="493" t="str">
        <f t="shared" si="10"/>
        <v/>
      </c>
      <c r="CK163" s="555" t="str">
        <f>IF(D163="R6_補正",IF(SUM(変更カウント!D161:AR161)=0,"","error"),IF(AND(SUM(変更カウント!D161:AE161)=0,SUM(変更カウント!AH161:AP161)=0,変更カウント!AR161=0),"","error"))</f>
        <v/>
      </c>
    </row>
    <row r="164" spans="1:89" ht="24" thickBot="1" x14ac:dyDescent="0.25">
      <c r="A164" s="500"/>
      <c r="B164" s="501"/>
      <c r="C164" s="499">
        <v>90</v>
      </c>
      <c r="D164" s="467"/>
      <c r="E164" s="468"/>
      <c r="F164" s="469"/>
      <c r="G164" s="469"/>
      <c r="H164" s="469"/>
      <c r="I164" s="470"/>
      <c r="J164" s="470"/>
      <c r="K164" s="471"/>
      <c r="L164" s="470"/>
      <c r="M164" s="443"/>
      <c r="N164" s="443"/>
      <c r="O164" s="443"/>
      <c r="P164" s="472"/>
      <c r="Q164" s="197">
        <v>0</v>
      </c>
      <c r="R164" s="198">
        <v>0</v>
      </c>
      <c r="S164" s="473"/>
      <c r="T164" s="197"/>
      <c r="U164" s="197"/>
      <c r="V164" s="197"/>
      <c r="W164" s="474"/>
      <c r="X164" s="473"/>
      <c r="Y164" s="473"/>
      <c r="Z164" s="473"/>
      <c r="AA164" s="475"/>
      <c r="AB164" s="469"/>
      <c r="AC164" s="469"/>
      <c r="AD164" s="469"/>
      <c r="AE164" s="476"/>
      <c r="AF164" s="221"/>
      <c r="AG164" s="221"/>
      <c r="AH164" s="477"/>
      <c r="AI164" s="478"/>
      <c r="AJ164" s="475"/>
      <c r="AK164" s="479"/>
      <c r="AL164" s="479"/>
      <c r="AM164" s="480"/>
      <c r="AN164" s="479"/>
      <c r="AO164" s="481"/>
      <c r="AP164" s="482"/>
      <c r="AQ164" s="552"/>
      <c r="AR164" s="483"/>
      <c r="AS164" s="539"/>
      <c r="AT164" s="540"/>
      <c r="AU164" s="541"/>
      <c r="AV164" s="484"/>
      <c r="AW164" s="484"/>
      <c r="AX164" s="484"/>
      <c r="AY164" s="484"/>
      <c r="AZ164" s="484"/>
      <c r="BA164" s="484"/>
      <c r="BB164" s="485"/>
      <c r="BC164" s="485"/>
      <c r="BD164" s="486"/>
      <c r="BE164" s="487"/>
      <c r="BF164" s="485"/>
      <c r="BG164" s="484"/>
      <c r="BH164" s="485"/>
      <c r="BI164" s="485"/>
      <c r="BJ164" s="485"/>
      <c r="BK164" s="488"/>
      <c r="BL164" s="489"/>
      <c r="BM164" s="485"/>
      <c r="BN164" s="485"/>
      <c r="BO164" s="485"/>
      <c r="BP164" s="485"/>
      <c r="BQ164" s="490"/>
      <c r="BR164" s="485"/>
      <c r="BS164" s="491" t="str">
        <f>IF(F164="","",IF(OR(AND(分岐管理シート!D162&lt;9, 分岐管理シート!L162&lt;10),AND(分岐管理シート!D162&gt;9, 分岐管理シート!L162&gt;10)),"","error"))</f>
        <v/>
      </c>
      <c r="BT164" s="491"/>
      <c r="BU164" s="491"/>
      <c r="BV164" s="491"/>
      <c r="BW164" s="491"/>
      <c r="BX164" s="491" t="str">
        <f>IF(AND(D164="R7_補正", OR(分岐管理シート!AF162&lt;27,分岐管理シート!AF162&gt;39)),"error","")</f>
        <v/>
      </c>
      <c r="BY164" s="491" t="str">
        <f>IF(F164="","",IF(OR(分岐管理シート!AG162&lt;27,分岐管理シート!AG162&gt;39),"error",""))</f>
        <v/>
      </c>
      <c r="BZ164" s="491" t="str">
        <f>IF(F164="","",IF(AND(OR(AD164="○", D164="R7_補正", D164="R7_予備"), 分岐管理シート!AG162&gt;=27),"",IF(AND(分岐管理シート!AG162&lt;=38, 分岐管理シート!AG162&gt;=27),"","error")))</f>
        <v/>
      </c>
      <c r="CA164" s="492" t="str">
        <f>IF(OR(D164="", D164="R6_補正", D164="R7_予備"),
   "",IF(F164="","",IF(AND(VLOOKUP(AE164,―!$AH$15:$AI$40,2,FALSE) &lt;= VLOOKUP(AF164,―!$AH$15:$AI$40,2,FALSE),VLOOKUP(AF164,―!$AH$15:$AI$40,2,FALSE) &lt;= VLOOKUP(AG164,―!$AH$15:$AI$40,2,FALSE)),"","error")))</f>
        <v/>
      </c>
      <c r="CB164" s="492" t="str">
        <f t="shared" si="7"/>
        <v/>
      </c>
      <c r="CC164" s="491" t="str">
        <f t="shared" si="8"/>
        <v/>
      </c>
      <c r="CD164" s="491" t="str">
        <f t="shared" si="9"/>
        <v/>
      </c>
      <c r="CE164" s="485"/>
      <c r="CF164" s="485"/>
      <c r="CG164" s="485"/>
      <c r="CH164" s="485"/>
      <c r="CI164" s="485" t="str">
        <f>分岐管理シート!BD162</f>
        <v/>
      </c>
      <c r="CJ164" s="493" t="str">
        <f t="shared" si="10"/>
        <v/>
      </c>
      <c r="CK164" s="555" t="str">
        <f>IF(D164="R6_補正",IF(SUM(変更カウント!D162:AR162)=0,"","error"),IF(AND(SUM(変更カウント!D162:AE162)=0,SUM(変更カウント!AH162:AP162)=0,変更カウント!AR162=0),"","error"))</f>
        <v/>
      </c>
    </row>
    <row r="165" spans="1:89" ht="24" thickBot="1" x14ac:dyDescent="0.25">
      <c r="A165" s="500"/>
      <c r="B165" s="501"/>
      <c r="C165" s="498">
        <v>91</v>
      </c>
      <c r="D165" s="467"/>
      <c r="E165" s="468"/>
      <c r="F165" s="469"/>
      <c r="G165" s="469"/>
      <c r="H165" s="469"/>
      <c r="I165" s="470"/>
      <c r="J165" s="470"/>
      <c r="K165" s="471"/>
      <c r="L165" s="470"/>
      <c r="M165" s="443"/>
      <c r="N165" s="443"/>
      <c r="O165" s="443"/>
      <c r="P165" s="472"/>
      <c r="Q165" s="197">
        <v>0</v>
      </c>
      <c r="R165" s="198">
        <v>0</v>
      </c>
      <c r="S165" s="473"/>
      <c r="T165" s="197"/>
      <c r="U165" s="197"/>
      <c r="V165" s="197"/>
      <c r="W165" s="474"/>
      <c r="X165" s="473"/>
      <c r="Y165" s="473"/>
      <c r="Z165" s="473"/>
      <c r="AA165" s="475"/>
      <c r="AB165" s="469"/>
      <c r="AC165" s="469"/>
      <c r="AD165" s="469"/>
      <c r="AE165" s="476"/>
      <c r="AF165" s="221"/>
      <c r="AG165" s="221"/>
      <c r="AH165" s="477"/>
      <c r="AI165" s="478"/>
      <c r="AJ165" s="475"/>
      <c r="AK165" s="479"/>
      <c r="AL165" s="479"/>
      <c r="AM165" s="480"/>
      <c r="AN165" s="479"/>
      <c r="AO165" s="481"/>
      <c r="AP165" s="482"/>
      <c r="AQ165" s="552"/>
      <c r="AR165" s="483"/>
      <c r="AS165" s="539"/>
      <c r="AT165" s="540"/>
      <c r="AU165" s="541"/>
      <c r="AV165" s="484"/>
      <c r="AW165" s="484"/>
      <c r="AX165" s="484"/>
      <c r="AY165" s="484"/>
      <c r="AZ165" s="484"/>
      <c r="BA165" s="484"/>
      <c r="BB165" s="485"/>
      <c r="BC165" s="485"/>
      <c r="BD165" s="486"/>
      <c r="BE165" s="487"/>
      <c r="BF165" s="485"/>
      <c r="BG165" s="484"/>
      <c r="BH165" s="485"/>
      <c r="BI165" s="485"/>
      <c r="BJ165" s="485"/>
      <c r="BK165" s="488"/>
      <c r="BL165" s="489"/>
      <c r="BM165" s="485"/>
      <c r="BN165" s="485"/>
      <c r="BO165" s="485"/>
      <c r="BP165" s="485"/>
      <c r="BQ165" s="490"/>
      <c r="BR165" s="485"/>
      <c r="BS165" s="491" t="str">
        <f>IF(F165="","",IF(OR(AND(分岐管理シート!D163&lt;9, 分岐管理シート!L163&lt;10),AND(分岐管理シート!D163&gt;9, 分岐管理シート!L163&gt;10)),"","error"))</f>
        <v/>
      </c>
      <c r="BT165" s="491"/>
      <c r="BU165" s="491"/>
      <c r="BV165" s="491"/>
      <c r="BW165" s="491"/>
      <c r="BX165" s="491" t="str">
        <f>IF(AND(D165="R7_補正", OR(分岐管理シート!AF163&lt;27,分岐管理シート!AF163&gt;39)),"error","")</f>
        <v/>
      </c>
      <c r="BY165" s="491" t="str">
        <f>IF(F165="","",IF(OR(分岐管理シート!AG163&lt;27,分岐管理シート!AG163&gt;39),"error",""))</f>
        <v/>
      </c>
      <c r="BZ165" s="491" t="str">
        <f>IF(F165="","",IF(AND(OR(AD165="○", D165="R7_補正", D165="R7_予備"), 分岐管理シート!AG163&gt;=27),"",IF(AND(分岐管理シート!AG163&lt;=38, 分岐管理シート!AG163&gt;=27),"","error")))</f>
        <v/>
      </c>
      <c r="CA165" s="492" t="str">
        <f>IF(OR(D165="", D165="R6_補正", D165="R7_予備"),
   "",IF(F165="","",IF(AND(VLOOKUP(AE165,―!$AH$15:$AI$40,2,FALSE) &lt;= VLOOKUP(AF165,―!$AH$15:$AI$40,2,FALSE),VLOOKUP(AF165,―!$AH$15:$AI$40,2,FALSE) &lt;= VLOOKUP(AG165,―!$AH$15:$AI$40,2,FALSE)),"","error")))</f>
        <v/>
      </c>
      <c r="CB165" s="492" t="str">
        <f t="shared" si="7"/>
        <v/>
      </c>
      <c r="CC165" s="491" t="str">
        <f t="shared" si="8"/>
        <v/>
      </c>
      <c r="CD165" s="491" t="str">
        <f t="shared" si="9"/>
        <v/>
      </c>
      <c r="CE165" s="485"/>
      <c r="CF165" s="485"/>
      <c r="CG165" s="485"/>
      <c r="CH165" s="485"/>
      <c r="CI165" s="485" t="str">
        <f>分岐管理シート!BD163</f>
        <v/>
      </c>
      <c r="CJ165" s="493" t="str">
        <f t="shared" si="10"/>
        <v/>
      </c>
      <c r="CK165" s="555" t="str">
        <f>IF(D165="R6_補正",IF(SUM(変更カウント!D163:AR163)=0,"","error"),IF(AND(SUM(変更カウント!D163:AE163)=0,SUM(変更カウント!AH163:AP163)=0,変更カウント!AR163=0),"","error"))</f>
        <v/>
      </c>
    </row>
    <row r="166" spans="1:89" ht="24" thickBot="1" x14ac:dyDescent="0.25">
      <c r="A166" s="500"/>
      <c r="B166" s="501"/>
      <c r="C166" s="499">
        <v>92</v>
      </c>
      <c r="D166" s="467"/>
      <c r="E166" s="468"/>
      <c r="F166" s="469"/>
      <c r="G166" s="469"/>
      <c r="H166" s="469"/>
      <c r="I166" s="470"/>
      <c r="J166" s="470"/>
      <c r="K166" s="471"/>
      <c r="L166" s="470"/>
      <c r="M166" s="443"/>
      <c r="N166" s="443"/>
      <c r="O166" s="443"/>
      <c r="P166" s="472"/>
      <c r="Q166" s="197">
        <v>0</v>
      </c>
      <c r="R166" s="198">
        <v>0</v>
      </c>
      <c r="S166" s="473"/>
      <c r="T166" s="197"/>
      <c r="U166" s="197"/>
      <c r="V166" s="197"/>
      <c r="W166" s="474"/>
      <c r="X166" s="473"/>
      <c r="Y166" s="473"/>
      <c r="Z166" s="473"/>
      <c r="AA166" s="475"/>
      <c r="AB166" s="469"/>
      <c r="AC166" s="469"/>
      <c r="AD166" s="469"/>
      <c r="AE166" s="476"/>
      <c r="AF166" s="221"/>
      <c r="AG166" s="221"/>
      <c r="AH166" s="477"/>
      <c r="AI166" s="478"/>
      <c r="AJ166" s="475"/>
      <c r="AK166" s="479"/>
      <c r="AL166" s="479"/>
      <c r="AM166" s="480"/>
      <c r="AN166" s="479"/>
      <c r="AO166" s="481"/>
      <c r="AP166" s="482"/>
      <c r="AQ166" s="552"/>
      <c r="AR166" s="483"/>
      <c r="AS166" s="539"/>
      <c r="AT166" s="540"/>
      <c r="AU166" s="541"/>
      <c r="AV166" s="484"/>
      <c r="AW166" s="484"/>
      <c r="AX166" s="484"/>
      <c r="AY166" s="484"/>
      <c r="AZ166" s="484"/>
      <c r="BA166" s="484"/>
      <c r="BB166" s="485"/>
      <c r="BC166" s="485"/>
      <c r="BD166" s="486"/>
      <c r="BE166" s="487"/>
      <c r="BF166" s="485"/>
      <c r="BG166" s="484"/>
      <c r="BH166" s="485"/>
      <c r="BI166" s="485"/>
      <c r="BJ166" s="485"/>
      <c r="BK166" s="488"/>
      <c r="BL166" s="489"/>
      <c r="BM166" s="485"/>
      <c r="BN166" s="485"/>
      <c r="BO166" s="485"/>
      <c r="BP166" s="485"/>
      <c r="BQ166" s="490"/>
      <c r="BR166" s="485"/>
      <c r="BS166" s="491" t="str">
        <f>IF(F166="","",IF(OR(AND(分岐管理シート!D164&lt;9, 分岐管理シート!L164&lt;10),AND(分岐管理シート!D164&gt;9, 分岐管理シート!L164&gt;10)),"","error"))</f>
        <v/>
      </c>
      <c r="BT166" s="491"/>
      <c r="BU166" s="491"/>
      <c r="BV166" s="491"/>
      <c r="BW166" s="491"/>
      <c r="BX166" s="491" t="str">
        <f>IF(AND(D166="R7_補正", OR(分岐管理シート!AF164&lt;27,分岐管理シート!AF164&gt;39)),"error","")</f>
        <v/>
      </c>
      <c r="BY166" s="491" t="str">
        <f>IF(F166="","",IF(OR(分岐管理シート!AG164&lt;27,分岐管理シート!AG164&gt;39),"error",""))</f>
        <v/>
      </c>
      <c r="BZ166" s="491" t="str">
        <f>IF(F166="","",IF(AND(OR(AD166="○", D166="R7_補正", D166="R7_予備"), 分岐管理シート!AG164&gt;=27),"",IF(AND(分岐管理シート!AG164&lt;=38, 分岐管理シート!AG164&gt;=27),"","error")))</f>
        <v/>
      </c>
      <c r="CA166" s="492" t="str">
        <f>IF(OR(D166="", D166="R6_補正", D166="R7_予備"),
   "",IF(F166="","",IF(AND(VLOOKUP(AE166,―!$AH$15:$AI$40,2,FALSE) &lt;= VLOOKUP(AF166,―!$AH$15:$AI$40,2,FALSE),VLOOKUP(AF166,―!$AH$15:$AI$40,2,FALSE) &lt;= VLOOKUP(AG166,―!$AH$15:$AI$40,2,FALSE)),"","error")))</f>
        <v/>
      </c>
      <c r="CB166" s="492" t="str">
        <f t="shared" si="7"/>
        <v/>
      </c>
      <c r="CC166" s="491" t="str">
        <f t="shared" si="8"/>
        <v/>
      </c>
      <c r="CD166" s="491" t="str">
        <f t="shared" si="9"/>
        <v/>
      </c>
      <c r="CE166" s="485"/>
      <c r="CF166" s="485"/>
      <c r="CG166" s="485"/>
      <c r="CH166" s="485"/>
      <c r="CI166" s="485" t="str">
        <f>分岐管理シート!BD164</f>
        <v/>
      </c>
      <c r="CJ166" s="493" t="str">
        <f t="shared" si="10"/>
        <v/>
      </c>
      <c r="CK166" s="555" t="str">
        <f>IF(D166="R6_補正",IF(SUM(変更カウント!D164:AR164)=0,"","error"),IF(AND(SUM(変更カウント!D164:AE164)=0,SUM(変更カウント!AH164:AP164)=0,変更カウント!AR164=0),"","error"))</f>
        <v/>
      </c>
    </row>
    <row r="167" spans="1:89" ht="24" thickBot="1" x14ac:dyDescent="0.25">
      <c r="A167" s="500"/>
      <c r="B167" s="501"/>
      <c r="C167" s="499">
        <v>93</v>
      </c>
      <c r="D167" s="467"/>
      <c r="E167" s="468"/>
      <c r="F167" s="469"/>
      <c r="G167" s="469"/>
      <c r="H167" s="469"/>
      <c r="I167" s="470"/>
      <c r="J167" s="470"/>
      <c r="K167" s="471"/>
      <c r="L167" s="470"/>
      <c r="M167" s="443"/>
      <c r="N167" s="443"/>
      <c r="O167" s="443"/>
      <c r="P167" s="472"/>
      <c r="Q167" s="197">
        <v>0</v>
      </c>
      <c r="R167" s="198">
        <v>0</v>
      </c>
      <c r="S167" s="473"/>
      <c r="T167" s="197"/>
      <c r="U167" s="197"/>
      <c r="V167" s="197"/>
      <c r="W167" s="474"/>
      <c r="X167" s="473"/>
      <c r="Y167" s="473"/>
      <c r="Z167" s="473"/>
      <c r="AA167" s="475"/>
      <c r="AB167" s="469"/>
      <c r="AC167" s="469"/>
      <c r="AD167" s="469"/>
      <c r="AE167" s="476"/>
      <c r="AF167" s="221"/>
      <c r="AG167" s="221"/>
      <c r="AH167" s="477"/>
      <c r="AI167" s="478"/>
      <c r="AJ167" s="475"/>
      <c r="AK167" s="479"/>
      <c r="AL167" s="479"/>
      <c r="AM167" s="480"/>
      <c r="AN167" s="479"/>
      <c r="AO167" s="481"/>
      <c r="AP167" s="482"/>
      <c r="AQ167" s="552"/>
      <c r="AR167" s="483"/>
      <c r="AS167" s="539"/>
      <c r="AT167" s="540"/>
      <c r="AU167" s="541"/>
      <c r="AV167" s="484"/>
      <c r="AW167" s="484"/>
      <c r="AX167" s="484"/>
      <c r="AY167" s="484"/>
      <c r="AZ167" s="484"/>
      <c r="BA167" s="484"/>
      <c r="BB167" s="485"/>
      <c r="BC167" s="485"/>
      <c r="BD167" s="486"/>
      <c r="BE167" s="487"/>
      <c r="BF167" s="485"/>
      <c r="BG167" s="484"/>
      <c r="BH167" s="485"/>
      <c r="BI167" s="485"/>
      <c r="BJ167" s="485"/>
      <c r="BK167" s="488"/>
      <c r="BL167" s="489"/>
      <c r="BM167" s="485"/>
      <c r="BN167" s="485"/>
      <c r="BO167" s="485"/>
      <c r="BP167" s="485"/>
      <c r="BQ167" s="490"/>
      <c r="BR167" s="485"/>
      <c r="BS167" s="491" t="str">
        <f>IF(F167="","",IF(OR(AND(分岐管理シート!D165&lt;9, 分岐管理シート!L165&lt;10),AND(分岐管理シート!D165&gt;9, 分岐管理シート!L165&gt;10)),"","error"))</f>
        <v/>
      </c>
      <c r="BT167" s="491"/>
      <c r="BU167" s="491"/>
      <c r="BV167" s="491"/>
      <c r="BW167" s="491"/>
      <c r="BX167" s="491" t="str">
        <f>IF(AND(D167="R7_補正", OR(分岐管理シート!AF165&lt;27,分岐管理シート!AF165&gt;39)),"error","")</f>
        <v/>
      </c>
      <c r="BY167" s="491" t="str">
        <f>IF(F167="","",IF(OR(分岐管理シート!AG165&lt;27,分岐管理シート!AG165&gt;39),"error",""))</f>
        <v/>
      </c>
      <c r="BZ167" s="491" t="str">
        <f>IF(F167="","",IF(AND(OR(AD167="○", D167="R7_補正", D167="R7_予備"), 分岐管理シート!AG165&gt;=27),"",IF(AND(分岐管理シート!AG165&lt;=38, 分岐管理シート!AG165&gt;=27),"","error")))</f>
        <v/>
      </c>
      <c r="CA167" s="492" t="str">
        <f>IF(OR(D167="", D167="R6_補正", D167="R7_予備"),
   "",IF(F167="","",IF(AND(VLOOKUP(AE167,―!$AH$15:$AI$40,2,FALSE) &lt;= VLOOKUP(AF167,―!$AH$15:$AI$40,2,FALSE),VLOOKUP(AF167,―!$AH$15:$AI$40,2,FALSE) &lt;= VLOOKUP(AG167,―!$AH$15:$AI$40,2,FALSE)),"","error")))</f>
        <v/>
      </c>
      <c r="CB167" s="492" t="str">
        <f t="shared" si="7"/>
        <v/>
      </c>
      <c r="CC167" s="491" t="str">
        <f t="shared" si="8"/>
        <v/>
      </c>
      <c r="CD167" s="491" t="str">
        <f t="shared" si="9"/>
        <v/>
      </c>
      <c r="CE167" s="485"/>
      <c r="CF167" s="485"/>
      <c r="CG167" s="485"/>
      <c r="CH167" s="485"/>
      <c r="CI167" s="485" t="str">
        <f>分岐管理シート!BD165</f>
        <v/>
      </c>
      <c r="CJ167" s="493" t="str">
        <f t="shared" si="10"/>
        <v/>
      </c>
      <c r="CK167" s="555" t="str">
        <f>IF(D167="R6_補正",IF(SUM(変更カウント!D165:AR165)=0,"","error"),IF(AND(SUM(変更カウント!D165:AE165)=0,SUM(変更カウント!AH165:AP165)=0,変更カウント!AR165=0),"","error"))</f>
        <v/>
      </c>
    </row>
    <row r="168" spans="1:89" ht="24" thickBot="1" x14ac:dyDescent="0.25">
      <c r="A168" s="500"/>
      <c r="B168" s="501"/>
      <c r="C168" s="498">
        <v>94</v>
      </c>
      <c r="D168" s="467"/>
      <c r="E168" s="468"/>
      <c r="F168" s="469"/>
      <c r="G168" s="469"/>
      <c r="H168" s="469"/>
      <c r="I168" s="470"/>
      <c r="J168" s="470"/>
      <c r="K168" s="471"/>
      <c r="L168" s="470"/>
      <c r="M168" s="443"/>
      <c r="N168" s="443"/>
      <c r="O168" s="443"/>
      <c r="P168" s="472"/>
      <c r="Q168" s="197">
        <v>0</v>
      </c>
      <c r="R168" s="198">
        <v>0</v>
      </c>
      <c r="S168" s="473"/>
      <c r="T168" s="197"/>
      <c r="U168" s="197"/>
      <c r="V168" s="197"/>
      <c r="W168" s="474"/>
      <c r="X168" s="473"/>
      <c r="Y168" s="473"/>
      <c r="Z168" s="473"/>
      <c r="AA168" s="475"/>
      <c r="AB168" s="469"/>
      <c r="AC168" s="469"/>
      <c r="AD168" s="469"/>
      <c r="AE168" s="476"/>
      <c r="AF168" s="221"/>
      <c r="AG168" s="221"/>
      <c r="AH168" s="477"/>
      <c r="AI168" s="478"/>
      <c r="AJ168" s="475"/>
      <c r="AK168" s="479"/>
      <c r="AL168" s="479"/>
      <c r="AM168" s="480"/>
      <c r="AN168" s="479"/>
      <c r="AO168" s="481"/>
      <c r="AP168" s="482"/>
      <c r="AQ168" s="552"/>
      <c r="AR168" s="483"/>
      <c r="AS168" s="539"/>
      <c r="AT168" s="540"/>
      <c r="AU168" s="541"/>
      <c r="AV168" s="484"/>
      <c r="AW168" s="484"/>
      <c r="AX168" s="484"/>
      <c r="AY168" s="484"/>
      <c r="AZ168" s="484"/>
      <c r="BA168" s="484"/>
      <c r="BB168" s="485"/>
      <c r="BC168" s="485"/>
      <c r="BD168" s="486"/>
      <c r="BE168" s="487"/>
      <c r="BF168" s="485"/>
      <c r="BG168" s="484"/>
      <c r="BH168" s="485"/>
      <c r="BI168" s="485"/>
      <c r="BJ168" s="485"/>
      <c r="BK168" s="488"/>
      <c r="BL168" s="489"/>
      <c r="BM168" s="485"/>
      <c r="BN168" s="485"/>
      <c r="BO168" s="485"/>
      <c r="BP168" s="485"/>
      <c r="BQ168" s="490"/>
      <c r="BR168" s="485"/>
      <c r="BS168" s="491" t="str">
        <f>IF(F168="","",IF(OR(AND(分岐管理シート!D166&lt;9, 分岐管理シート!L166&lt;10),AND(分岐管理シート!D166&gt;9, 分岐管理シート!L166&gt;10)),"","error"))</f>
        <v/>
      </c>
      <c r="BT168" s="491"/>
      <c r="BU168" s="491"/>
      <c r="BV168" s="491"/>
      <c r="BW168" s="491"/>
      <c r="BX168" s="491" t="str">
        <f>IF(AND(D168="R7_補正", OR(分岐管理シート!AF166&lt;27,分岐管理シート!AF166&gt;39)),"error","")</f>
        <v/>
      </c>
      <c r="BY168" s="491" t="str">
        <f>IF(F168="","",IF(OR(分岐管理シート!AG166&lt;27,分岐管理シート!AG166&gt;39),"error",""))</f>
        <v/>
      </c>
      <c r="BZ168" s="491" t="str">
        <f>IF(F168="","",IF(AND(OR(AD168="○", D168="R7_補正", D168="R7_予備"), 分岐管理シート!AG166&gt;=27),"",IF(AND(分岐管理シート!AG166&lt;=38, 分岐管理シート!AG166&gt;=27),"","error")))</f>
        <v/>
      </c>
      <c r="CA168" s="492" t="str">
        <f>IF(OR(D168="", D168="R6_補正", D168="R7_予備"),
   "",IF(F168="","",IF(AND(VLOOKUP(AE168,―!$AH$15:$AI$40,2,FALSE) &lt;= VLOOKUP(AF168,―!$AH$15:$AI$40,2,FALSE),VLOOKUP(AF168,―!$AH$15:$AI$40,2,FALSE) &lt;= VLOOKUP(AG168,―!$AH$15:$AI$40,2,FALSE)),"","error")))</f>
        <v/>
      </c>
      <c r="CB168" s="492" t="str">
        <f t="shared" si="7"/>
        <v/>
      </c>
      <c r="CC168" s="491" t="str">
        <f t="shared" si="8"/>
        <v/>
      </c>
      <c r="CD168" s="491" t="str">
        <f t="shared" si="9"/>
        <v/>
      </c>
      <c r="CE168" s="485"/>
      <c r="CF168" s="485"/>
      <c r="CG168" s="485"/>
      <c r="CH168" s="485"/>
      <c r="CI168" s="485" t="str">
        <f>分岐管理シート!BD166</f>
        <v/>
      </c>
      <c r="CJ168" s="493" t="str">
        <f t="shared" si="10"/>
        <v/>
      </c>
      <c r="CK168" s="555" t="str">
        <f>IF(D168="R6_補正",IF(SUM(変更カウント!D166:AR166)=0,"","error"),IF(AND(SUM(変更カウント!D166:AE166)=0,SUM(変更カウント!AH166:AP166)=0,変更カウント!AR166=0),"","error"))</f>
        <v/>
      </c>
    </row>
    <row r="169" spans="1:89" ht="24" thickBot="1" x14ac:dyDescent="0.25">
      <c r="A169" s="500"/>
      <c r="B169" s="501"/>
      <c r="C169" s="499">
        <v>95</v>
      </c>
      <c r="D169" s="467"/>
      <c r="E169" s="468"/>
      <c r="F169" s="469"/>
      <c r="G169" s="469"/>
      <c r="H169" s="469"/>
      <c r="I169" s="470"/>
      <c r="J169" s="470"/>
      <c r="K169" s="471"/>
      <c r="L169" s="470"/>
      <c r="M169" s="443"/>
      <c r="N169" s="443"/>
      <c r="O169" s="443"/>
      <c r="P169" s="472"/>
      <c r="Q169" s="197">
        <v>0</v>
      </c>
      <c r="R169" s="198">
        <v>0</v>
      </c>
      <c r="S169" s="473"/>
      <c r="T169" s="197"/>
      <c r="U169" s="197"/>
      <c r="V169" s="197"/>
      <c r="W169" s="474"/>
      <c r="X169" s="473"/>
      <c r="Y169" s="473"/>
      <c r="Z169" s="473"/>
      <c r="AA169" s="475"/>
      <c r="AB169" s="469"/>
      <c r="AC169" s="469"/>
      <c r="AD169" s="469"/>
      <c r="AE169" s="476"/>
      <c r="AF169" s="221"/>
      <c r="AG169" s="221"/>
      <c r="AH169" s="477"/>
      <c r="AI169" s="478"/>
      <c r="AJ169" s="475"/>
      <c r="AK169" s="479"/>
      <c r="AL169" s="479"/>
      <c r="AM169" s="480"/>
      <c r="AN169" s="479"/>
      <c r="AO169" s="481"/>
      <c r="AP169" s="482"/>
      <c r="AQ169" s="552"/>
      <c r="AR169" s="483"/>
      <c r="AS169" s="539"/>
      <c r="AT169" s="540"/>
      <c r="AU169" s="541"/>
      <c r="AV169" s="484"/>
      <c r="AW169" s="484"/>
      <c r="AX169" s="484"/>
      <c r="AY169" s="484"/>
      <c r="AZ169" s="484"/>
      <c r="BA169" s="484"/>
      <c r="BB169" s="485"/>
      <c r="BC169" s="485"/>
      <c r="BD169" s="486"/>
      <c r="BE169" s="487"/>
      <c r="BF169" s="485"/>
      <c r="BG169" s="484"/>
      <c r="BH169" s="485"/>
      <c r="BI169" s="485"/>
      <c r="BJ169" s="485"/>
      <c r="BK169" s="488"/>
      <c r="BL169" s="489"/>
      <c r="BM169" s="485"/>
      <c r="BN169" s="485"/>
      <c r="BO169" s="485"/>
      <c r="BP169" s="485"/>
      <c r="BQ169" s="490"/>
      <c r="BR169" s="485"/>
      <c r="BS169" s="491" t="str">
        <f>IF(F169="","",IF(OR(AND(分岐管理シート!D167&lt;9, 分岐管理シート!L167&lt;10),AND(分岐管理シート!D167&gt;9, 分岐管理シート!L167&gt;10)),"","error"))</f>
        <v/>
      </c>
      <c r="BT169" s="491"/>
      <c r="BU169" s="491"/>
      <c r="BV169" s="491"/>
      <c r="BW169" s="491"/>
      <c r="BX169" s="491" t="str">
        <f>IF(AND(D169="R7_補正", OR(分岐管理シート!AF167&lt;27,分岐管理シート!AF167&gt;39)),"error","")</f>
        <v/>
      </c>
      <c r="BY169" s="491" t="str">
        <f>IF(F169="","",IF(OR(分岐管理シート!AG167&lt;27,分岐管理シート!AG167&gt;39),"error",""))</f>
        <v/>
      </c>
      <c r="BZ169" s="491" t="str">
        <f>IF(F169="","",IF(AND(OR(AD169="○", D169="R7_補正", D169="R7_予備"), 分岐管理シート!AG167&gt;=27),"",IF(AND(分岐管理シート!AG167&lt;=38, 分岐管理シート!AG167&gt;=27),"","error")))</f>
        <v/>
      </c>
      <c r="CA169" s="492" t="str">
        <f>IF(OR(D169="", D169="R6_補正", D169="R7_予備"),
   "",IF(F169="","",IF(AND(VLOOKUP(AE169,―!$AH$15:$AI$40,2,FALSE) &lt;= VLOOKUP(AF169,―!$AH$15:$AI$40,2,FALSE),VLOOKUP(AF169,―!$AH$15:$AI$40,2,FALSE) &lt;= VLOOKUP(AG169,―!$AH$15:$AI$40,2,FALSE)),"","error")))</f>
        <v/>
      </c>
      <c r="CB169" s="492" t="str">
        <f t="shared" si="7"/>
        <v/>
      </c>
      <c r="CC169" s="491" t="str">
        <f t="shared" si="8"/>
        <v/>
      </c>
      <c r="CD169" s="491" t="str">
        <f t="shared" si="9"/>
        <v/>
      </c>
      <c r="CE169" s="485"/>
      <c r="CF169" s="485"/>
      <c r="CG169" s="485"/>
      <c r="CH169" s="485"/>
      <c r="CI169" s="485" t="str">
        <f>分岐管理シート!BD167</f>
        <v/>
      </c>
      <c r="CJ169" s="493" t="str">
        <f t="shared" si="10"/>
        <v/>
      </c>
      <c r="CK169" s="555" t="str">
        <f>IF(D169="R6_補正",IF(SUM(変更カウント!D167:AR167)=0,"","error"),IF(AND(SUM(変更カウント!D167:AE167)=0,SUM(変更カウント!AH167:AP167)=0,変更カウント!AR167=0),"","error"))</f>
        <v/>
      </c>
    </row>
    <row r="170" spans="1:89" ht="24" thickBot="1" x14ac:dyDescent="0.25">
      <c r="A170" s="500"/>
      <c r="B170" s="501"/>
      <c r="C170" s="499">
        <v>96</v>
      </c>
      <c r="D170" s="467"/>
      <c r="E170" s="468"/>
      <c r="F170" s="469"/>
      <c r="G170" s="469"/>
      <c r="H170" s="469"/>
      <c r="I170" s="470"/>
      <c r="J170" s="470"/>
      <c r="K170" s="471"/>
      <c r="L170" s="470"/>
      <c r="M170" s="443"/>
      <c r="N170" s="443"/>
      <c r="O170" s="443"/>
      <c r="P170" s="472"/>
      <c r="Q170" s="197">
        <v>0</v>
      </c>
      <c r="R170" s="198">
        <v>0</v>
      </c>
      <c r="S170" s="473"/>
      <c r="T170" s="197"/>
      <c r="U170" s="197"/>
      <c r="V170" s="197"/>
      <c r="W170" s="474"/>
      <c r="X170" s="473"/>
      <c r="Y170" s="473"/>
      <c r="Z170" s="473"/>
      <c r="AA170" s="475"/>
      <c r="AB170" s="469"/>
      <c r="AC170" s="469"/>
      <c r="AD170" s="469"/>
      <c r="AE170" s="476"/>
      <c r="AF170" s="221"/>
      <c r="AG170" s="221"/>
      <c r="AH170" s="477"/>
      <c r="AI170" s="478"/>
      <c r="AJ170" s="475"/>
      <c r="AK170" s="479"/>
      <c r="AL170" s="479"/>
      <c r="AM170" s="480"/>
      <c r="AN170" s="479"/>
      <c r="AO170" s="481"/>
      <c r="AP170" s="482"/>
      <c r="AQ170" s="552"/>
      <c r="AR170" s="483"/>
      <c r="AS170" s="539"/>
      <c r="AT170" s="540"/>
      <c r="AU170" s="541"/>
      <c r="AV170" s="484"/>
      <c r="AW170" s="484"/>
      <c r="AX170" s="484"/>
      <c r="AY170" s="484"/>
      <c r="AZ170" s="484"/>
      <c r="BA170" s="484"/>
      <c r="BB170" s="485"/>
      <c r="BC170" s="485"/>
      <c r="BD170" s="486"/>
      <c r="BE170" s="487"/>
      <c r="BF170" s="485"/>
      <c r="BG170" s="484"/>
      <c r="BH170" s="485"/>
      <c r="BI170" s="485"/>
      <c r="BJ170" s="485"/>
      <c r="BK170" s="488"/>
      <c r="BL170" s="489"/>
      <c r="BM170" s="485"/>
      <c r="BN170" s="485"/>
      <c r="BO170" s="485"/>
      <c r="BP170" s="485"/>
      <c r="BQ170" s="490"/>
      <c r="BR170" s="485"/>
      <c r="BS170" s="491" t="str">
        <f>IF(F170="","",IF(OR(AND(分岐管理シート!D168&lt;9, 分岐管理シート!L168&lt;10),AND(分岐管理シート!D168&gt;9, 分岐管理シート!L168&gt;10)),"","error"))</f>
        <v/>
      </c>
      <c r="BT170" s="491"/>
      <c r="BU170" s="491"/>
      <c r="BV170" s="491"/>
      <c r="BW170" s="491"/>
      <c r="BX170" s="491" t="str">
        <f>IF(AND(D170="R7_補正", OR(分岐管理シート!AF168&lt;27,分岐管理シート!AF168&gt;39)),"error","")</f>
        <v/>
      </c>
      <c r="BY170" s="491" t="str">
        <f>IF(F170="","",IF(OR(分岐管理シート!AG168&lt;27,分岐管理シート!AG168&gt;39),"error",""))</f>
        <v/>
      </c>
      <c r="BZ170" s="491" t="str">
        <f>IF(F170="","",IF(AND(OR(AD170="○", D170="R7_補正", D170="R7_予備"), 分岐管理シート!AG168&gt;=27),"",IF(AND(分岐管理シート!AG168&lt;=38, 分岐管理シート!AG168&gt;=27),"","error")))</f>
        <v/>
      </c>
      <c r="CA170" s="492" t="str">
        <f>IF(OR(D170="", D170="R6_補正", D170="R7_予備"),
   "",IF(F170="","",IF(AND(VLOOKUP(AE170,―!$AH$15:$AI$40,2,FALSE) &lt;= VLOOKUP(AF170,―!$AH$15:$AI$40,2,FALSE),VLOOKUP(AF170,―!$AH$15:$AI$40,2,FALSE) &lt;= VLOOKUP(AG170,―!$AH$15:$AI$40,2,FALSE)),"","error")))</f>
        <v/>
      </c>
      <c r="CB170" s="492" t="str">
        <f t="shared" si="7"/>
        <v/>
      </c>
      <c r="CC170" s="491" t="str">
        <f t="shared" si="8"/>
        <v/>
      </c>
      <c r="CD170" s="491" t="str">
        <f t="shared" si="9"/>
        <v/>
      </c>
      <c r="CE170" s="485"/>
      <c r="CF170" s="485"/>
      <c r="CG170" s="485"/>
      <c r="CH170" s="485"/>
      <c r="CI170" s="485" t="str">
        <f>分岐管理シート!BD168</f>
        <v/>
      </c>
      <c r="CJ170" s="493" t="str">
        <f t="shared" si="10"/>
        <v/>
      </c>
      <c r="CK170" s="555" t="str">
        <f>IF(D170="R6_補正",IF(SUM(変更カウント!D168:AR168)=0,"","error"),IF(AND(SUM(変更カウント!D168:AE168)=0,SUM(変更カウント!AH168:AP168)=0,変更カウント!AR168=0),"","error"))</f>
        <v/>
      </c>
    </row>
    <row r="171" spans="1:89" ht="24" thickBot="1" x14ac:dyDescent="0.25">
      <c r="A171" s="500"/>
      <c r="B171" s="501"/>
      <c r="C171" s="498">
        <v>97</v>
      </c>
      <c r="D171" s="467"/>
      <c r="E171" s="468"/>
      <c r="F171" s="469"/>
      <c r="G171" s="469"/>
      <c r="H171" s="469"/>
      <c r="I171" s="470"/>
      <c r="J171" s="470"/>
      <c r="K171" s="471"/>
      <c r="L171" s="470"/>
      <c r="M171" s="443"/>
      <c r="N171" s="443"/>
      <c r="O171" s="443"/>
      <c r="P171" s="472"/>
      <c r="Q171" s="197">
        <v>0</v>
      </c>
      <c r="R171" s="198">
        <v>0</v>
      </c>
      <c r="S171" s="473"/>
      <c r="T171" s="197"/>
      <c r="U171" s="197"/>
      <c r="V171" s="197"/>
      <c r="W171" s="474"/>
      <c r="X171" s="473"/>
      <c r="Y171" s="473"/>
      <c r="Z171" s="473"/>
      <c r="AA171" s="475"/>
      <c r="AB171" s="469"/>
      <c r="AC171" s="469"/>
      <c r="AD171" s="469"/>
      <c r="AE171" s="476"/>
      <c r="AF171" s="221"/>
      <c r="AG171" s="221"/>
      <c r="AH171" s="477"/>
      <c r="AI171" s="478"/>
      <c r="AJ171" s="475"/>
      <c r="AK171" s="479"/>
      <c r="AL171" s="479"/>
      <c r="AM171" s="480"/>
      <c r="AN171" s="479"/>
      <c r="AO171" s="481"/>
      <c r="AP171" s="482"/>
      <c r="AQ171" s="552"/>
      <c r="AR171" s="483"/>
      <c r="AS171" s="539"/>
      <c r="AT171" s="540"/>
      <c r="AU171" s="541"/>
      <c r="AV171" s="484"/>
      <c r="AW171" s="484"/>
      <c r="AX171" s="484"/>
      <c r="AY171" s="484"/>
      <c r="AZ171" s="484"/>
      <c r="BA171" s="484"/>
      <c r="BB171" s="485"/>
      <c r="BC171" s="485"/>
      <c r="BD171" s="486"/>
      <c r="BE171" s="487"/>
      <c r="BF171" s="485"/>
      <c r="BG171" s="484"/>
      <c r="BH171" s="485"/>
      <c r="BI171" s="485"/>
      <c r="BJ171" s="485"/>
      <c r="BK171" s="488"/>
      <c r="BL171" s="489"/>
      <c r="BM171" s="485"/>
      <c r="BN171" s="485"/>
      <c r="BO171" s="485"/>
      <c r="BP171" s="485"/>
      <c r="BQ171" s="490"/>
      <c r="BR171" s="485"/>
      <c r="BS171" s="491" t="str">
        <f>IF(F171="","",IF(OR(AND(分岐管理シート!D169&lt;9, 分岐管理シート!L169&lt;10),AND(分岐管理シート!D169&gt;9, 分岐管理シート!L169&gt;10)),"","error"))</f>
        <v/>
      </c>
      <c r="BT171" s="491"/>
      <c r="BU171" s="491"/>
      <c r="BV171" s="491"/>
      <c r="BW171" s="491"/>
      <c r="BX171" s="491" t="str">
        <f>IF(AND(D171="R7_補正", OR(分岐管理シート!AF169&lt;27,分岐管理シート!AF169&gt;39)),"error","")</f>
        <v/>
      </c>
      <c r="BY171" s="491" t="str">
        <f>IF(F171="","",IF(OR(分岐管理シート!AG169&lt;27,分岐管理シート!AG169&gt;39),"error",""))</f>
        <v/>
      </c>
      <c r="BZ171" s="491" t="str">
        <f>IF(F171="","",IF(AND(OR(AD171="○", D171="R7_補正", D171="R7_予備"), 分岐管理シート!AG169&gt;=27),"",IF(AND(分岐管理シート!AG169&lt;=38, 分岐管理シート!AG169&gt;=27),"","error")))</f>
        <v/>
      </c>
      <c r="CA171" s="492" t="str">
        <f>IF(OR(D171="", D171="R6_補正", D171="R7_予備"),
   "",IF(F171="","",IF(AND(VLOOKUP(AE171,―!$AH$15:$AI$40,2,FALSE) &lt;= VLOOKUP(AF171,―!$AH$15:$AI$40,2,FALSE),VLOOKUP(AF171,―!$AH$15:$AI$40,2,FALSE) &lt;= VLOOKUP(AG171,―!$AH$15:$AI$40,2,FALSE)),"","error")))</f>
        <v/>
      </c>
      <c r="CB171" s="492" t="str">
        <f t="shared" si="7"/>
        <v/>
      </c>
      <c r="CC171" s="491" t="str">
        <f t="shared" si="8"/>
        <v/>
      </c>
      <c r="CD171" s="491" t="str">
        <f t="shared" si="9"/>
        <v/>
      </c>
      <c r="CE171" s="485"/>
      <c r="CF171" s="485"/>
      <c r="CG171" s="485"/>
      <c r="CH171" s="485"/>
      <c r="CI171" s="485" t="str">
        <f>分岐管理シート!BD169</f>
        <v/>
      </c>
      <c r="CJ171" s="493" t="str">
        <f t="shared" si="10"/>
        <v/>
      </c>
      <c r="CK171" s="555" t="str">
        <f>IF(D171="R6_補正",IF(SUM(変更カウント!D169:AR169)=0,"","error"),IF(AND(SUM(変更カウント!D169:AE169)=0,SUM(変更カウント!AH169:AP169)=0,変更カウント!AR169=0),"","error"))</f>
        <v/>
      </c>
    </row>
    <row r="172" spans="1:89" ht="24" thickBot="1" x14ac:dyDescent="0.25">
      <c r="A172" s="500"/>
      <c r="B172" s="501"/>
      <c r="C172" s="499">
        <v>98</v>
      </c>
      <c r="D172" s="467"/>
      <c r="E172" s="468"/>
      <c r="F172" s="469"/>
      <c r="G172" s="469"/>
      <c r="H172" s="469"/>
      <c r="I172" s="470"/>
      <c r="J172" s="470"/>
      <c r="K172" s="471"/>
      <c r="L172" s="470"/>
      <c r="M172" s="443"/>
      <c r="N172" s="443"/>
      <c r="O172" s="443"/>
      <c r="P172" s="472"/>
      <c r="Q172" s="197">
        <v>0</v>
      </c>
      <c r="R172" s="198">
        <v>0</v>
      </c>
      <c r="S172" s="473"/>
      <c r="T172" s="197"/>
      <c r="U172" s="197"/>
      <c r="V172" s="197"/>
      <c r="W172" s="474"/>
      <c r="X172" s="473"/>
      <c r="Y172" s="473"/>
      <c r="Z172" s="473"/>
      <c r="AA172" s="475"/>
      <c r="AB172" s="469"/>
      <c r="AC172" s="469"/>
      <c r="AD172" s="469"/>
      <c r="AE172" s="476"/>
      <c r="AF172" s="221"/>
      <c r="AG172" s="221"/>
      <c r="AH172" s="477"/>
      <c r="AI172" s="478"/>
      <c r="AJ172" s="475"/>
      <c r="AK172" s="479"/>
      <c r="AL172" s="479"/>
      <c r="AM172" s="480"/>
      <c r="AN172" s="479"/>
      <c r="AO172" s="481"/>
      <c r="AP172" s="482"/>
      <c r="AQ172" s="552"/>
      <c r="AR172" s="483"/>
      <c r="AS172" s="539"/>
      <c r="AT172" s="540"/>
      <c r="AU172" s="541"/>
      <c r="AV172" s="484"/>
      <c r="AW172" s="484"/>
      <c r="AX172" s="484"/>
      <c r="AY172" s="484"/>
      <c r="AZ172" s="484"/>
      <c r="BA172" s="484"/>
      <c r="BB172" s="485"/>
      <c r="BC172" s="485"/>
      <c r="BD172" s="486"/>
      <c r="BE172" s="487"/>
      <c r="BF172" s="485"/>
      <c r="BG172" s="484"/>
      <c r="BH172" s="485"/>
      <c r="BI172" s="485"/>
      <c r="BJ172" s="485"/>
      <c r="BK172" s="488"/>
      <c r="BL172" s="489"/>
      <c r="BM172" s="485"/>
      <c r="BN172" s="485"/>
      <c r="BO172" s="485"/>
      <c r="BP172" s="485"/>
      <c r="BQ172" s="490"/>
      <c r="BR172" s="485"/>
      <c r="BS172" s="491" t="str">
        <f>IF(F172="","",IF(OR(AND(分岐管理シート!D170&lt;9, 分岐管理シート!L170&lt;10),AND(分岐管理シート!D170&gt;9, 分岐管理シート!L170&gt;10)),"","error"))</f>
        <v/>
      </c>
      <c r="BT172" s="491"/>
      <c r="BU172" s="491"/>
      <c r="BV172" s="491"/>
      <c r="BW172" s="491"/>
      <c r="BX172" s="491" t="str">
        <f>IF(AND(D172="R7_補正", OR(分岐管理シート!AF170&lt;27,分岐管理シート!AF170&gt;39)),"error","")</f>
        <v/>
      </c>
      <c r="BY172" s="491" t="str">
        <f>IF(F172="","",IF(OR(分岐管理シート!AG170&lt;27,分岐管理シート!AG170&gt;39),"error",""))</f>
        <v/>
      </c>
      <c r="BZ172" s="491" t="str">
        <f>IF(F172="","",IF(AND(OR(AD172="○", D172="R7_補正", D172="R7_予備"), 分岐管理シート!AG170&gt;=27),"",IF(AND(分岐管理シート!AG170&lt;=38, 分岐管理シート!AG170&gt;=27),"","error")))</f>
        <v/>
      </c>
      <c r="CA172" s="492" t="str">
        <f>IF(OR(D172="", D172="R6_補正", D172="R7_予備"),
   "",IF(F172="","",IF(AND(VLOOKUP(AE172,―!$AH$15:$AI$40,2,FALSE) &lt;= VLOOKUP(AF172,―!$AH$15:$AI$40,2,FALSE),VLOOKUP(AF172,―!$AH$15:$AI$40,2,FALSE) &lt;= VLOOKUP(AG172,―!$AH$15:$AI$40,2,FALSE)),"","error")))</f>
        <v/>
      </c>
      <c r="CB172" s="492" t="str">
        <f t="shared" si="7"/>
        <v/>
      </c>
      <c r="CC172" s="491" t="str">
        <f t="shared" si="8"/>
        <v/>
      </c>
      <c r="CD172" s="491" t="str">
        <f t="shared" si="9"/>
        <v/>
      </c>
      <c r="CE172" s="485"/>
      <c r="CF172" s="485"/>
      <c r="CG172" s="485"/>
      <c r="CH172" s="485"/>
      <c r="CI172" s="485" t="str">
        <f>分岐管理シート!BD170</f>
        <v/>
      </c>
      <c r="CJ172" s="493" t="str">
        <f t="shared" si="10"/>
        <v/>
      </c>
      <c r="CK172" s="555" t="str">
        <f>IF(D172="R6_補正",IF(SUM(変更カウント!D170:AR170)=0,"","error"),IF(AND(SUM(変更カウント!D170:AE170)=0,SUM(変更カウント!AH170:AP170)=0,変更カウント!AR170=0),"","error"))</f>
        <v/>
      </c>
    </row>
    <row r="173" spans="1:89" ht="24" thickBot="1" x14ac:dyDescent="0.25">
      <c r="A173" s="500"/>
      <c r="B173" s="501"/>
      <c r="C173" s="499">
        <v>99</v>
      </c>
      <c r="D173" s="467"/>
      <c r="E173" s="468"/>
      <c r="F173" s="469"/>
      <c r="G173" s="469"/>
      <c r="H173" s="469"/>
      <c r="I173" s="470"/>
      <c r="J173" s="470"/>
      <c r="K173" s="471"/>
      <c r="L173" s="470"/>
      <c r="M173" s="443"/>
      <c r="N173" s="443"/>
      <c r="O173" s="443"/>
      <c r="P173" s="472"/>
      <c r="Q173" s="197">
        <v>0</v>
      </c>
      <c r="R173" s="198">
        <v>0</v>
      </c>
      <c r="S173" s="473"/>
      <c r="T173" s="197"/>
      <c r="U173" s="197"/>
      <c r="V173" s="197"/>
      <c r="W173" s="474"/>
      <c r="X173" s="473"/>
      <c r="Y173" s="473"/>
      <c r="Z173" s="473"/>
      <c r="AA173" s="475"/>
      <c r="AB173" s="469"/>
      <c r="AC173" s="469"/>
      <c r="AD173" s="469"/>
      <c r="AE173" s="476"/>
      <c r="AF173" s="221"/>
      <c r="AG173" s="221"/>
      <c r="AH173" s="477"/>
      <c r="AI173" s="478"/>
      <c r="AJ173" s="475"/>
      <c r="AK173" s="479"/>
      <c r="AL173" s="479"/>
      <c r="AM173" s="480"/>
      <c r="AN173" s="479"/>
      <c r="AO173" s="481"/>
      <c r="AP173" s="482"/>
      <c r="AQ173" s="552"/>
      <c r="AR173" s="483"/>
      <c r="AS173" s="539"/>
      <c r="AT173" s="540"/>
      <c r="AU173" s="541"/>
      <c r="AV173" s="484"/>
      <c r="AW173" s="484"/>
      <c r="AX173" s="484"/>
      <c r="AY173" s="484"/>
      <c r="AZ173" s="484"/>
      <c r="BA173" s="484"/>
      <c r="BB173" s="485"/>
      <c r="BC173" s="485"/>
      <c r="BD173" s="486"/>
      <c r="BE173" s="487"/>
      <c r="BF173" s="485"/>
      <c r="BG173" s="484"/>
      <c r="BH173" s="485"/>
      <c r="BI173" s="485"/>
      <c r="BJ173" s="485"/>
      <c r="BK173" s="488"/>
      <c r="BL173" s="489"/>
      <c r="BM173" s="485"/>
      <c r="BN173" s="485"/>
      <c r="BO173" s="485"/>
      <c r="BP173" s="485"/>
      <c r="BQ173" s="490"/>
      <c r="BR173" s="485"/>
      <c r="BS173" s="491" t="str">
        <f>IF(F173="","",IF(OR(AND(分岐管理シート!D171&lt;9, 分岐管理シート!L171&lt;10),AND(分岐管理シート!D171&gt;9, 分岐管理シート!L171&gt;10)),"","error"))</f>
        <v/>
      </c>
      <c r="BT173" s="491"/>
      <c r="BU173" s="491"/>
      <c r="BV173" s="491"/>
      <c r="BW173" s="491"/>
      <c r="BX173" s="491" t="str">
        <f>IF(AND(D173="R7_補正", OR(分岐管理シート!AF171&lt;27,分岐管理シート!AF171&gt;39)),"error","")</f>
        <v/>
      </c>
      <c r="BY173" s="491" t="str">
        <f>IF(F173="","",IF(OR(分岐管理シート!AG171&lt;27,分岐管理シート!AG171&gt;39),"error",""))</f>
        <v/>
      </c>
      <c r="BZ173" s="491" t="str">
        <f>IF(F173="","",IF(AND(OR(AD173="○", D173="R7_補正", D173="R7_予備"), 分岐管理シート!AG171&gt;=27),"",IF(AND(分岐管理シート!AG171&lt;=38, 分岐管理シート!AG171&gt;=27),"","error")))</f>
        <v/>
      </c>
      <c r="CA173" s="492" t="str">
        <f>IF(OR(D173="", D173="R6_補正", D173="R7_予備"),
   "",IF(F173="","",IF(AND(VLOOKUP(AE173,―!$AH$15:$AI$40,2,FALSE) &lt;= VLOOKUP(AF173,―!$AH$15:$AI$40,2,FALSE),VLOOKUP(AF173,―!$AH$15:$AI$40,2,FALSE) &lt;= VLOOKUP(AG173,―!$AH$15:$AI$40,2,FALSE)),"","error")))</f>
        <v/>
      </c>
      <c r="CB173" s="492" t="str">
        <f t="shared" si="7"/>
        <v/>
      </c>
      <c r="CC173" s="491" t="str">
        <f t="shared" si="8"/>
        <v/>
      </c>
      <c r="CD173" s="491" t="str">
        <f t="shared" si="9"/>
        <v/>
      </c>
      <c r="CE173" s="485"/>
      <c r="CF173" s="485"/>
      <c r="CG173" s="485"/>
      <c r="CH173" s="485"/>
      <c r="CI173" s="485" t="str">
        <f>分岐管理シート!BD171</f>
        <v/>
      </c>
      <c r="CJ173" s="493" t="str">
        <f t="shared" si="10"/>
        <v/>
      </c>
      <c r="CK173" s="555" t="str">
        <f>IF(D173="R6_補正",IF(SUM(変更カウント!D171:AR171)=0,"","error"),IF(AND(SUM(変更カウント!D171:AE171)=0,SUM(変更カウント!AH171:AP171)=0,変更カウント!AR171=0),"","error"))</f>
        <v/>
      </c>
    </row>
    <row r="174" spans="1:89" ht="24" thickBot="1" x14ac:dyDescent="0.25">
      <c r="A174" s="500"/>
      <c r="B174" s="501"/>
      <c r="C174" s="498">
        <v>100</v>
      </c>
      <c r="D174" s="467"/>
      <c r="E174" s="468"/>
      <c r="F174" s="469"/>
      <c r="G174" s="469"/>
      <c r="H174" s="469"/>
      <c r="I174" s="470"/>
      <c r="J174" s="470"/>
      <c r="K174" s="471"/>
      <c r="L174" s="470"/>
      <c r="M174" s="443"/>
      <c r="N174" s="443"/>
      <c r="O174" s="443"/>
      <c r="P174" s="472"/>
      <c r="Q174" s="197">
        <v>0</v>
      </c>
      <c r="R174" s="198">
        <v>0</v>
      </c>
      <c r="S174" s="473"/>
      <c r="T174" s="197"/>
      <c r="U174" s="197"/>
      <c r="V174" s="197"/>
      <c r="W174" s="474"/>
      <c r="X174" s="473"/>
      <c r="Y174" s="473"/>
      <c r="Z174" s="473"/>
      <c r="AA174" s="475"/>
      <c r="AB174" s="469"/>
      <c r="AC174" s="469"/>
      <c r="AD174" s="469"/>
      <c r="AE174" s="476"/>
      <c r="AF174" s="221"/>
      <c r="AG174" s="221"/>
      <c r="AH174" s="477"/>
      <c r="AI174" s="478"/>
      <c r="AJ174" s="475"/>
      <c r="AK174" s="479"/>
      <c r="AL174" s="479"/>
      <c r="AM174" s="480"/>
      <c r="AN174" s="479"/>
      <c r="AO174" s="481"/>
      <c r="AP174" s="482"/>
      <c r="AQ174" s="552"/>
      <c r="AR174" s="483"/>
      <c r="AS174" s="539"/>
      <c r="AT174" s="540"/>
      <c r="AU174" s="541"/>
      <c r="AV174" s="484"/>
      <c r="AW174" s="484"/>
      <c r="AX174" s="484"/>
      <c r="AY174" s="484"/>
      <c r="AZ174" s="484"/>
      <c r="BA174" s="484"/>
      <c r="BB174" s="485"/>
      <c r="BC174" s="485"/>
      <c r="BD174" s="486"/>
      <c r="BE174" s="487"/>
      <c r="BF174" s="485"/>
      <c r="BG174" s="484"/>
      <c r="BH174" s="485"/>
      <c r="BI174" s="485"/>
      <c r="BJ174" s="485"/>
      <c r="BK174" s="488"/>
      <c r="BL174" s="489"/>
      <c r="BM174" s="485"/>
      <c r="BN174" s="485"/>
      <c r="BO174" s="485"/>
      <c r="BP174" s="485"/>
      <c r="BQ174" s="490"/>
      <c r="BR174" s="485"/>
      <c r="BS174" s="491" t="str">
        <f>IF(F174="","",IF(OR(AND(分岐管理シート!D172&lt;9, 分岐管理シート!L172&lt;10),AND(分岐管理シート!D172&gt;9, 分岐管理シート!L172&gt;10)),"","error"))</f>
        <v/>
      </c>
      <c r="BT174" s="491"/>
      <c r="BU174" s="491"/>
      <c r="BV174" s="491"/>
      <c r="BW174" s="491"/>
      <c r="BX174" s="491" t="str">
        <f>IF(AND(D174="R7_補正", OR(分岐管理シート!AF172&lt;27,分岐管理シート!AF172&gt;39)),"error","")</f>
        <v/>
      </c>
      <c r="BY174" s="491" t="str">
        <f>IF(F174="","",IF(OR(分岐管理シート!AG172&lt;27,分岐管理シート!AG172&gt;39),"error",""))</f>
        <v/>
      </c>
      <c r="BZ174" s="491" t="str">
        <f>IF(F174="","",IF(AND(OR(AD174="○", D174="R7_補正", D174="R7_予備"), 分岐管理シート!AG172&gt;=27),"",IF(AND(分岐管理シート!AG172&lt;=38, 分岐管理シート!AG172&gt;=27),"","error")))</f>
        <v/>
      </c>
      <c r="CA174" s="492" t="str">
        <f>IF(OR(D174="", D174="R6_補正", D174="R7_予備"),
   "",IF(F174="","",IF(AND(VLOOKUP(AE174,―!$AH$15:$AI$40,2,FALSE) &lt;= VLOOKUP(AF174,―!$AH$15:$AI$40,2,FALSE),VLOOKUP(AF174,―!$AH$15:$AI$40,2,FALSE) &lt;= VLOOKUP(AG174,―!$AH$15:$AI$40,2,FALSE)),"","error")))</f>
        <v/>
      </c>
      <c r="CB174" s="492" t="str">
        <f t="shared" si="7"/>
        <v/>
      </c>
      <c r="CC174" s="491" t="str">
        <f t="shared" si="8"/>
        <v/>
      </c>
      <c r="CD174" s="491" t="str">
        <f t="shared" si="9"/>
        <v/>
      </c>
      <c r="CE174" s="485"/>
      <c r="CF174" s="485"/>
      <c r="CG174" s="485"/>
      <c r="CH174" s="485"/>
      <c r="CI174" s="485" t="str">
        <f>分岐管理シート!BD172</f>
        <v/>
      </c>
      <c r="CJ174" s="493" t="str">
        <f t="shared" si="10"/>
        <v/>
      </c>
      <c r="CK174" s="555" t="str">
        <f>IF(D174="R6_補正",IF(SUM(変更カウント!D172:AR172)=0,"","error"),IF(AND(SUM(変更カウント!D172:AE172)=0,SUM(変更カウント!AH172:AP172)=0,変更カウント!AR172=0),"","error"))</f>
        <v/>
      </c>
    </row>
    <row r="175" spans="1:89" ht="24" thickBot="1" x14ac:dyDescent="0.25">
      <c r="A175" s="500"/>
      <c r="B175" s="501"/>
      <c r="C175" s="499">
        <v>101</v>
      </c>
      <c r="D175" s="467"/>
      <c r="E175" s="468"/>
      <c r="F175" s="469"/>
      <c r="G175" s="469"/>
      <c r="H175" s="469"/>
      <c r="I175" s="470"/>
      <c r="J175" s="470"/>
      <c r="K175" s="471"/>
      <c r="L175" s="470"/>
      <c r="M175" s="443"/>
      <c r="N175" s="443"/>
      <c r="O175" s="443"/>
      <c r="P175" s="472"/>
      <c r="Q175" s="197">
        <v>0</v>
      </c>
      <c r="R175" s="198">
        <v>0</v>
      </c>
      <c r="S175" s="473"/>
      <c r="T175" s="197"/>
      <c r="U175" s="197"/>
      <c r="V175" s="197"/>
      <c r="W175" s="474"/>
      <c r="X175" s="473"/>
      <c r="Y175" s="473"/>
      <c r="Z175" s="473"/>
      <c r="AA175" s="475"/>
      <c r="AB175" s="469"/>
      <c r="AC175" s="469"/>
      <c r="AD175" s="469"/>
      <c r="AE175" s="476"/>
      <c r="AF175" s="221"/>
      <c r="AG175" s="221"/>
      <c r="AH175" s="477"/>
      <c r="AI175" s="478"/>
      <c r="AJ175" s="475"/>
      <c r="AK175" s="479"/>
      <c r="AL175" s="479"/>
      <c r="AM175" s="480"/>
      <c r="AN175" s="479"/>
      <c r="AO175" s="481"/>
      <c r="AP175" s="482"/>
      <c r="AQ175" s="552"/>
      <c r="AR175" s="483"/>
      <c r="AS175" s="539"/>
      <c r="AT175" s="540"/>
      <c r="AU175" s="541"/>
      <c r="AV175" s="484"/>
      <c r="AW175" s="484"/>
      <c r="AX175" s="484"/>
      <c r="AY175" s="484"/>
      <c r="AZ175" s="484"/>
      <c r="BA175" s="484"/>
      <c r="BB175" s="485"/>
      <c r="BC175" s="485"/>
      <c r="BD175" s="486"/>
      <c r="BE175" s="487"/>
      <c r="BF175" s="485"/>
      <c r="BG175" s="484"/>
      <c r="BH175" s="485"/>
      <c r="BI175" s="485"/>
      <c r="BJ175" s="485"/>
      <c r="BK175" s="488"/>
      <c r="BL175" s="489"/>
      <c r="BM175" s="485"/>
      <c r="BN175" s="485"/>
      <c r="BO175" s="485"/>
      <c r="BP175" s="485"/>
      <c r="BQ175" s="490"/>
      <c r="BR175" s="485"/>
      <c r="BS175" s="491" t="str">
        <f>IF(F175="","",IF(OR(AND(分岐管理シート!D173&lt;9, 分岐管理シート!L173&lt;10),AND(分岐管理シート!D173&gt;9, 分岐管理シート!L173&gt;10)),"","error"))</f>
        <v/>
      </c>
      <c r="BT175" s="491"/>
      <c r="BU175" s="491"/>
      <c r="BV175" s="491"/>
      <c r="BW175" s="491"/>
      <c r="BX175" s="491" t="str">
        <f>IF(AND(D175="R7_補正", OR(分岐管理シート!AF173&lt;27,分岐管理シート!AF173&gt;39)),"error","")</f>
        <v/>
      </c>
      <c r="BY175" s="491" t="str">
        <f>IF(F175="","",IF(OR(分岐管理シート!AG173&lt;27,分岐管理シート!AG173&gt;39),"error",""))</f>
        <v/>
      </c>
      <c r="BZ175" s="491" t="str">
        <f>IF(F175="","",IF(AND(OR(AD175="○", D175="R7_補正", D175="R7_予備"), 分岐管理シート!AG173&gt;=27),"",IF(AND(分岐管理シート!AG173&lt;=38, 分岐管理シート!AG173&gt;=27),"","error")))</f>
        <v/>
      </c>
      <c r="CA175" s="492" t="str">
        <f>IF(OR(D175="", D175="R6_補正", D175="R7_予備"),
   "",IF(F175="","",IF(AND(VLOOKUP(AE175,―!$AH$15:$AI$40,2,FALSE) &lt;= VLOOKUP(AF175,―!$AH$15:$AI$40,2,FALSE),VLOOKUP(AF175,―!$AH$15:$AI$40,2,FALSE) &lt;= VLOOKUP(AG175,―!$AH$15:$AI$40,2,FALSE)),"","error")))</f>
        <v/>
      </c>
      <c r="CB175" s="492" t="str">
        <f t="shared" si="7"/>
        <v/>
      </c>
      <c r="CC175" s="491" t="str">
        <f t="shared" si="8"/>
        <v/>
      </c>
      <c r="CD175" s="491" t="str">
        <f t="shared" si="9"/>
        <v/>
      </c>
      <c r="CE175" s="485"/>
      <c r="CF175" s="485"/>
      <c r="CG175" s="485"/>
      <c r="CH175" s="485"/>
      <c r="CI175" s="485" t="str">
        <f>分岐管理シート!BD173</f>
        <v/>
      </c>
      <c r="CJ175" s="493" t="str">
        <f t="shared" si="10"/>
        <v/>
      </c>
      <c r="CK175" s="555" t="str">
        <f>IF(D175="R6_補正",IF(SUM(変更カウント!D173:AR173)=0,"","error"),IF(AND(SUM(変更カウント!D173:AE173)=0,SUM(変更カウント!AH173:AP173)=0,変更カウント!AR173=0),"","error"))</f>
        <v/>
      </c>
    </row>
    <row r="176" spans="1:89" ht="24" thickBot="1" x14ac:dyDescent="0.25">
      <c r="A176" s="500"/>
      <c r="B176" s="501"/>
      <c r="C176" s="499">
        <v>102</v>
      </c>
      <c r="D176" s="467"/>
      <c r="E176" s="468"/>
      <c r="F176" s="469"/>
      <c r="G176" s="469"/>
      <c r="H176" s="469"/>
      <c r="I176" s="470"/>
      <c r="J176" s="470"/>
      <c r="K176" s="471"/>
      <c r="L176" s="470"/>
      <c r="M176" s="443"/>
      <c r="N176" s="443"/>
      <c r="O176" s="443"/>
      <c r="P176" s="472"/>
      <c r="Q176" s="197">
        <v>0</v>
      </c>
      <c r="R176" s="198">
        <v>0</v>
      </c>
      <c r="S176" s="473"/>
      <c r="T176" s="197"/>
      <c r="U176" s="197"/>
      <c r="V176" s="197"/>
      <c r="W176" s="474"/>
      <c r="X176" s="473"/>
      <c r="Y176" s="473"/>
      <c r="Z176" s="473"/>
      <c r="AA176" s="475"/>
      <c r="AB176" s="469"/>
      <c r="AC176" s="469"/>
      <c r="AD176" s="469"/>
      <c r="AE176" s="476"/>
      <c r="AF176" s="221"/>
      <c r="AG176" s="221"/>
      <c r="AH176" s="477"/>
      <c r="AI176" s="478"/>
      <c r="AJ176" s="475"/>
      <c r="AK176" s="479"/>
      <c r="AL176" s="479"/>
      <c r="AM176" s="480"/>
      <c r="AN176" s="479"/>
      <c r="AO176" s="481"/>
      <c r="AP176" s="482"/>
      <c r="AQ176" s="552"/>
      <c r="AR176" s="483"/>
      <c r="AS176" s="539"/>
      <c r="AT176" s="540"/>
      <c r="AU176" s="541"/>
      <c r="AV176" s="484"/>
      <c r="AW176" s="484"/>
      <c r="AX176" s="484"/>
      <c r="AY176" s="484"/>
      <c r="AZ176" s="484"/>
      <c r="BA176" s="484"/>
      <c r="BB176" s="485"/>
      <c r="BC176" s="485"/>
      <c r="BD176" s="486"/>
      <c r="BE176" s="487"/>
      <c r="BF176" s="485"/>
      <c r="BG176" s="484"/>
      <c r="BH176" s="485"/>
      <c r="BI176" s="485"/>
      <c r="BJ176" s="485"/>
      <c r="BK176" s="488"/>
      <c r="BL176" s="489"/>
      <c r="BM176" s="485"/>
      <c r="BN176" s="485"/>
      <c r="BO176" s="485"/>
      <c r="BP176" s="485"/>
      <c r="BQ176" s="490"/>
      <c r="BR176" s="485"/>
      <c r="BS176" s="491" t="str">
        <f>IF(F176="","",IF(OR(AND(分岐管理シート!D174&lt;9, 分岐管理シート!L174&lt;10),AND(分岐管理シート!D174&gt;9, 分岐管理シート!L174&gt;10)),"","error"))</f>
        <v/>
      </c>
      <c r="BT176" s="491"/>
      <c r="BU176" s="491"/>
      <c r="BV176" s="491"/>
      <c r="BW176" s="491"/>
      <c r="BX176" s="491" t="str">
        <f>IF(AND(D176="R7_補正", OR(分岐管理シート!AF174&lt;27,分岐管理シート!AF174&gt;39)),"error","")</f>
        <v/>
      </c>
      <c r="BY176" s="491" t="str">
        <f>IF(F176="","",IF(OR(分岐管理シート!AG174&lt;27,分岐管理シート!AG174&gt;39),"error",""))</f>
        <v/>
      </c>
      <c r="BZ176" s="491" t="str">
        <f>IF(F176="","",IF(AND(OR(AD176="○", D176="R7_補正", D176="R7_予備"), 分岐管理シート!AG174&gt;=27),"",IF(AND(分岐管理シート!AG174&lt;=38, 分岐管理シート!AG174&gt;=27),"","error")))</f>
        <v/>
      </c>
      <c r="CA176" s="492" t="str">
        <f>IF(OR(D176="", D176="R6_補正", D176="R7_予備"),
   "",IF(F176="","",IF(AND(VLOOKUP(AE176,―!$AH$15:$AI$40,2,FALSE) &lt;= VLOOKUP(AF176,―!$AH$15:$AI$40,2,FALSE),VLOOKUP(AF176,―!$AH$15:$AI$40,2,FALSE) &lt;= VLOOKUP(AG176,―!$AH$15:$AI$40,2,FALSE)),"","error")))</f>
        <v/>
      </c>
      <c r="CB176" s="492" t="str">
        <f t="shared" si="7"/>
        <v/>
      </c>
      <c r="CC176" s="491" t="str">
        <f t="shared" si="8"/>
        <v/>
      </c>
      <c r="CD176" s="491" t="str">
        <f t="shared" si="9"/>
        <v/>
      </c>
      <c r="CE176" s="485"/>
      <c r="CF176" s="485"/>
      <c r="CG176" s="485"/>
      <c r="CH176" s="485"/>
      <c r="CI176" s="485" t="str">
        <f>分岐管理シート!BD174</f>
        <v/>
      </c>
      <c r="CJ176" s="493" t="str">
        <f t="shared" si="10"/>
        <v/>
      </c>
      <c r="CK176" s="555" t="str">
        <f>IF(D176="R6_補正",IF(SUM(変更カウント!D174:AR174)=0,"","error"),IF(AND(SUM(変更カウント!D174:AE174)=0,SUM(変更カウント!AH174:AP174)=0,変更カウント!AR174=0),"","error"))</f>
        <v/>
      </c>
    </row>
    <row r="177" spans="1:89" ht="24" thickBot="1" x14ac:dyDescent="0.25">
      <c r="A177" s="500"/>
      <c r="B177" s="501"/>
      <c r="C177" s="498">
        <v>103</v>
      </c>
      <c r="D177" s="467"/>
      <c r="E177" s="468"/>
      <c r="F177" s="469"/>
      <c r="G177" s="469"/>
      <c r="H177" s="469"/>
      <c r="I177" s="470"/>
      <c r="J177" s="470"/>
      <c r="K177" s="471"/>
      <c r="L177" s="470"/>
      <c r="M177" s="443"/>
      <c r="N177" s="443"/>
      <c r="O177" s="443"/>
      <c r="P177" s="472"/>
      <c r="Q177" s="197">
        <v>0</v>
      </c>
      <c r="R177" s="198">
        <v>0</v>
      </c>
      <c r="S177" s="473"/>
      <c r="T177" s="197"/>
      <c r="U177" s="197"/>
      <c r="V177" s="197"/>
      <c r="W177" s="474"/>
      <c r="X177" s="473"/>
      <c r="Y177" s="473"/>
      <c r="Z177" s="473"/>
      <c r="AA177" s="475"/>
      <c r="AB177" s="469"/>
      <c r="AC177" s="469"/>
      <c r="AD177" s="469"/>
      <c r="AE177" s="476"/>
      <c r="AF177" s="221"/>
      <c r="AG177" s="221"/>
      <c r="AH177" s="477"/>
      <c r="AI177" s="478"/>
      <c r="AJ177" s="475"/>
      <c r="AK177" s="479"/>
      <c r="AL177" s="479"/>
      <c r="AM177" s="480"/>
      <c r="AN177" s="479"/>
      <c r="AO177" s="481"/>
      <c r="AP177" s="482"/>
      <c r="AQ177" s="552"/>
      <c r="AR177" s="483"/>
      <c r="AS177" s="539"/>
      <c r="AT177" s="540"/>
      <c r="AU177" s="541"/>
      <c r="AV177" s="484"/>
      <c r="AW177" s="484"/>
      <c r="AX177" s="484"/>
      <c r="AY177" s="484"/>
      <c r="AZ177" s="484"/>
      <c r="BA177" s="484"/>
      <c r="BB177" s="485"/>
      <c r="BC177" s="485"/>
      <c r="BD177" s="486"/>
      <c r="BE177" s="487"/>
      <c r="BF177" s="485"/>
      <c r="BG177" s="484"/>
      <c r="BH177" s="485"/>
      <c r="BI177" s="485"/>
      <c r="BJ177" s="485"/>
      <c r="BK177" s="488"/>
      <c r="BL177" s="489"/>
      <c r="BM177" s="485"/>
      <c r="BN177" s="485"/>
      <c r="BO177" s="485"/>
      <c r="BP177" s="485"/>
      <c r="BQ177" s="490"/>
      <c r="BR177" s="485"/>
      <c r="BS177" s="491" t="str">
        <f>IF(F177="","",IF(OR(AND(分岐管理シート!D175&lt;9, 分岐管理シート!L175&lt;10),AND(分岐管理シート!D175&gt;9, 分岐管理シート!L175&gt;10)),"","error"))</f>
        <v/>
      </c>
      <c r="BT177" s="491"/>
      <c r="BU177" s="491"/>
      <c r="BV177" s="491"/>
      <c r="BW177" s="491"/>
      <c r="BX177" s="491" t="str">
        <f>IF(AND(D177="R7_補正", OR(分岐管理シート!AF175&lt;27,分岐管理シート!AF175&gt;39)),"error","")</f>
        <v/>
      </c>
      <c r="BY177" s="491" t="str">
        <f>IF(F177="","",IF(OR(分岐管理シート!AG175&lt;27,分岐管理シート!AG175&gt;39),"error",""))</f>
        <v/>
      </c>
      <c r="BZ177" s="491" t="str">
        <f>IF(F177="","",IF(AND(OR(AD177="○", D177="R7_補正", D177="R7_予備"), 分岐管理シート!AG175&gt;=27),"",IF(AND(分岐管理シート!AG175&lt;=38, 分岐管理シート!AG175&gt;=27),"","error")))</f>
        <v/>
      </c>
      <c r="CA177" s="492" t="str">
        <f>IF(OR(D177="", D177="R6_補正", D177="R7_予備"),
   "",IF(F177="","",IF(AND(VLOOKUP(AE177,―!$AH$15:$AI$40,2,FALSE) &lt;= VLOOKUP(AF177,―!$AH$15:$AI$40,2,FALSE),VLOOKUP(AF177,―!$AH$15:$AI$40,2,FALSE) &lt;= VLOOKUP(AG177,―!$AH$15:$AI$40,2,FALSE)),"","error")))</f>
        <v/>
      </c>
      <c r="CB177" s="492" t="str">
        <f t="shared" si="7"/>
        <v/>
      </c>
      <c r="CC177" s="491" t="str">
        <f t="shared" si="8"/>
        <v/>
      </c>
      <c r="CD177" s="491" t="str">
        <f t="shared" si="9"/>
        <v/>
      </c>
      <c r="CE177" s="485"/>
      <c r="CF177" s="485"/>
      <c r="CG177" s="485"/>
      <c r="CH177" s="485"/>
      <c r="CI177" s="485" t="str">
        <f>分岐管理シート!BD175</f>
        <v/>
      </c>
      <c r="CJ177" s="493" t="str">
        <f t="shared" si="10"/>
        <v/>
      </c>
      <c r="CK177" s="555" t="str">
        <f>IF(D177="R6_補正",IF(SUM(変更カウント!D175:AR175)=0,"","error"),IF(AND(SUM(変更カウント!D175:AE175)=0,SUM(変更カウント!AH175:AP175)=0,変更カウント!AR175=0),"","error"))</f>
        <v/>
      </c>
    </row>
    <row r="178" spans="1:89" ht="24" thickBot="1" x14ac:dyDescent="0.25">
      <c r="A178" s="500"/>
      <c r="B178" s="501"/>
      <c r="C178" s="499">
        <v>104</v>
      </c>
      <c r="D178" s="467"/>
      <c r="E178" s="468"/>
      <c r="F178" s="469"/>
      <c r="G178" s="469"/>
      <c r="H178" s="469"/>
      <c r="I178" s="470"/>
      <c r="J178" s="470"/>
      <c r="K178" s="471"/>
      <c r="L178" s="470"/>
      <c r="M178" s="443"/>
      <c r="N178" s="443"/>
      <c r="O178" s="443"/>
      <c r="P178" s="472"/>
      <c r="Q178" s="197">
        <v>0</v>
      </c>
      <c r="R178" s="198">
        <v>0</v>
      </c>
      <c r="S178" s="473"/>
      <c r="T178" s="197"/>
      <c r="U178" s="197"/>
      <c r="V178" s="197"/>
      <c r="W178" s="474"/>
      <c r="X178" s="473"/>
      <c r="Y178" s="473"/>
      <c r="Z178" s="473"/>
      <c r="AA178" s="475"/>
      <c r="AB178" s="469"/>
      <c r="AC178" s="469"/>
      <c r="AD178" s="469"/>
      <c r="AE178" s="476"/>
      <c r="AF178" s="221"/>
      <c r="AG178" s="221"/>
      <c r="AH178" s="477"/>
      <c r="AI178" s="478"/>
      <c r="AJ178" s="475"/>
      <c r="AK178" s="479"/>
      <c r="AL178" s="479"/>
      <c r="AM178" s="480"/>
      <c r="AN178" s="479"/>
      <c r="AO178" s="481"/>
      <c r="AP178" s="482"/>
      <c r="AQ178" s="552"/>
      <c r="AR178" s="483"/>
      <c r="AS178" s="539"/>
      <c r="AT178" s="540"/>
      <c r="AU178" s="541"/>
      <c r="AV178" s="484"/>
      <c r="AW178" s="484"/>
      <c r="AX178" s="484"/>
      <c r="AY178" s="484"/>
      <c r="AZ178" s="484"/>
      <c r="BA178" s="484"/>
      <c r="BB178" s="485"/>
      <c r="BC178" s="485"/>
      <c r="BD178" s="486"/>
      <c r="BE178" s="487"/>
      <c r="BF178" s="485"/>
      <c r="BG178" s="484"/>
      <c r="BH178" s="485"/>
      <c r="BI178" s="485"/>
      <c r="BJ178" s="485"/>
      <c r="BK178" s="488"/>
      <c r="BL178" s="489"/>
      <c r="BM178" s="485"/>
      <c r="BN178" s="485"/>
      <c r="BO178" s="485"/>
      <c r="BP178" s="485"/>
      <c r="BQ178" s="490"/>
      <c r="BR178" s="485"/>
      <c r="BS178" s="491" t="str">
        <f>IF(F178="","",IF(OR(AND(分岐管理シート!D176&lt;9, 分岐管理シート!L176&lt;10),AND(分岐管理シート!D176&gt;9, 分岐管理シート!L176&gt;10)),"","error"))</f>
        <v/>
      </c>
      <c r="BT178" s="491"/>
      <c r="BU178" s="491"/>
      <c r="BV178" s="491"/>
      <c r="BW178" s="491"/>
      <c r="BX178" s="491" t="str">
        <f>IF(AND(D178="R7_補正", OR(分岐管理シート!AF176&lt;27,分岐管理シート!AF176&gt;39)),"error","")</f>
        <v/>
      </c>
      <c r="BY178" s="491" t="str">
        <f>IF(F178="","",IF(OR(分岐管理シート!AG176&lt;27,分岐管理シート!AG176&gt;39),"error",""))</f>
        <v/>
      </c>
      <c r="BZ178" s="491" t="str">
        <f>IF(F178="","",IF(AND(OR(AD178="○", D178="R7_補正", D178="R7_予備"), 分岐管理シート!AG176&gt;=27),"",IF(AND(分岐管理シート!AG176&lt;=38, 分岐管理シート!AG176&gt;=27),"","error")))</f>
        <v/>
      </c>
      <c r="CA178" s="492" t="str">
        <f>IF(OR(D178="", D178="R6_補正", D178="R7_予備"),
   "",IF(F178="","",IF(AND(VLOOKUP(AE178,―!$AH$15:$AI$40,2,FALSE) &lt;= VLOOKUP(AF178,―!$AH$15:$AI$40,2,FALSE),VLOOKUP(AF178,―!$AH$15:$AI$40,2,FALSE) &lt;= VLOOKUP(AG178,―!$AH$15:$AI$40,2,FALSE)),"","error")))</f>
        <v/>
      </c>
      <c r="CB178" s="492" t="str">
        <f t="shared" si="7"/>
        <v/>
      </c>
      <c r="CC178" s="491" t="str">
        <f t="shared" si="8"/>
        <v/>
      </c>
      <c r="CD178" s="491" t="str">
        <f t="shared" si="9"/>
        <v/>
      </c>
      <c r="CE178" s="485"/>
      <c r="CF178" s="485"/>
      <c r="CG178" s="485"/>
      <c r="CH178" s="485"/>
      <c r="CI178" s="485" t="str">
        <f>分岐管理シート!BD176</f>
        <v/>
      </c>
      <c r="CJ178" s="493" t="str">
        <f t="shared" si="10"/>
        <v/>
      </c>
      <c r="CK178" s="555" t="str">
        <f>IF(D178="R6_補正",IF(SUM(変更カウント!D176:AR176)=0,"","error"),IF(AND(SUM(変更カウント!D176:AE176)=0,SUM(変更カウント!AH176:AP176)=0,変更カウント!AR176=0),"","error"))</f>
        <v/>
      </c>
    </row>
    <row r="179" spans="1:89" ht="24" thickBot="1" x14ac:dyDescent="0.25">
      <c r="A179" s="500"/>
      <c r="B179" s="501"/>
      <c r="C179" s="499">
        <v>105</v>
      </c>
      <c r="D179" s="467"/>
      <c r="E179" s="468"/>
      <c r="F179" s="469"/>
      <c r="G179" s="469"/>
      <c r="H179" s="469"/>
      <c r="I179" s="470"/>
      <c r="J179" s="470"/>
      <c r="K179" s="471"/>
      <c r="L179" s="470"/>
      <c r="M179" s="443"/>
      <c r="N179" s="443"/>
      <c r="O179" s="443"/>
      <c r="P179" s="472"/>
      <c r="Q179" s="197">
        <v>0</v>
      </c>
      <c r="R179" s="198">
        <v>0</v>
      </c>
      <c r="S179" s="473"/>
      <c r="T179" s="197"/>
      <c r="U179" s="197"/>
      <c r="V179" s="197"/>
      <c r="W179" s="474"/>
      <c r="X179" s="473"/>
      <c r="Y179" s="473"/>
      <c r="Z179" s="473"/>
      <c r="AA179" s="475"/>
      <c r="AB179" s="469"/>
      <c r="AC179" s="469"/>
      <c r="AD179" s="469"/>
      <c r="AE179" s="476"/>
      <c r="AF179" s="221"/>
      <c r="AG179" s="221"/>
      <c r="AH179" s="477"/>
      <c r="AI179" s="478"/>
      <c r="AJ179" s="475"/>
      <c r="AK179" s="479"/>
      <c r="AL179" s="479"/>
      <c r="AM179" s="480"/>
      <c r="AN179" s="479"/>
      <c r="AO179" s="481"/>
      <c r="AP179" s="482"/>
      <c r="AQ179" s="552"/>
      <c r="AR179" s="483"/>
      <c r="AS179" s="539"/>
      <c r="AT179" s="540"/>
      <c r="AU179" s="541"/>
      <c r="AV179" s="484"/>
      <c r="AW179" s="484"/>
      <c r="AX179" s="484"/>
      <c r="AY179" s="484"/>
      <c r="AZ179" s="484"/>
      <c r="BA179" s="484"/>
      <c r="BB179" s="485"/>
      <c r="BC179" s="485"/>
      <c r="BD179" s="486"/>
      <c r="BE179" s="487"/>
      <c r="BF179" s="485"/>
      <c r="BG179" s="484"/>
      <c r="BH179" s="485"/>
      <c r="BI179" s="485"/>
      <c r="BJ179" s="485"/>
      <c r="BK179" s="488"/>
      <c r="BL179" s="489"/>
      <c r="BM179" s="485"/>
      <c r="BN179" s="485"/>
      <c r="BO179" s="485"/>
      <c r="BP179" s="485"/>
      <c r="BQ179" s="490"/>
      <c r="BR179" s="485"/>
      <c r="BS179" s="491" t="str">
        <f>IF(F179="","",IF(OR(AND(分岐管理シート!D177&lt;9, 分岐管理シート!L177&lt;10),AND(分岐管理シート!D177&gt;9, 分岐管理シート!L177&gt;10)),"","error"))</f>
        <v/>
      </c>
      <c r="BT179" s="491"/>
      <c r="BU179" s="491"/>
      <c r="BV179" s="491"/>
      <c r="BW179" s="491"/>
      <c r="BX179" s="491" t="str">
        <f>IF(AND(D179="R7_補正", OR(分岐管理シート!AF177&lt;27,分岐管理シート!AF177&gt;39)),"error","")</f>
        <v/>
      </c>
      <c r="BY179" s="491" t="str">
        <f>IF(F179="","",IF(OR(分岐管理シート!AG177&lt;27,分岐管理シート!AG177&gt;39),"error",""))</f>
        <v/>
      </c>
      <c r="BZ179" s="491" t="str">
        <f>IF(F179="","",IF(AND(OR(AD179="○", D179="R7_補正", D179="R7_予備"), 分岐管理シート!AG177&gt;=27),"",IF(AND(分岐管理シート!AG177&lt;=38, 分岐管理シート!AG177&gt;=27),"","error")))</f>
        <v/>
      </c>
      <c r="CA179" s="492" t="str">
        <f>IF(OR(D179="", D179="R6_補正", D179="R7_予備"),
   "",IF(F179="","",IF(AND(VLOOKUP(AE179,―!$AH$15:$AI$40,2,FALSE) &lt;= VLOOKUP(AF179,―!$AH$15:$AI$40,2,FALSE),VLOOKUP(AF179,―!$AH$15:$AI$40,2,FALSE) &lt;= VLOOKUP(AG179,―!$AH$15:$AI$40,2,FALSE)),"","error")))</f>
        <v/>
      </c>
      <c r="CB179" s="492" t="str">
        <f t="shared" si="7"/>
        <v/>
      </c>
      <c r="CC179" s="491" t="str">
        <f t="shared" si="8"/>
        <v/>
      </c>
      <c r="CD179" s="491" t="str">
        <f t="shared" si="9"/>
        <v/>
      </c>
      <c r="CE179" s="485"/>
      <c r="CF179" s="485"/>
      <c r="CG179" s="485"/>
      <c r="CH179" s="485"/>
      <c r="CI179" s="485" t="str">
        <f>分岐管理シート!BD177</f>
        <v/>
      </c>
      <c r="CJ179" s="493" t="str">
        <f t="shared" si="10"/>
        <v/>
      </c>
      <c r="CK179" s="555" t="str">
        <f>IF(D179="R6_補正",IF(SUM(変更カウント!D177:AR177)=0,"","error"),IF(AND(SUM(変更カウント!D177:AE177)=0,SUM(変更カウント!AH177:AP177)=0,変更カウント!AR177=0),"","error"))</f>
        <v/>
      </c>
    </row>
    <row r="180" spans="1:89" ht="24" thickBot="1" x14ac:dyDescent="0.25">
      <c r="A180" s="500"/>
      <c r="B180" s="501"/>
      <c r="C180" s="498">
        <v>106</v>
      </c>
      <c r="D180" s="467"/>
      <c r="E180" s="468"/>
      <c r="F180" s="469"/>
      <c r="G180" s="469"/>
      <c r="H180" s="469"/>
      <c r="I180" s="470"/>
      <c r="J180" s="470"/>
      <c r="K180" s="471"/>
      <c r="L180" s="470"/>
      <c r="M180" s="443"/>
      <c r="N180" s="443"/>
      <c r="O180" s="443"/>
      <c r="P180" s="472"/>
      <c r="Q180" s="197">
        <v>0</v>
      </c>
      <c r="R180" s="198">
        <v>0</v>
      </c>
      <c r="S180" s="473"/>
      <c r="T180" s="197"/>
      <c r="U180" s="197"/>
      <c r="V180" s="197"/>
      <c r="W180" s="474"/>
      <c r="X180" s="473"/>
      <c r="Y180" s="473"/>
      <c r="Z180" s="473"/>
      <c r="AA180" s="475"/>
      <c r="AB180" s="469"/>
      <c r="AC180" s="469"/>
      <c r="AD180" s="469"/>
      <c r="AE180" s="476"/>
      <c r="AF180" s="221"/>
      <c r="AG180" s="221"/>
      <c r="AH180" s="477"/>
      <c r="AI180" s="478"/>
      <c r="AJ180" s="475"/>
      <c r="AK180" s="479"/>
      <c r="AL180" s="479"/>
      <c r="AM180" s="480"/>
      <c r="AN180" s="479"/>
      <c r="AO180" s="481"/>
      <c r="AP180" s="482"/>
      <c r="AQ180" s="552"/>
      <c r="AR180" s="483"/>
      <c r="AS180" s="539"/>
      <c r="AT180" s="540"/>
      <c r="AU180" s="541"/>
      <c r="AV180" s="484"/>
      <c r="AW180" s="484"/>
      <c r="AX180" s="484"/>
      <c r="AY180" s="484"/>
      <c r="AZ180" s="484"/>
      <c r="BA180" s="484"/>
      <c r="BB180" s="485"/>
      <c r="BC180" s="485"/>
      <c r="BD180" s="486"/>
      <c r="BE180" s="487"/>
      <c r="BF180" s="485"/>
      <c r="BG180" s="484"/>
      <c r="BH180" s="485"/>
      <c r="BI180" s="485"/>
      <c r="BJ180" s="485"/>
      <c r="BK180" s="488"/>
      <c r="BL180" s="489"/>
      <c r="BM180" s="485"/>
      <c r="BN180" s="485"/>
      <c r="BO180" s="485"/>
      <c r="BP180" s="485"/>
      <c r="BQ180" s="490"/>
      <c r="BR180" s="485"/>
      <c r="BS180" s="491" t="str">
        <f>IF(F180="","",IF(OR(AND(分岐管理シート!D178&lt;9, 分岐管理シート!L178&lt;10),AND(分岐管理シート!D178&gt;9, 分岐管理シート!L178&gt;10)),"","error"))</f>
        <v/>
      </c>
      <c r="BT180" s="491"/>
      <c r="BU180" s="491"/>
      <c r="BV180" s="491"/>
      <c r="BW180" s="491"/>
      <c r="BX180" s="491" t="str">
        <f>IF(AND(D180="R7_補正", OR(分岐管理シート!AF178&lt;27,分岐管理シート!AF178&gt;39)),"error","")</f>
        <v/>
      </c>
      <c r="BY180" s="491" t="str">
        <f>IF(F180="","",IF(OR(分岐管理シート!AG178&lt;27,分岐管理シート!AG178&gt;39),"error",""))</f>
        <v/>
      </c>
      <c r="BZ180" s="491" t="str">
        <f>IF(F180="","",IF(AND(OR(AD180="○", D180="R7_補正", D180="R7_予備"), 分岐管理シート!AG178&gt;=27),"",IF(AND(分岐管理シート!AG178&lt;=38, 分岐管理シート!AG178&gt;=27),"","error")))</f>
        <v/>
      </c>
      <c r="CA180" s="492" t="str">
        <f>IF(OR(D180="", D180="R6_補正", D180="R7_予備"),
   "",IF(F180="","",IF(AND(VLOOKUP(AE180,―!$AH$15:$AI$40,2,FALSE) &lt;= VLOOKUP(AF180,―!$AH$15:$AI$40,2,FALSE),VLOOKUP(AF180,―!$AH$15:$AI$40,2,FALSE) &lt;= VLOOKUP(AG180,―!$AH$15:$AI$40,2,FALSE)),"","error")))</f>
        <v/>
      </c>
      <c r="CB180" s="492" t="str">
        <f t="shared" si="7"/>
        <v/>
      </c>
      <c r="CC180" s="491" t="str">
        <f t="shared" si="8"/>
        <v/>
      </c>
      <c r="CD180" s="491" t="str">
        <f t="shared" si="9"/>
        <v/>
      </c>
      <c r="CE180" s="485"/>
      <c r="CF180" s="485"/>
      <c r="CG180" s="485"/>
      <c r="CH180" s="485"/>
      <c r="CI180" s="485" t="str">
        <f>分岐管理シート!BD178</f>
        <v/>
      </c>
      <c r="CJ180" s="493" t="str">
        <f t="shared" si="10"/>
        <v/>
      </c>
      <c r="CK180" s="555" t="str">
        <f>IF(D180="R6_補正",IF(SUM(変更カウント!D178:AR178)=0,"","error"),IF(AND(SUM(変更カウント!D178:AE178)=0,SUM(変更カウント!AH178:AP178)=0,変更カウント!AR178=0),"","error"))</f>
        <v/>
      </c>
    </row>
    <row r="181" spans="1:89" ht="24" thickBot="1" x14ac:dyDescent="0.25">
      <c r="A181" s="500"/>
      <c r="B181" s="501"/>
      <c r="C181" s="499">
        <v>107</v>
      </c>
      <c r="D181" s="467"/>
      <c r="E181" s="468"/>
      <c r="F181" s="469"/>
      <c r="G181" s="469"/>
      <c r="H181" s="469"/>
      <c r="I181" s="470"/>
      <c r="J181" s="470"/>
      <c r="K181" s="471"/>
      <c r="L181" s="470"/>
      <c r="M181" s="443"/>
      <c r="N181" s="443"/>
      <c r="O181" s="443"/>
      <c r="P181" s="472"/>
      <c r="Q181" s="197">
        <v>0</v>
      </c>
      <c r="R181" s="198">
        <v>0</v>
      </c>
      <c r="S181" s="473"/>
      <c r="T181" s="197"/>
      <c r="U181" s="197"/>
      <c r="V181" s="197"/>
      <c r="W181" s="474"/>
      <c r="X181" s="473"/>
      <c r="Y181" s="473"/>
      <c r="Z181" s="473"/>
      <c r="AA181" s="475"/>
      <c r="AB181" s="469"/>
      <c r="AC181" s="469"/>
      <c r="AD181" s="469"/>
      <c r="AE181" s="476"/>
      <c r="AF181" s="221"/>
      <c r="AG181" s="221"/>
      <c r="AH181" s="477"/>
      <c r="AI181" s="478"/>
      <c r="AJ181" s="475"/>
      <c r="AK181" s="479"/>
      <c r="AL181" s="479"/>
      <c r="AM181" s="480"/>
      <c r="AN181" s="479"/>
      <c r="AO181" s="481"/>
      <c r="AP181" s="482"/>
      <c r="AQ181" s="552"/>
      <c r="AR181" s="483"/>
      <c r="AS181" s="539"/>
      <c r="AT181" s="540"/>
      <c r="AU181" s="541"/>
      <c r="AV181" s="484"/>
      <c r="AW181" s="484"/>
      <c r="AX181" s="484"/>
      <c r="AY181" s="484"/>
      <c r="AZ181" s="484"/>
      <c r="BA181" s="484"/>
      <c r="BB181" s="485"/>
      <c r="BC181" s="485"/>
      <c r="BD181" s="486"/>
      <c r="BE181" s="487"/>
      <c r="BF181" s="485"/>
      <c r="BG181" s="484"/>
      <c r="BH181" s="485"/>
      <c r="BI181" s="485"/>
      <c r="BJ181" s="485"/>
      <c r="BK181" s="488"/>
      <c r="BL181" s="489"/>
      <c r="BM181" s="485"/>
      <c r="BN181" s="485"/>
      <c r="BO181" s="485"/>
      <c r="BP181" s="485"/>
      <c r="BQ181" s="490"/>
      <c r="BR181" s="485"/>
      <c r="BS181" s="491" t="str">
        <f>IF(F181="","",IF(OR(AND(分岐管理シート!D179&lt;9, 分岐管理シート!L179&lt;10),AND(分岐管理シート!D179&gt;9, 分岐管理シート!L179&gt;10)),"","error"))</f>
        <v/>
      </c>
      <c r="BT181" s="491"/>
      <c r="BU181" s="491"/>
      <c r="BV181" s="491"/>
      <c r="BW181" s="491"/>
      <c r="BX181" s="491" t="str">
        <f>IF(AND(D181="R7_補正", OR(分岐管理シート!AF179&lt;27,分岐管理シート!AF179&gt;39)),"error","")</f>
        <v/>
      </c>
      <c r="BY181" s="491" t="str">
        <f>IF(F181="","",IF(OR(分岐管理シート!AG179&lt;27,分岐管理シート!AG179&gt;39),"error",""))</f>
        <v/>
      </c>
      <c r="BZ181" s="491" t="str">
        <f>IF(F181="","",IF(AND(OR(AD181="○", D181="R7_補正", D181="R7_予備"), 分岐管理シート!AG179&gt;=27),"",IF(AND(分岐管理シート!AG179&lt;=38, 分岐管理シート!AG179&gt;=27),"","error")))</f>
        <v/>
      </c>
      <c r="CA181" s="492" t="str">
        <f>IF(OR(D181="", D181="R6_補正", D181="R7_予備"),
   "",IF(F181="","",IF(AND(VLOOKUP(AE181,―!$AH$15:$AI$40,2,FALSE) &lt;= VLOOKUP(AF181,―!$AH$15:$AI$40,2,FALSE),VLOOKUP(AF181,―!$AH$15:$AI$40,2,FALSE) &lt;= VLOOKUP(AG181,―!$AH$15:$AI$40,2,FALSE)),"","error")))</f>
        <v/>
      </c>
      <c r="CB181" s="492" t="str">
        <f t="shared" si="7"/>
        <v/>
      </c>
      <c r="CC181" s="491" t="str">
        <f t="shared" si="8"/>
        <v/>
      </c>
      <c r="CD181" s="491" t="str">
        <f t="shared" si="9"/>
        <v/>
      </c>
      <c r="CE181" s="485"/>
      <c r="CF181" s="485"/>
      <c r="CG181" s="485"/>
      <c r="CH181" s="485"/>
      <c r="CI181" s="485" t="str">
        <f>分岐管理シート!BD179</f>
        <v/>
      </c>
      <c r="CJ181" s="493" t="str">
        <f t="shared" si="10"/>
        <v/>
      </c>
      <c r="CK181" s="555" t="str">
        <f>IF(D181="R6_補正",IF(SUM(変更カウント!D179:AR179)=0,"","error"),IF(AND(SUM(変更カウント!D179:AE179)=0,SUM(変更カウント!AH179:AP179)=0,変更カウント!AR179=0),"","error"))</f>
        <v/>
      </c>
    </row>
    <row r="182" spans="1:89" ht="24" thickBot="1" x14ac:dyDescent="0.25">
      <c r="A182" s="500"/>
      <c r="B182" s="501"/>
      <c r="C182" s="499">
        <v>108</v>
      </c>
      <c r="D182" s="467"/>
      <c r="E182" s="468"/>
      <c r="F182" s="469"/>
      <c r="G182" s="469"/>
      <c r="H182" s="469"/>
      <c r="I182" s="470"/>
      <c r="J182" s="470"/>
      <c r="K182" s="471"/>
      <c r="L182" s="470"/>
      <c r="M182" s="443"/>
      <c r="N182" s="443"/>
      <c r="O182" s="443"/>
      <c r="P182" s="472"/>
      <c r="Q182" s="197">
        <v>0</v>
      </c>
      <c r="R182" s="198">
        <v>0</v>
      </c>
      <c r="S182" s="473"/>
      <c r="T182" s="197"/>
      <c r="U182" s="197"/>
      <c r="V182" s="197"/>
      <c r="W182" s="474"/>
      <c r="X182" s="473"/>
      <c r="Y182" s="473"/>
      <c r="Z182" s="473"/>
      <c r="AA182" s="475"/>
      <c r="AB182" s="469"/>
      <c r="AC182" s="469"/>
      <c r="AD182" s="469"/>
      <c r="AE182" s="476"/>
      <c r="AF182" s="221"/>
      <c r="AG182" s="221"/>
      <c r="AH182" s="477"/>
      <c r="AI182" s="478"/>
      <c r="AJ182" s="475"/>
      <c r="AK182" s="479"/>
      <c r="AL182" s="479"/>
      <c r="AM182" s="480"/>
      <c r="AN182" s="479"/>
      <c r="AO182" s="481"/>
      <c r="AP182" s="482"/>
      <c r="AQ182" s="552"/>
      <c r="AR182" s="483"/>
      <c r="AS182" s="539"/>
      <c r="AT182" s="540"/>
      <c r="AU182" s="541"/>
      <c r="AV182" s="484"/>
      <c r="AW182" s="484"/>
      <c r="AX182" s="484"/>
      <c r="AY182" s="484"/>
      <c r="AZ182" s="484"/>
      <c r="BA182" s="484"/>
      <c r="BB182" s="485"/>
      <c r="BC182" s="485"/>
      <c r="BD182" s="486"/>
      <c r="BE182" s="487"/>
      <c r="BF182" s="485"/>
      <c r="BG182" s="484"/>
      <c r="BH182" s="485"/>
      <c r="BI182" s="485"/>
      <c r="BJ182" s="485"/>
      <c r="BK182" s="488"/>
      <c r="BL182" s="489"/>
      <c r="BM182" s="485"/>
      <c r="BN182" s="485"/>
      <c r="BO182" s="485"/>
      <c r="BP182" s="485"/>
      <c r="BQ182" s="490"/>
      <c r="BR182" s="485"/>
      <c r="BS182" s="491" t="str">
        <f>IF(F182="","",IF(OR(AND(分岐管理シート!D180&lt;9, 分岐管理シート!L180&lt;10),AND(分岐管理シート!D180&gt;9, 分岐管理シート!L180&gt;10)),"","error"))</f>
        <v/>
      </c>
      <c r="BT182" s="491"/>
      <c r="BU182" s="491"/>
      <c r="BV182" s="491"/>
      <c r="BW182" s="491"/>
      <c r="BX182" s="491" t="str">
        <f>IF(AND(D182="R7_補正", OR(分岐管理シート!AF180&lt;27,分岐管理シート!AF180&gt;39)),"error","")</f>
        <v/>
      </c>
      <c r="BY182" s="491" t="str">
        <f>IF(F182="","",IF(OR(分岐管理シート!AG180&lt;27,分岐管理シート!AG180&gt;39),"error",""))</f>
        <v/>
      </c>
      <c r="BZ182" s="491" t="str">
        <f>IF(F182="","",IF(AND(OR(AD182="○", D182="R7_補正", D182="R7_予備"), 分岐管理シート!AG180&gt;=27),"",IF(AND(分岐管理シート!AG180&lt;=38, 分岐管理シート!AG180&gt;=27),"","error")))</f>
        <v/>
      </c>
      <c r="CA182" s="492" t="str">
        <f>IF(OR(D182="", D182="R6_補正", D182="R7_予備"),
   "",IF(F182="","",IF(AND(VLOOKUP(AE182,―!$AH$15:$AI$40,2,FALSE) &lt;= VLOOKUP(AF182,―!$AH$15:$AI$40,2,FALSE),VLOOKUP(AF182,―!$AH$15:$AI$40,2,FALSE) &lt;= VLOOKUP(AG182,―!$AH$15:$AI$40,2,FALSE)),"","error")))</f>
        <v/>
      </c>
      <c r="CB182" s="492" t="str">
        <f t="shared" si="7"/>
        <v/>
      </c>
      <c r="CC182" s="491" t="str">
        <f t="shared" si="8"/>
        <v/>
      </c>
      <c r="CD182" s="491" t="str">
        <f t="shared" si="9"/>
        <v/>
      </c>
      <c r="CE182" s="485"/>
      <c r="CF182" s="485"/>
      <c r="CG182" s="485"/>
      <c r="CH182" s="485"/>
      <c r="CI182" s="485" t="str">
        <f>分岐管理シート!BD180</f>
        <v/>
      </c>
      <c r="CJ182" s="493" t="str">
        <f t="shared" si="10"/>
        <v/>
      </c>
      <c r="CK182" s="555" t="str">
        <f>IF(D182="R6_補正",IF(SUM(変更カウント!D180:AR180)=0,"","error"),IF(AND(SUM(変更カウント!D180:AE180)=0,SUM(変更カウント!AH180:AP180)=0,変更カウント!AR180=0),"","error"))</f>
        <v/>
      </c>
    </row>
    <row r="183" spans="1:89" ht="24" thickBot="1" x14ac:dyDescent="0.25">
      <c r="A183" s="500"/>
      <c r="B183" s="501"/>
      <c r="C183" s="498">
        <v>109</v>
      </c>
      <c r="D183" s="467"/>
      <c r="E183" s="468"/>
      <c r="F183" s="469"/>
      <c r="G183" s="469"/>
      <c r="H183" s="469"/>
      <c r="I183" s="470"/>
      <c r="J183" s="470"/>
      <c r="K183" s="471"/>
      <c r="L183" s="470"/>
      <c r="M183" s="443"/>
      <c r="N183" s="443"/>
      <c r="O183" s="443"/>
      <c r="P183" s="472"/>
      <c r="Q183" s="197">
        <v>0</v>
      </c>
      <c r="R183" s="198">
        <v>0</v>
      </c>
      <c r="S183" s="473"/>
      <c r="T183" s="197"/>
      <c r="U183" s="197"/>
      <c r="V183" s="197"/>
      <c r="W183" s="474"/>
      <c r="X183" s="473"/>
      <c r="Y183" s="473"/>
      <c r="Z183" s="473"/>
      <c r="AA183" s="475"/>
      <c r="AB183" s="469"/>
      <c r="AC183" s="469"/>
      <c r="AD183" s="469"/>
      <c r="AE183" s="476"/>
      <c r="AF183" s="221"/>
      <c r="AG183" s="221"/>
      <c r="AH183" s="477"/>
      <c r="AI183" s="478"/>
      <c r="AJ183" s="475"/>
      <c r="AK183" s="479"/>
      <c r="AL183" s="479"/>
      <c r="AM183" s="480"/>
      <c r="AN183" s="479"/>
      <c r="AO183" s="481"/>
      <c r="AP183" s="482"/>
      <c r="AQ183" s="552"/>
      <c r="AR183" s="483"/>
      <c r="AS183" s="539"/>
      <c r="AT183" s="540"/>
      <c r="AU183" s="541"/>
      <c r="AV183" s="484"/>
      <c r="AW183" s="484"/>
      <c r="AX183" s="484"/>
      <c r="AY183" s="484"/>
      <c r="AZ183" s="484"/>
      <c r="BA183" s="484"/>
      <c r="BB183" s="485"/>
      <c r="BC183" s="485"/>
      <c r="BD183" s="486"/>
      <c r="BE183" s="487"/>
      <c r="BF183" s="485"/>
      <c r="BG183" s="484"/>
      <c r="BH183" s="485"/>
      <c r="BI183" s="485"/>
      <c r="BJ183" s="485"/>
      <c r="BK183" s="488"/>
      <c r="BL183" s="489"/>
      <c r="BM183" s="485"/>
      <c r="BN183" s="485"/>
      <c r="BO183" s="485"/>
      <c r="BP183" s="485"/>
      <c r="BQ183" s="490"/>
      <c r="BR183" s="485"/>
      <c r="BS183" s="491" t="str">
        <f>IF(F183="","",IF(OR(AND(分岐管理シート!D181&lt;9, 分岐管理シート!L181&lt;10),AND(分岐管理シート!D181&gt;9, 分岐管理シート!L181&gt;10)),"","error"))</f>
        <v/>
      </c>
      <c r="BT183" s="491"/>
      <c r="BU183" s="491"/>
      <c r="BV183" s="491"/>
      <c r="BW183" s="491"/>
      <c r="BX183" s="491" t="str">
        <f>IF(AND(D183="R7_補正", OR(分岐管理シート!AF181&lt;27,分岐管理シート!AF181&gt;39)),"error","")</f>
        <v/>
      </c>
      <c r="BY183" s="491" t="str">
        <f>IF(F183="","",IF(OR(分岐管理シート!AG181&lt;27,分岐管理シート!AG181&gt;39),"error",""))</f>
        <v/>
      </c>
      <c r="BZ183" s="491" t="str">
        <f>IF(F183="","",IF(AND(OR(AD183="○", D183="R7_補正", D183="R7_予備"), 分岐管理シート!AG181&gt;=27),"",IF(AND(分岐管理シート!AG181&lt;=38, 分岐管理シート!AG181&gt;=27),"","error")))</f>
        <v/>
      </c>
      <c r="CA183" s="492" t="str">
        <f>IF(OR(D183="", D183="R6_補正", D183="R7_予備"),
   "",IF(F183="","",IF(AND(VLOOKUP(AE183,―!$AH$15:$AI$40,2,FALSE) &lt;= VLOOKUP(AF183,―!$AH$15:$AI$40,2,FALSE),VLOOKUP(AF183,―!$AH$15:$AI$40,2,FALSE) &lt;= VLOOKUP(AG183,―!$AH$15:$AI$40,2,FALSE)),"","error")))</f>
        <v/>
      </c>
      <c r="CB183" s="492" t="str">
        <f t="shared" si="7"/>
        <v/>
      </c>
      <c r="CC183" s="491" t="str">
        <f t="shared" si="8"/>
        <v/>
      </c>
      <c r="CD183" s="491" t="str">
        <f t="shared" si="9"/>
        <v/>
      </c>
      <c r="CE183" s="485"/>
      <c r="CF183" s="485"/>
      <c r="CG183" s="485"/>
      <c r="CH183" s="485"/>
      <c r="CI183" s="485" t="str">
        <f>分岐管理シート!BD181</f>
        <v/>
      </c>
      <c r="CJ183" s="493" t="str">
        <f t="shared" si="10"/>
        <v/>
      </c>
      <c r="CK183" s="555" t="str">
        <f>IF(D183="R6_補正",IF(SUM(変更カウント!D181:AR181)=0,"","error"),IF(AND(SUM(変更カウント!D181:AE181)=0,SUM(変更カウント!AH181:AP181)=0,変更カウント!AR181=0),"","error"))</f>
        <v/>
      </c>
    </row>
    <row r="184" spans="1:89" ht="24" thickBot="1" x14ac:dyDescent="0.25">
      <c r="A184" s="500"/>
      <c r="B184" s="501"/>
      <c r="C184" s="499">
        <v>110</v>
      </c>
      <c r="D184" s="467"/>
      <c r="E184" s="468"/>
      <c r="F184" s="469"/>
      <c r="G184" s="469"/>
      <c r="H184" s="469"/>
      <c r="I184" s="470"/>
      <c r="J184" s="470"/>
      <c r="K184" s="471"/>
      <c r="L184" s="470"/>
      <c r="M184" s="443"/>
      <c r="N184" s="443"/>
      <c r="O184" s="443"/>
      <c r="P184" s="472"/>
      <c r="Q184" s="197">
        <v>0</v>
      </c>
      <c r="R184" s="198">
        <v>0</v>
      </c>
      <c r="S184" s="473"/>
      <c r="T184" s="197"/>
      <c r="U184" s="197"/>
      <c r="V184" s="197"/>
      <c r="W184" s="474"/>
      <c r="X184" s="473"/>
      <c r="Y184" s="473"/>
      <c r="Z184" s="473"/>
      <c r="AA184" s="475"/>
      <c r="AB184" s="469"/>
      <c r="AC184" s="469"/>
      <c r="AD184" s="469"/>
      <c r="AE184" s="476"/>
      <c r="AF184" s="221"/>
      <c r="AG184" s="221"/>
      <c r="AH184" s="477"/>
      <c r="AI184" s="478"/>
      <c r="AJ184" s="475"/>
      <c r="AK184" s="479"/>
      <c r="AL184" s="479"/>
      <c r="AM184" s="480"/>
      <c r="AN184" s="479"/>
      <c r="AO184" s="481"/>
      <c r="AP184" s="482"/>
      <c r="AQ184" s="552"/>
      <c r="AR184" s="483"/>
      <c r="AS184" s="539"/>
      <c r="AT184" s="540"/>
      <c r="AU184" s="541"/>
      <c r="AV184" s="484"/>
      <c r="AW184" s="484"/>
      <c r="AX184" s="484"/>
      <c r="AY184" s="484"/>
      <c r="AZ184" s="484"/>
      <c r="BA184" s="484"/>
      <c r="BB184" s="485"/>
      <c r="BC184" s="485"/>
      <c r="BD184" s="486"/>
      <c r="BE184" s="487"/>
      <c r="BF184" s="485"/>
      <c r="BG184" s="484"/>
      <c r="BH184" s="485"/>
      <c r="BI184" s="485"/>
      <c r="BJ184" s="485"/>
      <c r="BK184" s="488"/>
      <c r="BL184" s="489"/>
      <c r="BM184" s="485"/>
      <c r="BN184" s="485"/>
      <c r="BO184" s="485"/>
      <c r="BP184" s="485"/>
      <c r="BQ184" s="490"/>
      <c r="BR184" s="485"/>
      <c r="BS184" s="491" t="str">
        <f>IF(F184="","",IF(OR(AND(分岐管理シート!D182&lt;9, 分岐管理シート!L182&lt;10),AND(分岐管理シート!D182&gt;9, 分岐管理シート!L182&gt;10)),"","error"))</f>
        <v/>
      </c>
      <c r="BT184" s="491"/>
      <c r="BU184" s="491"/>
      <c r="BV184" s="491"/>
      <c r="BW184" s="491"/>
      <c r="BX184" s="491" t="str">
        <f>IF(AND(D184="R7_補正", OR(分岐管理シート!AF182&lt;27,分岐管理シート!AF182&gt;39)),"error","")</f>
        <v/>
      </c>
      <c r="BY184" s="491" t="str">
        <f>IF(F184="","",IF(OR(分岐管理シート!AG182&lt;27,分岐管理シート!AG182&gt;39),"error",""))</f>
        <v/>
      </c>
      <c r="BZ184" s="491" t="str">
        <f>IF(F184="","",IF(AND(OR(AD184="○", D184="R7_補正", D184="R7_予備"), 分岐管理シート!AG182&gt;=27),"",IF(AND(分岐管理シート!AG182&lt;=38, 分岐管理シート!AG182&gt;=27),"","error")))</f>
        <v/>
      </c>
      <c r="CA184" s="492" t="str">
        <f>IF(OR(D184="", D184="R6_補正", D184="R7_予備"),
   "",IF(F184="","",IF(AND(VLOOKUP(AE184,―!$AH$15:$AI$40,2,FALSE) &lt;= VLOOKUP(AF184,―!$AH$15:$AI$40,2,FALSE),VLOOKUP(AF184,―!$AH$15:$AI$40,2,FALSE) &lt;= VLOOKUP(AG184,―!$AH$15:$AI$40,2,FALSE)),"","error")))</f>
        <v/>
      </c>
      <c r="CB184" s="492" t="str">
        <f t="shared" si="7"/>
        <v/>
      </c>
      <c r="CC184" s="491" t="str">
        <f t="shared" si="8"/>
        <v/>
      </c>
      <c r="CD184" s="491" t="str">
        <f t="shared" si="9"/>
        <v/>
      </c>
      <c r="CE184" s="485"/>
      <c r="CF184" s="485"/>
      <c r="CG184" s="485"/>
      <c r="CH184" s="485"/>
      <c r="CI184" s="485" t="str">
        <f>分岐管理シート!BD182</f>
        <v/>
      </c>
      <c r="CJ184" s="493" t="str">
        <f t="shared" si="10"/>
        <v/>
      </c>
      <c r="CK184" s="555" t="str">
        <f>IF(D184="R6_補正",IF(SUM(変更カウント!D182:AR182)=0,"","error"),IF(AND(SUM(変更カウント!D182:AE182)=0,SUM(変更カウント!AH182:AP182)=0,変更カウント!AR182=0),"","error"))</f>
        <v/>
      </c>
    </row>
    <row r="185" spans="1:89" ht="24" thickBot="1" x14ac:dyDescent="0.25">
      <c r="A185" s="500"/>
      <c r="B185" s="501"/>
      <c r="C185" s="499">
        <v>111</v>
      </c>
      <c r="D185" s="467"/>
      <c r="E185" s="468"/>
      <c r="F185" s="469"/>
      <c r="G185" s="469"/>
      <c r="H185" s="469"/>
      <c r="I185" s="470"/>
      <c r="J185" s="470"/>
      <c r="K185" s="471"/>
      <c r="L185" s="470"/>
      <c r="M185" s="443"/>
      <c r="N185" s="443"/>
      <c r="O185" s="443"/>
      <c r="P185" s="472"/>
      <c r="Q185" s="197">
        <v>0</v>
      </c>
      <c r="R185" s="198">
        <v>0</v>
      </c>
      <c r="S185" s="473"/>
      <c r="T185" s="197"/>
      <c r="U185" s="197"/>
      <c r="V185" s="197"/>
      <c r="W185" s="474"/>
      <c r="X185" s="473"/>
      <c r="Y185" s="473"/>
      <c r="Z185" s="473"/>
      <c r="AA185" s="475"/>
      <c r="AB185" s="469"/>
      <c r="AC185" s="469"/>
      <c r="AD185" s="469"/>
      <c r="AE185" s="476"/>
      <c r="AF185" s="221"/>
      <c r="AG185" s="221"/>
      <c r="AH185" s="477"/>
      <c r="AI185" s="478"/>
      <c r="AJ185" s="475"/>
      <c r="AK185" s="479"/>
      <c r="AL185" s="479"/>
      <c r="AM185" s="480"/>
      <c r="AN185" s="479"/>
      <c r="AO185" s="481"/>
      <c r="AP185" s="482"/>
      <c r="AQ185" s="552"/>
      <c r="AR185" s="483"/>
      <c r="AS185" s="539"/>
      <c r="AT185" s="540"/>
      <c r="AU185" s="541"/>
      <c r="AV185" s="484"/>
      <c r="AW185" s="484"/>
      <c r="AX185" s="484"/>
      <c r="AY185" s="484"/>
      <c r="AZ185" s="484"/>
      <c r="BA185" s="484"/>
      <c r="BB185" s="485"/>
      <c r="BC185" s="485"/>
      <c r="BD185" s="486"/>
      <c r="BE185" s="487"/>
      <c r="BF185" s="485"/>
      <c r="BG185" s="484"/>
      <c r="BH185" s="485"/>
      <c r="BI185" s="485"/>
      <c r="BJ185" s="485"/>
      <c r="BK185" s="488"/>
      <c r="BL185" s="489"/>
      <c r="BM185" s="485"/>
      <c r="BN185" s="485"/>
      <c r="BO185" s="485"/>
      <c r="BP185" s="485"/>
      <c r="BQ185" s="490"/>
      <c r="BR185" s="485"/>
      <c r="BS185" s="491" t="str">
        <f>IF(F185="","",IF(OR(AND(分岐管理シート!D183&lt;9, 分岐管理シート!L183&lt;10),AND(分岐管理シート!D183&gt;9, 分岐管理シート!L183&gt;10)),"","error"))</f>
        <v/>
      </c>
      <c r="BT185" s="491"/>
      <c r="BU185" s="491"/>
      <c r="BV185" s="491"/>
      <c r="BW185" s="491"/>
      <c r="BX185" s="491" t="str">
        <f>IF(AND(D185="R7_補正", OR(分岐管理シート!AF183&lt;27,分岐管理シート!AF183&gt;39)),"error","")</f>
        <v/>
      </c>
      <c r="BY185" s="491" t="str">
        <f>IF(F185="","",IF(OR(分岐管理シート!AG183&lt;27,分岐管理シート!AG183&gt;39),"error",""))</f>
        <v/>
      </c>
      <c r="BZ185" s="491" t="str">
        <f>IF(F185="","",IF(AND(OR(AD185="○", D185="R7_補正", D185="R7_予備"), 分岐管理シート!AG183&gt;=27),"",IF(AND(分岐管理シート!AG183&lt;=38, 分岐管理シート!AG183&gt;=27),"","error")))</f>
        <v/>
      </c>
      <c r="CA185" s="492" t="str">
        <f>IF(OR(D185="", D185="R6_補正", D185="R7_予備"),
   "",IF(F185="","",IF(AND(VLOOKUP(AE185,―!$AH$15:$AI$40,2,FALSE) &lt;= VLOOKUP(AF185,―!$AH$15:$AI$40,2,FALSE),VLOOKUP(AF185,―!$AH$15:$AI$40,2,FALSE) &lt;= VLOOKUP(AG185,―!$AH$15:$AI$40,2,FALSE)),"","error")))</f>
        <v/>
      </c>
      <c r="CB185" s="492" t="str">
        <f t="shared" si="7"/>
        <v/>
      </c>
      <c r="CC185" s="491" t="str">
        <f t="shared" si="8"/>
        <v/>
      </c>
      <c r="CD185" s="491" t="str">
        <f t="shared" si="9"/>
        <v/>
      </c>
      <c r="CE185" s="485"/>
      <c r="CF185" s="485"/>
      <c r="CG185" s="485"/>
      <c r="CH185" s="485"/>
      <c r="CI185" s="485" t="str">
        <f>分岐管理シート!BD183</f>
        <v/>
      </c>
      <c r="CJ185" s="493" t="str">
        <f t="shared" si="10"/>
        <v/>
      </c>
      <c r="CK185" s="555" t="str">
        <f>IF(D185="R6_補正",IF(SUM(変更カウント!D183:AR183)=0,"","error"),IF(AND(SUM(変更カウント!D183:AE183)=0,SUM(変更カウント!AH183:AP183)=0,変更カウント!AR183=0),"","error"))</f>
        <v/>
      </c>
    </row>
    <row r="186" spans="1:89" ht="24" thickBot="1" x14ac:dyDescent="0.25">
      <c r="A186" s="500"/>
      <c r="B186" s="501"/>
      <c r="C186" s="498">
        <v>112</v>
      </c>
      <c r="D186" s="467"/>
      <c r="E186" s="468"/>
      <c r="F186" s="469"/>
      <c r="G186" s="469"/>
      <c r="H186" s="469"/>
      <c r="I186" s="470"/>
      <c r="J186" s="470"/>
      <c r="K186" s="471"/>
      <c r="L186" s="470"/>
      <c r="M186" s="443"/>
      <c r="N186" s="443"/>
      <c r="O186" s="443"/>
      <c r="P186" s="472"/>
      <c r="Q186" s="197">
        <v>0</v>
      </c>
      <c r="R186" s="198">
        <v>0</v>
      </c>
      <c r="S186" s="473"/>
      <c r="T186" s="197"/>
      <c r="U186" s="197"/>
      <c r="V186" s="197"/>
      <c r="W186" s="474"/>
      <c r="X186" s="473"/>
      <c r="Y186" s="473"/>
      <c r="Z186" s="473"/>
      <c r="AA186" s="475"/>
      <c r="AB186" s="469"/>
      <c r="AC186" s="469"/>
      <c r="AD186" s="469"/>
      <c r="AE186" s="476"/>
      <c r="AF186" s="221"/>
      <c r="AG186" s="221"/>
      <c r="AH186" s="477"/>
      <c r="AI186" s="478"/>
      <c r="AJ186" s="475"/>
      <c r="AK186" s="479"/>
      <c r="AL186" s="479"/>
      <c r="AM186" s="480"/>
      <c r="AN186" s="479"/>
      <c r="AO186" s="481"/>
      <c r="AP186" s="482"/>
      <c r="AQ186" s="552"/>
      <c r="AR186" s="483"/>
      <c r="AS186" s="539"/>
      <c r="AT186" s="540"/>
      <c r="AU186" s="541"/>
      <c r="AV186" s="484"/>
      <c r="AW186" s="484"/>
      <c r="AX186" s="484"/>
      <c r="AY186" s="484"/>
      <c r="AZ186" s="484"/>
      <c r="BA186" s="484"/>
      <c r="BB186" s="485"/>
      <c r="BC186" s="485"/>
      <c r="BD186" s="486"/>
      <c r="BE186" s="487"/>
      <c r="BF186" s="485"/>
      <c r="BG186" s="484"/>
      <c r="BH186" s="485"/>
      <c r="BI186" s="485"/>
      <c r="BJ186" s="485"/>
      <c r="BK186" s="488"/>
      <c r="BL186" s="489"/>
      <c r="BM186" s="485"/>
      <c r="BN186" s="485"/>
      <c r="BO186" s="485"/>
      <c r="BP186" s="485"/>
      <c r="BQ186" s="490"/>
      <c r="BR186" s="485"/>
      <c r="BS186" s="491" t="str">
        <f>IF(F186="","",IF(OR(AND(分岐管理シート!D184&lt;9, 分岐管理シート!L184&lt;10),AND(分岐管理シート!D184&gt;9, 分岐管理シート!L184&gt;10)),"","error"))</f>
        <v/>
      </c>
      <c r="BT186" s="491"/>
      <c r="BU186" s="491"/>
      <c r="BV186" s="491"/>
      <c r="BW186" s="491"/>
      <c r="BX186" s="491" t="str">
        <f>IF(AND(D186="R7_補正", OR(分岐管理シート!AF184&lt;27,分岐管理シート!AF184&gt;39)),"error","")</f>
        <v/>
      </c>
      <c r="BY186" s="491" t="str">
        <f>IF(F186="","",IF(OR(分岐管理シート!AG184&lt;27,分岐管理シート!AG184&gt;39),"error",""))</f>
        <v/>
      </c>
      <c r="BZ186" s="491" t="str">
        <f>IF(F186="","",IF(AND(OR(AD186="○", D186="R7_補正", D186="R7_予備"), 分岐管理シート!AG184&gt;=27),"",IF(AND(分岐管理シート!AG184&lt;=38, 分岐管理シート!AG184&gt;=27),"","error")))</f>
        <v/>
      </c>
      <c r="CA186" s="492" t="str">
        <f>IF(OR(D186="", D186="R6_補正", D186="R7_予備"),
   "",IF(F186="","",IF(AND(VLOOKUP(AE186,―!$AH$15:$AI$40,2,FALSE) &lt;= VLOOKUP(AF186,―!$AH$15:$AI$40,2,FALSE),VLOOKUP(AF186,―!$AH$15:$AI$40,2,FALSE) &lt;= VLOOKUP(AG186,―!$AH$15:$AI$40,2,FALSE)),"","error")))</f>
        <v/>
      </c>
      <c r="CB186" s="492" t="str">
        <f t="shared" si="7"/>
        <v/>
      </c>
      <c r="CC186" s="491" t="str">
        <f t="shared" si="8"/>
        <v/>
      </c>
      <c r="CD186" s="491" t="str">
        <f t="shared" si="9"/>
        <v/>
      </c>
      <c r="CE186" s="485"/>
      <c r="CF186" s="485"/>
      <c r="CG186" s="485"/>
      <c r="CH186" s="485"/>
      <c r="CI186" s="485" t="str">
        <f>分岐管理シート!BD184</f>
        <v/>
      </c>
      <c r="CJ186" s="493" t="str">
        <f t="shared" si="10"/>
        <v/>
      </c>
      <c r="CK186" s="555" t="str">
        <f>IF(D186="R6_補正",IF(SUM(変更カウント!D184:AR184)=0,"","error"),IF(AND(SUM(変更カウント!D184:AE184)=0,SUM(変更カウント!AH184:AP184)=0,変更カウント!AR184=0),"","error"))</f>
        <v/>
      </c>
    </row>
    <row r="187" spans="1:89" ht="24" thickBot="1" x14ac:dyDescent="0.25">
      <c r="A187" s="500"/>
      <c r="B187" s="501"/>
      <c r="C187" s="499">
        <v>113</v>
      </c>
      <c r="D187" s="467"/>
      <c r="E187" s="468"/>
      <c r="F187" s="469"/>
      <c r="G187" s="469"/>
      <c r="H187" s="469"/>
      <c r="I187" s="470"/>
      <c r="J187" s="470"/>
      <c r="K187" s="471"/>
      <c r="L187" s="470"/>
      <c r="M187" s="443"/>
      <c r="N187" s="443"/>
      <c r="O187" s="443"/>
      <c r="P187" s="472"/>
      <c r="Q187" s="197">
        <v>0</v>
      </c>
      <c r="R187" s="198">
        <v>0</v>
      </c>
      <c r="S187" s="473"/>
      <c r="T187" s="197"/>
      <c r="U187" s="197"/>
      <c r="V187" s="197"/>
      <c r="W187" s="474"/>
      <c r="X187" s="473"/>
      <c r="Y187" s="473"/>
      <c r="Z187" s="473"/>
      <c r="AA187" s="475"/>
      <c r="AB187" s="469"/>
      <c r="AC187" s="469"/>
      <c r="AD187" s="469"/>
      <c r="AE187" s="476"/>
      <c r="AF187" s="221"/>
      <c r="AG187" s="221"/>
      <c r="AH187" s="477"/>
      <c r="AI187" s="478"/>
      <c r="AJ187" s="475"/>
      <c r="AK187" s="479"/>
      <c r="AL187" s="479"/>
      <c r="AM187" s="480"/>
      <c r="AN187" s="479"/>
      <c r="AO187" s="481"/>
      <c r="AP187" s="482"/>
      <c r="AQ187" s="552"/>
      <c r="AR187" s="483"/>
      <c r="AS187" s="539"/>
      <c r="AT187" s="540"/>
      <c r="AU187" s="541"/>
      <c r="AV187" s="484"/>
      <c r="AW187" s="484"/>
      <c r="AX187" s="484"/>
      <c r="AY187" s="484"/>
      <c r="AZ187" s="484"/>
      <c r="BA187" s="484"/>
      <c r="BB187" s="485"/>
      <c r="BC187" s="485"/>
      <c r="BD187" s="486"/>
      <c r="BE187" s="487"/>
      <c r="BF187" s="485"/>
      <c r="BG187" s="484"/>
      <c r="BH187" s="485"/>
      <c r="BI187" s="485"/>
      <c r="BJ187" s="485"/>
      <c r="BK187" s="488"/>
      <c r="BL187" s="489"/>
      <c r="BM187" s="485"/>
      <c r="BN187" s="485"/>
      <c r="BO187" s="485"/>
      <c r="BP187" s="485"/>
      <c r="BQ187" s="490"/>
      <c r="BR187" s="485"/>
      <c r="BS187" s="491" t="str">
        <f>IF(F187="","",IF(OR(AND(分岐管理シート!D185&lt;9, 分岐管理シート!L185&lt;10),AND(分岐管理シート!D185&gt;9, 分岐管理シート!L185&gt;10)),"","error"))</f>
        <v/>
      </c>
      <c r="BT187" s="491"/>
      <c r="BU187" s="491"/>
      <c r="BV187" s="491"/>
      <c r="BW187" s="491"/>
      <c r="BX187" s="491" t="str">
        <f>IF(AND(D187="R7_補正", OR(分岐管理シート!AF185&lt;27,分岐管理シート!AF185&gt;39)),"error","")</f>
        <v/>
      </c>
      <c r="BY187" s="491" t="str">
        <f>IF(F187="","",IF(OR(分岐管理シート!AG185&lt;27,分岐管理シート!AG185&gt;39),"error",""))</f>
        <v/>
      </c>
      <c r="BZ187" s="491" t="str">
        <f>IF(F187="","",IF(AND(OR(AD187="○", D187="R7_補正", D187="R7_予備"), 分岐管理シート!AG185&gt;=27),"",IF(AND(分岐管理シート!AG185&lt;=38, 分岐管理シート!AG185&gt;=27),"","error")))</f>
        <v/>
      </c>
      <c r="CA187" s="492" t="str">
        <f>IF(OR(D187="", D187="R6_補正", D187="R7_予備"),
   "",IF(F187="","",IF(AND(VLOOKUP(AE187,―!$AH$15:$AI$40,2,FALSE) &lt;= VLOOKUP(AF187,―!$AH$15:$AI$40,2,FALSE),VLOOKUP(AF187,―!$AH$15:$AI$40,2,FALSE) &lt;= VLOOKUP(AG187,―!$AH$15:$AI$40,2,FALSE)),"","error")))</f>
        <v/>
      </c>
      <c r="CB187" s="492" t="str">
        <f t="shared" si="7"/>
        <v/>
      </c>
      <c r="CC187" s="491" t="str">
        <f t="shared" si="8"/>
        <v/>
      </c>
      <c r="CD187" s="491" t="str">
        <f t="shared" si="9"/>
        <v/>
      </c>
      <c r="CE187" s="485"/>
      <c r="CF187" s="485"/>
      <c r="CG187" s="485"/>
      <c r="CH187" s="485"/>
      <c r="CI187" s="485" t="str">
        <f>分岐管理シート!BD185</f>
        <v/>
      </c>
      <c r="CJ187" s="493" t="str">
        <f t="shared" si="10"/>
        <v/>
      </c>
      <c r="CK187" s="555" t="str">
        <f>IF(D187="R6_補正",IF(SUM(変更カウント!D185:AR185)=0,"","error"),IF(AND(SUM(変更カウント!D185:AE185)=0,SUM(変更カウント!AH185:AP185)=0,変更カウント!AR185=0),"","error"))</f>
        <v/>
      </c>
    </row>
    <row r="188" spans="1:89" ht="24" thickBot="1" x14ac:dyDescent="0.25">
      <c r="A188" s="500"/>
      <c r="B188" s="501"/>
      <c r="C188" s="499">
        <v>114</v>
      </c>
      <c r="D188" s="467"/>
      <c r="E188" s="468"/>
      <c r="F188" s="469"/>
      <c r="G188" s="469"/>
      <c r="H188" s="469"/>
      <c r="I188" s="470"/>
      <c r="J188" s="470"/>
      <c r="K188" s="471"/>
      <c r="L188" s="470"/>
      <c r="M188" s="443"/>
      <c r="N188" s="443"/>
      <c r="O188" s="443"/>
      <c r="P188" s="472"/>
      <c r="Q188" s="197">
        <v>0</v>
      </c>
      <c r="R188" s="198">
        <v>0</v>
      </c>
      <c r="S188" s="473"/>
      <c r="T188" s="197"/>
      <c r="U188" s="197"/>
      <c r="V188" s="197"/>
      <c r="W188" s="474"/>
      <c r="X188" s="473"/>
      <c r="Y188" s="473"/>
      <c r="Z188" s="473"/>
      <c r="AA188" s="475"/>
      <c r="AB188" s="469"/>
      <c r="AC188" s="469"/>
      <c r="AD188" s="469"/>
      <c r="AE188" s="476"/>
      <c r="AF188" s="221"/>
      <c r="AG188" s="221"/>
      <c r="AH188" s="477"/>
      <c r="AI188" s="478"/>
      <c r="AJ188" s="475"/>
      <c r="AK188" s="479"/>
      <c r="AL188" s="479"/>
      <c r="AM188" s="480"/>
      <c r="AN188" s="479"/>
      <c r="AO188" s="481"/>
      <c r="AP188" s="482"/>
      <c r="AQ188" s="552"/>
      <c r="AR188" s="483"/>
      <c r="AS188" s="539"/>
      <c r="AT188" s="540"/>
      <c r="AU188" s="541"/>
      <c r="AV188" s="484"/>
      <c r="AW188" s="484"/>
      <c r="AX188" s="484"/>
      <c r="AY188" s="484"/>
      <c r="AZ188" s="484"/>
      <c r="BA188" s="484"/>
      <c r="BB188" s="485"/>
      <c r="BC188" s="485"/>
      <c r="BD188" s="486"/>
      <c r="BE188" s="487"/>
      <c r="BF188" s="485"/>
      <c r="BG188" s="484"/>
      <c r="BH188" s="485"/>
      <c r="BI188" s="485"/>
      <c r="BJ188" s="485"/>
      <c r="BK188" s="488"/>
      <c r="BL188" s="489"/>
      <c r="BM188" s="485"/>
      <c r="BN188" s="485"/>
      <c r="BO188" s="485"/>
      <c r="BP188" s="485"/>
      <c r="BQ188" s="490"/>
      <c r="BR188" s="485"/>
      <c r="BS188" s="491" t="str">
        <f>IF(F188="","",IF(OR(AND(分岐管理シート!D186&lt;9, 分岐管理シート!L186&lt;10),AND(分岐管理シート!D186&gt;9, 分岐管理シート!L186&gt;10)),"","error"))</f>
        <v/>
      </c>
      <c r="BT188" s="491"/>
      <c r="BU188" s="491"/>
      <c r="BV188" s="491"/>
      <c r="BW188" s="491"/>
      <c r="BX188" s="491" t="str">
        <f>IF(AND(D188="R7_補正", OR(分岐管理シート!AF186&lt;27,分岐管理シート!AF186&gt;39)),"error","")</f>
        <v/>
      </c>
      <c r="BY188" s="491" t="str">
        <f>IF(F188="","",IF(OR(分岐管理シート!AG186&lt;27,分岐管理シート!AG186&gt;39),"error",""))</f>
        <v/>
      </c>
      <c r="BZ188" s="491" t="str">
        <f>IF(F188="","",IF(AND(OR(AD188="○", D188="R7_補正", D188="R7_予備"), 分岐管理シート!AG186&gt;=27),"",IF(AND(分岐管理シート!AG186&lt;=38, 分岐管理シート!AG186&gt;=27),"","error")))</f>
        <v/>
      </c>
      <c r="CA188" s="492" t="str">
        <f>IF(OR(D188="", D188="R6_補正", D188="R7_予備"),
   "",IF(F188="","",IF(AND(VLOOKUP(AE188,―!$AH$15:$AI$40,2,FALSE) &lt;= VLOOKUP(AF188,―!$AH$15:$AI$40,2,FALSE),VLOOKUP(AF188,―!$AH$15:$AI$40,2,FALSE) &lt;= VLOOKUP(AG188,―!$AH$15:$AI$40,2,FALSE)),"","error")))</f>
        <v/>
      </c>
      <c r="CB188" s="492" t="str">
        <f t="shared" si="7"/>
        <v/>
      </c>
      <c r="CC188" s="491" t="str">
        <f t="shared" si="8"/>
        <v/>
      </c>
      <c r="CD188" s="491" t="str">
        <f t="shared" si="9"/>
        <v/>
      </c>
      <c r="CE188" s="485"/>
      <c r="CF188" s="485"/>
      <c r="CG188" s="485"/>
      <c r="CH188" s="485"/>
      <c r="CI188" s="485" t="str">
        <f>分岐管理シート!BD186</f>
        <v/>
      </c>
      <c r="CJ188" s="493" t="str">
        <f t="shared" si="10"/>
        <v/>
      </c>
      <c r="CK188" s="555" t="str">
        <f>IF(D188="R6_補正",IF(SUM(変更カウント!D186:AR186)=0,"","error"),IF(AND(SUM(変更カウント!D186:AE186)=0,SUM(変更カウント!AH186:AP186)=0,変更カウント!AR186=0),"","error"))</f>
        <v/>
      </c>
    </row>
    <row r="189" spans="1:89" ht="24" thickBot="1" x14ac:dyDescent="0.25">
      <c r="A189" s="500"/>
      <c r="B189" s="501"/>
      <c r="C189" s="498">
        <v>115</v>
      </c>
      <c r="D189" s="467"/>
      <c r="E189" s="468"/>
      <c r="F189" s="469"/>
      <c r="G189" s="469"/>
      <c r="H189" s="469"/>
      <c r="I189" s="470"/>
      <c r="J189" s="470"/>
      <c r="K189" s="471"/>
      <c r="L189" s="470"/>
      <c r="M189" s="443"/>
      <c r="N189" s="443"/>
      <c r="O189" s="443"/>
      <c r="P189" s="472"/>
      <c r="Q189" s="197">
        <v>0</v>
      </c>
      <c r="R189" s="198">
        <v>0</v>
      </c>
      <c r="S189" s="473"/>
      <c r="T189" s="197"/>
      <c r="U189" s="197"/>
      <c r="V189" s="197"/>
      <c r="W189" s="474"/>
      <c r="X189" s="473"/>
      <c r="Y189" s="473"/>
      <c r="Z189" s="473"/>
      <c r="AA189" s="475"/>
      <c r="AB189" s="469"/>
      <c r="AC189" s="469"/>
      <c r="AD189" s="469"/>
      <c r="AE189" s="476"/>
      <c r="AF189" s="221"/>
      <c r="AG189" s="221"/>
      <c r="AH189" s="477"/>
      <c r="AI189" s="478"/>
      <c r="AJ189" s="475"/>
      <c r="AK189" s="479"/>
      <c r="AL189" s="479"/>
      <c r="AM189" s="480"/>
      <c r="AN189" s="479"/>
      <c r="AO189" s="481"/>
      <c r="AP189" s="482"/>
      <c r="AQ189" s="552"/>
      <c r="AR189" s="483"/>
      <c r="AS189" s="539"/>
      <c r="AT189" s="540"/>
      <c r="AU189" s="541"/>
      <c r="AV189" s="484"/>
      <c r="AW189" s="484"/>
      <c r="AX189" s="484"/>
      <c r="AY189" s="484"/>
      <c r="AZ189" s="484"/>
      <c r="BA189" s="484"/>
      <c r="BB189" s="485"/>
      <c r="BC189" s="485"/>
      <c r="BD189" s="486"/>
      <c r="BE189" s="487"/>
      <c r="BF189" s="485"/>
      <c r="BG189" s="484"/>
      <c r="BH189" s="485"/>
      <c r="BI189" s="485"/>
      <c r="BJ189" s="485"/>
      <c r="BK189" s="488"/>
      <c r="BL189" s="489"/>
      <c r="BM189" s="485"/>
      <c r="BN189" s="485"/>
      <c r="BO189" s="485"/>
      <c r="BP189" s="485"/>
      <c r="BQ189" s="490"/>
      <c r="BR189" s="485"/>
      <c r="BS189" s="491" t="str">
        <f>IF(F189="","",IF(OR(AND(分岐管理シート!D187&lt;9, 分岐管理シート!L187&lt;10),AND(分岐管理シート!D187&gt;9, 分岐管理シート!L187&gt;10)),"","error"))</f>
        <v/>
      </c>
      <c r="BT189" s="491"/>
      <c r="BU189" s="491"/>
      <c r="BV189" s="491"/>
      <c r="BW189" s="491"/>
      <c r="BX189" s="491" t="str">
        <f>IF(AND(D189="R7_補正", OR(分岐管理シート!AF187&lt;27,分岐管理シート!AF187&gt;39)),"error","")</f>
        <v/>
      </c>
      <c r="BY189" s="491" t="str">
        <f>IF(F189="","",IF(OR(分岐管理シート!AG187&lt;27,分岐管理シート!AG187&gt;39),"error",""))</f>
        <v/>
      </c>
      <c r="BZ189" s="491" t="str">
        <f>IF(F189="","",IF(AND(OR(AD189="○", D189="R7_補正", D189="R7_予備"), 分岐管理シート!AG187&gt;=27),"",IF(AND(分岐管理シート!AG187&lt;=38, 分岐管理シート!AG187&gt;=27),"","error")))</f>
        <v/>
      </c>
      <c r="CA189" s="492" t="str">
        <f>IF(OR(D189="", D189="R6_補正", D189="R7_予備"),
   "",IF(F189="","",IF(AND(VLOOKUP(AE189,―!$AH$15:$AI$40,2,FALSE) &lt;= VLOOKUP(AF189,―!$AH$15:$AI$40,2,FALSE),VLOOKUP(AF189,―!$AH$15:$AI$40,2,FALSE) &lt;= VLOOKUP(AG189,―!$AH$15:$AI$40,2,FALSE)),"","error")))</f>
        <v/>
      </c>
      <c r="CB189" s="492" t="str">
        <f t="shared" si="7"/>
        <v/>
      </c>
      <c r="CC189" s="491" t="str">
        <f t="shared" si="8"/>
        <v/>
      </c>
      <c r="CD189" s="491" t="str">
        <f t="shared" si="9"/>
        <v/>
      </c>
      <c r="CE189" s="485"/>
      <c r="CF189" s="485"/>
      <c r="CG189" s="485"/>
      <c r="CH189" s="485"/>
      <c r="CI189" s="485" t="str">
        <f>分岐管理シート!BD187</f>
        <v/>
      </c>
      <c r="CJ189" s="493" t="str">
        <f t="shared" si="10"/>
        <v/>
      </c>
      <c r="CK189" s="555" t="str">
        <f>IF(D189="R6_補正",IF(SUM(変更カウント!D187:AR187)=0,"","error"),IF(AND(SUM(変更カウント!D187:AE187)=0,SUM(変更カウント!AH187:AP187)=0,変更カウント!AR187=0),"","error"))</f>
        <v/>
      </c>
    </row>
    <row r="190" spans="1:89" ht="24" thickBot="1" x14ac:dyDescent="0.25">
      <c r="A190" s="500"/>
      <c r="B190" s="501"/>
      <c r="C190" s="499">
        <v>116</v>
      </c>
      <c r="D190" s="467"/>
      <c r="E190" s="468"/>
      <c r="F190" s="469"/>
      <c r="G190" s="469"/>
      <c r="H190" s="469"/>
      <c r="I190" s="470"/>
      <c r="J190" s="470"/>
      <c r="K190" s="471"/>
      <c r="L190" s="470"/>
      <c r="M190" s="443"/>
      <c r="N190" s="443"/>
      <c r="O190" s="443"/>
      <c r="P190" s="472"/>
      <c r="Q190" s="197">
        <v>0</v>
      </c>
      <c r="R190" s="198">
        <v>0</v>
      </c>
      <c r="S190" s="473"/>
      <c r="T190" s="197"/>
      <c r="U190" s="197"/>
      <c r="V190" s="197"/>
      <c r="W190" s="474"/>
      <c r="X190" s="473"/>
      <c r="Y190" s="473"/>
      <c r="Z190" s="473"/>
      <c r="AA190" s="475"/>
      <c r="AB190" s="469"/>
      <c r="AC190" s="469"/>
      <c r="AD190" s="469"/>
      <c r="AE190" s="476"/>
      <c r="AF190" s="221"/>
      <c r="AG190" s="221"/>
      <c r="AH190" s="477"/>
      <c r="AI190" s="478"/>
      <c r="AJ190" s="475"/>
      <c r="AK190" s="479"/>
      <c r="AL190" s="479"/>
      <c r="AM190" s="480"/>
      <c r="AN190" s="479"/>
      <c r="AO190" s="481"/>
      <c r="AP190" s="482"/>
      <c r="AQ190" s="552"/>
      <c r="AR190" s="483"/>
      <c r="AS190" s="539"/>
      <c r="AT190" s="540"/>
      <c r="AU190" s="541"/>
      <c r="AV190" s="484"/>
      <c r="AW190" s="484"/>
      <c r="AX190" s="484"/>
      <c r="AY190" s="484"/>
      <c r="AZ190" s="484"/>
      <c r="BA190" s="484"/>
      <c r="BB190" s="485"/>
      <c r="BC190" s="485"/>
      <c r="BD190" s="486"/>
      <c r="BE190" s="487"/>
      <c r="BF190" s="485"/>
      <c r="BG190" s="484"/>
      <c r="BH190" s="485"/>
      <c r="BI190" s="485"/>
      <c r="BJ190" s="485"/>
      <c r="BK190" s="488"/>
      <c r="BL190" s="489"/>
      <c r="BM190" s="485"/>
      <c r="BN190" s="485"/>
      <c r="BO190" s="485"/>
      <c r="BP190" s="485"/>
      <c r="BQ190" s="490"/>
      <c r="BR190" s="485"/>
      <c r="BS190" s="491" t="str">
        <f>IF(F190="","",IF(OR(AND(分岐管理シート!D188&lt;9, 分岐管理シート!L188&lt;10),AND(分岐管理シート!D188&gt;9, 分岐管理シート!L188&gt;10)),"","error"))</f>
        <v/>
      </c>
      <c r="BT190" s="491"/>
      <c r="BU190" s="491"/>
      <c r="BV190" s="491"/>
      <c r="BW190" s="491"/>
      <c r="BX190" s="491" t="str">
        <f>IF(AND(D190="R7_補正", OR(分岐管理シート!AF188&lt;27,分岐管理シート!AF188&gt;39)),"error","")</f>
        <v/>
      </c>
      <c r="BY190" s="491" t="str">
        <f>IF(F190="","",IF(OR(分岐管理シート!AG188&lt;27,分岐管理シート!AG188&gt;39),"error",""))</f>
        <v/>
      </c>
      <c r="BZ190" s="491" t="str">
        <f>IF(F190="","",IF(AND(OR(AD190="○", D190="R7_補正", D190="R7_予備"), 分岐管理シート!AG188&gt;=27),"",IF(AND(分岐管理シート!AG188&lt;=38, 分岐管理シート!AG188&gt;=27),"","error")))</f>
        <v/>
      </c>
      <c r="CA190" s="492" t="str">
        <f>IF(OR(D190="", D190="R6_補正", D190="R7_予備"),
   "",IF(F190="","",IF(AND(VLOOKUP(AE190,―!$AH$15:$AI$40,2,FALSE) &lt;= VLOOKUP(AF190,―!$AH$15:$AI$40,2,FALSE),VLOOKUP(AF190,―!$AH$15:$AI$40,2,FALSE) &lt;= VLOOKUP(AG190,―!$AH$15:$AI$40,2,FALSE)),"","error")))</f>
        <v/>
      </c>
      <c r="CB190" s="492" t="str">
        <f t="shared" si="7"/>
        <v/>
      </c>
      <c r="CC190" s="491" t="str">
        <f t="shared" si="8"/>
        <v/>
      </c>
      <c r="CD190" s="491" t="str">
        <f t="shared" si="9"/>
        <v/>
      </c>
      <c r="CE190" s="485"/>
      <c r="CF190" s="485"/>
      <c r="CG190" s="485"/>
      <c r="CH190" s="485"/>
      <c r="CI190" s="485" t="str">
        <f>分岐管理シート!BD188</f>
        <v/>
      </c>
      <c r="CJ190" s="493" t="str">
        <f t="shared" si="10"/>
        <v/>
      </c>
      <c r="CK190" s="555" t="str">
        <f>IF(D190="R6_補正",IF(SUM(変更カウント!D188:AR188)=0,"","error"),IF(AND(SUM(変更カウント!D188:AE188)=0,SUM(変更カウント!AH188:AP188)=0,変更カウント!AR188=0),"","error"))</f>
        <v/>
      </c>
    </row>
    <row r="191" spans="1:89" ht="24" thickBot="1" x14ac:dyDescent="0.25">
      <c r="A191" s="500"/>
      <c r="B191" s="501"/>
      <c r="C191" s="499">
        <v>117</v>
      </c>
      <c r="D191" s="467"/>
      <c r="E191" s="468"/>
      <c r="F191" s="469"/>
      <c r="G191" s="469"/>
      <c r="H191" s="469"/>
      <c r="I191" s="470"/>
      <c r="J191" s="470"/>
      <c r="K191" s="471"/>
      <c r="L191" s="470"/>
      <c r="M191" s="443"/>
      <c r="N191" s="443"/>
      <c r="O191" s="443"/>
      <c r="P191" s="472"/>
      <c r="Q191" s="197">
        <v>0</v>
      </c>
      <c r="R191" s="198">
        <v>0</v>
      </c>
      <c r="S191" s="473"/>
      <c r="T191" s="197"/>
      <c r="U191" s="197"/>
      <c r="V191" s="197"/>
      <c r="W191" s="474"/>
      <c r="X191" s="473"/>
      <c r="Y191" s="473"/>
      <c r="Z191" s="473"/>
      <c r="AA191" s="475"/>
      <c r="AB191" s="469"/>
      <c r="AC191" s="469"/>
      <c r="AD191" s="469"/>
      <c r="AE191" s="476"/>
      <c r="AF191" s="221"/>
      <c r="AG191" s="221"/>
      <c r="AH191" s="477"/>
      <c r="AI191" s="478"/>
      <c r="AJ191" s="475"/>
      <c r="AK191" s="479"/>
      <c r="AL191" s="479"/>
      <c r="AM191" s="480"/>
      <c r="AN191" s="479"/>
      <c r="AO191" s="481"/>
      <c r="AP191" s="482"/>
      <c r="AQ191" s="552"/>
      <c r="AR191" s="483"/>
      <c r="AS191" s="539"/>
      <c r="AT191" s="540"/>
      <c r="AU191" s="541"/>
      <c r="AV191" s="484"/>
      <c r="AW191" s="484"/>
      <c r="AX191" s="484"/>
      <c r="AY191" s="484"/>
      <c r="AZ191" s="484"/>
      <c r="BA191" s="484"/>
      <c r="BB191" s="485"/>
      <c r="BC191" s="485"/>
      <c r="BD191" s="486"/>
      <c r="BE191" s="487"/>
      <c r="BF191" s="485"/>
      <c r="BG191" s="484"/>
      <c r="BH191" s="485"/>
      <c r="BI191" s="485"/>
      <c r="BJ191" s="485"/>
      <c r="BK191" s="488"/>
      <c r="BL191" s="489"/>
      <c r="BM191" s="485"/>
      <c r="BN191" s="485"/>
      <c r="BO191" s="485"/>
      <c r="BP191" s="485"/>
      <c r="BQ191" s="490"/>
      <c r="BR191" s="485"/>
      <c r="BS191" s="491" t="str">
        <f>IF(F191="","",IF(OR(AND(分岐管理シート!D189&lt;9, 分岐管理シート!L189&lt;10),AND(分岐管理シート!D189&gt;9, 分岐管理シート!L189&gt;10)),"","error"))</f>
        <v/>
      </c>
      <c r="BT191" s="491"/>
      <c r="BU191" s="491"/>
      <c r="BV191" s="491"/>
      <c r="BW191" s="491"/>
      <c r="BX191" s="491" t="str">
        <f>IF(AND(D191="R7_補正", OR(分岐管理シート!AF189&lt;27,分岐管理シート!AF189&gt;39)),"error","")</f>
        <v/>
      </c>
      <c r="BY191" s="491" t="str">
        <f>IF(F191="","",IF(OR(分岐管理シート!AG189&lt;27,分岐管理シート!AG189&gt;39),"error",""))</f>
        <v/>
      </c>
      <c r="BZ191" s="491" t="str">
        <f>IF(F191="","",IF(AND(OR(AD191="○", D191="R7_補正", D191="R7_予備"), 分岐管理シート!AG189&gt;=27),"",IF(AND(分岐管理シート!AG189&lt;=38, 分岐管理シート!AG189&gt;=27),"","error")))</f>
        <v/>
      </c>
      <c r="CA191" s="492" t="str">
        <f>IF(OR(D191="", D191="R6_補正", D191="R7_予備"),
   "",IF(F191="","",IF(AND(VLOOKUP(AE191,―!$AH$15:$AI$40,2,FALSE) &lt;= VLOOKUP(AF191,―!$AH$15:$AI$40,2,FALSE),VLOOKUP(AF191,―!$AH$15:$AI$40,2,FALSE) &lt;= VLOOKUP(AG191,―!$AH$15:$AI$40,2,FALSE)),"","error")))</f>
        <v/>
      </c>
      <c r="CB191" s="492" t="str">
        <f t="shared" si="7"/>
        <v/>
      </c>
      <c r="CC191" s="491" t="str">
        <f t="shared" si="8"/>
        <v/>
      </c>
      <c r="CD191" s="491" t="str">
        <f t="shared" si="9"/>
        <v/>
      </c>
      <c r="CE191" s="485"/>
      <c r="CF191" s="485"/>
      <c r="CG191" s="485"/>
      <c r="CH191" s="485"/>
      <c r="CI191" s="485" t="str">
        <f>分岐管理シート!BD189</f>
        <v/>
      </c>
      <c r="CJ191" s="493" t="str">
        <f t="shared" si="10"/>
        <v/>
      </c>
      <c r="CK191" s="555" t="str">
        <f>IF(D191="R6_補正",IF(SUM(変更カウント!D189:AR189)=0,"","error"),IF(AND(SUM(変更カウント!D189:AE189)=0,SUM(変更カウント!AH189:AP189)=0,変更カウント!AR189=0),"","error"))</f>
        <v/>
      </c>
    </row>
    <row r="192" spans="1:89" ht="24" thickBot="1" x14ac:dyDescent="0.25">
      <c r="A192" s="500"/>
      <c r="B192" s="501"/>
      <c r="C192" s="498">
        <v>118</v>
      </c>
      <c r="D192" s="467"/>
      <c r="E192" s="468"/>
      <c r="F192" s="469"/>
      <c r="G192" s="469"/>
      <c r="H192" s="469"/>
      <c r="I192" s="470"/>
      <c r="J192" s="470"/>
      <c r="K192" s="471"/>
      <c r="L192" s="470"/>
      <c r="M192" s="443"/>
      <c r="N192" s="443"/>
      <c r="O192" s="443"/>
      <c r="P192" s="472"/>
      <c r="Q192" s="197">
        <v>0</v>
      </c>
      <c r="R192" s="198">
        <v>0</v>
      </c>
      <c r="S192" s="473"/>
      <c r="T192" s="197"/>
      <c r="U192" s="197"/>
      <c r="V192" s="197"/>
      <c r="W192" s="474"/>
      <c r="X192" s="473"/>
      <c r="Y192" s="473"/>
      <c r="Z192" s="473"/>
      <c r="AA192" s="475"/>
      <c r="AB192" s="469"/>
      <c r="AC192" s="469"/>
      <c r="AD192" s="469"/>
      <c r="AE192" s="476"/>
      <c r="AF192" s="221"/>
      <c r="AG192" s="221"/>
      <c r="AH192" s="477"/>
      <c r="AI192" s="478"/>
      <c r="AJ192" s="475"/>
      <c r="AK192" s="479"/>
      <c r="AL192" s="479"/>
      <c r="AM192" s="480"/>
      <c r="AN192" s="479"/>
      <c r="AO192" s="481"/>
      <c r="AP192" s="482"/>
      <c r="AQ192" s="552"/>
      <c r="AR192" s="483"/>
      <c r="AS192" s="539"/>
      <c r="AT192" s="540"/>
      <c r="AU192" s="541"/>
      <c r="AV192" s="484"/>
      <c r="AW192" s="484"/>
      <c r="AX192" s="484"/>
      <c r="AY192" s="484"/>
      <c r="AZ192" s="484"/>
      <c r="BA192" s="484"/>
      <c r="BB192" s="485"/>
      <c r="BC192" s="485"/>
      <c r="BD192" s="486"/>
      <c r="BE192" s="487"/>
      <c r="BF192" s="485"/>
      <c r="BG192" s="484"/>
      <c r="BH192" s="485"/>
      <c r="BI192" s="485"/>
      <c r="BJ192" s="485"/>
      <c r="BK192" s="488"/>
      <c r="BL192" s="489"/>
      <c r="BM192" s="485"/>
      <c r="BN192" s="485"/>
      <c r="BO192" s="485"/>
      <c r="BP192" s="485"/>
      <c r="BQ192" s="490"/>
      <c r="BR192" s="485"/>
      <c r="BS192" s="491" t="str">
        <f>IF(F192="","",IF(OR(AND(分岐管理シート!D190&lt;9, 分岐管理シート!L190&lt;10),AND(分岐管理シート!D190&gt;9, 分岐管理シート!L190&gt;10)),"","error"))</f>
        <v/>
      </c>
      <c r="BT192" s="491"/>
      <c r="BU192" s="491"/>
      <c r="BV192" s="491"/>
      <c r="BW192" s="491"/>
      <c r="BX192" s="491" t="str">
        <f>IF(AND(D192="R7_補正", OR(分岐管理シート!AF190&lt;27,分岐管理シート!AF190&gt;39)),"error","")</f>
        <v/>
      </c>
      <c r="BY192" s="491" t="str">
        <f>IF(F192="","",IF(OR(分岐管理シート!AG190&lt;27,分岐管理シート!AG190&gt;39),"error",""))</f>
        <v/>
      </c>
      <c r="BZ192" s="491" t="str">
        <f>IF(F192="","",IF(AND(OR(AD192="○", D192="R7_補正", D192="R7_予備"), 分岐管理シート!AG190&gt;=27),"",IF(AND(分岐管理シート!AG190&lt;=38, 分岐管理シート!AG190&gt;=27),"","error")))</f>
        <v/>
      </c>
      <c r="CA192" s="492" t="str">
        <f>IF(OR(D192="", D192="R6_補正", D192="R7_予備"),
   "",IF(F192="","",IF(AND(VLOOKUP(AE192,―!$AH$15:$AI$40,2,FALSE) &lt;= VLOOKUP(AF192,―!$AH$15:$AI$40,2,FALSE),VLOOKUP(AF192,―!$AH$15:$AI$40,2,FALSE) &lt;= VLOOKUP(AG192,―!$AH$15:$AI$40,2,FALSE)),"","error")))</f>
        <v/>
      </c>
      <c r="CB192" s="492" t="str">
        <f t="shared" si="7"/>
        <v/>
      </c>
      <c r="CC192" s="491" t="str">
        <f t="shared" si="8"/>
        <v/>
      </c>
      <c r="CD192" s="491" t="str">
        <f t="shared" si="9"/>
        <v/>
      </c>
      <c r="CE192" s="485"/>
      <c r="CF192" s="485"/>
      <c r="CG192" s="485"/>
      <c r="CH192" s="485"/>
      <c r="CI192" s="485" t="str">
        <f>分岐管理シート!BD190</f>
        <v/>
      </c>
      <c r="CJ192" s="493" t="str">
        <f t="shared" si="10"/>
        <v/>
      </c>
      <c r="CK192" s="555" t="str">
        <f>IF(D192="R6_補正",IF(SUM(変更カウント!D190:AR190)=0,"","error"),IF(AND(SUM(変更カウント!D190:AE190)=0,SUM(変更カウント!AH190:AP190)=0,変更カウント!AR190=0),"","error"))</f>
        <v/>
      </c>
    </row>
    <row r="193" spans="1:89" ht="24" thickBot="1" x14ac:dyDescent="0.25">
      <c r="A193" s="500"/>
      <c r="B193" s="501"/>
      <c r="C193" s="499">
        <v>119</v>
      </c>
      <c r="D193" s="467"/>
      <c r="E193" s="468"/>
      <c r="F193" s="469"/>
      <c r="G193" s="469"/>
      <c r="H193" s="469"/>
      <c r="I193" s="470"/>
      <c r="J193" s="470"/>
      <c r="K193" s="471"/>
      <c r="L193" s="470"/>
      <c r="M193" s="443"/>
      <c r="N193" s="443"/>
      <c r="O193" s="443"/>
      <c r="P193" s="472"/>
      <c r="Q193" s="197">
        <v>0</v>
      </c>
      <c r="R193" s="198">
        <v>0</v>
      </c>
      <c r="S193" s="473"/>
      <c r="T193" s="197"/>
      <c r="U193" s="197"/>
      <c r="V193" s="197"/>
      <c r="W193" s="474"/>
      <c r="X193" s="473"/>
      <c r="Y193" s="473"/>
      <c r="Z193" s="473"/>
      <c r="AA193" s="475"/>
      <c r="AB193" s="469"/>
      <c r="AC193" s="469"/>
      <c r="AD193" s="469"/>
      <c r="AE193" s="476"/>
      <c r="AF193" s="221"/>
      <c r="AG193" s="221"/>
      <c r="AH193" s="477"/>
      <c r="AI193" s="478"/>
      <c r="AJ193" s="475"/>
      <c r="AK193" s="479"/>
      <c r="AL193" s="479"/>
      <c r="AM193" s="480"/>
      <c r="AN193" s="479"/>
      <c r="AO193" s="481"/>
      <c r="AP193" s="482"/>
      <c r="AQ193" s="552"/>
      <c r="AR193" s="483"/>
      <c r="AS193" s="539"/>
      <c r="AT193" s="540"/>
      <c r="AU193" s="541"/>
      <c r="AV193" s="484"/>
      <c r="AW193" s="484"/>
      <c r="AX193" s="484"/>
      <c r="AY193" s="484"/>
      <c r="AZ193" s="484"/>
      <c r="BA193" s="484"/>
      <c r="BB193" s="485"/>
      <c r="BC193" s="485"/>
      <c r="BD193" s="486"/>
      <c r="BE193" s="487"/>
      <c r="BF193" s="485"/>
      <c r="BG193" s="484"/>
      <c r="BH193" s="485"/>
      <c r="BI193" s="485"/>
      <c r="BJ193" s="485"/>
      <c r="BK193" s="488"/>
      <c r="BL193" s="489"/>
      <c r="BM193" s="485"/>
      <c r="BN193" s="485"/>
      <c r="BO193" s="485"/>
      <c r="BP193" s="485"/>
      <c r="BQ193" s="490"/>
      <c r="BR193" s="485"/>
      <c r="BS193" s="491" t="str">
        <f>IF(F193="","",IF(OR(AND(分岐管理シート!D191&lt;9, 分岐管理シート!L191&lt;10),AND(分岐管理シート!D191&gt;9, 分岐管理シート!L191&gt;10)),"","error"))</f>
        <v/>
      </c>
      <c r="BT193" s="491"/>
      <c r="BU193" s="491"/>
      <c r="BV193" s="491"/>
      <c r="BW193" s="491"/>
      <c r="BX193" s="491" t="str">
        <f>IF(AND(D193="R7_補正", OR(分岐管理シート!AF191&lt;27,分岐管理シート!AF191&gt;39)),"error","")</f>
        <v/>
      </c>
      <c r="BY193" s="491" t="str">
        <f>IF(F193="","",IF(OR(分岐管理シート!AG191&lt;27,分岐管理シート!AG191&gt;39),"error",""))</f>
        <v/>
      </c>
      <c r="BZ193" s="491" t="str">
        <f>IF(F193="","",IF(AND(OR(AD193="○", D193="R7_補正", D193="R7_予備"), 分岐管理シート!AG191&gt;=27),"",IF(AND(分岐管理シート!AG191&lt;=38, 分岐管理シート!AG191&gt;=27),"","error")))</f>
        <v/>
      </c>
      <c r="CA193" s="492" t="str">
        <f>IF(OR(D193="", D193="R6_補正", D193="R7_予備"),
   "",IF(F193="","",IF(AND(VLOOKUP(AE193,―!$AH$15:$AI$40,2,FALSE) &lt;= VLOOKUP(AF193,―!$AH$15:$AI$40,2,FALSE),VLOOKUP(AF193,―!$AH$15:$AI$40,2,FALSE) &lt;= VLOOKUP(AG193,―!$AH$15:$AI$40,2,FALSE)),"","error")))</f>
        <v/>
      </c>
      <c r="CB193" s="492" t="str">
        <f t="shared" si="7"/>
        <v/>
      </c>
      <c r="CC193" s="491" t="str">
        <f t="shared" si="8"/>
        <v/>
      </c>
      <c r="CD193" s="491" t="str">
        <f t="shared" si="9"/>
        <v/>
      </c>
      <c r="CE193" s="485"/>
      <c r="CF193" s="485"/>
      <c r="CG193" s="485"/>
      <c r="CH193" s="485"/>
      <c r="CI193" s="485" t="str">
        <f>分岐管理シート!BD191</f>
        <v/>
      </c>
      <c r="CJ193" s="493" t="str">
        <f t="shared" si="10"/>
        <v/>
      </c>
      <c r="CK193" s="555" t="str">
        <f>IF(D193="R6_補正",IF(SUM(変更カウント!D191:AR191)=0,"","error"),IF(AND(SUM(変更カウント!D191:AE191)=0,SUM(変更カウント!AH191:AP191)=0,変更カウント!AR191=0),"","error"))</f>
        <v/>
      </c>
    </row>
    <row r="194" spans="1:89" ht="24" thickBot="1" x14ac:dyDescent="0.25">
      <c r="A194" s="500"/>
      <c r="B194" s="501"/>
      <c r="C194" s="499">
        <v>120</v>
      </c>
      <c r="D194" s="467"/>
      <c r="E194" s="468"/>
      <c r="F194" s="469"/>
      <c r="G194" s="469"/>
      <c r="H194" s="469"/>
      <c r="I194" s="470"/>
      <c r="J194" s="470"/>
      <c r="K194" s="471"/>
      <c r="L194" s="470"/>
      <c r="M194" s="443"/>
      <c r="N194" s="443"/>
      <c r="O194" s="443"/>
      <c r="P194" s="472"/>
      <c r="Q194" s="197">
        <v>0</v>
      </c>
      <c r="R194" s="198">
        <v>0</v>
      </c>
      <c r="S194" s="473"/>
      <c r="T194" s="197"/>
      <c r="U194" s="197"/>
      <c r="V194" s="197"/>
      <c r="W194" s="474"/>
      <c r="X194" s="473"/>
      <c r="Y194" s="473"/>
      <c r="Z194" s="473"/>
      <c r="AA194" s="475"/>
      <c r="AB194" s="469"/>
      <c r="AC194" s="469"/>
      <c r="AD194" s="469"/>
      <c r="AE194" s="476"/>
      <c r="AF194" s="221"/>
      <c r="AG194" s="221"/>
      <c r="AH194" s="477"/>
      <c r="AI194" s="478"/>
      <c r="AJ194" s="475"/>
      <c r="AK194" s="479"/>
      <c r="AL194" s="479"/>
      <c r="AM194" s="480"/>
      <c r="AN194" s="479"/>
      <c r="AO194" s="481"/>
      <c r="AP194" s="482"/>
      <c r="AQ194" s="552"/>
      <c r="AR194" s="483"/>
      <c r="AS194" s="539"/>
      <c r="AT194" s="540"/>
      <c r="AU194" s="541"/>
      <c r="AV194" s="484"/>
      <c r="AW194" s="484"/>
      <c r="AX194" s="484"/>
      <c r="AY194" s="484"/>
      <c r="AZ194" s="484"/>
      <c r="BA194" s="484"/>
      <c r="BB194" s="485"/>
      <c r="BC194" s="485"/>
      <c r="BD194" s="486"/>
      <c r="BE194" s="487"/>
      <c r="BF194" s="485"/>
      <c r="BG194" s="484"/>
      <c r="BH194" s="485"/>
      <c r="BI194" s="485"/>
      <c r="BJ194" s="485"/>
      <c r="BK194" s="488"/>
      <c r="BL194" s="489"/>
      <c r="BM194" s="485"/>
      <c r="BN194" s="485"/>
      <c r="BO194" s="485"/>
      <c r="BP194" s="485"/>
      <c r="BQ194" s="490"/>
      <c r="BR194" s="485"/>
      <c r="BS194" s="491" t="str">
        <f>IF(F194="","",IF(OR(AND(分岐管理シート!D192&lt;9, 分岐管理シート!L192&lt;10),AND(分岐管理シート!D192&gt;9, 分岐管理シート!L192&gt;10)),"","error"))</f>
        <v/>
      </c>
      <c r="BT194" s="491"/>
      <c r="BU194" s="491"/>
      <c r="BV194" s="491"/>
      <c r="BW194" s="491"/>
      <c r="BX194" s="491" t="str">
        <f>IF(AND(D194="R7_補正", OR(分岐管理シート!AF192&lt;27,分岐管理シート!AF192&gt;39)),"error","")</f>
        <v/>
      </c>
      <c r="BY194" s="491" t="str">
        <f>IF(F194="","",IF(OR(分岐管理シート!AG192&lt;27,分岐管理シート!AG192&gt;39),"error",""))</f>
        <v/>
      </c>
      <c r="BZ194" s="491" t="str">
        <f>IF(F194="","",IF(AND(OR(AD194="○", D194="R7_補正", D194="R7_予備"), 分岐管理シート!AG192&gt;=27),"",IF(AND(分岐管理シート!AG192&lt;=38, 分岐管理シート!AG192&gt;=27),"","error")))</f>
        <v/>
      </c>
      <c r="CA194" s="492" t="str">
        <f>IF(OR(D194="", D194="R6_補正", D194="R7_予備"),
   "",IF(F194="","",IF(AND(VLOOKUP(AE194,―!$AH$15:$AI$40,2,FALSE) &lt;= VLOOKUP(AF194,―!$AH$15:$AI$40,2,FALSE),VLOOKUP(AF194,―!$AH$15:$AI$40,2,FALSE) &lt;= VLOOKUP(AG194,―!$AH$15:$AI$40,2,FALSE)),"","error")))</f>
        <v/>
      </c>
      <c r="CB194" s="492" t="str">
        <f t="shared" si="7"/>
        <v/>
      </c>
      <c r="CC194" s="491" t="str">
        <f t="shared" si="8"/>
        <v/>
      </c>
      <c r="CD194" s="491" t="str">
        <f t="shared" si="9"/>
        <v/>
      </c>
      <c r="CE194" s="485"/>
      <c r="CF194" s="485"/>
      <c r="CG194" s="485"/>
      <c r="CH194" s="485"/>
      <c r="CI194" s="485" t="str">
        <f>分岐管理シート!BD192</f>
        <v/>
      </c>
      <c r="CJ194" s="493" t="str">
        <f t="shared" si="10"/>
        <v/>
      </c>
      <c r="CK194" s="555" t="str">
        <f>IF(D194="R6_補正",IF(SUM(変更カウント!D192:AR192)=0,"","error"),IF(AND(SUM(変更カウント!D192:AE192)=0,SUM(変更カウント!AH192:AP192)=0,変更カウント!AR192=0),"","error"))</f>
        <v/>
      </c>
    </row>
    <row r="195" spans="1:89" ht="24" thickBot="1" x14ac:dyDescent="0.25">
      <c r="A195" s="500"/>
      <c r="B195" s="501"/>
      <c r="C195" s="498">
        <v>121</v>
      </c>
      <c r="D195" s="467"/>
      <c r="E195" s="468"/>
      <c r="F195" s="469"/>
      <c r="G195" s="469"/>
      <c r="H195" s="469"/>
      <c r="I195" s="470"/>
      <c r="J195" s="470"/>
      <c r="K195" s="471"/>
      <c r="L195" s="470"/>
      <c r="M195" s="443"/>
      <c r="N195" s="443"/>
      <c r="O195" s="443"/>
      <c r="P195" s="472"/>
      <c r="Q195" s="197">
        <v>0</v>
      </c>
      <c r="R195" s="198">
        <v>0</v>
      </c>
      <c r="S195" s="473"/>
      <c r="T195" s="197"/>
      <c r="U195" s="197"/>
      <c r="V195" s="197"/>
      <c r="W195" s="474"/>
      <c r="X195" s="473"/>
      <c r="Y195" s="473"/>
      <c r="Z195" s="473"/>
      <c r="AA195" s="475"/>
      <c r="AB195" s="469"/>
      <c r="AC195" s="469"/>
      <c r="AD195" s="469"/>
      <c r="AE195" s="476"/>
      <c r="AF195" s="221"/>
      <c r="AG195" s="221"/>
      <c r="AH195" s="477"/>
      <c r="AI195" s="478"/>
      <c r="AJ195" s="475"/>
      <c r="AK195" s="479"/>
      <c r="AL195" s="479"/>
      <c r="AM195" s="480"/>
      <c r="AN195" s="479"/>
      <c r="AO195" s="481"/>
      <c r="AP195" s="482"/>
      <c r="AQ195" s="552"/>
      <c r="AR195" s="483"/>
      <c r="AS195" s="539"/>
      <c r="AT195" s="540"/>
      <c r="AU195" s="541"/>
      <c r="AV195" s="484"/>
      <c r="AW195" s="484"/>
      <c r="AX195" s="484"/>
      <c r="AY195" s="484"/>
      <c r="AZ195" s="484"/>
      <c r="BA195" s="484"/>
      <c r="BB195" s="485"/>
      <c r="BC195" s="485"/>
      <c r="BD195" s="486"/>
      <c r="BE195" s="487"/>
      <c r="BF195" s="485"/>
      <c r="BG195" s="484"/>
      <c r="BH195" s="485"/>
      <c r="BI195" s="485"/>
      <c r="BJ195" s="485"/>
      <c r="BK195" s="488"/>
      <c r="BL195" s="489"/>
      <c r="BM195" s="485"/>
      <c r="BN195" s="485"/>
      <c r="BO195" s="485"/>
      <c r="BP195" s="485"/>
      <c r="BQ195" s="490"/>
      <c r="BR195" s="485"/>
      <c r="BS195" s="491" t="str">
        <f>IF(F195="","",IF(OR(AND(分岐管理シート!D193&lt;9, 分岐管理シート!L193&lt;10),AND(分岐管理シート!D193&gt;9, 分岐管理シート!L193&gt;10)),"","error"))</f>
        <v/>
      </c>
      <c r="BT195" s="491"/>
      <c r="BU195" s="491"/>
      <c r="BV195" s="491"/>
      <c r="BW195" s="491"/>
      <c r="BX195" s="491" t="str">
        <f>IF(AND(D195="R7_補正", OR(分岐管理シート!AF193&lt;27,分岐管理シート!AF193&gt;39)),"error","")</f>
        <v/>
      </c>
      <c r="BY195" s="491" t="str">
        <f>IF(F195="","",IF(OR(分岐管理シート!AG193&lt;27,分岐管理シート!AG193&gt;39),"error",""))</f>
        <v/>
      </c>
      <c r="BZ195" s="491" t="str">
        <f>IF(F195="","",IF(AND(OR(AD195="○", D195="R7_補正", D195="R7_予備"), 分岐管理シート!AG193&gt;=27),"",IF(AND(分岐管理シート!AG193&lt;=38, 分岐管理シート!AG193&gt;=27),"","error")))</f>
        <v/>
      </c>
      <c r="CA195" s="492" t="str">
        <f>IF(OR(D195="", D195="R6_補正", D195="R7_予備"),
   "",IF(F195="","",IF(AND(VLOOKUP(AE195,―!$AH$15:$AI$40,2,FALSE) &lt;= VLOOKUP(AF195,―!$AH$15:$AI$40,2,FALSE),VLOOKUP(AF195,―!$AH$15:$AI$40,2,FALSE) &lt;= VLOOKUP(AG195,―!$AH$15:$AI$40,2,FALSE)),"","error")))</f>
        <v/>
      </c>
      <c r="CB195" s="492" t="str">
        <f t="shared" si="7"/>
        <v/>
      </c>
      <c r="CC195" s="491" t="str">
        <f t="shared" si="8"/>
        <v/>
      </c>
      <c r="CD195" s="491" t="str">
        <f t="shared" si="9"/>
        <v/>
      </c>
      <c r="CE195" s="485"/>
      <c r="CF195" s="485"/>
      <c r="CG195" s="485"/>
      <c r="CH195" s="485"/>
      <c r="CI195" s="485" t="str">
        <f>分岐管理シート!BD193</f>
        <v/>
      </c>
      <c r="CJ195" s="493" t="str">
        <f t="shared" si="10"/>
        <v/>
      </c>
      <c r="CK195" s="555" t="str">
        <f>IF(D195="R6_補正",IF(SUM(変更カウント!D193:AR193)=0,"","error"),IF(AND(SUM(変更カウント!D193:AE193)=0,SUM(変更カウント!AH193:AP193)=0,変更カウント!AR193=0),"","error"))</f>
        <v/>
      </c>
    </row>
    <row r="196" spans="1:89" ht="24" thickBot="1" x14ac:dyDescent="0.25">
      <c r="A196" s="500"/>
      <c r="B196" s="501"/>
      <c r="C196" s="499">
        <v>122</v>
      </c>
      <c r="D196" s="467"/>
      <c r="E196" s="468"/>
      <c r="F196" s="469"/>
      <c r="G196" s="469"/>
      <c r="H196" s="469"/>
      <c r="I196" s="470"/>
      <c r="J196" s="470"/>
      <c r="K196" s="471"/>
      <c r="L196" s="470"/>
      <c r="M196" s="443"/>
      <c r="N196" s="443"/>
      <c r="O196" s="443"/>
      <c r="P196" s="472"/>
      <c r="Q196" s="197">
        <v>0</v>
      </c>
      <c r="R196" s="198">
        <v>0</v>
      </c>
      <c r="S196" s="473"/>
      <c r="T196" s="197"/>
      <c r="U196" s="197"/>
      <c r="V196" s="197"/>
      <c r="W196" s="474"/>
      <c r="X196" s="473"/>
      <c r="Y196" s="473"/>
      <c r="Z196" s="473"/>
      <c r="AA196" s="475"/>
      <c r="AB196" s="469"/>
      <c r="AC196" s="469"/>
      <c r="AD196" s="469"/>
      <c r="AE196" s="476"/>
      <c r="AF196" s="221"/>
      <c r="AG196" s="221"/>
      <c r="AH196" s="477"/>
      <c r="AI196" s="478"/>
      <c r="AJ196" s="475"/>
      <c r="AK196" s="479"/>
      <c r="AL196" s="479"/>
      <c r="AM196" s="480"/>
      <c r="AN196" s="479"/>
      <c r="AO196" s="481"/>
      <c r="AP196" s="482"/>
      <c r="AQ196" s="552"/>
      <c r="AR196" s="483"/>
      <c r="AS196" s="539"/>
      <c r="AT196" s="540"/>
      <c r="AU196" s="541"/>
      <c r="AV196" s="484"/>
      <c r="AW196" s="484"/>
      <c r="AX196" s="484"/>
      <c r="AY196" s="484"/>
      <c r="AZ196" s="484"/>
      <c r="BA196" s="484"/>
      <c r="BB196" s="485"/>
      <c r="BC196" s="485"/>
      <c r="BD196" s="486"/>
      <c r="BE196" s="487"/>
      <c r="BF196" s="485"/>
      <c r="BG196" s="484"/>
      <c r="BH196" s="485"/>
      <c r="BI196" s="485"/>
      <c r="BJ196" s="485"/>
      <c r="BK196" s="488"/>
      <c r="BL196" s="489"/>
      <c r="BM196" s="485"/>
      <c r="BN196" s="485"/>
      <c r="BO196" s="485"/>
      <c r="BP196" s="485"/>
      <c r="BQ196" s="490"/>
      <c r="BR196" s="485"/>
      <c r="BS196" s="491" t="str">
        <f>IF(F196="","",IF(OR(AND(分岐管理シート!D194&lt;9, 分岐管理シート!L194&lt;10),AND(分岐管理シート!D194&gt;9, 分岐管理シート!L194&gt;10)),"","error"))</f>
        <v/>
      </c>
      <c r="BT196" s="491"/>
      <c r="BU196" s="491"/>
      <c r="BV196" s="491"/>
      <c r="BW196" s="491"/>
      <c r="BX196" s="491" t="str">
        <f>IF(AND(D196="R7_補正", OR(分岐管理シート!AF194&lt;27,分岐管理シート!AF194&gt;39)),"error","")</f>
        <v/>
      </c>
      <c r="BY196" s="491" t="str">
        <f>IF(F196="","",IF(OR(分岐管理シート!AG194&lt;27,分岐管理シート!AG194&gt;39),"error",""))</f>
        <v/>
      </c>
      <c r="BZ196" s="491" t="str">
        <f>IF(F196="","",IF(AND(OR(AD196="○", D196="R7_補正", D196="R7_予備"), 分岐管理シート!AG194&gt;=27),"",IF(AND(分岐管理シート!AG194&lt;=38, 分岐管理シート!AG194&gt;=27),"","error")))</f>
        <v/>
      </c>
      <c r="CA196" s="492" t="str">
        <f>IF(OR(D196="", D196="R6_補正", D196="R7_予備"),
   "",IF(F196="","",IF(AND(VLOOKUP(AE196,―!$AH$15:$AI$40,2,FALSE) &lt;= VLOOKUP(AF196,―!$AH$15:$AI$40,2,FALSE),VLOOKUP(AF196,―!$AH$15:$AI$40,2,FALSE) &lt;= VLOOKUP(AG196,―!$AH$15:$AI$40,2,FALSE)),"","error")))</f>
        <v/>
      </c>
      <c r="CB196" s="492" t="str">
        <f t="shared" si="7"/>
        <v/>
      </c>
      <c r="CC196" s="491" t="str">
        <f t="shared" si="8"/>
        <v/>
      </c>
      <c r="CD196" s="491" t="str">
        <f t="shared" si="9"/>
        <v/>
      </c>
      <c r="CE196" s="485"/>
      <c r="CF196" s="485"/>
      <c r="CG196" s="485"/>
      <c r="CH196" s="485"/>
      <c r="CI196" s="485" t="str">
        <f>分岐管理シート!BD194</f>
        <v/>
      </c>
      <c r="CJ196" s="493" t="str">
        <f t="shared" si="10"/>
        <v/>
      </c>
      <c r="CK196" s="555" t="str">
        <f>IF(D196="R6_補正",IF(SUM(変更カウント!D194:AR194)=0,"","error"),IF(AND(SUM(変更カウント!D194:AE194)=0,SUM(変更カウント!AH194:AP194)=0,変更カウント!AR194=0),"","error"))</f>
        <v/>
      </c>
    </row>
    <row r="197" spans="1:89" ht="24" thickBot="1" x14ac:dyDescent="0.25">
      <c r="A197" s="500"/>
      <c r="B197" s="501"/>
      <c r="C197" s="499">
        <v>123</v>
      </c>
      <c r="D197" s="467"/>
      <c r="E197" s="468"/>
      <c r="F197" s="469"/>
      <c r="G197" s="469"/>
      <c r="H197" s="469"/>
      <c r="I197" s="470"/>
      <c r="J197" s="470"/>
      <c r="K197" s="471"/>
      <c r="L197" s="470"/>
      <c r="M197" s="443"/>
      <c r="N197" s="443"/>
      <c r="O197" s="443"/>
      <c r="P197" s="472"/>
      <c r="Q197" s="197">
        <v>0</v>
      </c>
      <c r="R197" s="198">
        <v>0</v>
      </c>
      <c r="S197" s="473"/>
      <c r="T197" s="197"/>
      <c r="U197" s="197"/>
      <c r="V197" s="197"/>
      <c r="W197" s="474"/>
      <c r="X197" s="473"/>
      <c r="Y197" s="473"/>
      <c r="Z197" s="473"/>
      <c r="AA197" s="475"/>
      <c r="AB197" s="469"/>
      <c r="AC197" s="469"/>
      <c r="AD197" s="469"/>
      <c r="AE197" s="476"/>
      <c r="AF197" s="221"/>
      <c r="AG197" s="221"/>
      <c r="AH197" s="477"/>
      <c r="AI197" s="478"/>
      <c r="AJ197" s="475"/>
      <c r="AK197" s="479"/>
      <c r="AL197" s="479"/>
      <c r="AM197" s="480"/>
      <c r="AN197" s="479"/>
      <c r="AO197" s="481"/>
      <c r="AP197" s="482"/>
      <c r="AQ197" s="552"/>
      <c r="AR197" s="483"/>
      <c r="AS197" s="539"/>
      <c r="AT197" s="540"/>
      <c r="AU197" s="541"/>
      <c r="AV197" s="484"/>
      <c r="AW197" s="484"/>
      <c r="AX197" s="484"/>
      <c r="AY197" s="484"/>
      <c r="AZ197" s="484"/>
      <c r="BA197" s="484"/>
      <c r="BB197" s="485"/>
      <c r="BC197" s="485"/>
      <c r="BD197" s="486"/>
      <c r="BE197" s="487"/>
      <c r="BF197" s="485"/>
      <c r="BG197" s="484"/>
      <c r="BH197" s="485"/>
      <c r="BI197" s="485"/>
      <c r="BJ197" s="485"/>
      <c r="BK197" s="488"/>
      <c r="BL197" s="489"/>
      <c r="BM197" s="485"/>
      <c r="BN197" s="485"/>
      <c r="BO197" s="485"/>
      <c r="BP197" s="485"/>
      <c r="BQ197" s="490"/>
      <c r="BR197" s="485"/>
      <c r="BS197" s="491" t="str">
        <f>IF(F197="","",IF(OR(AND(分岐管理シート!D195&lt;9, 分岐管理シート!L195&lt;10),AND(分岐管理シート!D195&gt;9, 分岐管理シート!L195&gt;10)),"","error"))</f>
        <v/>
      </c>
      <c r="BT197" s="491"/>
      <c r="BU197" s="491"/>
      <c r="BV197" s="491"/>
      <c r="BW197" s="491"/>
      <c r="BX197" s="491" t="str">
        <f>IF(AND(D197="R7_補正", OR(分岐管理シート!AF195&lt;27,分岐管理シート!AF195&gt;39)),"error","")</f>
        <v/>
      </c>
      <c r="BY197" s="491" t="str">
        <f>IF(F197="","",IF(OR(分岐管理シート!AG195&lt;27,分岐管理シート!AG195&gt;39),"error",""))</f>
        <v/>
      </c>
      <c r="BZ197" s="491" t="str">
        <f>IF(F197="","",IF(AND(OR(AD197="○", D197="R7_補正", D197="R7_予備"), 分岐管理シート!AG195&gt;=27),"",IF(AND(分岐管理シート!AG195&lt;=38, 分岐管理シート!AG195&gt;=27),"","error")))</f>
        <v/>
      </c>
      <c r="CA197" s="492" t="str">
        <f>IF(OR(D197="", D197="R6_補正", D197="R7_予備"),
   "",IF(F197="","",IF(AND(VLOOKUP(AE197,―!$AH$15:$AI$40,2,FALSE) &lt;= VLOOKUP(AF197,―!$AH$15:$AI$40,2,FALSE),VLOOKUP(AF197,―!$AH$15:$AI$40,2,FALSE) &lt;= VLOOKUP(AG197,―!$AH$15:$AI$40,2,FALSE)),"","error")))</f>
        <v/>
      </c>
      <c r="CB197" s="492" t="str">
        <f t="shared" si="7"/>
        <v/>
      </c>
      <c r="CC197" s="491" t="str">
        <f t="shared" si="8"/>
        <v/>
      </c>
      <c r="CD197" s="491" t="str">
        <f t="shared" si="9"/>
        <v/>
      </c>
      <c r="CE197" s="485"/>
      <c r="CF197" s="485"/>
      <c r="CG197" s="485"/>
      <c r="CH197" s="485"/>
      <c r="CI197" s="485" t="str">
        <f>分岐管理シート!BD195</f>
        <v/>
      </c>
      <c r="CJ197" s="493" t="str">
        <f t="shared" si="10"/>
        <v/>
      </c>
      <c r="CK197" s="555" t="str">
        <f>IF(D197="R6_補正",IF(SUM(変更カウント!D195:AR195)=0,"","error"),IF(AND(SUM(変更カウント!D195:AE195)=0,SUM(変更カウント!AH195:AP195)=0,変更カウント!AR195=0),"","error"))</f>
        <v/>
      </c>
    </row>
    <row r="198" spans="1:89" ht="24" thickBot="1" x14ac:dyDescent="0.25">
      <c r="A198" s="500"/>
      <c r="B198" s="501"/>
      <c r="C198" s="498">
        <v>124</v>
      </c>
      <c r="D198" s="467"/>
      <c r="E198" s="468"/>
      <c r="F198" s="469"/>
      <c r="G198" s="469"/>
      <c r="H198" s="469"/>
      <c r="I198" s="470"/>
      <c r="J198" s="470"/>
      <c r="K198" s="471"/>
      <c r="L198" s="470"/>
      <c r="M198" s="443"/>
      <c r="N198" s="443"/>
      <c r="O198" s="443"/>
      <c r="P198" s="472"/>
      <c r="Q198" s="197">
        <v>0</v>
      </c>
      <c r="R198" s="198">
        <v>0</v>
      </c>
      <c r="S198" s="473"/>
      <c r="T198" s="197"/>
      <c r="U198" s="197"/>
      <c r="V198" s="197"/>
      <c r="W198" s="474"/>
      <c r="X198" s="473"/>
      <c r="Y198" s="473"/>
      <c r="Z198" s="473"/>
      <c r="AA198" s="475"/>
      <c r="AB198" s="469"/>
      <c r="AC198" s="469"/>
      <c r="AD198" s="469"/>
      <c r="AE198" s="476"/>
      <c r="AF198" s="221"/>
      <c r="AG198" s="221"/>
      <c r="AH198" s="477"/>
      <c r="AI198" s="478"/>
      <c r="AJ198" s="475"/>
      <c r="AK198" s="479"/>
      <c r="AL198" s="479"/>
      <c r="AM198" s="480"/>
      <c r="AN198" s="479"/>
      <c r="AO198" s="481"/>
      <c r="AP198" s="482"/>
      <c r="AQ198" s="552"/>
      <c r="AR198" s="483"/>
      <c r="AS198" s="539"/>
      <c r="AT198" s="540"/>
      <c r="AU198" s="541"/>
      <c r="AV198" s="484"/>
      <c r="AW198" s="484"/>
      <c r="AX198" s="484"/>
      <c r="AY198" s="484"/>
      <c r="AZ198" s="484"/>
      <c r="BA198" s="484"/>
      <c r="BB198" s="485"/>
      <c r="BC198" s="485"/>
      <c r="BD198" s="486"/>
      <c r="BE198" s="487"/>
      <c r="BF198" s="485"/>
      <c r="BG198" s="484"/>
      <c r="BH198" s="485"/>
      <c r="BI198" s="485"/>
      <c r="BJ198" s="485"/>
      <c r="BK198" s="488"/>
      <c r="BL198" s="489"/>
      <c r="BM198" s="485"/>
      <c r="BN198" s="485"/>
      <c r="BO198" s="485"/>
      <c r="BP198" s="485"/>
      <c r="BQ198" s="490"/>
      <c r="BR198" s="485"/>
      <c r="BS198" s="491" t="str">
        <f>IF(F198="","",IF(OR(AND(分岐管理シート!D196&lt;9, 分岐管理シート!L196&lt;10),AND(分岐管理シート!D196&gt;9, 分岐管理シート!L196&gt;10)),"","error"))</f>
        <v/>
      </c>
      <c r="BT198" s="491"/>
      <c r="BU198" s="491"/>
      <c r="BV198" s="491"/>
      <c r="BW198" s="491"/>
      <c r="BX198" s="491" t="str">
        <f>IF(AND(D198="R7_補正", OR(分岐管理シート!AF196&lt;27,分岐管理シート!AF196&gt;39)),"error","")</f>
        <v/>
      </c>
      <c r="BY198" s="491" t="str">
        <f>IF(F198="","",IF(OR(分岐管理シート!AG196&lt;27,分岐管理シート!AG196&gt;39),"error",""))</f>
        <v/>
      </c>
      <c r="BZ198" s="491" t="str">
        <f>IF(F198="","",IF(AND(OR(AD198="○", D198="R7_補正", D198="R7_予備"), 分岐管理シート!AG196&gt;=27),"",IF(AND(分岐管理シート!AG196&lt;=38, 分岐管理シート!AG196&gt;=27),"","error")))</f>
        <v/>
      </c>
      <c r="CA198" s="492" t="str">
        <f>IF(OR(D198="", D198="R6_補正", D198="R7_予備"),
   "",IF(F198="","",IF(AND(VLOOKUP(AE198,―!$AH$15:$AI$40,2,FALSE) &lt;= VLOOKUP(AF198,―!$AH$15:$AI$40,2,FALSE),VLOOKUP(AF198,―!$AH$15:$AI$40,2,FALSE) &lt;= VLOOKUP(AG198,―!$AH$15:$AI$40,2,FALSE)),"","error")))</f>
        <v/>
      </c>
      <c r="CB198" s="492" t="str">
        <f t="shared" si="7"/>
        <v/>
      </c>
      <c r="CC198" s="491" t="str">
        <f t="shared" si="8"/>
        <v/>
      </c>
      <c r="CD198" s="491" t="str">
        <f t="shared" si="9"/>
        <v/>
      </c>
      <c r="CE198" s="485"/>
      <c r="CF198" s="485"/>
      <c r="CG198" s="485"/>
      <c r="CH198" s="485"/>
      <c r="CI198" s="485" t="str">
        <f>分岐管理シート!BD196</f>
        <v/>
      </c>
      <c r="CJ198" s="493" t="str">
        <f t="shared" si="10"/>
        <v/>
      </c>
      <c r="CK198" s="555" t="str">
        <f>IF(D198="R6_補正",IF(SUM(変更カウント!D196:AR196)=0,"","error"),IF(AND(SUM(変更カウント!D196:AE196)=0,SUM(変更カウント!AH196:AP196)=0,変更カウント!AR196=0),"","error"))</f>
        <v/>
      </c>
    </row>
    <row r="199" spans="1:89" ht="24" thickBot="1" x14ac:dyDescent="0.25">
      <c r="A199" s="500"/>
      <c r="B199" s="501"/>
      <c r="C199" s="499">
        <v>125</v>
      </c>
      <c r="D199" s="467"/>
      <c r="E199" s="468"/>
      <c r="F199" s="469"/>
      <c r="G199" s="469"/>
      <c r="H199" s="469"/>
      <c r="I199" s="470"/>
      <c r="J199" s="470"/>
      <c r="K199" s="471"/>
      <c r="L199" s="470"/>
      <c r="M199" s="443"/>
      <c r="N199" s="443"/>
      <c r="O199" s="443"/>
      <c r="P199" s="472"/>
      <c r="Q199" s="197">
        <v>0</v>
      </c>
      <c r="R199" s="198">
        <v>0</v>
      </c>
      <c r="S199" s="473"/>
      <c r="T199" s="197"/>
      <c r="U199" s="197"/>
      <c r="V199" s="197"/>
      <c r="W199" s="474"/>
      <c r="X199" s="473"/>
      <c r="Y199" s="473"/>
      <c r="Z199" s="473"/>
      <c r="AA199" s="475"/>
      <c r="AB199" s="469"/>
      <c r="AC199" s="469"/>
      <c r="AD199" s="469"/>
      <c r="AE199" s="476"/>
      <c r="AF199" s="221"/>
      <c r="AG199" s="221"/>
      <c r="AH199" s="477"/>
      <c r="AI199" s="478"/>
      <c r="AJ199" s="475"/>
      <c r="AK199" s="479"/>
      <c r="AL199" s="479"/>
      <c r="AM199" s="480"/>
      <c r="AN199" s="479"/>
      <c r="AO199" s="481"/>
      <c r="AP199" s="482"/>
      <c r="AQ199" s="552"/>
      <c r="AR199" s="483"/>
      <c r="AS199" s="539"/>
      <c r="AT199" s="540"/>
      <c r="AU199" s="541"/>
      <c r="AV199" s="484"/>
      <c r="AW199" s="484"/>
      <c r="AX199" s="484"/>
      <c r="AY199" s="484"/>
      <c r="AZ199" s="484"/>
      <c r="BA199" s="484"/>
      <c r="BB199" s="485"/>
      <c r="BC199" s="485"/>
      <c r="BD199" s="486"/>
      <c r="BE199" s="487"/>
      <c r="BF199" s="485"/>
      <c r="BG199" s="484"/>
      <c r="BH199" s="485"/>
      <c r="BI199" s="485"/>
      <c r="BJ199" s="485"/>
      <c r="BK199" s="488"/>
      <c r="BL199" s="489"/>
      <c r="BM199" s="485"/>
      <c r="BN199" s="485"/>
      <c r="BO199" s="485"/>
      <c r="BP199" s="485"/>
      <c r="BQ199" s="490"/>
      <c r="BR199" s="485"/>
      <c r="BS199" s="491" t="str">
        <f>IF(F199="","",IF(OR(AND(分岐管理シート!D197&lt;9, 分岐管理シート!L197&lt;10),AND(分岐管理シート!D197&gt;9, 分岐管理シート!L197&gt;10)),"","error"))</f>
        <v/>
      </c>
      <c r="BT199" s="491"/>
      <c r="BU199" s="491"/>
      <c r="BV199" s="491"/>
      <c r="BW199" s="491"/>
      <c r="BX199" s="491" t="str">
        <f>IF(AND(D199="R7_補正", OR(分岐管理シート!AF197&lt;27,分岐管理シート!AF197&gt;39)),"error","")</f>
        <v/>
      </c>
      <c r="BY199" s="491" t="str">
        <f>IF(F199="","",IF(OR(分岐管理シート!AG197&lt;27,分岐管理シート!AG197&gt;39),"error",""))</f>
        <v/>
      </c>
      <c r="BZ199" s="491" t="str">
        <f>IF(F199="","",IF(AND(OR(AD199="○", D199="R7_補正", D199="R7_予備"), 分岐管理シート!AG197&gt;=27),"",IF(AND(分岐管理シート!AG197&lt;=38, 分岐管理シート!AG197&gt;=27),"","error")))</f>
        <v/>
      </c>
      <c r="CA199" s="492" t="str">
        <f>IF(OR(D199="", D199="R6_補正", D199="R7_予備"),
   "",IF(F199="","",IF(AND(VLOOKUP(AE199,―!$AH$15:$AI$40,2,FALSE) &lt;= VLOOKUP(AF199,―!$AH$15:$AI$40,2,FALSE),VLOOKUP(AF199,―!$AH$15:$AI$40,2,FALSE) &lt;= VLOOKUP(AG199,―!$AH$15:$AI$40,2,FALSE)),"","error")))</f>
        <v/>
      </c>
      <c r="CB199" s="492" t="str">
        <f t="shared" si="7"/>
        <v/>
      </c>
      <c r="CC199" s="491" t="str">
        <f t="shared" si="8"/>
        <v/>
      </c>
      <c r="CD199" s="491" t="str">
        <f t="shared" si="9"/>
        <v/>
      </c>
      <c r="CE199" s="485"/>
      <c r="CF199" s="485"/>
      <c r="CG199" s="485"/>
      <c r="CH199" s="485"/>
      <c r="CI199" s="485" t="str">
        <f>分岐管理シート!BD197</f>
        <v/>
      </c>
      <c r="CJ199" s="493" t="str">
        <f t="shared" si="10"/>
        <v/>
      </c>
      <c r="CK199" s="555" t="str">
        <f>IF(D199="R6_補正",IF(SUM(変更カウント!D197:AR197)=0,"","error"),IF(AND(SUM(変更カウント!D197:AE197)=0,SUM(変更カウント!AH197:AP197)=0,変更カウント!AR197=0),"","error"))</f>
        <v/>
      </c>
    </row>
    <row r="200" spans="1:89" ht="24" thickBot="1" x14ac:dyDescent="0.25">
      <c r="A200" s="500"/>
      <c r="B200" s="501"/>
      <c r="C200" s="499">
        <v>126</v>
      </c>
      <c r="D200" s="467"/>
      <c r="E200" s="468"/>
      <c r="F200" s="469"/>
      <c r="G200" s="469"/>
      <c r="H200" s="469"/>
      <c r="I200" s="470"/>
      <c r="J200" s="470"/>
      <c r="K200" s="471"/>
      <c r="L200" s="470"/>
      <c r="M200" s="443"/>
      <c r="N200" s="443"/>
      <c r="O200" s="443"/>
      <c r="P200" s="472"/>
      <c r="Q200" s="197">
        <v>0</v>
      </c>
      <c r="R200" s="198">
        <v>0</v>
      </c>
      <c r="S200" s="473"/>
      <c r="T200" s="197"/>
      <c r="U200" s="197"/>
      <c r="V200" s="197"/>
      <c r="W200" s="474"/>
      <c r="X200" s="473"/>
      <c r="Y200" s="473"/>
      <c r="Z200" s="473"/>
      <c r="AA200" s="475"/>
      <c r="AB200" s="469"/>
      <c r="AC200" s="469"/>
      <c r="AD200" s="469"/>
      <c r="AE200" s="476"/>
      <c r="AF200" s="221"/>
      <c r="AG200" s="221"/>
      <c r="AH200" s="477"/>
      <c r="AI200" s="478"/>
      <c r="AJ200" s="475"/>
      <c r="AK200" s="479"/>
      <c r="AL200" s="479"/>
      <c r="AM200" s="480"/>
      <c r="AN200" s="479"/>
      <c r="AO200" s="481"/>
      <c r="AP200" s="482"/>
      <c r="AQ200" s="552"/>
      <c r="AR200" s="483"/>
      <c r="AS200" s="539"/>
      <c r="AT200" s="540"/>
      <c r="AU200" s="541"/>
      <c r="AV200" s="484"/>
      <c r="AW200" s="484"/>
      <c r="AX200" s="484"/>
      <c r="AY200" s="484"/>
      <c r="AZ200" s="484"/>
      <c r="BA200" s="484"/>
      <c r="BB200" s="485"/>
      <c r="BC200" s="485"/>
      <c r="BD200" s="486"/>
      <c r="BE200" s="487"/>
      <c r="BF200" s="485"/>
      <c r="BG200" s="484"/>
      <c r="BH200" s="485"/>
      <c r="BI200" s="485"/>
      <c r="BJ200" s="485"/>
      <c r="BK200" s="488"/>
      <c r="BL200" s="489"/>
      <c r="BM200" s="485"/>
      <c r="BN200" s="485"/>
      <c r="BO200" s="485"/>
      <c r="BP200" s="485"/>
      <c r="BQ200" s="490"/>
      <c r="BR200" s="485"/>
      <c r="BS200" s="491" t="str">
        <f>IF(F200="","",IF(OR(AND(分岐管理シート!D198&lt;9, 分岐管理シート!L198&lt;10),AND(分岐管理シート!D198&gt;9, 分岐管理シート!L198&gt;10)),"","error"))</f>
        <v/>
      </c>
      <c r="BT200" s="491"/>
      <c r="BU200" s="491"/>
      <c r="BV200" s="491"/>
      <c r="BW200" s="491"/>
      <c r="BX200" s="491" t="str">
        <f>IF(AND(D200="R7_補正", OR(分岐管理シート!AF198&lt;27,分岐管理シート!AF198&gt;39)),"error","")</f>
        <v/>
      </c>
      <c r="BY200" s="491" t="str">
        <f>IF(F200="","",IF(OR(分岐管理シート!AG198&lt;27,分岐管理シート!AG198&gt;39),"error",""))</f>
        <v/>
      </c>
      <c r="BZ200" s="491" t="str">
        <f>IF(F200="","",IF(AND(OR(AD200="○", D200="R7_補正", D200="R7_予備"), 分岐管理シート!AG198&gt;=27),"",IF(AND(分岐管理シート!AG198&lt;=38, 分岐管理シート!AG198&gt;=27),"","error")))</f>
        <v/>
      </c>
      <c r="CA200" s="492" t="str">
        <f>IF(OR(D200="", D200="R6_補正", D200="R7_予備"),
   "",IF(F200="","",IF(AND(VLOOKUP(AE200,―!$AH$15:$AI$40,2,FALSE) &lt;= VLOOKUP(AF200,―!$AH$15:$AI$40,2,FALSE),VLOOKUP(AF200,―!$AH$15:$AI$40,2,FALSE) &lt;= VLOOKUP(AG200,―!$AH$15:$AI$40,2,FALSE)),"","error")))</f>
        <v/>
      </c>
      <c r="CB200" s="492" t="str">
        <f t="shared" si="7"/>
        <v/>
      </c>
      <c r="CC200" s="491" t="str">
        <f t="shared" si="8"/>
        <v/>
      </c>
      <c r="CD200" s="491" t="str">
        <f t="shared" si="9"/>
        <v/>
      </c>
      <c r="CE200" s="485"/>
      <c r="CF200" s="485"/>
      <c r="CG200" s="485"/>
      <c r="CH200" s="485"/>
      <c r="CI200" s="485" t="str">
        <f>分岐管理シート!BD198</f>
        <v/>
      </c>
      <c r="CJ200" s="493" t="str">
        <f t="shared" si="10"/>
        <v/>
      </c>
      <c r="CK200" s="555" t="str">
        <f>IF(D200="R6_補正",IF(SUM(変更カウント!D198:AR198)=0,"","error"),IF(AND(SUM(変更カウント!D198:AE198)=0,SUM(変更カウント!AH198:AP198)=0,変更カウント!AR198=0),"","error"))</f>
        <v/>
      </c>
    </row>
    <row r="201" spans="1:89" ht="24" thickBot="1" x14ac:dyDescent="0.25">
      <c r="A201" s="500"/>
      <c r="B201" s="501"/>
      <c r="C201" s="498">
        <v>127</v>
      </c>
      <c r="D201" s="467"/>
      <c r="E201" s="468"/>
      <c r="F201" s="469"/>
      <c r="G201" s="469"/>
      <c r="H201" s="469"/>
      <c r="I201" s="470"/>
      <c r="J201" s="470"/>
      <c r="K201" s="471"/>
      <c r="L201" s="470"/>
      <c r="M201" s="443"/>
      <c r="N201" s="443"/>
      <c r="O201" s="443"/>
      <c r="P201" s="472"/>
      <c r="Q201" s="197">
        <v>0</v>
      </c>
      <c r="R201" s="198">
        <v>0</v>
      </c>
      <c r="S201" s="473"/>
      <c r="T201" s="197"/>
      <c r="U201" s="197"/>
      <c r="V201" s="197"/>
      <c r="W201" s="474"/>
      <c r="X201" s="473"/>
      <c r="Y201" s="473"/>
      <c r="Z201" s="473"/>
      <c r="AA201" s="475"/>
      <c r="AB201" s="469"/>
      <c r="AC201" s="469"/>
      <c r="AD201" s="469"/>
      <c r="AE201" s="476"/>
      <c r="AF201" s="221"/>
      <c r="AG201" s="221"/>
      <c r="AH201" s="477"/>
      <c r="AI201" s="478"/>
      <c r="AJ201" s="475"/>
      <c r="AK201" s="479"/>
      <c r="AL201" s="479"/>
      <c r="AM201" s="480"/>
      <c r="AN201" s="479"/>
      <c r="AO201" s="481"/>
      <c r="AP201" s="482"/>
      <c r="AQ201" s="552"/>
      <c r="AR201" s="483"/>
      <c r="AS201" s="539"/>
      <c r="AT201" s="540"/>
      <c r="AU201" s="541"/>
      <c r="AV201" s="484"/>
      <c r="AW201" s="484"/>
      <c r="AX201" s="484"/>
      <c r="AY201" s="484"/>
      <c r="AZ201" s="484"/>
      <c r="BA201" s="484"/>
      <c r="BB201" s="485"/>
      <c r="BC201" s="485"/>
      <c r="BD201" s="486"/>
      <c r="BE201" s="487"/>
      <c r="BF201" s="485"/>
      <c r="BG201" s="484"/>
      <c r="BH201" s="485"/>
      <c r="BI201" s="485"/>
      <c r="BJ201" s="485"/>
      <c r="BK201" s="488"/>
      <c r="BL201" s="489"/>
      <c r="BM201" s="485"/>
      <c r="BN201" s="485"/>
      <c r="BO201" s="485"/>
      <c r="BP201" s="485"/>
      <c r="BQ201" s="490"/>
      <c r="BR201" s="485"/>
      <c r="BS201" s="491" t="str">
        <f>IF(F201="","",IF(OR(AND(分岐管理シート!D199&lt;9, 分岐管理シート!L199&lt;10),AND(分岐管理シート!D199&gt;9, 分岐管理シート!L199&gt;10)),"","error"))</f>
        <v/>
      </c>
      <c r="BT201" s="491"/>
      <c r="BU201" s="491"/>
      <c r="BV201" s="491"/>
      <c r="BW201" s="491"/>
      <c r="BX201" s="491" t="str">
        <f>IF(AND(D201="R7_補正", OR(分岐管理シート!AF199&lt;27,分岐管理シート!AF199&gt;39)),"error","")</f>
        <v/>
      </c>
      <c r="BY201" s="491" t="str">
        <f>IF(F201="","",IF(OR(分岐管理シート!AG199&lt;27,分岐管理シート!AG199&gt;39),"error",""))</f>
        <v/>
      </c>
      <c r="BZ201" s="491" t="str">
        <f>IF(F201="","",IF(AND(OR(AD201="○", D201="R7_補正", D201="R7_予備"), 分岐管理シート!AG199&gt;=27),"",IF(AND(分岐管理シート!AG199&lt;=38, 分岐管理シート!AG199&gt;=27),"","error")))</f>
        <v/>
      </c>
      <c r="CA201" s="492" t="str">
        <f>IF(OR(D201="", D201="R6_補正", D201="R7_予備"),
   "",IF(F201="","",IF(AND(VLOOKUP(AE201,―!$AH$15:$AI$40,2,FALSE) &lt;= VLOOKUP(AF201,―!$AH$15:$AI$40,2,FALSE),VLOOKUP(AF201,―!$AH$15:$AI$40,2,FALSE) &lt;= VLOOKUP(AG201,―!$AH$15:$AI$40,2,FALSE)),"","error")))</f>
        <v/>
      </c>
      <c r="CB201" s="492" t="str">
        <f t="shared" si="7"/>
        <v/>
      </c>
      <c r="CC201" s="491" t="str">
        <f t="shared" si="8"/>
        <v/>
      </c>
      <c r="CD201" s="491" t="str">
        <f t="shared" si="9"/>
        <v/>
      </c>
      <c r="CE201" s="485"/>
      <c r="CF201" s="485"/>
      <c r="CG201" s="485"/>
      <c r="CH201" s="485"/>
      <c r="CI201" s="485" t="str">
        <f>分岐管理シート!BD199</f>
        <v/>
      </c>
      <c r="CJ201" s="493" t="str">
        <f t="shared" si="10"/>
        <v/>
      </c>
      <c r="CK201" s="555" t="str">
        <f>IF(D201="R6_補正",IF(SUM(変更カウント!D199:AR199)=0,"","error"),IF(AND(SUM(変更カウント!D199:AE199)=0,SUM(変更カウント!AH199:AP199)=0,変更カウント!AR199=0),"","error"))</f>
        <v/>
      </c>
    </row>
    <row r="202" spans="1:89" ht="24" thickBot="1" x14ac:dyDescent="0.25">
      <c r="A202" s="500"/>
      <c r="B202" s="501"/>
      <c r="C202" s="499">
        <v>128</v>
      </c>
      <c r="D202" s="467"/>
      <c r="E202" s="468"/>
      <c r="F202" s="469"/>
      <c r="G202" s="469"/>
      <c r="H202" s="469"/>
      <c r="I202" s="470"/>
      <c r="J202" s="470"/>
      <c r="K202" s="471"/>
      <c r="L202" s="470"/>
      <c r="M202" s="443"/>
      <c r="N202" s="443"/>
      <c r="O202" s="443"/>
      <c r="P202" s="472"/>
      <c r="Q202" s="197">
        <v>0</v>
      </c>
      <c r="R202" s="198">
        <v>0</v>
      </c>
      <c r="S202" s="473"/>
      <c r="T202" s="197"/>
      <c r="U202" s="197"/>
      <c r="V202" s="197"/>
      <c r="W202" s="474"/>
      <c r="X202" s="473"/>
      <c r="Y202" s="473"/>
      <c r="Z202" s="473"/>
      <c r="AA202" s="475"/>
      <c r="AB202" s="469"/>
      <c r="AC202" s="469"/>
      <c r="AD202" s="469"/>
      <c r="AE202" s="476"/>
      <c r="AF202" s="221"/>
      <c r="AG202" s="221"/>
      <c r="AH202" s="477"/>
      <c r="AI202" s="478"/>
      <c r="AJ202" s="475"/>
      <c r="AK202" s="479"/>
      <c r="AL202" s="479"/>
      <c r="AM202" s="480"/>
      <c r="AN202" s="479"/>
      <c r="AO202" s="481"/>
      <c r="AP202" s="482"/>
      <c r="AQ202" s="552"/>
      <c r="AR202" s="483"/>
      <c r="AS202" s="539"/>
      <c r="AT202" s="540"/>
      <c r="AU202" s="541"/>
      <c r="AV202" s="484"/>
      <c r="AW202" s="484"/>
      <c r="AX202" s="484"/>
      <c r="AY202" s="484"/>
      <c r="AZ202" s="484"/>
      <c r="BA202" s="484"/>
      <c r="BB202" s="485"/>
      <c r="BC202" s="485"/>
      <c r="BD202" s="486"/>
      <c r="BE202" s="487"/>
      <c r="BF202" s="485"/>
      <c r="BG202" s="484"/>
      <c r="BH202" s="485"/>
      <c r="BI202" s="485"/>
      <c r="BJ202" s="485"/>
      <c r="BK202" s="488"/>
      <c r="BL202" s="489"/>
      <c r="BM202" s="485"/>
      <c r="BN202" s="485"/>
      <c r="BO202" s="485"/>
      <c r="BP202" s="485"/>
      <c r="BQ202" s="490"/>
      <c r="BR202" s="485"/>
      <c r="BS202" s="491" t="str">
        <f>IF(F202="","",IF(OR(AND(分岐管理シート!D200&lt;9, 分岐管理シート!L200&lt;10),AND(分岐管理シート!D200&gt;9, 分岐管理シート!L200&gt;10)),"","error"))</f>
        <v/>
      </c>
      <c r="BT202" s="491"/>
      <c r="BU202" s="491"/>
      <c r="BV202" s="491"/>
      <c r="BW202" s="491"/>
      <c r="BX202" s="491" t="str">
        <f>IF(AND(D202="R7_補正", OR(分岐管理シート!AF200&lt;27,分岐管理シート!AF200&gt;39)),"error","")</f>
        <v/>
      </c>
      <c r="BY202" s="491" t="str">
        <f>IF(F202="","",IF(OR(分岐管理シート!AG200&lt;27,分岐管理シート!AG200&gt;39),"error",""))</f>
        <v/>
      </c>
      <c r="BZ202" s="491" t="str">
        <f>IF(F202="","",IF(AND(OR(AD202="○", D202="R7_補正", D202="R7_予備"), 分岐管理シート!AG200&gt;=27),"",IF(AND(分岐管理シート!AG200&lt;=38, 分岐管理シート!AG200&gt;=27),"","error")))</f>
        <v/>
      </c>
      <c r="CA202" s="492" t="str">
        <f>IF(OR(D202="", D202="R6_補正", D202="R7_予備"),
   "",IF(F202="","",IF(AND(VLOOKUP(AE202,―!$AH$15:$AI$40,2,FALSE) &lt;= VLOOKUP(AF202,―!$AH$15:$AI$40,2,FALSE),VLOOKUP(AF202,―!$AH$15:$AI$40,2,FALSE) &lt;= VLOOKUP(AG202,―!$AH$15:$AI$40,2,FALSE)),"","error")))</f>
        <v/>
      </c>
      <c r="CB202" s="492" t="str">
        <f t="shared" si="7"/>
        <v/>
      </c>
      <c r="CC202" s="491" t="str">
        <f t="shared" si="8"/>
        <v/>
      </c>
      <c r="CD202" s="491" t="str">
        <f t="shared" si="9"/>
        <v/>
      </c>
      <c r="CE202" s="485"/>
      <c r="CF202" s="485"/>
      <c r="CG202" s="485"/>
      <c r="CH202" s="485"/>
      <c r="CI202" s="485" t="str">
        <f>分岐管理シート!BD200</f>
        <v/>
      </c>
      <c r="CJ202" s="493" t="str">
        <f t="shared" si="10"/>
        <v/>
      </c>
      <c r="CK202" s="555" t="str">
        <f>IF(D202="R6_補正",IF(SUM(変更カウント!D200:AR200)=0,"","error"),IF(AND(SUM(変更カウント!D200:AE200)=0,SUM(変更カウント!AH200:AP200)=0,変更カウント!AR200=0),"","error"))</f>
        <v/>
      </c>
    </row>
    <row r="203" spans="1:89" ht="24" thickBot="1" x14ac:dyDescent="0.25">
      <c r="A203" s="500"/>
      <c r="B203" s="501"/>
      <c r="C203" s="499">
        <v>129</v>
      </c>
      <c r="D203" s="467"/>
      <c r="E203" s="468"/>
      <c r="F203" s="469"/>
      <c r="G203" s="469"/>
      <c r="H203" s="469"/>
      <c r="I203" s="470"/>
      <c r="J203" s="470"/>
      <c r="K203" s="471"/>
      <c r="L203" s="470"/>
      <c r="M203" s="443"/>
      <c r="N203" s="443"/>
      <c r="O203" s="443"/>
      <c r="P203" s="472"/>
      <c r="Q203" s="197">
        <v>0</v>
      </c>
      <c r="R203" s="198">
        <v>0</v>
      </c>
      <c r="S203" s="473"/>
      <c r="T203" s="197"/>
      <c r="U203" s="197"/>
      <c r="V203" s="197"/>
      <c r="W203" s="474"/>
      <c r="X203" s="473"/>
      <c r="Y203" s="473"/>
      <c r="Z203" s="473"/>
      <c r="AA203" s="475"/>
      <c r="AB203" s="469"/>
      <c r="AC203" s="469"/>
      <c r="AD203" s="469"/>
      <c r="AE203" s="476"/>
      <c r="AF203" s="221"/>
      <c r="AG203" s="221"/>
      <c r="AH203" s="477"/>
      <c r="AI203" s="478"/>
      <c r="AJ203" s="475"/>
      <c r="AK203" s="479"/>
      <c r="AL203" s="479"/>
      <c r="AM203" s="480"/>
      <c r="AN203" s="479"/>
      <c r="AO203" s="481"/>
      <c r="AP203" s="482"/>
      <c r="AQ203" s="552"/>
      <c r="AR203" s="483"/>
      <c r="AS203" s="539"/>
      <c r="AT203" s="540"/>
      <c r="AU203" s="541"/>
      <c r="AV203" s="484"/>
      <c r="AW203" s="484"/>
      <c r="AX203" s="484"/>
      <c r="AY203" s="484"/>
      <c r="AZ203" s="484"/>
      <c r="BA203" s="484"/>
      <c r="BB203" s="485"/>
      <c r="BC203" s="485"/>
      <c r="BD203" s="486"/>
      <c r="BE203" s="487"/>
      <c r="BF203" s="485"/>
      <c r="BG203" s="484"/>
      <c r="BH203" s="485"/>
      <c r="BI203" s="485"/>
      <c r="BJ203" s="485"/>
      <c r="BK203" s="488"/>
      <c r="BL203" s="489"/>
      <c r="BM203" s="485"/>
      <c r="BN203" s="485"/>
      <c r="BO203" s="485"/>
      <c r="BP203" s="485"/>
      <c r="BQ203" s="490"/>
      <c r="BR203" s="485"/>
      <c r="BS203" s="491" t="str">
        <f>IF(F203="","",IF(OR(AND(分岐管理シート!D201&lt;9, 分岐管理シート!L201&lt;10),AND(分岐管理シート!D201&gt;9, 分岐管理シート!L201&gt;10)),"","error"))</f>
        <v/>
      </c>
      <c r="BT203" s="491"/>
      <c r="BU203" s="491"/>
      <c r="BV203" s="491"/>
      <c r="BW203" s="491"/>
      <c r="BX203" s="491" t="str">
        <f>IF(AND(D203="R7_補正", OR(分岐管理シート!AF201&lt;27,分岐管理シート!AF201&gt;39)),"error","")</f>
        <v/>
      </c>
      <c r="BY203" s="491" t="str">
        <f>IF(F203="","",IF(OR(分岐管理シート!AG201&lt;27,分岐管理シート!AG201&gt;39),"error",""))</f>
        <v/>
      </c>
      <c r="BZ203" s="491" t="str">
        <f>IF(F203="","",IF(AND(OR(AD203="○", D203="R7_補正", D203="R7_予備"), 分岐管理シート!AG201&gt;=27),"",IF(AND(分岐管理シート!AG201&lt;=38, 分岐管理シート!AG201&gt;=27),"","error")))</f>
        <v/>
      </c>
      <c r="CA203" s="492" t="str">
        <f>IF(OR(D203="", D203="R6_補正", D203="R7_予備"),
   "",IF(F203="","",IF(AND(VLOOKUP(AE203,―!$AH$15:$AI$40,2,FALSE) &lt;= VLOOKUP(AF203,―!$AH$15:$AI$40,2,FALSE),VLOOKUP(AF203,―!$AH$15:$AI$40,2,FALSE) &lt;= VLOOKUP(AG203,―!$AH$15:$AI$40,2,FALSE)),"","error")))</f>
        <v/>
      </c>
      <c r="CB203" s="492" t="str">
        <f t="shared" si="7"/>
        <v/>
      </c>
      <c r="CC203" s="491" t="str">
        <f t="shared" si="8"/>
        <v/>
      </c>
      <c r="CD203" s="491" t="str">
        <f t="shared" si="9"/>
        <v/>
      </c>
      <c r="CE203" s="485"/>
      <c r="CF203" s="485"/>
      <c r="CG203" s="485"/>
      <c r="CH203" s="485"/>
      <c r="CI203" s="485" t="str">
        <f>分岐管理シート!BD201</f>
        <v/>
      </c>
      <c r="CJ203" s="493" t="str">
        <f t="shared" si="10"/>
        <v/>
      </c>
      <c r="CK203" s="555" t="str">
        <f>IF(D203="R6_補正",IF(SUM(変更カウント!D201:AR201)=0,"","error"),IF(AND(SUM(変更カウント!D201:AE201)=0,SUM(変更カウント!AH201:AP201)=0,変更カウント!AR201=0),"","error"))</f>
        <v/>
      </c>
    </row>
    <row r="204" spans="1:89" ht="24" thickBot="1" x14ac:dyDescent="0.25">
      <c r="A204" s="500"/>
      <c r="B204" s="501"/>
      <c r="C204" s="498">
        <v>130</v>
      </c>
      <c r="D204" s="467"/>
      <c r="E204" s="468"/>
      <c r="F204" s="469"/>
      <c r="G204" s="469"/>
      <c r="H204" s="469"/>
      <c r="I204" s="470"/>
      <c r="J204" s="470"/>
      <c r="K204" s="471"/>
      <c r="L204" s="470"/>
      <c r="M204" s="443"/>
      <c r="N204" s="443"/>
      <c r="O204" s="443"/>
      <c r="P204" s="472"/>
      <c r="Q204" s="197">
        <v>0</v>
      </c>
      <c r="R204" s="198">
        <v>0</v>
      </c>
      <c r="S204" s="473"/>
      <c r="T204" s="197"/>
      <c r="U204" s="197"/>
      <c r="V204" s="197"/>
      <c r="W204" s="474"/>
      <c r="X204" s="473"/>
      <c r="Y204" s="473"/>
      <c r="Z204" s="473"/>
      <c r="AA204" s="475"/>
      <c r="AB204" s="469"/>
      <c r="AC204" s="469"/>
      <c r="AD204" s="469"/>
      <c r="AE204" s="476"/>
      <c r="AF204" s="221"/>
      <c r="AG204" s="221"/>
      <c r="AH204" s="477"/>
      <c r="AI204" s="478"/>
      <c r="AJ204" s="475"/>
      <c r="AK204" s="479"/>
      <c r="AL204" s="479"/>
      <c r="AM204" s="480"/>
      <c r="AN204" s="479"/>
      <c r="AO204" s="481"/>
      <c r="AP204" s="482"/>
      <c r="AQ204" s="552"/>
      <c r="AR204" s="483"/>
      <c r="AS204" s="539"/>
      <c r="AT204" s="540"/>
      <c r="AU204" s="541"/>
      <c r="AV204" s="484"/>
      <c r="AW204" s="484"/>
      <c r="AX204" s="484"/>
      <c r="AY204" s="484"/>
      <c r="AZ204" s="484"/>
      <c r="BA204" s="484"/>
      <c r="BB204" s="485"/>
      <c r="BC204" s="485"/>
      <c r="BD204" s="486"/>
      <c r="BE204" s="487"/>
      <c r="BF204" s="485"/>
      <c r="BG204" s="484"/>
      <c r="BH204" s="485"/>
      <c r="BI204" s="485"/>
      <c r="BJ204" s="485"/>
      <c r="BK204" s="488"/>
      <c r="BL204" s="489"/>
      <c r="BM204" s="485"/>
      <c r="BN204" s="485"/>
      <c r="BO204" s="485"/>
      <c r="BP204" s="485"/>
      <c r="BQ204" s="490"/>
      <c r="BR204" s="485"/>
      <c r="BS204" s="491" t="str">
        <f>IF(F204="","",IF(OR(AND(分岐管理シート!D202&lt;9, 分岐管理シート!L202&lt;10),AND(分岐管理シート!D202&gt;9, 分岐管理シート!L202&gt;10)),"","error"))</f>
        <v/>
      </c>
      <c r="BT204" s="491"/>
      <c r="BU204" s="491"/>
      <c r="BV204" s="491"/>
      <c r="BW204" s="491"/>
      <c r="BX204" s="491" t="str">
        <f>IF(AND(D204="R7_補正", OR(分岐管理シート!AF202&lt;27,分岐管理シート!AF202&gt;39)),"error","")</f>
        <v/>
      </c>
      <c r="BY204" s="491" t="str">
        <f>IF(F204="","",IF(OR(分岐管理シート!AG202&lt;27,分岐管理シート!AG202&gt;39),"error",""))</f>
        <v/>
      </c>
      <c r="BZ204" s="491" t="str">
        <f>IF(F204="","",IF(AND(OR(AD204="○", D204="R7_補正", D204="R7_予備"), 分岐管理シート!AG202&gt;=27),"",IF(AND(分岐管理シート!AG202&lt;=38, 分岐管理シート!AG202&gt;=27),"","error")))</f>
        <v/>
      </c>
      <c r="CA204" s="492" t="str">
        <f>IF(OR(D204="", D204="R6_補正", D204="R7_予備"),
   "",IF(F204="","",IF(AND(VLOOKUP(AE204,―!$AH$15:$AI$40,2,FALSE) &lt;= VLOOKUP(AF204,―!$AH$15:$AI$40,2,FALSE),VLOOKUP(AF204,―!$AH$15:$AI$40,2,FALSE) &lt;= VLOOKUP(AG204,―!$AH$15:$AI$40,2,FALSE)),"","error")))</f>
        <v/>
      </c>
      <c r="CB204" s="492" t="str">
        <f t="shared" si="7"/>
        <v/>
      </c>
      <c r="CC204" s="491" t="str">
        <f t="shared" si="8"/>
        <v/>
      </c>
      <c r="CD204" s="491" t="str">
        <f t="shared" si="9"/>
        <v/>
      </c>
      <c r="CE204" s="485"/>
      <c r="CF204" s="485"/>
      <c r="CG204" s="485"/>
      <c r="CH204" s="485"/>
      <c r="CI204" s="485" t="str">
        <f>分岐管理シート!BD202</f>
        <v/>
      </c>
      <c r="CJ204" s="493" t="str">
        <f t="shared" si="10"/>
        <v/>
      </c>
      <c r="CK204" s="555" t="str">
        <f>IF(D204="R6_補正",IF(SUM(変更カウント!D202:AR202)=0,"","error"),IF(AND(SUM(変更カウント!D202:AE202)=0,SUM(変更カウント!AH202:AP202)=0,変更カウント!AR202=0),"","error"))</f>
        <v/>
      </c>
    </row>
    <row r="205" spans="1:89" ht="24" thickBot="1" x14ac:dyDescent="0.25">
      <c r="A205" s="500"/>
      <c r="B205" s="501"/>
      <c r="C205" s="499">
        <v>131</v>
      </c>
      <c r="D205" s="467"/>
      <c r="E205" s="468"/>
      <c r="F205" s="469"/>
      <c r="G205" s="469"/>
      <c r="H205" s="469"/>
      <c r="I205" s="470"/>
      <c r="J205" s="470"/>
      <c r="K205" s="471"/>
      <c r="L205" s="470"/>
      <c r="M205" s="443"/>
      <c r="N205" s="443"/>
      <c r="O205" s="443"/>
      <c r="P205" s="472"/>
      <c r="Q205" s="197">
        <v>0</v>
      </c>
      <c r="R205" s="198">
        <v>0</v>
      </c>
      <c r="S205" s="473"/>
      <c r="T205" s="197"/>
      <c r="U205" s="197"/>
      <c r="V205" s="197"/>
      <c r="W205" s="474"/>
      <c r="X205" s="473"/>
      <c r="Y205" s="473"/>
      <c r="Z205" s="473"/>
      <c r="AA205" s="475"/>
      <c r="AB205" s="469"/>
      <c r="AC205" s="469"/>
      <c r="AD205" s="469"/>
      <c r="AE205" s="476"/>
      <c r="AF205" s="221"/>
      <c r="AG205" s="221"/>
      <c r="AH205" s="477"/>
      <c r="AI205" s="478"/>
      <c r="AJ205" s="475"/>
      <c r="AK205" s="479"/>
      <c r="AL205" s="479"/>
      <c r="AM205" s="480"/>
      <c r="AN205" s="479"/>
      <c r="AO205" s="481"/>
      <c r="AP205" s="482"/>
      <c r="AQ205" s="552"/>
      <c r="AR205" s="483"/>
      <c r="AS205" s="539"/>
      <c r="AT205" s="540"/>
      <c r="AU205" s="541"/>
      <c r="AV205" s="484"/>
      <c r="AW205" s="484"/>
      <c r="AX205" s="484"/>
      <c r="AY205" s="484"/>
      <c r="AZ205" s="484"/>
      <c r="BA205" s="484"/>
      <c r="BB205" s="485"/>
      <c r="BC205" s="485"/>
      <c r="BD205" s="486"/>
      <c r="BE205" s="487"/>
      <c r="BF205" s="485"/>
      <c r="BG205" s="484"/>
      <c r="BH205" s="485"/>
      <c r="BI205" s="485"/>
      <c r="BJ205" s="485"/>
      <c r="BK205" s="488"/>
      <c r="BL205" s="489"/>
      <c r="BM205" s="485"/>
      <c r="BN205" s="485"/>
      <c r="BO205" s="485"/>
      <c r="BP205" s="485"/>
      <c r="BQ205" s="490"/>
      <c r="BR205" s="485"/>
      <c r="BS205" s="491" t="str">
        <f>IF(F205="","",IF(OR(AND(分岐管理シート!D203&lt;9, 分岐管理シート!L203&lt;10),AND(分岐管理シート!D203&gt;9, 分岐管理シート!L203&gt;10)),"","error"))</f>
        <v/>
      </c>
      <c r="BT205" s="491"/>
      <c r="BU205" s="491"/>
      <c r="BV205" s="491"/>
      <c r="BW205" s="491"/>
      <c r="BX205" s="491" t="str">
        <f>IF(AND(D205="R7_補正", OR(分岐管理シート!AF203&lt;27,分岐管理シート!AF203&gt;39)),"error","")</f>
        <v/>
      </c>
      <c r="BY205" s="491" t="str">
        <f>IF(F205="","",IF(OR(分岐管理シート!AG203&lt;27,分岐管理シート!AG203&gt;39),"error",""))</f>
        <v/>
      </c>
      <c r="BZ205" s="491" t="str">
        <f>IF(F205="","",IF(AND(OR(AD205="○", D205="R7_補正", D205="R7_予備"), 分岐管理シート!AG203&gt;=27),"",IF(AND(分岐管理シート!AG203&lt;=38, 分岐管理シート!AG203&gt;=27),"","error")))</f>
        <v/>
      </c>
      <c r="CA205" s="492" t="str">
        <f>IF(OR(D205="", D205="R6_補正", D205="R7_予備"),
   "",IF(F205="","",IF(AND(VLOOKUP(AE205,―!$AH$15:$AI$40,2,FALSE) &lt;= VLOOKUP(AF205,―!$AH$15:$AI$40,2,FALSE),VLOOKUP(AF205,―!$AH$15:$AI$40,2,FALSE) &lt;= VLOOKUP(AG205,―!$AH$15:$AI$40,2,FALSE)),"","error")))</f>
        <v/>
      </c>
      <c r="CB205" s="492" t="str">
        <f t="shared" si="7"/>
        <v/>
      </c>
      <c r="CC205" s="491" t="str">
        <f t="shared" si="8"/>
        <v/>
      </c>
      <c r="CD205" s="491" t="str">
        <f t="shared" si="9"/>
        <v/>
      </c>
      <c r="CE205" s="485"/>
      <c r="CF205" s="485"/>
      <c r="CG205" s="485"/>
      <c r="CH205" s="485"/>
      <c r="CI205" s="485" t="str">
        <f>分岐管理シート!BD203</f>
        <v/>
      </c>
      <c r="CJ205" s="493" t="str">
        <f t="shared" si="10"/>
        <v/>
      </c>
      <c r="CK205" s="555" t="str">
        <f>IF(D205="R6_補正",IF(SUM(変更カウント!D203:AR203)=0,"","error"),IF(AND(SUM(変更カウント!D203:AE203)=0,SUM(変更カウント!AH203:AP203)=0,変更カウント!AR203=0),"","error"))</f>
        <v/>
      </c>
    </row>
    <row r="206" spans="1:89" ht="24" thickBot="1" x14ac:dyDescent="0.25">
      <c r="A206" s="500"/>
      <c r="B206" s="501"/>
      <c r="C206" s="499">
        <v>132</v>
      </c>
      <c r="D206" s="467"/>
      <c r="E206" s="468"/>
      <c r="F206" s="469"/>
      <c r="G206" s="469"/>
      <c r="H206" s="469"/>
      <c r="I206" s="470"/>
      <c r="J206" s="470"/>
      <c r="K206" s="471"/>
      <c r="L206" s="470"/>
      <c r="M206" s="443"/>
      <c r="N206" s="443"/>
      <c r="O206" s="443"/>
      <c r="P206" s="472"/>
      <c r="Q206" s="197">
        <v>0</v>
      </c>
      <c r="R206" s="198">
        <v>0</v>
      </c>
      <c r="S206" s="473"/>
      <c r="T206" s="197"/>
      <c r="U206" s="197"/>
      <c r="V206" s="197"/>
      <c r="W206" s="474"/>
      <c r="X206" s="473"/>
      <c r="Y206" s="473"/>
      <c r="Z206" s="473"/>
      <c r="AA206" s="475"/>
      <c r="AB206" s="469"/>
      <c r="AC206" s="469"/>
      <c r="AD206" s="469"/>
      <c r="AE206" s="476"/>
      <c r="AF206" s="221"/>
      <c r="AG206" s="221"/>
      <c r="AH206" s="477"/>
      <c r="AI206" s="478"/>
      <c r="AJ206" s="475"/>
      <c r="AK206" s="479"/>
      <c r="AL206" s="479"/>
      <c r="AM206" s="480"/>
      <c r="AN206" s="479"/>
      <c r="AO206" s="481"/>
      <c r="AP206" s="482"/>
      <c r="AQ206" s="552"/>
      <c r="AR206" s="483"/>
      <c r="AS206" s="539"/>
      <c r="AT206" s="540"/>
      <c r="AU206" s="541"/>
      <c r="AV206" s="484"/>
      <c r="AW206" s="484"/>
      <c r="AX206" s="484"/>
      <c r="AY206" s="484"/>
      <c r="AZ206" s="484"/>
      <c r="BA206" s="484"/>
      <c r="BB206" s="485"/>
      <c r="BC206" s="485"/>
      <c r="BD206" s="486"/>
      <c r="BE206" s="487"/>
      <c r="BF206" s="485"/>
      <c r="BG206" s="484"/>
      <c r="BH206" s="485"/>
      <c r="BI206" s="485"/>
      <c r="BJ206" s="485"/>
      <c r="BK206" s="488"/>
      <c r="BL206" s="489"/>
      <c r="BM206" s="485"/>
      <c r="BN206" s="485"/>
      <c r="BO206" s="485"/>
      <c r="BP206" s="485"/>
      <c r="BQ206" s="490"/>
      <c r="BR206" s="485"/>
      <c r="BS206" s="491" t="str">
        <f>IF(F206="","",IF(OR(AND(分岐管理シート!D204&lt;9, 分岐管理シート!L204&lt;10),AND(分岐管理シート!D204&gt;9, 分岐管理シート!L204&gt;10)),"","error"))</f>
        <v/>
      </c>
      <c r="BT206" s="491"/>
      <c r="BU206" s="491"/>
      <c r="BV206" s="491"/>
      <c r="BW206" s="491"/>
      <c r="BX206" s="491" t="str">
        <f>IF(AND(D206="R7_補正", OR(分岐管理シート!AF204&lt;27,分岐管理シート!AF204&gt;39)),"error","")</f>
        <v/>
      </c>
      <c r="BY206" s="491" t="str">
        <f>IF(F206="","",IF(OR(分岐管理シート!AG204&lt;27,分岐管理シート!AG204&gt;39),"error",""))</f>
        <v/>
      </c>
      <c r="BZ206" s="491" t="str">
        <f>IF(F206="","",IF(AND(OR(AD206="○", D206="R7_補正", D206="R7_予備"), 分岐管理シート!AG204&gt;=27),"",IF(AND(分岐管理シート!AG204&lt;=38, 分岐管理シート!AG204&gt;=27),"","error")))</f>
        <v/>
      </c>
      <c r="CA206" s="492" t="str">
        <f>IF(OR(D206="", D206="R6_補正", D206="R7_予備"),
   "",IF(F206="","",IF(AND(VLOOKUP(AE206,―!$AH$15:$AI$40,2,FALSE) &lt;= VLOOKUP(AF206,―!$AH$15:$AI$40,2,FALSE),VLOOKUP(AF206,―!$AH$15:$AI$40,2,FALSE) &lt;= VLOOKUP(AG206,―!$AH$15:$AI$40,2,FALSE)),"","error")))</f>
        <v/>
      </c>
      <c r="CB206" s="492" t="str">
        <f t="shared" si="7"/>
        <v/>
      </c>
      <c r="CC206" s="491" t="str">
        <f t="shared" si="8"/>
        <v/>
      </c>
      <c r="CD206" s="491" t="str">
        <f t="shared" si="9"/>
        <v/>
      </c>
      <c r="CE206" s="485"/>
      <c r="CF206" s="485"/>
      <c r="CG206" s="485"/>
      <c r="CH206" s="485"/>
      <c r="CI206" s="485" t="str">
        <f>分岐管理シート!BD204</f>
        <v/>
      </c>
      <c r="CJ206" s="493" t="str">
        <f t="shared" si="10"/>
        <v/>
      </c>
      <c r="CK206" s="555" t="str">
        <f>IF(D206="R6_補正",IF(SUM(変更カウント!D204:AR204)=0,"","error"),IF(AND(SUM(変更カウント!D204:AE204)=0,SUM(変更カウント!AH204:AP204)=0,変更カウント!AR204=0),"","error"))</f>
        <v/>
      </c>
    </row>
    <row r="207" spans="1:89" ht="24" thickBot="1" x14ac:dyDescent="0.25">
      <c r="A207" s="500"/>
      <c r="B207" s="501"/>
      <c r="C207" s="498">
        <v>133</v>
      </c>
      <c r="D207" s="467"/>
      <c r="E207" s="468"/>
      <c r="F207" s="469"/>
      <c r="G207" s="469"/>
      <c r="H207" s="469"/>
      <c r="I207" s="470"/>
      <c r="J207" s="470"/>
      <c r="K207" s="471"/>
      <c r="L207" s="470"/>
      <c r="M207" s="443"/>
      <c r="N207" s="443"/>
      <c r="O207" s="443"/>
      <c r="P207" s="472"/>
      <c r="Q207" s="197">
        <v>0</v>
      </c>
      <c r="R207" s="198">
        <v>0</v>
      </c>
      <c r="S207" s="473"/>
      <c r="T207" s="197"/>
      <c r="U207" s="197"/>
      <c r="V207" s="197"/>
      <c r="W207" s="474"/>
      <c r="X207" s="473"/>
      <c r="Y207" s="473"/>
      <c r="Z207" s="473"/>
      <c r="AA207" s="475"/>
      <c r="AB207" s="469"/>
      <c r="AC207" s="469"/>
      <c r="AD207" s="469"/>
      <c r="AE207" s="476"/>
      <c r="AF207" s="221"/>
      <c r="AG207" s="221"/>
      <c r="AH207" s="477"/>
      <c r="AI207" s="478"/>
      <c r="AJ207" s="475"/>
      <c r="AK207" s="479"/>
      <c r="AL207" s="479"/>
      <c r="AM207" s="480"/>
      <c r="AN207" s="479"/>
      <c r="AO207" s="481"/>
      <c r="AP207" s="482"/>
      <c r="AQ207" s="552"/>
      <c r="AR207" s="483"/>
      <c r="AS207" s="539"/>
      <c r="AT207" s="540"/>
      <c r="AU207" s="541"/>
      <c r="AV207" s="484"/>
      <c r="AW207" s="484"/>
      <c r="AX207" s="484"/>
      <c r="AY207" s="484"/>
      <c r="AZ207" s="484"/>
      <c r="BA207" s="484"/>
      <c r="BB207" s="485"/>
      <c r="BC207" s="485"/>
      <c r="BD207" s="486"/>
      <c r="BE207" s="487"/>
      <c r="BF207" s="485"/>
      <c r="BG207" s="484"/>
      <c r="BH207" s="485"/>
      <c r="BI207" s="485"/>
      <c r="BJ207" s="485"/>
      <c r="BK207" s="488"/>
      <c r="BL207" s="489"/>
      <c r="BM207" s="485"/>
      <c r="BN207" s="485"/>
      <c r="BO207" s="485"/>
      <c r="BP207" s="485"/>
      <c r="BQ207" s="490"/>
      <c r="BR207" s="485"/>
      <c r="BS207" s="491" t="str">
        <f>IF(F207="","",IF(OR(AND(分岐管理シート!D205&lt;9, 分岐管理シート!L205&lt;10),AND(分岐管理シート!D205&gt;9, 分岐管理シート!L205&gt;10)),"","error"))</f>
        <v/>
      </c>
      <c r="BT207" s="491"/>
      <c r="BU207" s="491"/>
      <c r="BV207" s="491"/>
      <c r="BW207" s="491"/>
      <c r="BX207" s="491" t="str">
        <f>IF(AND(D207="R7_補正", OR(分岐管理シート!AF205&lt;27,分岐管理シート!AF205&gt;39)),"error","")</f>
        <v/>
      </c>
      <c r="BY207" s="491" t="str">
        <f>IF(F207="","",IF(OR(分岐管理シート!AG205&lt;27,分岐管理シート!AG205&gt;39),"error",""))</f>
        <v/>
      </c>
      <c r="BZ207" s="491" t="str">
        <f>IF(F207="","",IF(AND(OR(AD207="○", D207="R7_補正", D207="R7_予備"), 分岐管理シート!AG205&gt;=27),"",IF(AND(分岐管理シート!AG205&lt;=38, 分岐管理シート!AG205&gt;=27),"","error")))</f>
        <v/>
      </c>
      <c r="CA207" s="492" t="str">
        <f>IF(OR(D207="", D207="R6_補正", D207="R7_予備"),
   "",IF(F207="","",IF(AND(VLOOKUP(AE207,―!$AH$15:$AI$40,2,FALSE) &lt;= VLOOKUP(AF207,―!$AH$15:$AI$40,2,FALSE),VLOOKUP(AF207,―!$AH$15:$AI$40,2,FALSE) &lt;= VLOOKUP(AG207,―!$AH$15:$AI$40,2,FALSE)),"","error")))</f>
        <v/>
      </c>
      <c r="CB207" s="492" t="str">
        <f t="shared" si="7"/>
        <v/>
      </c>
      <c r="CC207" s="491" t="str">
        <f t="shared" si="8"/>
        <v/>
      </c>
      <c r="CD207" s="491" t="str">
        <f t="shared" si="9"/>
        <v/>
      </c>
      <c r="CE207" s="485"/>
      <c r="CF207" s="485"/>
      <c r="CG207" s="485"/>
      <c r="CH207" s="485"/>
      <c r="CI207" s="485" t="str">
        <f>分岐管理シート!BD205</f>
        <v/>
      </c>
      <c r="CJ207" s="493" t="str">
        <f t="shared" si="10"/>
        <v/>
      </c>
      <c r="CK207" s="555" t="str">
        <f>IF(D207="R6_補正",IF(SUM(変更カウント!D205:AR205)=0,"","error"),IF(AND(SUM(変更カウント!D205:AE205)=0,SUM(変更カウント!AH205:AP205)=0,変更カウント!AR205=0),"","error"))</f>
        <v/>
      </c>
    </row>
    <row r="208" spans="1:89" ht="24" thickBot="1" x14ac:dyDescent="0.25">
      <c r="A208" s="500"/>
      <c r="B208" s="501"/>
      <c r="C208" s="499">
        <v>134</v>
      </c>
      <c r="D208" s="467"/>
      <c r="E208" s="468"/>
      <c r="F208" s="469"/>
      <c r="G208" s="469"/>
      <c r="H208" s="469"/>
      <c r="I208" s="470"/>
      <c r="J208" s="470"/>
      <c r="K208" s="471"/>
      <c r="L208" s="470"/>
      <c r="M208" s="443"/>
      <c r="N208" s="443"/>
      <c r="O208" s="443"/>
      <c r="P208" s="472"/>
      <c r="Q208" s="197">
        <v>0</v>
      </c>
      <c r="R208" s="198">
        <v>0</v>
      </c>
      <c r="S208" s="473"/>
      <c r="T208" s="197"/>
      <c r="U208" s="197"/>
      <c r="V208" s="197"/>
      <c r="W208" s="474"/>
      <c r="X208" s="473"/>
      <c r="Y208" s="473"/>
      <c r="Z208" s="473"/>
      <c r="AA208" s="475"/>
      <c r="AB208" s="469"/>
      <c r="AC208" s="469"/>
      <c r="AD208" s="469"/>
      <c r="AE208" s="476"/>
      <c r="AF208" s="221"/>
      <c r="AG208" s="221"/>
      <c r="AH208" s="477"/>
      <c r="AI208" s="478"/>
      <c r="AJ208" s="475"/>
      <c r="AK208" s="479"/>
      <c r="AL208" s="479"/>
      <c r="AM208" s="480"/>
      <c r="AN208" s="479"/>
      <c r="AO208" s="481"/>
      <c r="AP208" s="482"/>
      <c r="AQ208" s="552"/>
      <c r="AR208" s="483"/>
      <c r="AS208" s="539"/>
      <c r="AT208" s="540"/>
      <c r="AU208" s="541"/>
      <c r="AV208" s="484"/>
      <c r="AW208" s="484"/>
      <c r="AX208" s="484"/>
      <c r="AY208" s="484"/>
      <c r="AZ208" s="484"/>
      <c r="BA208" s="484"/>
      <c r="BB208" s="485"/>
      <c r="BC208" s="485"/>
      <c r="BD208" s="486"/>
      <c r="BE208" s="487"/>
      <c r="BF208" s="485"/>
      <c r="BG208" s="484"/>
      <c r="BH208" s="485"/>
      <c r="BI208" s="485"/>
      <c r="BJ208" s="485"/>
      <c r="BK208" s="488"/>
      <c r="BL208" s="489"/>
      <c r="BM208" s="485"/>
      <c r="BN208" s="485"/>
      <c r="BO208" s="485"/>
      <c r="BP208" s="485"/>
      <c r="BQ208" s="490"/>
      <c r="BR208" s="485"/>
      <c r="BS208" s="491" t="str">
        <f>IF(F208="","",IF(OR(AND(分岐管理シート!D206&lt;9, 分岐管理シート!L206&lt;10),AND(分岐管理シート!D206&gt;9, 分岐管理シート!L206&gt;10)),"","error"))</f>
        <v/>
      </c>
      <c r="BT208" s="491"/>
      <c r="BU208" s="491"/>
      <c r="BV208" s="491"/>
      <c r="BW208" s="491"/>
      <c r="BX208" s="491" t="str">
        <f>IF(AND(D208="R7_補正", OR(分岐管理シート!AF206&lt;27,分岐管理シート!AF206&gt;39)),"error","")</f>
        <v/>
      </c>
      <c r="BY208" s="491" t="str">
        <f>IF(F208="","",IF(OR(分岐管理シート!AG206&lt;27,分岐管理シート!AG206&gt;39),"error",""))</f>
        <v/>
      </c>
      <c r="BZ208" s="491" t="str">
        <f>IF(F208="","",IF(AND(OR(AD208="○", D208="R7_補正", D208="R7_予備"), 分岐管理シート!AG206&gt;=27),"",IF(AND(分岐管理シート!AG206&lt;=38, 分岐管理シート!AG206&gt;=27),"","error")))</f>
        <v/>
      </c>
      <c r="CA208" s="492" t="str">
        <f>IF(OR(D208="", D208="R6_補正", D208="R7_予備"),
   "",IF(F208="","",IF(AND(VLOOKUP(AE208,―!$AH$15:$AI$40,2,FALSE) &lt;= VLOOKUP(AF208,―!$AH$15:$AI$40,2,FALSE),VLOOKUP(AF208,―!$AH$15:$AI$40,2,FALSE) &lt;= VLOOKUP(AG208,―!$AH$15:$AI$40,2,FALSE)),"","error")))</f>
        <v/>
      </c>
      <c r="CB208" s="492" t="str">
        <f t="shared" ref="CB208:CB271" si="11">IF(AND(AD208&lt;&gt;"○",AG208="R8.4以降",AQ208=""),"error","")</f>
        <v/>
      </c>
      <c r="CC208" s="491" t="str">
        <f t="shared" ref="CC208:CC271" si="12">IF(AQ208&lt;&gt;"",IF(AND(AD208&lt;&gt;"○",AG208="R8.4以降"),"","error"),"")</f>
        <v/>
      </c>
      <c r="CD208" s="491" t="str">
        <f t="shared" ref="CD208:CD271" si="13">IF(AND(D208="R6_補正", AD208&lt;&gt;"○", AG208="R8.4以降"), "error", "")</f>
        <v/>
      </c>
      <c r="CE208" s="485"/>
      <c r="CF208" s="485"/>
      <c r="CG208" s="485"/>
      <c r="CH208" s="485"/>
      <c r="CI208" s="485" t="str">
        <f>分岐管理シート!BD206</f>
        <v/>
      </c>
      <c r="CJ208" s="493" t="str">
        <f t="shared" si="10"/>
        <v/>
      </c>
      <c r="CK208" s="555" t="str">
        <f>IF(D208="R6_補正",IF(SUM(変更カウント!D206:AR206)=0,"","error"),IF(AND(SUM(変更カウント!D206:AE206)=0,SUM(変更カウント!AH206:AP206)=0,変更カウント!AR206=0),"","error"))</f>
        <v/>
      </c>
    </row>
    <row r="209" spans="1:89" ht="24" thickBot="1" x14ac:dyDescent="0.25">
      <c r="A209" s="500"/>
      <c r="B209" s="501"/>
      <c r="C209" s="499">
        <v>135</v>
      </c>
      <c r="D209" s="467"/>
      <c r="E209" s="468"/>
      <c r="F209" s="469"/>
      <c r="G209" s="469"/>
      <c r="H209" s="469"/>
      <c r="I209" s="470"/>
      <c r="J209" s="470"/>
      <c r="K209" s="471"/>
      <c r="L209" s="470"/>
      <c r="M209" s="443"/>
      <c r="N209" s="443"/>
      <c r="O209" s="443"/>
      <c r="P209" s="472"/>
      <c r="Q209" s="197">
        <v>0</v>
      </c>
      <c r="R209" s="198">
        <v>0</v>
      </c>
      <c r="S209" s="473"/>
      <c r="T209" s="197"/>
      <c r="U209" s="197"/>
      <c r="V209" s="197"/>
      <c r="W209" s="474"/>
      <c r="X209" s="473"/>
      <c r="Y209" s="473"/>
      <c r="Z209" s="473"/>
      <c r="AA209" s="475"/>
      <c r="AB209" s="469"/>
      <c r="AC209" s="469"/>
      <c r="AD209" s="469"/>
      <c r="AE209" s="476"/>
      <c r="AF209" s="221"/>
      <c r="AG209" s="221"/>
      <c r="AH209" s="477"/>
      <c r="AI209" s="478"/>
      <c r="AJ209" s="475"/>
      <c r="AK209" s="479"/>
      <c r="AL209" s="479"/>
      <c r="AM209" s="480"/>
      <c r="AN209" s="479"/>
      <c r="AO209" s="481"/>
      <c r="AP209" s="482"/>
      <c r="AQ209" s="552"/>
      <c r="AR209" s="483"/>
      <c r="AS209" s="539"/>
      <c r="AT209" s="540"/>
      <c r="AU209" s="541"/>
      <c r="AV209" s="484"/>
      <c r="AW209" s="484"/>
      <c r="AX209" s="484"/>
      <c r="AY209" s="484"/>
      <c r="AZ209" s="484"/>
      <c r="BA209" s="484"/>
      <c r="BB209" s="485"/>
      <c r="BC209" s="485"/>
      <c r="BD209" s="486"/>
      <c r="BE209" s="487"/>
      <c r="BF209" s="485"/>
      <c r="BG209" s="484"/>
      <c r="BH209" s="485"/>
      <c r="BI209" s="485"/>
      <c r="BJ209" s="485"/>
      <c r="BK209" s="488"/>
      <c r="BL209" s="489"/>
      <c r="BM209" s="485"/>
      <c r="BN209" s="485"/>
      <c r="BO209" s="485"/>
      <c r="BP209" s="485"/>
      <c r="BQ209" s="490"/>
      <c r="BR209" s="485"/>
      <c r="BS209" s="491" t="str">
        <f>IF(F209="","",IF(OR(AND(分岐管理シート!D207&lt;9, 分岐管理シート!L207&lt;10),AND(分岐管理シート!D207&gt;9, 分岐管理シート!L207&gt;10)),"","error"))</f>
        <v/>
      </c>
      <c r="BT209" s="491"/>
      <c r="BU209" s="491"/>
      <c r="BV209" s="491"/>
      <c r="BW209" s="491"/>
      <c r="BX209" s="491" t="str">
        <f>IF(AND(D209="R7_補正", OR(分岐管理シート!AF207&lt;27,分岐管理シート!AF207&gt;39)),"error","")</f>
        <v/>
      </c>
      <c r="BY209" s="491" t="str">
        <f>IF(F209="","",IF(OR(分岐管理シート!AG207&lt;27,分岐管理シート!AG207&gt;39),"error",""))</f>
        <v/>
      </c>
      <c r="BZ209" s="491" t="str">
        <f>IF(F209="","",IF(AND(OR(AD209="○", D209="R7_補正", D209="R7_予備"), 分岐管理シート!AG207&gt;=27),"",IF(AND(分岐管理シート!AG207&lt;=38, 分岐管理シート!AG207&gt;=27),"","error")))</f>
        <v/>
      </c>
      <c r="CA209" s="492" t="str">
        <f>IF(OR(D209="", D209="R6_補正", D209="R7_予備"),
   "",IF(F209="","",IF(AND(VLOOKUP(AE209,―!$AH$15:$AI$40,2,FALSE) &lt;= VLOOKUP(AF209,―!$AH$15:$AI$40,2,FALSE),VLOOKUP(AF209,―!$AH$15:$AI$40,2,FALSE) &lt;= VLOOKUP(AG209,―!$AH$15:$AI$40,2,FALSE)),"","error")))</f>
        <v/>
      </c>
      <c r="CB209" s="492" t="str">
        <f t="shared" si="11"/>
        <v/>
      </c>
      <c r="CC209" s="491" t="str">
        <f t="shared" si="12"/>
        <v/>
      </c>
      <c r="CD209" s="491" t="str">
        <f t="shared" si="13"/>
        <v/>
      </c>
      <c r="CE209" s="485"/>
      <c r="CF209" s="485"/>
      <c r="CG209" s="485"/>
      <c r="CH209" s="485"/>
      <c r="CI209" s="485" t="str">
        <f>分岐管理シート!BD207</f>
        <v/>
      </c>
      <c r="CJ209" s="493" t="str">
        <f t="shared" ref="CJ209:CJ272" si="14">IF(AND(F209="",OR(D209&lt;&gt;"",E209&lt;&gt;"",G209&lt;&gt;"",H209&lt;&gt;"",I209&lt;&gt;"",J209&lt;&gt;"",K209&lt;&gt;"",L209&lt;&gt;"",P209&lt;&gt;"",S209&lt;&gt;"",W209&lt;&gt;"",Y209&lt;&gt;"",AA209&lt;&gt;"",AB209&lt;&gt;"",AC209&lt;&gt;"",AD209&lt;&gt;"",AE209&lt;&gt;"",AG209&lt;&gt;"",AH209&lt;&gt;"",AI209&lt;&gt;"",AJ209&lt;&gt;"",AO209&lt;&gt;"",AQ209&lt;&gt;"",AR209&lt;&gt;"")),"error","")</f>
        <v/>
      </c>
      <c r="CK209" s="555" t="str">
        <f>IF(D209="R6_補正",IF(SUM(変更カウント!D207:AR207)=0,"","error"),IF(AND(SUM(変更カウント!D207:AE207)=0,SUM(変更カウント!AH207:AP207)=0,変更カウント!AR207=0),"","error"))</f>
        <v/>
      </c>
    </row>
    <row r="210" spans="1:89" ht="24" thickBot="1" x14ac:dyDescent="0.25">
      <c r="A210" s="500"/>
      <c r="B210" s="501"/>
      <c r="C210" s="498">
        <v>136</v>
      </c>
      <c r="D210" s="467"/>
      <c r="E210" s="468"/>
      <c r="F210" s="469"/>
      <c r="G210" s="469"/>
      <c r="H210" s="469"/>
      <c r="I210" s="470"/>
      <c r="J210" s="470"/>
      <c r="K210" s="471"/>
      <c r="L210" s="470"/>
      <c r="M210" s="443"/>
      <c r="N210" s="443"/>
      <c r="O210" s="443"/>
      <c r="P210" s="472"/>
      <c r="Q210" s="197">
        <v>0</v>
      </c>
      <c r="R210" s="198">
        <v>0</v>
      </c>
      <c r="S210" s="473"/>
      <c r="T210" s="197"/>
      <c r="U210" s="197"/>
      <c r="V210" s="197"/>
      <c r="W210" s="474"/>
      <c r="X210" s="473"/>
      <c r="Y210" s="473"/>
      <c r="Z210" s="473"/>
      <c r="AA210" s="475"/>
      <c r="AB210" s="469"/>
      <c r="AC210" s="469"/>
      <c r="AD210" s="469"/>
      <c r="AE210" s="476"/>
      <c r="AF210" s="221"/>
      <c r="AG210" s="221"/>
      <c r="AH210" s="477"/>
      <c r="AI210" s="478"/>
      <c r="AJ210" s="475"/>
      <c r="AK210" s="479"/>
      <c r="AL210" s="479"/>
      <c r="AM210" s="480"/>
      <c r="AN210" s="479"/>
      <c r="AO210" s="481"/>
      <c r="AP210" s="482"/>
      <c r="AQ210" s="552"/>
      <c r="AR210" s="483"/>
      <c r="AS210" s="539"/>
      <c r="AT210" s="540"/>
      <c r="AU210" s="541"/>
      <c r="AV210" s="484"/>
      <c r="AW210" s="484"/>
      <c r="AX210" s="484"/>
      <c r="AY210" s="484"/>
      <c r="AZ210" s="484"/>
      <c r="BA210" s="484"/>
      <c r="BB210" s="485"/>
      <c r="BC210" s="485"/>
      <c r="BD210" s="486"/>
      <c r="BE210" s="487"/>
      <c r="BF210" s="485"/>
      <c r="BG210" s="484"/>
      <c r="BH210" s="485"/>
      <c r="BI210" s="485"/>
      <c r="BJ210" s="485"/>
      <c r="BK210" s="488"/>
      <c r="BL210" s="489"/>
      <c r="BM210" s="485"/>
      <c r="BN210" s="485"/>
      <c r="BO210" s="485"/>
      <c r="BP210" s="485"/>
      <c r="BQ210" s="490"/>
      <c r="BR210" s="485"/>
      <c r="BS210" s="491" t="str">
        <f>IF(F210="","",IF(OR(AND(分岐管理シート!D208&lt;9, 分岐管理シート!L208&lt;10),AND(分岐管理シート!D208&gt;9, 分岐管理シート!L208&gt;10)),"","error"))</f>
        <v/>
      </c>
      <c r="BT210" s="491"/>
      <c r="BU210" s="491"/>
      <c r="BV210" s="491"/>
      <c r="BW210" s="491"/>
      <c r="BX210" s="491" t="str">
        <f>IF(AND(D210="R7_補正", OR(分岐管理シート!AF208&lt;27,分岐管理シート!AF208&gt;39)),"error","")</f>
        <v/>
      </c>
      <c r="BY210" s="491" t="str">
        <f>IF(F210="","",IF(OR(分岐管理シート!AG208&lt;27,分岐管理シート!AG208&gt;39),"error",""))</f>
        <v/>
      </c>
      <c r="BZ210" s="491" t="str">
        <f>IF(F210="","",IF(AND(OR(AD210="○", D210="R7_補正", D210="R7_予備"), 分岐管理シート!AG208&gt;=27),"",IF(AND(分岐管理シート!AG208&lt;=38, 分岐管理シート!AG208&gt;=27),"","error")))</f>
        <v/>
      </c>
      <c r="CA210" s="492" t="str">
        <f>IF(OR(D210="", D210="R6_補正", D210="R7_予備"),
   "",IF(F210="","",IF(AND(VLOOKUP(AE210,―!$AH$15:$AI$40,2,FALSE) &lt;= VLOOKUP(AF210,―!$AH$15:$AI$40,2,FALSE),VLOOKUP(AF210,―!$AH$15:$AI$40,2,FALSE) &lt;= VLOOKUP(AG210,―!$AH$15:$AI$40,2,FALSE)),"","error")))</f>
        <v/>
      </c>
      <c r="CB210" s="492" t="str">
        <f t="shared" si="11"/>
        <v/>
      </c>
      <c r="CC210" s="491" t="str">
        <f t="shared" si="12"/>
        <v/>
      </c>
      <c r="CD210" s="491" t="str">
        <f t="shared" si="13"/>
        <v/>
      </c>
      <c r="CE210" s="485"/>
      <c r="CF210" s="485"/>
      <c r="CG210" s="485"/>
      <c r="CH210" s="485"/>
      <c r="CI210" s="485" t="str">
        <f>分岐管理シート!BD208</f>
        <v/>
      </c>
      <c r="CJ210" s="493" t="str">
        <f t="shared" si="14"/>
        <v/>
      </c>
      <c r="CK210" s="555" t="str">
        <f>IF(D210="R6_補正",IF(SUM(変更カウント!D208:AR208)=0,"","error"),IF(AND(SUM(変更カウント!D208:AE208)=0,SUM(変更カウント!AH208:AP208)=0,変更カウント!AR208=0),"","error"))</f>
        <v/>
      </c>
    </row>
    <row r="211" spans="1:89" ht="24" thickBot="1" x14ac:dyDescent="0.25">
      <c r="A211" s="500"/>
      <c r="B211" s="501"/>
      <c r="C211" s="499">
        <v>137</v>
      </c>
      <c r="D211" s="467"/>
      <c r="E211" s="468"/>
      <c r="F211" s="469"/>
      <c r="G211" s="469"/>
      <c r="H211" s="469"/>
      <c r="I211" s="470"/>
      <c r="J211" s="470"/>
      <c r="K211" s="471"/>
      <c r="L211" s="470"/>
      <c r="M211" s="443"/>
      <c r="N211" s="443"/>
      <c r="O211" s="443"/>
      <c r="P211" s="472"/>
      <c r="Q211" s="197">
        <v>0</v>
      </c>
      <c r="R211" s="198">
        <v>0</v>
      </c>
      <c r="S211" s="473"/>
      <c r="T211" s="197"/>
      <c r="U211" s="197"/>
      <c r="V211" s="197"/>
      <c r="W211" s="474"/>
      <c r="X211" s="473"/>
      <c r="Y211" s="473"/>
      <c r="Z211" s="473"/>
      <c r="AA211" s="475"/>
      <c r="AB211" s="469"/>
      <c r="AC211" s="469"/>
      <c r="AD211" s="469"/>
      <c r="AE211" s="476"/>
      <c r="AF211" s="221"/>
      <c r="AG211" s="221"/>
      <c r="AH211" s="477"/>
      <c r="AI211" s="478"/>
      <c r="AJ211" s="475"/>
      <c r="AK211" s="479"/>
      <c r="AL211" s="479"/>
      <c r="AM211" s="480"/>
      <c r="AN211" s="479"/>
      <c r="AO211" s="481"/>
      <c r="AP211" s="482"/>
      <c r="AQ211" s="552"/>
      <c r="AR211" s="483"/>
      <c r="AS211" s="539"/>
      <c r="AT211" s="540"/>
      <c r="AU211" s="541"/>
      <c r="AV211" s="484"/>
      <c r="AW211" s="484"/>
      <c r="AX211" s="484"/>
      <c r="AY211" s="484"/>
      <c r="AZ211" s="484"/>
      <c r="BA211" s="484"/>
      <c r="BB211" s="485"/>
      <c r="BC211" s="485"/>
      <c r="BD211" s="486"/>
      <c r="BE211" s="487"/>
      <c r="BF211" s="485"/>
      <c r="BG211" s="484"/>
      <c r="BH211" s="485"/>
      <c r="BI211" s="485"/>
      <c r="BJ211" s="485"/>
      <c r="BK211" s="488"/>
      <c r="BL211" s="489"/>
      <c r="BM211" s="485"/>
      <c r="BN211" s="485"/>
      <c r="BO211" s="485"/>
      <c r="BP211" s="485"/>
      <c r="BQ211" s="490"/>
      <c r="BR211" s="485"/>
      <c r="BS211" s="491" t="str">
        <f>IF(F211="","",IF(OR(AND(分岐管理シート!D209&lt;9, 分岐管理シート!L209&lt;10),AND(分岐管理シート!D209&gt;9, 分岐管理シート!L209&gt;10)),"","error"))</f>
        <v/>
      </c>
      <c r="BT211" s="491"/>
      <c r="BU211" s="491"/>
      <c r="BV211" s="491"/>
      <c r="BW211" s="491"/>
      <c r="BX211" s="491" t="str">
        <f>IF(AND(D211="R7_補正", OR(分岐管理シート!AF209&lt;27,分岐管理シート!AF209&gt;39)),"error","")</f>
        <v/>
      </c>
      <c r="BY211" s="491" t="str">
        <f>IF(F211="","",IF(OR(分岐管理シート!AG209&lt;27,分岐管理シート!AG209&gt;39),"error",""))</f>
        <v/>
      </c>
      <c r="BZ211" s="491" t="str">
        <f>IF(F211="","",IF(AND(OR(AD211="○", D211="R7_補正", D211="R7_予備"), 分岐管理シート!AG209&gt;=27),"",IF(AND(分岐管理シート!AG209&lt;=38, 分岐管理シート!AG209&gt;=27),"","error")))</f>
        <v/>
      </c>
      <c r="CA211" s="492" t="str">
        <f>IF(OR(D211="", D211="R6_補正", D211="R7_予備"),
   "",IF(F211="","",IF(AND(VLOOKUP(AE211,―!$AH$15:$AI$40,2,FALSE) &lt;= VLOOKUP(AF211,―!$AH$15:$AI$40,2,FALSE),VLOOKUP(AF211,―!$AH$15:$AI$40,2,FALSE) &lt;= VLOOKUP(AG211,―!$AH$15:$AI$40,2,FALSE)),"","error")))</f>
        <v/>
      </c>
      <c r="CB211" s="492" t="str">
        <f t="shared" si="11"/>
        <v/>
      </c>
      <c r="CC211" s="491" t="str">
        <f t="shared" si="12"/>
        <v/>
      </c>
      <c r="CD211" s="491" t="str">
        <f t="shared" si="13"/>
        <v/>
      </c>
      <c r="CE211" s="485"/>
      <c r="CF211" s="485"/>
      <c r="CG211" s="485"/>
      <c r="CH211" s="485"/>
      <c r="CI211" s="485" t="str">
        <f>分岐管理シート!BD209</f>
        <v/>
      </c>
      <c r="CJ211" s="493" t="str">
        <f t="shared" si="14"/>
        <v/>
      </c>
      <c r="CK211" s="555" t="str">
        <f>IF(D211="R6_補正",IF(SUM(変更カウント!D209:AR209)=0,"","error"),IF(AND(SUM(変更カウント!D209:AE209)=0,SUM(変更カウント!AH209:AP209)=0,変更カウント!AR209=0),"","error"))</f>
        <v/>
      </c>
    </row>
    <row r="212" spans="1:89" ht="24" thickBot="1" x14ac:dyDescent="0.25">
      <c r="A212" s="500"/>
      <c r="B212" s="501"/>
      <c r="C212" s="499">
        <v>138</v>
      </c>
      <c r="D212" s="467"/>
      <c r="E212" s="468"/>
      <c r="F212" s="469"/>
      <c r="G212" s="469"/>
      <c r="H212" s="469"/>
      <c r="I212" s="470"/>
      <c r="J212" s="470"/>
      <c r="K212" s="471"/>
      <c r="L212" s="470"/>
      <c r="M212" s="443"/>
      <c r="N212" s="443"/>
      <c r="O212" s="443"/>
      <c r="P212" s="472"/>
      <c r="Q212" s="197">
        <v>0</v>
      </c>
      <c r="R212" s="198">
        <v>0</v>
      </c>
      <c r="S212" s="473"/>
      <c r="T212" s="197"/>
      <c r="U212" s="197"/>
      <c r="V212" s="197"/>
      <c r="W212" s="474"/>
      <c r="X212" s="473"/>
      <c r="Y212" s="473"/>
      <c r="Z212" s="473"/>
      <c r="AA212" s="475"/>
      <c r="AB212" s="469"/>
      <c r="AC212" s="469"/>
      <c r="AD212" s="469"/>
      <c r="AE212" s="476"/>
      <c r="AF212" s="221"/>
      <c r="AG212" s="221"/>
      <c r="AH212" s="477"/>
      <c r="AI212" s="478"/>
      <c r="AJ212" s="475"/>
      <c r="AK212" s="479"/>
      <c r="AL212" s="479"/>
      <c r="AM212" s="480"/>
      <c r="AN212" s="479"/>
      <c r="AO212" s="481"/>
      <c r="AP212" s="482"/>
      <c r="AQ212" s="552"/>
      <c r="AR212" s="483"/>
      <c r="AS212" s="539"/>
      <c r="AT212" s="540"/>
      <c r="AU212" s="541"/>
      <c r="AV212" s="484"/>
      <c r="AW212" s="484"/>
      <c r="AX212" s="484"/>
      <c r="AY212" s="484"/>
      <c r="AZ212" s="484"/>
      <c r="BA212" s="484"/>
      <c r="BB212" s="485"/>
      <c r="BC212" s="485"/>
      <c r="BD212" s="486"/>
      <c r="BE212" s="487"/>
      <c r="BF212" s="485"/>
      <c r="BG212" s="484"/>
      <c r="BH212" s="485"/>
      <c r="BI212" s="485"/>
      <c r="BJ212" s="485"/>
      <c r="BK212" s="488"/>
      <c r="BL212" s="489"/>
      <c r="BM212" s="485"/>
      <c r="BN212" s="485"/>
      <c r="BO212" s="485"/>
      <c r="BP212" s="485"/>
      <c r="BQ212" s="490"/>
      <c r="BR212" s="485"/>
      <c r="BS212" s="491" t="str">
        <f>IF(F212="","",IF(OR(AND(分岐管理シート!D210&lt;9, 分岐管理シート!L210&lt;10),AND(分岐管理シート!D210&gt;9, 分岐管理シート!L210&gt;10)),"","error"))</f>
        <v/>
      </c>
      <c r="BT212" s="491"/>
      <c r="BU212" s="491"/>
      <c r="BV212" s="491"/>
      <c r="BW212" s="491"/>
      <c r="BX212" s="491" t="str">
        <f>IF(AND(D212="R7_補正", OR(分岐管理シート!AF210&lt;27,分岐管理シート!AF210&gt;39)),"error","")</f>
        <v/>
      </c>
      <c r="BY212" s="491" t="str">
        <f>IF(F212="","",IF(OR(分岐管理シート!AG210&lt;27,分岐管理シート!AG210&gt;39),"error",""))</f>
        <v/>
      </c>
      <c r="BZ212" s="491" t="str">
        <f>IF(F212="","",IF(AND(OR(AD212="○", D212="R7_補正", D212="R7_予備"), 分岐管理シート!AG210&gt;=27),"",IF(AND(分岐管理シート!AG210&lt;=38, 分岐管理シート!AG210&gt;=27),"","error")))</f>
        <v/>
      </c>
      <c r="CA212" s="492" t="str">
        <f>IF(OR(D212="", D212="R6_補正", D212="R7_予備"),
   "",IF(F212="","",IF(AND(VLOOKUP(AE212,―!$AH$15:$AI$40,2,FALSE) &lt;= VLOOKUP(AF212,―!$AH$15:$AI$40,2,FALSE),VLOOKUP(AF212,―!$AH$15:$AI$40,2,FALSE) &lt;= VLOOKUP(AG212,―!$AH$15:$AI$40,2,FALSE)),"","error")))</f>
        <v/>
      </c>
      <c r="CB212" s="492" t="str">
        <f t="shared" si="11"/>
        <v/>
      </c>
      <c r="CC212" s="491" t="str">
        <f t="shared" si="12"/>
        <v/>
      </c>
      <c r="CD212" s="491" t="str">
        <f t="shared" si="13"/>
        <v/>
      </c>
      <c r="CE212" s="485"/>
      <c r="CF212" s="485"/>
      <c r="CG212" s="485"/>
      <c r="CH212" s="485"/>
      <c r="CI212" s="485" t="str">
        <f>分岐管理シート!BD210</f>
        <v/>
      </c>
      <c r="CJ212" s="493" t="str">
        <f t="shared" si="14"/>
        <v/>
      </c>
      <c r="CK212" s="555" t="str">
        <f>IF(D212="R6_補正",IF(SUM(変更カウント!D210:AR210)=0,"","error"),IF(AND(SUM(変更カウント!D210:AE210)=0,SUM(変更カウント!AH210:AP210)=0,変更カウント!AR210=0),"","error"))</f>
        <v/>
      </c>
    </row>
    <row r="213" spans="1:89" ht="24" thickBot="1" x14ac:dyDescent="0.25">
      <c r="A213" s="500"/>
      <c r="B213" s="501"/>
      <c r="C213" s="498">
        <v>139</v>
      </c>
      <c r="D213" s="467"/>
      <c r="E213" s="468"/>
      <c r="F213" s="469"/>
      <c r="G213" s="469"/>
      <c r="H213" s="469"/>
      <c r="I213" s="470"/>
      <c r="J213" s="470"/>
      <c r="K213" s="471"/>
      <c r="L213" s="470"/>
      <c r="M213" s="443"/>
      <c r="N213" s="443"/>
      <c r="O213" s="443"/>
      <c r="P213" s="472"/>
      <c r="Q213" s="197">
        <v>0</v>
      </c>
      <c r="R213" s="198">
        <v>0</v>
      </c>
      <c r="S213" s="473"/>
      <c r="T213" s="197"/>
      <c r="U213" s="197"/>
      <c r="V213" s="197"/>
      <c r="W213" s="474"/>
      <c r="X213" s="473"/>
      <c r="Y213" s="473"/>
      <c r="Z213" s="473"/>
      <c r="AA213" s="475"/>
      <c r="AB213" s="469"/>
      <c r="AC213" s="469"/>
      <c r="AD213" s="469"/>
      <c r="AE213" s="476"/>
      <c r="AF213" s="221"/>
      <c r="AG213" s="221"/>
      <c r="AH213" s="477"/>
      <c r="AI213" s="478"/>
      <c r="AJ213" s="475"/>
      <c r="AK213" s="479"/>
      <c r="AL213" s="479"/>
      <c r="AM213" s="480"/>
      <c r="AN213" s="479"/>
      <c r="AO213" s="481"/>
      <c r="AP213" s="482"/>
      <c r="AQ213" s="552"/>
      <c r="AR213" s="483"/>
      <c r="AS213" s="539"/>
      <c r="AT213" s="540"/>
      <c r="AU213" s="541"/>
      <c r="AV213" s="484"/>
      <c r="AW213" s="484"/>
      <c r="AX213" s="484"/>
      <c r="AY213" s="484"/>
      <c r="AZ213" s="484"/>
      <c r="BA213" s="484"/>
      <c r="BB213" s="485"/>
      <c r="BC213" s="485"/>
      <c r="BD213" s="486"/>
      <c r="BE213" s="487"/>
      <c r="BF213" s="485"/>
      <c r="BG213" s="484"/>
      <c r="BH213" s="485"/>
      <c r="BI213" s="485"/>
      <c r="BJ213" s="485"/>
      <c r="BK213" s="488"/>
      <c r="BL213" s="489"/>
      <c r="BM213" s="485"/>
      <c r="BN213" s="485"/>
      <c r="BO213" s="485"/>
      <c r="BP213" s="485"/>
      <c r="BQ213" s="490"/>
      <c r="BR213" s="485"/>
      <c r="BS213" s="491" t="str">
        <f>IF(F213="","",IF(OR(AND(分岐管理シート!D211&lt;9, 分岐管理シート!L211&lt;10),AND(分岐管理シート!D211&gt;9, 分岐管理シート!L211&gt;10)),"","error"))</f>
        <v/>
      </c>
      <c r="BT213" s="491"/>
      <c r="BU213" s="491"/>
      <c r="BV213" s="491"/>
      <c r="BW213" s="491"/>
      <c r="BX213" s="491" t="str">
        <f>IF(AND(D213="R7_補正", OR(分岐管理シート!AF211&lt;27,分岐管理シート!AF211&gt;39)),"error","")</f>
        <v/>
      </c>
      <c r="BY213" s="491" t="str">
        <f>IF(F213="","",IF(OR(分岐管理シート!AG211&lt;27,分岐管理シート!AG211&gt;39),"error",""))</f>
        <v/>
      </c>
      <c r="BZ213" s="491" t="str">
        <f>IF(F213="","",IF(AND(OR(AD213="○", D213="R7_補正", D213="R7_予備"), 分岐管理シート!AG211&gt;=27),"",IF(AND(分岐管理シート!AG211&lt;=38, 分岐管理シート!AG211&gt;=27),"","error")))</f>
        <v/>
      </c>
      <c r="CA213" s="492" t="str">
        <f>IF(OR(D213="", D213="R6_補正", D213="R7_予備"),
   "",IF(F213="","",IF(AND(VLOOKUP(AE213,―!$AH$15:$AI$40,2,FALSE) &lt;= VLOOKUP(AF213,―!$AH$15:$AI$40,2,FALSE),VLOOKUP(AF213,―!$AH$15:$AI$40,2,FALSE) &lt;= VLOOKUP(AG213,―!$AH$15:$AI$40,2,FALSE)),"","error")))</f>
        <v/>
      </c>
      <c r="CB213" s="492" t="str">
        <f t="shared" si="11"/>
        <v/>
      </c>
      <c r="CC213" s="491" t="str">
        <f t="shared" si="12"/>
        <v/>
      </c>
      <c r="CD213" s="491" t="str">
        <f t="shared" si="13"/>
        <v/>
      </c>
      <c r="CE213" s="485"/>
      <c r="CF213" s="485"/>
      <c r="CG213" s="485"/>
      <c r="CH213" s="485"/>
      <c r="CI213" s="485" t="str">
        <f>分岐管理シート!BD211</f>
        <v/>
      </c>
      <c r="CJ213" s="493" t="str">
        <f t="shared" si="14"/>
        <v/>
      </c>
      <c r="CK213" s="555" t="str">
        <f>IF(D213="R6_補正",IF(SUM(変更カウント!D211:AR211)=0,"","error"),IF(AND(SUM(変更カウント!D211:AE211)=0,SUM(変更カウント!AH211:AP211)=0,変更カウント!AR211=0),"","error"))</f>
        <v/>
      </c>
    </row>
    <row r="214" spans="1:89" ht="24" thickBot="1" x14ac:dyDescent="0.25">
      <c r="A214" s="500"/>
      <c r="B214" s="501"/>
      <c r="C214" s="499">
        <v>140</v>
      </c>
      <c r="D214" s="467"/>
      <c r="E214" s="468"/>
      <c r="F214" s="469"/>
      <c r="G214" s="469"/>
      <c r="H214" s="469"/>
      <c r="I214" s="470"/>
      <c r="J214" s="470"/>
      <c r="K214" s="471"/>
      <c r="L214" s="470"/>
      <c r="M214" s="443"/>
      <c r="N214" s="443"/>
      <c r="O214" s="443"/>
      <c r="P214" s="472"/>
      <c r="Q214" s="197">
        <v>0</v>
      </c>
      <c r="R214" s="198">
        <v>0</v>
      </c>
      <c r="S214" s="473"/>
      <c r="T214" s="197"/>
      <c r="U214" s="197"/>
      <c r="V214" s="197"/>
      <c r="W214" s="474"/>
      <c r="X214" s="473"/>
      <c r="Y214" s="473"/>
      <c r="Z214" s="473"/>
      <c r="AA214" s="475"/>
      <c r="AB214" s="469"/>
      <c r="AC214" s="469"/>
      <c r="AD214" s="469"/>
      <c r="AE214" s="476"/>
      <c r="AF214" s="221"/>
      <c r="AG214" s="221"/>
      <c r="AH214" s="477"/>
      <c r="AI214" s="478"/>
      <c r="AJ214" s="475"/>
      <c r="AK214" s="479"/>
      <c r="AL214" s="479"/>
      <c r="AM214" s="480"/>
      <c r="AN214" s="479"/>
      <c r="AO214" s="481"/>
      <c r="AP214" s="482"/>
      <c r="AQ214" s="552"/>
      <c r="AR214" s="483"/>
      <c r="AS214" s="539"/>
      <c r="AT214" s="540"/>
      <c r="AU214" s="541"/>
      <c r="AV214" s="484"/>
      <c r="AW214" s="484"/>
      <c r="AX214" s="484"/>
      <c r="AY214" s="484"/>
      <c r="AZ214" s="484"/>
      <c r="BA214" s="484"/>
      <c r="BB214" s="485"/>
      <c r="BC214" s="485"/>
      <c r="BD214" s="486"/>
      <c r="BE214" s="487"/>
      <c r="BF214" s="485"/>
      <c r="BG214" s="484"/>
      <c r="BH214" s="485"/>
      <c r="BI214" s="485"/>
      <c r="BJ214" s="485"/>
      <c r="BK214" s="488"/>
      <c r="BL214" s="489"/>
      <c r="BM214" s="485"/>
      <c r="BN214" s="485"/>
      <c r="BO214" s="485"/>
      <c r="BP214" s="485"/>
      <c r="BQ214" s="490"/>
      <c r="BR214" s="485"/>
      <c r="BS214" s="491" t="str">
        <f>IF(F214="","",IF(OR(AND(分岐管理シート!D212&lt;9, 分岐管理シート!L212&lt;10),AND(分岐管理シート!D212&gt;9, 分岐管理シート!L212&gt;10)),"","error"))</f>
        <v/>
      </c>
      <c r="BT214" s="491"/>
      <c r="BU214" s="491"/>
      <c r="BV214" s="491"/>
      <c r="BW214" s="491"/>
      <c r="BX214" s="491" t="str">
        <f>IF(AND(D214="R7_補正", OR(分岐管理シート!AF212&lt;27,分岐管理シート!AF212&gt;39)),"error","")</f>
        <v/>
      </c>
      <c r="BY214" s="491" t="str">
        <f>IF(F214="","",IF(OR(分岐管理シート!AG212&lt;27,分岐管理シート!AG212&gt;39),"error",""))</f>
        <v/>
      </c>
      <c r="BZ214" s="491" t="str">
        <f>IF(F214="","",IF(AND(OR(AD214="○", D214="R7_補正", D214="R7_予備"), 分岐管理シート!AG212&gt;=27),"",IF(AND(分岐管理シート!AG212&lt;=38, 分岐管理シート!AG212&gt;=27),"","error")))</f>
        <v/>
      </c>
      <c r="CA214" s="492" t="str">
        <f>IF(OR(D214="", D214="R6_補正", D214="R7_予備"),
   "",IF(F214="","",IF(AND(VLOOKUP(AE214,―!$AH$15:$AI$40,2,FALSE) &lt;= VLOOKUP(AF214,―!$AH$15:$AI$40,2,FALSE),VLOOKUP(AF214,―!$AH$15:$AI$40,2,FALSE) &lt;= VLOOKUP(AG214,―!$AH$15:$AI$40,2,FALSE)),"","error")))</f>
        <v/>
      </c>
      <c r="CB214" s="492" t="str">
        <f t="shared" si="11"/>
        <v/>
      </c>
      <c r="CC214" s="491" t="str">
        <f t="shared" si="12"/>
        <v/>
      </c>
      <c r="CD214" s="491" t="str">
        <f t="shared" si="13"/>
        <v/>
      </c>
      <c r="CE214" s="485"/>
      <c r="CF214" s="485"/>
      <c r="CG214" s="485"/>
      <c r="CH214" s="485"/>
      <c r="CI214" s="485" t="str">
        <f>分岐管理シート!BD212</f>
        <v/>
      </c>
      <c r="CJ214" s="493" t="str">
        <f t="shared" si="14"/>
        <v/>
      </c>
      <c r="CK214" s="555" t="str">
        <f>IF(D214="R6_補正",IF(SUM(変更カウント!D212:AR212)=0,"","error"),IF(AND(SUM(変更カウント!D212:AE212)=0,SUM(変更カウント!AH212:AP212)=0,変更カウント!AR212=0),"","error"))</f>
        <v/>
      </c>
    </row>
    <row r="215" spans="1:89" ht="24" thickBot="1" x14ac:dyDescent="0.25">
      <c r="A215" s="500"/>
      <c r="B215" s="501"/>
      <c r="C215" s="499">
        <v>141</v>
      </c>
      <c r="D215" s="467"/>
      <c r="E215" s="468"/>
      <c r="F215" s="469"/>
      <c r="G215" s="469"/>
      <c r="H215" s="469"/>
      <c r="I215" s="470"/>
      <c r="J215" s="470"/>
      <c r="K215" s="471"/>
      <c r="L215" s="470"/>
      <c r="M215" s="443"/>
      <c r="N215" s="443"/>
      <c r="O215" s="443"/>
      <c r="P215" s="472"/>
      <c r="Q215" s="197">
        <v>0</v>
      </c>
      <c r="R215" s="198">
        <v>0</v>
      </c>
      <c r="S215" s="473"/>
      <c r="T215" s="197"/>
      <c r="U215" s="197"/>
      <c r="V215" s="197"/>
      <c r="W215" s="474"/>
      <c r="X215" s="473"/>
      <c r="Y215" s="473"/>
      <c r="Z215" s="473"/>
      <c r="AA215" s="475"/>
      <c r="AB215" s="469"/>
      <c r="AC215" s="469"/>
      <c r="AD215" s="469"/>
      <c r="AE215" s="476"/>
      <c r="AF215" s="221"/>
      <c r="AG215" s="221"/>
      <c r="AH215" s="477"/>
      <c r="AI215" s="478"/>
      <c r="AJ215" s="475"/>
      <c r="AK215" s="479"/>
      <c r="AL215" s="479"/>
      <c r="AM215" s="480"/>
      <c r="AN215" s="479"/>
      <c r="AO215" s="481"/>
      <c r="AP215" s="482"/>
      <c r="AQ215" s="552"/>
      <c r="AR215" s="483"/>
      <c r="AS215" s="539"/>
      <c r="AT215" s="540"/>
      <c r="AU215" s="541"/>
      <c r="AV215" s="484"/>
      <c r="AW215" s="484"/>
      <c r="AX215" s="484"/>
      <c r="AY215" s="484"/>
      <c r="AZ215" s="484"/>
      <c r="BA215" s="484"/>
      <c r="BB215" s="485"/>
      <c r="BC215" s="485"/>
      <c r="BD215" s="486"/>
      <c r="BE215" s="487"/>
      <c r="BF215" s="485"/>
      <c r="BG215" s="484"/>
      <c r="BH215" s="485"/>
      <c r="BI215" s="485"/>
      <c r="BJ215" s="485"/>
      <c r="BK215" s="488"/>
      <c r="BL215" s="489"/>
      <c r="BM215" s="485"/>
      <c r="BN215" s="485"/>
      <c r="BO215" s="485"/>
      <c r="BP215" s="485"/>
      <c r="BQ215" s="490"/>
      <c r="BR215" s="485"/>
      <c r="BS215" s="491" t="str">
        <f>IF(F215="","",IF(OR(AND(分岐管理シート!D213&lt;9, 分岐管理シート!L213&lt;10),AND(分岐管理シート!D213&gt;9, 分岐管理シート!L213&gt;10)),"","error"))</f>
        <v/>
      </c>
      <c r="BT215" s="491"/>
      <c r="BU215" s="491"/>
      <c r="BV215" s="491"/>
      <c r="BW215" s="491"/>
      <c r="BX215" s="491" t="str">
        <f>IF(AND(D215="R7_補正", OR(分岐管理シート!AF213&lt;27,分岐管理シート!AF213&gt;39)),"error","")</f>
        <v/>
      </c>
      <c r="BY215" s="491" t="str">
        <f>IF(F215="","",IF(OR(分岐管理シート!AG213&lt;27,分岐管理シート!AG213&gt;39),"error",""))</f>
        <v/>
      </c>
      <c r="BZ215" s="491" t="str">
        <f>IF(F215="","",IF(AND(OR(AD215="○", D215="R7_補正", D215="R7_予備"), 分岐管理シート!AG213&gt;=27),"",IF(AND(分岐管理シート!AG213&lt;=38, 分岐管理シート!AG213&gt;=27),"","error")))</f>
        <v/>
      </c>
      <c r="CA215" s="492" t="str">
        <f>IF(OR(D215="", D215="R6_補正", D215="R7_予備"),
   "",IF(F215="","",IF(AND(VLOOKUP(AE215,―!$AH$15:$AI$40,2,FALSE) &lt;= VLOOKUP(AF215,―!$AH$15:$AI$40,2,FALSE),VLOOKUP(AF215,―!$AH$15:$AI$40,2,FALSE) &lt;= VLOOKUP(AG215,―!$AH$15:$AI$40,2,FALSE)),"","error")))</f>
        <v/>
      </c>
      <c r="CB215" s="492" t="str">
        <f t="shared" si="11"/>
        <v/>
      </c>
      <c r="CC215" s="491" t="str">
        <f t="shared" si="12"/>
        <v/>
      </c>
      <c r="CD215" s="491" t="str">
        <f t="shared" si="13"/>
        <v/>
      </c>
      <c r="CE215" s="485"/>
      <c r="CF215" s="485"/>
      <c r="CG215" s="485"/>
      <c r="CH215" s="485"/>
      <c r="CI215" s="485" t="str">
        <f>分岐管理シート!BD213</f>
        <v/>
      </c>
      <c r="CJ215" s="493" t="str">
        <f t="shared" si="14"/>
        <v/>
      </c>
      <c r="CK215" s="555" t="str">
        <f>IF(D215="R6_補正",IF(SUM(変更カウント!D213:AR213)=0,"","error"),IF(AND(SUM(変更カウント!D213:AE213)=0,SUM(変更カウント!AH213:AP213)=0,変更カウント!AR213=0),"","error"))</f>
        <v/>
      </c>
    </row>
    <row r="216" spans="1:89" ht="24" thickBot="1" x14ac:dyDescent="0.25">
      <c r="A216" s="500"/>
      <c r="B216" s="501"/>
      <c r="C216" s="498">
        <v>142</v>
      </c>
      <c r="D216" s="467"/>
      <c r="E216" s="468"/>
      <c r="F216" s="469"/>
      <c r="G216" s="469"/>
      <c r="H216" s="469"/>
      <c r="I216" s="470"/>
      <c r="J216" s="470"/>
      <c r="K216" s="471"/>
      <c r="L216" s="470"/>
      <c r="M216" s="443"/>
      <c r="N216" s="443"/>
      <c r="O216" s="443"/>
      <c r="P216" s="472"/>
      <c r="Q216" s="197">
        <v>0</v>
      </c>
      <c r="R216" s="198">
        <v>0</v>
      </c>
      <c r="S216" s="473"/>
      <c r="T216" s="197"/>
      <c r="U216" s="197"/>
      <c r="V216" s="197"/>
      <c r="W216" s="474"/>
      <c r="X216" s="473"/>
      <c r="Y216" s="473"/>
      <c r="Z216" s="473"/>
      <c r="AA216" s="475"/>
      <c r="AB216" s="469"/>
      <c r="AC216" s="469"/>
      <c r="AD216" s="469"/>
      <c r="AE216" s="476"/>
      <c r="AF216" s="221"/>
      <c r="AG216" s="221"/>
      <c r="AH216" s="477"/>
      <c r="AI216" s="478"/>
      <c r="AJ216" s="475"/>
      <c r="AK216" s="479"/>
      <c r="AL216" s="479"/>
      <c r="AM216" s="480"/>
      <c r="AN216" s="479"/>
      <c r="AO216" s="481"/>
      <c r="AP216" s="482"/>
      <c r="AQ216" s="552"/>
      <c r="AR216" s="483"/>
      <c r="AS216" s="539"/>
      <c r="AT216" s="540"/>
      <c r="AU216" s="541"/>
      <c r="AV216" s="484"/>
      <c r="AW216" s="484"/>
      <c r="AX216" s="484"/>
      <c r="AY216" s="484"/>
      <c r="AZ216" s="484"/>
      <c r="BA216" s="484"/>
      <c r="BB216" s="485"/>
      <c r="BC216" s="485"/>
      <c r="BD216" s="486"/>
      <c r="BE216" s="487"/>
      <c r="BF216" s="485"/>
      <c r="BG216" s="484"/>
      <c r="BH216" s="485"/>
      <c r="BI216" s="485"/>
      <c r="BJ216" s="485"/>
      <c r="BK216" s="488"/>
      <c r="BL216" s="489"/>
      <c r="BM216" s="485"/>
      <c r="BN216" s="485"/>
      <c r="BO216" s="485"/>
      <c r="BP216" s="485"/>
      <c r="BQ216" s="490"/>
      <c r="BR216" s="485"/>
      <c r="BS216" s="491" t="str">
        <f>IF(F216="","",IF(OR(AND(分岐管理シート!D214&lt;9, 分岐管理シート!L214&lt;10),AND(分岐管理シート!D214&gt;9, 分岐管理シート!L214&gt;10)),"","error"))</f>
        <v/>
      </c>
      <c r="BT216" s="491"/>
      <c r="BU216" s="491"/>
      <c r="BV216" s="491"/>
      <c r="BW216" s="491"/>
      <c r="BX216" s="491" t="str">
        <f>IF(AND(D216="R7_補正", OR(分岐管理シート!AF214&lt;27,分岐管理シート!AF214&gt;39)),"error","")</f>
        <v/>
      </c>
      <c r="BY216" s="491" t="str">
        <f>IF(F216="","",IF(OR(分岐管理シート!AG214&lt;27,分岐管理シート!AG214&gt;39),"error",""))</f>
        <v/>
      </c>
      <c r="BZ216" s="491" t="str">
        <f>IF(F216="","",IF(AND(OR(AD216="○", D216="R7_補正", D216="R7_予備"), 分岐管理シート!AG214&gt;=27),"",IF(AND(分岐管理シート!AG214&lt;=38, 分岐管理シート!AG214&gt;=27),"","error")))</f>
        <v/>
      </c>
      <c r="CA216" s="492" t="str">
        <f>IF(OR(D216="", D216="R6_補正", D216="R7_予備"),
   "",IF(F216="","",IF(AND(VLOOKUP(AE216,―!$AH$15:$AI$40,2,FALSE) &lt;= VLOOKUP(AF216,―!$AH$15:$AI$40,2,FALSE),VLOOKUP(AF216,―!$AH$15:$AI$40,2,FALSE) &lt;= VLOOKUP(AG216,―!$AH$15:$AI$40,2,FALSE)),"","error")))</f>
        <v/>
      </c>
      <c r="CB216" s="492" t="str">
        <f t="shared" si="11"/>
        <v/>
      </c>
      <c r="CC216" s="491" t="str">
        <f t="shared" si="12"/>
        <v/>
      </c>
      <c r="CD216" s="491" t="str">
        <f t="shared" si="13"/>
        <v/>
      </c>
      <c r="CE216" s="485"/>
      <c r="CF216" s="485"/>
      <c r="CG216" s="485"/>
      <c r="CH216" s="485"/>
      <c r="CI216" s="485" t="str">
        <f>分岐管理シート!BD214</f>
        <v/>
      </c>
      <c r="CJ216" s="493" t="str">
        <f t="shared" si="14"/>
        <v/>
      </c>
      <c r="CK216" s="555" t="str">
        <f>IF(D216="R6_補正",IF(SUM(変更カウント!D214:AR214)=0,"","error"),IF(AND(SUM(変更カウント!D214:AE214)=0,SUM(変更カウント!AH214:AP214)=0,変更カウント!AR214=0),"","error"))</f>
        <v/>
      </c>
    </row>
    <row r="217" spans="1:89" ht="24" thickBot="1" x14ac:dyDescent="0.25">
      <c r="A217" s="500"/>
      <c r="B217" s="501"/>
      <c r="C217" s="499">
        <v>143</v>
      </c>
      <c r="D217" s="467"/>
      <c r="E217" s="468"/>
      <c r="F217" s="469"/>
      <c r="G217" s="469"/>
      <c r="H217" s="469"/>
      <c r="I217" s="470"/>
      <c r="J217" s="470"/>
      <c r="K217" s="471"/>
      <c r="L217" s="470"/>
      <c r="M217" s="443"/>
      <c r="N217" s="443"/>
      <c r="O217" s="443"/>
      <c r="P217" s="472"/>
      <c r="Q217" s="197">
        <v>0</v>
      </c>
      <c r="R217" s="198">
        <v>0</v>
      </c>
      <c r="S217" s="473"/>
      <c r="T217" s="197"/>
      <c r="U217" s="197"/>
      <c r="V217" s="197"/>
      <c r="W217" s="474"/>
      <c r="X217" s="473"/>
      <c r="Y217" s="473"/>
      <c r="Z217" s="473"/>
      <c r="AA217" s="475"/>
      <c r="AB217" s="469"/>
      <c r="AC217" s="469"/>
      <c r="AD217" s="469"/>
      <c r="AE217" s="476"/>
      <c r="AF217" s="221"/>
      <c r="AG217" s="221"/>
      <c r="AH217" s="477"/>
      <c r="AI217" s="478"/>
      <c r="AJ217" s="475"/>
      <c r="AK217" s="479"/>
      <c r="AL217" s="479"/>
      <c r="AM217" s="480"/>
      <c r="AN217" s="479"/>
      <c r="AO217" s="481"/>
      <c r="AP217" s="482"/>
      <c r="AQ217" s="552"/>
      <c r="AR217" s="483"/>
      <c r="AS217" s="539"/>
      <c r="AT217" s="540"/>
      <c r="AU217" s="541"/>
      <c r="AV217" s="484"/>
      <c r="AW217" s="484"/>
      <c r="AX217" s="484"/>
      <c r="AY217" s="484"/>
      <c r="AZ217" s="484"/>
      <c r="BA217" s="484"/>
      <c r="BB217" s="485"/>
      <c r="BC217" s="485"/>
      <c r="BD217" s="486"/>
      <c r="BE217" s="487"/>
      <c r="BF217" s="485"/>
      <c r="BG217" s="484"/>
      <c r="BH217" s="485"/>
      <c r="BI217" s="485"/>
      <c r="BJ217" s="485"/>
      <c r="BK217" s="488"/>
      <c r="BL217" s="489"/>
      <c r="BM217" s="485"/>
      <c r="BN217" s="485"/>
      <c r="BO217" s="485"/>
      <c r="BP217" s="485"/>
      <c r="BQ217" s="490"/>
      <c r="BR217" s="485"/>
      <c r="BS217" s="491" t="str">
        <f>IF(F217="","",IF(OR(AND(分岐管理シート!D215&lt;9, 分岐管理シート!L215&lt;10),AND(分岐管理シート!D215&gt;9, 分岐管理シート!L215&gt;10)),"","error"))</f>
        <v/>
      </c>
      <c r="BT217" s="491"/>
      <c r="BU217" s="491"/>
      <c r="BV217" s="491"/>
      <c r="BW217" s="491"/>
      <c r="BX217" s="491" t="str">
        <f>IF(AND(D217="R7_補正", OR(分岐管理シート!AF215&lt;27,分岐管理シート!AF215&gt;39)),"error","")</f>
        <v/>
      </c>
      <c r="BY217" s="491" t="str">
        <f>IF(F217="","",IF(OR(分岐管理シート!AG215&lt;27,分岐管理シート!AG215&gt;39),"error",""))</f>
        <v/>
      </c>
      <c r="BZ217" s="491" t="str">
        <f>IF(F217="","",IF(AND(OR(AD217="○", D217="R7_補正", D217="R7_予備"), 分岐管理シート!AG215&gt;=27),"",IF(AND(分岐管理シート!AG215&lt;=38, 分岐管理シート!AG215&gt;=27),"","error")))</f>
        <v/>
      </c>
      <c r="CA217" s="492" t="str">
        <f>IF(OR(D217="", D217="R6_補正", D217="R7_予備"),
   "",IF(F217="","",IF(AND(VLOOKUP(AE217,―!$AH$15:$AI$40,2,FALSE) &lt;= VLOOKUP(AF217,―!$AH$15:$AI$40,2,FALSE),VLOOKUP(AF217,―!$AH$15:$AI$40,2,FALSE) &lt;= VLOOKUP(AG217,―!$AH$15:$AI$40,2,FALSE)),"","error")))</f>
        <v/>
      </c>
      <c r="CB217" s="492" t="str">
        <f t="shared" si="11"/>
        <v/>
      </c>
      <c r="CC217" s="491" t="str">
        <f t="shared" si="12"/>
        <v/>
      </c>
      <c r="CD217" s="491" t="str">
        <f t="shared" si="13"/>
        <v/>
      </c>
      <c r="CE217" s="485"/>
      <c r="CF217" s="485"/>
      <c r="CG217" s="485"/>
      <c r="CH217" s="485"/>
      <c r="CI217" s="485" t="str">
        <f>分岐管理シート!BD215</f>
        <v/>
      </c>
      <c r="CJ217" s="493" t="str">
        <f t="shared" si="14"/>
        <v/>
      </c>
      <c r="CK217" s="555" t="str">
        <f>IF(D217="R6_補正",IF(SUM(変更カウント!D215:AR215)=0,"","error"),IF(AND(SUM(変更カウント!D215:AE215)=0,SUM(変更カウント!AH215:AP215)=0,変更カウント!AR215=0),"","error"))</f>
        <v/>
      </c>
    </row>
    <row r="218" spans="1:89" ht="24" thickBot="1" x14ac:dyDescent="0.25">
      <c r="A218" s="500"/>
      <c r="B218" s="501"/>
      <c r="C218" s="499">
        <v>144</v>
      </c>
      <c r="D218" s="467"/>
      <c r="E218" s="468"/>
      <c r="F218" s="469"/>
      <c r="G218" s="469"/>
      <c r="H218" s="469"/>
      <c r="I218" s="470"/>
      <c r="J218" s="470"/>
      <c r="K218" s="471"/>
      <c r="L218" s="470"/>
      <c r="M218" s="443"/>
      <c r="N218" s="443"/>
      <c r="O218" s="443"/>
      <c r="P218" s="472"/>
      <c r="Q218" s="197">
        <v>0</v>
      </c>
      <c r="R218" s="198">
        <v>0</v>
      </c>
      <c r="S218" s="473"/>
      <c r="T218" s="197"/>
      <c r="U218" s="197"/>
      <c r="V218" s="197"/>
      <c r="W218" s="474"/>
      <c r="X218" s="473"/>
      <c r="Y218" s="473"/>
      <c r="Z218" s="473"/>
      <c r="AA218" s="475"/>
      <c r="AB218" s="469"/>
      <c r="AC218" s="469"/>
      <c r="AD218" s="469"/>
      <c r="AE218" s="476"/>
      <c r="AF218" s="221"/>
      <c r="AG218" s="221"/>
      <c r="AH218" s="477"/>
      <c r="AI218" s="478"/>
      <c r="AJ218" s="475"/>
      <c r="AK218" s="479"/>
      <c r="AL218" s="479"/>
      <c r="AM218" s="480"/>
      <c r="AN218" s="479"/>
      <c r="AO218" s="481"/>
      <c r="AP218" s="482"/>
      <c r="AQ218" s="552"/>
      <c r="AR218" s="483"/>
      <c r="AS218" s="539"/>
      <c r="AT218" s="540"/>
      <c r="AU218" s="541"/>
      <c r="AV218" s="484"/>
      <c r="AW218" s="484"/>
      <c r="AX218" s="484"/>
      <c r="AY218" s="484"/>
      <c r="AZ218" s="484"/>
      <c r="BA218" s="484"/>
      <c r="BB218" s="485"/>
      <c r="BC218" s="485"/>
      <c r="BD218" s="486"/>
      <c r="BE218" s="487"/>
      <c r="BF218" s="485"/>
      <c r="BG218" s="484"/>
      <c r="BH218" s="485"/>
      <c r="BI218" s="485"/>
      <c r="BJ218" s="485"/>
      <c r="BK218" s="488"/>
      <c r="BL218" s="489"/>
      <c r="BM218" s="485"/>
      <c r="BN218" s="485"/>
      <c r="BO218" s="485"/>
      <c r="BP218" s="485"/>
      <c r="BQ218" s="490"/>
      <c r="BR218" s="485"/>
      <c r="BS218" s="491" t="str">
        <f>IF(F218="","",IF(OR(AND(分岐管理シート!D216&lt;9, 分岐管理シート!L216&lt;10),AND(分岐管理シート!D216&gt;9, 分岐管理シート!L216&gt;10)),"","error"))</f>
        <v/>
      </c>
      <c r="BT218" s="491"/>
      <c r="BU218" s="491"/>
      <c r="BV218" s="491"/>
      <c r="BW218" s="491"/>
      <c r="BX218" s="491" t="str">
        <f>IF(AND(D218="R7_補正", OR(分岐管理シート!AF216&lt;27,分岐管理シート!AF216&gt;39)),"error","")</f>
        <v/>
      </c>
      <c r="BY218" s="491" t="str">
        <f>IF(F218="","",IF(OR(分岐管理シート!AG216&lt;27,分岐管理シート!AG216&gt;39),"error",""))</f>
        <v/>
      </c>
      <c r="BZ218" s="491" t="str">
        <f>IF(F218="","",IF(AND(OR(AD218="○", D218="R7_補正", D218="R7_予備"), 分岐管理シート!AG216&gt;=27),"",IF(AND(分岐管理シート!AG216&lt;=38, 分岐管理シート!AG216&gt;=27),"","error")))</f>
        <v/>
      </c>
      <c r="CA218" s="492" t="str">
        <f>IF(OR(D218="", D218="R6_補正", D218="R7_予備"),
   "",IF(F218="","",IF(AND(VLOOKUP(AE218,―!$AH$15:$AI$40,2,FALSE) &lt;= VLOOKUP(AF218,―!$AH$15:$AI$40,2,FALSE),VLOOKUP(AF218,―!$AH$15:$AI$40,2,FALSE) &lt;= VLOOKUP(AG218,―!$AH$15:$AI$40,2,FALSE)),"","error")))</f>
        <v/>
      </c>
      <c r="CB218" s="492" t="str">
        <f t="shared" si="11"/>
        <v/>
      </c>
      <c r="CC218" s="491" t="str">
        <f t="shared" si="12"/>
        <v/>
      </c>
      <c r="CD218" s="491" t="str">
        <f t="shared" si="13"/>
        <v/>
      </c>
      <c r="CE218" s="485"/>
      <c r="CF218" s="485"/>
      <c r="CG218" s="485"/>
      <c r="CH218" s="485"/>
      <c r="CI218" s="485" t="str">
        <f>分岐管理シート!BD216</f>
        <v/>
      </c>
      <c r="CJ218" s="493" t="str">
        <f t="shared" si="14"/>
        <v/>
      </c>
      <c r="CK218" s="555" t="str">
        <f>IF(D218="R6_補正",IF(SUM(変更カウント!D216:AR216)=0,"","error"),IF(AND(SUM(変更カウント!D216:AE216)=0,SUM(変更カウント!AH216:AP216)=0,変更カウント!AR216=0),"","error"))</f>
        <v/>
      </c>
    </row>
    <row r="219" spans="1:89" ht="24" thickBot="1" x14ac:dyDescent="0.25">
      <c r="A219" s="500"/>
      <c r="B219" s="501"/>
      <c r="C219" s="498">
        <v>145</v>
      </c>
      <c r="D219" s="467"/>
      <c r="E219" s="468"/>
      <c r="F219" s="469"/>
      <c r="G219" s="469"/>
      <c r="H219" s="469"/>
      <c r="I219" s="470"/>
      <c r="J219" s="470"/>
      <c r="K219" s="471"/>
      <c r="L219" s="470"/>
      <c r="M219" s="443"/>
      <c r="N219" s="443"/>
      <c r="O219" s="443"/>
      <c r="P219" s="472"/>
      <c r="Q219" s="197">
        <v>0</v>
      </c>
      <c r="R219" s="198">
        <v>0</v>
      </c>
      <c r="S219" s="473"/>
      <c r="T219" s="197"/>
      <c r="U219" s="197"/>
      <c r="V219" s="197"/>
      <c r="W219" s="474"/>
      <c r="X219" s="473"/>
      <c r="Y219" s="473"/>
      <c r="Z219" s="473"/>
      <c r="AA219" s="475"/>
      <c r="AB219" s="469"/>
      <c r="AC219" s="469"/>
      <c r="AD219" s="469"/>
      <c r="AE219" s="476"/>
      <c r="AF219" s="221"/>
      <c r="AG219" s="221"/>
      <c r="AH219" s="477"/>
      <c r="AI219" s="478"/>
      <c r="AJ219" s="475"/>
      <c r="AK219" s="479"/>
      <c r="AL219" s="479"/>
      <c r="AM219" s="480"/>
      <c r="AN219" s="479"/>
      <c r="AO219" s="481"/>
      <c r="AP219" s="482"/>
      <c r="AQ219" s="552"/>
      <c r="AR219" s="483"/>
      <c r="AS219" s="539"/>
      <c r="AT219" s="540"/>
      <c r="AU219" s="541"/>
      <c r="AV219" s="484"/>
      <c r="AW219" s="484"/>
      <c r="AX219" s="484"/>
      <c r="AY219" s="484"/>
      <c r="AZ219" s="484"/>
      <c r="BA219" s="484"/>
      <c r="BB219" s="485"/>
      <c r="BC219" s="485"/>
      <c r="BD219" s="486"/>
      <c r="BE219" s="487"/>
      <c r="BF219" s="485"/>
      <c r="BG219" s="484"/>
      <c r="BH219" s="485"/>
      <c r="BI219" s="485"/>
      <c r="BJ219" s="485"/>
      <c r="BK219" s="488"/>
      <c r="BL219" s="489"/>
      <c r="BM219" s="485"/>
      <c r="BN219" s="485"/>
      <c r="BO219" s="485"/>
      <c r="BP219" s="485"/>
      <c r="BQ219" s="490"/>
      <c r="BR219" s="485"/>
      <c r="BS219" s="491" t="str">
        <f>IF(F219="","",IF(OR(AND(分岐管理シート!D217&lt;9, 分岐管理シート!L217&lt;10),AND(分岐管理シート!D217&gt;9, 分岐管理シート!L217&gt;10)),"","error"))</f>
        <v/>
      </c>
      <c r="BT219" s="491"/>
      <c r="BU219" s="491"/>
      <c r="BV219" s="491"/>
      <c r="BW219" s="491"/>
      <c r="BX219" s="491" t="str">
        <f>IF(AND(D219="R7_補正", OR(分岐管理シート!AF217&lt;27,分岐管理シート!AF217&gt;39)),"error","")</f>
        <v/>
      </c>
      <c r="BY219" s="491" t="str">
        <f>IF(F219="","",IF(OR(分岐管理シート!AG217&lt;27,分岐管理シート!AG217&gt;39),"error",""))</f>
        <v/>
      </c>
      <c r="BZ219" s="491" t="str">
        <f>IF(F219="","",IF(AND(OR(AD219="○", D219="R7_補正", D219="R7_予備"), 分岐管理シート!AG217&gt;=27),"",IF(AND(分岐管理シート!AG217&lt;=38, 分岐管理シート!AG217&gt;=27),"","error")))</f>
        <v/>
      </c>
      <c r="CA219" s="492" t="str">
        <f>IF(OR(D219="", D219="R6_補正", D219="R7_予備"),
   "",IF(F219="","",IF(AND(VLOOKUP(AE219,―!$AH$15:$AI$40,2,FALSE) &lt;= VLOOKUP(AF219,―!$AH$15:$AI$40,2,FALSE),VLOOKUP(AF219,―!$AH$15:$AI$40,2,FALSE) &lt;= VLOOKUP(AG219,―!$AH$15:$AI$40,2,FALSE)),"","error")))</f>
        <v/>
      </c>
      <c r="CB219" s="492" t="str">
        <f t="shared" si="11"/>
        <v/>
      </c>
      <c r="CC219" s="491" t="str">
        <f t="shared" si="12"/>
        <v/>
      </c>
      <c r="CD219" s="491" t="str">
        <f t="shared" si="13"/>
        <v/>
      </c>
      <c r="CE219" s="485"/>
      <c r="CF219" s="485"/>
      <c r="CG219" s="485"/>
      <c r="CH219" s="485"/>
      <c r="CI219" s="485" t="str">
        <f>分岐管理シート!BD217</f>
        <v/>
      </c>
      <c r="CJ219" s="493" t="str">
        <f t="shared" si="14"/>
        <v/>
      </c>
      <c r="CK219" s="555" t="str">
        <f>IF(D219="R6_補正",IF(SUM(変更カウント!D217:AR217)=0,"","error"),IF(AND(SUM(変更カウント!D217:AE217)=0,SUM(変更カウント!AH217:AP217)=0,変更カウント!AR217=0),"","error"))</f>
        <v/>
      </c>
    </row>
    <row r="220" spans="1:89" ht="24" thickBot="1" x14ac:dyDescent="0.25">
      <c r="A220" s="500"/>
      <c r="B220" s="501"/>
      <c r="C220" s="499">
        <v>146</v>
      </c>
      <c r="D220" s="467"/>
      <c r="E220" s="468"/>
      <c r="F220" s="469"/>
      <c r="G220" s="469"/>
      <c r="H220" s="469"/>
      <c r="I220" s="470"/>
      <c r="J220" s="470"/>
      <c r="K220" s="471"/>
      <c r="L220" s="470"/>
      <c r="M220" s="443"/>
      <c r="N220" s="443"/>
      <c r="O220" s="443"/>
      <c r="P220" s="472"/>
      <c r="Q220" s="197">
        <v>0</v>
      </c>
      <c r="R220" s="198">
        <v>0</v>
      </c>
      <c r="S220" s="473"/>
      <c r="T220" s="197"/>
      <c r="U220" s="197"/>
      <c r="V220" s="197"/>
      <c r="W220" s="474"/>
      <c r="X220" s="473"/>
      <c r="Y220" s="473"/>
      <c r="Z220" s="473"/>
      <c r="AA220" s="475"/>
      <c r="AB220" s="469"/>
      <c r="AC220" s="469"/>
      <c r="AD220" s="469"/>
      <c r="AE220" s="476"/>
      <c r="AF220" s="221"/>
      <c r="AG220" s="221"/>
      <c r="AH220" s="477"/>
      <c r="AI220" s="478"/>
      <c r="AJ220" s="475"/>
      <c r="AK220" s="479"/>
      <c r="AL220" s="479"/>
      <c r="AM220" s="480"/>
      <c r="AN220" s="479"/>
      <c r="AO220" s="481"/>
      <c r="AP220" s="482"/>
      <c r="AQ220" s="552"/>
      <c r="AR220" s="483"/>
      <c r="AS220" s="539"/>
      <c r="AT220" s="540"/>
      <c r="AU220" s="541"/>
      <c r="AV220" s="484"/>
      <c r="AW220" s="484"/>
      <c r="AX220" s="484"/>
      <c r="AY220" s="484"/>
      <c r="AZ220" s="484"/>
      <c r="BA220" s="484"/>
      <c r="BB220" s="485"/>
      <c r="BC220" s="485"/>
      <c r="BD220" s="486"/>
      <c r="BE220" s="487"/>
      <c r="BF220" s="485"/>
      <c r="BG220" s="484"/>
      <c r="BH220" s="485"/>
      <c r="BI220" s="485"/>
      <c r="BJ220" s="485"/>
      <c r="BK220" s="488"/>
      <c r="BL220" s="489"/>
      <c r="BM220" s="485"/>
      <c r="BN220" s="485"/>
      <c r="BO220" s="485"/>
      <c r="BP220" s="485"/>
      <c r="BQ220" s="490"/>
      <c r="BR220" s="485"/>
      <c r="BS220" s="491" t="str">
        <f>IF(F220="","",IF(OR(AND(分岐管理シート!D218&lt;9, 分岐管理シート!L218&lt;10),AND(分岐管理シート!D218&gt;9, 分岐管理シート!L218&gt;10)),"","error"))</f>
        <v/>
      </c>
      <c r="BT220" s="491"/>
      <c r="BU220" s="491"/>
      <c r="BV220" s="491"/>
      <c r="BW220" s="491"/>
      <c r="BX220" s="491" t="str">
        <f>IF(AND(D220="R7_補正", OR(分岐管理シート!AF218&lt;27,分岐管理シート!AF218&gt;39)),"error","")</f>
        <v/>
      </c>
      <c r="BY220" s="491" t="str">
        <f>IF(F220="","",IF(OR(分岐管理シート!AG218&lt;27,分岐管理シート!AG218&gt;39),"error",""))</f>
        <v/>
      </c>
      <c r="BZ220" s="491" t="str">
        <f>IF(F220="","",IF(AND(OR(AD220="○", D220="R7_補正", D220="R7_予備"), 分岐管理シート!AG218&gt;=27),"",IF(AND(分岐管理シート!AG218&lt;=38, 分岐管理シート!AG218&gt;=27),"","error")))</f>
        <v/>
      </c>
      <c r="CA220" s="492" t="str">
        <f>IF(OR(D220="", D220="R6_補正", D220="R7_予備"),
   "",IF(F220="","",IF(AND(VLOOKUP(AE220,―!$AH$15:$AI$40,2,FALSE) &lt;= VLOOKUP(AF220,―!$AH$15:$AI$40,2,FALSE),VLOOKUP(AF220,―!$AH$15:$AI$40,2,FALSE) &lt;= VLOOKUP(AG220,―!$AH$15:$AI$40,2,FALSE)),"","error")))</f>
        <v/>
      </c>
      <c r="CB220" s="492" t="str">
        <f t="shared" si="11"/>
        <v/>
      </c>
      <c r="CC220" s="491" t="str">
        <f t="shared" si="12"/>
        <v/>
      </c>
      <c r="CD220" s="491" t="str">
        <f t="shared" si="13"/>
        <v/>
      </c>
      <c r="CE220" s="485"/>
      <c r="CF220" s="485"/>
      <c r="CG220" s="485"/>
      <c r="CH220" s="485"/>
      <c r="CI220" s="485" t="str">
        <f>分岐管理シート!BD218</f>
        <v/>
      </c>
      <c r="CJ220" s="493" t="str">
        <f t="shared" si="14"/>
        <v/>
      </c>
      <c r="CK220" s="555" t="str">
        <f>IF(D220="R6_補正",IF(SUM(変更カウント!D218:AR218)=0,"","error"),IF(AND(SUM(変更カウント!D218:AE218)=0,SUM(変更カウント!AH218:AP218)=0,変更カウント!AR218=0),"","error"))</f>
        <v/>
      </c>
    </row>
    <row r="221" spans="1:89" ht="24" thickBot="1" x14ac:dyDescent="0.25">
      <c r="A221" s="500"/>
      <c r="B221" s="501"/>
      <c r="C221" s="499">
        <v>147</v>
      </c>
      <c r="D221" s="467"/>
      <c r="E221" s="468"/>
      <c r="F221" s="469"/>
      <c r="G221" s="469"/>
      <c r="H221" s="469"/>
      <c r="I221" s="470"/>
      <c r="J221" s="470"/>
      <c r="K221" s="471"/>
      <c r="L221" s="470"/>
      <c r="M221" s="443"/>
      <c r="N221" s="443"/>
      <c r="O221" s="443"/>
      <c r="P221" s="472"/>
      <c r="Q221" s="197">
        <v>0</v>
      </c>
      <c r="R221" s="198">
        <v>0</v>
      </c>
      <c r="S221" s="473"/>
      <c r="T221" s="197"/>
      <c r="U221" s="197"/>
      <c r="V221" s="197"/>
      <c r="W221" s="474"/>
      <c r="X221" s="473"/>
      <c r="Y221" s="473"/>
      <c r="Z221" s="473"/>
      <c r="AA221" s="475"/>
      <c r="AB221" s="469"/>
      <c r="AC221" s="469"/>
      <c r="AD221" s="469"/>
      <c r="AE221" s="476"/>
      <c r="AF221" s="221"/>
      <c r="AG221" s="221"/>
      <c r="AH221" s="477"/>
      <c r="AI221" s="478"/>
      <c r="AJ221" s="475"/>
      <c r="AK221" s="479"/>
      <c r="AL221" s="479"/>
      <c r="AM221" s="480"/>
      <c r="AN221" s="479"/>
      <c r="AO221" s="481"/>
      <c r="AP221" s="482"/>
      <c r="AQ221" s="552"/>
      <c r="AR221" s="483"/>
      <c r="AS221" s="539"/>
      <c r="AT221" s="540"/>
      <c r="AU221" s="541"/>
      <c r="AV221" s="484"/>
      <c r="AW221" s="484"/>
      <c r="AX221" s="484"/>
      <c r="AY221" s="484"/>
      <c r="AZ221" s="484"/>
      <c r="BA221" s="484"/>
      <c r="BB221" s="485"/>
      <c r="BC221" s="485"/>
      <c r="BD221" s="486"/>
      <c r="BE221" s="487"/>
      <c r="BF221" s="485"/>
      <c r="BG221" s="484"/>
      <c r="BH221" s="485"/>
      <c r="BI221" s="485"/>
      <c r="BJ221" s="485"/>
      <c r="BK221" s="488"/>
      <c r="BL221" s="489"/>
      <c r="BM221" s="485"/>
      <c r="BN221" s="485"/>
      <c r="BO221" s="485"/>
      <c r="BP221" s="485"/>
      <c r="BQ221" s="490"/>
      <c r="BR221" s="485"/>
      <c r="BS221" s="491" t="str">
        <f>IF(F221="","",IF(OR(AND(分岐管理シート!D219&lt;9, 分岐管理シート!L219&lt;10),AND(分岐管理シート!D219&gt;9, 分岐管理シート!L219&gt;10)),"","error"))</f>
        <v/>
      </c>
      <c r="BT221" s="491"/>
      <c r="BU221" s="491"/>
      <c r="BV221" s="491"/>
      <c r="BW221" s="491"/>
      <c r="BX221" s="491" t="str">
        <f>IF(AND(D221="R7_補正", OR(分岐管理シート!AF219&lt;27,分岐管理シート!AF219&gt;39)),"error","")</f>
        <v/>
      </c>
      <c r="BY221" s="491" t="str">
        <f>IF(F221="","",IF(OR(分岐管理シート!AG219&lt;27,分岐管理シート!AG219&gt;39),"error",""))</f>
        <v/>
      </c>
      <c r="BZ221" s="491" t="str">
        <f>IF(F221="","",IF(AND(OR(AD221="○", D221="R7_補正", D221="R7_予備"), 分岐管理シート!AG219&gt;=27),"",IF(AND(分岐管理シート!AG219&lt;=38, 分岐管理シート!AG219&gt;=27),"","error")))</f>
        <v/>
      </c>
      <c r="CA221" s="492" t="str">
        <f>IF(OR(D221="", D221="R6_補正", D221="R7_予備"),
   "",IF(F221="","",IF(AND(VLOOKUP(AE221,―!$AH$15:$AI$40,2,FALSE) &lt;= VLOOKUP(AF221,―!$AH$15:$AI$40,2,FALSE),VLOOKUP(AF221,―!$AH$15:$AI$40,2,FALSE) &lt;= VLOOKUP(AG221,―!$AH$15:$AI$40,2,FALSE)),"","error")))</f>
        <v/>
      </c>
      <c r="CB221" s="492" t="str">
        <f t="shared" si="11"/>
        <v/>
      </c>
      <c r="CC221" s="491" t="str">
        <f t="shared" si="12"/>
        <v/>
      </c>
      <c r="CD221" s="491" t="str">
        <f t="shared" si="13"/>
        <v/>
      </c>
      <c r="CE221" s="485"/>
      <c r="CF221" s="485"/>
      <c r="CG221" s="485"/>
      <c r="CH221" s="485"/>
      <c r="CI221" s="485" t="str">
        <f>分岐管理シート!BD219</f>
        <v/>
      </c>
      <c r="CJ221" s="493" t="str">
        <f t="shared" si="14"/>
        <v/>
      </c>
      <c r="CK221" s="555" t="str">
        <f>IF(D221="R6_補正",IF(SUM(変更カウント!D219:AR219)=0,"","error"),IF(AND(SUM(変更カウント!D219:AE219)=0,SUM(変更カウント!AH219:AP219)=0,変更カウント!AR219=0),"","error"))</f>
        <v/>
      </c>
    </row>
    <row r="222" spans="1:89" ht="24" thickBot="1" x14ac:dyDescent="0.25">
      <c r="A222" s="500"/>
      <c r="B222" s="501"/>
      <c r="C222" s="498">
        <v>148</v>
      </c>
      <c r="D222" s="467"/>
      <c r="E222" s="468"/>
      <c r="F222" s="469"/>
      <c r="G222" s="469"/>
      <c r="H222" s="469"/>
      <c r="I222" s="470"/>
      <c r="J222" s="470"/>
      <c r="K222" s="471"/>
      <c r="L222" s="470"/>
      <c r="M222" s="443"/>
      <c r="N222" s="443"/>
      <c r="O222" s="443"/>
      <c r="P222" s="472"/>
      <c r="Q222" s="197">
        <v>0</v>
      </c>
      <c r="R222" s="198">
        <v>0</v>
      </c>
      <c r="S222" s="473"/>
      <c r="T222" s="197"/>
      <c r="U222" s="197"/>
      <c r="V222" s="197"/>
      <c r="W222" s="474"/>
      <c r="X222" s="473"/>
      <c r="Y222" s="473"/>
      <c r="Z222" s="473"/>
      <c r="AA222" s="475"/>
      <c r="AB222" s="469"/>
      <c r="AC222" s="469"/>
      <c r="AD222" s="469"/>
      <c r="AE222" s="476"/>
      <c r="AF222" s="221"/>
      <c r="AG222" s="221"/>
      <c r="AH222" s="477"/>
      <c r="AI222" s="478"/>
      <c r="AJ222" s="475"/>
      <c r="AK222" s="479"/>
      <c r="AL222" s="479"/>
      <c r="AM222" s="480"/>
      <c r="AN222" s="479"/>
      <c r="AO222" s="481"/>
      <c r="AP222" s="482"/>
      <c r="AQ222" s="552"/>
      <c r="AR222" s="483"/>
      <c r="AS222" s="539"/>
      <c r="AT222" s="540"/>
      <c r="AU222" s="541"/>
      <c r="AV222" s="484"/>
      <c r="AW222" s="484"/>
      <c r="AX222" s="484"/>
      <c r="AY222" s="484"/>
      <c r="AZ222" s="484"/>
      <c r="BA222" s="484"/>
      <c r="BB222" s="485"/>
      <c r="BC222" s="485"/>
      <c r="BD222" s="486"/>
      <c r="BE222" s="487"/>
      <c r="BF222" s="485"/>
      <c r="BG222" s="484"/>
      <c r="BH222" s="485"/>
      <c r="BI222" s="485"/>
      <c r="BJ222" s="485"/>
      <c r="BK222" s="488"/>
      <c r="BL222" s="489"/>
      <c r="BM222" s="485"/>
      <c r="BN222" s="485"/>
      <c r="BO222" s="485"/>
      <c r="BP222" s="485"/>
      <c r="BQ222" s="490"/>
      <c r="BR222" s="485"/>
      <c r="BS222" s="491" t="str">
        <f>IF(F222="","",IF(OR(AND(分岐管理シート!D220&lt;9, 分岐管理シート!L220&lt;10),AND(分岐管理シート!D220&gt;9, 分岐管理シート!L220&gt;10)),"","error"))</f>
        <v/>
      </c>
      <c r="BT222" s="491"/>
      <c r="BU222" s="491"/>
      <c r="BV222" s="491"/>
      <c r="BW222" s="491"/>
      <c r="BX222" s="491" t="str">
        <f>IF(AND(D222="R7_補正", OR(分岐管理シート!AF220&lt;27,分岐管理シート!AF220&gt;39)),"error","")</f>
        <v/>
      </c>
      <c r="BY222" s="491" t="str">
        <f>IF(F222="","",IF(OR(分岐管理シート!AG220&lt;27,分岐管理シート!AG220&gt;39),"error",""))</f>
        <v/>
      </c>
      <c r="BZ222" s="491" t="str">
        <f>IF(F222="","",IF(AND(OR(AD222="○", D222="R7_補正", D222="R7_予備"), 分岐管理シート!AG220&gt;=27),"",IF(AND(分岐管理シート!AG220&lt;=38, 分岐管理シート!AG220&gt;=27),"","error")))</f>
        <v/>
      </c>
      <c r="CA222" s="492" t="str">
        <f>IF(OR(D222="", D222="R6_補正", D222="R7_予備"),
   "",IF(F222="","",IF(AND(VLOOKUP(AE222,―!$AH$15:$AI$40,2,FALSE) &lt;= VLOOKUP(AF222,―!$AH$15:$AI$40,2,FALSE),VLOOKUP(AF222,―!$AH$15:$AI$40,2,FALSE) &lt;= VLOOKUP(AG222,―!$AH$15:$AI$40,2,FALSE)),"","error")))</f>
        <v/>
      </c>
      <c r="CB222" s="492" t="str">
        <f t="shared" si="11"/>
        <v/>
      </c>
      <c r="CC222" s="491" t="str">
        <f t="shared" si="12"/>
        <v/>
      </c>
      <c r="CD222" s="491" t="str">
        <f t="shared" si="13"/>
        <v/>
      </c>
      <c r="CE222" s="485"/>
      <c r="CF222" s="485"/>
      <c r="CG222" s="485"/>
      <c r="CH222" s="485"/>
      <c r="CI222" s="485" t="str">
        <f>分岐管理シート!BD220</f>
        <v/>
      </c>
      <c r="CJ222" s="493" t="str">
        <f t="shared" si="14"/>
        <v/>
      </c>
      <c r="CK222" s="555" t="str">
        <f>IF(D222="R6_補正",IF(SUM(変更カウント!D220:AR220)=0,"","error"),IF(AND(SUM(変更カウント!D220:AE220)=0,SUM(変更カウント!AH220:AP220)=0,変更カウント!AR220=0),"","error"))</f>
        <v/>
      </c>
    </row>
    <row r="223" spans="1:89" ht="24" thickBot="1" x14ac:dyDescent="0.25">
      <c r="A223" s="500"/>
      <c r="B223" s="501"/>
      <c r="C223" s="499">
        <v>149</v>
      </c>
      <c r="D223" s="467"/>
      <c r="E223" s="468"/>
      <c r="F223" s="469"/>
      <c r="G223" s="469"/>
      <c r="H223" s="469"/>
      <c r="I223" s="470"/>
      <c r="J223" s="470"/>
      <c r="K223" s="471"/>
      <c r="L223" s="470"/>
      <c r="M223" s="443"/>
      <c r="N223" s="443"/>
      <c r="O223" s="443"/>
      <c r="P223" s="472"/>
      <c r="Q223" s="197">
        <v>0</v>
      </c>
      <c r="R223" s="198">
        <v>0</v>
      </c>
      <c r="S223" s="473"/>
      <c r="T223" s="197"/>
      <c r="U223" s="197"/>
      <c r="V223" s="197"/>
      <c r="W223" s="474"/>
      <c r="X223" s="473"/>
      <c r="Y223" s="473"/>
      <c r="Z223" s="473"/>
      <c r="AA223" s="475"/>
      <c r="AB223" s="469"/>
      <c r="AC223" s="469"/>
      <c r="AD223" s="469"/>
      <c r="AE223" s="476"/>
      <c r="AF223" s="221"/>
      <c r="AG223" s="221"/>
      <c r="AH223" s="477"/>
      <c r="AI223" s="478"/>
      <c r="AJ223" s="475"/>
      <c r="AK223" s="479"/>
      <c r="AL223" s="479"/>
      <c r="AM223" s="480"/>
      <c r="AN223" s="479"/>
      <c r="AO223" s="481"/>
      <c r="AP223" s="482"/>
      <c r="AQ223" s="552"/>
      <c r="AR223" s="483"/>
      <c r="AS223" s="539"/>
      <c r="AT223" s="540"/>
      <c r="AU223" s="541"/>
      <c r="AV223" s="484"/>
      <c r="AW223" s="484"/>
      <c r="AX223" s="484"/>
      <c r="AY223" s="484"/>
      <c r="AZ223" s="484"/>
      <c r="BA223" s="484"/>
      <c r="BB223" s="485"/>
      <c r="BC223" s="485"/>
      <c r="BD223" s="486"/>
      <c r="BE223" s="487"/>
      <c r="BF223" s="485"/>
      <c r="BG223" s="484"/>
      <c r="BH223" s="485"/>
      <c r="BI223" s="485"/>
      <c r="BJ223" s="485"/>
      <c r="BK223" s="488"/>
      <c r="BL223" s="489"/>
      <c r="BM223" s="485"/>
      <c r="BN223" s="485"/>
      <c r="BO223" s="485"/>
      <c r="BP223" s="485"/>
      <c r="BQ223" s="490"/>
      <c r="BR223" s="485"/>
      <c r="BS223" s="491" t="str">
        <f>IF(F223="","",IF(OR(AND(分岐管理シート!D221&lt;9, 分岐管理シート!L221&lt;10),AND(分岐管理シート!D221&gt;9, 分岐管理シート!L221&gt;10)),"","error"))</f>
        <v/>
      </c>
      <c r="BT223" s="491"/>
      <c r="BU223" s="491"/>
      <c r="BV223" s="491"/>
      <c r="BW223" s="491"/>
      <c r="BX223" s="491" t="str">
        <f>IF(AND(D223="R7_補正", OR(分岐管理シート!AF221&lt;27,分岐管理シート!AF221&gt;39)),"error","")</f>
        <v/>
      </c>
      <c r="BY223" s="491" t="str">
        <f>IF(F223="","",IF(OR(分岐管理シート!AG221&lt;27,分岐管理シート!AG221&gt;39),"error",""))</f>
        <v/>
      </c>
      <c r="BZ223" s="491" t="str">
        <f>IF(F223="","",IF(AND(OR(AD223="○", D223="R7_補正", D223="R7_予備"), 分岐管理シート!AG221&gt;=27),"",IF(AND(分岐管理シート!AG221&lt;=38, 分岐管理シート!AG221&gt;=27),"","error")))</f>
        <v/>
      </c>
      <c r="CA223" s="492" t="str">
        <f>IF(OR(D223="", D223="R6_補正", D223="R7_予備"),
   "",IF(F223="","",IF(AND(VLOOKUP(AE223,―!$AH$15:$AI$40,2,FALSE) &lt;= VLOOKUP(AF223,―!$AH$15:$AI$40,2,FALSE),VLOOKUP(AF223,―!$AH$15:$AI$40,2,FALSE) &lt;= VLOOKUP(AG223,―!$AH$15:$AI$40,2,FALSE)),"","error")))</f>
        <v/>
      </c>
      <c r="CB223" s="492" t="str">
        <f t="shared" si="11"/>
        <v/>
      </c>
      <c r="CC223" s="491" t="str">
        <f t="shared" si="12"/>
        <v/>
      </c>
      <c r="CD223" s="491" t="str">
        <f t="shared" si="13"/>
        <v/>
      </c>
      <c r="CE223" s="485"/>
      <c r="CF223" s="485"/>
      <c r="CG223" s="485"/>
      <c r="CH223" s="485"/>
      <c r="CI223" s="485" t="str">
        <f>分岐管理シート!BD221</f>
        <v/>
      </c>
      <c r="CJ223" s="493" t="str">
        <f t="shared" si="14"/>
        <v/>
      </c>
      <c r="CK223" s="555" t="str">
        <f>IF(D223="R6_補正",IF(SUM(変更カウント!D221:AR221)=0,"","error"),IF(AND(SUM(変更カウント!D221:AE221)=0,SUM(変更カウント!AH221:AP221)=0,変更カウント!AR221=0),"","error"))</f>
        <v/>
      </c>
    </row>
    <row r="224" spans="1:89" ht="24" thickBot="1" x14ac:dyDescent="0.25">
      <c r="A224" s="500"/>
      <c r="B224" s="501"/>
      <c r="C224" s="499">
        <v>150</v>
      </c>
      <c r="D224" s="467"/>
      <c r="E224" s="468"/>
      <c r="F224" s="469"/>
      <c r="G224" s="469"/>
      <c r="H224" s="469"/>
      <c r="I224" s="470"/>
      <c r="J224" s="470"/>
      <c r="K224" s="471"/>
      <c r="L224" s="470"/>
      <c r="M224" s="443"/>
      <c r="N224" s="443"/>
      <c r="O224" s="443"/>
      <c r="P224" s="472"/>
      <c r="Q224" s="197">
        <v>0</v>
      </c>
      <c r="R224" s="198">
        <v>0</v>
      </c>
      <c r="S224" s="473"/>
      <c r="T224" s="197"/>
      <c r="U224" s="197"/>
      <c r="V224" s="197"/>
      <c r="W224" s="474"/>
      <c r="X224" s="473"/>
      <c r="Y224" s="473"/>
      <c r="Z224" s="473"/>
      <c r="AA224" s="475"/>
      <c r="AB224" s="469"/>
      <c r="AC224" s="469"/>
      <c r="AD224" s="469"/>
      <c r="AE224" s="476"/>
      <c r="AF224" s="221"/>
      <c r="AG224" s="221"/>
      <c r="AH224" s="477"/>
      <c r="AI224" s="478"/>
      <c r="AJ224" s="475"/>
      <c r="AK224" s="479"/>
      <c r="AL224" s="479"/>
      <c r="AM224" s="480"/>
      <c r="AN224" s="479"/>
      <c r="AO224" s="481"/>
      <c r="AP224" s="482"/>
      <c r="AQ224" s="552"/>
      <c r="AR224" s="483"/>
      <c r="AS224" s="539"/>
      <c r="AT224" s="540"/>
      <c r="AU224" s="541"/>
      <c r="AV224" s="484"/>
      <c r="AW224" s="484"/>
      <c r="AX224" s="484"/>
      <c r="AY224" s="484"/>
      <c r="AZ224" s="484"/>
      <c r="BA224" s="484"/>
      <c r="BB224" s="485"/>
      <c r="BC224" s="485"/>
      <c r="BD224" s="486"/>
      <c r="BE224" s="487"/>
      <c r="BF224" s="485"/>
      <c r="BG224" s="484"/>
      <c r="BH224" s="485"/>
      <c r="BI224" s="485"/>
      <c r="BJ224" s="485"/>
      <c r="BK224" s="488"/>
      <c r="BL224" s="489"/>
      <c r="BM224" s="485"/>
      <c r="BN224" s="485"/>
      <c r="BO224" s="485"/>
      <c r="BP224" s="485"/>
      <c r="BQ224" s="490"/>
      <c r="BR224" s="485"/>
      <c r="BS224" s="491" t="str">
        <f>IF(F224="","",IF(OR(AND(分岐管理シート!D222&lt;9, 分岐管理シート!L222&lt;10),AND(分岐管理シート!D222&gt;9, 分岐管理シート!L222&gt;10)),"","error"))</f>
        <v/>
      </c>
      <c r="BT224" s="491"/>
      <c r="BU224" s="491"/>
      <c r="BV224" s="491"/>
      <c r="BW224" s="491"/>
      <c r="BX224" s="491" t="str">
        <f>IF(AND(D224="R7_補正", OR(分岐管理シート!AF222&lt;27,分岐管理シート!AF222&gt;39)),"error","")</f>
        <v/>
      </c>
      <c r="BY224" s="491" t="str">
        <f>IF(F224="","",IF(OR(分岐管理シート!AG222&lt;27,分岐管理シート!AG222&gt;39),"error",""))</f>
        <v/>
      </c>
      <c r="BZ224" s="491" t="str">
        <f>IF(F224="","",IF(AND(OR(AD224="○", D224="R7_補正", D224="R7_予備"), 分岐管理シート!AG222&gt;=27),"",IF(AND(分岐管理シート!AG222&lt;=38, 分岐管理シート!AG222&gt;=27),"","error")))</f>
        <v/>
      </c>
      <c r="CA224" s="492" t="str">
        <f>IF(OR(D224="", D224="R6_補正", D224="R7_予備"),
   "",IF(F224="","",IF(AND(VLOOKUP(AE224,―!$AH$15:$AI$40,2,FALSE) &lt;= VLOOKUP(AF224,―!$AH$15:$AI$40,2,FALSE),VLOOKUP(AF224,―!$AH$15:$AI$40,2,FALSE) &lt;= VLOOKUP(AG224,―!$AH$15:$AI$40,2,FALSE)),"","error")))</f>
        <v/>
      </c>
      <c r="CB224" s="492" t="str">
        <f t="shared" si="11"/>
        <v/>
      </c>
      <c r="CC224" s="491" t="str">
        <f t="shared" si="12"/>
        <v/>
      </c>
      <c r="CD224" s="491" t="str">
        <f t="shared" si="13"/>
        <v/>
      </c>
      <c r="CE224" s="485"/>
      <c r="CF224" s="485"/>
      <c r="CG224" s="485"/>
      <c r="CH224" s="485"/>
      <c r="CI224" s="485" t="str">
        <f>分岐管理シート!BD222</f>
        <v/>
      </c>
      <c r="CJ224" s="493" t="str">
        <f t="shared" si="14"/>
        <v/>
      </c>
      <c r="CK224" s="555" t="str">
        <f>IF(D224="R6_補正",IF(SUM(変更カウント!D222:AR222)=0,"","error"),IF(AND(SUM(変更カウント!D222:AE222)=0,SUM(変更カウント!AH222:AP222)=0,変更カウント!AR222=0),"","error"))</f>
        <v/>
      </c>
    </row>
    <row r="225" spans="1:89" ht="24" thickBot="1" x14ac:dyDescent="0.25">
      <c r="A225" s="500"/>
      <c r="B225" s="501"/>
      <c r="C225" s="498">
        <v>151</v>
      </c>
      <c r="D225" s="467"/>
      <c r="E225" s="468"/>
      <c r="F225" s="469"/>
      <c r="G225" s="469"/>
      <c r="H225" s="469"/>
      <c r="I225" s="470"/>
      <c r="J225" s="470"/>
      <c r="K225" s="471"/>
      <c r="L225" s="470"/>
      <c r="M225" s="443"/>
      <c r="N225" s="443"/>
      <c r="O225" s="443"/>
      <c r="P225" s="472"/>
      <c r="Q225" s="197">
        <v>0</v>
      </c>
      <c r="R225" s="198">
        <v>0</v>
      </c>
      <c r="S225" s="473"/>
      <c r="T225" s="197"/>
      <c r="U225" s="197"/>
      <c r="V225" s="197"/>
      <c r="W225" s="474"/>
      <c r="X225" s="473"/>
      <c r="Y225" s="473"/>
      <c r="Z225" s="473"/>
      <c r="AA225" s="475"/>
      <c r="AB225" s="469"/>
      <c r="AC225" s="469"/>
      <c r="AD225" s="469"/>
      <c r="AE225" s="476"/>
      <c r="AF225" s="221"/>
      <c r="AG225" s="221"/>
      <c r="AH225" s="477"/>
      <c r="AI225" s="478"/>
      <c r="AJ225" s="475"/>
      <c r="AK225" s="479"/>
      <c r="AL225" s="479"/>
      <c r="AM225" s="480"/>
      <c r="AN225" s="479"/>
      <c r="AO225" s="481"/>
      <c r="AP225" s="482"/>
      <c r="AQ225" s="552"/>
      <c r="AR225" s="483"/>
      <c r="AS225" s="539"/>
      <c r="AT225" s="540"/>
      <c r="AU225" s="541"/>
      <c r="AV225" s="484"/>
      <c r="AW225" s="484"/>
      <c r="AX225" s="484"/>
      <c r="AY225" s="484"/>
      <c r="AZ225" s="484"/>
      <c r="BA225" s="484"/>
      <c r="BB225" s="485"/>
      <c r="BC225" s="485"/>
      <c r="BD225" s="486"/>
      <c r="BE225" s="487"/>
      <c r="BF225" s="485"/>
      <c r="BG225" s="484"/>
      <c r="BH225" s="485"/>
      <c r="BI225" s="485"/>
      <c r="BJ225" s="485"/>
      <c r="BK225" s="488"/>
      <c r="BL225" s="489"/>
      <c r="BM225" s="485"/>
      <c r="BN225" s="485"/>
      <c r="BO225" s="485"/>
      <c r="BP225" s="485"/>
      <c r="BQ225" s="490"/>
      <c r="BR225" s="485"/>
      <c r="BS225" s="491" t="str">
        <f>IF(F225="","",IF(OR(AND(分岐管理シート!D223&lt;9, 分岐管理シート!L223&lt;10),AND(分岐管理シート!D223&gt;9, 分岐管理シート!L223&gt;10)),"","error"))</f>
        <v/>
      </c>
      <c r="BT225" s="491"/>
      <c r="BU225" s="491"/>
      <c r="BV225" s="491"/>
      <c r="BW225" s="491"/>
      <c r="BX225" s="491" t="str">
        <f>IF(AND(D225="R7_補正", OR(分岐管理シート!AF223&lt;27,分岐管理シート!AF223&gt;39)),"error","")</f>
        <v/>
      </c>
      <c r="BY225" s="491" t="str">
        <f>IF(F225="","",IF(OR(分岐管理シート!AG223&lt;27,分岐管理シート!AG223&gt;39),"error",""))</f>
        <v/>
      </c>
      <c r="BZ225" s="491" t="str">
        <f>IF(F225="","",IF(AND(OR(AD225="○", D225="R7_補正", D225="R7_予備"), 分岐管理シート!AG223&gt;=27),"",IF(AND(分岐管理シート!AG223&lt;=38, 分岐管理シート!AG223&gt;=27),"","error")))</f>
        <v/>
      </c>
      <c r="CA225" s="492" t="str">
        <f>IF(OR(D225="", D225="R6_補正", D225="R7_予備"),
   "",IF(F225="","",IF(AND(VLOOKUP(AE225,―!$AH$15:$AI$40,2,FALSE) &lt;= VLOOKUP(AF225,―!$AH$15:$AI$40,2,FALSE),VLOOKUP(AF225,―!$AH$15:$AI$40,2,FALSE) &lt;= VLOOKUP(AG225,―!$AH$15:$AI$40,2,FALSE)),"","error")))</f>
        <v/>
      </c>
      <c r="CB225" s="492" t="str">
        <f t="shared" si="11"/>
        <v/>
      </c>
      <c r="CC225" s="491" t="str">
        <f t="shared" si="12"/>
        <v/>
      </c>
      <c r="CD225" s="491" t="str">
        <f t="shared" si="13"/>
        <v/>
      </c>
      <c r="CE225" s="485"/>
      <c r="CF225" s="485"/>
      <c r="CG225" s="485"/>
      <c r="CH225" s="485"/>
      <c r="CI225" s="485" t="str">
        <f>分岐管理シート!BD223</f>
        <v/>
      </c>
      <c r="CJ225" s="493" t="str">
        <f t="shared" si="14"/>
        <v/>
      </c>
      <c r="CK225" s="555" t="str">
        <f>IF(D225="R6_補正",IF(SUM(変更カウント!D223:AR223)=0,"","error"),IF(AND(SUM(変更カウント!D223:AE223)=0,SUM(変更カウント!AH223:AP223)=0,変更カウント!AR223=0),"","error"))</f>
        <v/>
      </c>
    </row>
    <row r="226" spans="1:89" ht="24" thickBot="1" x14ac:dyDescent="0.25">
      <c r="A226" s="500"/>
      <c r="B226" s="501"/>
      <c r="C226" s="499">
        <v>152</v>
      </c>
      <c r="D226" s="467"/>
      <c r="E226" s="468"/>
      <c r="F226" s="469"/>
      <c r="G226" s="469"/>
      <c r="H226" s="469"/>
      <c r="I226" s="470"/>
      <c r="J226" s="470"/>
      <c r="K226" s="471"/>
      <c r="L226" s="470"/>
      <c r="M226" s="443"/>
      <c r="N226" s="443"/>
      <c r="O226" s="443"/>
      <c r="P226" s="472"/>
      <c r="Q226" s="197">
        <v>0</v>
      </c>
      <c r="R226" s="198">
        <v>0</v>
      </c>
      <c r="S226" s="473"/>
      <c r="T226" s="197"/>
      <c r="U226" s="197"/>
      <c r="V226" s="197"/>
      <c r="W226" s="474"/>
      <c r="X226" s="473"/>
      <c r="Y226" s="473"/>
      <c r="Z226" s="473"/>
      <c r="AA226" s="475"/>
      <c r="AB226" s="469"/>
      <c r="AC226" s="469"/>
      <c r="AD226" s="469"/>
      <c r="AE226" s="476"/>
      <c r="AF226" s="221"/>
      <c r="AG226" s="221"/>
      <c r="AH226" s="477"/>
      <c r="AI226" s="478"/>
      <c r="AJ226" s="475"/>
      <c r="AK226" s="479"/>
      <c r="AL226" s="479"/>
      <c r="AM226" s="480"/>
      <c r="AN226" s="479"/>
      <c r="AO226" s="481"/>
      <c r="AP226" s="482"/>
      <c r="AQ226" s="552"/>
      <c r="AR226" s="483"/>
      <c r="AS226" s="539"/>
      <c r="AT226" s="540"/>
      <c r="AU226" s="541"/>
      <c r="AV226" s="484"/>
      <c r="AW226" s="484"/>
      <c r="AX226" s="484"/>
      <c r="AY226" s="484"/>
      <c r="AZ226" s="484"/>
      <c r="BA226" s="484"/>
      <c r="BB226" s="485"/>
      <c r="BC226" s="485"/>
      <c r="BD226" s="486"/>
      <c r="BE226" s="487"/>
      <c r="BF226" s="485"/>
      <c r="BG226" s="484"/>
      <c r="BH226" s="485"/>
      <c r="BI226" s="485"/>
      <c r="BJ226" s="485"/>
      <c r="BK226" s="488"/>
      <c r="BL226" s="489"/>
      <c r="BM226" s="485"/>
      <c r="BN226" s="485"/>
      <c r="BO226" s="485"/>
      <c r="BP226" s="485"/>
      <c r="BQ226" s="490"/>
      <c r="BR226" s="485"/>
      <c r="BS226" s="491" t="str">
        <f>IF(F226="","",IF(OR(AND(分岐管理シート!D224&lt;9, 分岐管理シート!L224&lt;10),AND(分岐管理シート!D224&gt;9, 分岐管理シート!L224&gt;10)),"","error"))</f>
        <v/>
      </c>
      <c r="BT226" s="491"/>
      <c r="BU226" s="491"/>
      <c r="BV226" s="491"/>
      <c r="BW226" s="491"/>
      <c r="BX226" s="491" t="str">
        <f>IF(AND(D226="R7_補正", OR(分岐管理シート!AF224&lt;27,分岐管理シート!AF224&gt;39)),"error","")</f>
        <v/>
      </c>
      <c r="BY226" s="491" t="str">
        <f>IF(F226="","",IF(OR(分岐管理シート!AG224&lt;27,分岐管理シート!AG224&gt;39),"error",""))</f>
        <v/>
      </c>
      <c r="BZ226" s="491" t="str">
        <f>IF(F226="","",IF(AND(OR(AD226="○", D226="R7_補正", D226="R7_予備"), 分岐管理シート!AG224&gt;=27),"",IF(AND(分岐管理シート!AG224&lt;=38, 分岐管理シート!AG224&gt;=27),"","error")))</f>
        <v/>
      </c>
      <c r="CA226" s="492" t="str">
        <f>IF(OR(D226="", D226="R6_補正", D226="R7_予備"),
   "",IF(F226="","",IF(AND(VLOOKUP(AE226,―!$AH$15:$AI$40,2,FALSE) &lt;= VLOOKUP(AF226,―!$AH$15:$AI$40,2,FALSE),VLOOKUP(AF226,―!$AH$15:$AI$40,2,FALSE) &lt;= VLOOKUP(AG226,―!$AH$15:$AI$40,2,FALSE)),"","error")))</f>
        <v/>
      </c>
      <c r="CB226" s="492" t="str">
        <f t="shared" si="11"/>
        <v/>
      </c>
      <c r="CC226" s="491" t="str">
        <f t="shared" si="12"/>
        <v/>
      </c>
      <c r="CD226" s="491" t="str">
        <f t="shared" si="13"/>
        <v/>
      </c>
      <c r="CE226" s="485"/>
      <c r="CF226" s="485"/>
      <c r="CG226" s="485"/>
      <c r="CH226" s="485"/>
      <c r="CI226" s="485" t="str">
        <f>分岐管理シート!BD224</f>
        <v/>
      </c>
      <c r="CJ226" s="493" t="str">
        <f t="shared" si="14"/>
        <v/>
      </c>
      <c r="CK226" s="555" t="str">
        <f>IF(D226="R6_補正",IF(SUM(変更カウント!D224:AR224)=0,"","error"),IF(AND(SUM(変更カウント!D224:AE224)=0,SUM(変更カウント!AH224:AP224)=0,変更カウント!AR224=0),"","error"))</f>
        <v/>
      </c>
    </row>
    <row r="227" spans="1:89" ht="24" thickBot="1" x14ac:dyDescent="0.25">
      <c r="A227" s="500"/>
      <c r="B227" s="501"/>
      <c r="C227" s="499">
        <v>153</v>
      </c>
      <c r="D227" s="467"/>
      <c r="E227" s="468"/>
      <c r="F227" s="469"/>
      <c r="G227" s="469"/>
      <c r="H227" s="469"/>
      <c r="I227" s="470"/>
      <c r="J227" s="470"/>
      <c r="K227" s="471"/>
      <c r="L227" s="470"/>
      <c r="M227" s="443"/>
      <c r="N227" s="443"/>
      <c r="O227" s="443"/>
      <c r="P227" s="472"/>
      <c r="Q227" s="197">
        <v>0</v>
      </c>
      <c r="R227" s="198">
        <v>0</v>
      </c>
      <c r="S227" s="473"/>
      <c r="T227" s="197"/>
      <c r="U227" s="197"/>
      <c r="V227" s="197"/>
      <c r="W227" s="474"/>
      <c r="X227" s="473"/>
      <c r="Y227" s="473"/>
      <c r="Z227" s="473"/>
      <c r="AA227" s="475"/>
      <c r="AB227" s="469"/>
      <c r="AC227" s="469"/>
      <c r="AD227" s="469"/>
      <c r="AE227" s="476"/>
      <c r="AF227" s="221"/>
      <c r="AG227" s="221"/>
      <c r="AH227" s="477"/>
      <c r="AI227" s="478"/>
      <c r="AJ227" s="475"/>
      <c r="AK227" s="479"/>
      <c r="AL227" s="479"/>
      <c r="AM227" s="480"/>
      <c r="AN227" s="479"/>
      <c r="AO227" s="481"/>
      <c r="AP227" s="482"/>
      <c r="AQ227" s="552"/>
      <c r="AR227" s="483"/>
      <c r="AS227" s="539"/>
      <c r="AT227" s="540"/>
      <c r="AU227" s="541"/>
      <c r="AV227" s="484"/>
      <c r="AW227" s="484"/>
      <c r="AX227" s="484"/>
      <c r="AY227" s="484"/>
      <c r="AZ227" s="484"/>
      <c r="BA227" s="484"/>
      <c r="BB227" s="485"/>
      <c r="BC227" s="485"/>
      <c r="BD227" s="486"/>
      <c r="BE227" s="487"/>
      <c r="BF227" s="485"/>
      <c r="BG227" s="484"/>
      <c r="BH227" s="485"/>
      <c r="BI227" s="485"/>
      <c r="BJ227" s="485"/>
      <c r="BK227" s="488"/>
      <c r="BL227" s="489"/>
      <c r="BM227" s="485"/>
      <c r="BN227" s="485"/>
      <c r="BO227" s="485"/>
      <c r="BP227" s="485"/>
      <c r="BQ227" s="490"/>
      <c r="BR227" s="485"/>
      <c r="BS227" s="491" t="str">
        <f>IF(F227="","",IF(OR(AND(分岐管理シート!D225&lt;9, 分岐管理シート!L225&lt;10),AND(分岐管理シート!D225&gt;9, 分岐管理シート!L225&gt;10)),"","error"))</f>
        <v/>
      </c>
      <c r="BT227" s="491"/>
      <c r="BU227" s="491"/>
      <c r="BV227" s="491"/>
      <c r="BW227" s="491"/>
      <c r="BX227" s="491" t="str">
        <f>IF(AND(D227="R7_補正", OR(分岐管理シート!AF225&lt;27,分岐管理シート!AF225&gt;39)),"error","")</f>
        <v/>
      </c>
      <c r="BY227" s="491" t="str">
        <f>IF(F227="","",IF(OR(分岐管理シート!AG225&lt;27,分岐管理シート!AG225&gt;39),"error",""))</f>
        <v/>
      </c>
      <c r="BZ227" s="491" t="str">
        <f>IF(F227="","",IF(AND(OR(AD227="○", D227="R7_補正", D227="R7_予備"), 分岐管理シート!AG225&gt;=27),"",IF(AND(分岐管理シート!AG225&lt;=38, 分岐管理シート!AG225&gt;=27),"","error")))</f>
        <v/>
      </c>
      <c r="CA227" s="492" t="str">
        <f>IF(OR(D227="", D227="R6_補正", D227="R7_予備"),
   "",IF(F227="","",IF(AND(VLOOKUP(AE227,―!$AH$15:$AI$40,2,FALSE) &lt;= VLOOKUP(AF227,―!$AH$15:$AI$40,2,FALSE),VLOOKUP(AF227,―!$AH$15:$AI$40,2,FALSE) &lt;= VLOOKUP(AG227,―!$AH$15:$AI$40,2,FALSE)),"","error")))</f>
        <v/>
      </c>
      <c r="CB227" s="492" t="str">
        <f t="shared" si="11"/>
        <v/>
      </c>
      <c r="CC227" s="491" t="str">
        <f t="shared" si="12"/>
        <v/>
      </c>
      <c r="CD227" s="491" t="str">
        <f t="shared" si="13"/>
        <v/>
      </c>
      <c r="CE227" s="485"/>
      <c r="CF227" s="485"/>
      <c r="CG227" s="485"/>
      <c r="CH227" s="485"/>
      <c r="CI227" s="485" t="str">
        <f>分岐管理シート!BD225</f>
        <v/>
      </c>
      <c r="CJ227" s="493" t="str">
        <f t="shared" si="14"/>
        <v/>
      </c>
      <c r="CK227" s="555" t="str">
        <f>IF(D227="R6_補正",IF(SUM(変更カウント!D225:AR225)=0,"","error"),IF(AND(SUM(変更カウント!D225:AE225)=0,SUM(変更カウント!AH225:AP225)=0,変更カウント!AR225=0),"","error"))</f>
        <v/>
      </c>
    </row>
    <row r="228" spans="1:89" ht="24" thickBot="1" x14ac:dyDescent="0.25">
      <c r="A228" s="500"/>
      <c r="B228" s="501"/>
      <c r="C228" s="498">
        <v>154</v>
      </c>
      <c r="D228" s="467"/>
      <c r="E228" s="468"/>
      <c r="F228" s="469"/>
      <c r="G228" s="469"/>
      <c r="H228" s="469"/>
      <c r="I228" s="470"/>
      <c r="J228" s="470"/>
      <c r="K228" s="471"/>
      <c r="L228" s="470"/>
      <c r="M228" s="443"/>
      <c r="N228" s="443"/>
      <c r="O228" s="443"/>
      <c r="P228" s="472"/>
      <c r="Q228" s="197">
        <v>0</v>
      </c>
      <c r="R228" s="198">
        <v>0</v>
      </c>
      <c r="S228" s="473"/>
      <c r="T228" s="197"/>
      <c r="U228" s="197"/>
      <c r="V228" s="197"/>
      <c r="W228" s="474"/>
      <c r="X228" s="473"/>
      <c r="Y228" s="473"/>
      <c r="Z228" s="473"/>
      <c r="AA228" s="475"/>
      <c r="AB228" s="469"/>
      <c r="AC228" s="469"/>
      <c r="AD228" s="469"/>
      <c r="AE228" s="476"/>
      <c r="AF228" s="221"/>
      <c r="AG228" s="221"/>
      <c r="AH228" s="477"/>
      <c r="AI228" s="478"/>
      <c r="AJ228" s="475"/>
      <c r="AK228" s="479"/>
      <c r="AL228" s="479"/>
      <c r="AM228" s="480"/>
      <c r="AN228" s="479"/>
      <c r="AO228" s="481"/>
      <c r="AP228" s="482"/>
      <c r="AQ228" s="552"/>
      <c r="AR228" s="483"/>
      <c r="AS228" s="539"/>
      <c r="AT228" s="540"/>
      <c r="AU228" s="541"/>
      <c r="AV228" s="484"/>
      <c r="AW228" s="484"/>
      <c r="AX228" s="484"/>
      <c r="AY228" s="484"/>
      <c r="AZ228" s="484"/>
      <c r="BA228" s="484"/>
      <c r="BB228" s="485"/>
      <c r="BC228" s="485"/>
      <c r="BD228" s="486"/>
      <c r="BE228" s="487"/>
      <c r="BF228" s="485"/>
      <c r="BG228" s="484"/>
      <c r="BH228" s="485"/>
      <c r="BI228" s="485"/>
      <c r="BJ228" s="485"/>
      <c r="BK228" s="488"/>
      <c r="BL228" s="489"/>
      <c r="BM228" s="485"/>
      <c r="BN228" s="485"/>
      <c r="BO228" s="485"/>
      <c r="BP228" s="485"/>
      <c r="BQ228" s="490"/>
      <c r="BR228" s="485"/>
      <c r="BS228" s="491" t="str">
        <f>IF(F228="","",IF(OR(AND(分岐管理シート!D226&lt;9, 分岐管理シート!L226&lt;10),AND(分岐管理シート!D226&gt;9, 分岐管理シート!L226&gt;10)),"","error"))</f>
        <v/>
      </c>
      <c r="BT228" s="491"/>
      <c r="BU228" s="491"/>
      <c r="BV228" s="491"/>
      <c r="BW228" s="491"/>
      <c r="BX228" s="491" t="str">
        <f>IF(AND(D228="R7_補正", OR(分岐管理シート!AF226&lt;27,分岐管理シート!AF226&gt;39)),"error","")</f>
        <v/>
      </c>
      <c r="BY228" s="491" t="str">
        <f>IF(F228="","",IF(OR(分岐管理シート!AG226&lt;27,分岐管理シート!AG226&gt;39),"error",""))</f>
        <v/>
      </c>
      <c r="BZ228" s="491" t="str">
        <f>IF(F228="","",IF(AND(OR(AD228="○", D228="R7_補正", D228="R7_予備"), 分岐管理シート!AG226&gt;=27),"",IF(AND(分岐管理シート!AG226&lt;=38, 分岐管理シート!AG226&gt;=27),"","error")))</f>
        <v/>
      </c>
      <c r="CA228" s="492" t="str">
        <f>IF(OR(D228="", D228="R6_補正", D228="R7_予備"),
   "",IF(F228="","",IF(AND(VLOOKUP(AE228,―!$AH$15:$AI$40,2,FALSE) &lt;= VLOOKUP(AF228,―!$AH$15:$AI$40,2,FALSE),VLOOKUP(AF228,―!$AH$15:$AI$40,2,FALSE) &lt;= VLOOKUP(AG228,―!$AH$15:$AI$40,2,FALSE)),"","error")))</f>
        <v/>
      </c>
      <c r="CB228" s="492" t="str">
        <f t="shared" si="11"/>
        <v/>
      </c>
      <c r="CC228" s="491" t="str">
        <f t="shared" si="12"/>
        <v/>
      </c>
      <c r="CD228" s="491" t="str">
        <f t="shared" si="13"/>
        <v/>
      </c>
      <c r="CE228" s="485"/>
      <c r="CF228" s="485"/>
      <c r="CG228" s="485"/>
      <c r="CH228" s="485"/>
      <c r="CI228" s="485" t="str">
        <f>分岐管理シート!BD226</f>
        <v/>
      </c>
      <c r="CJ228" s="493" t="str">
        <f t="shared" si="14"/>
        <v/>
      </c>
      <c r="CK228" s="555" t="str">
        <f>IF(D228="R6_補正",IF(SUM(変更カウント!D226:AR226)=0,"","error"),IF(AND(SUM(変更カウント!D226:AE226)=0,SUM(変更カウント!AH226:AP226)=0,変更カウント!AR226=0),"","error"))</f>
        <v/>
      </c>
    </row>
    <row r="229" spans="1:89" ht="24" thickBot="1" x14ac:dyDescent="0.25">
      <c r="A229" s="500"/>
      <c r="B229" s="501"/>
      <c r="C229" s="499">
        <v>155</v>
      </c>
      <c r="D229" s="467"/>
      <c r="E229" s="468"/>
      <c r="F229" s="469"/>
      <c r="G229" s="469"/>
      <c r="H229" s="469"/>
      <c r="I229" s="470"/>
      <c r="J229" s="470"/>
      <c r="K229" s="471"/>
      <c r="L229" s="470"/>
      <c r="M229" s="443"/>
      <c r="N229" s="443"/>
      <c r="O229" s="443"/>
      <c r="P229" s="472"/>
      <c r="Q229" s="197">
        <v>0</v>
      </c>
      <c r="R229" s="198">
        <v>0</v>
      </c>
      <c r="S229" s="473"/>
      <c r="T229" s="197"/>
      <c r="U229" s="197"/>
      <c r="V229" s="197"/>
      <c r="W229" s="474"/>
      <c r="X229" s="473"/>
      <c r="Y229" s="473"/>
      <c r="Z229" s="473"/>
      <c r="AA229" s="475"/>
      <c r="AB229" s="469"/>
      <c r="AC229" s="469"/>
      <c r="AD229" s="469"/>
      <c r="AE229" s="476"/>
      <c r="AF229" s="221"/>
      <c r="AG229" s="221"/>
      <c r="AH229" s="477"/>
      <c r="AI229" s="478"/>
      <c r="AJ229" s="475"/>
      <c r="AK229" s="479"/>
      <c r="AL229" s="479"/>
      <c r="AM229" s="480"/>
      <c r="AN229" s="479"/>
      <c r="AO229" s="481"/>
      <c r="AP229" s="482"/>
      <c r="AQ229" s="552"/>
      <c r="AR229" s="483"/>
      <c r="AS229" s="539"/>
      <c r="AT229" s="540"/>
      <c r="AU229" s="541"/>
      <c r="AV229" s="484"/>
      <c r="AW229" s="484"/>
      <c r="AX229" s="484"/>
      <c r="AY229" s="484"/>
      <c r="AZ229" s="484"/>
      <c r="BA229" s="484"/>
      <c r="BB229" s="485"/>
      <c r="BC229" s="485"/>
      <c r="BD229" s="486"/>
      <c r="BE229" s="487"/>
      <c r="BF229" s="485"/>
      <c r="BG229" s="484"/>
      <c r="BH229" s="485"/>
      <c r="BI229" s="485"/>
      <c r="BJ229" s="485"/>
      <c r="BK229" s="488"/>
      <c r="BL229" s="489"/>
      <c r="BM229" s="485"/>
      <c r="BN229" s="485"/>
      <c r="BO229" s="485"/>
      <c r="BP229" s="485"/>
      <c r="BQ229" s="490"/>
      <c r="BR229" s="485"/>
      <c r="BS229" s="491" t="str">
        <f>IF(F229="","",IF(OR(AND(分岐管理シート!D227&lt;9, 分岐管理シート!L227&lt;10),AND(分岐管理シート!D227&gt;9, 分岐管理シート!L227&gt;10)),"","error"))</f>
        <v/>
      </c>
      <c r="BT229" s="491"/>
      <c r="BU229" s="491"/>
      <c r="BV229" s="491"/>
      <c r="BW229" s="491"/>
      <c r="BX229" s="491" t="str">
        <f>IF(AND(D229="R7_補正", OR(分岐管理シート!AF227&lt;27,分岐管理シート!AF227&gt;39)),"error","")</f>
        <v/>
      </c>
      <c r="BY229" s="491" t="str">
        <f>IF(F229="","",IF(OR(分岐管理シート!AG227&lt;27,分岐管理シート!AG227&gt;39),"error",""))</f>
        <v/>
      </c>
      <c r="BZ229" s="491" t="str">
        <f>IF(F229="","",IF(AND(OR(AD229="○", D229="R7_補正", D229="R7_予備"), 分岐管理シート!AG227&gt;=27),"",IF(AND(分岐管理シート!AG227&lt;=38, 分岐管理シート!AG227&gt;=27),"","error")))</f>
        <v/>
      </c>
      <c r="CA229" s="492" t="str">
        <f>IF(OR(D229="", D229="R6_補正", D229="R7_予備"),
   "",IF(F229="","",IF(AND(VLOOKUP(AE229,―!$AH$15:$AI$40,2,FALSE) &lt;= VLOOKUP(AF229,―!$AH$15:$AI$40,2,FALSE),VLOOKUP(AF229,―!$AH$15:$AI$40,2,FALSE) &lt;= VLOOKUP(AG229,―!$AH$15:$AI$40,2,FALSE)),"","error")))</f>
        <v/>
      </c>
      <c r="CB229" s="492" t="str">
        <f t="shared" si="11"/>
        <v/>
      </c>
      <c r="CC229" s="491" t="str">
        <f t="shared" si="12"/>
        <v/>
      </c>
      <c r="CD229" s="491" t="str">
        <f t="shared" si="13"/>
        <v/>
      </c>
      <c r="CE229" s="485"/>
      <c r="CF229" s="485"/>
      <c r="CG229" s="485"/>
      <c r="CH229" s="485"/>
      <c r="CI229" s="485" t="str">
        <f>分岐管理シート!BD227</f>
        <v/>
      </c>
      <c r="CJ229" s="493" t="str">
        <f t="shared" si="14"/>
        <v/>
      </c>
      <c r="CK229" s="555" t="str">
        <f>IF(D229="R6_補正",IF(SUM(変更カウント!D227:AR227)=0,"","error"),IF(AND(SUM(変更カウント!D227:AE227)=0,SUM(変更カウント!AH227:AP227)=0,変更カウント!AR227=0),"","error"))</f>
        <v/>
      </c>
    </row>
    <row r="230" spans="1:89" ht="24" thickBot="1" x14ac:dyDescent="0.25">
      <c r="A230" s="500"/>
      <c r="B230" s="501"/>
      <c r="C230" s="499">
        <v>156</v>
      </c>
      <c r="D230" s="467"/>
      <c r="E230" s="468"/>
      <c r="F230" s="469"/>
      <c r="G230" s="469"/>
      <c r="H230" s="469"/>
      <c r="I230" s="470"/>
      <c r="J230" s="470"/>
      <c r="K230" s="471"/>
      <c r="L230" s="470"/>
      <c r="M230" s="443"/>
      <c r="N230" s="443"/>
      <c r="O230" s="443"/>
      <c r="P230" s="472"/>
      <c r="Q230" s="197">
        <v>0</v>
      </c>
      <c r="R230" s="198">
        <v>0</v>
      </c>
      <c r="S230" s="473"/>
      <c r="T230" s="197"/>
      <c r="U230" s="197"/>
      <c r="V230" s="197"/>
      <c r="W230" s="474"/>
      <c r="X230" s="473"/>
      <c r="Y230" s="473"/>
      <c r="Z230" s="473"/>
      <c r="AA230" s="475"/>
      <c r="AB230" s="469"/>
      <c r="AC230" s="469"/>
      <c r="AD230" s="469"/>
      <c r="AE230" s="476"/>
      <c r="AF230" s="221"/>
      <c r="AG230" s="221"/>
      <c r="AH230" s="477"/>
      <c r="AI230" s="478"/>
      <c r="AJ230" s="475"/>
      <c r="AK230" s="479"/>
      <c r="AL230" s="479"/>
      <c r="AM230" s="480"/>
      <c r="AN230" s="479"/>
      <c r="AO230" s="481"/>
      <c r="AP230" s="482"/>
      <c r="AQ230" s="552"/>
      <c r="AR230" s="483"/>
      <c r="AS230" s="539"/>
      <c r="AT230" s="540"/>
      <c r="AU230" s="541"/>
      <c r="AV230" s="484"/>
      <c r="AW230" s="484"/>
      <c r="AX230" s="484"/>
      <c r="AY230" s="484"/>
      <c r="AZ230" s="484"/>
      <c r="BA230" s="484"/>
      <c r="BB230" s="485"/>
      <c r="BC230" s="485"/>
      <c r="BD230" s="486"/>
      <c r="BE230" s="487"/>
      <c r="BF230" s="485"/>
      <c r="BG230" s="484"/>
      <c r="BH230" s="485"/>
      <c r="BI230" s="485"/>
      <c r="BJ230" s="485"/>
      <c r="BK230" s="488"/>
      <c r="BL230" s="489"/>
      <c r="BM230" s="485"/>
      <c r="BN230" s="485"/>
      <c r="BO230" s="485"/>
      <c r="BP230" s="485"/>
      <c r="BQ230" s="490"/>
      <c r="BR230" s="485"/>
      <c r="BS230" s="491" t="str">
        <f>IF(F230="","",IF(OR(AND(分岐管理シート!D228&lt;9, 分岐管理シート!L228&lt;10),AND(分岐管理シート!D228&gt;9, 分岐管理シート!L228&gt;10)),"","error"))</f>
        <v/>
      </c>
      <c r="BT230" s="491"/>
      <c r="BU230" s="491"/>
      <c r="BV230" s="491"/>
      <c r="BW230" s="491"/>
      <c r="BX230" s="491" t="str">
        <f>IF(AND(D230="R7_補正", OR(分岐管理シート!AF228&lt;27,分岐管理シート!AF228&gt;39)),"error","")</f>
        <v/>
      </c>
      <c r="BY230" s="491" t="str">
        <f>IF(F230="","",IF(OR(分岐管理シート!AG228&lt;27,分岐管理シート!AG228&gt;39),"error",""))</f>
        <v/>
      </c>
      <c r="BZ230" s="491" t="str">
        <f>IF(F230="","",IF(AND(OR(AD230="○", D230="R7_補正", D230="R7_予備"), 分岐管理シート!AG228&gt;=27),"",IF(AND(分岐管理シート!AG228&lt;=38, 分岐管理シート!AG228&gt;=27),"","error")))</f>
        <v/>
      </c>
      <c r="CA230" s="492" t="str">
        <f>IF(OR(D230="", D230="R6_補正", D230="R7_予備"),
   "",IF(F230="","",IF(AND(VLOOKUP(AE230,―!$AH$15:$AI$40,2,FALSE) &lt;= VLOOKUP(AF230,―!$AH$15:$AI$40,2,FALSE),VLOOKUP(AF230,―!$AH$15:$AI$40,2,FALSE) &lt;= VLOOKUP(AG230,―!$AH$15:$AI$40,2,FALSE)),"","error")))</f>
        <v/>
      </c>
      <c r="CB230" s="492" t="str">
        <f t="shared" si="11"/>
        <v/>
      </c>
      <c r="CC230" s="491" t="str">
        <f t="shared" si="12"/>
        <v/>
      </c>
      <c r="CD230" s="491" t="str">
        <f t="shared" si="13"/>
        <v/>
      </c>
      <c r="CE230" s="485"/>
      <c r="CF230" s="485"/>
      <c r="CG230" s="485"/>
      <c r="CH230" s="485"/>
      <c r="CI230" s="485" t="str">
        <f>分岐管理シート!BD228</f>
        <v/>
      </c>
      <c r="CJ230" s="493" t="str">
        <f t="shared" si="14"/>
        <v/>
      </c>
      <c r="CK230" s="555" t="str">
        <f>IF(D230="R6_補正",IF(SUM(変更カウント!D228:AR228)=0,"","error"),IF(AND(SUM(変更カウント!D228:AE228)=0,SUM(変更カウント!AH228:AP228)=0,変更カウント!AR228=0),"","error"))</f>
        <v/>
      </c>
    </row>
    <row r="231" spans="1:89" ht="24" thickBot="1" x14ac:dyDescent="0.25">
      <c r="A231" s="500"/>
      <c r="B231" s="501"/>
      <c r="C231" s="498">
        <v>157</v>
      </c>
      <c r="D231" s="467"/>
      <c r="E231" s="468"/>
      <c r="F231" s="469"/>
      <c r="G231" s="469"/>
      <c r="H231" s="469"/>
      <c r="I231" s="470"/>
      <c r="J231" s="470"/>
      <c r="K231" s="471"/>
      <c r="L231" s="470"/>
      <c r="M231" s="443"/>
      <c r="N231" s="443"/>
      <c r="O231" s="443"/>
      <c r="P231" s="472"/>
      <c r="Q231" s="197">
        <v>0</v>
      </c>
      <c r="R231" s="198">
        <v>0</v>
      </c>
      <c r="S231" s="473"/>
      <c r="T231" s="197"/>
      <c r="U231" s="197"/>
      <c r="V231" s="197"/>
      <c r="W231" s="474"/>
      <c r="X231" s="473"/>
      <c r="Y231" s="473"/>
      <c r="Z231" s="473"/>
      <c r="AA231" s="475"/>
      <c r="AB231" s="469"/>
      <c r="AC231" s="469"/>
      <c r="AD231" s="469"/>
      <c r="AE231" s="476"/>
      <c r="AF231" s="221"/>
      <c r="AG231" s="221"/>
      <c r="AH231" s="477"/>
      <c r="AI231" s="478"/>
      <c r="AJ231" s="475"/>
      <c r="AK231" s="479"/>
      <c r="AL231" s="479"/>
      <c r="AM231" s="480"/>
      <c r="AN231" s="479"/>
      <c r="AO231" s="481"/>
      <c r="AP231" s="482"/>
      <c r="AQ231" s="552"/>
      <c r="AR231" s="483"/>
      <c r="AS231" s="539"/>
      <c r="AT231" s="540"/>
      <c r="AU231" s="541"/>
      <c r="AV231" s="484"/>
      <c r="AW231" s="484"/>
      <c r="AX231" s="484"/>
      <c r="AY231" s="484"/>
      <c r="AZ231" s="484"/>
      <c r="BA231" s="484"/>
      <c r="BB231" s="485"/>
      <c r="BC231" s="485"/>
      <c r="BD231" s="486"/>
      <c r="BE231" s="487"/>
      <c r="BF231" s="485"/>
      <c r="BG231" s="484"/>
      <c r="BH231" s="485"/>
      <c r="BI231" s="485"/>
      <c r="BJ231" s="485"/>
      <c r="BK231" s="488"/>
      <c r="BL231" s="489"/>
      <c r="BM231" s="485"/>
      <c r="BN231" s="485"/>
      <c r="BO231" s="485"/>
      <c r="BP231" s="485"/>
      <c r="BQ231" s="490"/>
      <c r="BR231" s="485"/>
      <c r="BS231" s="491" t="str">
        <f>IF(F231="","",IF(OR(AND(分岐管理シート!D229&lt;9, 分岐管理シート!L229&lt;10),AND(分岐管理シート!D229&gt;9, 分岐管理シート!L229&gt;10)),"","error"))</f>
        <v/>
      </c>
      <c r="BT231" s="491"/>
      <c r="BU231" s="491"/>
      <c r="BV231" s="491"/>
      <c r="BW231" s="491"/>
      <c r="BX231" s="491" t="str">
        <f>IF(AND(D231="R7_補正", OR(分岐管理シート!AF229&lt;27,分岐管理シート!AF229&gt;39)),"error","")</f>
        <v/>
      </c>
      <c r="BY231" s="491" t="str">
        <f>IF(F231="","",IF(OR(分岐管理シート!AG229&lt;27,分岐管理シート!AG229&gt;39),"error",""))</f>
        <v/>
      </c>
      <c r="BZ231" s="491" t="str">
        <f>IF(F231="","",IF(AND(OR(AD231="○", D231="R7_補正", D231="R7_予備"), 分岐管理シート!AG229&gt;=27),"",IF(AND(分岐管理シート!AG229&lt;=38, 分岐管理シート!AG229&gt;=27),"","error")))</f>
        <v/>
      </c>
      <c r="CA231" s="492" t="str">
        <f>IF(OR(D231="", D231="R6_補正", D231="R7_予備"),
   "",IF(F231="","",IF(AND(VLOOKUP(AE231,―!$AH$15:$AI$40,2,FALSE) &lt;= VLOOKUP(AF231,―!$AH$15:$AI$40,2,FALSE),VLOOKUP(AF231,―!$AH$15:$AI$40,2,FALSE) &lt;= VLOOKUP(AG231,―!$AH$15:$AI$40,2,FALSE)),"","error")))</f>
        <v/>
      </c>
      <c r="CB231" s="492" t="str">
        <f t="shared" si="11"/>
        <v/>
      </c>
      <c r="CC231" s="491" t="str">
        <f t="shared" si="12"/>
        <v/>
      </c>
      <c r="CD231" s="491" t="str">
        <f t="shared" si="13"/>
        <v/>
      </c>
      <c r="CE231" s="485"/>
      <c r="CF231" s="485"/>
      <c r="CG231" s="485"/>
      <c r="CH231" s="485"/>
      <c r="CI231" s="485" t="str">
        <f>分岐管理シート!BD229</f>
        <v/>
      </c>
      <c r="CJ231" s="493" t="str">
        <f t="shared" si="14"/>
        <v/>
      </c>
      <c r="CK231" s="555" t="str">
        <f>IF(D231="R6_補正",IF(SUM(変更カウント!D229:AR229)=0,"","error"),IF(AND(SUM(変更カウント!D229:AE229)=0,SUM(変更カウント!AH229:AP229)=0,変更カウント!AR229=0),"","error"))</f>
        <v/>
      </c>
    </row>
    <row r="232" spans="1:89" ht="24" thickBot="1" x14ac:dyDescent="0.25">
      <c r="A232" s="500"/>
      <c r="B232" s="501"/>
      <c r="C232" s="499">
        <v>158</v>
      </c>
      <c r="D232" s="467"/>
      <c r="E232" s="468"/>
      <c r="F232" s="469"/>
      <c r="G232" s="469"/>
      <c r="H232" s="469"/>
      <c r="I232" s="470"/>
      <c r="J232" s="470"/>
      <c r="K232" s="471"/>
      <c r="L232" s="470"/>
      <c r="M232" s="443"/>
      <c r="N232" s="443"/>
      <c r="O232" s="443"/>
      <c r="P232" s="472"/>
      <c r="Q232" s="197">
        <v>0</v>
      </c>
      <c r="R232" s="198">
        <v>0</v>
      </c>
      <c r="S232" s="473"/>
      <c r="T232" s="197"/>
      <c r="U232" s="197"/>
      <c r="V232" s="197"/>
      <c r="W232" s="474"/>
      <c r="X232" s="473"/>
      <c r="Y232" s="473"/>
      <c r="Z232" s="473"/>
      <c r="AA232" s="475"/>
      <c r="AB232" s="469"/>
      <c r="AC232" s="469"/>
      <c r="AD232" s="469"/>
      <c r="AE232" s="476"/>
      <c r="AF232" s="221"/>
      <c r="AG232" s="221"/>
      <c r="AH232" s="477"/>
      <c r="AI232" s="478"/>
      <c r="AJ232" s="475"/>
      <c r="AK232" s="479"/>
      <c r="AL232" s="479"/>
      <c r="AM232" s="480"/>
      <c r="AN232" s="479"/>
      <c r="AO232" s="481"/>
      <c r="AP232" s="482"/>
      <c r="AQ232" s="552"/>
      <c r="AR232" s="483"/>
      <c r="AS232" s="539"/>
      <c r="AT232" s="540"/>
      <c r="AU232" s="541"/>
      <c r="AV232" s="484"/>
      <c r="AW232" s="484"/>
      <c r="AX232" s="484"/>
      <c r="AY232" s="484"/>
      <c r="AZ232" s="484"/>
      <c r="BA232" s="484"/>
      <c r="BB232" s="485"/>
      <c r="BC232" s="485"/>
      <c r="BD232" s="486"/>
      <c r="BE232" s="487"/>
      <c r="BF232" s="485"/>
      <c r="BG232" s="484"/>
      <c r="BH232" s="485"/>
      <c r="BI232" s="485"/>
      <c r="BJ232" s="485"/>
      <c r="BK232" s="488"/>
      <c r="BL232" s="489"/>
      <c r="BM232" s="485"/>
      <c r="BN232" s="485"/>
      <c r="BO232" s="485"/>
      <c r="BP232" s="485"/>
      <c r="BQ232" s="490"/>
      <c r="BR232" s="485"/>
      <c r="BS232" s="491" t="str">
        <f>IF(F232="","",IF(OR(AND(分岐管理シート!D230&lt;9, 分岐管理シート!L230&lt;10),AND(分岐管理シート!D230&gt;9, 分岐管理シート!L230&gt;10)),"","error"))</f>
        <v/>
      </c>
      <c r="BT232" s="491"/>
      <c r="BU232" s="491"/>
      <c r="BV232" s="491"/>
      <c r="BW232" s="491"/>
      <c r="BX232" s="491" t="str">
        <f>IF(AND(D232="R7_補正", OR(分岐管理シート!AF230&lt;27,分岐管理シート!AF230&gt;39)),"error","")</f>
        <v/>
      </c>
      <c r="BY232" s="491" t="str">
        <f>IF(F232="","",IF(OR(分岐管理シート!AG230&lt;27,分岐管理シート!AG230&gt;39),"error",""))</f>
        <v/>
      </c>
      <c r="BZ232" s="491" t="str">
        <f>IF(F232="","",IF(AND(OR(AD232="○", D232="R7_補正", D232="R7_予備"), 分岐管理シート!AG230&gt;=27),"",IF(AND(分岐管理シート!AG230&lt;=38, 分岐管理シート!AG230&gt;=27),"","error")))</f>
        <v/>
      </c>
      <c r="CA232" s="492" t="str">
        <f>IF(OR(D232="", D232="R6_補正", D232="R7_予備"),
   "",IF(F232="","",IF(AND(VLOOKUP(AE232,―!$AH$15:$AI$40,2,FALSE) &lt;= VLOOKUP(AF232,―!$AH$15:$AI$40,2,FALSE),VLOOKUP(AF232,―!$AH$15:$AI$40,2,FALSE) &lt;= VLOOKUP(AG232,―!$AH$15:$AI$40,2,FALSE)),"","error")))</f>
        <v/>
      </c>
      <c r="CB232" s="492" t="str">
        <f t="shared" si="11"/>
        <v/>
      </c>
      <c r="CC232" s="491" t="str">
        <f t="shared" si="12"/>
        <v/>
      </c>
      <c r="CD232" s="491" t="str">
        <f t="shared" si="13"/>
        <v/>
      </c>
      <c r="CE232" s="485"/>
      <c r="CF232" s="485"/>
      <c r="CG232" s="485"/>
      <c r="CH232" s="485"/>
      <c r="CI232" s="485" t="str">
        <f>分岐管理シート!BD230</f>
        <v/>
      </c>
      <c r="CJ232" s="493" t="str">
        <f t="shared" si="14"/>
        <v/>
      </c>
      <c r="CK232" s="555" t="str">
        <f>IF(D232="R6_補正",IF(SUM(変更カウント!D230:AR230)=0,"","error"),IF(AND(SUM(変更カウント!D230:AE230)=0,SUM(変更カウント!AH230:AP230)=0,変更カウント!AR230=0),"","error"))</f>
        <v/>
      </c>
    </row>
    <row r="233" spans="1:89" ht="24" thickBot="1" x14ac:dyDescent="0.25">
      <c r="A233" s="500"/>
      <c r="B233" s="501"/>
      <c r="C233" s="499">
        <v>159</v>
      </c>
      <c r="D233" s="467"/>
      <c r="E233" s="468"/>
      <c r="F233" s="469"/>
      <c r="G233" s="469"/>
      <c r="H233" s="469"/>
      <c r="I233" s="470"/>
      <c r="J233" s="470"/>
      <c r="K233" s="471"/>
      <c r="L233" s="470"/>
      <c r="M233" s="443"/>
      <c r="N233" s="443"/>
      <c r="O233" s="443"/>
      <c r="P233" s="472"/>
      <c r="Q233" s="197">
        <v>0</v>
      </c>
      <c r="R233" s="198">
        <v>0</v>
      </c>
      <c r="S233" s="473"/>
      <c r="T233" s="197"/>
      <c r="U233" s="197"/>
      <c r="V233" s="197"/>
      <c r="W233" s="474"/>
      <c r="X233" s="473"/>
      <c r="Y233" s="473"/>
      <c r="Z233" s="473"/>
      <c r="AA233" s="475"/>
      <c r="AB233" s="469"/>
      <c r="AC233" s="469"/>
      <c r="AD233" s="469"/>
      <c r="AE233" s="476"/>
      <c r="AF233" s="221"/>
      <c r="AG233" s="221"/>
      <c r="AH233" s="477"/>
      <c r="AI233" s="478"/>
      <c r="AJ233" s="475"/>
      <c r="AK233" s="479"/>
      <c r="AL233" s="479"/>
      <c r="AM233" s="480"/>
      <c r="AN233" s="479"/>
      <c r="AO233" s="481"/>
      <c r="AP233" s="482"/>
      <c r="AQ233" s="552"/>
      <c r="AR233" s="483"/>
      <c r="AS233" s="539"/>
      <c r="AT233" s="540"/>
      <c r="AU233" s="541"/>
      <c r="AV233" s="484"/>
      <c r="AW233" s="484"/>
      <c r="AX233" s="484"/>
      <c r="AY233" s="484"/>
      <c r="AZ233" s="484"/>
      <c r="BA233" s="484"/>
      <c r="BB233" s="485"/>
      <c r="BC233" s="485"/>
      <c r="BD233" s="486"/>
      <c r="BE233" s="487"/>
      <c r="BF233" s="485"/>
      <c r="BG233" s="484"/>
      <c r="BH233" s="485"/>
      <c r="BI233" s="485"/>
      <c r="BJ233" s="485"/>
      <c r="BK233" s="488"/>
      <c r="BL233" s="489"/>
      <c r="BM233" s="485"/>
      <c r="BN233" s="485"/>
      <c r="BO233" s="485"/>
      <c r="BP233" s="485"/>
      <c r="BQ233" s="490"/>
      <c r="BR233" s="485"/>
      <c r="BS233" s="491" t="str">
        <f>IF(F233="","",IF(OR(AND(分岐管理シート!D231&lt;9, 分岐管理シート!L231&lt;10),AND(分岐管理シート!D231&gt;9, 分岐管理シート!L231&gt;10)),"","error"))</f>
        <v/>
      </c>
      <c r="BT233" s="491"/>
      <c r="BU233" s="491"/>
      <c r="BV233" s="491"/>
      <c r="BW233" s="491"/>
      <c r="BX233" s="491" t="str">
        <f>IF(AND(D233="R7_補正", OR(分岐管理シート!AF231&lt;27,分岐管理シート!AF231&gt;39)),"error","")</f>
        <v/>
      </c>
      <c r="BY233" s="491" t="str">
        <f>IF(F233="","",IF(OR(分岐管理シート!AG231&lt;27,分岐管理シート!AG231&gt;39),"error",""))</f>
        <v/>
      </c>
      <c r="BZ233" s="491" t="str">
        <f>IF(F233="","",IF(AND(OR(AD233="○", D233="R7_補正", D233="R7_予備"), 分岐管理シート!AG231&gt;=27),"",IF(AND(分岐管理シート!AG231&lt;=38, 分岐管理シート!AG231&gt;=27),"","error")))</f>
        <v/>
      </c>
      <c r="CA233" s="492" t="str">
        <f>IF(OR(D233="", D233="R6_補正", D233="R7_予備"),
   "",IF(F233="","",IF(AND(VLOOKUP(AE233,―!$AH$15:$AI$40,2,FALSE) &lt;= VLOOKUP(AF233,―!$AH$15:$AI$40,2,FALSE),VLOOKUP(AF233,―!$AH$15:$AI$40,2,FALSE) &lt;= VLOOKUP(AG233,―!$AH$15:$AI$40,2,FALSE)),"","error")))</f>
        <v/>
      </c>
      <c r="CB233" s="492" t="str">
        <f t="shared" si="11"/>
        <v/>
      </c>
      <c r="CC233" s="491" t="str">
        <f t="shared" si="12"/>
        <v/>
      </c>
      <c r="CD233" s="491" t="str">
        <f t="shared" si="13"/>
        <v/>
      </c>
      <c r="CE233" s="485"/>
      <c r="CF233" s="485"/>
      <c r="CG233" s="485"/>
      <c r="CH233" s="485"/>
      <c r="CI233" s="485" t="str">
        <f>分岐管理シート!BD231</f>
        <v/>
      </c>
      <c r="CJ233" s="493" t="str">
        <f t="shared" si="14"/>
        <v/>
      </c>
      <c r="CK233" s="555" t="str">
        <f>IF(D233="R6_補正",IF(SUM(変更カウント!D231:AR231)=0,"","error"),IF(AND(SUM(変更カウント!D231:AE231)=0,SUM(変更カウント!AH231:AP231)=0,変更カウント!AR231=0),"","error"))</f>
        <v/>
      </c>
    </row>
    <row r="234" spans="1:89" ht="24" thickBot="1" x14ac:dyDescent="0.25">
      <c r="A234" s="500"/>
      <c r="B234" s="501"/>
      <c r="C234" s="498">
        <v>160</v>
      </c>
      <c r="D234" s="467"/>
      <c r="E234" s="468"/>
      <c r="F234" s="469"/>
      <c r="G234" s="469"/>
      <c r="H234" s="469"/>
      <c r="I234" s="470"/>
      <c r="J234" s="470"/>
      <c r="K234" s="471"/>
      <c r="L234" s="470"/>
      <c r="M234" s="443"/>
      <c r="N234" s="443"/>
      <c r="O234" s="443"/>
      <c r="P234" s="472"/>
      <c r="Q234" s="197">
        <v>0</v>
      </c>
      <c r="R234" s="198">
        <v>0</v>
      </c>
      <c r="S234" s="473"/>
      <c r="T234" s="197"/>
      <c r="U234" s="197"/>
      <c r="V234" s="197"/>
      <c r="W234" s="474"/>
      <c r="X234" s="473"/>
      <c r="Y234" s="473"/>
      <c r="Z234" s="473"/>
      <c r="AA234" s="475"/>
      <c r="AB234" s="469"/>
      <c r="AC234" s="469"/>
      <c r="AD234" s="469"/>
      <c r="AE234" s="476"/>
      <c r="AF234" s="221"/>
      <c r="AG234" s="221"/>
      <c r="AH234" s="477"/>
      <c r="AI234" s="478"/>
      <c r="AJ234" s="475"/>
      <c r="AK234" s="479"/>
      <c r="AL234" s="479"/>
      <c r="AM234" s="480"/>
      <c r="AN234" s="479"/>
      <c r="AO234" s="481"/>
      <c r="AP234" s="482"/>
      <c r="AQ234" s="552"/>
      <c r="AR234" s="483"/>
      <c r="AS234" s="539"/>
      <c r="AT234" s="540"/>
      <c r="AU234" s="541"/>
      <c r="AV234" s="484"/>
      <c r="AW234" s="484"/>
      <c r="AX234" s="484"/>
      <c r="AY234" s="484"/>
      <c r="AZ234" s="484"/>
      <c r="BA234" s="484"/>
      <c r="BB234" s="485"/>
      <c r="BC234" s="485"/>
      <c r="BD234" s="486"/>
      <c r="BE234" s="487"/>
      <c r="BF234" s="485"/>
      <c r="BG234" s="484"/>
      <c r="BH234" s="485"/>
      <c r="BI234" s="485"/>
      <c r="BJ234" s="485"/>
      <c r="BK234" s="488"/>
      <c r="BL234" s="489"/>
      <c r="BM234" s="485"/>
      <c r="BN234" s="485"/>
      <c r="BO234" s="485"/>
      <c r="BP234" s="485"/>
      <c r="BQ234" s="490"/>
      <c r="BR234" s="485"/>
      <c r="BS234" s="491" t="str">
        <f>IF(F234="","",IF(OR(AND(分岐管理シート!D232&lt;9, 分岐管理シート!L232&lt;10),AND(分岐管理シート!D232&gt;9, 分岐管理シート!L232&gt;10)),"","error"))</f>
        <v/>
      </c>
      <c r="BT234" s="491"/>
      <c r="BU234" s="491"/>
      <c r="BV234" s="491"/>
      <c r="BW234" s="491"/>
      <c r="BX234" s="491" t="str">
        <f>IF(AND(D234="R7_補正", OR(分岐管理シート!AF232&lt;27,分岐管理シート!AF232&gt;39)),"error","")</f>
        <v/>
      </c>
      <c r="BY234" s="491" t="str">
        <f>IF(F234="","",IF(OR(分岐管理シート!AG232&lt;27,分岐管理シート!AG232&gt;39),"error",""))</f>
        <v/>
      </c>
      <c r="BZ234" s="491" t="str">
        <f>IF(F234="","",IF(AND(OR(AD234="○", D234="R7_補正", D234="R7_予備"), 分岐管理シート!AG232&gt;=27),"",IF(AND(分岐管理シート!AG232&lt;=38, 分岐管理シート!AG232&gt;=27),"","error")))</f>
        <v/>
      </c>
      <c r="CA234" s="492" t="str">
        <f>IF(OR(D234="", D234="R6_補正", D234="R7_予備"),
   "",IF(F234="","",IF(AND(VLOOKUP(AE234,―!$AH$15:$AI$40,2,FALSE) &lt;= VLOOKUP(AF234,―!$AH$15:$AI$40,2,FALSE),VLOOKUP(AF234,―!$AH$15:$AI$40,2,FALSE) &lt;= VLOOKUP(AG234,―!$AH$15:$AI$40,2,FALSE)),"","error")))</f>
        <v/>
      </c>
      <c r="CB234" s="492" t="str">
        <f t="shared" si="11"/>
        <v/>
      </c>
      <c r="CC234" s="491" t="str">
        <f t="shared" si="12"/>
        <v/>
      </c>
      <c r="CD234" s="491" t="str">
        <f t="shared" si="13"/>
        <v/>
      </c>
      <c r="CE234" s="485"/>
      <c r="CF234" s="485"/>
      <c r="CG234" s="485"/>
      <c r="CH234" s="485"/>
      <c r="CI234" s="485" t="str">
        <f>分岐管理シート!BD232</f>
        <v/>
      </c>
      <c r="CJ234" s="493" t="str">
        <f t="shared" si="14"/>
        <v/>
      </c>
      <c r="CK234" s="555" t="str">
        <f>IF(D234="R6_補正",IF(SUM(変更カウント!D232:AR232)=0,"","error"),IF(AND(SUM(変更カウント!D232:AE232)=0,SUM(変更カウント!AH232:AP232)=0,変更カウント!AR232=0),"","error"))</f>
        <v/>
      </c>
    </row>
    <row r="235" spans="1:89" ht="24" thickBot="1" x14ac:dyDescent="0.25">
      <c r="A235" s="500"/>
      <c r="B235" s="501"/>
      <c r="C235" s="499">
        <v>161</v>
      </c>
      <c r="D235" s="467"/>
      <c r="E235" s="468"/>
      <c r="F235" s="469"/>
      <c r="G235" s="469"/>
      <c r="H235" s="469"/>
      <c r="I235" s="470"/>
      <c r="J235" s="470"/>
      <c r="K235" s="471"/>
      <c r="L235" s="470"/>
      <c r="M235" s="443"/>
      <c r="N235" s="443"/>
      <c r="O235" s="443"/>
      <c r="P235" s="472"/>
      <c r="Q235" s="197">
        <v>0</v>
      </c>
      <c r="R235" s="198">
        <v>0</v>
      </c>
      <c r="S235" s="473"/>
      <c r="T235" s="197"/>
      <c r="U235" s="197"/>
      <c r="V235" s="197"/>
      <c r="W235" s="474"/>
      <c r="X235" s="473"/>
      <c r="Y235" s="473"/>
      <c r="Z235" s="473"/>
      <c r="AA235" s="475"/>
      <c r="AB235" s="469"/>
      <c r="AC235" s="469"/>
      <c r="AD235" s="469"/>
      <c r="AE235" s="476"/>
      <c r="AF235" s="221"/>
      <c r="AG235" s="221"/>
      <c r="AH235" s="477"/>
      <c r="AI235" s="478"/>
      <c r="AJ235" s="475"/>
      <c r="AK235" s="479"/>
      <c r="AL235" s="479"/>
      <c r="AM235" s="480"/>
      <c r="AN235" s="479"/>
      <c r="AO235" s="481"/>
      <c r="AP235" s="482"/>
      <c r="AQ235" s="552"/>
      <c r="AR235" s="483"/>
      <c r="AS235" s="539"/>
      <c r="AT235" s="540"/>
      <c r="AU235" s="541"/>
      <c r="AV235" s="484"/>
      <c r="AW235" s="484"/>
      <c r="AX235" s="484"/>
      <c r="AY235" s="484"/>
      <c r="AZ235" s="484"/>
      <c r="BA235" s="484"/>
      <c r="BB235" s="485"/>
      <c r="BC235" s="485"/>
      <c r="BD235" s="486"/>
      <c r="BE235" s="487"/>
      <c r="BF235" s="485"/>
      <c r="BG235" s="484"/>
      <c r="BH235" s="485"/>
      <c r="BI235" s="485"/>
      <c r="BJ235" s="485"/>
      <c r="BK235" s="488"/>
      <c r="BL235" s="489"/>
      <c r="BM235" s="485"/>
      <c r="BN235" s="485"/>
      <c r="BO235" s="485"/>
      <c r="BP235" s="485"/>
      <c r="BQ235" s="490"/>
      <c r="BR235" s="485"/>
      <c r="BS235" s="491" t="str">
        <f>IF(F235="","",IF(OR(AND(分岐管理シート!D233&lt;9, 分岐管理シート!L233&lt;10),AND(分岐管理シート!D233&gt;9, 分岐管理シート!L233&gt;10)),"","error"))</f>
        <v/>
      </c>
      <c r="BT235" s="491"/>
      <c r="BU235" s="491"/>
      <c r="BV235" s="491"/>
      <c r="BW235" s="491"/>
      <c r="BX235" s="491" t="str">
        <f>IF(AND(D235="R7_補正", OR(分岐管理シート!AF233&lt;27,分岐管理シート!AF233&gt;39)),"error","")</f>
        <v/>
      </c>
      <c r="BY235" s="491" t="str">
        <f>IF(F235="","",IF(OR(分岐管理シート!AG233&lt;27,分岐管理シート!AG233&gt;39),"error",""))</f>
        <v/>
      </c>
      <c r="BZ235" s="491" t="str">
        <f>IF(F235="","",IF(AND(OR(AD235="○", D235="R7_補正", D235="R7_予備"), 分岐管理シート!AG233&gt;=27),"",IF(AND(分岐管理シート!AG233&lt;=38, 分岐管理シート!AG233&gt;=27),"","error")))</f>
        <v/>
      </c>
      <c r="CA235" s="492" t="str">
        <f>IF(OR(D235="", D235="R6_補正", D235="R7_予備"),
   "",IF(F235="","",IF(AND(VLOOKUP(AE235,―!$AH$15:$AI$40,2,FALSE) &lt;= VLOOKUP(AF235,―!$AH$15:$AI$40,2,FALSE),VLOOKUP(AF235,―!$AH$15:$AI$40,2,FALSE) &lt;= VLOOKUP(AG235,―!$AH$15:$AI$40,2,FALSE)),"","error")))</f>
        <v/>
      </c>
      <c r="CB235" s="492" t="str">
        <f t="shared" si="11"/>
        <v/>
      </c>
      <c r="CC235" s="491" t="str">
        <f t="shared" si="12"/>
        <v/>
      </c>
      <c r="CD235" s="491" t="str">
        <f t="shared" si="13"/>
        <v/>
      </c>
      <c r="CE235" s="485"/>
      <c r="CF235" s="485"/>
      <c r="CG235" s="485"/>
      <c r="CH235" s="485"/>
      <c r="CI235" s="485" t="str">
        <f>分岐管理シート!BD233</f>
        <v/>
      </c>
      <c r="CJ235" s="493" t="str">
        <f t="shared" si="14"/>
        <v/>
      </c>
      <c r="CK235" s="555" t="str">
        <f>IF(D235="R6_補正",IF(SUM(変更カウント!D233:AR233)=0,"","error"),IF(AND(SUM(変更カウント!D233:AE233)=0,SUM(変更カウント!AH233:AP233)=0,変更カウント!AR233=0),"","error"))</f>
        <v/>
      </c>
    </row>
    <row r="236" spans="1:89" ht="24" thickBot="1" x14ac:dyDescent="0.25">
      <c r="A236" s="500"/>
      <c r="B236" s="501"/>
      <c r="C236" s="499">
        <v>162</v>
      </c>
      <c r="D236" s="467"/>
      <c r="E236" s="468"/>
      <c r="F236" s="469"/>
      <c r="G236" s="469"/>
      <c r="H236" s="469"/>
      <c r="I236" s="470"/>
      <c r="J236" s="470"/>
      <c r="K236" s="471"/>
      <c r="L236" s="470"/>
      <c r="M236" s="443"/>
      <c r="N236" s="443"/>
      <c r="O236" s="443"/>
      <c r="P236" s="472"/>
      <c r="Q236" s="197">
        <v>0</v>
      </c>
      <c r="R236" s="198">
        <v>0</v>
      </c>
      <c r="S236" s="473"/>
      <c r="T236" s="197"/>
      <c r="U236" s="197"/>
      <c r="V236" s="197"/>
      <c r="W236" s="474"/>
      <c r="X236" s="473"/>
      <c r="Y236" s="473"/>
      <c r="Z236" s="473"/>
      <c r="AA236" s="475"/>
      <c r="AB236" s="469"/>
      <c r="AC236" s="469"/>
      <c r="AD236" s="469"/>
      <c r="AE236" s="476"/>
      <c r="AF236" s="221"/>
      <c r="AG236" s="221"/>
      <c r="AH236" s="477"/>
      <c r="AI236" s="478"/>
      <c r="AJ236" s="475"/>
      <c r="AK236" s="479"/>
      <c r="AL236" s="479"/>
      <c r="AM236" s="480"/>
      <c r="AN236" s="479"/>
      <c r="AO236" s="481"/>
      <c r="AP236" s="482"/>
      <c r="AQ236" s="552"/>
      <c r="AR236" s="483"/>
      <c r="AS236" s="539"/>
      <c r="AT236" s="540"/>
      <c r="AU236" s="541"/>
      <c r="AV236" s="484"/>
      <c r="AW236" s="484"/>
      <c r="AX236" s="484"/>
      <c r="AY236" s="484"/>
      <c r="AZ236" s="484"/>
      <c r="BA236" s="484"/>
      <c r="BB236" s="485"/>
      <c r="BC236" s="485"/>
      <c r="BD236" s="486"/>
      <c r="BE236" s="487"/>
      <c r="BF236" s="485"/>
      <c r="BG236" s="484"/>
      <c r="BH236" s="485"/>
      <c r="BI236" s="485"/>
      <c r="BJ236" s="485"/>
      <c r="BK236" s="488"/>
      <c r="BL236" s="489"/>
      <c r="BM236" s="485"/>
      <c r="BN236" s="485"/>
      <c r="BO236" s="485"/>
      <c r="BP236" s="485"/>
      <c r="BQ236" s="490"/>
      <c r="BR236" s="485"/>
      <c r="BS236" s="491" t="str">
        <f>IF(F236="","",IF(OR(AND(分岐管理シート!D234&lt;9, 分岐管理シート!L234&lt;10),AND(分岐管理シート!D234&gt;9, 分岐管理シート!L234&gt;10)),"","error"))</f>
        <v/>
      </c>
      <c r="BT236" s="491"/>
      <c r="BU236" s="491"/>
      <c r="BV236" s="491"/>
      <c r="BW236" s="491"/>
      <c r="BX236" s="491" t="str">
        <f>IF(AND(D236="R7_補正", OR(分岐管理シート!AF234&lt;27,分岐管理シート!AF234&gt;39)),"error","")</f>
        <v/>
      </c>
      <c r="BY236" s="491" t="str">
        <f>IF(F236="","",IF(OR(分岐管理シート!AG234&lt;27,分岐管理シート!AG234&gt;39),"error",""))</f>
        <v/>
      </c>
      <c r="BZ236" s="491" t="str">
        <f>IF(F236="","",IF(AND(OR(AD236="○", D236="R7_補正", D236="R7_予備"), 分岐管理シート!AG234&gt;=27),"",IF(AND(分岐管理シート!AG234&lt;=38, 分岐管理シート!AG234&gt;=27),"","error")))</f>
        <v/>
      </c>
      <c r="CA236" s="492" t="str">
        <f>IF(OR(D236="", D236="R6_補正", D236="R7_予備"),
   "",IF(F236="","",IF(AND(VLOOKUP(AE236,―!$AH$15:$AI$40,2,FALSE) &lt;= VLOOKUP(AF236,―!$AH$15:$AI$40,2,FALSE),VLOOKUP(AF236,―!$AH$15:$AI$40,2,FALSE) &lt;= VLOOKUP(AG236,―!$AH$15:$AI$40,2,FALSE)),"","error")))</f>
        <v/>
      </c>
      <c r="CB236" s="492" t="str">
        <f t="shared" si="11"/>
        <v/>
      </c>
      <c r="CC236" s="491" t="str">
        <f t="shared" si="12"/>
        <v/>
      </c>
      <c r="CD236" s="491" t="str">
        <f t="shared" si="13"/>
        <v/>
      </c>
      <c r="CE236" s="485"/>
      <c r="CF236" s="485"/>
      <c r="CG236" s="485"/>
      <c r="CH236" s="485"/>
      <c r="CI236" s="485" t="str">
        <f>分岐管理シート!BD234</f>
        <v/>
      </c>
      <c r="CJ236" s="493" t="str">
        <f t="shared" si="14"/>
        <v/>
      </c>
      <c r="CK236" s="555" t="str">
        <f>IF(D236="R6_補正",IF(SUM(変更カウント!D234:AR234)=0,"","error"),IF(AND(SUM(変更カウント!D234:AE234)=0,SUM(変更カウント!AH234:AP234)=0,変更カウント!AR234=0),"","error"))</f>
        <v/>
      </c>
    </row>
    <row r="237" spans="1:89" ht="24" thickBot="1" x14ac:dyDescent="0.25">
      <c r="A237" s="500"/>
      <c r="B237" s="501"/>
      <c r="C237" s="498">
        <v>163</v>
      </c>
      <c r="D237" s="467"/>
      <c r="E237" s="468"/>
      <c r="F237" s="469"/>
      <c r="G237" s="469"/>
      <c r="H237" s="469"/>
      <c r="I237" s="470"/>
      <c r="J237" s="470"/>
      <c r="K237" s="471"/>
      <c r="L237" s="470"/>
      <c r="M237" s="443"/>
      <c r="N237" s="443"/>
      <c r="O237" s="443"/>
      <c r="P237" s="472"/>
      <c r="Q237" s="197">
        <v>0</v>
      </c>
      <c r="R237" s="198">
        <v>0</v>
      </c>
      <c r="S237" s="473"/>
      <c r="T237" s="197"/>
      <c r="U237" s="197"/>
      <c r="V237" s="197"/>
      <c r="W237" s="474"/>
      <c r="X237" s="473"/>
      <c r="Y237" s="473"/>
      <c r="Z237" s="473"/>
      <c r="AA237" s="475"/>
      <c r="AB237" s="469"/>
      <c r="AC237" s="469"/>
      <c r="AD237" s="469"/>
      <c r="AE237" s="476"/>
      <c r="AF237" s="221"/>
      <c r="AG237" s="221"/>
      <c r="AH237" s="477"/>
      <c r="AI237" s="478"/>
      <c r="AJ237" s="475"/>
      <c r="AK237" s="479"/>
      <c r="AL237" s="479"/>
      <c r="AM237" s="480"/>
      <c r="AN237" s="479"/>
      <c r="AO237" s="481"/>
      <c r="AP237" s="482"/>
      <c r="AQ237" s="552"/>
      <c r="AR237" s="483"/>
      <c r="AS237" s="539"/>
      <c r="AT237" s="540"/>
      <c r="AU237" s="541"/>
      <c r="AV237" s="484"/>
      <c r="AW237" s="484"/>
      <c r="AX237" s="484"/>
      <c r="AY237" s="484"/>
      <c r="AZ237" s="484"/>
      <c r="BA237" s="484"/>
      <c r="BB237" s="485"/>
      <c r="BC237" s="485"/>
      <c r="BD237" s="486"/>
      <c r="BE237" s="487"/>
      <c r="BF237" s="485"/>
      <c r="BG237" s="484"/>
      <c r="BH237" s="485"/>
      <c r="BI237" s="485"/>
      <c r="BJ237" s="485"/>
      <c r="BK237" s="488"/>
      <c r="BL237" s="489"/>
      <c r="BM237" s="485"/>
      <c r="BN237" s="485"/>
      <c r="BO237" s="485"/>
      <c r="BP237" s="485"/>
      <c r="BQ237" s="490"/>
      <c r="BR237" s="485"/>
      <c r="BS237" s="491" t="str">
        <f>IF(F237="","",IF(OR(AND(分岐管理シート!D235&lt;9, 分岐管理シート!L235&lt;10),AND(分岐管理シート!D235&gt;9, 分岐管理シート!L235&gt;10)),"","error"))</f>
        <v/>
      </c>
      <c r="BT237" s="491"/>
      <c r="BU237" s="491"/>
      <c r="BV237" s="491"/>
      <c r="BW237" s="491"/>
      <c r="BX237" s="491" t="str">
        <f>IF(AND(D237="R7_補正", OR(分岐管理シート!AF235&lt;27,分岐管理シート!AF235&gt;39)),"error","")</f>
        <v/>
      </c>
      <c r="BY237" s="491" t="str">
        <f>IF(F237="","",IF(OR(分岐管理シート!AG235&lt;27,分岐管理シート!AG235&gt;39),"error",""))</f>
        <v/>
      </c>
      <c r="BZ237" s="491" t="str">
        <f>IF(F237="","",IF(AND(OR(AD237="○", D237="R7_補正", D237="R7_予備"), 分岐管理シート!AG235&gt;=27),"",IF(AND(分岐管理シート!AG235&lt;=38, 分岐管理シート!AG235&gt;=27),"","error")))</f>
        <v/>
      </c>
      <c r="CA237" s="492" t="str">
        <f>IF(OR(D237="", D237="R6_補正", D237="R7_予備"),
   "",IF(F237="","",IF(AND(VLOOKUP(AE237,―!$AH$15:$AI$40,2,FALSE) &lt;= VLOOKUP(AF237,―!$AH$15:$AI$40,2,FALSE),VLOOKUP(AF237,―!$AH$15:$AI$40,2,FALSE) &lt;= VLOOKUP(AG237,―!$AH$15:$AI$40,2,FALSE)),"","error")))</f>
        <v/>
      </c>
      <c r="CB237" s="492" t="str">
        <f t="shared" si="11"/>
        <v/>
      </c>
      <c r="CC237" s="491" t="str">
        <f t="shared" si="12"/>
        <v/>
      </c>
      <c r="CD237" s="491" t="str">
        <f t="shared" si="13"/>
        <v/>
      </c>
      <c r="CE237" s="485"/>
      <c r="CF237" s="485"/>
      <c r="CG237" s="485"/>
      <c r="CH237" s="485"/>
      <c r="CI237" s="485" t="str">
        <f>分岐管理シート!BD235</f>
        <v/>
      </c>
      <c r="CJ237" s="493" t="str">
        <f t="shared" si="14"/>
        <v/>
      </c>
      <c r="CK237" s="555" t="str">
        <f>IF(D237="R6_補正",IF(SUM(変更カウント!D235:AR235)=0,"","error"),IF(AND(SUM(変更カウント!D235:AE235)=0,SUM(変更カウント!AH235:AP235)=0,変更カウント!AR235=0),"","error"))</f>
        <v/>
      </c>
    </row>
    <row r="238" spans="1:89" ht="24" thickBot="1" x14ac:dyDescent="0.25">
      <c r="A238" s="500"/>
      <c r="B238" s="501"/>
      <c r="C238" s="499">
        <v>164</v>
      </c>
      <c r="D238" s="467"/>
      <c r="E238" s="468"/>
      <c r="F238" s="469"/>
      <c r="G238" s="469"/>
      <c r="H238" s="469"/>
      <c r="I238" s="470"/>
      <c r="J238" s="470"/>
      <c r="K238" s="471"/>
      <c r="L238" s="470"/>
      <c r="M238" s="443"/>
      <c r="N238" s="443"/>
      <c r="O238" s="443"/>
      <c r="P238" s="472"/>
      <c r="Q238" s="197">
        <v>0</v>
      </c>
      <c r="R238" s="198">
        <v>0</v>
      </c>
      <c r="S238" s="473"/>
      <c r="T238" s="197"/>
      <c r="U238" s="197"/>
      <c r="V238" s="197"/>
      <c r="W238" s="474"/>
      <c r="X238" s="473"/>
      <c r="Y238" s="473"/>
      <c r="Z238" s="473"/>
      <c r="AA238" s="475"/>
      <c r="AB238" s="469"/>
      <c r="AC238" s="469"/>
      <c r="AD238" s="469"/>
      <c r="AE238" s="476"/>
      <c r="AF238" s="221"/>
      <c r="AG238" s="221"/>
      <c r="AH238" s="477"/>
      <c r="AI238" s="478"/>
      <c r="AJ238" s="475"/>
      <c r="AK238" s="479"/>
      <c r="AL238" s="479"/>
      <c r="AM238" s="480"/>
      <c r="AN238" s="479"/>
      <c r="AO238" s="481"/>
      <c r="AP238" s="482"/>
      <c r="AQ238" s="552"/>
      <c r="AR238" s="483"/>
      <c r="AS238" s="539"/>
      <c r="AT238" s="540"/>
      <c r="AU238" s="541"/>
      <c r="AV238" s="484"/>
      <c r="AW238" s="484"/>
      <c r="AX238" s="484"/>
      <c r="AY238" s="484"/>
      <c r="AZ238" s="484"/>
      <c r="BA238" s="484"/>
      <c r="BB238" s="485"/>
      <c r="BC238" s="485"/>
      <c r="BD238" s="486"/>
      <c r="BE238" s="487"/>
      <c r="BF238" s="485"/>
      <c r="BG238" s="484"/>
      <c r="BH238" s="485"/>
      <c r="BI238" s="485"/>
      <c r="BJ238" s="485"/>
      <c r="BK238" s="488"/>
      <c r="BL238" s="489"/>
      <c r="BM238" s="485"/>
      <c r="BN238" s="485"/>
      <c r="BO238" s="485"/>
      <c r="BP238" s="485"/>
      <c r="BQ238" s="490"/>
      <c r="BR238" s="485"/>
      <c r="BS238" s="491" t="str">
        <f>IF(F238="","",IF(OR(AND(分岐管理シート!D236&lt;9, 分岐管理シート!L236&lt;10),AND(分岐管理シート!D236&gt;9, 分岐管理シート!L236&gt;10)),"","error"))</f>
        <v/>
      </c>
      <c r="BT238" s="491"/>
      <c r="BU238" s="491"/>
      <c r="BV238" s="491"/>
      <c r="BW238" s="491"/>
      <c r="BX238" s="491" t="str">
        <f>IF(AND(D238="R7_補正", OR(分岐管理シート!AF236&lt;27,分岐管理シート!AF236&gt;39)),"error","")</f>
        <v/>
      </c>
      <c r="BY238" s="491" t="str">
        <f>IF(F238="","",IF(OR(分岐管理シート!AG236&lt;27,分岐管理シート!AG236&gt;39),"error",""))</f>
        <v/>
      </c>
      <c r="BZ238" s="491" t="str">
        <f>IF(F238="","",IF(AND(OR(AD238="○", D238="R7_補正", D238="R7_予備"), 分岐管理シート!AG236&gt;=27),"",IF(AND(分岐管理シート!AG236&lt;=38, 分岐管理シート!AG236&gt;=27),"","error")))</f>
        <v/>
      </c>
      <c r="CA238" s="492" t="str">
        <f>IF(OR(D238="", D238="R6_補正", D238="R7_予備"),
   "",IF(F238="","",IF(AND(VLOOKUP(AE238,―!$AH$15:$AI$40,2,FALSE) &lt;= VLOOKUP(AF238,―!$AH$15:$AI$40,2,FALSE),VLOOKUP(AF238,―!$AH$15:$AI$40,2,FALSE) &lt;= VLOOKUP(AG238,―!$AH$15:$AI$40,2,FALSE)),"","error")))</f>
        <v/>
      </c>
      <c r="CB238" s="492" t="str">
        <f t="shared" si="11"/>
        <v/>
      </c>
      <c r="CC238" s="491" t="str">
        <f t="shared" si="12"/>
        <v/>
      </c>
      <c r="CD238" s="491" t="str">
        <f t="shared" si="13"/>
        <v/>
      </c>
      <c r="CE238" s="485"/>
      <c r="CF238" s="485"/>
      <c r="CG238" s="485"/>
      <c r="CH238" s="485"/>
      <c r="CI238" s="485" t="str">
        <f>分岐管理シート!BD236</f>
        <v/>
      </c>
      <c r="CJ238" s="493" t="str">
        <f t="shared" si="14"/>
        <v/>
      </c>
      <c r="CK238" s="555" t="str">
        <f>IF(D238="R6_補正",IF(SUM(変更カウント!D236:AR236)=0,"","error"),IF(AND(SUM(変更カウント!D236:AE236)=0,SUM(変更カウント!AH236:AP236)=0,変更カウント!AR236=0),"","error"))</f>
        <v/>
      </c>
    </row>
    <row r="239" spans="1:89" ht="24" thickBot="1" x14ac:dyDescent="0.25">
      <c r="A239" s="500"/>
      <c r="B239" s="501"/>
      <c r="C239" s="499">
        <v>165</v>
      </c>
      <c r="D239" s="467"/>
      <c r="E239" s="468"/>
      <c r="F239" s="469"/>
      <c r="G239" s="469"/>
      <c r="H239" s="469"/>
      <c r="I239" s="470"/>
      <c r="J239" s="470"/>
      <c r="K239" s="471"/>
      <c r="L239" s="470"/>
      <c r="M239" s="443"/>
      <c r="N239" s="443"/>
      <c r="O239" s="443"/>
      <c r="P239" s="472"/>
      <c r="Q239" s="197">
        <v>0</v>
      </c>
      <c r="R239" s="198">
        <v>0</v>
      </c>
      <c r="S239" s="473"/>
      <c r="T239" s="197"/>
      <c r="U239" s="197"/>
      <c r="V239" s="197"/>
      <c r="W239" s="474"/>
      <c r="X239" s="473"/>
      <c r="Y239" s="473"/>
      <c r="Z239" s="473"/>
      <c r="AA239" s="475"/>
      <c r="AB239" s="469"/>
      <c r="AC239" s="469"/>
      <c r="AD239" s="469"/>
      <c r="AE239" s="476"/>
      <c r="AF239" s="221"/>
      <c r="AG239" s="221"/>
      <c r="AH239" s="477"/>
      <c r="AI239" s="478"/>
      <c r="AJ239" s="475"/>
      <c r="AK239" s="479"/>
      <c r="AL239" s="479"/>
      <c r="AM239" s="480"/>
      <c r="AN239" s="479"/>
      <c r="AO239" s="481"/>
      <c r="AP239" s="482"/>
      <c r="AQ239" s="552"/>
      <c r="AR239" s="483"/>
      <c r="AS239" s="539"/>
      <c r="AT239" s="540"/>
      <c r="AU239" s="541"/>
      <c r="AV239" s="484"/>
      <c r="AW239" s="484"/>
      <c r="AX239" s="484"/>
      <c r="AY239" s="484"/>
      <c r="AZ239" s="484"/>
      <c r="BA239" s="484"/>
      <c r="BB239" s="485"/>
      <c r="BC239" s="485"/>
      <c r="BD239" s="486"/>
      <c r="BE239" s="487"/>
      <c r="BF239" s="485"/>
      <c r="BG239" s="484"/>
      <c r="BH239" s="485"/>
      <c r="BI239" s="485"/>
      <c r="BJ239" s="485"/>
      <c r="BK239" s="488"/>
      <c r="BL239" s="489"/>
      <c r="BM239" s="485"/>
      <c r="BN239" s="485"/>
      <c r="BO239" s="485"/>
      <c r="BP239" s="485"/>
      <c r="BQ239" s="490"/>
      <c r="BR239" s="485"/>
      <c r="BS239" s="491" t="str">
        <f>IF(F239="","",IF(OR(AND(分岐管理シート!D237&lt;9, 分岐管理シート!L237&lt;10),AND(分岐管理シート!D237&gt;9, 分岐管理シート!L237&gt;10)),"","error"))</f>
        <v/>
      </c>
      <c r="BT239" s="491"/>
      <c r="BU239" s="491"/>
      <c r="BV239" s="491"/>
      <c r="BW239" s="491"/>
      <c r="BX239" s="491" t="str">
        <f>IF(AND(D239="R7_補正", OR(分岐管理シート!AF237&lt;27,分岐管理シート!AF237&gt;39)),"error","")</f>
        <v/>
      </c>
      <c r="BY239" s="491" t="str">
        <f>IF(F239="","",IF(OR(分岐管理シート!AG237&lt;27,分岐管理シート!AG237&gt;39),"error",""))</f>
        <v/>
      </c>
      <c r="BZ239" s="491" t="str">
        <f>IF(F239="","",IF(AND(OR(AD239="○", D239="R7_補正", D239="R7_予備"), 分岐管理シート!AG237&gt;=27),"",IF(AND(分岐管理シート!AG237&lt;=38, 分岐管理シート!AG237&gt;=27),"","error")))</f>
        <v/>
      </c>
      <c r="CA239" s="492" t="str">
        <f>IF(OR(D239="", D239="R6_補正", D239="R7_予備"),
   "",IF(F239="","",IF(AND(VLOOKUP(AE239,―!$AH$15:$AI$40,2,FALSE) &lt;= VLOOKUP(AF239,―!$AH$15:$AI$40,2,FALSE),VLOOKUP(AF239,―!$AH$15:$AI$40,2,FALSE) &lt;= VLOOKUP(AG239,―!$AH$15:$AI$40,2,FALSE)),"","error")))</f>
        <v/>
      </c>
      <c r="CB239" s="492" t="str">
        <f t="shared" si="11"/>
        <v/>
      </c>
      <c r="CC239" s="491" t="str">
        <f t="shared" si="12"/>
        <v/>
      </c>
      <c r="CD239" s="491" t="str">
        <f t="shared" si="13"/>
        <v/>
      </c>
      <c r="CE239" s="485"/>
      <c r="CF239" s="485"/>
      <c r="CG239" s="485"/>
      <c r="CH239" s="485"/>
      <c r="CI239" s="485" t="str">
        <f>分岐管理シート!BD237</f>
        <v/>
      </c>
      <c r="CJ239" s="493" t="str">
        <f t="shared" si="14"/>
        <v/>
      </c>
      <c r="CK239" s="555" t="str">
        <f>IF(D239="R6_補正",IF(SUM(変更カウント!D237:AR237)=0,"","error"),IF(AND(SUM(変更カウント!D237:AE237)=0,SUM(変更カウント!AH237:AP237)=0,変更カウント!AR237=0),"","error"))</f>
        <v/>
      </c>
    </row>
    <row r="240" spans="1:89" ht="24" thickBot="1" x14ac:dyDescent="0.25">
      <c r="A240" s="500"/>
      <c r="B240" s="501"/>
      <c r="C240" s="498">
        <v>166</v>
      </c>
      <c r="D240" s="467"/>
      <c r="E240" s="468"/>
      <c r="F240" s="469"/>
      <c r="G240" s="469"/>
      <c r="H240" s="469"/>
      <c r="I240" s="470"/>
      <c r="J240" s="470"/>
      <c r="K240" s="471"/>
      <c r="L240" s="470"/>
      <c r="M240" s="443"/>
      <c r="N240" s="443"/>
      <c r="O240" s="443"/>
      <c r="P240" s="472"/>
      <c r="Q240" s="197">
        <v>0</v>
      </c>
      <c r="R240" s="198">
        <v>0</v>
      </c>
      <c r="S240" s="473"/>
      <c r="T240" s="197"/>
      <c r="U240" s="197"/>
      <c r="V240" s="197"/>
      <c r="W240" s="474"/>
      <c r="X240" s="473"/>
      <c r="Y240" s="473"/>
      <c r="Z240" s="473"/>
      <c r="AA240" s="475"/>
      <c r="AB240" s="469"/>
      <c r="AC240" s="469"/>
      <c r="AD240" s="469"/>
      <c r="AE240" s="476"/>
      <c r="AF240" s="221"/>
      <c r="AG240" s="221"/>
      <c r="AH240" s="477"/>
      <c r="AI240" s="478"/>
      <c r="AJ240" s="475"/>
      <c r="AK240" s="479"/>
      <c r="AL240" s="479"/>
      <c r="AM240" s="480"/>
      <c r="AN240" s="479"/>
      <c r="AO240" s="481"/>
      <c r="AP240" s="482"/>
      <c r="AQ240" s="552"/>
      <c r="AR240" s="483"/>
      <c r="AS240" s="539"/>
      <c r="AT240" s="540"/>
      <c r="AU240" s="541"/>
      <c r="AV240" s="484"/>
      <c r="AW240" s="484"/>
      <c r="AX240" s="484"/>
      <c r="AY240" s="484"/>
      <c r="AZ240" s="484"/>
      <c r="BA240" s="484"/>
      <c r="BB240" s="485"/>
      <c r="BC240" s="485"/>
      <c r="BD240" s="486"/>
      <c r="BE240" s="487"/>
      <c r="BF240" s="485"/>
      <c r="BG240" s="484"/>
      <c r="BH240" s="485"/>
      <c r="BI240" s="485"/>
      <c r="BJ240" s="485"/>
      <c r="BK240" s="488"/>
      <c r="BL240" s="489"/>
      <c r="BM240" s="485"/>
      <c r="BN240" s="485"/>
      <c r="BO240" s="485"/>
      <c r="BP240" s="485"/>
      <c r="BQ240" s="490"/>
      <c r="BR240" s="485"/>
      <c r="BS240" s="491" t="str">
        <f>IF(F240="","",IF(OR(AND(分岐管理シート!D238&lt;9, 分岐管理シート!L238&lt;10),AND(分岐管理シート!D238&gt;9, 分岐管理シート!L238&gt;10)),"","error"))</f>
        <v/>
      </c>
      <c r="BT240" s="491"/>
      <c r="BU240" s="491"/>
      <c r="BV240" s="491"/>
      <c r="BW240" s="491"/>
      <c r="BX240" s="491" t="str">
        <f>IF(AND(D240="R7_補正", OR(分岐管理シート!AF238&lt;27,分岐管理シート!AF238&gt;39)),"error","")</f>
        <v/>
      </c>
      <c r="BY240" s="491" t="str">
        <f>IF(F240="","",IF(OR(分岐管理シート!AG238&lt;27,分岐管理シート!AG238&gt;39),"error",""))</f>
        <v/>
      </c>
      <c r="BZ240" s="491" t="str">
        <f>IF(F240="","",IF(AND(OR(AD240="○", D240="R7_補正", D240="R7_予備"), 分岐管理シート!AG238&gt;=27),"",IF(AND(分岐管理シート!AG238&lt;=38, 分岐管理シート!AG238&gt;=27),"","error")))</f>
        <v/>
      </c>
      <c r="CA240" s="492" t="str">
        <f>IF(OR(D240="", D240="R6_補正", D240="R7_予備"),
   "",IF(F240="","",IF(AND(VLOOKUP(AE240,―!$AH$15:$AI$40,2,FALSE) &lt;= VLOOKUP(AF240,―!$AH$15:$AI$40,2,FALSE),VLOOKUP(AF240,―!$AH$15:$AI$40,2,FALSE) &lt;= VLOOKUP(AG240,―!$AH$15:$AI$40,2,FALSE)),"","error")))</f>
        <v/>
      </c>
      <c r="CB240" s="492" t="str">
        <f t="shared" si="11"/>
        <v/>
      </c>
      <c r="CC240" s="491" t="str">
        <f t="shared" si="12"/>
        <v/>
      </c>
      <c r="CD240" s="491" t="str">
        <f t="shared" si="13"/>
        <v/>
      </c>
      <c r="CE240" s="485"/>
      <c r="CF240" s="485"/>
      <c r="CG240" s="485"/>
      <c r="CH240" s="485"/>
      <c r="CI240" s="485" t="str">
        <f>分岐管理シート!BD238</f>
        <v/>
      </c>
      <c r="CJ240" s="493" t="str">
        <f t="shared" si="14"/>
        <v/>
      </c>
      <c r="CK240" s="555" t="str">
        <f>IF(D240="R6_補正",IF(SUM(変更カウント!D238:AR238)=0,"","error"),IF(AND(SUM(変更カウント!D238:AE238)=0,SUM(変更カウント!AH238:AP238)=0,変更カウント!AR238=0),"","error"))</f>
        <v/>
      </c>
    </row>
    <row r="241" spans="1:89" ht="24" thickBot="1" x14ac:dyDescent="0.25">
      <c r="A241" s="500"/>
      <c r="B241" s="501"/>
      <c r="C241" s="499">
        <v>167</v>
      </c>
      <c r="D241" s="467"/>
      <c r="E241" s="468"/>
      <c r="F241" s="469"/>
      <c r="G241" s="469"/>
      <c r="H241" s="469"/>
      <c r="I241" s="470"/>
      <c r="J241" s="470"/>
      <c r="K241" s="471"/>
      <c r="L241" s="470"/>
      <c r="M241" s="443"/>
      <c r="N241" s="443"/>
      <c r="O241" s="443"/>
      <c r="P241" s="472"/>
      <c r="Q241" s="197">
        <v>0</v>
      </c>
      <c r="R241" s="198">
        <v>0</v>
      </c>
      <c r="S241" s="473"/>
      <c r="T241" s="197"/>
      <c r="U241" s="197"/>
      <c r="V241" s="197"/>
      <c r="W241" s="474"/>
      <c r="X241" s="473"/>
      <c r="Y241" s="473"/>
      <c r="Z241" s="473"/>
      <c r="AA241" s="475"/>
      <c r="AB241" s="469"/>
      <c r="AC241" s="469"/>
      <c r="AD241" s="469"/>
      <c r="AE241" s="476"/>
      <c r="AF241" s="221"/>
      <c r="AG241" s="221"/>
      <c r="AH241" s="477"/>
      <c r="AI241" s="478"/>
      <c r="AJ241" s="475"/>
      <c r="AK241" s="479"/>
      <c r="AL241" s="479"/>
      <c r="AM241" s="480"/>
      <c r="AN241" s="479"/>
      <c r="AO241" s="481"/>
      <c r="AP241" s="482"/>
      <c r="AQ241" s="552"/>
      <c r="AR241" s="483"/>
      <c r="AS241" s="539"/>
      <c r="AT241" s="540"/>
      <c r="AU241" s="541"/>
      <c r="AV241" s="484"/>
      <c r="AW241" s="484"/>
      <c r="AX241" s="484"/>
      <c r="AY241" s="484"/>
      <c r="AZ241" s="484"/>
      <c r="BA241" s="484"/>
      <c r="BB241" s="485"/>
      <c r="BC241" s="485"/>
      <c r="BD241" s="486"/>
      <c r="BE241" s="487"/>
      <c r="BF241" s="485"/>
      <c r="BG241" s="484"/>
      <c r="BH241" s="485"/>
      <c r="BI241" s="485"/>
      <c r="BJ241" s="485"/>
      <c r="BK241" s="488"/>
      <c r="BL241" s="489"/>
      <c r="BM241" s="485"/>
      <c r="BN241" s="485"/>
      <c r="BO241" s="485"/>
      <c r="BP241" s="485"/>
      <c r="BQ241" s="490"/>
      <c r="BR241" s="485"/>
      <c r="BS241" s="491" t="str">
        <f>IF(F241="","",IF(OR(AND(分岐管理シート!D239&lt;9, 分岐管理シート!L239&lt;10),AND(分岐管理シート!D239&gt;9, 分岐管理シート!L239&gt;10)),"","error"))</f>
        <v/>
      </c>
      <c r="BT241" s="491"/>
      <c r="BU241" s="491"/>
      <c r="BV241" s="491"/>
      <c r="BW241" s="491"/>
      <c r="BX241" s="491" t="str">
        <f>IF(AND(D241="R7_補正", OR(分岐管理シート!AF239&lt;27,分岐管理シート!AF239&gt;39)),"error","")</f>
        <v/>
      </c>
      <c r="BY241" s="491" t="str">
        <f>IF(F241="","",IF(OR(分岐管理シート!AG239&lt;27,分岐管理シート!AG239&gt;39),"error",""))</f>
        <v/>
      </c>
      <c r="BZ241" s="491" t="str">
        <f>IF(F241="","",IF(AND(OR(AD241="○", D241="R7_補正", D241="R7_予備"), 分岐管理シート!AG239&gt;=27),"",IF(AND(分岐管理シート!AG239&lt;=38, 分岐管理シート!AG239&gt;=27),"","error")))</f>
        <v/>
      </c>
      <c r="CA241" s="492" t="str">
        <f>IF(OR(D241="", D241="R6_補正", D241="R7_予備"),
   "",IF(F241="","",IF(AND(VLOOKUP(AE241,―!$AH$15:$AI$40,2,FALSE) &lt;= VLOOKUP(AF241,―!$AH$15:$AI$40,2,FALSE),VLOOKUP(AF241,―!$AH$15:$AI$40,2,FALSE) &lt;= VLOOKUP(AG241,―!$AH$15:$AI$40,2,FALSE)),"","error")))</f>
        <v/>
      </c>
      <c r="CB241" s="492" t="str">
        <f t="shared" si="11"/>
        <v/>
      </c>
      <c r="CC241" s="491" t="str">
        <f t="shared" si="12"/>
        <v/>
      </c>
      <c r="CD241" s="491" t="str">
        <f t="shared" si="13"/>
        <v/>
      </c>
      <c r="CE241" s="485"/>
      <c r="CF241" s="485"/>
      <c r="CG241" s="485"/>
      <c r="CH241" s="485"/>
      <c r="CI241" s="485" t="str">
        <f>分岐管理シート!BD239</f>
        <v/>
      </c>
      <c r="CJ241" s="493" t="str">
        <f t="shared" si="14"/>
        <v/>
      </c>
      <c r="CK241" s="555" t="str">
        <f>IF(D241="R6_補正",IF(SUM(変更カウント!D239:AR239)=0,"","error"),IF(AND(SUM(変更カウント!D239:AE239)=0,SUM(変更カウント!AH239:AP239)=0,変更カウント!AR239=0),"","error"))</f>
        <v/>
      </c>
    </row>
    <row r="242" spans="1:89" ht="24" thickBot="1" x14ac:dyDescent="0.25">
      <c r="A242" s="500"/>
      <c r="B242" s="501"/>
      <c r="C242" s="499">
        <v>168</v>
      </c>
      <c r="D242" s="467"/>
      <c r="E242" s="468"/>
      <c r="F242" s="469"/>
      <c r="G242" s="469"/>
      <c r="H242" s="469"/>
      <c r="I242" s="470"/>
      <c r="J242" s="470"/>
      <c r="K242" s="471"/>
      <c r="L242" s="470"/>
      <c r="M242" s="443"/>
      <c r="N242" s="443"/>
      <c r="O242" s="443"/>
      <c r="P242" s="472"/>
      <c r="Q242" s="197">
        <v>0</v>
      </c>
      <c r="R242" s="198">
        <v>0</v>
      </c>
      <c r="S242" s="473"/>
      <c r="T242" s="197"/>
      <c r="U242" s="197"/>
      <c r="V242" s="197"/>
      <c r="W242" s="474"/>
      <c r="X242" s="473"/>
      <c r="Y242" s="473"/>
      <c r="Z242" s="473"/>
      <c r="AA242" s="475"/>
      <c r="AB242" s="469"/>
      <c r="AC242" s="469"/>
      <c r="AD242" s="469"/>
      <c r="AE242" s="476"/>
      <c r="AF242" s="221"/>
      <c r="AG242" s="221"/>
      <c r="AH242" s="477"/>
      <c r="AI242" s="478"/>
      <c r="AJ242" s="475"/>
      <c r="AK242" s="479"/>
      <c r="AL242" s="479"/>
      <c r="AM242" s="480"/>
      <c r="AN242" s="479"/>
      <c r="AO242" s="481"/>
      <c r="AP242" s="482"/>
      <c r="AQ242" s="552"/>
      <c r="AR242" s="483"/>
      <c r="AS242" s="539"/>
      <c r="AT242" s="540"/>
      <c r="AU242" s="541"/>
      <c r="AV242" s="484"/>
      <c r="AW242" s="484"/>
      <c r="AX242" s="484"/>
      <c r="AY242" s="484"/>
      <c r="AZ242" s="484"/>
      <c r="BA242" s="484"/>
      <c r="BB242" s="485"/>
      <c r="BC242" s="485"/>
      <c r="BD242" s="486"/>
      <c r="BE242" s="487"/>
      <c r="BF242" s="485"/>
      <c r="BG242" s="484"/>
      <c r="BH242" s="485"/>
      <c r="BI242" s="485"/>
      <c r="BJ242" s="485"/>
      <c r="BK242" s="488"/>
      <c r="BL242" s="489"/>
      <c r="BM242" s="485"/>
      <c r="BN242" s="485"/>
      <c r="BO242" s="485"/>
      <c r="BP242" s="485"/>
      <c r="BQ242" s="490"/>
      <c r="BR242" s="485"/>
      <c r="BS242" s="491" t="str">
        <f>IF(F242="","",IF(OR(AND(分岐管理シート!D240&lt;9, 分岐管理シート!L240&lt;10),AND(分岐管理シート!D240&gt;9, 分岐管理シート!L240&gt;10)),"","error"))</f>
        <v/>
      </c>
      <c r="BT242" s="491"/>
      <c r="BU242" s="491"/>
      <c r="BV242" s="491"/>
      <c r="BW242" s="491"/>
      <c r="BX242" s="491" t="str">
        <f>IF(AND(D242="R7_補正", OR(分岐管理シート!AF240&lt;27,分岐管理シート!AF240&gt;39)),"error","")</f>
        <v/>
      </c>
      <c r="BY242" s="491" t="str">
        <f>IF(F242="","",IF(OR(分岐管理シート!AG240&lt;27,分岐管理シート!AG240&gt;39),"error",""))</f>
        <v/>
      </c>
      <c r="BZ242" s="491" t="str">
        <f>IF(F242="","",IF(AND(OR(AD242="○", D242="R7_補正", D242="R7_予備"), 分岐管理シート!AG240&gt;=27),"",IF(AND(分岐管理シート!AG240&lt;=38, 分岐管理シート!AG240&gt;=27),"","error")))</f>
        <v/>
      </c>
      <c r="CA242" s="492" t="str">
        <f>IF(OR(D242="", D242="R6_補正", D242="R7_予備"),
   "",IF(F242="","",IF(AND(VLOOKUP(AE242,―!$AH$15:$AI$40,2,FALSE) &lt;= VLOOKUP(AF242,―!$AH$15:$AI$40,2,FALSE),VLOOKUP(AF242,―!$AH$15:$AI$40,2,FALSE) &lt;= VLOOKUP(AG242,―!$AH$15:$AI$40,2,FALSE)),"","error")))</f>
        <v/>
      </c>
      <c r="CB242" s="492" t="str">
        <f t="shared" si="11"/>
        <v/>
      </c>
      <c r="CC242" s="491" t="str">
        <f t="shared" si="12"/>
        <v/>
      </c>
      <c r="CD242" s="491" t="str">
        <f t="shared" si="13"/>
        <v/>
      </c>
      <c r="CE242" s="485"/>
      <c r="CF242" s="485"/>
      <c r="CG242" s="485"/>
      <c r="CH242" s="485"/>
      <c r="CI242" s="485" t="str">
        <f>分岐管理シート!BD240</f>
        <v/>
      </c>
      <c r="CJ242" s="493" t="str">
        <f t="shared" si="14"/>
        <v/>
      </c>
      <c r="CK242" s="555" t="str">
        <f>IF(D242="R6_補正",IF(SUM(変更カウント!D240:AR240)=0,"","error"),IF(AND(SUM(変更カウント!D240:AE240)=0,SUM(変更カウント!AH240:AP240)=0,変更カウント!AR240=0),"","error"))</f>
        <v/>
      </c>
    </row>
    <row r="243" spans="1:89" ht="24" thickBot="1" x14ac:dyDescent="0.25">
      <c r="A243" s="500"/>
      <c r="B243" s="501"/>
      <c r="C243" s="498">
        <v>169</v>
      </c>
      <c r="D243" s="467"/>
      <c r="E243" s="468"/>
      <c r="F243" s="469"/>
      <c r="G243" s="469"/>
      <c r="H243" s="469"/>
      <c r="I243" s="470"/>
      <c r="J243" s="470"/>
      <c r="K243" s="471"/>
      <c r="L243" s="470"/>
      <c r="M243" s="443"/>
      <c r="N243" s="443"/>
      <c r="O243" s="443"/>
      <c r="P243" s="472"/>
      <c r="Q243" s="197">
        <v>0</v>
      </c>
      <c r="R243" s="198">
        <v>0</v>
      </c>
      <c r="S243" s="473"/>
      <c r="T243" s="197"/>
      <c r="U243" s="197"/>
      <c r="V243" s="197"/>
      <c r="W243" s="474"/>
      <c r="X243" s="473"/>
      <c r="Y243" s="473"/>
      <c r="Z243" s="473"/>
      <c r="AA243" s="475"/>
      <c r="AB243" s="469"/>
      <c r="AC243" s="469"/>
      <c r="AD243" s="469"/>
      <c r="AE243" s="476"/>
      <c r="AF243" s="221"/>
      <c r="AG243" s="221"/>
      <c r="AH243" s="477"/>
      <c r="AI243" s="478"/>
      <c r="AJ243" s="475"/>
      <c r="AK243" s="479"/>
      <c r="AL243" s="479"/>
      <c r="AM243" s="480"/>
      <c r="AN243" s="479"/>
      <c r="AO243" s="481"/>
      <c r="AP243" s="482"/>
      <c r="AQ243" s="552"/>
      <c r="AR243" s="483"/>
      <c r="AS243" s="539"/>
      <c r="AT243" s="540"/>
      <c r="AU243" s="541"/>
      <c r="AV243" s="484"/>
      <c r="AW243" s="484"/>
      <c r="AX243" s="484"/>
      <c r="AY243" s="484"/>
      <c r="AZ243" s="484"/>
      <c r="BA243" s="484"/>
      <c r="BB243" s="485"/>
      <c r="BC243" s="485"/>
      <c r="BD243" s="486"/>
      <c r="BE243" s="487"/>
      <c r="BF243" s="485"/>
      <c r="BG243" s="484"/>
      <c r="BH243" s="485"/>
      <c r="BI243" s="485"/>
      <c r="BJ243" s="485"/>
      <c r="BK243" s="488"/>
      <c r="BL243" s="489"/>
      <c r="BM243" s="485"/>
      <c r="BN243" s="485"/>
      <c r="BO243" s="485"/>
      <c r="BP243" s="485"/>
      <c r="BQ243" s="490"/>
      <c r="BR243" s="485"/>
      <c r="BS243" s="491" t="str">
        <f>IF(F243="","",IF(OR(AND(分岐管理シート!D241&lt;9, 分岐管理シート!L241&lt;10),AND(分岐管理シート!D241&gt;9, 分岐管理シート!L241&gt;10)),"","error"))</f>
        <v/>
      </c>
      <c r="BT243" s="491"/>
      <c r="BU243" s="491"/>
      <c r="BV243" s="491"/>
      <c r="BW243" s="491"/>
      <c r="BX243" s="491" t="str">
        <f>IF(AND(D243="R7_補正", OR(分岐管理シート!AF241&lt;27,分岐管理シート!AF241&gt;39)),"error","")</f>
        <v/>
      </c>
      <c r="BY243" s="491" t="str">
        <f>IF(F243="","",IF(OR(分岐管理シート!AG241&lt;27,分岐管理シート!AG241&gt;39),"error",""))</f>
        <v/>
      </c>
      <c r="BZ243" s="491" t="str">
        <f>IF(F243="","",IF(AND(OR(AD243="○", D243="R7_補正", D243="R7_予備"), 分岐管理シート!AG241&gt;=27),"",IF(AND(分岐管理シート!AG241&lt;=38, 分岐管理シート!AG241&gt;=27),"","error")))</f>
        <v/>
      </c>
      <c r="CA243" s="492" t="str">
        <f>IF(OR(D243="", D243="R6_補正", D243="R7_予備"),
   "",IF(F243="","",IF(AND(VLOOKUP(AE243,―!$AH$15:$AI$40,2,FALSE) &lt;= VLOOKUP(AF243,―!$AH$15:$AI$40,2,FALSE),VLOOKUP(AF243,―!$AH$15:$AI$40,2,FALSE) &lt;= VLOOKUP(AG243,―!$AH$15:$AI$40,2,FALSE)),"","error")))</f>
        <v/>
      </c>
      <c r="CB243" s="492" t="str">
        <f t="shared" si="11"/>
        <v/>
      </c>
      <c r="CC243" s="491" t="str">
        <f t="shared" si="12"/>
        <v/>
      </c>
      <c r="CD243" s="491" t="str">
        <f t="shared" si="13"/>
        <v/>
      </c>
      <c r="CE243" s="485"/>
      <c r="CF243" s="485"/>
      <c r="CG243" s="485"/>
      <c r="CH243" s="485"/>
      <c r="CI243" s="485" t="str">
        <f>分岐管理シート!BD241</f>
        <v/>
      </c>
      <c r="CJ243" s="493" t="str">
        <f t="shared" si="14"/>
        <v/>
      </c>
      <c r="CK243" s="555" t="str">
        <f>IF(D243="R6_補正",IF(SUM(変更カウント!D241:AR241)=0,"","error"),IF(AND(SUM(変更カウント!D241:AE241)=0,SUM(変更カウント!AH241:AP241)=0,変更カウント!AR241=0),"","error"))</f>
        <v/>
      </c>
    </row>
    <row r="244" spans="1:89" ht="24" thickBot="1" x14ac:dyDescent="0.25">
      <c r="A244" s="500"/>
      <c r="B244" s="501"/>
      <c r="C244" s="499">
        <v>170</v>
      </c>
      <c r="D244" s="467"/>
      <c r="E244" s="468"/>
      <c r="F244" s="469"/>
      <c r="G244" s="469"/>
      <c r="H244" s="469"/>
      <c r="I244" s="470"/>
      <c r="J244" s="470"/>
      <c r="K244" s="471"/>
      <c r="L244" s="470"/>
      <c r="M244" s="443"/>
      <c r="N244" s="443"/>
      <c r="O244" s="443"/>
      <c r="P244" s="472"/>
      <c r="Q244" s="197">
        <v>0</v>
      </c>
      <c r="R244" s="198">
        <v>0</v>
      </c>
      <c r="S244" s="473"/>
      <c r="T244" s="197"/>
      <c r="U244" s="197"/>
      <c r="V244" s="197"/>
      <c r="W244" s="474"/>
      <c r="X244" s="473"/>
      <c r="Y244" s="473"/>
      <c r="Z244" s="473"/>
      <c r="AA244" s="475"/>
      <c r="AB244" s="469"/>
      <c r="AC244" s="469"/>
      <c r="AD244" s="469"/>
      <c r="AE244" s="476"/>
      <c r="AF244" s="221"/>
      <c r="AG244" s="221"/>
      <c r="AH244" s="477"/>
      <c r="AI244" s="478"/>
      <c r="AJ244" s="475"/>
      <c r="AK244" s="479"/>
      <c r="AL244" s="479"/>
      <c r="AM244" s="480"/>
      <c r="AN244" s="479"/>
      <c r="AO244" s="481"/>
      <c r="AP244" s="482"/>
      <c r="AQ244" s="552"/>
      <c r="AR244" s="483"/>
      <c r="AS244" s="539"/>
      <c r="AT244" s="540"/>
      <c r="AU244" s="541"/>
      <c r="AV244" s="484"/>
      <c r="AW244" s="484"/>
      <c r="AX244" s="484"/>
      <c r="AY244" s="484"/>
      <c r="AZ244" s="484"/>
      <c r="BA244" s="484"/>
      <c r="BB244" s="485"/>
      <c r="BC244" s="485"/>
      <c r="BD244" s="486"/>
      <c r="BE244" s="487"/>
      <c r="BF244" s="485"/>
      <c r="BG244" s="484"/>
      <c r="BH244" s="485"/>
      <c r="BI244" s="485"/>
      <c r="BJ244" s="485"/>
      <c r="BK244" s="488"/>
      <c r="BL244" s="489"/>
      <c r="BM244" s="485"/>
      <c r="BN244" s="485"/>
      <c r="BO244" s="485"/>
      <c r="BP244" s="485"/>
      <c r="BQ244" s="490"/>
      <c r="BR244" s="485"/>
      <c r="BS244" s="491" t="str">
        <f>IF(F244="","",IF(OR(AND(分岐管理シート!D242&lt;9, 分岐管理シート!L242&lt;10),AND(分岐管理シート!D242&gt;9, 分岐管理シート!L242&gt;10)),"","error"))</f>
        <v/>
      </c>
      <c r="BT244" s="491"/>
      <c r="BU244" s="491"/>
      <c r="BV244" s="491"/>
      <c r="BW244" s="491"/>
      <c r="BX244" s="491" t="str">
        <f>IF(AND(D244="R7_補正", OR(分岐管理シート!AF242&lt;27,分岐管理シート!AF242&gt;39)),"error","")</f>
        <v/>
      </c>
      <c r="BY244" s="491" t="str">
        <f>IF(F244="","",IF(OR(分岐管理シート!AG242&lt;27,分岐管理シート!AG242&gt;39),"error",""))</f>
        <v/>
      </c>
      <c r="BZ244" s="491" t="str">
        <f>IF(F244="","",IF(AND(OR(AD244="○", D244="R7_補正", D244="R7_予備"), 分岐管理シート!AG242&gt;=27),"",IF(AND(分岐管理シート!AG242&lt;=38, 分岐管理シート!AG242&gt;=27),"","error")))</f>
        <v/>
      </c>
      <c r="CA244" s="492" t="str">
        <f>IF(OR(D244="", D244="R6_補正", D244="R7_予備"),
   "",IF(F244="","",IF(AND(VLOOKUP(AE244,―!$AH$15:$AI$40,2,FALSE) &lt;= VLOOKUP(AF244,―!$AH$15:$AI$40,2,FALSE),VLOOKUP(AF244,―!$AH$15:$AI$40,2,FALSE) &lt;= VLOOKUP(AG244,―!$AH$15:$AI$40,2,FALSE)),"","error")))</f>
        <v/>
      </c>
      <c r="CB244" s="492" t="str">
        <f t="shared" si="11"/>
        <v/>
      </c>
      <c r="CC244" s="491" t="str">
        <f t="shared" si="12"/>
        <v/>
      </c>
      <c r="CD244" s="491" t="str">
        <f t="shared" si="13"/>
        <v/>
      </c>
      <c r="CE244" s="485"/>
      <c r="CF244" s="485"/>
      <c r="CG244" s="485"/>
      <c r="CH244" s="485"/>
      <c r="CI244" s="485" t="str">
        <f>分岐管理シート!BD242</f>
        <v/>
      </c>
      <c r="CJ244" s="493" t="str">
        <f t="shared" si="14"/>
        <v/>
      </c>
      <c r="CK244" s="555" t="str">
        <f>IF(D244="R6_補正",IF(SUM(変更カウント!D242:AR242)=0,"","error"),IF(AND(SUM(変更カウント!D242:AE242)=0,SUM(変更カウント!AH242:AP242)=0,変更カウント!AR242=0),"","error"))</f>
        <v/>
      </c>
    </row>
    <row r="245" spans="1:89" ht="24" thickBot="1" x14ac:dyDescent="0.25">
      <c r="A245" s="500"/>
      <c r="B245" s="501"/>
      <c r="C245" s="499">
        <v>171</v>
      </c>
      <c r="D245" s="467"/>
      <c r="E245" s="468"/>
      <c r="F245" s="469"/>
      <c r="G245" s="469"/>
      <c r="H245" s="469"/>
      <c r="I245" s="470"/>
      <c r="J245" s="470"/>
      <c r="K245" s="471"/>
      <c r="L245" s="470"/>
      <c r="M245" s="443"/>
      <c r="N245" s="443"/>
      <c r="O245" s="443"/>
      <c r="P245" s="472"/>
      <c r="Q245" s="197">
        <v>0</v>
      </c>
      <c r="R245" s="198">
        <v>0</v>
      </c>
      <c r="S245" s="473"/>
      <c r="T245" s="197"/>
      <c r="U245" s="197"/>
      <c r="V245" s="197"/>
      <c r="W245" s="474"/>
      <c r="X245" s="473"/>
      <c r="Y245" s="473"/>
      <c r="Z245" s="473"/>
      <c r="AA245" s="475"/>
      <c r="AB245" s="469"/>
      <c r="AC245" s="469"/>
      <c r="AD245" s="469"/>
      <c r="AE245" s="476"/>
      <c r="AF245" s="221"/>
      <c r="AG245" s="221"/>
      <c r="AH245" s="477"/>
      <c r="AI245" s="478"/>
      <c r="AJ245" s="475"/>
      <c r="AK245" s="479"/>
      <c r="AL245" s="479"/>
      <c r="AM245" s="480"/>
      <c r="AN245" s="479"/>
      <c r="AO245" s="481"/>
      <c r="AP245" s="482"/>
      <c r="AQ245" s="552"/>
      <c r="AR245" s="483"/>
      <c r="AS245" s="539"/>
      <c r="AT245" s="540"/>
      <c r="AU245" s="541"/>
      <c r="AV245" s="484"/>
      <c r="AW245" s="484"/>
      <c r="AX245" s="484"/>
      <c r="AY245" s="484"/>
      <c r="AZ245" s="484"/>
      <c r="BA245" s="484"/>
      <c r="BB245" s="485"/>
      <c r="BC245" s="485"/>
      <c r="BD245" s="486"/>
      <c r="BE245" s="487"/>
      <c r="BF245" s="485"/>
      <c r="BG245" s="484"/>
      <c r="BH245" s="485"/>
      <c r="BI245" s="485"/>
      <c r="BJ245" s="485"/>
      <c r="BK245" s="488"/>
      <c r="BL245" s="489"/>
      <c r="BM245" s="485"/>
      <c r="BN245" s="485"/>
      <c r="BO245" s="485"/>
      <c r="BP245" s="485"/>
      <c r="BQ245" s="490"/>
      <c r="BR245" s="485"/>
      <c r="BS245" s="491" t="str">
        <f>IF(F245="","",IF(OR(AND(分岐管理シート!D243&lt;9, 分岐管理シート!L243&lt;10),AND(分岐管理シート!D243&gt;9, 分岐管理シート!L243&gt;10)),"","error"))</f>
        <v/>
      </c>
      <c r="BT245" s="491"/>
      <c r="BU245" s="491"/>
      <c r="BV245" s="491"/>
      <c r="BW245" s="491"/>
      <c r="BX245" s="491" t="str">
        <f>IF(AND(D245="R7_補正", OR(分岐管理シート!AF243&lt;27,分岐管理シート!AF243&gt;39)),"error","")</f>
        <v/>
      </c>
      <c r="BY245" s="491" t="str">
        <f>IF(F245="","",IF(OR(分岐管理シート!AG243&lt;27,分岐管理シート!AG243&gt;39),"error",""))</f>
        <v/>
      </c>
      <c r="BZ245" s="491" t="str">
        <f>IF(F245="","",IF(AND(OR(AD245="○", D245="R7_補正", D245="R7_予備"), 分岐管理シート!AG243&gt;=27),"",IF(AND(分岐管理シート!AG243&lt;=38, 分岐管理シート!AG243&gt;=27),"","error")))</f>
        <v/>
      </c>
      <c r="CA245" s="492" t="str">
        <f>IF(OR(D245="", D245="R6_補正", D245="R7_予備"),
   "",IF(F245="","",IF(AND(VLOOKUP(AE245,―!$AH$15:$AI$40,2,FALSE) &lt;= VLOOKUP(AF245,―!$AH$15:$AI$40,2,FALSE),VLOOKUP(AF245,―!$AH$15:$AI$40,2,FALSE) &lt;= VLOOKUP(AG245,―!$AH$15:$AI$40,2,FALSE)),"","error")))</f>
        <v/>
      </c>
      <c r="CB245" s="492" t="str">
        <f t="shared" si="11"/>
        <v/>
      </c>
      <c r="CC245" s="491" t="str">
        <f t="shared" si="12"/>
        <v/>
      </c>
      <c r="CD245" s="491" t="str">
        <f t="shared" si="13"/>
        <v/>
      </c>
      <c r="CE245" s="485"/>
      <c r="CF245" s="485"/>
      <c r="CG245" s="485"/>
      <c r="CH245" s="485"/>
      <c r="CI245" s="485" t="str">
        <f>分岐管理シート!BD243</f>
        <v/>
      </c>
      <c r="CJ245" s="493" t="str">
        <f t="shared" si="14"/>
        <v/>
      </c>
      <c r="CK245" s="555" t="str">
        <f>IF(D245="R6_補正",IF(SUM(変更カウント!D243:AR243)=0,"","error"),IF(AND(SUM(変更カウント!D243:AE243)=0,SUM(変更カウント!AH243:AP243)=0,変更カウント!AR243=0),"","error"))</f>
        <v/>
      </c>
    </row>
    <row r="246" spans="1:89" ht="24" thickBot="1" x14ac:dyDescent="0.25">
      <c r="A246" s="500"/>
      <c r="B246" s="501"/>
      <c r="C246" s="498">
        <v>172</v>
      </c>
      <c r="D246" s="467"/>
      <c r="E246" s="468"/>
      <c r="F246" s="469"/>
      <c r="G246" s="469"/>
      <c r="H246" s="469"/>
      <c r="I246" s="470"/>
      <c r="J246" s="470"/>
      <c r="K246" s="471"/>
      <c r="L246" s="470"/>
      <c r="M246" s="443"/>
      <c r="N246" s="443"/>
      <c r="O246" s="443"/>
      <c r="P246" s="472"/>
      <c r="Q246" s="197">
        <v>0</v>
      </c>
      <c r="R246" s="198">
        <v>0</v>
      </c>
      <c r="S246" s="473"/>
      <c r="T246" s="197"/>
      <c r="U246" s="197"/>
      <c r="V246" s="197"/>
      <c r="W246" s="474"/>
      <c r="X246" s="473"/>
      <c r="Y246" s="473"/>
      <c r="Z246" s="473"/>
      <c r="AA246" s="475"/>
      <c r="AB246" s="469"/>
      <c r="AC246" s="469"/>
      <c r="AD246" s="469"/>
      <c r="AE246" s="476"/>
      <c r="AF246" s="221"/>
      <c r="AG246" s="221"/>
      <c r="AH246" s="477"/>
      <c r="AI246" s="478"/>
      <c r="AJ246" s="475"/>
      <c r="AK246" s="479"/>
      <c r="AL246" s="479"/>
      <c r="AM246" s="480"/>
      <c r="AN246" s="479"/>
      <c r="AO246" s="481"/>
      <c r="AP246" s="482"/>
      <c r="AQ246" s="552"/>
      <c r="AR246" s="483"/>
      <c r="AS246" s="539"/>
      <c r="AT246" s="540"/>
      <c r="AU246" s="541"/>
      <c r="AV246" s="484"/>
      <c r="AW246" s="484"/>
      <c r="AX246" s="484"/>
      <c r="AY246" s="484"/>
      <c r="AZ246" s="484"/>
      <c r="BA246" s="484"/>
      <c r="BB246" s="485"/>
      <c r="BC246" s="485"/>
      <c r="BD246" s="486"/>
      <c r="BE246" s="487"/>
      <c r="BF246" s="485"/>
      <c r="BG246" s="484"/>
      <c r="BH246" s="485"/>
      <c r="BI246" s="485"/>
      <c r="BJ246" s="485"/>
      <c r="BK246" s="488"/>
      <c r="BL246" s="489"/>
      <c r="BM246" s="485"/>
      <c r="BN246" s="485"/>
      <c r="BO246" s="485"/>
      <c r="BP246" s="485"/>
      <c r="BQ246" s="490"/>
      <c r="BR246" s="485"/>
      <c r="BS246" s="491" t="str">
        <f>IF(F246="","",IF(OR(AND(分岐管理シート!D244&lt;9, 分岐管理シート!L244&lt;10),AND(分岐管理シート!D244&gt;9, 分岐管理シート!L244&gt;10)),"","error"))</f>
        <v/>
      </c>
      <c r="BT246" s="491"/>
      <c r="BU246" s="491"/>
      <c r="BV246" s="491"/>
      <c r="BW246" s="491"/>
      <c r="BX246" s="491" t="str">
        <f>IF(AND(D246="R7_補正", OR(分岐管理シート!AF244&lt;27,分岐管理シート!AF244&gt;39)),"error","")</f>
        <v/>
      </c>
      <c r="BY246" s="491" t="str">
        <f>IF(F246="","",IF(OR(分岐管理シート!AG244&lt;27,分岐管理シート!AG244&gt;39),"error",""))</f>
        <v/>
      </c>
      <c r="BZ246" s="491" t="str">
        <f>IF(F246="","",IF(AND(OR(AD246="○", D246="R7_補正", D246="R7_予備"), 分岐管理シート!AG244&gt;=27),"",IF(AND(分岐管理シート!AG244&lt;=38, 分岐管理シート!AG244&gt;=27),"","error")))</f>
        <v/>
      </c>
      <c r="CA246" s="492" t="str">
        <f>IF(OR(D246="", D246="R6_補正", D246="R7_予備"),
   "",IF(F246="","",IF(AND(VLOOKUP(AE246,―!$AH$15:$AI$40,2,FALSE) &lt;= VLOOKUP(AF246,―!$AH$15:$AI$40,2,FALSE),VLOOKUP(AF246,―!$AH$15:$AI$40,2,FALSE) &lt;= VLOOKUP(AG246,―!$AH$15:$AI$40,2,FALSE)),"","error")))</f>
        <v/>
      </c>
      <c r="CB246" s="492" t="str">
        <f t="shared" si="11"/>
        <v/>
      </c>
      <c r="CC246" s="491" t="str">
        <f t="shared" si="12"/>
        <v/>
      </c>
      <c r="CD246" s="491" t="str">
        <f t="shared" si="13"/>
        <v/>
      </c>
      <c r="CE246" s="485"/>
      <c r="CF246" s="485"/>
      <c r="CG246" s="485"/>
      <c r="CH246" s="485"/>
      <c r="CI246" s="485" t="str">
        <f>分岐管理シート!BD244</f>
        <v/>
      </c>
      <c r="CJ246" s="493" t="str">
        <f t="shared" si="14"/>
        <v/>
      </c>
      <c r="CK246" s="555" t="str">
        <f>IF(D246="R6_補正",IF(SUM(変更カウント!D244:AR244)=0,"","error"),IF(AND(SUM(変更カウント!D244:AE244)=0,SUM(変更カウント!AH244:AP244)=0,変更カウント!AR244=0),"","error"))</f>
        <v/>
      </c>
    </row>
    <row r="247" spans="1:89" ht="24" thickBot="1" x14ac:dyDescent="0.25">
      <c r="A247" s="500"/>
      <c r="B247" s="501"/>
      <c r="C247" s="499">
        <v>173</v>
      </c>
      <c r="D247" s="467"/>
      <c r="E247" s="468"/>
      <c r="F247" s="469"/>
      <c r="G247" s="469"/>
      <c r="H247" s="469"/>
      <c r="I247" s="470"/>
      <c r="J247" s="470"/>
      <c r="K247" s="471"/>
      <c r="L247" s="470"/>
      <c r="M247" s="443"/>
      <c r="N247" s="443"/>
      <c r="O247" s="443"/>
      <c r="P247" s="472"/>
      <c r="Q247" s="197">
        <v>0</v>
      </c>
      <c r="R247" s="198">
        <v>0</v>
      </c>
      <c r="S247" s="473"/>
      <c r="T247" s="197"/>
      <c r="U247" s="197"/>
      <c r="V247" s="197"/>
      <c r="W247" s="474"/>
      <c r="X247" s="473"/>
      <c r="Y247" s="473"/>
      <c r="Z247" s="473"/>
      <c r="AA247" s="475"/>
      <c r="AB247" s="469"/>
      <c r="AC247" s="469"/>
      <c r="AD247" s="469"/>
      <c r="AE247" s="476"/>
      <c r="AF247" s="221"/>
      <c r="AG247" s="221"/>
      <c r="AH247" s="477"/>
      <c r="AI247" s="478"/>
      <c r="AJ247" s="475"/>
      <c r="AK247" s="479"/>
      <c r="AL247" s="479"/>
      <c r="AM247" s="480"/>
      <c r="AN247" s="479"/>
      <c r="AO247" s="481"/>
      <c r="AP247" s="482"/>
      <c r="AQ247" s="552"/>
      <c r="AR247" s="483"/>
      <c r="AS247" s="539"/>
      <c r="AT247" s="540"/>
      <c r="AU247" s="541"/>
      <c r="AV247" s="484"/>
      <c r="AW247" s="484"/>
      <c r="AX247" s="484"/>
      <c r="AY247" s="484"/>
      <c r="AZ247" s="484"/>
      <c r="BA247" s="484"/>
      <c r="BB247" s="485"/>
      <c r="BC247" s="485"/>
      <c r="BD247" s="486"/>
      <c r="BE247" s="487"/>
      <c r="BF247" s="485"/>
      <c r="BG247" s="484"/>
      <c r="BH247" s="485"/>
      <c r="BI247" s="485"/>
      <c r="BJ247" s="485"/>
      <c r="BK247" s="488"/>
      <c r="BL247" s="489"/>
      <c r="BM247" s="485"/>
      <c r="BN247" s="485"/>
      <c r="BO247" s="485"/>
      <c r="BP247" s="485"/>
      <c r="BQ247" s="490"/>
      <c r="BR247" s="485"/>
      <c r="BS247" s="491" t="str">
        <f>IF(F247="","",IF(OR(AND(分岐管理シート!D245&lt;9, 分岐管理シート!L245&lt;10),AND(分岐管理シート!D245&gt;9, 分岐管理シート!L245&gt;10)),"","error"))</f>
        <v/>
      </c>
      <c r="BT247" s="491"/>
      <c r="BU247" s="491"/>
      <c r="BV247" s="491"/>
      <c r="BW247" s="491"/>
      <c r="BX247" s="491" t="str">
        <f>IF(AND(D247="R7_補正", OR(分岐管理シート!AF245&lt;27,分岐管理シート!AF245&gt;39)),"error","")</f>
        <v/>
      </c>
      <c r="BY247" s="491" t="str">
        <f>IF(F247="","",IF(OR(分岐管理シート!AG245&lt;27,分岐管理シート!AG245&gt;39),"error",""))</f>
        <v/>
      </c>
      <c r="BZ247" s="491" t="str">
        <f>IF(F247="","",IF(AND(OR(AD247="○", D247="R7_補正", D247="R7_予備"), 分岐管理シート!AG245&gt;=27),"",IF(AND(分岐管理シート!AG245&lt;=38, 分岐管理シート!AG245&gt;=27),"","error")))</f>
        <v/>
      </c>
      <c r="CA247" s="492" t="str">
        <f>IF(OR(D247="", D247="R6_補正", D247="R7_予備"),
   "",IF(F247="","",IF(AND(VLOOKUP(AE247,―!$AH$15:$AI$40,2,FALSE) &lt;= VLOOKUP(AF247,―!$AH$15:$AI$40,2,FALSE),VLOOKUP(AF247,―!$AH$15:$AI$40,2,FALSE) &lt;= VLOOKUP(AG247,―!$AH$15:$AI$40,2,FALSE)),"","error")))</f>
        <v/>
      </c>
      <c r="CB247" s="492" t="str">
        <f t="shared" si="11"/>
        <v/>
      </c>
      <c r="CC247" s="491" t="str">
        <f t="shared" si="12"/>
        <v/>
      </c>
      <c r="CD247" s="491" t="str">
        <f t="shared" si="13"/>
        <v/>
      </c>
      <c r="CE247" s="485"/>
      <c r="CF247" s="485"/>
      <c r="CG247" s="485"/>
      <c r="CH247" s="485"/>
      <c r="CI247" s="485" t="str">
        <f>分岐管理シート!BD245</f>
        <v/>
      </c>
      <c r="CJ247" s="493" t="str">
        <f t="shared" si="14"/>
        <v/>
      </c>
      <c r="CK247" s="555" t="str">
        <f>IF(D247="R6_補正",IF(SUM(変更カウント!D245:AR245)=0,"","error"),IF(AND(SUM(変更カウント!D245:AE245)=0,SUM(変更カウント!AH245:AP245)=0,変更カウント!AR245=0),"","error"))</f>
        <v/>
      </c>
    </row>
    <row r="248" spans="1:89" ht="24" thickBot="1" x14ac:dyDescent="0.25">
      <c r="A248" s="500"/>
      <c r="B248" s="501"/>
      <c r="C248" s="499">
        <v>174</v>
      </c>
      <c r="D248" s="467"/>
      <c r="E248" s="468"/>
      <c r="F248" s="469"/>
      <c r="G248" s="469"/>
      <c r="H248" s="469"/>
      <c r="I248" s="470"/>
      <c r="J248" s="470"/>
      <c r="K248" s="471"/>
      <c r="L248" s="470"/>
      <c r="M248" s="443"/>
      <c r="N248" s="443"/>
      <c r="O248" s="443"/>
      <c r="P248" s="472"/>
      <c r="Q248" s="197">
        <v>0</v>
      </c>
      <c r="R248" s="198">
        <v>0</v>
      </c>
      <c r="S248" s="473"/>
      <c r="T248" s="197"/>
      <c r="U248" s="197"/>
      <c r="V248" s="197"/>
      <c r="W248" s="474"/>
      <c r="X248" s="473"/>
      <c r="Y248" s="473"/>
      <c r="Z248" s="473"/>
      <c r="AA248" s="475"/>
      <c r="AB248" s="469"/>
      <c r="AC248" s="469"/>
      <c r="AD248" s="469"/>
      <c r="AE248" s="476"/>
      <c r="AF248" s="221"/>
      <c r="AG248" s="221"/>
      <c r="AH248" s="477"/>
      <c r="AI248" s="478"/>
      <c r="AJ248" s="475"/>
      <c r="AK248" s="479"/>
      <c r="AL248" s="479"/>
      <c r="AM248" s="480"/>
      <c r="AN248" s="479"/>
      <c r="AO248" s="481"/>
      <c r="AP248" s="482"/>
      <c r="AQ248" s="552"/>
      <c r="AR248" s="483"/>
      <c r="AS248" s="539"/>
      <c r="AT248" s="540"/>
      <c r="AU248" s="541"/>
      <c r="AV248" s="484"/>
      <c r="AW248" s="484"/>
      <c r="AX248" s="484"/>
      <c r="AY248" s="484"/>
      <c r="AZ248" s="484"/>
      <c r="BA248" s="484"/>
      <c r="BB248" s="485"/>
      <c r="BC248" s="485"/>
      <c r="BD248" s="486"/>
      <c r="BE248" s="487"/>
      <c r="BF248" s="485"/>
      <c r="BG248" s="484"/>
      <c r="BH248" s="485"/>
      <c r="BI248" s="485"/>
      <c r="BJ248" s="485"/>
      <c r="BK248" s="488"/>
      <c r="BL248" s="489"/>
      <c r="BM248" s="485"/>
      <c r="BN248" s="485"/>
      <c r="BO248" s="485"/>
      <c r="BP248" s="485"/>
      <c r="BQ248" s="490"/>
      <c r="BR248" s="485"/>
      <c r="BS248" s="491" t="str">
        <f>IF(F248="","",IF(OR(AND(分岐管理シート!D246&lt;9, 分岐管理シート!L246&lt;10),AND(分岐管理シート!D246&gt;9, 分岐管理シート!L246&gt;10)),"","error"))</f>
        <v/>
      </c>
      <c r="BT248" s="491"/>
      <c r="BU248" s="491"/>
      <c r="BV248" s="491"/>
      <c r="BW248" s="491"/>
      <c r="BX248" s="491" t="str">
        <f>IF(AND(D248="R7_補正", OR(分岐管理シート!AF246&lt;27,分岐管理シート!AF246&gt;39)),"error","")</f>
        <v/>
      </c>
      <c r="BY248" s="491" t="str">
        <f>IF(F248="","",IF(OR(分岐管理シート!AG246&lt;27,分岐管理シート!AG246&gt;39),"error",""))</f>
        <v/>
      </c>
      <c r="BZ248" s="491" t="str">
        <f>IF(F248="","",IF(AND(OR(AD248="○", D248="R7_補正", D248="R7_予備"), 分岐管理シート!AG246&gt;=27),"",IF(AND(分岐管理シート!AG246&lt;=38, 分岐管理シート!AG246&gt;=27),"","error")))</f>
        <v/>
      </c>
      <c r="CA248" s="492" t="str">
        <f>IF(OR(D248="", D248="R6_補正", D248="R7_予備"),
   "",IF(F248="","",IF(AND(VLOOKUP(AE248,―!$AH$15:$AI$40,2,FALSE) &lt;= VLOOKUP(AF248,―!$AH$15:$AI$40,2,FALSE),VLOOKUP(AF248,―!$AH$15:$AI$40,2,FALSE) &lt;= VLOOKUP(AG248,―!$AH$15:$AI$40,2,FALSE)),"","error")))</f>
        <v/>
      </c>
      <c r="CB248" s="492" t="str">
        <f t="shared" si="11"/>
        <v/>
      </c>
      <c r="CC248" s="491" t="str">
        <f t="shared" si="12"/>
        <v/>
      </c>
      <c r="CD248" s="491" t="str">
        <f t="shared" si="13"/>
        <v/>
      </c>
      <c r="CE248" s="485"/>
      <c r="CF248" s="485"/>
      <c r="CG248" s="485"/>
      <c r="CH248" s="485"/>
      <c r="CI248" s="485" t="str">
        <f>分岐管理シート!BD246</f>
        <v/>
      </c>
      <c r="CJ248" s="493" t="str">
        <f t="shared" si="14"/>
        <v/>
      </c>
      <c r="CK248" s="555" t="str">
        <f>IF(D248="R6_補正",IF(SUM(変更カウント!D246:AR246)=0,"","error"),IF(AND(SUM(変更カウント!D246:AE246)=0,SUM(変更カウント!AH246:AP246)=0,変更カウント!AR246=0),"","error"))</f>
        <v/>
      </c>
    </row>
    <row r="249" spans="1:89" ht="24" thickBot="1" x14ac:dyDescent="0.25">
      <c r="A249" s="500"/>
      <c r="B249" s="501"/>
      <c r="C249" s="498">
        <v>175</v>
      </c>
      <c r="D249" s="467"/>
      <c r="E249" s="468"/>
      <c r="F249" s="469"/>
      <c r="G249" s="469"/>
      <c r="H249" s="469"/>
      <c r="I249" s="470"/>
      <c r="J249" s="470"/>
      <c r="K249" s="471"/>
      <c r="L249" s="470"/>
      <c r="M249" s="443"/>
      <c r="N249" s="443"/>
      <c r="O249" s="443"/>
      <c r="P249" s="472"/>
      <c r="Q249" s="197">
        <v>0</v>
      </c>
      <c r="R249" s="198">
        <v>0</v>
      </c>
      <c r="S249" s="473"/>
      <c r="T249" s="197"/>
      <c r="U249" s="197"/>
      <c r="V249" s="197"/>
      <c r="W249" s="474"/>
      <c r="X249" s="473"/>
      <c r="Y249" s="473"/>
      <c r="Z249" s="473"/>
      <c r="AA249" s="475"/>
      <c r="AB249" s="469"/>
      <c r="AC249" s="469"/>
      <c r="AD249" s="469"/>
      <c r="AE249" s="476"/>
      <c r="AF249" s="221"/>
      <c r="AG249" s="221"/>
      <c r="AH249" s="477"/>
      <c r="AI249" s="478"/>
      <c r="AJ249" s="475"/>
      <c r="AK249" s="479"/>
      <c r="AL249" s="479"/>
      <c r="AM249" s="480"/>
      <c r="AN249" s="479"/>
      <c r="AO249" s="481"/>
      <c r="AP249" s="482"/>
      <c r="AQ249" s="552"/>
      <c r="AR249" s="483"/>
      <c r="AS249" s="539"/>
      <c r="AT249" s="540"/>
      <c r="AU249" s="541"/>
      <c r="AV249" s="484"/>
      <c r="AW249" s="484"/>
      <c r="AX249" s="484"/>
      <c r="AY249" s="484"/>
      <c r="AZ249" s="484"/>
      <c r="BA249" s="484"/>
      <c r="BB249" s="485"/>
      <c r="BC249" s="485"/>
      <c r="BD249" s="486"/>
      <c r="BE249" s="487"/>
      <c r="BF249" s="485"/>
      <c r="BG249" s="484"/>
      <c r="BH249" s="485"/>
      <c r="BI249" s="485"/>
      <c r="BJ249" s="485"/>
      <c r="BK249" s="488"/>
      <c r="BL249" s="489"/>
      <c r="BM249" s="485"/>
      <c r="BN249" s="485"/>
      <c r="BO249" s="485"/>
      <c r="BP249" s="485"/>
      <c r="BQ249" s="490"/>
      <c r="BR249" s="485"/>
      <c r="BS249" s="491" t="str">
        <f>IF(F249="","",IF(OR(AND(分岐管理シート!D247&lt;9, 分岐管理シート!L247&lt;10),AND(分岐管理シート!D247&gt;9, 分岐管理シート!L247&gt;10)),"","error"))</f>
        <v/>
      </c>
      <c r="BT249" s="491"/>
      <c r="BU249" s="491"/>
      <c r="BV249" s="491"/>
      <c r="BW249" s="491"/>
      <c r="BX249" s="491" t="str">
        <f>IF(AND(D249="R7_補正", OR(分岐管理シート!AF247&lt;27,分岐管理シート!AF247&gt;39)),"error","")</f>
        <v/>
      </c>
      <c r="BY249" s="491" t="str">
        <f>IF(F249="","",IF(OR(分岐管理シート!AG247&lt;27,分岐管理シート!AG247&gt;39),"error",""))</f>
        <v/>
      </c>
      <c r="BZ249" s="491" t="str">
        <f>IF(F249="","",IF(AND(OR(AD249="○", D249="R7_補正", D249="R7_予備"), 分岐管理シート!AG247&gt;=27),"",IF(AND(分岐管理シート!AG247&lt;=38, 分岐管理シート!AG247&gt;=27),"","error")))</f>
        <v/>
      </c>
      <c r="CA249" s="492" t="str">
        <f>IF(OR(D249="", D249="R6_補正", D249="R7_予備"),
   "",IF(F249="","",IF(AND(VLOOKUP(AE249,―!$AH$15:$AI$40,2,FALSE) &lt;= VLOOKUP(AF249,―!$AH$15:$AI$40,2,FALSE),VLOOKUP(AF249,―!$AH$15:$AI$40,2,FALSE) &lt;= VLOOKUP(AG249,―!$AH$15:$AI$40,2,FALSE)),"","error")))</f>
        <v/>
      </c>
      <c r="CB249" s="492" t="str">
        <f t="shared" si="11"/>
        <v/>
      </c>
      <c r="CC249" s="491" t="str">
        <f t="shared" si="12"/>
        <v/>
      </c>
      <c r="CD249" s="491" t="str">
        <f t="shared" si="13"/>
        <v/>
      </c>
      <c r="CE249" s="485"/>
      <c r="CF249" s="485"/>
      <c r="CG249" s="485"/>
      <c r="CH249" s="485"/>
      <c r="CI249" s="485" t="str">
        <f>分岐管理シート!BD247</f>
        <v/>
      </c>
      <c r="CJ249" s="493" t="str">
        <f t="shared" si="14"/>
        <v/>
      </c>
      <c r="CK249" s="555" t="str">
        <f>IF(D249="R6_補正",IF(SUM(変更カウント!D247:AR247)=0,"","error"),IF(AND(SUM(変更カウント!D247:AE247)=0,SUM(変更カウント!AH247:AP247)=0,変更カウント!AR247=0),"","error"))</f>
        <v/>
      </c>
    </row>
    <row r="250" spans="1:89" ht="24" thickBot="1" x14ac:dyDescent="0.25">
      <c r="A250" s="500"/>
      <c r="B250" s="501"/>
      <c r="C250" s="499">
        <v>176</v>
      </c>
      <c r="D250" s="467"/>
      <c r="E250" s="468"/>
      <c r="F250" s="469"/>
      <c r="G250" s="469"/>
      <c r="H250" s="469"/>
      <c r="I250" s="470"/>
      <c r="J250" s="470"/>
      <c r="K250" s="471"/>
      <c r="L250" s="470"/>
      <c r="M250" s="443"/>
      <c r="N250" s="443"/>
      <c r="O250" s="443"/>
      <c r="P250" s="472"/>
      <c r="Q250" s="197">
        <v>0</v>
      </c>
      <c r="R250" s="198">
        <v>0</v>
      </c>
      <c r="S250" s="473"/>
      <c r="T250" s="197"/>
      <c r="U250" s="197"/>
      <c r="V250" s="197"/>
      <c r="W250" s="474"/>
      <c r="X250" s="473"/>
      <c r="Y250" s="473"/>
      <c r="Z250" s="473"/>
      <c r="AA250" s="475"/>
      <c r="AB250" s="469"/>
      <c r="AC250" s="469"/>
      <c r="AD250" s="469"/>
      <c r="AE250" s="476"/>
      <c r="AF250" s="221"/>
      <c r="AG250" s="221"/>
      <c r="AH250" s="477"/>
      <c r="AI250" s="478"/>
      <c r="AJ250" s="475"/>
      <c r="AK250" s="479"/>
      <c r="AL250" s="479"/>
      <c r="AM250" s="480"/>
      <c r="AN250" s="479"/>
      <c r="AO250" s="481"/>
      <c r="AP250" s="482"/>
      <c r="AQ250" s="552"/>
      <c r="AR250" s="483"/>
      <c r="AS250" s="539"/>
      <c r="AT250" s="540"/>
      <c r="AU250" s="541"/>
      <c r="AV250" s="484"/>
      <c r="AW250" s="484"/>
      <c r="AX250" s="484"/>
      <c r="AY250" s="484"/>
      <c r="AZ250" s="484"/>
      <c r="BA250" s="484"/>
      <c r="BB250" s="485"/>
      <c r="BC250" s="485"/>
      <c r="BD250" s="486"/>
      <c r="BE250" s="487"/>
      <c r="BF250" s="485"/>
      <c r="BG250" s="484"/>
      <c r="BH250" s="485"/>
      <c r="BI250" s="485"/>
      <c r="BJ250" s="485"/>
      <c r="BK250" s="488"/>
      <c r="BL250" s="489"/>
      <c r="BM250" s="485"/>
      <c r="BN250" s="485"/>
      <c r="BO250" s="485"/>
      <c r="BP250" s="485"/>
      <c r="BQ250" s="490"/>
      <c r="BR250" s="485"/>
      <c r="BS250" s="491" t="str">
        <f>IF(F250="","",IF(OR(AND(分岐管理シート!D248&lt;9, 分岐管理シート!L248&lt;10),AND(分岐管理シート!D248&gt;9, 分岐管理シート!L248&gt;10)),"","error"))</f>
        <v/>
      </c>
      <c r="BT250" s="491"/>
      <c r="BU250" s="491"/>
      <c r="BV250" s="491"/>
      <c r="BW250" s="491"/>
      <c r="BX250" s="491" t="str">
        <f>IF(AND(D250="R7_補正", OR(分岐管理シート!AF248&lt;27,分岐管理シート!AF248&gt;39)),"error","")</f>
        <v/>
      </c>
      <c r="BY250" s="491" t="str">
        <f>IF(F250="","",IF(OR(分岐管理シート!AG248&lt;27,分岐管理シート!AG248&gt;39),"error",""))</f>
        <v/>
      </c>
      <c r="BZ250" s="491" t="str">
        <f>IF(F250="","",IF(AND(OR(AD250="○", D250="R7_補正", D250="R7_予備"), 分岐管理シート!AG248&gt;=27),"",IF(AND(分岐管理シート!AG248&lt;=38, 分岐管理シート!AG248&gt;=27),"","error")))</f>
        <v/>
      </c>
      <c r="CA250" s="492" t="str">
        <f>IF(OR(D250="", D250="R6_補正", D250="R7_予備"),
   "",IF(F250="","",IF(AND(VLOOKUP(AE250,―!$AH$15:$AI$40,2,FALSE) &lt;= VLOOKUP(AF250,―!$AH$15:$AI$40,2,FALSE),VLOOKUP(AF250,―!$AH$15:$AI$40,2,FALSE) &lt;= VLOOKUP(AG250,―!$AH$15:$AI$40,2,FALSE)),"","error")))</f>
        <v/>
      </c>
      <c r="CB250" s="492" t="str">
        <f t="shared" si="11"/>
        <v/>
      </c>
      <c r="CC250" s="491" t="str">
        <f t="shared" si="12"/>
        <v/>
      </c>
      <c r="CD250" s="491" t="str">
        <f t="shared" si="13"/>
        <v/>
      </c>
      <c r="CE250" s="485"/>
      <c r="CF250" s="485"/>
      <c r="CG250" s="485"/>
      <c r="CH250" s="485"/>
      <c r="CI250" s="485" t="str">
        <f>分岐管理シート!BD248</f>
        <v/>
      </c>
      <c r="CJ250" s="493" t="str">
        <f t="shared" si="14"/>
        <v/>
      </c>
      <c r="CK250" s="555" t="str">
        <f>IF(D250="R6_補正",IF(SUM(変更カウント!D248:AR248)=0,"","error"),IF(AND(SUM(変更カウント!D248:AE248)=0,SUM(変更カウント!AH248:AP248)=0,変更カウント!AR248=0),"","error"))</f>
        <v/>
      </c>
    </row>
    <row r="251" spans="1:89" ht="24" thickBot="1" x14ac:dyDescent="0.25">
      <c r="A251" s="500"/>
      <c r="B251" s="501"/>
      <c r="C251" s="499">
        <v>177</v>
      </c>
      <c r="D251" s="467"/>
      <c r="E251" s="468"/>
      <c r="F251" s="469"/>
      <c r="G251" s="469"/>
      <c r="H251" s="469"/>
      <c r="I251" s="470"/>
      <c r="J251" s="470"/>
      <c r="K251" s="471"/>
      <c r="L251" s="470"/>
      <c r="M251" s="443"/>
      <c r="N251" s="443"/>
      <c r="O251" s="443"/>
      <c r="P251" s="472"/>
      <c r="Q251" s="197">
        <v>0</v>
      </c>
      <c r="R251" s="198">
        <v>0</v>
      </c>
      <c r="S251" s="473"/>
      <c r="T251" s="197"/>
      <c r="U251" s="197"/>
      <c r="V251" s="197"/>
      <c r="W251" s="474"/>
      <c r="X251" s="473"/>
      <c r="Y251" s="473"/>
      <c r="Z251" s="473"/>
      <c r="AA251" s="475"/>
      <c r="AB251" s="469"/>
      <c r="AC251" s="469"/>
      <c r="AD251" s="469"/>
      <c r="AE251" s="476"/>
      <c r="AF251" s="221"/>
      <c r="AG251" s="221"/>
      <c r="AH251" s="477"/>
      <c r="AI251" s="478"/>
      <c r="AJ251" s="475"/>
      <c r="AK251" s="479"/>
      <c r="AL251" s="479"/>
      <c r="AM251" s="480"/>
      <c r="AN251" s="479"/>
      <c r="AO251" s="481"/>
      <c r="AP251" s="482"/>
      <c r="AQ251" s="552"/>
      <c r="AR251" s="483"/>
      <c r="AS251" s="539"/>
      <c r="AT251" s="540"/>
      <c r="AU251" s="541"/>
      <c r="AV251" s="484"/>
      <c r="AW251" s="484"/>
      <c r="AX251" s="484"/>
      <c r="AY251" s="484"/>
      <c r="AZ251" s="484"/>
      <c r="BA251" s="484"/>
      <c r="BB251" s="485"/>
      <c r="BC251" s="485"/>
      <c r="BD251" s="486"/>
      <c r="BE251" s="487"/>
      <c r="BF251" s="485"/>
      <c r="BG251" s="484"/>
      <c r="BH251" s="485"/>
      <c r="BI251" s="485"/>
      <c r="BJ251" s="485"/>
      <c r="BK251" s="488"/>
      <c r="BL251" s="489"/>
      <c r="BM251" s="485"/>
      <c r="BN251" s="485"/>
      <c r="BO251" s="485"/>
      <c r="BP251" s="485"/>
      <c r="BQ251" s="490"/>
      <c r="BR251" s="485"/>
      <c r="BS251" s="491" t="str">
        <f>IF(F251="","",IF(OR(AND(分岐管理シート!D249&lt;9, 分岐管理シート!L249&lt;10),AND(分岐管理シート!D249&gt;9, 分岐管理シート!L249&gt;10)),"","error"))</f>
        <v/>
      </c>
      <c r="BT251" s="491"/>
      <c r="BU251" s="491"/>
      <c r="BV251" s="491"/>
      <c r="BW251" s="491"/>
      <c r="BX251" s="491" t="str">
        <f>IF(AND(D251="R7_補正", OR(分岐管理シート!AF249&lt;27,分岐管理シート!AF249&gt;39)),"error","")</f>
        <v/>
      </c>
      <c r="BY251" s="491" t="str">
        <f>IF(F251="","",IF(OR(分岐管理シート!AG249&lt;27,分岐管理シート!AG249&gt;39),"error",""))</f>
        <v/>
      </c>
      <c r="BZ251" s="491" t="str">
        <f>IF(F251="","",IF(AND(OR(AD251="○", D251="R7_補正", D251="R7_予備"), 分岐管理シート!AG249&gt;=27),"",IF(AND(分岐管理シート!AG249&lt;=38, 分岐管理シート!AG249&gt;=27),"","error")))</f>
        <v/>
      </c>
      <c r="CA251" s="492" t="str">
        <f>IF(OR(D251="", D251="R6_補正", D251="R7_予備"),
   "",IF(F251="","",IF(AND(VLOOKUP(AE251,―!$AH$15:$AI$40,2,FALSE) &lt;= VLOOKUP(AF251,―!$AH$15:$AI$40,2,FALSE),VLOOKUP(AF251,―!$AH$15:$AI$40,2,FALSE) &lt;= VLOOKUP(AG251,―!$AH$15:$AI$40,2,FALSE)),"","error")))</f>
        <v/>
      </c>
      <c r="CB251" s="492" t="str">
        <f t="shared" si="11"/>
        <v/>
      </c>
      <c r="CC251" s="491" t="str">
        <f t="shared" si="12"/>
        <v/>
      </c>
      <c r="CD251" s="491" t="str">
        <f t="shared" si="13"/>
        <v/>
      </c>
      <c r="CE251" s="485"/>
      <c r="CF251" s="485"/>
      <c r="CG251" s="485"/>
      <c r="CH251" s="485"/>
      <c r="CI251" s="485" t="str">
        <f>分岐管理シート!BD249</f>
        <v/>
      </c>
      <c r="CJ251" s="493" t="str">
        <f t="shared" si="14"/>
        <v/>
      </c>
      <c r="CK251" s="555" t="str">
        <f>IF(D251="R6_補正",IF(SUM(変更カウント!D249:AR249)=0,"","error"),IF(AND(SUM(変更カウント!D249:AE249)=0,SUM(変更カウント!AH249:AP249)=0,変更カウント!AR249=0),"","error"))</f>
        <v/>
      </c>
    </row>
    <row r="252" spans="1:89" ht="24" thickBot="1" x14ac:dyDescent="0.25">
      <c r="A252" s="500"/>
      <c r="B252" s="501"/>
      <c r="C252" s="498">
        <v>178</v>
      </c>
      <c r="D252" s="467"/>
      <c r="E252" s="468"/>
      <c r="F252" s="469"/>
      <c r="G252" s="469"/>
      <c r="H252" s="469"/>
      <c r="I252" s="470"/>
      <c r="J252" s="470"/>
      <c r="K252" s="471"/>
      <c r="L252" s="470"/>
      <c r="M252" s="443"/>
      <c r="N252" s="443"/>
      <c r="O252" s="443"/>
      <c r="P252" s="472"/>
      <c r="Q252" s="197">
        <v>0</v>
      </c>
      <c r="R252" s="198">
        <v>0</v>
      </c>
      <c r="S252" s="473"/>
      <c r="T252" s="197"/>
      <c r="U252" s="197"/>
      <c r="V252" s="197"/>
      <c r="W252" s="474"/>
      <c r="X252" s="473"/>
      <c r="Y252" s="473"/>
      <c r="Z252" s="473"/>
      <c r="AA252" s="475"/>
      <c r="AB252" s="469"/>
      <c r="AC252" s="469"/>
      <c r="AD252" s="469"/>
      <c r="AE252" s="476"/>
      <c r="AF252" s="221"/>
      <c r="AG252" s="221"/>
      <c r="AH252" s="477"/>
      <c r="AI252" s="478"/>
      <c r="AJ252" s="475"/>
      <c r="AK252" s="479"/>
      <c r="AL252" s="479"/>
      <c r="AM252" s="480"/>
      <c r="AN252" s="479"/>
      <c r="AO252" s="481"/>
      <c r="AP252" s="482"/>
      <c r="AQ252" s="552"/>
      <c r="AR252" s="483"/>
      <c r="AS252" s="539"/>
      <c r="AT252" s="540"/>
      <c r="AU252" s="541"/>
      <c r="AV252" s="484"/>
      <c r="AW252" s="484"/>
      <c r="AX252" s="484"/>
      <c r="AY252" s="484"/>
      <c r="AZ252" s="484"/>
      <c r="BA252" s="484"/>
      <c r="BB252" s="485"/>
      <c r="BC252" s="485"/>
      <c r="BD252" s="486"/>
      <c r="BE252" s="487"/>
      <c r="BF252" s="485"/>
      <c r="BG252" s="484"/>
      <c r="BH252" s="485"/>
      <c r="BI252" s="485"/>
      <c r="BJ252" s="485"/>
      <c r="BK252" s="488"/>
      <c r="BL252" s="489"/>
      <c r="BM252" s="485"/>
      <c r="BN252" s="485"/>
      <c r="BO252" s="485"/>
      <c r="BP252" s="485"/>
      <c r="BQ252" s="490"/>
      <c r="BR252" s="485"/>
      <c r="BS252" s="491" t="str">
        <f>IF(F252="","",IF(OR(AND(分岐管理シート!D250&lt;9, 分岐管理シート!L250&lt;10),AND(分岐管理シート!D250&gt;9, 分岐管理シート!L250&gt;10)),"","error"))</f>
        <v/>
      </c>
      <c r="BT252" s="491"/>
      <c r="BU252" s="491"/>
      <c r="BV252" s="491"/>
      <c r="BW252" s="491"/>
      <c r="BX252" s="491" t="str">
        <f>IF(AND(D252="R7_補正", OR(分岐管理シート!AF250&lt;27,分岐管理シート!AF250&gt;39)),"error","")</f>
        <v/>
      </c>
      <c r="BY252" s="491" t="str">
        <f>IF(F252="","",IF(OR(分岐管理シート!AG250&lt;27,分岐管理シート!AG250&gt;39),"error",""))</f>
        <v/>
      </c>
      <c r="BZ252" s="491" t="str">
        <f>IF(F252="","",IF(AND(OR(AD252="○", D252="R7_補正", D252="R7_予備"), 分岐管理シート!AG250&gt;=27),"",IF(AND(分岐管理シート!AG250&lt;=38, 分岐管理シート!AG250&gt;=27),"","error")))</f>
        <v/>
      </c>
      <c r="CA252" s="492" t="str">
        <f>IF(OR(D252="", D252="R6_補正", D252="R7_予備"),
   "",IF(F252="","",IF(AND(VLOOKUP(AE252,―!$AH$15:$AI$40,2,FALSE) &lt;= VLOOKUP(AF252,―!$AH$15:$AI$40,2,FALSE),VLOOKUP(AF252,―!$AH$15:$AI$40,2,FALSE) &lt;= VLOOKUP(AG252,―!$AH$15:$AI$40,2,FALSE)),"","error")))</f>
        <v/>
      </c>
      <c r="CB252" s="492" t="str">
        <f t="shared" si="11"/>
        <v/>
      </c>
      <c r="CC252" s="491" t="str">
        <f t="shared" si="12"/>
        <v/>
      </c>
      <c r="CD252" s="491" t="str">
        <f t="shared" si="13"/>
        <v/>
      </c>
      <c r="CE252" s="485"/>
      <c r="CF252" s="485"/>
      <c r="CG252" s="485"/>
      <c r="CH252" s="485"/>
      <c r="CI252" s="485" t="str">
        <f>分岐管理シート!BD250</f>
        <v/>
      </c>
      <c r="CJ252" s="493" t="str">
        <f t="shared" si="14"/>
        <v/>
      </c>
      <c r="CK252" s="555" t="str">
        <f>IF(D252="R6_補正",IF(SUM(変更カウント!D250:AR250)=0,"","error"),IF(AND(SUM(変更カウント!D250:AE250)=0,SUM(変更カウント!AH250:AP250)=0,変更カウント!AR250=0),"","error"))</f>
        <v/>
      </c>
    </row>
    <row r="253" spans="1:89" ht="24" thickBot="1" x14ac:dyDescent="0.25">
      <c r="A253" s="500"/>
      <c r="B253" s="501"/>
      <c r="C253" s="499">
        <v>179</v>
      </c>
      <c r="D253" s="467"/>
      <c r="E253" s="468"/>
      <c r="F253" s="469"/>
      <c r="G253" s="469"/>
      <c r="H253" s="469"/>
      <c r="I253" s="470"/>
      <c r="J253" s="470"/>
      <c r="K253" s="471"/>
      <c r="L253" s="470"/>
      <c r="M253" s="443"/>
      <c r="N253" s="443"/>
      <c r="O253" s="443"/>
      <c r="P253" s="472"/>
      <c r="Q253" s="197">
        <v>0</v>
      </c>
      <c r="R253" s="198">
        <v>0</v>
      </c>
      <c r="S253" s="473"/>
      <c r="T253" s="197"/>
      <c r="U253" s="197"/>
      <c r="V253" s="197"/>
      <c r="W253" s="474"/>
      <c r="X253" s="473"/>
      <c r="Y253" s="473"/>
      <c r="Z253" s="473"/>
      <c r="AA253" s="475"/>
      <c r="AB253" s="469"/>
      <c r="AC253" s="469"/>
      <c r="AD253" s="469"/>
      <c r="AE253" s="476"/>
      <c r="AF253" s="221"/>
      <c r="AG253" s="221"/>
      <c r="AH253" s="477"/>
      <c r="AI253" s="478"/>
      <c r="AJ253" s="475"/>
      <c r="AK253" s="479"/>
      <c r="AL253" s="479"/>
      <c r="AM253" s="480"/>
      <c r="AN253" s="479"/>
      <c r="AO253" s="481"/>
      <c r="AP253" s="482"/>
      <c r="AQ253" s="552"/>
      <c r="AR253" s="483"/>
      <c r="AS253" s="539"/>
      <c r="AT253" s="540"/>
      <c r="AU253" s="541"/>
      <c r="AV253" s="484"/>
      <c r="AW253" s="484"/>
      <c r="AX253" s="484"/>
      <c r="AY253" s="484"/>
      <c r="AZ253" s="484"/>
      <c r="BA253" s="484"/>
      <c r="BB253" s="485"/>
      <c r="BC253" s="485"/>
      <c r="BD253" s="486"/>
      <c r="BE253" s="487"/>
      <c r="BF253" s="485"/>
      <c r="BG253" s="484"/>
      <c r="BH253" s="485"/>
      <c r="BI253" s="485"/>
      <c r="BJ253" s="485"/>
      <c r="BK253" s="488"/>
      <c r="BL253" s="489"/>
      <c r="BM253" s="485"/>
      <c r="BN253" s="485"/>
      <c r="BO253" s="485"/>
      <c r="BP253" s="485"/>
      <c r="BQ253" s="490"/>
      <c r="BR253" s="485"/>
      <c r="BS253" s="491" t="str">
        <f>IF(F253="","",IF(OR(AND(分岐管理シート!D251&lt;9, 分岐管理シート!L251&lt;10),AND(分岐管理シート!D251&gt;9, 分岐管理シート!L251&gt;10)),"","error"))</f>
        <v/>
      </c>
      <c r="BT253" s="491"/>
      <c r="BU253" s="491"/>
      <c r="BV253" s="491"/>
      <c r="BW253" s="491"/>
      <c r="BX253" s="491" t="str">
        <f>IF(AND(D253="R7_補正", OR(分岐管理シート!AF251&lt;27,分岐管理シート!AF251&gt;39)),"error","")</f>
        <v/>
      </c>
      <c r="BY253" s="491" t="str">
        <f>IF(F253="","",IF(OR(分岐管理シート!AG251&lt;27,分岐管理シート!AG251&gt;39),"error",""))</f>
        <v/>
      </c>
      <c r="BZ253" s="491" t="str">
        <f>IF(F253="","",IF(AND(OR(AD253="○", D253="R7_補正", D253="R7_予備"), 分岐管理シート!AG251&gt;=27),"",IF(AND(分岐管理シート!AG251&lt;=38, 分岐管理シート!AG251&gt;=27),"","error")))</f>
        <v/>
      </c>
      <c r="CA253" s="492" t="str">
        <f>IF(OR(D253="", D253="R6_補正", D253="R7_予備"),
   "",IF(F253="","",IF(AND(VLOOKUP(AE253,―!$AH$15:$AI$40,2,FALSE) &lt;= VLOOKUP(AF253,―!$AH$15:$AI$40,2,FALSE),VLOOKUP(AF253,―!$AH$15:$AI$40,2,FALSE) &lt;= VLOOKUP(AG253,―!$AH$15:$AI$40,2,FALSE)),"","error")))</f>
        <v/>
      </c>
      <c r="CB253" s="492" t="str">
        <f t="shared" si="11"/>
        <v/>
      </c>
      <c r="CC253" s="491" t="str">
        <f t="shared" si="12"/>
        <v/>
      </c>
      <c r="CD253" s="491" t="str">
        <f t="shared" si="13"/>
        <v/>
      </c>
      <c r="CE253" s="485"/>
      <c r="CF253" s="485"/>
      <c r="CG253" s="485"/>
      <c r="CH253" s="485"/>
      <c r="CI253" s="485" t="str">
        <f>分岐管理シート!BD251</f>
        <v/>
      </c>
      <c r="CJ253" s="493" t="str">
        <f t="shared" si="14"/>
        <v/>
      </c>
      <c r="CK253" s="555" t="str">
        <f>IF(D253="R6_補正",IF(SUM(変更カウント!D251:AR251)=0,"","error"),IF(AND(SUM(変更カウント!D251:AE251)=0,SUM(変更カウント!AH251:AP251)=0,変更カウント!AR251=0),"","error"))</f>
        <v/>
      </c>
    </row>
    <row r="254" spans="1:89" ht="24" thickBot="1" x14ac:dyDescent="0.25">
      <c r="A254" s="500"/>
      <c r="B254" s="501"/>
      <c r="C254" s="499">
        <v>180</v>
      </c>
      <c r="D254" s="467"/>
      <c r="E254" s="468"/>
      <c r="F254" s="469"/>
      <c r="G254" s="469"/>
      <c r="H254" s="469"/>
      <c r="I254" s="470"/>
      <c r="J254" s="470"/>
      <c r="K254" s="471"/>
      <c r="L254" s="470"/>
      <c r="M254" s="443"/>
      <c r="N254" s="443"/>
      <c r="O254" s="443"/>
      <c r="P254" s="472"/>
      <c r="Q254" s="197">
        <v>0</v>
      </c>
      <c r="R254" s="198">
        <v>0</v>
      </c>
      <c r="S254" s="473"/>
      <c r="T254" s="197"/>
      <c r="U254" s="197"/>
      <c r="V254" s="197"/>
      <c r="W254" s="474"/>
      <c r="X254" s="473"/>
      <c r="Y254" s="473"/>
      <c r="Z254" s="473"/>
      <c r="AA254" s="475"/>
      <c r="AB254" s="469"/>
      <c r="AC254" s="469"/>
      <c r="AD254" s="469"/>
      <c r="AE254" s="476"/>
      <c r="AF254" s="221"/>
      <c r="AG254" s="221"/>
      <c r="AH254" s="477"/>
      <c r="AI254" s="478"/>
      <c r="AJ254" s="475"/>
      <c r="AK254" s="479"/>
      <c r="AL254" s="479"/>
      <c r="AM254" s="480"/>
      <c r="AN254" s="479"/>
      <c r="AO254" s="481"/>
      <c r="AP254" s="482"/>
      <c r="AQ254" s="552"/>
      <c r="AR254" s="483"/>
      <c r="AS254" s="539"/>
      <c r="AT254" s="540"/>
      <c r="AU254" s="541"/>
      <c r="AV254" s="484"/>
      <c r="AW254" s="484"/>
      <c r="AX254" s="484"/>
      <c r="AY254" s="484"/>
      <c r="AZ254" s="484"/>
      <c r="BA254" s="484"/>
      <c r="BB254" s="485"/>
      <c r="BC254" s="485"/>
      <c r="BD254" s="486"/>
      <c r="BE254" s="487"/>
      <c r="BF254" s="485"/>
      <c r="BG254" s="484"/>
      <c r="BH254" s="485"/>
      <c r="BI254" s="485"/>
      <c r="BJ254" s="485"/>
      <c r="BK254" s="488"/>
      <c r="BL254" s="489"/>
      <c r="BM254" s="485"/>
      <c r="BN254" s="485"/>
      <c r="BO254" s="485"/>
      <c r="BP254" s="485"/>
      <c r="BQ254" s="490"/>
      <c r="BR254" s="485"/>
      <c r="BS254" s="491" t="str">
        <f>IF(F254="","",IF(OR(AND(分岐管理シート!D252&lt;9, 分岐管理シート!L252&lt;10),AND(分岐管理シート!D252&gt;9, 分岐管理シート!L252&gt;10)),"","error"))</f>
        <v/>
      </c>
      <c r="BT254" s="491"/>
      <c r="BU254" s="491"/>
      <c r="BV254" s="491"/>
      <c r="BW254" s="491"/>
      <c r="BX254" s="491" t="str">
        <f>IF(AND(D254="R7_補正", OR(分岐管理シート!AF252&lt;27,分岐管理シート!AF252&gt;39)),"error","")</f>
        <v/>
      </c>
      <c r="BY254" s="491" t="str">
        <f>IF(F254="","",IF(OR(分岐管理シート!AG252&lt;27,分岐管理シート!AG252&gt;39),"error",""))</f>
        <v/>
      </c>
      <c r="BZ254" s="491" t="str">
        <f>IF(F254="","",IF(AND(OR(AD254="○", D254="R7_補正", D254="R7_予備"), 分岐管理シート!AG252&gt;=27),"",IF(AND(分岐管理シート!AG252&lt;=38, 分岐管理シート!AG252&gt;=27),"","error")))</f>
        <v/>
      </c>
      <c r="CA254" s="492" t="str">
        <f>IF(OR(D254="", D254="R6_補正", D254="R7_予備"),
   "",IF(F254="","",IF(AND(VLOOKUP(AE254,―!$AH$15:$AI$40,2,FALSE) &lt;= VLOOKUP(AF254,―!$AH$15:$AI$40,2,FALSE),VLOOKUP(AF254,―!$AH$15:$AI$40,2,FALSE) &lt;= VLOOKUP(AG254,―!$AH$15:$AI$40,2,FALSE)),"","error")))</f>
        <v/>
      </c>
      <c r="CB254" s="492" t="str">
        <f t="shared" si="11"/>
        <v/>
      </c>
      <c r="CC254" s="491" t="str">
        <f t="shared" si="12"/>
        <v/>
      </c>
      <c r="CD254" s="491" t="str">
        <f t="shared" si="13"/>
        <v/>
      </c>
      <c r="CE254" s="485"/>
      <c r="CF254" s="485"/>
      <c r="CG254" s="485"/>
      <c r="CH254" s="485"/>
      <c r="CI254" s="485" t="str">
        <f>分岐管理シート!BD252</f>
        <v/>
      </c>
      <c r="CJ254" s="493" t="str">
        <f t="shared" si="14"/>
        <v/>
      </c>
      <c r="CK254" s="555" t="str">
        <f>IF(D254="R6_補正",IF(SUM(変更カウント!D252:AR252)=0,"","error"),IF(AND(SUM(変更カウント!D252:AE252)=0,SUM(変更カウント!AH252:AP252)=0,変更カウント!AR252=0),"","error"))</f>
        <v/>
      </c>
    </row>
    <row r="255" spans="1:89" ht="24" thickBot="1" x14ac:dyDescent="0.25">
      <c r="A255" s="500"/>
      <c r="B255" s="501"/>
      <c r="C255" s="498">
        <v>181</v>
      </c>
      <c r="D255" s="467"/>
      <c r="E255" s="468"/>
      <c r="F255" s="469"/>
      <c r="G255" s="469"/>
      <c r="H255" s="469"/>
      <c r="I255" s="470"/>
      <c r="J255" s="470"/>
      <c r="K255" s="471"/>
      <c r="L255" s="470"/>
      <c r="M255" s="443"/>
      <c r="N255" s="443"/>
      <c r="O255" s="443"/>
      <c r="P255" s="472"/>
      <c r="Q255" s="197">
        <v>0</v>
      </c>
      <c r="R255" s="198">
        <v>0</v>
      </c>
      <c r="S255" s="473"/>
      <c r="T255" s="197"/>
      <c r="U255" s="197"/>
      <c r="V255" s="197"/>
      <c r="W255" s="474"/>
      <c r="X255" s="473"/>
      <c r="Y255" s="473"/>
      <c r="Z255" s="473"/>
      <c r="AA255" s="475"/>
      <c r="AB255" s="469"/>
      <c r="AC255" s="469"/>
      <c r="AD255" s="469"/>
      <c r="AE255" s="476"/>
      <c r="AF255" s="221"/>
      <c r="AG255" s="221"/>
      <c r="AH255" s="477"/>
      <c r="AI255" s="478"/>
      <c r="AJ255" s="475"/>
      <c r="AK255" s="479"/>
      <c r="AL255" s="479"/>
      <c r="AM255" s="480"/>
      <c r="AN255" s="479"/>
      <c r="AO255" s="481"/>
      <c r="AP255" s="482"/>
      <c r="AQ255" s="552"/>
      <c r="AR255" s="483"/>
      <c r="AS255" s="539"/>
      <c r="AT255" s="540"/>
      <c r="AU255" s="541"/>
      <c r="AV255" s="484"/>
      <c r="AW255" s="484"/>
      <c r="AX255" s="484"/>
      <c r="AY255" s="484"/>
      <c r="AZ255" s="484"/>
      <c r="BA255" s="484"/>
      <c r="BB255" s="485"/>
      <c r="BC255" s="485"/>
      <c r="BD255" s="486"/>
      <c r="BE255" s="487"/>
      <c r="BF255" s="485"/>
      <c r="BG255" s="484"/>
      <c r="BH255" s="485"/>
      <c r="BI255" s="485"/>
      <c r="BJ255" s="485"/>
      <c r="BK255" s="488"/>
      <c r="BL255" s="489"/>
      <c r="BM255" s="485"/>
      <c r="BN255" s="485"/>
      <c r="BO255" s="485"/>
      <c r="BP255" s="485"/>
      <c r="BQ255" s="490"/>
      <c r="BR255" s="485"/>
      <c r="BS255" s="491" t="str">
        <f>IF(F255="","",IF(OR(AND(分岐管理シート!D253&lt;9, 分岐管理シート!L253&lt;10),AND(分岐管理シート!D253&gt;9, 分岐管理シート!L253&gt;10)),"","error"))</f>
        <v/>
      </c>
      <c r="BT255" s="491"/>
      <c r="BU255" s="491"/>
      <c r="BV255" s="491"/>
      <c r="BW255" s="491"/>
      <c r="BX255" s="491" t="str">
        <f>IF(AND(D255="R7_補正", OR(分岐管理シート!AF253&lt;27,分岐管理シート!AF253&gt;39)),"error","")</f>
        <v/>
      </c>
      <c r="BY255" s="491" t="str">
        <f>IF(F255="","",IF(OR(分岐管理シート!AG253&lt;27,分岐管理シート!AG253&gt;39),"error",""))</f>
        <v/>
      </c>
      <c r="BZ255" s="491" t="str">
        <f>IF(F255="","",IF(AND(OR(AD255="○", D255="R7_補正", D255="R7_予備"), 分岐管理シート!AG253&gt;=27),"",IF(AND(分岐管理シート!AG253&lt;=38, 分岐管理シート!AG253&gt;=27),"","error")))</f>
        <v/>
      </c>
      <c r="CA255" s="492" t="str">
        <f>IF(OR(D255="", D255="R6_補正", D255="R7_予備"),
   "",IF(F255="","",IF(AND(VLOOKUP(AE255,―!$AH$15:$AI$40,2,FALSE) &lt;= VLOOKUP(AF255,―!$AH$15:$AI$40,2,FALSE),VLOOKUP(AF255,―!$AH$15:$AI$40,2,FALSE) &lt;= VLOOKUP(AG255,―!$AH$15:$AI$40,2,FALSE)),"","error")))</f>
        <v/>
      </c>
      <c r="CB255" s="492" t="str">
        <f t="shared" si="11"/>
        <v/>
      </c>
      <c r="CC255" s="491" t="str">
        <f t="shared" si="12"/>
        <v/>
      </c>
      <c r="CD255" s="491" t="str">
        <f t="shared" si="13"/>
        <v/>
      </c>
      <c r="CE255" s="485"/>
      <c r="CF255" s="485"/>
      <c r="CG255" s="485"/>
      <c r="CH255" s="485"/>
      <c r="CI255" s="485" t="str">
        <f>分岐管理シート!BD253</f>
        <v/>
      </c>
      <c r="CJ255" s="493" t="str">
        <f t="shared" si="14"/>
        <v/>
      </c>
      <c r="CK255" s="555" t="str">
        <f>IF(D255="R6_補正",IF(SUM(変更カウント!D253:AR253)=0,"","error"),IF(AND(SUM(変更カウント!D253:AE253)=0,SUM(変更カウント!AH253:AP253)=0,変更カウント!AR253=0),"","error"))</f>
        <v/>
      </c>
    </row>
    <row r="256" spans="1:89" ht="24" thickBot="1" x14ac:dyDescent="0.25">
      <c r="A256" s="500"/>
      <c r="B256" s="501"/>
      <c r="C256" s="499">
        <v>182</v>
      </c>
      <c r="D256" s="467"/>
      <c r="E256" s="468"/>
      <c r="F256" s="469"/>
      <c r="G256" s="469"/>
      <c r="H256" s="469"/>
      <c r="I256" s="470"/>
      <c r="J256" s="470"/>
      <c r="K256" s="471"/>
      <c r="L256" s="470"/>
      <c r="M256" s="443"/>
      <c r="N256" s="443"/>
      <c r="O256" s="443"/>
      <c r="P256" s="472"/>
      <c r="Q256" s="197">
        <v>0</v>
      </c>
      <c r="R256" s="198">
        <v>0</v>
      </c>
      <c r="S256" s="473"/>
      <c r="T256" s="197"/>
      <c r="U256" s="197"/>
      <c r="V256" s="197"/>
      <c r="W256" s="474"/>
      <c r="X256" s="473"/>
      <c r="Y256" s="473"/>
      <c r="Z256" s="473"/>
      <c r="AA256" s="475"/>
      <c r="AB256" s="469"/>
      <c r="AC256" s="469"/>
      <c r="AD256" s="469"/>
      <c r="AE256" s="476"/>
      <c r="AF256" s="221"/>
      <c r="AG256" s="221"/>
      <c r="AH256" s="477"/>
      <c r="AI256" s="478"/>
      <c r="AJ256" s="475"/>
      <c r="AK256" s="479"/>
      <c r="AL256" s="479"/>
      <c r="AM256" s="480"/>
      <c r="AN256" s="479"/>
      <c r="AO256" s="481"/>
      <c r="AP256" s="482"/>
      <c r="AQ256" s="552"/>
      <c r="AR256" s="483"/>
      <c r="AS256" s="539"/>
      <c r="AT256" s="540"/>
      <c r="AU256" s="541"/>
      <c r="AV256" s="484"/>
      <c r="AW256" s="484"/>
      <c r="AX256" s="484"/>
      <c r="AY256" s="484"/>
      <c r="AZ256" s="484"/>
      <c r="BA256" s="484"/>
      <c r="BB256" s="485"/>
      <c r="BC256" s="485"/>
      <c r="BD256" s="486"/>
      <c r="BE256" s="487"/>
      <c r="BF256" s="485"/>
      <c r="BG256" s="484"/>
      <c r="BH256" s="485"/>
      <c r="BI256" s="485"/>
      <c r="BJ256" s="485"/>
      <c r="BK256" s="488"/>
      <c r="BL256" s="489"/>
      <c r="BM256" s="485"/>
      <c r="BN256" s="485"/>
      <c r="BO256" s="485"/>
      <c r="BP256" s="485"/>
      <c r="BQ256" s="490"/>
      <c r="BR256" s="485"/>
      <c r="BS256" s="491" t="str">
        <f>IF(F256="","",IF(OR(AND(分岐管理シート!D254&lt;9, 分岐管理シート!L254&lt;10),AND(分岐管理シート!D254&gt;9, 分岐管理シート!L254&gt;10)),"","error"))</f>
        <v/>
      </c>
      <c r="BT256" s="491"/>
      <c r="BU256" s="491"/>
      <c r="BV256" s="491"/>
      <c r="BW256" s="491"/>
      <c r="BX256" s="491" t="str">
        <f>IF(AND(D256="R7_補正", OR(分岐管理シート!AF254&lt;27,分岐管理シート!AF254&gt;39)),"error","")</f>
        <v/>
      </c>
      <c r="BY256" s="491" t="str">
        <f>IF(F256="","",IF(OR(分岐管理シート!AG254&lt;27,分岐管理シート!AG254&gt;39),"error",""))</f>
        <v/>
      </c>
      <c r="BZ256" s="491" t="str">
        <f>IF(F256="","",IF(AND(OR(AD256="○", D256="R7_補正", D256="R7_予備"), 分岐管理シート!AG254&gt;=27),"",IF(AND(分岐管理シート!AG254&lt;=38, 分岐管理シート!AG254&gt;=27),"","error")))</f>
        <v/>
      </c>
      <c r="CA256" s="492" t="str">
        <f>IF(OR(D256="", D256="R6_補正", D256="R7_予備"),
   "",IF(F256="","",IF(AND(VLOOKUP(AE256,―!$AH$15:$AI$40,2,FALSE) &lt;= VLOOKUP(AF256,―!$AH$15:$AI$40,2,FALSE),VLOOKUP(AF256,―!$AH$15:$AI$40,2,FALSE) &lt;= VLOOKUP(AG256,―!$AH$15:$AI$40,2,FALSE)),"","error")))</f>
        <v/>
      </c>
      <c r="CB256" s="492" t="str">
        <f t="shared" si="11"/>
        <v/>
      </c>
      <c r="CC256" s="491" t="str">
        <f t="shared" si="12"/>
        <v/>
      </c>
      <c r="CD256" s="491" t="str">
        <f t="shared" si="13"/>
        <v/>
      </c>
      <c r="CE256" s="485"/>
      <c r="CF256" s="485"/>
      <c r="CG256" s="485"/>
      <c r="CH256" s="485"/>
      <c r="CI256" s="485" t="str">
        <f>分岐管理シート!BD254</f>
        <v/>
      </c>
      <c r="CJ256" s="493" t="str">
        <f t="shared" si="14"/>
        <v/>
      </c>
      <c r="CK256" s="555" t="str">
        <f>IF(D256="R6_補正",IF(SUM(変更カウント!D254:AR254)=0,"","error"),IF(AND(SUM(変更カウント!D254:AE254)=0,SUM(変更カウント!AH254:AP254)=0,変更カウント!AR254=0),"","error"))</f>
        <v/>
      </c>
    </row>
    <row r="257" spans="1:89" ht="24" thickBot="1" x14ac:dyDescent="0.25">
      <c r="A257" s="500"/>
      <c r="B257" s="501"/>
      <c r="C257" s="499">
        <v>183</v>
      </c>
      <c r="D257" s="467"/>
      <c r="E257" s="468"/>
      <c r="F257" s="469"/>
      <c r="G257" s="469"/>
      <c r="H257" s="469"/>
      <c r="I257" s="470"/>
      <c r="J257" s="470"/>
      <c r="K257" s="471"/>
      <c r="L257" s="470"/>
      <c r="M257" s="443"/>
      <c r="N257" s="443"/>
      <c r="O257" s="443"/>
      <c r="P257" s="472"/>
      <c r="Q257" s="197">
        <v>0</v>
      </c>
      <c r="R257" s="198">
        <v>0</v>
      </c>
      <c r="S257" s="473"/>
      <c r="T257" s="197"/>
      <c r="U257" s="197"/>
      <c r="V257" s="197"/>
      <c r="W257" s="474"/>
      <c r="X257" s="473"/>
      <c r="Y257" s="473"/>
      <c r="Z257" s="473"/>
      <c r="AA257" s="475"/>
      <c r="AB257" s="469"/>
      <c r="AC257" s="469"/>
      <c r="AD257" s="469"/>
      <c r="AE257" s="476"/>
      <c r="AF257" s="221"/>
      <c r="AG257" s="221"/>
      <c r="AH257" s="477"/>
      <c r="AI257" s="478"/>
      <c r="AJ257" s="475"/>
      <c r="AK257" s="479"/>
      <c r="AL257" s="479"/>
      <c r="AM257" s="480"/>
      <c r="AN257" s="479"/>
      <c r="AO257" s="481"/>
      <c r="AP257" s="482"/>
      <c r="AQ257" s="552"/>
      <c r="AR257" s="483"/>
      <c r="AS257" s="539"/>
      <c r="AT257" s="540"/>
      <c r="AU257" s="541"/>
      <c r="AV257" s="484"/>
      <c r="AW257" s="484"/>
      <c r="AX257" s="484"/>
      <c r="AY257" s="484"/>
      <c r="AZ257" s="484"/>
      <c r="BA257" s="484"/>
      <c r="BB257" s="485"/>
      <c r="BC257" s="485"/>
      <c r="BD257" s="486"/>
      <c r="BE257" s="487"/>
      <c r="BF257" s="485"/>
      <c r="BG257" s="484"/>
      <c r="BH257" s="485"/>
      <c r="BI257" s="485"/>
      <c r="BJ257" s="485"/>
      <c r="BK257" s="488"/>
      <c r="BL257" s="489"/>
      <c r="BM257" s="485"/>
      <c r="BN257" s="485"/>
      <c r="BO257" s="485"/>
      <c r="BP257" s="485"/>
      <c r="BQ257" s="490"/>
      <c r="BR257" s="485"/>
      <c r="BS257" s="491" t="str">
        <f>IF(F257="","",IF(OR(AND(分岐管理シート!D255&lt;9, 分岐管理シート!L255&lt;10),AND(分岐管理シート!D255&gt;9, 分岐管理シート!L255&gt;10)),"","error"))</f>
        <v/>
      </c>
      <c r="BT257" s="491"/>
      <c r="BU257" s="491"/>
      <c r="BV257" s="491"/>
      <c r="BW257" s="491"/>
      <c r="BX257" s="491" t="str">
        <f>IF(AND(D257="R7_補正", OR(分岐管理シート!AF255&lt;27,分岐管理シート!AF255&gt;39)),"error","")</f>
        <v/>
      </c>
      <c r="BY257" s="491" t="str">
        <f>IF(F257="","",IF(OR(分岐管理シート!AG255&lt;27,分岐管理シート!AG255&gt;39),"error",""))</f>
        <v/>
      </c>
      <c r="BZ257" s="491" t="str">
        <f>IF(F257="","",IF(AND(OR(AD257="○", D257="R7_補正", D257="R7_予備"), 分岐管理シート!AG255&gt;=27),"",IF(AND(分岐管理シート!AG255&lt;=38, 分岐管理シート!AG255&gt;=27),"","error")))</f>
        <v/>
      </c>
      <c r="CA257" s="492" t="str">
        <f>IF(OR(D257="", D257="R6_補正", D257="R7_予備"),
   "",IF(F257="","",IF(AND(VLOOKUP(AE257,―!$AH$15:$AI$40,2,FALSE) &lt;= VLOOKUP(AF257,―!$AH$15:$AI$40,2,FALSE),VLOOKUP(AF257,―!$AH$15:$AI$40,2,FALSE) &lt;= VLOOKUP(AG257,―!$AH$15:$AI$40,2,FALSE)),"","error")))</f>
        <v/>
      </c>
      <c r="CB257" s="492" t="str">
        <f t="shared" si="11"/>
        <v/>
      </c>
      <c r="CC257" s="491" t="str">
        <f t="shared" si="12"/>
        <v/>
      </c>
      <c r="CD257" s="491" t="str">
        <f t="shared" si="13"/>
        <v/>
      </c>
      <c r="CE257" s="485"/>
      <c r="CF257" s="485"/>
      <c r="CG257" s="485"/>
      <c r="CH257" s="485"/>
      <c r="CI257" s="485" t="str">
        <f>分岐管理シート!BD255</f>
        <v/>
      </c>
      <c r="CJ257" s="493" t="str">
        <f t="shared" si="14"/>
        <v/>
      </c>
      <c r="CK257" s="555" t="str">
        <f>IF(D257="R6_補正",IF(SUM(変更カウント!D255:AR255)=0,"","error"),IF(AND(SUM(変更カウント!D255:AE255)=0,SUM(変更カウント!AH255:AP255)=0,変更カウント!AR255=0),"","error"))</f>
        <v/>
      </c>
    </row>
    <row r="258" spans="1:89" ht="24" thickBot="1" x14ac:dyDescent="0.25">
      <c r="A258" s="500"/>
      <c r="B258" s="501"/>
      <c r="C258" s="498">
        <v>184</v>
      </c>
      <c r="D258" s="467"/>
      <c r="E258" s="468"/>
      <c r="F258" s="469"/>
      <c r="G258" s="469"/>
      <c r="H258" s="469"/>
      <c r="I258" s="470"/>
      <c r="J258" s="470"/>
      <c r="K258" s="471"/>
      <c r="L258" s="470"/>
      <c r="M258" s="443"/>
      <c r="N258" s="443"/>
      <c r="O258" s="443"/>
      <c r="P258" s="472"/>
      <c r="Q258" s="197">
        <v>0</v>
      </c>
      <c r="R258" s="198">
        <v>0</v>
      </c>
      <c r="S258" s="473"/>
      <c r="T258" s="197"/>
      <c r="U258" s="197"/>
      <c r="V258" s="197"/>
      <c r="W258" s="474"/>
      <c r="X258" s="473"/>
      <c r="Y258" s="473"/>
      <c r="Z258" s="473"/>
      <c r="AA258" s="475"/>
      <c r="AB258" s="469"/>
      <c r="AC258" s="469"/>
      <c r="AD258" s="469"/>
      <c r="AE258" s="476"/>
      <c r="AF258" s="221"/>
      <c r="AG258" s="221"/>
      <c r="AH258" s="477"/>
      <c r="AI258" s="478"/>
      <c r="AJ258" s="475"/>
      <c r="AK258" s="479"/>
      <c r="AL258" s="479"/>
      <c r="AM258" s="480"/>
      <c r="AN258" s="479"/>
      <c r="AO258" s="481"/>
      <c r="AP258" s="482"/>
      <c r="AQ258" s="552"/>
      <c r="AR258" s="483"/>
      <c r="AS258" s="539"/>
      <c r="AT258" s="540"/>
      <c r="AU258" s="541"/>
      <c r="AV258" s="484"/>
      <c r="AW258" s="484"/>
      <c r="AX258" s="484"/>
      <c r="AY258" s="484"/>
      <c r="AZ258" s="484"/>
      <c r="BA258" s="484"/>
      <c r="BB258" s="485"/>
      <c r="BC258" s="485"/>
      <c r="BD258" s="486"/>
      <c r="BE258" s="487"/>
      <c r="BF258" s="485"/>
      <c r="BG258" s="484"/>
      <c r="BH258" s="485"/>
      <c r="BI258" s="485"/>
      <c r="BJ258" s="485"/>
      <c r="BK258" s="488"/>
      <c r="BL258" s="489"/>
      <c r="BM258" s="485"/>
      <c r="BN258" s="485"/>
      <c r="BO258" s="485"/>
      <c r="BP258" s="485"/>
      <c r="BQ258" s="490"/>
      <c r="BR258" s="485"/>
      <c r="BS258" s="491" t="str">
        <f>IF(F258="","",IF(OR(AND(分岐管理シート!D256&lt;9, 分岐管理シート!L256&lt;10),AND(分岐管理シート!D256&gt;9, 分岐管理シート!L256&gt;10)),"","error"))</f>
        <v/>
      </c>
      <c r="BT258" s="491"/>
      <c r="BU258" s="491"/>
      <c r="BV258" s="491"/>
      <c r="BW258" s="491"/>
      <c r="BX258" s="491" t="str">
        <f>IF(AND(D258="R7_補正", OR(分岐管理シート!AF256&lt;27,分岐管理シート!AF256&gt;39)),"error","")</f>
        <v/>
      </c>
      <c r="BY258" s="491" t="str">
        <f>IF(F258="","",IF(OR(分岐管理シート!AG256&lt;27,分岐管理シート!AG256&gt;39),"error",""))</f>
        <v/>
      </c>
      <c r="BZ258" s="491" t="str">
        <f>IF(F258="","",IF(AND(OR(AD258="○", D258="R7_補正", D258="R7_予備"), 分岐管理シート!AG256&gt;=27),"",IF(AND(分岐管理シート!AG256&lt;=38, 分岐管理シート!AG256&gt;=27),"","error")))</f>
        <v/>
      </c>
      <c r="CA258" s="492" t="str">
        <f>IF(OR(D258="", D258="R6_補正", D258="R7_予備"),
   "",IF(F258="","",IF(AND(VLOOKUP(AE258,―!$AH$15:$AI$40,2,FALSE) &lt;= VLOOKUP(AF258,―!$AH$15:$AI$40,2,FALSE),VLOOKUP(AF258,―!$AH$15:$AI$40,2,FALSE) &lt;= VLOOKUP(AG258,―!$AH$15:$AI$40,2,FALSE)),"","error")))</f>
        <v/>
      </c>
      <c r="CB258" s="492" t="str">
        <f t="shared" si="11"/>
        <v/>
      </c>
      <c r="CC258" s="491" t="str">
        <f t="shared" si="12"/>
        <v/>
      </c>
      <c r="CD258" s="491" t="str">
        <f t="shared" si="13"/>
        <v/>
      </c>
      <c r="CE258" s="485"/>
      <c r="CF258" s="485"/>
      <c r="CG258" s="485"/>
      <c r="CH258" s="485"/>
      <c r="CI258" s="485" t="str">
        <f>分岐管理シート!BD256</f>
        <v/>
      </c>
      <c r="CJ258" s="493" t="str">
        <f t="shared" si="14"/>
        <v/>
      </c>
      <c r="CK258" s="555" t="str">
        <f>IF(D258="R6_補正",IF(SUM(変更カウント!D256:AR256)=0,"","error"),IF(AND(SUM(変更カウント!D256:AE256)=0,SUM(変更カウント!AH256:AP256)=0,変更カウント!AR256=0),"","error"))</f>
        <v/>
      </c>
    </row>
    <row r="259" spans="1:89" ht="24" thickBot="1" x14ac:dyDescent="0.25">
      <c r="A259" s="500"/>
      <c r="B259" s="501"/>
      <c r="C259" s="499">
        <v>185</v>
      </c>
      <c r="D259" s="467"/>
      <c r="E259" s="468"/>
      <c r="F259" s="469"/>
      <c r="G259" s="469"/>
      <c r="H259" s="469"/>
      <c r="I259" s="470"/>
      <c r="J259" s="470"/>
      <c r="K259" s="471"/>
      <c r="L259" s="470"/>
      <c r="M259" s="443"/>
      <c r="N259" s="443"/>
      <c r="O259" s="443"/>
      <c r="P259" s="472"/>
      <c r="Q259" s="197">
        <v>0</v>
      </c>
      <c r="R259" s="198">
        <v>0</v>
      </c>
      <c r="S259" s="473"/>
      <c r="T259" s="197"/>
      <c r="U259" s="197"/>
      <c r="V259" s="197"/>
      <c r="W259" s="474"/>
      <c r="X259" s="473"/>
      <c r="Y259" s="473"/>
      <c r="Z259" s="473"/>
      <c r="AA259" s="475"/>
      <c r="AB259" s="469"/>
      <c r="AC259" s="469"/>
      <c r="AD259" s="469"/>
      <c r="AE259" s="476"/>
      <c r="AF259" s="221"/>
      <c r="AG259" s="221"/>
      <c r="AH259" s="477"/>
      <c r="AI259" s="478"/>
      <c r="AJ259" s="475"/>
      <c r="AK259" s="479"/>
      <c r="AL259" s="479"/>
      <c r="AM259" s="480"/>
      <c r="AN259" s="479"/>
      <c r="AO259" s="481"/>
      <c r="AP259" s="482"/>
      <c r="AQ259" s="552"/>
      <c r="AR259" s="483"/>
      <c r="AS259" s="539"/>
      <c r="AT259" s="540"/>
      <c r="AU259" s="541"/>
      <c r="AV259" s="484"/>
      <c r="AW259" s="484"/>
      <c r="AX259" s="484"/>
      <c r="AY259" s="484"/>
      <c r="AZ259" s="484"/>
      <c r="BA259" s="484"/>
      <c r="BB259" s="485"/>
      <c r="BC259" s="485"/>
      <c r="BD259" s="486"/>
      <c r="BE259" s="487"/>
      <c r="BF259" s="485"/>
      <c r="BG259" s="484"/>
      <c r="BH259" s="485"/>
      <c r="BI259" s="485"/>
      <c r="BJ259" s="485"/>
      <c r="BK259" s="488"/>
      <c r="BL259" s="489"/>
      <c r="BM259" s="485"/>
      <c r="BN259" s="485"/>
      <c r="BO259" s="485"/>
      <c r="BP259" s="485"/>
      <c r="BQ259" s="490"/>
      <c r="BR259" s="485"/>
      <c r="BS259" s="491" t="str">
        <f>IF(F259="","",IF(OR(AND(分岐管理シート!D257&lt;9, 分岐管理シート!L257&lt;10),AND(分岐管理シート!D257&gt;9, 分岐管理シート!L257&gt;10)),"","error"))</f>
        <v/>
      </c>
      <c r="BT259" s="491"/>
      <c r="BU259" s="491"/>
      <c r="BV259" s="491"/>
      <c r="BW259" s="491"/>
      <c r="BX259" s="491" t="str">
        <f>IF(AND(D259="R7_補正", OR(分岐管理シート!AF257&lt;27,分岐管理シート!AF257&gt;39)),"error","")</f>
        <v/>
      </c>
      <c r="BY259" s="491" t="str">
        <f>IF(F259="","",IF(OR(分岐管理シート!AG257&lt;27,分岐管理シート!AG257&gt;39),"error",""))</f>
        <v/>
      </c>
      <c r="BZ259" s="491" t="str">
        <f>IF(F259="","",IF(AND(OR(AD259="○", D259="R7_補正", D259="R7_予備"), 分岐管理シート!AG257&gt;=27),"",IF(AND(分岐管理シート!AG257&lt;=38, 分岐管理シート!AG257&gt;=27),"","error")))</f>
        <v/>
      </c>
      <c r="CA259" s="492" t="str">
        <f>IF(OR(D259="", D259="R6_補正", D259="R7_予備"),
   "",IF(F259="","",IF(AND(VLOOKUP(AE259,―!$AH$15:$AI$40,2,FALSE) &lt;= VLOOKUP(AF259,―!$AH$15:$AI$40,2,FALSE),VLOOKUP(AF259,―!$AH$15:$AI$40,2,FALSE) &lt;= VLOOKUP(AG259,―!$AH$15:$AI$40,2,FALSE)),"","error")))</f>
        <v/>
      </c>
      <c r="CB259" s="492" t="str">
        <f t="shared" si="11"/>
        <v/>
      </c>
      <c r="CC259" s="491" t="str">
        <f t="shared" si="12"/>
        <v/>
      </c>
      <c r="CD259" s="491" t="str">
        <f t="shared" si="13"/>
        <v/>
      </c>
      <c r="CE259" s="485"/>
      <c r="CF259" s="485"/>
      <c r="CG259" s="485"/>
      <c r="CH259" s="485"/>
      <c r="CI259" s="485" t="str">
        <f>分岐管理シート!BD257</f>
        <v/>
      </c>
      <c r="CJ259" s="493" t="str">
        <f t="shared" si="14"/>
        <v/>
      </c>
      <c r="CK259" s="555" t="str">
        <f>IF(D259="R6_補正",IF(SUM(変更カウント!D257:AR257)=0,"","error"),IF(AND(SUM(変更カウント!D257:AE257)=0,SUM(変更カウント!AH257:AP257)=0,変更カウント!AR257=0),"","error"))</f>
        <v/>
      </c>
    </row>
    <row r="260" spans="1:89" ht="24" thickBot="1" x14ac:dyDescent="0.25">
      <c r="A260" s="500"/>
      <c r="B260" s="501"/>
      <c r="C260" s="499">
        <v>186</v>
      </c>
      <c r="D260" s="467"/>
      <c r="E260" s="468"/>
      <c r="F260" s="469"/>
      <c r="G260" s="469"/>
      <c r="H260" s="469"/>
      <c r="I260" s="470"/>
      <c r="J260" s="470"/>
      <c r="K260" s="471"/>
      <c r="L260" s="470"/>
      <c r="M260" s="443"/>
      <c r="N260" s="443"/>
      <c r="O260" s="443"/>
      <c r="P260" s="472"/>
      <c r="Q260" s="197">
        <v>0</v>
      </c>
      <c r="R260" s="198">
        <v>0</v>
      </c>
      <c r="S260" s="473"/>
      <c r="T260" s="197"/>
      <c r="U260" s="197"/>
      <c r="V260" s="197"/>
      <c r="W260" s="474"/>
      <c r="X260" s="473"/>
      <c r="Y260" s="473"/>
      <c r="Z260" s="473"/>
      <c r="AA260" s="475"/>
      <c r="AB260" s="469"/>
      <c r="AC260" s="469"/>
      <c r="AD260" s="469"/>
      <c r="AE260" s="476"/>
      <c r="AF260" s="221"/>
      <c r="AG260" s="221"/>
      <c r="AH260" s="477"/>
      <c r="AI260" s="478"/>
      <c r="AJ260" s="475"/>
      <c r="AK260" s="479"/>
      <c r="AL260" s="479"/>
      <c r="AM260" s="480"/>
      <c r="AN260" s="479"/>
      <c r="AO260" s="481"/>
      <c r="AP260" s="482"/>
      <c r="AQ260" s="552"/>
      <c r="AR260" s="483"/>
      <c r="AS260" s="539"/>
      <c r="AT260" s="540"/>
      <c r="AU260" s="541"/>
      <c r="AV260" s="484"/>
      <c r="AW260" s="484"/>
      <c r="AX260" s="484"/>
      <c r="AY260" s="484"/>
      <c r="AZ260" s="484"/>
      <c r="BA260" s="484"/>
      <c r="BB260" s="485"/>
      <c r="BC260" s="485"/>
      <c r="BD260" s="486"/>
      <c r="BE260" s="487"/>
      <c r="BF260" s="485"/>
      <c r="BG260" s="484"/>
      <c r="BH260" s="485"/>
      <c r="BI260" s="485"/>
      <c r="BJ260" s="485"/>
      <c r="BK260" s="488"/>
      <c r="BL260" s="489"/>
      <c r="BM260" s="485"/>
      <c r="BN260" s="485"/>
      <c r="BO260" s="485"/>
      <c r="BP260" s="485"/>
      <c r="BQ260" s="490"/>
      <c r="BR260" s="485"/>
      <c r="BS260" s="491" t="str">
        <f>IF(F260="","",IF(OR(AND(分岐管理シート!D258&lt;9, 分岐管理シート!L258&lt;10),AND(分岐管理シート!D258&gt;9, 分岐管理シート!L258&gt;10)),"","error"))</f>
        <v/>
      </c>
      <c r="BT260" s="491"/>
      <c r="BU260" s="491"/>
      <c r="BV260" s="491"/>
      <c r="BW260" s="491"/>
      <c r="BX260" s="491" t="str">
        <f>IF(AND(D260="R7_補正", OR(分岐管理シート!AF258&lt;27,分岐管理シート!AF258&gt;39)),"error","")</f>
        <v/>
      </c>
      <c r="BY260" s="491" t="str">
        <f>IF(F260="","",IF(OR(分岐管理シート!AG258&lt;27,分岐管理シート!AG258&gt;39),"error",""))</f>
        <v/>
      </c>
      <c r="BZ260" s="491" t="str">
        <f>IF(F260="","",IF(AND(OR(AD260="○", D260="R7_補正", D260="R7_予備"), 分岐管理シート!AG258&gt;=27),"",IF(AND(分岐管理シート!AG258&lt;=38, 分岐管理シート!AG258&gt;=27),"","error")))</f>
        <v/>
      </c>
      <c r="CA260" s="492" t="str">
        <f>IF(OR(D260="", D260="R6_補正", D260="R7_予備"),
   "",IF(F260="","",IF(AND(VLOOKUP(AE260,―!$AH$15:$AI$40,2,FALSE) &lt;= VLOOKUP(AF260,―!$AH$15:$AI$40,2,FALSE),VLOOKUP(AF260,―!$AH$15:$AI$40,2,FALSE) &lt;= VLOOKUP(AG260,―!$AH$15:$AI$40,2,FALSE)),"","error")))</f>
        <v/>
      </c>
      <c r="CB260" s="492" t="str">
        <f t="shared" si="11"/>
        <v/>
      </c>
      <c r="CC260" s="491" t="str">
        <f t="shared" si="12"/>
        <v/>
      </c>
      <c r="CD260" s="491" t="str">
        <f t="shared" si="13"/>
        <v/>
      </c>
      <c r="CE260" s="485"/>
      <c r="CF260" s="485"/>
      <c r="CG260" s="485"/>
      <c r="CH260" s="485"/>
      <c r="CI260" s="485" t="str">
        <f>分岐管理シート!BD258</f>
        <v/>
      </c>
      <c r="CJ260" s="493" t="str">
        <f t="shared" si="14"/>
        <v/>
      </c>
      <c r="CK260" s="555" t="str">
        <f>IF(D260="R6_補正",IF(SUM(変更カウント!D258:AR258)=0,"","error"),IF(AND(SUM(変更カウント!D258:AE258)=0,SUM(変更カウント!AH258:AP258)=0,変更カウント!AR258=0),"","error"))</f>
        <v/>
      </c>
    </row>
    <row r="261" spans="1:89" ht="24" thickBot="1" x14ac:dyDescent="0.25">
      <c r="A261" s="500"/>
      <c r="B261" s="501"/>
      <c r="C261" s="498">
        <v>187</v>
      </c>
      <c r="D261" s="467"/>
      <c r="E261" s="468"/>
      <c r="F261" s="469"/>
      <c r="G261" s="469"/>
      <c r="H261" s="469"/>
      <c r="I261" s="470"/>
      <c r="J261" s="470"/>
      <c r="K261" s="471"/>
      <c r="L261" s="470"/>
      <c r="M261" s="443"/>
      <c r="N261" s="443"/>
      <c r="O261" s="443"/>
      <c r="P261" s="472"/>
      <c r="Q261" s="197">
        <v>0</v>
      </c>
      <c r="R261" s="198">
        <v>0</v>
      </c>
      <c r="S261" s="473"/>
      <c r="T261" s="197"/>
      <c r="U261" s="197"/>
      <c r="V261" s="197"/>
      <c r="W261" s="474"/>
      <c r="X261" s="473"/>
      <c r="Y261" s="473"/>
      <c r="Z261" s="473"/>
      <c r="AA261" s="475"/>
      <c r="AB261" s="469"/>
      <c r="AC261" s="469"/>
      <c r="AD261" s="469"/>
      <c r="AE261" s="476"/>
      <c r="AF261" s="221"/>
      <c r="AG261" s="221"/>
      <c r="AH261" s="477"/>
      <c r="AI261" s="478"/>
      <c r="AJ261" s="475"/>
      <c r="AK261" s="479"/>
      <c r="AL261" s="479"/>
      <c r="AM261" s="480"/>
      <c r="AN261" s="479"/>
      <c r="AO261" s="481"/>
      <c r="AP261" s="482"/>
      <c r="AQ261" s="552"/>
      <c r="AR261" s="483"/>
      <c r="AS261" s="539"/>
      <c r="AT261" s="540"/>
      <c r="AU261" s="541"/>
      <c r="AV261" s="484"/>
      <c r="AW261" s="484"/>
      <c r="AX261" s="484"/>
      <c r="AY261" s="484"/>
      <c r="AZ261" s="484"/>
      <c r="BA261" s="484"/>
      <c r="BB261" s="485"/>
      <c r="BC261" s="485"/>
      <c r="BD261" s="486"/>
      <c r="BE261" s="487"/>
      <c r="BF261" s="485"/>
      <c r="BG261" s="484"/>
      <c r="BH261" s="485"/>
      <c r="BI261" s="485"/>
      <c r="BJ261" s="485"/>
      <c r="BK261" s="488"/>
      <c r="BL261" s="489"/>
      <c r="BM261" s="485"/>
      <c r="BN261" s="485"/>
      <c r="BO261" s="485"/>
      <c r="BP261" s="485"/>
      <c r="BQ261" s="490"/>
      <c r="BR261" s="485"/>
      <c r="BS261" s="491" t="str">
        <f>IF(F261="","",IF(OR(AND(分岐管理シート!D259&lt;9, 分岐管理シート!L259&lt;10),AND(分岐管理シート!D259&gt;9, 分岐管理シート!L259&gt;10)),"","error"))</f>
        <v/>
      </c>
      <c r="BT261" s="491"/>
      <c r="BU261" s="491"/>
      <c r="BV261" s="491"/>
      <c r="BW261" s="491"/>
      <c r="BX261" s="491" t="str">
        <f>IF(AND(D261="R7_補正", OR(分岐管理シート!AF259&lt;27,分岐管理シート!AF259&gt;39)),"error","")</f>
        <v/>
      </c>
      <c r="BY261" s="491" t="str">
        <f>IF(F261="","",IF(OR(分岐管理シート!AG259&lt;27,分岐管理シート!AG259&gt;39),"error",""))</f>
        <v/>
      </c>
      <c r="BZ261" s="491" t="str">
        <f>IF(F261="","",IF(AND(OR(AD261="○", D261="R7_補正", D261="R7_予備"), 分岐管理シート!AG259&gt;=27),"",IF(AND(分岐管理シート!AG259&lt;=38, 分岐管理シート!AG259&gt;=27),"","error")))</f>
        <v/>
      </c>
      <c r="CA261" s="492" t="str">
        <f>IF(OR(D261="", D261="R6_補正", D261="R7_予備"),
   "",IF(F261="","",IF(AND(VLOOKUP(AE261,―!$AH$15:$AI$40,2,FALSE) &lt;= VLOOKUP(AF261,―!$AH$15:$AI$40,2,FALSE),VLOOKUP(AF261,―!$AH$15:$AI$40,2,FALSE) &lt;= VLOOKUP(AG261,―!$AH$15:$AI$40,2,FALSE)),"","error")))</f>
        <v/>
      </c>
      <c r="CB261" s="492" t="str">
        <f t="shared" si="11"/>
        <v/>
      </c>
      <c r="CC261" s="491" t="str">
        <f t="shared" si="12"/>
        <v/>
      </c>
      <c r="CD261" s="491" t="str">
        <f t="shared" si="13"/>
        <v/>
      </c>
      <c r="CE261" s="485"/>
      <c r="CF261" s="485"/>
      <c r="CG261" s="485"/>
      <c r="CH261" s="485"/>
      <c r="CI261" s="485" t="str">
        <f>分岐管理シート!BD259</f>
        <v/>
      </c>
      <c r="CJ261" s="493" t="str">
        <f t="shared" si="14"/>
        <v/>
      </c>
      <c r="CK261" s="555" t="str">
        <f>IF(D261="R6_補正",IF(SUM(変更カウント!D259:AR259)=0,"","error"),IF(AND(SUM(変更カウント!D259:AE259)=0,SUM(変更カウント!AH259:AP259)=0,変更カウント!AR259=0),"","error"))</f>
        <v/>
      </c>
    </row>
    <row r="262" spans="1:89" ht="24" thickBot="1" x14ac:dyDescent="0.25">
      <c r="A262" s="500"/>
      <c r="B262" s="501"/>
      <c r="C262" s="499">
        <v>188</v>
      </c>
      <c r="D262" s="467"/>
      <c r="E262" s="468"/>
      <c r="F262" s="469"/>
      <c r="G262" s="469"/>
      <c r="H262" s="469"/>
      <c r="I262" s="470"/>
      <c r="J262" s="470"/>
      <c r="K262" s="471"/>
      <c r="L262" s="470"/>
      <c r="M262" s="443"/>
      <c r="N262" s="443"/>
      <c r="O262" s="443"/>
      <c r="P262" s="472"/>
      <c r="Q262" s="197">
        <v>0</v>
      </c>
      <c r="R262" s="198">
        <v>0</v>
      </c>
      <c r="S262" s="473"/>
      <c r="T262" s="197"/>
      <c r="U262" s="197"/>
      <c r="V262" s="197"/>
      <c r="W262" s="474"/>
      <c r="X262" s="473"/>
      <c r="Y262" s="473"/>
      <c r="Z262" s="473"/>
      <c r="AA262" s="475"/>
      <c r="AB262" s="469"/>
      <c r="AC262" s="469"/>
      <c r="AD262" s="469"/>
      <c r="AE262" s="476"/>
      <c r="AF262" s="221"/>
      <c r="AG262" s="221"/>
      <c r="AH262" s="477"/>
      <c r="AI262" s="478"/>
      <c r="AJ262" s="475"/>
      <c r="AK262" s="479"/>
      <c r="AL262" s="479"/>
      <c r="AM262" s="480"/>
      <c r="AN262" s="479"/>
      <c r="AO262" s="481"/>
      <c r="AP262" s="482"/>
      <c r="AQ262" s="552"/>
      <c r="AR262" s="483"/>
      <c r="AS262" s="539"/>
      <c r="AT262" s="540"/>
      <c r="AU262" s="541"/>
      <c r="AV262" s="484"/>
      <c r="AW262" s="484"/>
      <c r="AX262" s="484"/>
      <c r="AY262" s="484"/>
      <c r="AZ262" s="484"/>
      <c r="BA262" s="484"/>
      <c r="BB262" s="485"/>
      <c r="BC262" s="485"/>
      <c r="BD262" s="486"/>
      <c r="BE262" s="487"/>
      <c r="BF262" s="485"/>
      <c r="BG262" s="484"/>
      <c r="BH262" s="485"/>
      <c r="BI262" s="485"/>
      <c r="BJ262" s="485"/>
      <c r="BK262" s="488"/>
      <c r="BL262" s="489"/>
      <c r="BM262" s="485"/>
      <c r="BN262" s="485"/>
      <c r="BO262" s="485"/>
      <c r="BP262" s="485"/>
      <c r="BQ262" s="490"/>
      <c r="BR262" s="485"/>
      <c r="BS262" s="491" t="str">
        <f>IF(F262="","",IF(OR(AND(分岐管理シート!D260&lt;9, 分岐管理シート!L260&lt;10),AND(分岐管理シート!D260&gt;9, 分岐管理シート!L260&gt;10)),"","error"))</f>
        <v/>
      </c>
      <c r="BT262" s="491"/>
      <c r="BU262" s="491"/>
      <c r="BV262" s="491"/>
      <c r="BW262" s="491"/>
      <c r="BX262" s="491" t="str">
        <f>IF(AND(D262="R7_補正", OR(分岐管理シート!AF260&lt;27,分岐管理シート!AF260&gt;39)),"error","")</f>
        <v/>
      </c>
      <c r="BY262" s="491" t="str">
        <f>IF(F262="","",IF(OR(分岐管理シート!AG260&lt;27,分岐管理シート!AG260&gt;39),"error",""))</f>
        <v/>
      </c>
      <c r="BZ262" s="491" t="str">
        <f>IF(F262="","",IF(AND(OR(AD262="○", D262="R7_補正", D262="R7_予備"), 分岐管理シート!AG260&gt;=27),"",IF(AND(分岐管理シート!AG260&lt;=38, 分岐管理シート!AG260&gt;=27),"","error")))</f>
        <v/>
      </c>
      <c r="CA262" s="492" t="str">
        <f>IF(OR(D262="", D262="R6_補正", D262="R7_予備"),
   "",IF(F262="","",IF(AND(VLOOKUP(AE262,―!$AH$15:$AI$40,2,FALSE) &lt;= VLOOKUP(AF262,―!$AH$15:$AI$40,2,FALSE),VLOOKUP(AF262,―!$AH$15:$AI$40,2,FALSE) &lt;= VLOOKUP(AG262,―!$AH$15:$AI$40,2,FALSE)),"","error")))</f>
        <v/>
      </c>
      <c r="CB262" s="492" t="str">
        <f t="shared" si="11"/>
        <v/>
      </c>
      <c r="CC262" s="491" t="str">
        <f t="shared" si="12"/>
        <v/>
      </c>
      <c r="CD262" s="491" t="str">
        <f t="shared" si="13"/>
        <v/>
      </c>
      <c r="CE262" s="485"/>
      <c r="CF262" s="485"/>
      <c r="CG262" s="485"/>
      <c r="CH262" s="485"/>
      <c r="CI262" s="485" t="str">
        <f>分岐管理シート!BD260</f>
        <v/>
      </c>
      <c r="CJ262" s="493" t="str">
        <f t="shared" si="14"/>
        <v/>
      </c>
      <c r="CK262" s="555" t="str">
        <f>IF(D262="R6_補正",IF(SUM(変更カウント!D260:AR260)=0,"","error"),IF(AND(SUM(変更カウント!D260:AE260)=0,SUM(変更カウント!AH260:AP260)=0,変更カウント!AR260=0),"","error"))</f>
        <v/>
      </c>
    </row>
    <row r="263" spans="1:89" ht="24" thickBot="1" x14ac:dyDescent="0.25">
      <c r="A263" s="500"/>
      <c r="B263" s="501"/>
      <c r="C263" s="499">
        <v>189</v>
      </c>
      <c r="D263" s="467"/>
      <c r="E263" s="468"/>
      <c r="F263" s="469"/>
      <c r="G263" s="469"/>
      <c r="H263" s="469"/>
      <c r="I263" s="470"/>
      <c r="J263" s="470"/>
      <c r="K263" s="471"/>
      <c r="L263" s="470"/>
      <c r="M263" s="443"/>
      <c r="N263" s="443"/>
      <c r="O263" s="443"/>
      <c r="P263" s="472"/>
      <c r="Q263" s="197">
        <v>0</v>
      </c>
      <c r="R263" s="198">
        <v>0</v>
      </c>
      <c r="S263" s="473"/>
      <c r="T263" s="197"/>
      <c r="U263" s="197"/>
      <c r="V263" s="197"/>
      <c r="W263" s="474"/>
      <c r="X263" s="473"/>
      <c r="Y263" s="473"/>
      <c r="Z263" s="473"/>
      <c r="AA263" s="475"/>
      <c r="AB263" s="469"/>
      <c r="AC263" s="469"/>
      <c r="AD263" s="469"/>
      <c r="AE263" s="476"/>
      <c r="AF263" s="221"/>
      <c r="AG263" s="221"/>
      <c r="AH263" s="477"/>
      <c r="AI263" s="478"/>
      <c r="AJ263" s="475"/>
      <c r="AK263" s="479"/>
      <c r="AL263" s="479"/>
      <c r="AM263" s="480"/>
      <c r="AN263" s="479"/>
      <c r="AO263" s="481"/>
      <c r="AP263" s="482"/>
      <c r="AQ263" s="552"/>
      <c r="AR263" s="483"/>
      <c r="AS263" s="539"/>
      <c r="AT263" s="540"/>
      <c r="AU263" s="541"/>
      <c r="AV263" s="484"/>
      <c r="AW263" s="484"/>
      <c r="AX263" s="484"/>
      <c r="AY263" s="484"/>
      <c r="AZ263" s="484"/>
      <c r="BA263" s="484"/>
      <c r="BB263" s="485"/>
      <c r="BC263" s="485"/>
      <c r="BD263" s="486"/>
      <c r="BE263" s="487"/>
      <c r="BF263" s="485"/>
      <c r="BG263" s="484"/>
      <c r="BH263" s="485"/>
      <c r="BI263" s="485"/>
      <c r="BJ263" s="485"/>
      <c r="BK263" s="488"/>
      <c r="BL263" s="489"/>
      <c r="BM263" s="485"/>
      <c r="BN263" s="485"/>
      <c r="BO263" s="485"/>
      <c r="BP263" s="485"/>
      <c r="BQ263" s="490"/>
      <c r="BR263" s="485"/>
      <c r="BS263" s="491" t="str">
        <f>IF(F263="","",IF(OR(AND(分岐管理シート!D261&lt;9, 分岐管理シート!L261&lt;10),AND(分岐管理シート!D261&gt;9, 分岐管理シート!L261&gt;10)),"","error"))</f>
        <v/>
      </c>
      <c r="BT263" s="491"/>
      <c r="BU263" s="491"/>
      <c r="BV263" s="491"/>
      <c r="BW263" s="491"/>
      <c r="BX263" s="491" t="str">
        <f>IF(AND(D263="R7_補正", OR(分岐管理シート!AF261&lt;27,分岐管理シート!AF261&gt;39)),"error","")</f>
        <v/>
      </c>
      <c r="BY263" s="491" t="str">
        <f>IF(F263="","",IF(OR(分岐管理シート!AG261&lt;27,分岐管理シート!AG261&gt;39),"error",""))</f>
        <v/>
      </c>
      <c r="BZ263" s="491" t="str">
        <f>IF(F263="","",IF(AND(OR(AD263="○", D263="R7_補正", D263="R7_予備"), 分岐管理シート!AG261&gt;=27),"",IF(AND(分岐管理シート!AG261&lt;=38, 分岐管理シート!AG261&gt;=27),"","error")))</f>
        <v/>
      </c>
      <c r="CA263" s="492" t="str">
        <f>IF(OR(D263="", D263="R6_補正", D263="R7_予備"),
   "",IF(F263="","",IF(AND(VLOOKUP(AE263,―!$AH$15:$AI$40,2,FALSE) &lt;= VLOOKUP(AF263,―!$AH$15:$AI$40,2,FALSE),VLOOKUP(AF263,―!$AH$15:$AI$40,2,FALSE) &lt;= VLOOKUP(AG263,―!$AH$15:$AI$40,2,FALSE)),"","error")))</f>
        <v/>
      </c>
      <c r="CB263" s="492" t="str">
        <f t="shared" si="11"/>
        <v/>
      </c>
      <c r="CC263" s="491" t="str">
        <f t="shared" si="12"/>
        <v/>
      </c>
      <c r="CD263" s="491" t="str">
        <f t="shared" si="13"/>
        <v/>
      </c>
      <c r="CE263" s="485"/>
      <c r="CF263" s="485"/>
      <c r="CG263" s="485"/>
      <c r="CH263" s="485"/>
      <c r="CI263" s="485" t="str">
        <f>分岐管理シート!BD261</f>
        <v/>
      </c>
      <c r="CJ263" s="493" t="str">
        <f t="shared" si="14"/>
        <v/>
      </c>
      <c r="CK263" s="555" t="str">
        <f>IF(D263="R6_補正",IF(SUM(変更カウント!D261:AR261)=0,"","error"),IF(AND(SUM(変更カウント!D261:AE261)=0,SUM(変更カウント!AH261:AP261)=0,変更カウント!AR261=0),"","error"))</f>
        <v/>
      </c>
    </row>
    <row r="264" spans="1:89" ht="24" thickBot="1" x14ac:dyDescent="0.25">
      <c r="A264" s="500"/>
      <c r="B264" s="501"/>
      <c r="C264" s="498">
        <v>190</v>
      </c>
      <c r="D264" s="467"/>
      <c r="E264" s="468"/>
      <c r="F264" s="469"/>
      <c r="G264" s="469"/>
      <c r="H264" s="469"/>
      <c r="I264" s="470"/>
      <c r="J264" s="470"/>
      <c r="K264" s="471"/>
      <c r="L264" s="470"/>
      <c r="M264" s="443"/>
      <c r="N264" s="443"/>
      <c r="O264" s="443"/>
      <c r="P264" s="472"/>
      <c r="Q264" s="197">
        <v>0</v>
      </c>
      <c r="R264" s="198">
        <v>0</v>
      </c>
      <c r="S264" s="473"/>
      <c r="T264" s="197"/>
      <c r="U264" s="197"/>
      <c r="V264" s="197"/>
      <c r="W264" s="474"/>
      <c r="X264" s="473"/>
      <c r="Y264" s="473"/>
      <c r="Z264" s="473"/>
      <c r="AA264" s="475"/>
      <c r="AB264" s="469"/>
      <c r="AC264" s="469"/>
      <c r="AD264" s="469"/>
      <c r="AE264" s="476"/>
      <c r="AF264" s="221"/>
      <c r="AG264" s="221"/>
      <c r="AH264" s="477"/>
      <c r="AI264" s="478"/>
      <c r="AJ264" s="475"/>
      <c r="AK264" s="479"/>
      <c r="AL264" s="479"/>
      <c r="AM264" s="480"/>
      <c r="AN264" s="479"/>
      <c r="AO264" s="481"/>
      <c r="AP264" s="482"/>
      <c r="AQ264" s="552"/>
      <c r="AR264" s="483"/>
      <c r="AS264" s="539"/>
      <c r="AT264" s="540"/>
      <c r="AU264" s="541"/>
      <c r="AV264" s="484"/>
      <c r="AW264" s="484"/>
      <c r="AX264" s="484"/>
      <c r="AY264" s="484"/>
      <c r="AZ264" s="484"/>
      <c r="BA264" s="484"/>
      <c r="BB264" s="485"/>
      <c r="BC264" s="485"/>
      <c r="BD264" s="486"/>
      <c r="BE264" s="487"/>
      <c r="BF264" s="485"/>
      <c r="BG264" s="484"/>
      <c r="BH264" s="485"/>
      <c r="BI264" s="485"/>
      <c r="BJ264" s="485"/>
      <c r="BK264" s="488"/>
      <c r="BL264" s="489"/>
      <c r="BM264" s="485"/>
      <c r="BN264" s="485"/>
      <c r="BO264" s="485"/>
      <c r="BP264" s="485"/>
      <c r="BQ264" s="490"/>
      <c r="BR264" s="485"/>
      <c r="BS264" s="491" t="str">
        <f>IF(F264="","",IF(OR(AND(分岐管理シート!D262&lt;9, 分岐管理シート!L262&lt;10),AND(分岐管理シート!D262&gt;9, 分岐管理シート!L262&gt;10)),"","error"))</f>
        <v/>
      </c>
      <c r="BT264" s="491"/>
      <c r="BU264" s="491"/>
      <c r="BV264" s="491"/>
      <c r="BW264" s="491"/>
      <c r="BX264" s="491" t="str">
        <f>IF(AND(D264="R7_補正", OR(分岐管理シート!AF262&lt;27,分岐管理シート!AF262&gt;39)),"error","")</f>
        <v/>
      </c>
      <c r="BY264" s="491" t="str">
        <f>IF(F264="","",IF(OR(分岐管理シート!AG262&lt;27,分岐管理シート!AG262&gt;39),"error",""))</f>
        <v/>
      </c>
      <c r="BZ264" s="491" t="str">
        <f>IF(F264="","",IF(AND(OR(AD264="○", D264="R7_補正", D264="R7_予備"), 分岐管理シート!AG262&gt;=27),"",IF(AND(分岐管理シート!AG262&lt;=38, 分岐管理シート!AG262&gt;=27),"","error")))</f>
        <v/>
      </c>
      <c r="CA264" s="492" t="str">
        <f>IF(OR(D264="", D264="R6_補正", D264="R7_予備"),
   "",IF(F264="","",IF(AND(VLOOKUP(AE264,―!$AH$15:$AI$40,2,FALSE) &lt;= VLOOKUP(AF264,―!$AH$15:$AI$40,2,FALSE),VLOOKUP(AF264,―!$AH$15:$AI$40,2,FALSE) &lt;= VLOOKUP(AG264,―!$AH$15:$AI$40,2,FALSE)),"","error")))</f>
        <v/>
      </c>
      <c r="CB264" s="492" t="str">
        <f t="shared" si="11"/>
        <v/>
      </c>
      <c r="CC264" s="491" t="str">
        <f t="shared" si="12"/>
        <v/>
      </c>
      <c r="CD264" s="491" t="str">
        <f t="shared" si="13"/>
        <v/>
      </c>
      <c r="CE264" s="485"/>
      <c r="CF264" s="485"/>
      <c r="CG264" s="485"/>
      <c r="CH264" s="485"/>
      <c r="CI264" s="485" t="str">
        <f>分岐管理シート!BD262</f>
        <v/>
      </c>
      <c r="CJ264" s="493" t="str">
        <f t="shared" si="14"/>
        <v/>
      </c>
      <c r="CK264" s="555" t="str">
        <f>IF(D264="R6_補正",IF(SUM(変更カウント!D262:AR262)=0,"","error"),IF(AND(SUM(変更カウント!D262:AE262)=0,SUM(変更カウント!AH262:AP262)=0,変更カウント!AR262=0),"","error"))</f>
        <v/>
      </c>
    </row>
    <row r="265" spans="1:89" ht="24" thickBot="1" x14ac:dyDescent="0.25">
      <c r="A265" s="500"/>
      <c r="B265" s="501"/>
      <c r="C265" s="499">
        <v>191</v>
      </c>
      <c r="D265" s="467"/>
      <c r="E265" s="468"/>
      <c r="F265" s="469"/>
      <c r="G265" s="469"/>
      <c r="H265" s="469"/>
      <c r="I265" s="470"/>
      <c r="J265" s="470"/>
      <c r="K265" s="471"/>
      <c r="L265" s="470"/>
      <c r="M265" s="443"/>
      <c r="N265" s="443"/>
      <c r="O265" s="443"/>
      <c r="P265" s="472"/>
      <c r="Q265" s="197">
        <v>0</v>
      </c>
      <c r="R265" s="198">
        <v>0</v>
      </c>
      <c r="S265" s="473"/>
      <c r="T265" s="197"/>
      <c r="U265" s="197"/>
      <c r="V265" s="197"/>
      <c r="W265" s="474"/>
      <c r="X265" s="473"/>
      <c r="Y265" s="473"/>
      <c r="Z265" s="473"/>
      <c r="AA265" s="475"/>
      <c r="AB265" s="469"/>
      <c r="AC265" s="469"/>
      <c r="AD265" s="469"/>
      <c r="AE265" s="476"/>
      <c r="AF265" s="221"/>
      <c r="AG265" s="221"/>
      <c r="AH265" s="477"/>
      <c r="AI265" s="478"/>
      <c r="AJ265" s="475"/>
      <c r="AK265" s="479"/>
      <c r="AL265" s="479"/>
      <c r="AM265" s="480"/>
      <c r="AN265" s="479"/>
      <c r="AO265" s="481"/>
      <c r="AP265" s="482"/>
      <c r="AQ265" s="552"/>
      <c r="AR265" s="483"/>
      <c r="AS265" s="539"/>
      <c r="AT265" s="540"/>
      <c r="AU265" s="541"/>
      <c r="AV265" s="484"/>
      <c r="AW265" s="484"/>
      <c r="AX265" s="484"/>
      <c r="AY265" s="484"/>
      <c r="AZ265" s="484"/>
      <c r="BA265" s="484"/>
      <c r="BB265" s="485"/>
      <c r="BC265" s="485"/>
      <c r="BD265" s="486"/>
      <c r="BE265" s="487"/>
      <c r="BF265" s="485"/>
      <c r="BG265" s="484"/>
      <c r="BH265" s="485"/>
      <c r="BI265" s="485"/>
      <c r="BJ265" s="485"/>
      <c r="BK265" s="488"/>
      <c r="BL265" s="489"/>
      <c r="BM265" s="485"/>
      <c r="BN265" s="485"/>
      <c r="BO265" s="485"/>
      <c r="BP265" s="485"/>
      <c r="BQ265" s="490"/>
      <c r="BR265" s="485"/>
      <c r="BS265" s="491" t="str">
        <f>IF(F265="","",IF(OR(AND(分岐管理シート!D263&lt;9, 分岐管理シート!L263&lt;10),AND(分岐管理シート!D263&gt;9, 分岐管理シート!L263&gt;10)),"","error"))</f>
        <v/>
      </c>
      <c r="BT265" s="491"/>
      <c r="BU265" s="491"/>
      <c r="BV265" s="491"/>
      <c r="BW265" s="491"/>
      <c r="BX265" s="491" t="str">
        <f>IF(AND(D265="R7_補正", OR(分岐管理シート!AF263&lt;27,分岐管理シート!AF263&gt;39)),"error","")</f>
        <v/>
      </c>
      <c r="BY265" s="491" t="str">
        <f>IF(F265="","",IF(OR(分岐管理シート!AG263&lt;27,分岐管理シート!AG263&gt;39),"error",""))</f>
        <v/>
      </c>
      <c r="BZ265" s="491" t="str">
        <f>IF(F265="","",IF(AND(OR(AD265="○", D265="R7_補正", D265="R7_予備"), 分岐管理シート!AG263&gt;=27),"",IF(AND(分岐管理シート!AG263&lt;=38, 分岐管理シート!AG263&gt;=27),"","error")))</f>
        <v/>
      </c>
      <c r="CA265" s="492" t="str">
        <f>IF(OR(D265="", D265="R6_補正", D265="R7_予備"),
   "",IF(F265="","",IF(AND(VLOOKUP(AE265,―!$AH$15:$AI$40,2,FALSE) &lt;= VLOOKUP(AF265,―!$AH$15:$AI$40,2,FALSE),VLOOKUP(AF265,―!$AH$15:$AI$40,2,FALSE) &lt;= VLOOKUP(AG265,―!$AH$15:$AI$40,2,FALSE)),"","error")))</f>
        <v/>
      </c>
      <c r="CB265" s="492" t="str">
        <f t="shared" si="11"/>
        <v/>
      </c>
      <c r="CC265" s="491" t="str">
        <f t="shared" si="12"/>
        <v/>
      </c>
      <c r="CD265" s="491" t="str">
        <f t="shared" si="13"/>
        <v/>
      </c>
      <c r="CE265" s="485"/>
      <c r="CF265" s="485"/>
      <c r="CG265" s="485"/>
      <c r="CH265" s="485"/>
      <c r="CI265" s="485" t="str">
        <f>分岐管理シート!BD263</f>
        <v/>
      </c>
      <c r="CJ265" s="493" t="str">
        <f t="shared" si="14"/>
        <v/>
      </c>
      <c r="CK265" s="555" t="str">
        <f>IF(D265="R6_補正",IF(SUM(変更カウント!D263:AR263)=0,"","error"),IF(AND(SUM(変更カウント!D263:AE263)=0,SUM(変更カウント!AH263:AP263)=0,変更カウント!AR263=0),"","error"))</f>
        <v/>
      </c>
    </row>
    <row r="266" spans="1:89" ht="24" thickBot="1" x14ac:dyDescent="0.25">
      <c r="A266" s="500"/>
      <c r="B266" s="501"/>
      <c r="C266" s="499">
        <v>192</v>
      </c>
      <c r="D266" s="467"/>
      <c r="E266" s="468"/>
      <c r="F266" s="469"/>
      <c r="G266" s="469"/>
      <c r="H266" s="469"/>
      <c r="I266" s="470"/>
      <c r="J266" s="470"/>
      <c r="K266" s="471"/>
      <c r="L266" s="470"/>
      <c r="M266" s="443"/>
      <c r="N266" s="443"/>
      <c r="O266" s="443"/>
      <c r="P266" s="472"/>
      <c r="Q266" s="197">
        <v>0</v>
      </c>
      <c r="R266" s="198">
        <v>0</v>
      </c>
      <c r="S266" s="473"/>
      <c r="T266" s="197"/>
      <c r="U266" s="197"/>
      <c r="V266" s="197"/>
      <c r="W266" s="474"/>
      <c r="X266" s="473"/>
      <c r="Y266" s="473"/>
      <c r="Z266" s="473"/>
      <c r="AA266" s="475"/>
      <c r="AB266" s="469"/>
      <c r="AC266" s="469"/>
      <c r="AD266" s="469"/>
      <c r="AE266" s="476"/>
      <c r="AF266" s="221"/>
      <c r="AG266" s="221"/>
      <c r="AH266" s="477"/>
      <c r="AI266" s="478"/>
      <c r="AJ266" s="475"/>
      <c r="AK266" s="479"/>
      <c r="AL266" s="479"/>
      <c r="AM266" s="480"/>
      <c r="AN266" s="479"/>
      <c r="AO266" s="481"/>
      <c r="AP266" s="482"/>
      <c r="AQ266" s="552"/>
      <c r="AR266" s="483"/>
      <c r="AS266" s="539"/>
      <c r="AT266" s="540"/>
      <c r="AU266" s="541"/>
      <c r="AV266" s="484"/>
      <c r="AW266" s="484"/>
      <c r="AX266" s="484"/>
      <c r="AY266" s="484"/>
      <c r="AZ266" s="484"/>
      <c r="BA266" s="484"/>
      <c r="BB266" s="485"/>
      <c r="BC266" s="485"/>
      <c r="BD266" s="486"/>
      <c r="BE266" s="487"/>
      <c r="BF266" s="485"/>
      <c r="BG266" s="484"/>
      <c r="BH266" s="485"/>
      <c r="BI266" s="485"/>
      <c r="BJ266" s="485"/>
      <c r="BK266" s="488"/>
      <c r="BL266" s="489"/>
      <c r="BM266" s="485"/>
      <c r="BN266" s="485"/>
      <c r="BO266" s="485"/>
      <c r="BP266" s="485"/>
      <c r="BQ266" s="490"/>
      <c r="BR266" s="485"/>
      <c r="BS266" s="491" t="str">
        <f>IF(F266="","",IF(OR(AND(分岐管理シート!D264&lt;9, 分岐管理シート!L264&lt;10),AND(分岐管理シート!D264&gt;9, 分岐管理シート!L264&gt;10)),"","error"))</f>
        <v/>
      </c>
      <c r="BT266" s="491"/>
      <c r="BU266" s="491"/>
      <c r="BV266" s="491"/>
      <c r="BW266" s="491"/>
      <c r="BX266" s="491" t="str">
        <f>IF(AND(D266="R7_補正", OR(分岐管理シート!AF264&lt;27,分岐管理シート!AF264&gt;39)),"error","")</f>
        <v/>
      </c>
      <c r="BY266" s="491" t="str">
        <f>IF(F266="","",IF(OR(分岐管理シート!AG264&lt;27,分岐管理シート!AG264&gt;39),"error",""))</f>
        <v/>
      </c>
      <c r="BZ266" s="491" t="str">
        <f>IF(F266="","",IF(AND(OR(AD266="○", D266="R7_補正", D266="R7_予備"), 分岐管理シート!AG264&gt;=27),"",IF(AND(分岐管理シート!AG264&lt;=38, 分岐管理シート!AG264&gt;=27),"","error")))</f>
        <v/>
      </c>
      <c r="CA266" s="492" t="str">
        <f>IF(OR(D266="", D266="R6_補正", D266="R7_予備"),
   "",IF(F266="","",IF(AND(VLOOKUP(AE266,―!$AH$15:$AI$40,2,FALSE) &lt;= VLOOKUP(AF266,―!$AH$15:$AI$40,2,FALSE),VLOOKUP(AF266,―!$AH$15:$AI$40,2,FALSE) &lt;= VLOOKUP(AG266,―!$AH$15:$AI$40,2,FALSE)),"","error")))</f>
        <v/>
      </c>
      <c r="CB266" s="492" t="str">
        <f t="shared" si="11"/>
        <v/>
      </c>
      <c r="CC266" s="491" t="str">
        <f t="shared" si="12"/>
        <v/>
      </c>
      <c r="CD266" s="491" t="str">
        <f t="shared" si="13"/>
        <v/>
      </c>
      <c r="CE266" s="485"/>
      <c r="CF266" s="485"/>
      <c r="CG266" s="485"/>
      <c r="CH266" s="485"/>
      <c r="CI266" s="485" t="str">
        <f>分岐管理シート!BD264</f>
        <v/>
      </c>
      <c r="CJ266" s="493" t="str">
        <f t="shared" si="14"/>
        <v/>
      </c>
      <c r="CK266" s="555" t="str">
        <f>IF(D266="R6_補正",IF(SUM(変更カウント!D264:AR264)=0,"","error"),IF(AND(SUM(変更カウント!D264:AE264)=0,SUM(変更カウント!AH264:AP264)=0,変更カウント!AR264=0),"","error"))</f>
        <v/>
      </c>
    </row>
    <row r="267" spans="1:89" ht="24" thickBot="1" x14ac:dyDescent="0.25">
      <c r="A267" s="500"/>
      <c r="B267" s="501"/>
      <c r="C267" s="498">
        <v>193</v>
      </c>
      <c r="D267" s="467"/>
      <c r="E267" s="468"/>
      <c r="F267" s="469"/>
      <c r="G267" s="469"/>
      <c r="H267" s="469"/>
      <c r="I267" s="470"/>
      <c r="J267" s="470"/>
      <c r="K267" s="471"/>
      <c r="L267" s="470"/>
      <c r="M267" s="443"/>
      <c r="N267" s="443"/>
      <c r="O267" s="443"/>
      <c r="P267" s="472"/>
      <c r="Q267" s="197">
        <v>0</v>
      </c>
      <c r="R267" s="198">
        <v>0</v>
      </c>
      <c r="S267" s="473"/>
      <c r="T267" s="197"/>
      <c r="U267" s="197"/>
      <c r="V267" s="197"/>
      <c r="W267" s="474"/>
      <c r="X267" s="473"/>
      <c r="Y267" s="473"/>
      <c r="Z267" s="473"/>
      <c r="AA267" s="475"/>
      <c r="AB267" s="469"/>
      <c r="AC267" s="469"/>
      <c r="AD267" s="469"/>
      <c r="AE267" s="476"/>
      <c r="AF267" s="221"/>
      <c r="AG267" s="221"/>
      <c r="AH267" s="477"/>
      <c r="AI267" s="478"/>
      <c r="AJ267" s="475"/>
      <c r="AK267" s="479"/>
      <c r="AL267" s="479"/>
      <c r="AM267" s="480"/>
      <c r="AN267" s="479"/>
      <c r="AO267" s="481"/>
      <c r="AP267" s="482"/>
      <c r="AQ267" s="552"/>
      <c r="AR267" s="483"/>
      <c r="AS267" s="539"/>
      <c r="AT267" s="540"/>
      <c r="AU267" s="541"/>
      <c r="AV267" s="484"/>
      <c r="AW267" s="484"/>
      <c r="AX267" s="484"/>
      <c r="AY267" s="484"/>
      <c r="AZ267" s="484"/>
      <c r="BA267" s="484"/>
      <c r="BB267" s="485"/>
      <c r="BC267" s="485"/>
      <c r="BD267" s="486"/>
      <c r="BE267" s="487"/>
      <c r="BF267" s="485"/>
      <c r="BG267" s="484"/>
      <c r="BH267" s="485"/>
      <c r="BI267" s="485"/>
      <c r="BJ267" s="485"/>
      <c r="BK267" s="488"/>
      <c r="BL267" s="489"/>
      <c r="BM267" s="485"/>
      <c r="BN267" s="485"/>
      <c r="BO267" s="485"/>
      <c r="BP267" s="485"/>
      <c r="BQ267" s="490"/>
      <c r="BR267" s="485"/>
      <c r="BS267" s="491" t="str">
        <f>IF(F267="","",IF(OR(AND(分岐管理シート!D265&lt;9, 分岐管理シート!L265&lt;10),AND(分岐管理シート!D265&gt;9, 分岐管理シート!L265&gt;10)),"","error"))</f>
        <v/>
      </c>
      <c r="BT267" s="491"/>
      <c r="BU267" s="491"/>
      <c r="BV267" s="491"/>
      <c r="BW267" s="491"/>
      <c r="BX267" s="491" t="str">
        <f>IF(AND(D267="R7_補正", OR(分岐管理シート!AF265&lt;27,分岐管理シート!AF265&gt;39)),"error","")</f>
        <v/>
      </c>
      <c r="BY267" s="491" t="str">
        <f>IF(F267="","",IF(OR(分岐管理シート!AG265&lt;27,分岐管理シート!AG265&gt;39),"error",""))</f>
        <v/>
      </c>
      <c r="BZ267" s="491" t="str">
        <f>IF(F267="","",IF(AND(OR(AD267="○", D267="R7_補正", D267="R7_予備"), 分岐管理シート!AG265&gt;=27),"",IF(AND(分岐管理シート!AG265&lt;=38, 分岐管理シート!AG265&gt;=27),"","error")))</f>
        <v/>
      </c>
      <c r="CA267" s="492" t="str">
        <f>IF(OR(D267="", D267="R6_補正", D267="R7_予備"),
   "",IF(F267="","",IF(AND(VLOOKUP(AE267,―!$AH$15:$AI$40,2,FALSE) &lt;= VLOOKUP(AF267,―!$AH$15:$AI$40,2,FALSE),VLOOKUP(AF267,―!$AH$15:$AI$40,2,FALSE) &lt;= VLOOKUP(AG267,―!$AH$15:$AI$40,2,FALSE)),"","error")))</f>
        <v/>
      </c>
      <c r="CB267" s="492" t="str">
        <f t="shared" si="11"/>
        <v/>
      </c>
      <c r="CC267" s="491" t="str">
        <f t="shared" si="12"/>
        <v/>
      </c>
      <c r="CD267" s="491" t="str">
        <f t="shared" si="13"/>
        <v/>
      </c>
      <c r="CE267" s="485"/>
      <c r="CF267" s="485"/>
      <c r="CG267" s="485"/>
      <c r="CH267" s="485"/>
      <c r="CI267" s="485" t="str">
        <f>分岐管理シート!BD265</f>
        <v/>
      </c>
      <c r="CJ267" s="493" t="str">
        <f t="shared" si="14"/>
        <v/>
      </c>
      <c r="CK267" s="555" t="str">
        <f>IF(D267="R6_補正",IF(SUM(変更カウント!D265:AR265)=0,"","error"),IF(AND(SUM(変更カウント!D265:AE265)=0,SUM(変更カウント!AH265:AP265)=0,変更カウント!AR265=0),"","error"))</f>
        <v/>
      </c>
    </row>
    <row r="268" spans="1:89" ht="24" thickBot="1" x14ac:dyDescent="0.25">
      <c r="A268" s="500"/>
      <c r="B268" s="501"/>
      <c r="C268" s="499">
        <v>194</v>
      </c>
      <c r="D268" s="467"/>
      <c r="E268" s="468"/>
      <c r="F268" s="469"/>
      <c r="G268" s="469"/>
      <c r="H268" s="469"/>
      <c r="I268" s="470"/>
      <c r="J268" s="470"/>
      <c r="K268" s="471"/>
      <c r="L268" s="470"/>
      <c r="M268" s="443"/>
      <c r="N268" s="443"/>
      <c r="O268" s="443"/>
      <c r="P268" s="472"/>
      <c r="Q268" s="197">
        <v>0</v>
      </c>
      <c r="R268" s="198">
        <v>0</v>
      </c>
      <c r="S268" s="473"/>
      <c r="T268" s="197"/>
      <c r="U268" s="197"/>
      <c r="V268" s="197"/>
      <c r="W268" s="474"/>
      <c r="X268" s="473"/>
      <c r="Y268" s="473"/>
      <c r="Z268" s="473"/>
      <c r="AA268" s="475"/>
      <c r="AB268" s="469"/>
      <c r="AC268" s="469"/>
      <c r="AD268" s="469"/>
      <c r="AE268" s="476"/>
      <c r="AF268" s="221"/>
      <c r="AG268" s="221"/>
      <c r="AH268" s="477"/>
      <c r="AI268" s="478"/>
      <c r="AJ268" s="475"/>
      <c r="AK268" s="479"/>
      <c r="AL268" s="479"/>
      <c r="AM268" s="480"/>
      <c r="AN268" s="479"/>
      <c r="AO268" s="481"/>
      <c r="AP268" s="482"/>
      <c r="AQ268" s="552"/>
      <c r="AR268" s="483"/>
      <c r="AS268" s="539"/>
      <c r="AT268" s="540"/>
      <c r="AU268" s="541"/>
      <c r="AV268" s="484"/>
      <c r="AW268" s="484"/>
      <c r="AX268" s="484"/>
      <c r="AY268" s="484"/>
      <c r="AZ268" s="484"/>
      <c r="BA268" s="484"/>
      <c r="BB268" s="485"/>
      <c r="BC268" s="485"/>
      <c r="BD268" s="486"/>
      <c r="BE268" s="487"/>
      <c r="BF268" s="485"/>
      <c r="BG268" s="484"/>
      <c r="BH268" s="485"/>
      <c r="BI268" s="485"/>
      <c r="BJ268" s="485"/>
      <c r="BK268" s="488"/>
      <c r="BL268" s="489"/>
      <c r="BM268" s="485"/>
      <c r="BN268" s="485"/>
      <c r="BO268" s="485"/>
      <c r="BP268" s="485"/>
      <c r="BQ268" s="490"/>
      <c r="BR268" s="485"/>
      <c r="BS268" s="491" t="str">
        <f>IF(F268="","",IF(OR(AND(分岐管理シート!D266&lt;9, 分岐管理シート!L266&lt;10),AND(分岐管理シート!D266&gt;9, 分岐管理シート!L266&gt;10)),"","error"))</f>
        <v/>
      </c>
      <c r="BT268" s="491"/>
      <c r="BU268" s="491"/>
      <c r="BV268" s="491"/>
      <c r="BW268" s="491"/>
      <c r="BX268" s="491" t="str">
        <f>IF(AND(D268="R7_補正", OR(分岐管理シート!AF266&lt;27,分岐管理シート!AF266&gt;39)),"error","")</f>
        <v/>
      </c>
      <c r="BY268" s="491" t="str">
        <f>IF(F268="","",IF(OR(分岐管理シート!AG266&lt;27,分岐管理シート!AG266&gt;39),"error",""))</f>
        <v/>
      </c>
      <c r="BZ268" s="491" t="str">
        <f>IF(F268="","",IF(AND(OR(AD268="○", D268="R7_補正", D268="R7_予備"), 分岐管理シート!AG266&gt;=27),"",IF(AND(分岐管理シート!AG266&lt;=38, 分岐管理シート!AG266&gt;=27),"","error")))</f>
        <v/>
      </c>
      <c r="CA268" s="492" t="str">
        <f>IF(OR(D268="", D268="R6_補正", D268="R7_予備"),
   "",IF(F268="","",IF(AND(VLOOKUP(AE268,―!$AH$15:$AI$40,2,FALSE) &lt;= VLOOKUP(AF268,―!$AH$15:$AI$40,2,FALSE),VLOOKUP(AF268,―!$AH$15:$AI$40,2,FALSE) &lt;= VLOOKUP(AG268,―!$AH$15:$AI$40,2,FALSE)),"","error")))</f>
        <v/>
      </c>
      <c r="CB268" s="492" t="str">
        <f t="shared" si="11"/>
        <v/>
      </c>
      <c r="CC268" s="491" t="str">
        <f t="shared" si="12"/>
        <v/>
      </c>
      <c r="CD268" s="491" t="str">
        <f t="shared" si="13"/>
        <v/>
      </c>
      <c r="CE268" s="485"/>
      <c r="CF268" s="485"/>
      <c r="CG268" s="485"/>
      <c r="CH268" s="485"/>
      <c r="CI268" s="485" t="str">
        <f>分岐管理シート!BD266</f>
        <v/>
      </c>
      <c r="CJ268" s="493" t="str">
        <f t="shared" si="14"/>
        <v/>
      </c>
      <c r="CK268" s="555" t="str">
        <f>IF(D268="R6_補正",IF(SUM(変更カウント!D266:AR266)=0,"","error"),IF(AND(SUM(変更カウント!D266:AE266)=0,SUM(変更カウント!AH266:AP266)=0,変更カウント!AR266=0),"","error"))</f>
        <v/>
      </c>
    </row>
    <row r="269" spans="1:89" ht="24" thickBot="1" x14ac:dyDescent="0.25">
      <c r="A269" s="500"/>
      <c r="B269" s="501"/>
      <c r="C269" s="499">
        <v>195</v>
      </c>
      <c r="D269" s="467"/>
      <c r="E269" s="468"/>
      <c r="F269" s="469"/>
      <c r="G269" s="469"/>
      <c r="H269" s="469"/>
      <c r="I269" s="470"/>
      <c r="J269" s="470"/>
      <c r="K269" s="471"/>
      <c r="L269" s="470"/>
      <c r="M269" s="443"/>
      <c r="N269" s="443"/>
      <c r="O269" s="443"/>
      <c r="P269" s="472"/>
      <c r="Q269" s="197">
        <v>0</v>
      </c>
      <c r="R269" s="198">
        <v>0</v>
      </c>
      <c r="S269" s="473"/>
      <c r="T269" s="197"/>
      <c r="U269" s="197"/>
      <c r="V269" s="197"/>
      <c r="W269" s="474"/>
      <c r="X269" s="473"/>
      <c r="Y269" s="473"/>
      <c r="Z269" s="473"/>
      <c r="AA269" s="475"/>
      <c r="AB269" s="469"/>
      <c r="AC269" s="469"/>
      <c r="AD269" s="469"/>
      <c r="AE269" s="476"/>
      <c r="AF269" s="221"/>
      <c r="AG269" s="221"/>
      <c r="AH269" s="477"/>
      <c r="AI269" s="478"/>
      <c r="AJ269" s="475"/>
      <c r="AK269" s="479"/>
      <c r="AL269" s="479"/>
      <c r="AM269" s="480"/>
      <c r="AN269" s="479"/>
      <c r="AO269" s="481"/>
      <c r="AP269" s="482"/>
      <c r="AQ269" s="552"/>
      <c r="AR269" s="483"/>
      <c r="AS269" s="539"/>
      <c r="AT269" s="540"/>
      <c r="AU269" s="541"/>
      <c r="AV269" s="484"/>
      <c r="AW269" s="484"/>
      <c r="AX269" s="484"/>
      <c r="AY269" s="484"/>
      <c r="AZ269" s="484"/>
      <c r="BA269" s="484"/>
      <c r="BB269" s="485"/>
      <c r="BC269" s="485"/>
      <c r="BD269" s="486"/>
      <c r="BE269" s="487"/>
      <c r="BF269" s="485"/>
      <c r="BG269" s="484"/>
      <c r="BH269" s="485"/>
      <c r="BI269" s="485"/>
      <c r="BJ269" s="485"/>
      <c r="BK269" s="488"/>
      <c r="BL269" s="489"/>
      <c r="BM269" s="485"/>
      <c r="BN269" s="485"/>
      <c r="BO269" s="485"/>
      <c r="BP269" s="485"/>
      <c r="BQ269" s="490"/>
      <c r="BR269" s="485"/>
      <c r="BS269" s="491" t="str">
        <f>IF(F269="","",IF(OR(AND(分岐管理シート!D267&lt;9, 分岐管理シート!L267&lt;10),AND(分岐管理シート!D267&gt;9, 分岐管理シート!L267&gt;10)),"","error"))</f>
        <v/>
      </c>
      <c r="BT269" s="491"/>
      <c r="BU269" s="491"/>
      <c r="BV269" s="491"/>
      <c r="BW269" s="491"/>
      <c r="BX269" s="491" t="str">
        <f>IF(AND(D269="R7_補正", OR(分岐管理シート!AF267&lt;27,分岐管理シート!AF267&gt;39)),"error","")</f>
        <v/>
      </c>
      <c r="BY269" s="491" t="str">
        <f>IF(F269="","",IF(OR(分岐管理シート!AG267&lt;27,分岐管理シート!AG267&gt;39),"error",""))</f>
        <v/>
      </c>
      <c r="BZ269" s="491" t="str">
        <f>IF(F269="","",IF(AND(OR(AD269="○", D269="R7_補正", D269="R7_予備"), 分岐管理シート!AG267&gt;=27),"",IF(AND(分岐管理シート!AG267&lt;=38, 分岐管理シート!AG267&gt;=27),"","error")))</f>
        <v/>
      </c>
      <c r="CA269" s="492" t="str">
        <f>IF(OR(D269="", D269="R6_補正", D269="R7_予備"),
   "",IF(F269="","",IF(AND(VLOOKUP(AE269,―!$AH$15:$AI$40,2,FALSE) &lt;= VLOOKUP(AF269,―!$AH$15:$AI$40,2,FALSE),VLOOKUP(AF269,―!$AH$15:$AI$40,2,FALSE) &lt;= VLOOKUP(AG269,―!$AH$15:$AI$40,2,FALSE)),"","error")))</f>
        <v/>
      </c>
      <c r="CB269" s="492" t="str">
        <f t="shared" si="11"/>
        <v/>
      </c>
      <c r="CC269" s="491" t="str">
        <f t="shared" si="12"/>
        <v/>
      </c>
      <c r="CD269" s="491" t="str">
        <f t="shared" si="13"/>
        <v/>
      </c>
      <c r="CE269" s="485"/>
      <c r="CF269" s="485"/>
      <c r="CG269" s="485"/>
      <c r="CH269" s="485"/>
      <c r="CI269" s="485" t="str">
        <f>分岐管理シート!BD267</f>
        <v/>
      </c>
      <c r="CJ269" s="493" t="str">
        <f t="shared" si="14"/>
        <v/>
      </c>
      <c r="CK269" s="555" t="str">
        <f>IF(D269="R6_補正",IF(SUM(変更カウント!D267:AR267)=0,"","error"),IF(AND(SUM(変更カウント!D267:AE267)=0,SUM(変更カウント!AH267:AP267)=0,変更カウント!AR267=0),"","error"))</f>
        <v/>
      </c>
    </row>
    <row r="270" spans="1:89" ht="24" thickBot="1" x14ac:dyDescent="0.25">
      <c r="A270" s="500"/>
      <c r="B270" s="501"/>
      <c r="C270" s="498">
        <v>196</v>
      </c>
      <c r="D270" s="467"/>
      <c r="E270" s="468"/>
      <c r="F270" s="469"/>
      <c r="G270" s="469"/>
      <c r="H270" s="469"/>
      <c r="I270" s="470"/>
      <c r="J270" s="470"/>
      <c r="K270" s="471"/>
      <c r="L270" s="470"/>
      <c r="M270" s="443"/>
      <c r="N270" s="443"/>
      <c r="O270" s="443"/>
      <c r="P270" s="472"/>
      <c r="Q270" s="197">
        <v>0</v>
      </c>
      <c r="R270" s="198">
        <v>0</v>
      </c>
      <c r="S270" s="473"/>
      <c r="T270" s="197"/>
      <c r="U270" s="197"/>
      <c r="V270" s="197"/>
      <c r="W270" s="474"/>
      <c r="X270" s="473"/>
      <c r="Y270" s="473"/>
      <c r="Z270" s="473"/>
      <c r="AA270" s="475"/>
      <c r="AB270" s="469"/>
      <c r="AC270" s="469"/>
      <c r="AD270" s="469"/>
      <c r="AE270" s="476"/>
      <c r="AF270" s="221"/>
      <c r="AG270" s="221"/>
      <c r="AH270" s="477"/>
      <c r="AI270" s="478"/>
      <c r="AJ270" s="475"/>
      <c r="AK270" s="479"/>
      <c r="AL270" s="479"/>
      <c r="AM270" s="480"/>
      <c r="AN270" s="479"/>
      <c r="AO270" s="481"/>
      <c r="AP270" s="482"/>
      <c r="AQ270" s="552"/>
      <c r="AR270" s="483"/>
      <c r="AS270" s="539"/>
      <c r="AT270" s="540"/>
      <c r="AU270" s="541"/>
      <c r="AV270" s="484"/>
      <c r="AW270" s="484"/>
      <c r="AX270" s="484"/>
      <c r="AY270" s="484"/>
      <c r="AZ270" s="484"/>
      <c r="BA270" s="484"/>
      <c r="BB270" s="485"/>
      <c r="BC270" s="485"/>
      <c r="BD270" s="486"/>
      <c r="BE270" s="487"/>
      <c r="BF270" s="485"/>
      <c r="BG270" s="484"/>
      <c r="BH270" s="485"/>
      <c r="BI270" s="485"/>
      <c r="BJ270" s="485"/>
      <c r="BK270" s="488"/>
      <c r="BL270" s="489"/>
      <c r="BM270" s="485"/>
      <c r="BN270" s="485"/>
      <c r="BO270" s="485"/>
      <c r="BP270" s="485"/>
      <c r="BQ270" s="490"/>
      <c r="BR270" s="485"/>
      <c r="BS270" s="491" t="str">
        <f>IF(F270="","",IF(OR(AND(分岐管理シート!D268&lt;9, 分岐管理シート!L268&lt;10),AND(分岐管理シート!D268&gt;9, 分岐管理シート!L268&gt;10)),"","error"))</f>
        <v/>
      </c>
      <c r="BT270" s="491"/>
      <c r="BU270" s="491"/>
      <c r="BV270" s="491"/>
      <c r="BW270" s="491"/>
      <c r="BX270" s="491" t="str">
        <f>IF(AND(D270="R7_補正", OR(分岐管理シート!AF268&lt;27,分岐管理シート!AF268&gt;39)),"error","")</f>
        <v/>
      </c>
      <c r="BY270" s="491" t="str">
        <f>IF(F270="","",IF(OR(分岐管理シート!AG268&lt;27,分岐管理シート!AG268&gt;39),"error",""))</f>
        <v/>
      </c>
      <c r="BZ270" s="491" t="str">
        <f>IF(F270="","",IF(AND(OR(AD270="○", D270="R7_補正", D270="R7_予備"), 分岐管理シート!AG268&gt;=27),"",IF(AND(分岐管理シート!AG268&lt;=38, 分岐管理シート!AG268&gt;=27),"","error")))</f>
        <v/>
      </c>
      <c r="CA270" s="492" t="str">
        <f>IF(OR(D270="", D270="R6_補正", D270="R7_予備"),
   "",IF(F270="","",IF(AND(VLOOKUP(AE270,―!$AH$15:$AI$40,2,FALSE) &lt;= VLOOKUP(AF270,―!$AH$15:$AI$40,2,FALSE),VLOOKUP(AF270,―!$AH$15:$AI$40,2,FALSE) &lt;= VLOOKUP(AG270,―!$AH$15:$AI$40,2,FALSE)),"","error")))</f>
        <v/>
      </c>
      <c r="CB270" s="492" t="str">
        <f t="shared" si="11"/>
        <v/>
      </c>
      <c r="CC270" s="491" t="str">
        <f t="shared" si="12"/>
        <v/>
      </c>
      <c r="CD270" s="491" t="str">
        <f t="shared" si="13"/>
        <v/>
      </c>
      <c r="CE270" s="485"/>
      <c r="CF270" s="485"/>
      <c r="CG270" s="485"/>
      <c r="CH270" s="485"/>
      <c r="CI270" s="485" t="str">
        <f>分岐管理シート!BD268</f>
        <v/>
      </c>
      <c r="CJ270" s="493" t="str">
        <f t="shared" si="14"/>
        <v/>
      </c>
      <c r="CK270" s="555" t="str">
        <f>IF(D270="R6_補正",IF(SUM(変更カウント!D268:AR268)=0,"","error"),IF(AND(SUM(変更カウント!D268:AE268)=0,SUM(変更カウント!AH268:AP268)=0,変更カウント!AR268=0),"","error"))</f>
        <v/>
      </c>
    </row>
    <row r="271" spans="1:89" ht="24" thickBot="1" x14ac:dyDescent="0.25">
      <c r="A271" s="500"/>
      <c r="B271" s="501"/>
      <c r="C271" s="499">
        <v>197</v>
      </c>
      <c r="D271" s="467"/>
      <c r="E271" s="468"/>
      <c r="F271" s="469"/>
      <c r="G271" s="469"/>
      <c r="H271" s="469"/>
      <c r="I271" s="470"/>
      <c r="J271" s="470"/>
      <c r="K271" s="471"/>
      <c r="L271" s="470"/>
      <c r="M271" s="443"/>
      <c r="N271" s="443"/>
      <c r="O271" s="443"/>
      <c r="P271" s="472"/>
      <c r="Q271" s="197">
        <v>0</v>
      </c>
      <c r="R271" s="198">
        <v>0</v>
      </c>
      <c r="S271" s="473"/>
      <c r="T271" s="197"/>
      <c r="U271" s="197"/>
      <c r="V271" s="197"/>
      <c r="W271" s="474"/>
      <c r="X271" s="473"/>
      <c r="Y271" s="473"/>
      <c r="Z271" s="473"/>
      <c r="AA271" s="475"/>
      <c r="AB271" s="469"/>
      <c r="AC271" s="469"/>
      <c r="AD271" s="469"/>
      <c r="AE271" s="476"/>
      <c r="AF271" s="221"/>
      <c r="AG271" s="221"/>
      <c r="AH271" s="477"/>
      <c r="AI271" s="478"/>
      <c r="AJ271" s="475"/>
      <c r="AK271" s="479"/>
      <c r="AL271" s="479"/>
      <c r="AM271" s="480"/>
      <c r="AN271" s="479"/>
      <c r="AO271" s="481"/>
      <c r="AP271" s="482"/>
      <c r="AQ271" s="552"/>
      <c r="AR271" s="483"/>
      <c r="AS271" s="539"/>
      <c r="AT271" s="540"/>
      <c r="AU271" s="541"/>
      <c r="AV271" s="484"/>
      <c r="AW271" s="484"/>
      <c r="AX271" s="484"/>
      <c r="AY271" s="484"/>
      <c r="AZ271" s="484"/>
      <c r="BA271" s="484"/>
      <c r="BB271" s="485"/>
      <c r="BC271" s="485"/>
      <c r="BD271" s="486"/>
      <c r="BE271" s="487"/>
      <c r="BF271" s="485"/>
      <c r="BG271" s="484"/>
      <c r="BH271" s="485"/>
      <c r="BI271" s="485"/>
      <c r="BJ271" s="485"/>
      <c r="BK271" s="488"/>
      <c r="BL271" s="489"/>
      <c r="BM271" s="485"/>
      <c r="BN271" s="485"/>
      <c r="BO271" s="485"/>
      <c r="BP271" s="485"/>
      <c r="BQ271" s="490"/>
      <c r="BR271" s="485"/>
      <c r="BS271" s="491" t="str">
        <f>IF(F271="","",IF(OR(AND(分岐管理シート!D269&lt;9, 分岐管理シート!L269&lt;10),AND(分岐管理シート!D269&gt;9, 分岐管理シート!L269&gt;10)),"","error"))</f>
        <v/>
      </c>
      <c r="BT271" s="491"/>
      <c r="BU271" s="491"/>
      <c r="BV271" s="491"/>
      <c r="BW271" s="491"/>
      <c r="BX271" s="491" t="str">
        <f>IF(AND(D271="R7_補正", OR(分岐管理シート!AF269&lt;27,分岐管理シート!AF269&gt;39)),"error","")</f>
        <v/>
      </c>
      <c r="BY271" s="491" t="str">
        <f>IF(F271="","",IF(OR(分岐管理シート!AG269&lt;27,分岐管理シート!AG269&gt;39),"error",""))</f>
        <v/>
      </c>
      <c r="BZ271" s="491" t="str">
        <f>IF(F271="","",IF(AND(OR(AD271="○", D271="R7_補正", D271="R7_予備"), 分岐管理シート!AG269&gt;=27),"",IF(AND(分岐管理シート!AG269&lt;=38, 分岐管理シート!AG269&gt;=27),"","error")))</f>
        <v/>
      </c>
      <c r="CA271" s="492" t="str">
        <f>IF(OR(D271="", D271="R6_補正", D271="R7_予備"),
   "",IF(F271="","",IF(AND(VLOOKUP(AE271,―!$AH$15:$AI$40,2,FALSE) &lt;= VLOOKUP(AF271,―!$AH$15:$AI$40,2,FALSE),VLOOKUP(AF271,―!$AH$15:$AI$40,2,FALSE) &lt;= VLOOKUP(AG271,―!$AH$15:$AI$40,2,FALSE)),"","error")))</f>
        <v/>
      </c>
      <c r="CB271" s="492" t="str">
        <f t="shared" si="11"/>
        <v/>
      </c>
      <c r="CC271" s="491" t="str">
        <f t="shared" si="12"/>
        <v/>
      </c>
      <c r="CD271" s="491" t="str">
        <f t="shared" si="13"/>
        <v/>
      </c>
      <c r="CE271" s="485"/>
      <c r="CF271" s="485"/>
      <c r="CG271" s="485"/>
      <c r="CH271" s="485"/>
      <c r="CI271" s="485" t="str">
        <f>分岐管理シート!BD269</f>
        <v/>
      </c>
      <c r="CJ271" s="493" t="str">
        <f t="shared" si="14"/>
        <v/>
      </c>
      <c r="CK271" s="555" t="str">
        <f>IF(D271="R6_補正",IF(SUM(変更カウント!D269:AR269)=0,"","error"),IF(AND(SUM(変更カウント!D269:AE269)=0,SUM(変更カウント!AH269:AP269)=0,変更カウント!AR269=0),"","error"))</f>
        <v/>
      </c>
    </row>
    <row r="272" spans="1:89" ht="24" thickBot="1" x14ac:dyDescent="0.25">
      <c r="A272" s="500"/>
      <c r="B272" s="501"/>
      <c r="C272" s="499">
        <v>198</v>
      </c>
      <c r="D272" s="467"/>
      <c r="E272" s="468"/>
      <c r="F272" s="469"/>
      <c r="G272" s="469"/>
      <c r="H272" s="469"/>
      <c r="I272" s="470"/>
      <c r="J272" s="470"/>
      <c r="K272" s="471"/>
      <c r="L272" s="470"/>
      <c r="M272" s="443"/>
      <c r="N272" s="443"/>
      <c r="O272" s="443"/>
      <c r="P272" s="472"/>
      <c r="Q272" s="197">
        <v>0</v>
      </c>
      <c r="R272" s="198">
        <v>0</v>
      </c>
      <c r="S272" s="473"/>
      <c r="T272" s="197"/>
      <c r="U272" s="197"/>
      <c r="V272" s="197"/>
      <c r="W272" s="474"/>
      <c r="X272" s="473"/>
      <c r="Y272" s="473"/>
      <c r="Z272" s="473"/>
      <c r="AA272" s="475"/>
      <c r="AB272" s="469"/>
      <c r="AC272" s="469"/>
      <c r="AD272" s="469"/>
      <c r="AE272" s="476"/>
      <c r="AF272" s="221"/>
      <c r="AG272" s="221"/>
      <c r="AH272" s="477"/>
      <c r="AI272" s="478"/>
      <c r="AJ272" s="475"/>
      <c r="AK272" s="479"/>
      <c r="AL272" s="479"/>
      <c r="AM272" s="480"/>
      <c r="AN272" s="479"/>
      <c r="AO272" s="481"/>
      <c r="AP272" s="482"/>
      <c r="AQ272" s="552"/>
      <c r="AR272" s="483"/>
      <c r="AS272" s="539"/>
      <c r="AT272" s="540"/>
      <c r="AU272" s="541"/>
      <c r="AV272" s="484"/>
      <c r="AW272" s="484"/>
      <c r="AX272" s="484"/>
      <c r="AY272" s="484"/>
      <c r="AZ272" s="484"/>
      <c r="BA272" s="484"/>
      <c r="BB272" s="485"/>
      <c r="BC272" s="485"/>
      <c r="BD272" s="486"/>
      <c r="BE272" s="487"/>
      <c r="BF272" s="485"/>
      <c r="BG272" s="484"/>
      <c r="BH272" s="485"/>
      <c r="BI272" s="485"/>
      <c r="BJ272" s="485"/>
      <c r="BK272" s="488"/>
      <c r="BL272" s="489"/>
      <c r="BM272" s="485"/>
      <c r="BN272" s="485"/>
      <c r="BO272" s="485"/>
      <c r="BP272" s="485"/>
      <c r="BQ272" s="490"/>
      <c r="BR272" s="485"/>
      <c r="BS272" s="491" t="str">
        <f>IF(F272="","",IF(OR(AND(分岐管理シート!D270&lt;9, 分岐管理シート!L270&lt;10),AND(分岐管理シート!D270&gt;9, 分岐管理シート!L270&gt;10)),"","error"))</f>
        <v/>
      </c>
      <c r="BT272" s="491"/>
      <c r="BU272" s="491"/>
      <c r="BV272" s="491"/>
      <c r="BW272" s="491"/>
      <c r="BX272" s="491" t="str">
        <f>IF(AND(D272="R7_補正", OR(分岐管理シート!AF270&lt;27,分岐管理シート!AF270&gt;39)),"error","")</f>
        <v/>
      </c>
      <c r="BY272" s="491" t="str">
        <f>IF(F272="","",IF(OR(分岐管理シート!AG270&lt;27,分岐管理シート!AG270&gt;39),"error",""))</f>
        <v/>
      </c>
      <c r="BZ272" s="491" t="str">
        <f>IF(F272="","",IF(AND(OR(AD272="○", D272="R7_補正", D272="R7_予備"), 分岐管理シート!AG270&gt;=27),"",IF(AND(分岐管理シート!AG270&lt;=38, 分岐管理シート!AG270&gt;=27),"","error")))</f>
        <v/>
      </c>
      <c r="CA272" s="492" t="str">
        <f>IF(OR(D272="", D272="R6_補正", D272="R7_予備"),
   "",IF(F272="","",IF(AND(VLOOKUP(AE272,―!$AH$15:$AI$40,2,FALSE) &lt;= VLOOKUP(AF272,―!$AH$15:$AI$40,2,FALSE),VLOOKUP(AF272,―!$AH$15:$AI$40,2,FALSE) &lt;= VLOOKUP(AG272,―!$AH$15:$AI$40,2,FALSE)),"","error")))</f>
        <v/>
      </c>
      <c r="CB272" s="492" t="str">
        <f t="shared" ref="CB272:CB335" si="15">IF(AND(AD272&lt;&gt;"○",AG272="R8.4以降",AQ272=""),"error","")</f>
        <v/>
      </c>
      <c r="CC272" s="491" t="str">
        <f t="shared" ref="CC272:CC335" si="16">IF(AQ272&lt;&gt;"",IF(AND(AD272&lt;&gt;"○",AG272="R8.4以降"),"","error"),"")</f>
        <v/>
      </c>
      <c r="CD272" s="491" t="str">
        <f t="shared" ref="CD272:CD335" si="17">IF(AND(D272="R6_補正", AD272&lt;&gt;"○", AG272="R8.4以降"), "error", "")</f>
        <v/>
      </c>
      <c r="CE272" s="485"/>
      <c r="CF272" s="485"/>
      <c r="CG272" s="485"/>
      <c r="CH272" s="485"/>
      <c r="CI272" s="485" t="str">
        <f>分岐管理シート!BD270</f>
        <v/>
      </c>
      <c r="CJ272" s="493" t="str">
        <f t="shared" si="14"/>
        <v/>
      </c>
      <c r="CK272" s="555" t="str">
        <f>IF(D272="R6_補正",IF(SUM(変更カウント!D270:AR270)=0,"","error"),IF(AND(SUM(変更カウント!D270:AE270)=0,SUM(変更カウント!AH270:AP270)=0,変更カウント!AR270=0),"","error"))</f>
        <v/>
      </c>
    </row>
    <row r="273" spans="1:89" ht="24" thickBot="1" x14ac:dyDescent="0.25">
      <c r="A273" s="500"/>
      <c r="B273" s="501"/>
      <c r="C273" s="498">
        <v>199</v>
      </c>
      <c r="D273" s="467"/>
      <c r="E273" s="468"/>
      <c r="F273" s="469"/>
      <c r="G273" s="469"/>
      <c r="H273" s="469"/>
      <c r="I273" s="470"/>
      <c r="J273" s="470"/>
      <c r="K273" s="471"/>
      <c r="L273" s="470"/>
      <c r="M273" s="443"/>
      <c r="N273" s="443"/>
      <c r="O273" s="443"/>
      <c r="P273" s="472"/>
      <c r="Q273" s="197">
        <v>0</v>
      </c>
      <c r="R273" s="198">
        <v>0</v>
      </c>
      <c r="S273" s="473"/>
      <c r="T273" s="197"/>
      <c r="U273" s="197"/>
      <c r="V273" s="197"/>
      <c r="W273" s="474"/>
      <c r="X273" s="473"/>
      <c r="Y273" s="473"/>
      <c r="Z273" s="473"/>
      <c r="AA273" s="475"/>
      <c r="AB273" s="469"/>
      <c r="AC273" s="469"/>
      <c r="AD273" s="469"/>
      <c r="AE273" s="476"/>
      <c r="AF273" s="221"/>
      <c r="AG273" s="221"/>
      <c r="AH273" s="477"/>
      <c r="AI273" s="478"/>
      <c r="AJ273" s="475"/>
      <c r="AK273" s="479"/>
      <c r="AL273" s="479"/>
      <c r="AM273" s="480"/>
      <c r="AN273" s="479"/>
      <c r="AO273" s="481"/>
      <c r="AP273" s="482"/>
      <c r="AQ273" s="552"/>
      <c r="AR273" s="483"/>
      <c r="AS273" s="539"/>
      <c r="AT273" s="540"/>
      <c r="AU273" s="541"/>
      <c r="AV273" s="484"/>
      <c r="AW273" s="484"/>
      <c r="AX273" s="484"/>
      <c r="AY273" s="484"/>
      <c r="AZ273" s="484"/>
      <c r="BA273" s="484"/>
      <c r="BB273" s="485"/>
      <c r="BC273" s="485"/>
      <c r="BD273" s="486"/>
      <c r="BE273" s="487"/>
      <c r="BF273" s="485"/>
      <c r="BG273" s="484"/>
      <c r="BH273" s="485"/>
      <c r="BI273" s="485"/>
      <c r="BJ273" s="485"/>
      <c r="BK273" s="488"/>
      <c r="BL273" s="489"/>
      <c r="BM273" s="485"/>
      <c r="BN273" s="485"/>
      <c r="BO273" s="485"/>
      <c r="BP273" s="485"/>
      <c r="BQ273" s="490"/>
      <c r="BR273" s="485"/>
      <c r="BS273" s="491" t="str">
        <f>IF(F273="","",IF(OR(AND(分岐管理シート!D271&lt;9, 分岐管理シート!L271&lt;10),AND(分岐管理シート!D271&gt;9, 分岐管理シート!L271&gt;10)),"","error"))</f>
        <v/>
      </c>
      <c r="BT273" s="491"/>
      <c r="BU273" s="491"/>
      <c r="BV273" s="491"/>
      <c r="BW273" s="491"/>
      <c r="BX273" s="491" t="str">
        <f>IF(AND(D273="R7_補正", OR(分岐管理シート!AF271&lt;27,分岐管理シート!AF271&gt;39)),"error","")</f>
        <v/>
      </c>
      <c r="BY273" s="491" t="str">
        <f>IF(F273="","",IF(OR(分岐管理シート!AG271&lt;27,分岐管理シート!AG271&gt;39),"error",""))</f>
        <v/>
      </c>
      <c r="BZ273" s="491" t="str">
        <f>IF(F273="","",IF(AND(OR(AD273="○", D273="R7_補正", D273="R7_予備"), 分岐管理シート!AG271&gt;=27),"",IF(AND(分岐管理シート!AG271&lt;=38, 分岐管理シート!AG271&gt;=27),"","error")))</f>
        <v/>
      </c>
      <c r="CA273" s="492" t="str">
        <f>IF(OR(D273="", D273="R6_補正", D273="R7_予備"),
   "",IF(F273="","",IF(AND(VLOOKUP(AE273,―!$AH$15:$AI$40,2,FALSE) &lt;= VLOOKUP(AF273,―!$AH$15:$AI$40,2,FALSE),VLOOKUP(AF273,―!$AH$15:$AI$40,2,FALSE) &lt;= VLOOKUP(AG273,―!$AH$15:$AI$40,2,FALSE)),"","error")))</f>
        <v/>
      </c>
      <c r="CB273" s="492" t="str">
        <f t="shared" si="15"/>
        <v/>
      </c>
      <c r="CC273" s="491" t="str">
        <f t="shared" si="16"/>
        <v/>
      </c>
      <c r="CD273" s="491" t="str">
        <f t="shared" si="17"/>
        <v/>
      </c>
      <c r="CE273" s="485"/>
      <c r="CF273" s="485"/>
      <c r="CG273" s="485"/>
      <c r="CH273" s="485"/>
      <c r="CI273" s="485" t="str">
        <f>分岐管理シート!BD271</f>
        <v/>
      </c>
      <c r="CJ273" s="493" t="str">
        <f t="shared" ref="CJ273:CJ336" si="18">IF(AND(F273="",OR(D273&lt;&gt;"",E273&lt;&gt;"",G273&lt;&gt;"",H273&lt;&gt;"",I273&lt;&gt;"",J273&lt;&gt;"",K273&lt;&gt;"",L273&lt;&gt;"",P273&lt;&gt;"",S273&lt;&gt;"",W273&lt;&gt;"",Y273&lt;&gt;"",AA273&lt;&gt;"",AB273&lt;&gt;"",AC273&lt;&gt;"",AD273&lt;&gt;"",AE273&lt;&gt;"",AG273&lt;&gt;"",AH273&lt;&gt;"",AI273&lt;&gt;"",AJ273&lt;&gt;"",AO273&lt;&gt;"",AQ273&lt;&gt;"",AR273&lt;&gt;"")),"error","")</f>
        <v/>
      </c>
      <c r="CK273" s="555" t="str">
        <f>IF(D273="R6_補正",IF(SUM(変更カウント!D271:AR271)=0,"","error"),IF(AND(SUM(変更カウント!D271:AE271)=0,SUM(変更カウント!AH271:AP271)=0,変更カウント!AR271=0),"","error"))</f>
        <v/>
      </c>
    </row>
    <row r="274" spans="1:89" ht="24" thickBot="1" x14ac:dyDescent="0.25">
      <c r="A274" s="500"/>
      <c r="B274" s="501"/>
      <c r="C274" s="499">
        <v>200</v>
      </c>
      <c r="D274" s="467"/>
      <c r="E274" s="468"/>
      <c r="F274" s="469"/>
      <c r="G274" s="469"/>
      <c r="H274" s="469"/>
      <c r="I274" s="470"/>
      <c r="J274" s="470"/>
      <c r="K274" s="471"/>
      <c r="L274" s="470"/>
      <c r="M274" s="443"/>
      <c r="N274" s="443"/>
      <c r="O274" s="443"/>
      <c r="P274" s="472"/>
      <c r="Q274" s="197">
        <v>0</v>
      </c>
      <c r="R274" s="198">
        <v>0</v>
      </c>
      <c r="S274" s="473"/>
      <c r="T274" s="197"/>
      <c r="U274" s="197"/>
      <c r="V274" s="197"/>
      <c r="W274" s="474"/>
      <c r="X274" s="473"/>
      <c r="Y274" s="473"/>
      <c r="Z274" s="473"/>
      <c r="AA274" s="475"/>
      <c r="AB274" s="469"/>
      <c r="AC274" s="469"/>
      <c r="AD274" s="469"/>
      <c r="AE274" s="476"/>
      <c r="AF274" s="221"/>
      <c r="AG274" s="221"/>
      <c r="AH274" s="477"/>
      <c r="AI274" s="478"/>
      <c r="AJ274" s="475"/>
      <c r="AK274" s="479"/>
      <c r="AL274" s="479"/>
      <c r="AM274" s="480"/>
      <c r="AN274" s="479"/>
      <c r="AO274" s="481"/>
      <c r="AP274" s="482"/>
      <c r="AQ274" s="552"/>
      <c r="AR274" s="483"/>
      <c r="AS274" s="539"/>
      <c r="AT274" s="540"/>
      <c r="AU274" s="541"/>
      <c r="AV274" s="484"/>
      <c r="AW274" s="484"/>
      <c r="AX274" s="484"/>
      <c r="AY274" s="484"/>
      <c r="AZ274" s="484"/>
      <c r="BA274" s="484"/>
      <c r="BB274" s="485"/>
      <c r="BC274" s="485"/>
      <c r="BD274" s="486"/>
      <c r="BE274" s="487"/>
      <c r="BF274" s="485"/>
      <c r="BG274" s="484"/>
      <c r="BH274" s="485"/>
      <c r="BI274" s="485"/>
      <c r="BJ274" s="485"/>
      <c r="BK274" s="488"/>
      <c r="BL274" s="489"/>
      <c r="BM274" s="485"/>
      <c r="BN274" s="485"/>
      <c r="BO274" s="485"/>
      <c r="BP274" s="485"/>
      <c r="BQ274" s="490"/>
      <c r="BR274" s="485"/>
      <c r="BS274" s="491" t="str">
        <f>IF(F274="","",IF(OR(AND(分岐管理シート!D272&lt;9, 分岐管理シート!L272&lt;10),AND(分岐管理シート!D272&gt;9, 分岐管理シート!L272&gt;10)),"","error"))</f>
        <v/>
      </c>
      <c r="BT274" s="491"/>
      <c r="BU274" s="491"/>
      <c r="BV274" s="491"/>
      <c r="BW274" s="491"/>
      <c r="BX274" s="491" t="str">
        <f>IF(AND(D274="R7_補正", OR(分岐管理シート!AF272&lt;27,分岐管理シート!AF272&gt;39)),"error","")</f>
        <v/>
      </c>
      <c r="BY274" s="491" t="str">
        <f>IF(F274="","",IF(OR(分岐管理シート!AG272&lt;27,分岐管理シート!AG272&gt;39),"error",""))</f>
        <v/>
      </c>
      <c r="BZ274" s="491" t="str">
        <f>IF(F274="","",IF(AND(OR(AD274="○", D274="R7_補正", D274="R7_予備"), 分岐管理シート!AG272&gt;=27),"",IF(AND(分岐管理シート!AG272&lt;=38, 分岐管理シート!AG272&gt;=27),"","error")))</f>
        <v/>
      </c>
      <c r="CA274" s="492" t="str">
        <f>IF(OR(D274="", D274="R6_補正", D274="R7_予備"),
   "",IF(F274="","",IF(AND(VLOOKUP(AE274,―!$AH$15:$AI$40,2,FALSE) &lt;= VLOOKUP(AF274,―!$AH$15:$AI$40,2,FALSE),VLOOKUP(AF274,―!$AH$15:$AI$40,2,FALSE) &lt;= VLOOKUP(AG274,―!$AH$15:$AI$40,2,FALSE)),"","error")))</f>
        <v/>
      </c>
      <c r="CB274" s="492" t="str">
        <f t="shared" si="15"/>
        <v/>
      </c>
      <c r="CC274" s="491" t="str">
        <f t="shared" si="16"/>
        <v/>
      </c>
      <c r="CD274" s="491" t="str">
        <f t="shared" si="17"/>
        <v/>
      </c>
      <c r="CE274" s="485"/>
      <c r="CF274" s="485"/>
      <c r="CG274" s="485"/>
      <c r="CH274" s="485"/>
      <c r="CI274" s="485" t="str">
        <f>分岐管理シート!BD272</f>
        <v/>
      </c>
      <c r="CJ274" s="493" t="str">
        <f t="shared" si="18"/>
        <v/>
      </c>
      <c r="CK274" s="555" t="str">
        <f>IF(D274="R6_補正",IF(SUM(変更カウント!D272:AR272)=0,"","error"),IF(AND(SUM(変更カウント!D272:AE272)=0,SUM(変更カウント!AH272:AP272)=0,変更カウント!AR272=0),"","error"))</f>
        <v/>
      </c>
    </row>
    <row r="275" spans="1:89" ht="24" thickBot="1" x14ac:dyDescent="0.25">
      <c r="A275" s="500"/>
      <c r="B275" s="501"/>
      <c r="C275" s="499">
        <v>201</v>
      </c>
      <c r="D275" s="467"/>
      <c r="E275" s="468"/>
      <c r="F275" s="469"/>
      <c r="G275" s="469"/>
      <c r="H275" s="469"/>
      <c r="I275" s="470"/>
      <c r="J275" s="470"/>
      <c r="K275" s="471"/>
      <c r="L275" s="470"/>
      <c r="M275" s="443"/>
      <c r="N275" s="443"/>
      <c r="O275" s="443"/>
      <c r="P275" s="472"/>
      <c r="Q275" s="197">
        <v>0</v>
      </c>
      <c r="R275" s="198">
        <v>0</v>
      </c>
      <c r="S275" s="473"/>
      <c r="T275" s="197"/>
      <c r="U275" s="197"/>
      <c r="V275" s="197"/>
      <c r="W275" s="474"/>
      <c r="X275" s="473"/>
      <c r="Y275" s="473"/>
      <c r="Z275" s="473"/>
      <c r="AA275" s="475"/>
      <c r="AB275" s="469"/>
      <c r="AC275" s="469"/>
      <c r="AD275" s="469"/>
      <c r="AE275" s="476"/>
      <c r="AF275" s="221"/>
      <c r="AG275" s="221"/>
      <c r="AH275" s="477"/>
      <c r="AI275" s="478"/>
      <c r="AJ275" s="475"/>
      <c r="AK275" s="479"/>
      <c r="AL275" s="479"/>
      <c r="AM275" s="480"/>
      <c r="AN275" s="479"/>
      <c r="AO275" s="481"/>
      <c r="AP275" s="482"/>
      <c r="AQ275" s="552"/>
      <c r="AR275" s="483"/>
      <c r="AS275" s="539"/>
      <c r="AT275" s="540"/>
      <c r="AU275" s="541"/>
      <c r="AV275" s="484"/>
      <c r="AW275" s="484"/>
      <c r="AX275" s="484"/>
      <c r="AY275" s="484"/>
      <c r="AZ275" s="484"/>
      <c r="BA275" s="484"/>
      <c r="BB275" s="485"/>
      <c r="BC275" s="485"/>
      <c r="BD275" s="486"/>
      <c r="BE275" s="487"/>
      <c r="BF275" s="485"/>
      <c r="BG275" s="484"/>
      <c r="BH275" s="485"/>
      <c r="BI275" s="485"/>
      <c r="BJ275" s="485"/>
      <c r="BK275" s="488"/>
      <c r="BL275" s="489"/>
      <c r="BM275" s="485"/>
      <c r="BN275" s="485"/>
      <c r="BO275" s="485"/>
      <c r="BP275" s="485"/>
      <c r="BQ275" s="490"/>
      <c r="BR275" s="485"/>
      <c r="BS275" s="491" t="str">
        <f>IF(F275="","",IF(OR(AND(分岐管理シート!D273&lt;9, 分岐管理シート!L273&lt;10),AND(分岐管理シート!D273&gt;9, 分岐管理シート!L273&gt;10)),"","error"))</f>
        <v/>
      </c>
      <c r="BT275" s="491"/>
      <c r="BU275" s="491"/>
      <c r="BV275" s="491"/>
      <c r="BW275" s="491"/>
      <c r="BX275" s="491" t="str">
        <f>IF(AND(D275="R7_補正", OR(分岐管理シート!AF273&lt;27,分岐管理シート!AF273&gt;39)),"error","")</f>
        <v/>
      </c>
      <c r="BY275" s="491" t="str">
        <f>IF(F275="","",IF(OR(分岐管理シート!AG273&lt;27,分岐管理シート!AG273&gt;39),"error",""))</f>
        <v/>
      </c>
      <c r="BZ275" s="491" t="str">
        <f>IF(F275="","",IF(AND(OR(AD275="○", D275="R7_補正", D275="R7_予備"), 分岐管理シート!AG273&gt;=27),"",IF(AND(分岐管理シート!AG273&lt;=38, 分岐管理シート!AG273&gt;=27),"","error")))</f>
        <v/>
      </c>
      <c r="CA275" s="492" t="str">
        <f>IF(OR(D275="", D275="R6_補正", D275="R7_予備"),
   "",IF(F275="","",IF(AND(VLOOKUP(AE275,―!$AH$15:$AI$40,2,FALSE) &lt;= VLOOKUP(AF275,―!$AH$15:$AI$40,2,FALSE),VLOOKUP(AF275,―!$AH$15:$AI$40,2,FALSE) &lt;= VLOOKUP(AG275,―!$AH$15:$AI$40,2,FALSE)),"","error")))</f>
        <v/>
      </c>
      <c r="CB275" s="492" t="str">
        <f t="shared" si="15"/>
        <v/>
      </c>
      <c r="CC275" s="491" t="str">
        <f t="shared" si="16"/>
        <v/>
      </c>
      <c r="CD275" s="491" t="str">
        <f t="shared" si="17"/>
        <v/>
      </c>
      <c r="CE275" s="485"/>
      <c r="CF275" s="485"/>
      <c r="CG275" s="485"/>
      <c r="CH275" s="485"/>
      <c r="CI275" s="485" t="str">
        <f>分岐管理シート!BD273</f>
        <v/>
      </c>
      <c r="CJ275" s="493" t="str">
        <f t="shared" si="18"/>
        <v/>
      </c>
      <c r="CK275" s="555" t="str">
        <f>IF(D275="R6_補正",IF(SUM(変更カウント!D273:AR273)=0,"","error"),IF(AND(SUM(変更カウント!D273:AE273)=0,SUM(変更カウント!AH273:AP273)=0,変更カウント!AR273=0),"","error"))</f>
        <v/>
      </c>
    </row>
    <row r="276" spans="1:89" ht="24" thickBot="1" x14ac:dyDescent="0.25">
      <c r="A276" s="500"/>
      <c r="B276" s="501"/>
      <c r="C276" s="498">
        <v>202</v>
      </c>
      <c r="D276" s="467"/>
      <c r="E276" s="468"/>
      <c r="F276" s="469"/>
      <c r="G276" s="469"/>
      <c r="H276" s="469"/>
      <c r="I276" s="470"/>
      <c r="J276" s="470"/>
      <c r="K276" s="471"/>
      <c r="L276" s="470"/>
      <c r="M276" s="443"/>
      <c r="N276" s="443"/>
      <c r="O276" s="443"/>
      <c r="P276" s="472"/>
      <c r="Q276" s="197">
        <v>0</v>
      </c>
      <c r="R276" s="198">
        <v>0</v>
      </c>
      <c r="S276" s="473"/>
      <c r="T276" s="197"/>
      <c r="U276" s="197"/>
      <c r="V276" s="197"/>
      <c r="W276" s="474"/>
      <c r="X276" s="473"/>
      <c r="Y276" s="473"/>
      <c r="Z276" s="473"/>
      <c r="AA276" s="475"/>
      <c r="AB276" s="469"/>
      <c r="AC276" s="469"/>
      <c r="AD276" s="469"/>
      <c r="AE276" s="476"/>
      <c r="AF276" s="221"/>
      <c r="AG276" s="221"/>
      <c r="AH276" s="477"/>
      <c r="AI276" s="478"/>
      <c r="AJ276" s="475"/>
      <c r="AK276" s="479"/>
      <c r="AL276" s="479"/>
      <c r="AM276" s="480"/>
      <c r="AN276" s="479"/>
      <c r="AO276" s="481"/>
      <c r="AP276" s="482"/>
      <c r="AQ276" s="552"/>
      <c r="AR276" s="483"/>
      <c r="AS276" s="539"/>
      <c r="AT276" s="540"/>
      <c r="AU276" s="541"/>
      <c r="AV276" s="484"/>
      <c r="AW276" s="484"/>
      <c r="AX276" s="484"/>
      <c r="AY276" s="484"/>
      <c r="AZ276" s="484"/>
      <c r="BA276" s="484"/>
      <c r="BB276" s="485"/>
      <c r="BC276" s="485"/>
      <c r="BD276" s="486"/>
      <c r="BE276" s="487"/>
      <c r="BF276" s="485"/>
      <c r="BG276" s="484"/>
      <c r="BH276" s="485"/>
      <c r="BI276" s="485"/>
      <c r="BJ276" s="485"/>
      <c r="BK276" s="488"/>
      <c r="BL276" s="489"/>
      <c r="BM276" s="485"/>
      <c r="BN276" s="485"/>
      <c r="BO276" s="485"/>
      <c r="BP276" s="485"/>
      <c r="BQ276" s="490"/>
      <c r="BR276" s="485"/>
      <c r="BS276" s="491" t="str">
        <f>IF(F276="","",IF(OR(AND(分岐管理シート!D274&lt;9, 分岐管理シート!L274&lt;10),AND(分岐管理シート!D274&gt;9, 分岐管理シート!L274&gt;10)),"","error"))</f>
        <v/>
      </c>
      <c r="BT276" s="491"/>
      <c r="BU276" s="491"/>
      <c r="BV276" s="491"/>
      <c r="BW276" s="491"/>
      <c r="BX276" s="491" t="str">
        <f>IF(AND(D276="R7_補正", OR(分岐管理シート!AF274&lt;27,分岐管理シート!AF274&gt;39)),"error","")</f>
        <v/>
      </c>
      <c r="BY276" s="491" t="str">
        <f>IF(F276="","",IF(OR(分岐管理シート!AG274&lt;27,分岐管理シート!AG274&gt;39),"error",""))</f>
        <v/>
      </c>
      <c r="BZ276" s="491" t="str">
        <f>IF(F276="","",IF(AND(OR(AD276="○", D276="R7_補正", D276="R7_予備"), 分岐管理シート!AG274&gt;=27),"",IF(AND(分岐管理シート!AG274&lt;=38, 分岐管理シート!AG274&gt;=27),"","error")))</f>
        <v/>
      </c>
      <c r="CA276" s="492" t="str">
        <f>IF(OR(D276="", D276="R6_補正", D276="R7_予備"),
   "",IF(F276="","",IF(AND(VLOOKUP(AE276,―!$AH$15:$AI$40,2,FALSE) &lt;= VLOOKUP(AF276,―!$AH$15:$AI$40,2,FALSE),VLOOKUP(AF276,―!$AH$15:$AI$40,2,FALSE) &lt;= VLOOKUP(AG276,―!$AH$15:$AI$40,2,FALSE)),"","error")))</f>
        <v/>
      </c>
      <c r="CB276" s="492" t="str">
        <f t="shared" si="15"/>
        <v/>
      </c>
      <c r="CC276" s="491" t="str">
        <f t="shared" si="16"/>
        <v/>
      </c>
      <c r="CD276" s="491" t="str">
        <f t="shared" si="17"/>
        <v/>
      </c>
      <c r="CE276" s="485"/>
      <c r="CF276" s="485"/>
      <c r="CG276" s="485"/>
      <c r="CH276" s="485"/>
      <c r="CI276" s="485" t="str">
        <f>分岐管理シート!BD274</f>
        <v/>
      </c>
      <c r="CJ276" s="493" t="str">
        <f t="shared" si="18"/>
        <v/>
      </c>
      <c r="CK276" s="555" t="str">
        <f>IF(D276="R6_補正",IF(SUM(変更カウント!D274:AR274)=0,"","error"),IF(AND(SUM(変更カウント!D274:AE274)=0,SUM(変更カウント!AH274:AP274)=0,変更カウント!AR274=0),"","error"))</f>
        <v/>
      </c>
    </row>
    <row r="277" spans="1:89" ht="24" thickBot="1" x14ac:dyDescent="0.25">
      <c r="A277" s="500"/>
      <c r="B277" s="501"/>
      <c r="C277" s="499">
        <v>203</v>
      </c>
      <c r="D277" s="467"/>
      <c r="E277" s="468"/>
      <c r="F277" s="469"/>
      <c r="G277" s="469"/>
      <c r="H277" s="469"/>
      <c r="I277" s="470"/>
      <c r="J277" s="470"/>
      <c r="K277" s="471"/>
      <c r="L277" s="470"/>
      <c r="M277" s="443"/>
      <c r="N277" s="443"/>
      <c r="O277" s="443"/>
      <c r="P277" s="472"/>
      <c r="Q277" s="197">
        <v>0</v>
      </c>
      <c r="R277" s="198">
        <v>0</v>
      </c>
      <c r="S277" s="473"/>
      <c r="T277" s="197"/>
      <c r="U277" s="197"/>
      <c r="V277" s="197"/>
      <c r="W277" s="474"/>
      <c r="X277" s="473"/>
      <c r="Y277" s="473"/>
      <c r="Z277" s="473"/>
      <c r="AA277" s="475"/>
      <c r="AB277" s="469"/>
      <c r="AC277" s="469"/>
      <c r="AD277" s="469"/>
      <c r="AE277" s="476"/>
      <c r="AF277" s="221"/>
      <c r="AG277" s="221"/>
      <c r="AH277" s="477"/>
      <c r="AI277" s="478"/>
      <c r="AJ277" s="475"/>
      <c r="AK277" s="479"/>
      <c r="AL277" s="479"/>
      <c r="AM277" s="480"/>
      <c r="AN277" s="479"/>
      <c r="AO277" s="481"/>
      <c r="AP277" s="482"/>
      <c r="AQ277" s="552"/>
      <c r="AR277" s="483"/>
      <c r="AS277" s="539"/>
      <c r="AT277" s="540"/>
      <c r="AU277" s="541"/>
      <c r="AV277" s="484"/>
      <c r="AW277" s="484"/>
      <c r="AX277" s="484"/>
      <c r="AY277" s="484"/>
      <c r="AZ277" s="484"/>
      <c r="BA277" s="484"/>
      <c r="BB277" s="485"/>
      <c r="BC277" s="485"/>
      <c r="BD277" s="486"/>
      <c r="BE277" s="487"/>
      <c r="BF277" s="485"/>
      <c r="BG277" s="484"/>
      <c r="BH277" s="485"/>
      <c r="BI277" s="485"/>
      <c r="BJ277" s="485"/>
      <c r="BK277" s="488"/>
      <c r="BL277" s="489"/>
      <c r="BM277" s="485"/>
      <c r="BN277" s="485"/>
      <c r="BO277" s="485"/>
      <c r="BP277" s="485"/>
      <c r="BQ277" s="490"/>
      <c r="BR277" s="485"/>
      <c r="BS277" s="491" t="str">
        <f>IF(F277="","",IF(OR(AND(分岐管理シート!D275&lt;9, 分岐管理シート!L275&lt;10),AND(分岐管理シート!D275&gt;9, 分岐管理シート!L275&gt;10)),"","error"))</f>
        <v/>
      </c>
      <c r="BT277" s="491"/>
      <c r="BU277" s="491"/>
      <c r="BV277" s="491"/>
      <c r="BW277" s="491"/>
      <c r="BX277" s="491" t="str">
        <f>IF(AND(D277="R7_補正", OR(分岐管理シート!AF275&lt;27,分岐管理シート!AF275&gt;39)),"error","")</f>
        <v/>
      </c>
      <c r="BY277" s="491" t="str">
        <f>IF(F277="","",IF(OR(分岐管理シート!AG275&lt;27,分岐管理シート!AG275&gt;39),"error",""))</f>
        <v/>
      </c>
      <c r="BZ277" s="491" t="str">
        <f>IF(F277="","",IF(AND(OR(AD277="○", D277="R7_補正", D277="R7_予備"), 分岐管理シート!AG275&gt;=27),"",IF(AND(分岐管理シート!AG275&lt;=38, 分岐管理シート!AG275&gt;=27),"","error")))</f>
        <v/>
      </c>
      <c r="CA277" s="492" t="str">
        <f>IF(OR(D277="", D277="R6_補正", D277="R7_予備"),
   "",IF(F277="","",IF(AND(VLOOKUP(AE277,―!$AH$15:$AI$40,2,FALSE) &lt;= VLOOKUP(AF277,―!$AH$15:$AI$40,2,FALSE),VLOOKUP(AF277,―!$AH$15:$AI$40,2,FALSE) &lt;= VLOOKUP(AG277,―!$AH$15:$AI$40,2,FALSE)),"","error")))</f>
        <v/>
      </c>
      <c r="CB277" s="492" t="str">
        <f t="shared" si="15"/>
        <v/>
      </c>
      <c r="CC277" s="491" t="str">
        <f t="shared" si="16"/>
        <v/>
      </c>
      <c r="CD277" s="491" t="str">
        <f t="shared" si="17"/>
        <v/>
      </c>
      <c r="CE277" s="485"/>
      <c r="CF277" s="485"/>
      <c r="CG277" s="485"/>
      <c r="CH277" s="485"/>
      <c r="CI277" s="485" t="str">
        <f>分岐管理シート!BD275</f>
        <v/>
      </c>
      <c r="CJ277" s="493" t="str">
        <f t="shared" si="18"/>
        <v/>
      </c>
      <c r="CK277" s="555" t="str">
        <f>IF(D277="R6_補正",IF(SUM(変更カウント!D275:AR275)=0,"","error"),IF(AND(SUM(変更カウント!D275:AE275)=0,SUM(変更カウント!AH275:AP275)=0,変更カウント!AR275=0),"","error"))</f>
        <v/>
      </c>
    </row>
    <row r="278" spans="1:89" ht="24" thickBot="1" x14ac:dyDescent="0.25">
      <c r="A278" s="500"/>
      <c r="B278" s="501"/>
      <c r="C278" s="499">
        <v>204</v>
      </c>
      <c r="D278" s="467"/>
      <c r="E278" s="468"/>
      <c r="F278" s="469"/>
      <c r="G278" s="469"/>
      <c r="H278" s="469"/>
      <c r="I278" s="470"/>
      <c r="J278" s="470"/>
      <c r="K278" s="471"/>
      <c r="L278" s="470"/>
      <c r="M278" s="443"/>
      <c r="N278" s="443"/>
      <c r="O278" s="443"/>
      <c r="P278" s="472"/>
      <c r="Q278" s="197">
        <v>0</v>
      </c>
      <c r="R278" s="198">
        <v>0</v>
      </c>
      <c r="S278" s="473"/>
      <c r="T278" s="197"/>
      <c r="U278" s="197"/>
      <c r="V278" s="197"/>
      <c r="W278" s="474"/>
      <c r="X278" s="473"/>
      <c r="Y278" s="473"/>
      <c r="Z278" s="473"/>
      <c r="AA278" s="475"/>
      <c r="AB278" s="469"/>
      <c r="AC278" s="469"/>
      <c r="AD278" s="469"/>
      <c r="AE278" s="476"/>
      <c r="AF278" s="221"/>
      <c r="AG278" s="221"/>
      <c r="AH278" s="477"/>
      <c r="AI278" s="478"/>
      <c r="AJ278" s="475"/>
      <c r="AK278" s="479"/>
      <c r="AL278" s="479"/>
      <c r="AM278" s="480"/>
      <c r="AN278" s="479"/>
      <c r="AO278" s="481"/>
      <c r="AP278" s="482"/>
      <c r="AQ278" s="552"/>
      <c r="AR278" s="483"/>
      <c r="AS278" s="539"/>
      <c r="AT278" s="540"/>
      <c r="AU278" s="541"/>
      <c r="AV278" s="484"/>
      <c r="AW278" s="484"/>
      <c r="AX278" s="484"/>
      <c r="AY278" s="484"/>
      <c r="AZ278" s="484"/>
      <c r="BA278" s="484"/>
      <c r="BB278" s="485"/>
      <c r="BC278" s="485"/>
      <c r="BD278" s="486"/>
      <c r="BE278" s="487"/>
      <c r="BF278" s="485"/>
      <c r="BG278" s="484"/>
      <c r="BH278" s="485"/>
      <c r="BI278" s="485"/>
      <c r="BJ278" s="485"/>
      <c r="BK278" s="488"/>
      <c r="BL278" s="489"/>
      <c r="BM278" s="485"/>
      <c r="BN278" s="485"/>
      <c r="BO278" s="485"/>
      <c r="BP278" s="485"/>
      <c r="BQ278" s="490"/>
      <c r="BR278" s="485"/>
      <c r="BS278" s="491" t="str">
        <f>IF(F278="","",IF(OR(AND(分岐管理シート!D276&lt;9, 分岐管理シート!L276&lt;10),AND(分岐管理シート!D276&gt;9, 分岐管理シート!L276&gt;10)),"","error"))</f>
        <v/>
      </c>
      <c r="BT278" s="491"/>
      <c r="BU278" s="491"/>
      <c r="BV278" s="491"/>
      <c r="BW278" s="491"/>
      <c r="BX278" s="491" t="str">
        <f>IF(AND(D278="R7_補正", OR(分岐管理シート!AF276&lt;27,分岐管理シート!AF276&gt;39)),"error","")</f>
        <v/>
      </c>
      <c r="BY278" s="491" t="str">
        <f>IF(F278="","",IF(OR(分岐管理シート!AG276&lt;27,分岐管理シート!AG276&gt;39),"error",""))</f>
        <v/>
      </c>
      <c r="BZ278" s="491" t="str">
        <f>IF(F278="","",IF(AND(OR(AD278="○", D278="R7_補正", D278="R7_予備"), 分岐管理シート!AG276&gt;=27),"",IF(AND(分岐管理シート!AG276&lt;=38, 分岐管理シート!AG276&gt;=27),"","error")))</f>
        <v/>
      </c>
      <c r="CA278" s="492" t="str">
        <f>IF(OR(D278="", D278="R6_補正", D278="R7_予備"),
   "",IF(F278="","",IF(AND(VLOOKUP(AE278,―!$AH$15:$AI$40,2,FALSE) &lt;= VLOOKUP(AF278,―!$AH$15:$AI$40,2,FALSE),VLOOKUP(AF278,―!$AH$15:$AI$40,2,FALSE) &lt;= VLOOKUP(AG278,―!$AH$15:$AI$40,2,FALSE)),"","error")))</f>
        <v/>
      </c>
      <c r="CB278" s="492" t="str">
        <f t="shared" si="15"/>
        <v/>
      </c>
      <c r="CC278" s="491" t="str">
        <f t="shared" si="16"/>
        <v/>
      </c>
      <c r="CD278" s="491" t="str">
        <f t="shared" si="17"/>
        <v/>
      </c>
      <c r="CE278" s="485"/>
      <c r="CF278" s="485"/>
      <c r="CG278" s="485"/>
      <c r="CH278" s="485"/>
      <c r="CI278" s="485" t="str">
        <f>分岐管理シート!BD276</f>
        <v/>
      </c>
      <c r="CJ278" s="493" t="str">
        <f t="shared" si="18"/>
        <v/>
      </c>
      <c r="CK278" s="555" t="str">
        <f>IF(D278="R6_補正",IF(SUM(変更カウント!D276:AR276)=0,"","error"),IF(AND(SUM(変更カウント!D276:AE276)=0,SUM(変更カウント!AH276:AP276)=0,変更カウント!AR276=0),"","error"))</f>
        <v/>
      </c>
    </row>
    <row r="279" spans="1:89" ht="24" thickBot="1" x14ac:dyDescent="0.25">
      <c r="A279" s="500"/>
      <c r="B279" s="501"/>
      <c r="C279" s="498">
        <v>205</v>
      </c>
      <c r="D279" s="467"/>
      <c r="E279" s="468"/>
      <c r="F279" s="469"/>
      <c r="G279" s="469"/>
      <c r="H279" s="469"/>
      <c r="I279" s="470"/>
      <c r="J279" s="470"/>
      <c r="K279" s="471"/>
      <c r="L279" s="470"/>
      <c r="M279" s="443"/>
      <c r="N279" s="443"/>
      <c r="O279" s="443"/>
      <c r="P279" s="472"/>
      <c r="Q279" s="197">
        <v>0</v>
      </c>
      <c r="R279" s="198">
        <v>0</v>
      </c>
      <c r="S279" s="473"/>
      <c r="T279" s="197"/>
      <c r="U279" s="197"/>
      <c r="V279" s="197"/>
      <c r="W279" s="474"/>
      <c r="X279" s="473"/>
      <c r="Y279" s="473"/>
      <c r="Z279" s="473"/>
      <c r="AA279" s="475"/>
      <c r="AB279" s="469"/>
      <c r="AC279" s="469"/>
      <c r="AD279" s="469"/>
      <c r="AE279" s="476"/>
      <c r="AF279" s="221"/>
      <c r="AG279" s="221"/>
      <c r="AH279" s="477"/>
      <c r="AI279" s="478"/>
      <c r="AJ279" s="475"/>
      <c r="AK279" s="479"/>
      <c r="AL279" s="479"/>
      <c r="AM279" s="480"/>
      <c r="AN279" s="479"/>
      <c r="AO279" s="481"/>
      <c r="AP279" s="482"/>
      <c r="AQ279" s="552"/>
      <c r="AR279" s="483"/>
      <c r="AS279" s="539"/>
      <c r="AT279" s="540"/>
      <c r="AU279" s="541"/>
      <c r="AV279" s="484"/>
      <c r="AW279" s="484"/>
      <c r="AX279" s="484"/>
      <c r="AY279" s="484"/>
      <c r="AZ279" s="484"/>
      <c r="BA279" s="484"/>
      <c r="BB279" s="485"/>
      <c r="BC279" s="485"/>
      <c r="BD279" s="486"/>
      <c r="BE279" s="487"/>
      <c r="BF279" s="485"/>
      <c r="BG279" s="484"/>
      <c r="BH279" s="485"/>
      <c r="BI279" s="485"/>
      <c r="BJ279" s="485"/>
      <c r="BK279" s="488"/>
      <c r="BL279" s="489"/>
      <c r="BM279" s="485"/>
      <c r="BN279" s="485"/>
      <c r="BO279" s="485"/>
      <c r="BP279" s="485"/>
      <c r="BQ279" s="490"/>
      <c r="BR279" s="485"/>
      <c r="BS279" s="491" t="str">
        <f>IF(F279="","",IF(OR(AND(分岐管理シート!D277&lt;9, 分岐管理シート!L277&lt;10),AND(分岐管理シート!D277&gt;9, 分岐管理シート!L277&gt;10)),"","error"))</f>
        <v/>
      </c>
      <c r="BT279" s="491"/>
      <c r="BU279" s="491"/>
      <c r="BV279" s="491"/>
      <c r="BW279" s="491"/>
      <c r="BX279" s="491" t="str">
        <f>IF(AND(D279="R7_補正", OR(分岐管理シート!AF277&lt;27,分岐管理シート!AF277&gt;39)),"error","")</f>
        <v/>
      </c>
      <c r="BY279" s="491" t="str">
        <f>IF(F279="","",IF(OR(分岐管理シート!AG277&lt;27,分岐管理シート!AG277&gt;39),"error",""))</f>
        <v/>
      </c>
      <c r="BZ279" s="491" t="str">
        <f>IF(F279="","",IF(AND(OR(AD279="○", D279="R7_補正", D279="R7_予備"), 分岐管理シート!AG277&gt;=27),"",IF(AND(分岐管理シート!AG277&lt;=38, 分岐管理シート!AG277&gt;=27),"","error")))</f>
        <v/>
      </c>
      <c r="CA279" s="492" t="str">
        <f>IF(OR(D279="", D279="R6_補正", D279="R7_予備"),
   "",IF(F279="","",IF(AND(VLOOKUP(AE279,―!$AH$15:$AI$40,2,FALSE) &lt;= VLOOKUP(AF279,―!$AH$15:$AI$40,2,FALSE),VLOOKUP(AF279,―!$AH$15:$AI$40,2,FALSE) &lt;= VLOOKUP(AG279,―!$AH$15:$AI$40,2,FALSE)),"","error")))</f>
        <v/>
      </c>
      <c r="CB279" s="492" t="str">
        <f t="shared" si="15"/>
        <v/>
      </c>
      <c r="CC279" s="491" t="str">
        <f t="shared" si="16"/>
        <v/>
      </c>
      <c r="CD279" s="491" t="str">
        <f t="shared" si="17"/>
        <v/>
      </c>
      <c r="CE279" s="485"/>
      <c r="CF279" s="485"/>
      <c r="CG279" s="485"/>
      <c r="CH279" s="485"/>
      <c r="CI279" s="485" t="str">
        <f>分岐管理シート!BD277</f>
        <v/>
      </c>
      <c r="CJ279" s="493" t="str">
        <f t="shared" si="18"/>
        <v/>
      </c>
      <c r="CK279" s="555" t="str">
        <f>IF(D279="R6_補正",IF(SUM(変更カウント!D277:AR277)=0,"","error"),IF(AND(SUM(変更カウント!D277:AE277)=0,SUM(変更カウント!AH277:AP277)=0,変更カウント!AR277=0),"","error"))</f>
        <v/>
      </c>
    </row>
    <row r="280" spans="1:89" ht="24" thickBot="1" x14ac:dyDescent="0.25">
      <c r="A280" s="500"/>
      <c r="B280" s="501"/>
      <c r="C280" s="499">
        <v>206</v>
      </c>
      <c r="D280" s="467"/>
      <c r="E280" s="468"/>
      <c r="F280" s="469"/>
      <c r="G280" s="469"/>
      <c r="H280" s="469"/>
      <c r="I280" s="470"/>
      <c r="J280" s="470"/>
      <c r="K280" s="471"/>
      <c r="L280" s="470"/>
      <c r="M280" s="443"/>
      <c r="N280" s="443"/>
      <c r="O280" s="443"/>
      <c r="P280" s="472"/>
      <c r="Q280" s="197">
        <v>0</v>
      </c>
      <c r="R280" s="198">
        <v>0</v>
      </c>
      <c r="S280" s="473"/>
      <c r="T280" s="197"/>
      <c r="U280" s="197"/>
      <c r="V280" s="197"/>
      <c r="W280" s="474"/>
      <c r="X280" s="473"/>
      <c r="Y280" s="473"/>
      <c r="Z280" s="473"/>
      <c r="AA280" s="475"/>
      <c r="AB280" s="469"/>
      <c r="AC280" s="469"/>
      <c r="AD280" s="469"/>
      <c r="AE280" s="476"/>
      <c r="AF280" s="221"/>
      <c r="AG280" s="221"/>
      <c r="AH280" s="477"/>
      <c r="AI280" s="478"/>
      <c r="AJ280" s="475"/>
      <c r="AK280" s="479"/>
      <c r="AL280" s="479"/>
      <c r="AM280" s="480"/>
      <c r="AN280" s="479"/>
      <c r="AO280" s="481"/>
      <c r="AP280" s="482"/>
      <c r="AQ280" s="552"/>
      <c r="AR280" s="483"/>
      <c r="AS280" s="539"/>
      <c r="AT280" s="540"/>
      <c r="AU280" s="541"/>
      <c r="AV280" s="484"/>
      <c r="AW280" s="484"/>
      <c r="AX280" s="484"/>
      <c r="AY280" s="484"/>
      <c r="AZ280" s="484"/>
      <c r="BA280" s="484"/>
      <c r="BB280" s="485"/>
      <c r="BC280" s="485"/>
      <c r="BD280" s="486"/>
      <c r="BE280" s="487"/>
      <c r="BF280" s="485"/>
      <c r="BG280" s="484"/>
      <c r="BH280" s="485"/>
      <c r="BI280" s="485"/>
      <c r="BJ280" s="485"/>
      <c r="BK280" s="488"/>
      <c r="BL280" s="489"/>
      <c r="BM280" s="485"/>
      <c r="BN280" s="485"/>
      <c r="BO280" s="485"/>
      <c r="BP280" s="485"/>
      <c r="BQ280" s="490"/>
      <c r="BR280" s="485"/>
      <c r="BS280" s="491" t="str">
        <f>IF(F280="","",IF(OR(AND(分岐管理シート!D278&lt;9, 分岐管理シート!L278&lt;10),AND(分岐管理シート!D278&gt;9, 分岐管理シート!L278&gt;10)),"","error"))</f>
        <v/>
      </c>
      <c r="BT280" s="491"/>
      <c r="BU280" s="491"/>
      <c r="BV280" s="491"/>
      <c r="BW280" s="491"/>
      <c r="BX280" s="491" t="str">
        <f>IF(AND(D280="R7_補正", OR(分岐管理シート!AF278&lt;27,分岐管理シート!AF278&gt;39)),"error","")</f>
        <v/>
      </c>
      <c r="BY280" s="491" t="str">
        <f>IF(F280="","",IF(OR(分岐管理シート!AG278&lt;27,分岐管理シート!AG278&gt;39),"error",""))</f>
        <v/>
      </c>
      <c r="BZ280" s="491" t="str">
        <f>IF(F280="","",IF(AND(OR(AD280="○", D280="R7_補正", D280="R7_予備"), 分岐管理シート!AG278&gt;=27),"",IF(AND(分岐管理シート!AG278&lt;=38, 分岐管理シート!AG278&gt;=27),"","error")))</f>
        <v/>
      </c>
      <c r="CA280" s="492" t="str">
        <f>IF(OR(D280="", D280="R6_補正", D280="R7_予備"),
   "",IF(F280="","",IF(AND(VLOOKUP(AE280,―!$AH$15:$AI$40,2,FALSE) &lt;= VLOOKUP(AF280,―!$AH$15:$AI$40,2,FALSE),VLOOKUP(AF280,―!$AH$15:$AI$40,2,FALSE) &lt;= VLOOKUP(AG280,―!$AH$15:$AI$40,2,FALSE)),"","error")))</f>
        <v/>
      </c>
      <c r="CB280" s="492" t="str">
        <f t="shared" si="15"/>
        <v/>
      </c>
      <c r="CC280" s="491" t="str">
        <f t="shared" si="16"/>
        <v/>
      </c>
      <c r="CD280" s="491" t="str">
        <f t="shared" si="17"/>
        <v/>
      </c>
      <c r="CE280" s="485"/>
      <c r="CF280" s="485"/>
      <c r="CG280" s="485"/>
      <c r="CH280" s="485"/>
      <c r="CI280" s="485" t="str">
        <f>分岐管理シート!BD278</f>
        <v/>
      </c>
      <c r="CJ280" s="493" t="str">
        <f t="shared" si="18"/>
        <v/>
      </c>
      <c r="CK280" s="555" t="str">
        <f>IF(D280="R6_補正",IF(SUM(変更カウント!D278:AR278)=0,"","error"),IF(AND(SUM(変更カウント!D278:AE278)=0,SUM(変更カウント!AH278:AP278)=0,変更カウント!AR278=0),"","error"))</f>
        <v/>
      </c>
    </row>
    <row r="281" spans="1:89" ht="24" thickBot="1" x14ac:dyDescent="0.25">
      <c r="A281" s="500"/>
      <c r="B281" s="501"/>
      <c r="C281" s="499">
        <v>207</v>
      </c>
      <c r="D281" s="467"/>
      <c r="E281" s="468"/>
      <c r="F281" s="469"/>
      <c r="G281" s="469"/>
      <c r="H281" s="469"/>
      <c r="I281" s="470"/>
      <c r="J281" s="470"/>
      <c r="K281" s="471"/>
      <c r="L281" s="470"/>
      <c r="M281" s="443"/>
      <c r="N281" s="443"/>
      <c r="O281" s="443"/>
      <c r="P281" s="472"/>
      <c r="Q281" s="197">
        <v>0</v>
      </c>
      <c r="R281" s="198">
        <v>0</v>
      </c>
      <c r="S281" s="473"/>
      <c r="T281" s="197"/>
      <c r="U281" s="197"/>
      <c r="V281" s="197"/>
      <c r="W281" s="474"/>
      <c r="X281" s="473"/>
      <c r="Y281" s="473"/>
      <c r="Z281" s="473"/>
      <c r="AA281" s="475"/>
      <c r="AB281" s="469"/>
      <c r="AC281" s="469"/>
      <c r="AD281" s="469"/>
      <c r="AE281" s="476"/>
      <c r="AF281" s="221"/>
      <c r="AG281" s="221"/>
      <c r="AH281" s="477"/>
      <c r="AI281" s="478"/>
      <c r="AJ281" s="475"/>
      <c r="AK281" s="479"/>
      <c r="AL281" s="479"/>
      <c r="AM281" s="480"/>
      <c r="AN281" s="479"/>
      <c r="AO281" s="481"/>
      <c r="AP281" s="482"/>
      <c r="AQ281" s="552"/>
      <c r="AR281" s="483"/>
      <c r="AS281" s="539"/>
      <c r="AT281" s="540"/>
      <c r="AU281" s="541"/>
      <c r="AV281" s="484"/>
      <c r="AW281" s="484"/>
      <c r="AX281" s="484"/>
      <c r="AY281" s="484"/>
      <c r="AZ281" s="484"/>
      <c r="BA281" s="484"/>
      <c r="BB281" s="485"/>
      <c r="BC281" s="485"/>
      <c r="BD281" s="486"/>
      <c r="BE281" s="487"/>
      <c r="BF281" s="485"/>
      <c r="BG281" s="484"/>
      <c r="BH281" s="485"/>
      <c r="BI281" s="485"/>
      <c r="BJ281" s="485"/>
      <c r="BK281" s="488"/>
      <c r="BL281" s="489"/>
      <c r="BM281" s="485"/>
      <c r="BN281" s="485"/>
      <c r="BO281" s="485"/>
      <c r="BP281" s="485"/>
      <c r="BQ281" s="490"/>
      <c r="BR281" s="485"/>
      <c r="BS281" s="491" t="str">
        <f>IF(F281="","",IF(OR(AND(分岐管理シート!D279&lt;9, 分岐管理シート!L279&lt;10),AND(分岐管理シート!D279&gt;9, 分岐管理シート!L279&gt;10)),"","error"))</f>
        <v/>
      </c>
      <c r="BT281" s="491"/>
      <c r="BU281" s="491"/>
      <c r="BV281" s="491"/>
      <c r="BW281" s="491"/>
      <c r="BX281" s="491" t="str">
        <f>IF(AND(D281="R7_補正", OR(分岐管理シート!AF279&lt;27,分岐管理シート!AF279&gt;39)),"error","")</f>
        <v/>
      </c>
      <c r="BY281" s="491" t="str">
        <f>IF(F281="","",IF(OR(分岐管理シート!AG279&lt;27,分岐管理シート!AG279&gt;39),"error",""))</f>
        <v/>
      </c>
      <c r="BZ281" s="491" t="str">
        <f>IF(F281="","",IF(AND(OR(AD281="○", D281="R7_補正", D281="R7_予備"), 分岐管理シート!AG279&gt;=27),"",IF(AND(分岐管理シート!AG279&lt;=38, 分岐管理シート!AG279&gt;=27),"","error")))</f>
        <v/>
      </c>
      <c r="CA281" s="492" t="str">
        <f>IF(OR(D281="", D281="R6_補正", D281="R7_予備"),
   "",IF(F281="","",IF(AND(VLOOKUP(AE281,―!$AH$15:$AI$40,2,FALSE) &lt;= VLOOKUP(AF281,―!$AH$15:$AI$40,2,FALSE),VLOOKUP(AF281,―!$AH$15:$AI$40,2,FALSE) &lt;= VLOOKUP(AG281,―!$AH$15:$AI$40,2,FALSE)),"","error")))</f>
        <v/>
      </c>
      <c r="CB281" s="492" t="str">
        <f t="shared" si="15"/>
        <v/>
      </c>
      <c r="CC281" s="491" t="str">
        <f t="shared" si="16"/>
        <v/>
      </c>
      <c r="CD281" s="491" t="str">
        <f t="shared" si="17"/>
        <v/>
      </c>
      <c r="CE281" s="485"/>
      <c r="CF281" s="485"/>
      <c r="CG281" s="485"/>
      <c r="CH281" s="485"/>
      <c r="CI281" s="485" t="str">
        <f>分岐管理シート!BD279</f>
        <v/>
      </c>
      <c r="CJ281" s="493" t="str">
        <f t="shared" si="18"/>
        <v/>
      </c>
      <c r="CK281" s="555" t="str">
        <f>IF(D281="R6_補正",IF(SUM(変更カウント!D279:AR279)=0,"","error"),IF(AND(SUM(変更カウント!D279:AE279)=0,SUM(変更カウント!AH279:AP279)=0,変更カウント!AR279=0),"","error"))</f>
        <v/>
      </c>
    </row>
    <row r="282" spans="1:89" ht="24" thickBot="1" x14ac:dyDescent="0.25">
      <c r="A282" s="500"/>
      <c r="B282" s="501"/>
      <c r="C282" s="498">
        <v>208</v>
      </c>
      <c r="D282" s="467"/>
      <c r="E282" s="468"/>
      <c r="F282" s="469"/>
      <c r="G282" s="469"/>
      <c r="H282" s="469"/>
      <c r="I282" s="470"/>
      <c r="J282" s="470"/>
      <c r="K282" s="471"/>
      <c r="L282" s="470"/>
      <c r="M282" s="443"/>
      <c r="N282" s="443"/>
      <c r="O282" s="443"/>
      <c r="P282" s="472"/>
      <c r="Q282" s="197">
        <v>0</v>
      </c>
      <c r="R282" s="198">
        <v>0</v>
      </c>
      <c r="S282" s="473"/>
      <c r="T282" s="197"/>
      <c r="U282" s="197"/>
      <c r="V282" s="197"/>
      <c r="W282" s="474"/>
      <c r="X282" s="473"/>
      <c r="Y282" s="473"/>
      <c r="Z282" s="473"/>
      <c r="AA282" s="475"/>
      <c r="AB282" s="469"/>
      <c r="AC282" s="469"/>
      <c r="AD282" s="469"/>
      <c r="AE282" s="476"/>
      <c r="AF282" s="221"/>
      <c r="AG282" s="221"/>
      <c r="AH282" s="477"/>
      <c r="AI282" s="478"/>
      <c r="AJ282" s="475"/>
      <c r="AK282" s="479"/>
      <c r="AL282" s="479"/>
      <c r="AM282" s="480"/>
      <c r="AN282" s="479"/>
      <c r="AO282" s="481"/>
      <c r="AP282" s="482"/>
      <c r="AQ282" s="552"/>
      <c r="AR282" s="483"/>
      <c r="AS282" s="539"/>
      <c r="AT282" s="540"/>
      <c r="AU282" s="541"/>
      <c r="AV282" s="484"/>
      <c r="AW282" s="484"/>
      <c r="AX282" s="484"/>
      <c r="AY282" s="484"/>
      <c r="AZ282" s="484"/>
      <c r="BA282" s="484"/>
      <c r="BB282" s="485"/>
      <c r="BC282" s="485"/>
      <c r="BD282" s="486"/>
      <c r="BE282" s="487"/>
      <c r="BF282" s="485"/>
      <c r="BG282" s="484"/>
      <c r="BH282" s="485"/>
      <c r="BI282" s="485"/>
      <c r="BJ282" s="485"/>
      <c r="BK282" s="488"/>
      <c r="BL282" s="489"/>
      <c r="BM282" s="485"/>
      <c r="BN282" s="485"/>
      <c r="BO282" s="485"/>
      <c r="BP282" s="485"/>
      <c r="BQ282" s="490"/>
      <c r="BR282" s="485"/>
      <c r="BS282" s="491" t="str">
        <f>IF(F282="","",IF(OR(AND(分岐管理シート!D280&lt;9, 分岐管理シート!L280&lt;10),AND(分岐管理シート!D280&gt;9, 分岐管理シート!L280&gt;10)),"","error"))</f>
        <v/>
      </c>
      <c r="BT282" s="491"/>
      <c r="BU282" s="491"/>
      <c r="BV282" s="491"/>
      <c r="BW282" s="491"/>
      <c r="BX282" s="491" t="str">
        <f>IF(AND(D282="R7_補正", OR(分岐管理シート!AF280&lt;27,分岐管理シート!AF280&gt;39)),"error","")</f>
        <v/>
      </c>
      <c r="BY282" s="491" t="str">
        <f>IF(F282="","",IF(OR(分岐管理シート!AG280&lt;27,分岐管理シート!AG280&gt;39),"error",""))</f>
        <v/>
      </c>
      <c r="BZ282" s="491" t="str">
        <f>IF(F282="","",IF(AND(OR(AD282="○", D282="R7_補正", D282="R7_予備"), 分岐管理シート!AG280&gt;=27),"",IF(AND(分岐管理シート!AG280&lt;=38, 分岐管理シート!AG280&gt;=27),"","error")))</f>
        <v/>
      </c>
      <c r="CA282" s="492" t="str">
        <f>IF(OR(D282="", D282="R6_補正", D282="R7_予備"),
   "",IF(F282="","",IF(AND(VLOOKUP(AE282,―!$AH$15:$AI$40,2,FALSE) &lt;= VLOOKUP(AF282,―!$AH$15:$AI$40,2,FALSE),VLOOKUP(AF282,―!$AH$15:$AI$40,2,FALSE) &lt;= VLOOKUP(AG282,―!$AH$15:$AI$40,2,FALSE)),"","error")))</f>
        <v/>
      </c>
      <c r="CB282" s="492" t="str">
        <f t="shared" si="15"/>
        <v/>
      </c>
      <c r="CC282" s="491" t="str">
        <f t="shared" si="16"/>
        <v/>
      </c>
      <c r="CD282" s="491" t="str">
        <f t="shared" si="17"/>
        <v/>
      </c>
      <c r="CE282" s="485"/>
      <c r="CF282" s="485"/>
      <c r="CG282" s="485"/>
      <c r="CH282" s="485"/>
      <c r="CI282" s="485" t="str">
        <f>分岐管理シート!BD280</f>
        <v/>
      </c>
      <c r="CJ282" s="493" t="str">
        <f t="shared" si="18"/>
        <v/>
      </c>
      <c r="CK282" s="555" t="str">
        <f>IF(D282="R6_補正",IF(SUM(変更カウント!D280:AR280)=0,"","error"),IF(AND(SUM(変更カウント!D280:AE280)=0,SUM(変更カウント!AH280:AP280)=0,変更カウント!AR280=0),"","error"))</f>
        <v/>
      </c>
    </row>
    <row r="283" spans="1:89" ht="24" thickBot="1" x14ac:dyDescent="0.25">
      <c r="A283" s="500"/>
      <c r="B283" s="501"/>
      <c r="C283" s="499">
        <v>209</v>
      </c>
      <c r="D283" s="467"/>
      <c r="E283" s="468"/>
      <c r="F283" s="469"/>
      <c r="G283" s="469"/>
      <c r="H283" s="469"/>
      <c r="I283" s="470"/>
      <c r="J283" s="470"/>
      <c r="K283" s="471"/>
      <c r="L283" s="470"/>
      <c r="M283" s="443"/>
      <c r="N283" s="443"/>
      <c r="O283" s="443"/>
      <c r="P283" s="472"/>
      <c r="Q283" s="197">
        <v>0</v>
      </c>
      <c r="R283" s="198">
        <v>0</v>
      </c>
      <c r="S283" s="473"/>
      <c r="T283" s="197"/>
      <c r="U283" s="197"/>
      <c r="V283" s="197"/>
      <c r="W283" s="474"/>
      <c r="X283" s="473"/>
      <c r="Y283" s="473"/>
      <c r="Z283" s="473"/>
      <c r="AA283" s="475"/>
      <c r="AB283" s="469"/>
      <c r="AC283" s="469"/>
      <c r="AD283" s="469"/>
      <c r="AE283" s="476"/>
      <c r="AF283" s="221"/>
      <c r="AG283" s="221"/>
      <c r="AH283" s="477"/>
      <c r="AI283" s="478"/>
      <c r="AJ283" s="475"/>
      <c r="AK283" s="479"/>
      <c r="AL283" s="479"/>
      <c r="AM283" s="480"/>
      <c r="AN283" s="479"/>
      <c r="AO283" s="481"/>
      <c r="AP283" s="482"/>
      <c r="AQ283" s="552"/>
      <c r="AR283" s="483"/>
      <c r="AS283" s="539"/>
      <c r="AT283" s="540"/>
      <c r="AU283" s="541"/>
      <c r="AV283" s="484"/>
      <c r="AW283" s="484"/>
      <c r="AX283" s="484"/>
      <c r="AY283" s="484"/>
      <c r="AZ283" s="484"/>
      <c r="BA283" s="484"/>
      <c r="BB283" s="485"/>
      <c r="BC283" s="485"/>
      <c r="BD283" s="486"/>
      <c r="BE283" s="487"/>
      <c r="BF283" s="485"/>
      <c r="BG283" s="484"/>
      <c r="BH283" s="485"/>
      <c r="BI283" s="485"/>
      <c r="BJ283" s="485"/>
      <c r="BK283" s="488"/>
      <c r="BL283" s="489"/>
      <c r="BM283" s="485"/>
      <c r="BN283" s="485"/>
      <c r="BO283" s="485"/>
      <c r="BP283" s="485"/>
      <c r="BQ283" s="490"/>
      <c r="BR283" s="485"/>
      <c r="BS283" s="491" t="str">
        <f>IF(F283="","",IF(OR(AND(分岐管理シート!D281&lt;9, 分岐管理シート!L281&lt;10),AND(分岐管理シート!D281&gt;9, 分岐管理シート!L281&gt;10)),"","error"))</f>
        <v/>
      </c>
      <c r="BT283" s="491"/>
      <c r="BU283" s="491"/>
      <c r="BV283" s="491"/>
      <c r="BW283" s="491"/>
      <c r="BX283" s="491" t="str">
        <f>IF(AND(D283="R7_補正", OR(分岐管理シート!AF281&lt;27,分岐管理シート!AF281&gt;39)),"error","")</f>
        <v/>
      </c>
      <c r="BY283" s="491" t="str">
        <f>IF(F283="","",IF(OR(分岐管理シート!AG281&lt;27,分岐管理シート!AG281&gt;39),"error",""))</f>
        <v/>
      </c>
      <c r="BZ283" s="491" t="str">
        <f>IF(F283="","",IF(AND(OR(AD283="○", D283="R7_補正", D283="R7_予備"), 分岐管理シート!AG281&gt;=27),"",IF(AND(分岐管理シート!AG281&lt;=38, 分岐管理シート!AG281&gt;=27),"","error")))</f>
        <v/>
      </c>
      <c r="CA283" s="492" t="str">
        <f>IF(OR(D283="", D283="R6_補正", D283="R7_予備"),
   "",IF(F283="","",IF(AND(VLOOKUP(AE283,―!$AH$15:$AI$40,2,FALSE) &lt;= VLOOKUP(AF283,―!$AH$15:$AI$40,2,FALSE),VLOOKUP(AF283,―!$AH$15:$AI$40,2,FALSE) &lt;= VLOOKUP(AG283,―!$AH$15:$AI$40,2,FALSE)),"","error")))</f>
        <v/>
      </c>
      <c r="CB283" s="492" t="str">
        <f t="shared" si="15"/>
        <v/>
      </c>
      <c r="CC283" s="491" t="str">
        <f t="shared" si="16"/>
        <v/>
      </c>
      <c r="CD283" s="491" t="str">
        <f t="shared" si="17"/>
        <v/>
      </c>
      <c r="CE283" s="485"/>
      <c r="CF283" s="485"/>
      <c r="CG283" s="485"/>
      <c r="CH283" s="485"/>
      <c r="CI283" s="485" t="str">
        <f>分岐管理シート!BD281</f>
        <v/>
      </c>
      <c r="CJ283" s="493" t="str">
        <f t="shared" si="18"/>
        <v/>
      </c>
      <c r="CK283" s="555" t="str">
        <f>IF(D283="R6_補正",IF(SUM(変更カウント!D281:AR281)=0,"","error"),IF(AND(SUM(変更カウント!D281:AE281)=0,SUM(変更カウント!AH281:AP281)=0,変更カウント!AR281=0),"","error"))</f>
        <v/>
      </c>
    </row>
    <row r="284" spans="1:89" ht="24" thickBot="1" x14ac:dyDescent="0.25">
      <c r="A284" s="500"/>
      <c r="B284" s="501"/>
      <c r="C284" s="499">
        <v>210</v>
      </c>
      <c r="D284" s="467"/>
      <c r="E284" s="468"/>
      <c r="F284" s="469"/>
      <c r="G284" s="469"/>
      <c r="H284" s="469"/>
      <c r="I284" s="470"/>
      <c r="J284" s="470"/>
      <c r="K284" s="471"/>
      <c r="L284" s="470"/>
      <c r="M284" s="443"/>
      <c r="N284" s="443"/>
      <c r="O284" s="443"/>
      <c r="P284" s="472"/>
      <c r="Q284" s="197">
        <v>0</v>
      </c>
      <c r="R284" s="198">
        <v>0</v>
      </c>
      <c r="S284" s="473"/>
      <c r="T284" s="197"/>
      <c r="U284" s="197"/>
      <c r="V284" s="197"/>
      <c r="W284" s="474"/>
      <c r="X284" s="473"/>
      <c r="Y284" s="473"/>
      <c r="Z284" s="473"/>
      <c r="AA284" s="475"/>
      <c r="AB284" s="469"/>
      <c r="AC284" s="469"/>
      <c r="AD284" s="469"/>
      <c r="AE284" s="476"/>
      <c r="AF284" s="221"/>
      <c r="AG284" s="221"/>
      <c r="AH284" s="477"/>
      <c r="AI284" s="478"/>
      <c r="AJ284" s="475"/>
      <c r="AK284" s="479"/>
      <c r="AL284" s="479"/>
      <c r="AM284" s="480"/>
      <c r="AN284" s="479"/>
      <c r="AO284" s="481"/>
      <c r="AP284" s="482"/>
      <c r="AQ284" s="552"/>
      <c r="AR284" s="483"/>
      <c r="AS284" s="539"/>
      <c r="AT284" s="540"/>
      <c r="AU284" s="541"/>
      <c r="AV284" s="484"/>
      <c r="AW284" s="484"/>
      <c r="AX284" s="484"/>
      <c r="AY284" s="484"/>
      <c r="AZ284" s="484"/>
      <c r="BA284" s="484"/>
      <c r="BB284" s="485"/>
      <c r="BC284" s="485"/>
      <c r="BD284" s="486"/>
      <c r="BE284" s="487"/>
      <c r="BF284" s="485"/>
      <c r="BG284" s="484"/>
      <c r="BH284" s="485"/>
      <c r="BI284" s="485"/>
      <c r="BJ284" s="485"/>
      <c r="BK284" s="488"/>
      <c r="BL284" s="489"/>
      <c r="BM284" s="485"/>
      <c r="BN284" s="485"/>
      <c r="BO284" s="485"/>
      <c r="BP284" s="485"/>
      <c r="BQ284" s="490"/>
      <c r="BR284" s="485"/>
      <c r="BS284" s="491" t="str">
        <f>IF(F284="","",IF(OR(AND(分岐管理シート!D282&lt;9, 分岐管理シート!L282&lt;10),AND(分岐管理シート!D282&gt;9, 分岐管理シート!L282&gt;10)),"","error"))</f>
        <v/>
      </c>
      <c r="BT284" s="491"/>
      <c r="BU284" s="491"/>
      <c r="BV284" s="491"/>
      <c r="BW284" s="491"/>
      <c r="BX284" s="491" t="str">
        <f>IF(AND(D284="R7_補正", OR(分岐管理シート!AF282&lt;27,分岐管理シート!AF282&gt;39)),"error","")</f>
        <v/>
      </c>
      <c r="BY284" s="491" t="str">
        <f>IF(F284="","",IF(OR(分岐管理シート!AG282&lt;27,分岐管理シート!AG282&gt;39),"error",""))</f>
        <v/>
      </c>
      <c r="BZ284" s="491" t="str">
        <f>IF(F284="","",IF(AND(OR(AD284="○", D284="R7_補正", D284="R7_予備"), 分岐管理シート!AG282&gt;=27),"",IF(AND(分岐管理シート!AG282&lt;=38, 分岐管理シート!AG282&gt;=27),"","error")))</f>
        <v/>
      </c>
      <c r="CA284" s="492" t="str">
        <f>IF(OR(D284="", D284="R6_補正", D284="R7_予備"),
   "",IF(F284="","",IF(AND(VLOOKUP(AE284,―!$AH$15:$AI$40,2,FALSE) &lt;= VLOOKUP(AF284,―!$AH$15:$AI$40,2,FALSE),VLOOKUP(AF284,―!$AH$15:$AI$40,2,FALSE) &lt;= VLOOKUP(AG284,―!$AH$15:$AI$40,2,FALSE)),"","error")))</f>
        <v/>
      </c>
      <c r="CB284" s="492" t="str">
        <f t="shared" si="15"/>
        <v/>
      </c>
      <c r="CC284" s="491" t="str">
        <f t="shared" si="16"/>
        <v/>
      </c>
      <c r="CD284" s="491" t="str">
        <f t="shared" si="17"/>
        <v/>
      </c>
      <c r="CE284" s="485"/>
      <c r="CF284" s="485"/>
      <c r="CG284" s="485"/>
      <c r="CH284" s="485"/>
      <c r="CI284" s="485" t="str">
        <f>分岐管理シート!BD282</f>
        <v/>
      </c>
      <c r="CJ284" s="493" t="str">
        <f t="shared" si="18"/>
        <v/>
      </c>
      <c r="CK284" s="555" t="str">
        <f>IF(D284="R6_補正",IF(SUM(変更カウント!D282:AR282)=0,"","error"),IF(AND(SUM(変更カウント!D282:AE282)=0,SUM(変更カウント!AH282:AP282)=0,変更カウント!AR282=0),"","error"))</f>
        <v/>
      </c>
    </row>
    <row r="285" spans="1:89" ht="24" thickBot="1" x14ac:dyDescent="0.25">
      <c r="A285" s="500"/>
      <c r="B285" s="501"/>
      <c r="C285" s="498">
        <v>211</v>
      </c>
      <c r="D285" s="467"/>
      <c r="E285" s="468"/>
      <c r="F285" s="469"/>
      <c r="G285" s="469"/>
      <c r="H285" s="469"/>
      <c r="I285" s="470"/>
      <c r="J285" s="470"/>
      <c r="K285" s="471"/>
      <c r="L285" s="470"/>
      <c r="M285" s="443"/>
      <c r="N285" s="443"/>
      <c r="O285" s="443"/>
      <c r="P285" s="472"/>
      <c r="Q285" s="197">
        <v>0</v>
      </c>
      <c r="R285" s="198">
        <v>0</v>
      </c>
      <c r="S285" s="473"/>
      <c r="T285" s="197"/>
      <c r="U285" s="197"/>
      <c r="V285" s="197"/>
      <c r="W285" s="474"/>
      <c r="X285" s="473"/>
      <c r="Y285" s="473"/>
      <c r="Z285" s="473"/>
      <c r="AA285" s="475"/>
      <c r="AB285" s="469"/>
      <c r="AC285" s="469"/>
      <c r="AD285" s="469"/>
      <c r="AE285" s="476"/>
      <c r="AF285" s="221"/>
      <c r="AG285" s="221"/>
      <c r="AH285" s="477"/>
      <c r="AI285" s="478"/>
      <c r="AJ285" s="475"/>
      <c r="AK285" s="479"/>
      <c r="AL285" s="479"/>
      <c r="AM285" s="480"/>
      <c r="AN285" s="479"/>
      <c r="AO285" s="481"/>
      <c r="AP285" s="482"/>
      <c r="AQ285" s="552"/>
      <c r="AR285" s="483"/>
      <c r="AS285" s="539"/>
      <c r="AT285" s="540"/>
      <c r="AU285" s="541"/>
      <c r="AV285" s="484"/>
      <c r="AW285" s="484"/>
      <c r="AX285" s="484"/>
      <c r="AY285" s="484"/>
      <c r="AZ285" s="484"/>
      <c r="BA285" s="484"/>
      <c r="BB285" s="485"/>
      <c r="BC285" s="485"/>
      <c r="BD285" s="486"/>
      <c r="BE285" s="487"/>
      <c r="BF285" s="485"/>
      <c r="BG285" s="484"/>
      <c r="BH285" s="485"/>
      <c r="BI285" s="485"/>
      <c r="BJ285" s="485"/>
      <c r="BK285" s="488"/>
      <c r="BL285" s="489"/>
      <c r="BM285" s="485"/>
      <c r="BN285" s="485"/>
      <c r="BO285" s="485"/>
      <c r="BP285" s="485"/>
      <c r="BQ285" s="490"/>
      <c r="BR285" s="485"/>
      <c r="BS285" s="491" t="str">
        <f>IF(F285="","",IF(OR(AND(分岐管理シート!D283&lt;9, 分岐管理シート!L283&lt;10),AND(分岐管理シート!D283&gt;9, 分岐管理シート!L283&gt;10)),"","error"))</f>
        <v/>
      </c>
      <c r="BT285" s="491"/>
      <c r="BU285" s="491"/>
      <c r="BV285" s="491"/>
      <c r="BW285" s="491"/>
      <c r="BX285" s="491" t="str">
        <f>IF(AND(D285="R7_補正", OR(分岐管理シート!AF283&lt;27,分岐管理シート!AF283&gt;39)),"error","")</f>
        <v/>
      </c>
      <c r="BY285" s="491" t="str">
        <f>IF(F285="","",IF(OR(分岐管理シート!AG283&lt;27,分岐管理シート!AG283&gt;39),"error",""))</f>
        <v/>
      </c>
      <c r="BZ285" s="491" t="str">
        <f>IF(F285="","",IF(AND(OR(AD285="○", D285="R7_補正", D285="R7_予備"), 分岐管理シート!AG283&gt;=27),"",IF(AND(分岐管理シート!AG283&lt;=38, 分岐管理シート!AG283&gt;=27),"","error")))</f>
        <v/>
      </c>
      <c r="CA285" s="492" t="str">
        <f>IF(OR(D285="", D285="R6_補正", D285="R7_予備"),
   "",IF(F285="","",IF(AND(VLOOKUP(AE285,―!$AH$15:$AI$40,2,FALSE) &lt;= VLOOKUP(AF285,―!$AH$15:$AI$40,2,FALSE),VLOOKUP(AF285,―!$AH$15:$AI$40,2,FALSE) &lt;= VLOOKUP(AG285,―!$AH$15:$AI$40,2,FALSE)),"","error")))</f>
        <v/>
      </c>
      <c r="CB285" s="492" t="str">
        <f t="shared" si="15"/>
        <v/>
      </c>
      <c r="CC285" s="491" t="str">
        <f t="shared" si="16"/>
        <v/>
      </c>
      <c r="CD285" s="491" t="str">
        <f t="shared" si="17"/>
        <v/>
      </c>
      <c r="CE285" s="485"/>
      <c r="CF285" s="485"/>
      <c r="CG285" s="485"/>
      <c r="CH285" s="485"/>
      <c r="CI285" s="485" t="str">
        <f>分岐管理シート!BD283</f>
        <v/>
      </c>
      <c r="CJ285" s="493" t="str">
        <f t="shared" si="18"/>
        <v/>
      </c>
      <c r="CK285" s="555" t="str">
        <f>IF(D285="R6_補正",IF(SUM(変更カウント!D283:AR283)=0,"","error"),IF(AND(SUM(変更カウント!D283:AE283)=0,SUM(変更カウント!AH283:AP283)=0,変更カウント!AR283=0),"","error"))</f>
        <v/>
      </c>
    </row>
    <row r="286" spans="1:89" ht="24" thickBot="1" x14ac:dyDescent="0.25">
      <c r="A286" s="500"/>
      <c r="B286" s="501"/>
      <c r="C286" s="499">
        <v>212</v>
      </c>
      <c r="D286" s="467"/>
      <c r="E286" s="468"/>
      <c r="F286" s="469"/>
      <c r="G286" s="469"/>
      <c r="H286" s="469"/>
      <c r="I286" s="470"/>
      <c r="J286" s="470"/>
      <c r="K286" s="471"/>
      <c r="L286" s="470"/>
      <c r="M286" s="443"/>
      <c r="N286" s="443"/>
      <c r="O286" s="443"/>
      <c r="P286" s="472"/>
      <c r="Q286" s="197">
        <v>0</v>
      </c>
      <c r="R286" s="198">
        <v>0</v>
      </c>
      <c r="S286" s="473"/>
      <c r="T286" s="197"/>
      <c r="U286" s="197"/>
      <c r="V286" s="197"/>
      <c r="W286" s="474"/>
      <c r="X286" s="473"/>
      <c r="Y286" s="473"/>
      <c r="Z286" s="473"/>
      <c r="AA286" s="475"/>
      <c r="AB286" s="469"/>
      <c r="AC286" s="469"/>
      <c r="AD286" s="469"/>
      <c r="AE286" s="476"/>
      <c r="AF286" s="221"/>
      <c r="AG286" s="221"/>
      <c r="AH286" s="477"/>
      <c r="AI286" s="478"/>
      <c r="AJ286" s="475"/>
      <c r="AK286" s="479"/>
      <c r="AL286" s="479"/>
      <c r="AM286" s="480"/>
      <c r="AN286" s="479"/>
      <c r="AO286" s="481"/>
      <c r="AP286" s="482"/>
      <c r="AQ286" s="552"/>
      <c r="AR286" s="483"/>
      <c r="AS286" s="539"/>
      <c r="AT286" s="540"/>
      <c r="AU286" s="541"/>
      <c r="AV286" s="484"/>
      <c r="AW286" s="484"/>
      <c r="AX286" s="484"/>
      <c r="AY286" s="484"/>
      <c r="AZ286" s="484"/>
      <c r="BA286" s="484"/>
      <c r="BB286" s="485"/>
      <c r="BC286" s="485"/>
      <c r="BD286" s="486"/>
      <c r="BE286" s="487"/>
      <c r="BF286" s="485"/>
      <c r="BG286" s="484"/>
      <c r="BH286" s="485"/>
      <c r="BI286" s="485"/>
      <c r="BJ286" s="485"/>
      <c r="BK286" s="488"/>
      <c r="BL286" s="489"/>
      <c r="BM286" s="485"/>
      <c r="BN286" s="485"/>
      <c r="BO286" s="485"/>
      <c r="BP286" s="485"/>
      <c r="BQ286" s="490"/>
      <c r="BR286" s="485"/>
      <c r="BS286" s="491" t="str">
        <f>IF(F286="","",IF(OR(AND(分岐管理シート!D284&lt;9, 分岐管理シート!L284&lt;10),AND(分岐管理シート!D284&gt;9, 分岐管理シート!L284&gt;10)),"","error"))</f>
        <v/>
      </c>
      <c r="BT286" s="491"/>
      <c r="BU286" s="491"/>
      <c r="BV286" s="491"/>
      <c r="BW286" s="491"/>
      <c r="BX286" s="491" t="str">
        <f>IF(AND(D286="R7_補正", OR(分岐管理シート!AF284&lt;27,分岐管理シート!AF284&gt;39)),"error","")</f>
        <v/>
      </c>
      <c r="BY286" s="491" t="str">
        <f>IF(F286="","",IF(OR(分岐管理シート!AG284&lt;27,分岐管理シート!AG284&gt;39),"error",""))</f>
        <v/>
      </c>
      <c r="BZ286" s="491" t="str">
        <f>IF(F286="","",IF(AND(OR(AD286="○", D286="R7_補正", D286="R7_予備"), 分岐管理シート!AG284&gt;=27),"",IF(AND(分岐管理シート!AG284&lt;=38, 分岐管理シート!AG284&gt;=27),"","error")))</f>
        <v/>
      </c>
      <c r="CA286" s="492" t="str">
        <f>IF(OR(D286="", D286="R6_補正", D286="R7_予備"),
   "",IF(F286="","",IF(AND(VLOOKUP(AE286,―!$AH$15:$AI$40,2,FALSE) &lt;= VLOOKUP(AF286,―!$AH$15:$AI$40,2,FALSE),VLOOKUP(AF286,―!$AH$15:$AI$40,2,FALSE) &lt;= VLOOKUP(AG286,―!$AH$15:$AI$40,2,FALSE)),"","error")))</f>
        <v/>
      </c>
      <c r="CB286" s="492" t="str">
        <f t="shared" si="15"/>
        <v/>
      </c>
      <c r="CC286" s="491" t="str">
        <f t="shared" si="16"/>
        <v/>
      </c>
      <c r="CD286" s="491" t="str">
        <f t="shared" si="17"/>
        <v/>
      </c>
      <c r="CE286" s="485"/>
      <c r="CF286" s="485"/>
      <c r="CG286" s="485"/>
      <c r="CH286" s="485"/>
      <c r="CI286" s="485" t="str">
        <f>分岐管理シート!BD284</f>
        <v/>
      </c>
      <c r="CJ286" s="493" t="str">
        <f t="shared" si="18"/>
        <v/>
      </c>
      <c r="CK286" s="555" t="str">
        <f>IF(D286="R6_補正",IF(SUM(変更カウント!D284:AR284)=0,"","error"),IF(AND(SUM(変更カウント!D284:AE284)=0,SUM(変更カウント!AH284:AP284)=0,変更カウント!AR284=0),"","error"))</f>
        <v/>
      </c>
    </row>
    <row r="287" spans="1:89" ht="24" thickBot="1" x14ac:dyDescent="0.25">
      <c r="A287" s="500"/>
      <c r="B287" s="501"/>
      <c r="C287" s="499">
        <v>213</v>
      </c>
      <c r="D287" s="467"/>
      <c r="E287" s="468"/>
      <c r="F287" s="469"/>
      <c r="G287" s="469"/>
      <c r="H287" s="469"/>
      <c r="I287" s="470"/>
      <c r="J287" s="470"/>
      <c r="K287" s="471"/>
      <c r="L287" s="470"/>
      <c r="M287" s="443"/>
      <c r="N287" s="443"/>
      <c r="O287" s="443"/>
      <c r="P287" s="472"/>
      <c r="Q287" s="197">
        <v>0</v>
      </c>
      <c r="R287" s="198">
        <v>0</v>
      </c>
      <c r="S287" s="473"/>
      <c r="T287" s="197"/>
      <c r="U287" s="197"/>
      <c r="V287" s="197"/>
      <c r="W287" s="474"/>
      <c r="X287" s="473"/>
      <c r="Y287" s="473"/>
      <c r="Z287" s="473"/>
      <c r="AA287" s="475"/>
      <c r="AB287" s="469"/>
      <c r="AC287" s="469"/>
      <c r="AD287" s="469"/>
      <c r="AE287" s="476"/>
      <c r="AF287" s="221"/>
      <c r="AG287" s="221"/>
      <c r="AH287" s="477"/>
      <c r="AI287" s="478"/>
      <c r="AJ287" s="475"/>
      <c r="AK287" s="479"/>
      <c r="AL287" s="479"/>
      <c r="AM287" s="480"/>
      <c r="AN287" s="479"/>
      <c r="AO287" s="481"/>
      <c r="AP287" s="482"/>
      <c r="AQ287" s="552"/>
      <c r="AR287" s="483"/>
      <c r="AS287" s="539"/>
      <c r="AT287" s="540"/>
      <c r="AU287" s="541"/>
      <c r="AV287" s="484"/>
      <c r="AW287" s="484"/>
      <c r="AX287" s="484"/>
      <c r="AY287" s="484"/>
      <c r="AZ287" s="484"/>
      <c r="BA287" s="484"/>
      <c r="BB287" s="485"/>
      <c r="BC287" s="485"/>
      <c r="BD287" s="486"/>
      <c r="BE287" s="487"/>
      <c r="BF287" s="485"/>
      <c r="BG287" s="484"/>
      <c r="BH287" s="485"/>
      <c r="BI287" s="485"/>
      <c r="BJ287" s="485"/>
      <c r="BK287" s="488"/>
      <c r="BL287" s="489"/>
      <c r="BM287" s="485"/>
      <c r="BN287" s="485"/>
      <c r="BO287" s="485"/>
      <c r="BP287" s="485"/>
      <c r="BQ287" s="490"/>
      <c r="BR287" s="485"/>
      <c r="BS287" s="491" t="str">
        <f>IF(F287="","",IF(OR(AND(分岐管理シート!D285&lt;9, 分岐管理シート!L285&lt;10),AND(分岐管理シート!D285&gt;9, 分岐管理シート!L285&gt;10)),"","error"))</f>
        <v/>
      </c>
      <c r="BT287" s="491"/>
      <c r="BU287" s="491"/>
      <c r="BV287" s="491"/>
      <c r="BW287" s="491"/>
      <c r="BX287" s="491" t="str">
        <f>IF(AND(D287="R7_補正", OR(分岐管理シート!AF285&lt;27,分岐管理シート!AF285&gt;39)),"error","")</f>
        <v/>
      </c>
      <c r="BY287" s="491" t="str">
        <f>IF(F287="","",IF(OR(分岐管理シート!AG285&lt;27,分岐管理シート!AG285&gt;39),"error",""))</f>
        <v/>
      </c>
      <c r="BZ287" s="491" t="str">
        <f>IF(F287="","",IF(AND(OR(AD287="○", D287="R7_補正", D287="R7_予備"), 分岐管理シート!AG285&gt;=27),"",IF(AND(分岐管理シート!AG285&lt;=38, 分岐管理シート!AG285&gt;=27),"","error")))</f>
        <v/>
      </c>
      <c r="CA287" s="492" t="str">
        <f>IF(OR(D287="", D287="R6_補正", D287="R7_予備"),
   "",IF(F287="","",IF(AND(VLOOKUP(AE287,―!$AH$15:$AI$40,2,FALSE) &lt;= VLOOKUP(AF287,―!$AH$15:$AI$40,2,FALSE),VLOOKUP(AF287,―!$AH$15:$AI$40,2,FALSE) &lt;= VLOOKUP(AG287,―!$AH$15:$AI$40,2,FALSE)),"","error")))</f>
        <v/>
      </c>
      <c r="CB287" s="492" t="str">
        <f t="shared" si="15"/>
        <v/>
      </c>
      <c r="CC287" s="491" t="str">
        <f t="shared" si="16"/>
        <v/>
      </c>
      <c r="CD287" s="491" t="str">
        <f t="shared" si="17"/>
        <v/>
      </c>
      <c r="CE287" s="485"/>
      <c r="CF287" s="485"/>
      <c r="CG287" s="485"/>
      <c r="CH287" s="485"/>
      <c r="CI287" s="485" t="str">
        <f>分岐管理シート!BD285</f>
        <v/>
      </c>
      <c r="CJ287" s="493" t="str">
        <f t="shared" si="18"/>
        <v/>
      </c>
      <c r="CK287" s="555" t="str">
        <f>IF(D287="R6_補正",IF(SUM(変更カウント!D285:AR285)=0,"","error"),IF(AND(SUM(変更カウント!D285:AE285)=0,SUM(変更カウント!AH285:AP285)=0,変更カウント!AR285=0),"","error"))</f>
        <v/>
      </c>
    </row>
    <row r="288" spans="1:89" ht="24" thickBot="1" x14ac:dyDescent="0.25">
      <c r="A288" s="500"/>
      <c r="B288" s="501"/>
      <c r="C288" s="498">
        <v>214</v>
      </c>
      <c r="D288" s="467"/>
      <c r="E288" s="468"/>
      <c r="F288" s="469"/>
      <c r="G288" s="469"/>
      <c r="H288" s="469"/>
      <c r="I288" s="470"/>
      <c r="J288" s="470"/>
      <c r="K288" s="471"/>
      <c r="L288" s="470"/>
      <c r="M288" s="443"/>
      <c r="N288" s="443"/>
      <c r="O288" s="443"/>
      <c r="P288" s="472"/>
      <c r="Q288" s="197">
        <v>0</v>
      </c>
      <c r="R288" s="198">
        <v>0</v>
      </c>
      <c r="S288" s="473"/>
      <c r="T288" s="197"/>
      <c r="U288" s="197"/>
      <c r="V288" s="197"/>
      <c r="W288" s="474"/>
      <c r="X288" s="473"/>
      <c r="Y288" s="473"/>
      <c r="Z288" s="473"/>
      <c r="AA288" s="475"/>
      <c r="AB288" s="469"/>
      <c r="AC288" s="469"/>
      <c r="AD288" s="469"/>
      <c r="AE288" s="476"/>
      <c r="AF288" s="221"/>
      <c r="AG288" s="221"/>
      <c r="AH288" s="477"/>
      <c r="AI288" s="478"/>
      <c r="AJ288" s="475"/>
      <c r="AK288" s="479"/>
      <c r="AL288" s="479"/>
      <c r="AM288" s="480"/>
      <c r="AN288" s="479"/>
      <c r="AO288" s="481"/>
      <c r="AP288" s="482"/>
      <c r="AQ288" s="552"/>
      <c r="AR288" s="483"/>
      <c r="AS288" s="539"/>
      <c r="AT288" s="540"/>
      <c r="AU288" s="541"/>
      <c r="AV288" s="484"/>
      <c r="AW288" s="484"/>
      <c r="AX288" s="484"/>
      <c r="AY288" s="484"/>
      <c r="AZ288" s="484"/>
      <c r="BA288" s="484"/>
      <c r="BB288" s="485"/>
      <c r="BC288" s="485"/>
      <c r="BD288" s="486"/>
      <c r="BE288" s="487"/>
      <c r="BF288" s="485"/>
      <c r="BG288" s="484"/>
      <c r="BH288" s="485"/>
      <c r="BI288" s="485"/>
      <c r="BJ288" s="485"/>
      <c r="BK288" s="488"/>
      <c r="BL288" s="489"/>
      <c r="BM288" s="485"/>
      <c r="BN288" s="485"/>
      <c r="BO288" s="485"/>
      <c r="BP288" s="485"/>
      <c r="BQ288" s="490"/>
      <c r="BR288" s="485"/>
      <c r="BS288" s="491" t="str">
        <f>IF(F288="","",IF(OR(AND(分岐管理シート!D286&lt;9, 分岐管理シート!L286&lt;10),AND(分岐管理シート!D286&gt;9, 分岐管理シート!L286&gt;10)),"","error"))</f>
        <v/>
      </c>
      <c r="BT288" s="491"/>
      <c r="BU288" s="491"/>
      <c r="BV288" s="491"/>
      <c r="BW288" s="491"/>
      <c r="BX288" s="491" t="str">
        <f>IF(AND(D288="R7_補正", OR(分岐管理シート!AF286&lt;27,分岐管理シート!AF286&gt;39)),"error","")</f>
        <v/>
      </c>
      <c r="BY288" s="491" t="str">
        <f>IF(F288="","",IF(OR(分岐管理シート!AG286&lt;27,分岐管理シート!AG286&gt;39),"error",""))</f>
        <v/>
      </c>
      <c r="BZ288" s="491" t="str">
        <f>IF(F288="","",IF(AND(OR(AD288="○", D288="R7_補正", D288="R7_予備"), 分岐管理シート!AG286&gt;=27),"",IF(AND(分岐管理シート!AG286&lt;=38, 分岐管理シート!AG286&gt;=27),"","error")))</f>
        <v/>
      </c>
      <c r="CA288" s="492" t="str">
        <f>IF(OR(D288="", D288="R6_補正", D288="R7_予備"),
   "",IF(F288="","",IF(AND(VLOOKUP(AE288,―!$AH$15:$AI$40,2,FALSE) &lt;= VLOOKUP(AF288,―!$AH$15:$AI$40,2,FALSE),VLOOKUP(AF288,―!$AH$15:$AI$40,2,FALSE) &lt;= VLOOKUP(AG288,―!$AH$15:$AI$40,2,FALSE)),"","error")))</f>
        <v/>
      </c>
      <c r="CB288" s="492" t="str">
        <f t="shared" si="15"/>
        <v/>
      </c>
      <c r="CC288" s="491" t="str">
        <f t="shared" si="16"/>
        <v/>
      </c>
      <c r="CD288" s="491" t="str">
        <f t="shared" si="17"/>
        <v/>
      </c>
      <c r="CE288" s="485"/>
      <c r="CF288" s="485"/>
      <c r="CG288" s="485"/>
      <c r="CH288" s="485"/>
      <c r="CI288" s="485" t="str">
        <f>分岐管理シート!BD286</f>
        <v/>
      </c>
      <c r="CJ288" s="493" t="str">
        <f t="shared" si="18"/>
        <v/>
      </c>
      <c r="CK288" s="555" t="str">
        <f>IF(D288="R6_補正",IF(SUM(変更カウント!D286:AR286)=0,"","error"),IF(AND(SUM(変更カウント!D286:AE286)=0,SUM(変更カウント!AH286:AP286)=0,変更カウント!AR286=0),"","error"))</f>
        <v/>
      </c>
    </row>
    <row r="289" spans="1:89" ht="24" thickBot="1" x14ac:dyDescent="0.25">
      <c r="A289" s="500"/>
      <c r="B289" s="501"/>
      <c r="C289" s="499">
        <v>215</v>
      </c>
      <c r="D289" s="467"/>
      <c r="E289" s="468"/>
      <c r="F289" s="469"/>
      <c r="G289" s="469"/>
      <c r="H289" s="469"/>
      <c r="I289" s="470"/>
      <c r="J289" s="470"/>
      <c r="K289" s="471"/>
      <c r="L289" s="470"/>
      <c r="M289" s="443"/>
      <c r="N289" s="443"/>
      <c r="O289" s="443"/>
      <c r="P289" s="472"/>
      <c r="Q289" s="197">
        <v>0</v>
      </c>
      <c r="R289" s="198">
        <v>0</v>
      </c>
      <c r="S289" s="473"/>
      <c r="T289" s="197"/>
      <c r="U289" s="197"/>
      <c r="V289" s="197"/>
      <c r="W289" s="474"/>
      <c r="X289" s="473"/>
      <c r="Y289" s="473"/>
      <c r="Z289" s="473"/>
      <c r="AA289" s="475"/>
      <c r="AB289" s="469"/>
      <c r="AC289" s="469"/>
      <c r="AD289" s="469"/>
      <c r="AE289" s="476"/>
      <c r="AF289" s="221"/>
      <c r="AG289" s="221"/>
      <c r="AH289" s="477"/>
      <c r="AI289" s="478"/>
      <c r="AJ289" s="475"/>
      <c r="AK289" s="479"/>
      <c r="AL289" s="479"/>
      <c r="AM289" s="480"/>
      <c r="AN289" s="479"/>
      <c r="AO289" s="481"/>
      <c r="AP289" s="482"/>
      <c r="AQ289" s="552"/>
      <c r="AR289" s="483"/>
      <c r="AS289" s="539"/>
      <c r="AT289" s="540"/>
      <c r="AU289" s="541"/>
      <c r="AV289" s="484"/>
      <c r="AW289" s="484"/>
      <c r="AX289" s="484"/>
      <c r="AY289" s="484"/>
      <c r="AZ289" s="484"/>
      <c r="BA289" s="484"/>
      <c r="BB289" s="485"/>
      <c r="BC289" s="485"/>
      <c r="BD289" s="486"/>
      <c r="BE289" s="487"/>
      <c r="BF289" s="485"/>
      <c r="BG289" s="484"/>
      <c r="BH289" s="485"/>
      <c r="BI289" s="485"/>
      <c r="BJ289" s="485"/>
      <c r="BK289" s="488"/>
      <c r="BL289" s="489"/>
      <c r="BM289" s="485"/>
      <c r="BN289" s="485"/>
      <c r="BO289" s="485"/>
      <c r="BP289" s="485"/>
      <c r="BQ289" s="490"/>
      <c r="BR289" s="485"/>
      <c r="BS289" s="491" t="str">
        <f>IF(F289="","",IF(OR(AND(分岐管理シート!D287&lt;9, 分岐管理シート!L287&lt;10),AND(分岐管理シート!D287&gt;9, 分岐管理シート!L287&gt;10)),"","error"))</f>
        <v/>
      </c>
      <c r="BT289" s="491"/>
      <c r="BU289" s="491"/>
      <c r="BV289" s="491"/>
      <c r="BW289" s="491"/>
      <c r="BX289" s="491" t="str">
        <f>IF(AND(D289="R7_補正", OR(分岐管理シート!AF287&lt;27,分岐管理シート!AF287&gt;39)),"error","")</f>
        <v/>
      </c>
      <c r="BY289" s="491" t="str">
        <f>IF(F289="","",IF(OR(分岐管理シート!AG287&lt;27,分岐管理シート!AG287&gt;39),"error",""))</f>
        <v/>
      </c>
      <c r="BZ289" s="491" t="str">
        <f>IF(F289="","",IF(AND(OR(AD289="○", D289="R7_補正", D289="R7_予備"), 分岐管理シート!AG287&gt;=27),"",IF(AND(分岐管理シート!AG287&lt;=38, 分岐管理シート!AG287&gt;=27),"","error")))</f>
        <v/>
      </c>
      <c r="CA289" s="492" t="str">
        <f>IF(OR(D289="", D289="R6_補正", D289="R7_予備"),
   "",IF(F289="","",IF(AND(VLOOKUP(AE289,―!$AH$15:$AI$40,2,FALSE) &lt;= VLOOKUP(AF289,―!$AH$15:$AI$40,2,FALSE),VLOOKUP(AF289,―!$AH$15:$AI$40,2,FALSE) &lt;= VLOOKUP(AG289,―!$AH$15:$AI$40,2,FALSE)),"","error")))</f>
        <v/>
      </c>
      <c r="CB289" s="492" t="str">
        <f t="shared" si="15"/>
        <v/>
      </c>
      <c r="CC289" s="491" t="str">
        <f t="shared" si="16"/>
        <v/>
      </c>
      <c r="CD289" s="491" t="str">
        <f t="shared" si="17"/>
        <v/>
      </c>
      <c r="CE289" s="485"/>
      <c r="CF289" s="485"/>
      <c r="CG289" s="485"/>
      <c r="CH289" s="485"/>
      <c r="CI289" s="485" t="str">
        <f>分岐管理シート!BD287</f>
        <v/>
      </c>
      <c r="CJ289" s="493" t="str">
        <f t="shared" si="18"/>
        <v/>
      </c>
      <c r="CK289" s="555" t="str">
        <f>IF(D289="R6_補正",IF(SUM(変更カウント!D287:AR287)=0,"","error"),IF(AND(SUM(変更カウント!D287:AE287)=0,SUM(変更カウント!AH287:AP287)=0,変更カウント!AR287=0),"","error"))</f>
        <v/>
      </c>
    </row>
    <row r="290" spans="1:89" ht="24" thickBot="1" x14ac:dyDescent="0.25">
      <c r="A290" s="500"/>
      <c r="B290" s="501"/>
      <c r="C290" s="499">
        <v>216</v>
      </c>
      <c r="D290" s="467"/>
      <c r="E290" s="468"/>
      <c r="F290" s="469"/>
      <c r="G290" s="469"/>
      <c r="H290" s="469"/>
      <c r="I290" s="470"/>
      <c r="J290" s="470"/>
      <c r="K290" s="471"/>
      <c r="L290" s="470"/>
      <c r="M290" s="443"/>
      <c r="N290" s="443"/>
      <c r="O290" s="443"/>
      <c r="P290" s="472"/>
      <c r="Q290" s="197">
        <v>0</v>
      </c>
      <c r="R290" s="198">
        <v>0</v>
      </c>
      <c r="S290" s="473"/>
      <c r="T290" s="197"/>
      <c r="U290" s="197"/>
      <c r="V290" s="197"/>
      <c r="W290" s="474"/>
      <c r="X290" s="473"/>
      <c r="Y290" s="473"/>
      <c r="Z290" s="473"/>
      <c r="AA290" s="475"/>
      <c r="AB290" s="469"/>
      <c r="AC290" s="469"/>
      <c r="AD290" s="469"/>
      <c r="AE290" s="476"/>
      <c r="AF290" s="221"/>
      <c r="AG290" s="221"/>
      <c r="AH290" s="477"/>
      <c r="AI290" s="478"/>
      <c r="AJ290" s="475"/>
      <c r="AK290" s="479"/>
      <c r="AL290" s="479"/>
      <c r="AM290" s="480"/>
      <c r="AN290" s="479"/>
      <c r="AO290" s="481"/>
      <c r="AP290" s="482"/>
      <c r="AQ290" s="552"/>
      <c r="AR290" s="483"/>
      <c r="AS290" s="539"/>
      <c r="AT290" s="540"/>
      <c r="AU290" s="541"/>
      <c r="AV290" s="484"/>
      <c r="AW290" s="484"/>
      <c r="AX290" s="484"/>
      <c r="AY290" s="484"/>
      <c r="AZ290" s="484"/>
      <c r="BA290" s="484"/>
      <c r="BB290" s="485"/>
      <c r="BC290" s="485"/>
      <c r="BD290" s="486"/>
      <c r="BE290" s="487"/>
      <c r="BF290" s="485"/>
      <c r="BG290" s="484"/>
      <c r="BH290" s="485"/>
      <c r="BI290" s="485"/>
      <c r="BJ290" s="485"/>
      <c r="BK290" s="488"/>
      <c r="BL290" s="489"/>
      <c r="BM290" s="485"/>
      <c r="BN290" s="485"/>
      <c r="BO290" s="485"/>
      <c r="BP290" s="485"/>
      <c r="BQ290" s="490"/>
      <c r="BR290" s="485"/>
      <c r="BS290" s="491" t="str">
        <f>IF(F290="","",IF(OR(AND(分岐管理シート!D288&lt;9, 分岐管理シート!L288&lt;10),AND(分岐管理シート!D288&gt;9, 分岐管理シート!L288&gt;10)),"","error"))</f>
        <v/>
      </c>
      <c r="BT290" s="491"/>
      <c r="BU290" s="491"/>
      <c r="BV290" s="491"/>
      <c r="BW290" s="491"/>
      <c r="BX290" s="491" t="str">
        <f>IF(AND(D290="R7_補正", OR(分岐管理シート!AF288&lt;27,分岐管理シート!AF288&gt;39)),"error","")</f>
        <v/>
      </c>
      <c r="BY290" s="491" t="str">
        <f>IF(F290="","",IF(OR(分岐管理シート!AG288&lt;27,分岐管理シート!AG288&gt;39),"error",""))</f>
        <v/>
      </c>
      <c r="BZ290" s="491" t="str">
        <f>IF(F290="","",IF(AND(OR(AD290="○", D290="R7_補正", D290="R7_予備"), 分岐管理シート!AG288&gt;=27),"",IF(AND(分岐管理シート!AG288&lt;=38, 分岐管理シート!AG288&gt;=27),"","error")))</f>
        <v/>
      </c>
      <c r="CA290" s="492" t="str">
        <f>IF(OR(D290="", D290="R6_補正", D290="R7_予備"),
   "",IF(F290="","",IF(AND(VLOOKUP(AE290,―!$AH$15:$AI$40,2,FALSE) &lt;= VLOOKUP(AF290,―!$AH$15:$AI$40,2,FALSE),VLOOKUP(AF290,―!$AH$15:$AI$40,2,FALSE) &lt;= VLOOKUP(AG290,―!$AH$15:$AI$40,2,FALSE)),"","error")))</f>
        <v/>
      </c>
      <c r="CB290" s="492" t="str">
        <f t="shared" si="15"/>
        <v/>
      </c>
      <c r="CC290" s="491" t="str">
        <f t="shared" si="16"/>
        <v/>
      </c>
      <c r="CD290" s="491" t="str">
        <f t="shared" si="17"/>
        <v/>
      </c>
      <c r="CE290" s="485"/>
      <c r="CF290" s="485"/>
      <c r="CG290" s="485"/>
      <c r="CH290" s="485"/>
      <c r="CI290" s="485" t="str">
        <f>分岐管理シート!BD288</f>
        <v/>
      </c>
      <c r="CJ290" s="493" t="str">
        <f t="shared" si="18"/>
        <v/>
      </c>
      <c r="CK290" s="555" t="str">
        <f>IF(D290="R6_補正",IF(SUM(変更カウント!D288:AR288)=0,"","error"),IF(AND(SUM(変更カウント!D288:AE288)=0,SUM(変更カウント!AH288:AP288)=0,変更カウント!AR288=0),"","error"))</f>
        <v/>
      </c>
    </row>
    <row r="291" spans="1:89" ht="24" thickBot="1" x14ac:dyDescent="0.25">
      <c r="A291" s="500"/>
      <c r="B291" s="501"/>
      <c r="C291" s="498">
        <v>217</v>
      </c>
      <c r="D291" s="467"/>
      <c r="E291" s="468"/>
      <c r="F291" s="469"/>
      <c r="G291" s="469"/>
      <c r="H291" s="469"/>
      <c r="I291" s="470"/>
      <c r="J291" s="470"/>
      <c r="K291" s="471"/>
      <c r="L291" s="470"/>
      <c r="M291" s="443"/>
      <c r="N291" s="443"/>
      <c r="O291" s="443"/>
      <c r="P291" s="472"/>
      <c r="Q291" s="197">
        <v>0</v>
      </c>
      <c r="R291" s="198">
        <v>0</v>
      </c>
      <c r="S291" s="473"/>
      <c r="T291" s="197"/>
      <c r="U291" s="197"/>
      <c r="V291" s="197"/>
      <c r="W291" s="474"/>
      <c r="X291" s="473"/>
      <c r="Y291" s="473"/>
      <c r="Z291" s="473"/>
      <c r="AA291" s="475"/>
      <c r="AB291" s="469"/>
      <c r="AC291" s="469"/>
      <c r="AD291" s="469"/>
      <c r="AE291" s="476"/>
      <c r="AF291" s="221"/>
      <c r="AG291" s="221"/>
      <c r="AH291" s="477"/>
      <c r="AI291" s="478"/>
      <c r="AJ291" s="475"/>
      <c r="AK291" s="479"/>
      <c r="AL291" s="479"/>
      <c r="AM291" s="480"/>
      <c r="AN291" s="479"/>
      <c r="AO291" s="481"/>
      <c r="AP291" s="482"/>
      <c r="AQ291" s="552"/>
      <c r="AR291" s="483"/>
      <c r="AS291" s="539"/>
      <c r="AT291" s="540"/>
      <c r="AU291" s="541"/>
      <c r="AV291" s="484"/>
      <c r="AW291" s="484"/>
      <c r="AX291" s="484"/>
      <c r="AY291" s="484"/>
      <c r="AZ291" s="484"/>
      <c r="BA291" s="484"/>
      <c r="BB291" s="485"/>
      <c r="BC291" s="485"/>
      <c r="BD291" s="486"/>
      <c r="BE291" s="487"/>
      <c r="BF291" s="485"/>
      <c r="BG291" s="484"/>
      <c r="BH291" s="485"/>
      <c r="BI291" s="485"/>
      <c r="BJ291" s="485"/>
      <c r="BK291" s="488"/>
      <c r="BL291" s="489"/>
      <c r="BM291" s="485"/>
      <c r="BN291" s="485"/>
      <c r="BO291" s="485"/>
      <c r="BP291" s="485"/>
      <c r="BQ291" s="490"/>
      <c r="BR291" s="485"/>
      <c r="BS291" s="491" t="str">
        <f>IF(F291="","",IF(OR(AND(分岐管理シート!D289&lt;9, 分岐管理シート!L289&lt;10),AND(分岐管理シート!D289&gt;9, 分岐管理シート!L289&gt;10)),"","error"))</f>
        <v/>
      </c>
      <c r="BT291" s="491"/>
      <c r="BU291" s="491"/>
      <c r="BV291" s="491"/>
      <c r="BW291" s="491"/>
      <c r="BX291" s="491" t="str">
        <f>IF(AND(D291="R7_補正", OR(分岐管理シート!AF289&lt;27,分岐管理シート!AF289&gt;39)),"error","")</f>
        <v/>
      </c>
      <c r="BY291" s="491" t="str">
        <f>IF(F291="","",IF(OR(分岐管理シート!AG289&lt;27,分岐管理シート!AG289&gt;39),"error",""))</f>
        <v/>
      </c>
      <c r="BZ291" s="491" t="str">
        <f>IF(F291="","",IF(AND(OR(AD291="○", D291="R7_補正", D291="R7_予備"), 分岐管理シート!AG289&gt;=27),"",IF(AND(分岐管理シート!AG289&lt;=38, 分岐管理シート!AG289&gt;=27),"","error")))</f>
        <v/>
      </c>
      <c r="CA291" s="492" t="str">
        <f>IF(OR(D291="", D291="R6_補正", D291="R7_予備"),
   "",IF(F291="","",IF(AND(VLOOKUP(AE291,―!$AH$15:$AI$40,2,FALSE) &lt;= VLOOKUP(AF291,―!$AH$15:$AI$40,2,FALSE),VLOOKUP(AF291,―!$AH$15:$AI$40,2,FALSE) &lt;= VLOOKUP(AG291,―!$AH$15:$AI$40,2,FALSE)),"","error")))</f>
        <v/>
      </c>
      <c r="CB291" s="492" t="str">
        <f t="shared" si="15"/>
        <v/>
      </c>
      <c r="CC291" s="491" t="str">
        <f t="shared" si="16"/>
        <v/>
      </c>
      <c r="CD291" s="491" t="str">
        <f t="shared" si="17"/>
        <v/>
      </c>
      <c r="CE291" s="485"/>
      <c r="CF291" s="485"/>
      <c r="CG291" s="485"/>
      <c r="CH291" s="485"/>
      <c r="CI291" s="485" t="str">
        <f>分岐管理シート!BD289</f>
        <v/>
      </c>
      <c r="CJ291" s="493" t="str">
        <f t="shared" si="18"/>
        <v/>
      </c>
      <c r="CK291" s="555" t="str">
        <f>IF(D291="R6_補正",IF(SUM(変更カウント!D289:AR289)=0,"","error"),IF(AND(SUM(変更カウント!D289:AE289)=0,SUM(変更カウント!AH289:AP289)=0,変更カウント!AR289=0),"","error"))</f>
        <v/>
      </c>
    </row>
    <row r="292" spans="1:89" ht="24" thickBot="1" x14ac:dyDescent="0.25">
      <c r="A292" s="500"/>
      <c r="B292" s="501"/>
      <c r="C292" s="499">
        <v>218</v>
      </c>
      <c r="D292" s="467"/>
      <c r="E292" s="468"/>
      <c r="F292" s="469"/>
      <c r="G292" s="469"/>
      <c r="H292" s="469"/>
      <c r="I292" s="470"/>
      <c r="J292" s="470"/>
      <c r="K292" s="471"/>
      <c r="L292" s="470"/>
      <c r="M292" s="443"/>
      <c r="N292" s="443"/>
      <c r="O292" s="443"/>
      <c r="P292" s="472"/>
      <c r="Q292" s="197">
        <v>0</v>
      </c>
      <c r="R292" s="198">
        <v>0</v>
      </c>
      <c r="S292" s="473"/>
      <c r="T292" s="197"/>
      <c r="U292" s="197"/>
      <c r="V292" s="197"/>
      <c r="W292" s="474"/>
      <c r="X292" s="473"/>
      <c r="Y292" s="473"/>
      <c r="Z292" s="473"/>
      <c r="AA292" s="475"/>
      <c r="AB292" s="469"/>
      <c r="AC292" s="469"/>
      <c r="AD292" s="469"/>
      <c r="AE292" s="476"/>
      <c r="AF292" s="221"/>
      <c r="AG292" s="221"/>
      <c r="AH292" s="477"/>
      <c r="AI292" s="478"/>
      <c r="AJ292" s="475"/>
      <c r="AK292" s="479"/>
      <c r="AL292" s="479"/>
      <c r="AM292" s="480"/>
      <c r="AN292" s="479"/>
      <c r="AO292" s="481"/>
      <c r="AP292" s="482"/>
      <c r="AQ292" s="552"/>
      <c r="AR292" s="483"/>
      <c r="AS292" s="539"/>
      <c r="AT292" s="540"/>
      <c r="AU292" s="541"/>
      <c r="AV292" s="484"/>
      <c r="AW292" s="484"/>
      <c r="AX292" s="484"/>
      <c r="AY292" s="484"/>
      <c r="AZ292" s="484"/>
      <c r="BA292" s="484"/>
      <c r="BB292" s="485"/>
      <c r="BC292" s="485"/>
      <c r="BD292" s="486"/>
      <c r="BE292" s="487"/>
      <c r="BF292" s="485"/>
      <c r="BG292" s="484"/>
      <c r="BH292" s="485"/>
      <c r="BI292" s="485"/>
      <c r="BJ292" s="485"/>
      <c r="BK292" s="488"/>
      <c r="BL292" s="489"/>
      <c r="BM292" s="485"/>
      <c r="BN292" s="485"/>
      <c r="BO292" s="485"/>
      <c r="BP292" s="485"/>
      <c r="BQ292" s="490"/>
      <c r="BR292" s="485"/>
      <c r="BS292" s="491" t="str">
        <f>IF(F292="","",IF(OR(AND(分岐管理シート!D290&lt;9, 分岐管理シート!L290&lt;10),AND(分岐管理シート!D290&gt;9, 分岐管理シート!L290&gt;10)),"","error"))</f>
        <v/>
      </c>
      <c r="BT292" s="491"/>
      <c r="BU292" s="491"/>
      <c r="BV292" s="491"/>
      <c r="BW292" s="491"/>
      <c r="BX292" s="491" t="str">
        <f>IF(AND(D292="R7_補正", OR(分岐管理シート!AF290&lt;27,分岐管理シート!AF290&gt;39)),"error","")</f>
        <v/>
      </c>
      <c r="BY292" s="491" t="str">
        <f>IF(F292="","",IF(OR(分岐管理シート!AG290&lt;27,分岐管理シート!AG290&gt;39),"error",""))</f>
        <v/>
      </c>
      <c r="BZ292" s="491" t="str">
        <f>IF(F292="","",IF(AND(OR(AD292="○", D292="R7_補正", D292="R7_予備"), 分岐管理シート!AG290&gt;=27),"",IF(AND(分岐管理シート!AG290&lt;=38, 分岐管理シート!AG290&gt;=27),"","error")))</f>
        <v/>
      </c>
      <c r="CA292" s="492" t="str">
        <f>IF(OR(D292="", D292="R6_補正", D292="R7_予備"),
   "",IF(F292="","",IF(AND(VLOOKUP(AE292,―!$AH$15:$AI$40,2,FALSE) &lt;= VLOOKUP(AF292,―!$AH$15:$AI$40,2,FALSE),VLOOKUP(AF292,―!$AH$15:$AI$40,2,FALSE) &lt;= VLOOKUP(AG292,―!$AH$15:$AI$40,2,FALSE)),"","error")))</f>
        <v/>
      </c>
      <c r="CB292" s="492" t="str">
        <f t="shared" si="15"/>
        <v/>
      </c>
      <c r="CC292" s="491" t="str">
        <f t="shared" si="16"/>
        <v/>
      </c>
      <c r="CD292" s="491" t="str">
        <f t="shared" si="17"/>
        <v/>
      </c>
      <c r="CE292" s="485"/>
      <c r="CF292" s="485"/>
      <c r="CG292" s="485"/>
      <c r="CH292" s="485"/>
      <c r="CI292" s="485" t="str">
        <f>分岐管理シート!BD290</f>
        <v/>
      </c>
      <c r="CJ292" s="493" t="str">
        <f t="shared" si="18"/>
        <v/>
      </c>
      <c r="CK292" s="555" t="str">
        <f>IF(D292="R6_補正",IF(SUM(変更カウント!D290:AR290)=0,"","error"),IF(AND(SUM(変更カウント!D290:AE290)=0,SUM(変更カウント!AH290:AP290)=0,変更カウント!AR290=0),"","error"))</f>
        <v/>
      </c>
    </row>
    <row r="293" spans="1:89" ht="24" thickBot="1" x14ac:dyDescent="0.25">
      <c r="A293" s="500"/>
      <c r="B293" s="501"/>
      <c r="C293" s="499">
        <v>219</v>
      </c>
      <c r="D293" s="467"/>
      <c r="E293" s="468"/>
      <c r="F293" s="469"/>
      <c r="G293" s="469"/>
      <c r="H293" s="469"/>
      <c r="I293" s="470"/>
      <c r="J293" s="470"/>
      <c r="K293" s="471"/>
      <c r="L293" s="470"/>
      <c r="M293" s="443"/>
      <c r="N293" s="443"/>
      <c r="O293" s="443"/>
      <c r="P293" s="472"/>
      <c r="Q293" s="197">
        <v>0</v>
      </c>
      <c r="R293" s="198">
        <v>0</v>
      </c>
      <c r="S293" s="473"/>
      <c r="T293" s="197"/>
      <c r="U293" s="197"/>
      <c r="V293" s="197"/>
      <c r="W293" s="474"/>
      <c r="X293" s="473"/>
      <c r="Y293" s="473"/>
      <c r="Z293" s="473"/>
      <c r="AA293" s="475"/>
      <c r="AB293" s="469"/>
      <c r="AC293" s="469"/>
      <c r="AD293" s="469"/>
      <c r="AE293" s="476"/>
      <c r="AF293" s="221"/>
      <c r="AG293" s="221"/>
      <c r="AH293" s="477"/>
      <c r="AI293" s="478"/>
      <c r="AJ293" s="475"/>
      <c r="AK293" s="479"/>
      <c r="AL293" s="479"/>
      <c r="AM293" s="480"/>
      <c r="AN293" s="479"/>
      <c r="AO293" s="481"/>
      <c r="AP293" s="482"/>
      <c r="AQ293" s="552"/>
      <c r="AR293" s="483"/>
      <c r="AS293" s="539"/>
      <c r="AT293" s="540"/>
      <c r="AU293" s="541"/>
      <c r="AV293" s="484"/>
      <c r="AW293" s="484"/>
      <c r="AX293" s="484"/>
      <c r="AY293" s="484"/>
      <c r="AZ293" s="484"/>
      <c r="BA293" s="484"/>
      <c r="BB293" s="485"/>
      <c r="BC293" s="485"/>
      <c r="BD293" s="486"/>
      <c r="BE293" s="487"/>
      <c r="BF293" s="485"/>
      <c r="BG293" s="484"/>
      <c r="BH293" s="485"/>
      <c r="BI293" s="485"/>
      <c r="BJ293" s="485"/>
      <c r="BK293" s="488"/>
      <c r="BL293" s="489"/>
      <c r="BM293" s="485"/>
      <c r="BN293" s="485"/>
      <c r="BO293" s="485"/>
      <c r="BP293" s="485"/>
      <c r="BQ293" s="490"/>
      <c r="BR293" s="485"/>
      <c r="BS293" s="491" t="str">
        <f>IF(F293="","",IF(OR(AND(分岐管理シート!D291&lt;9, 分岐管理シート!L291&lt;10),AND(分岐管理シート!D291&gt;9, 分岐管理シート!L291&gt;10)),"","error"))</f>
        <v/>
      </c>
      <c r="BT293" s="491"/>
      <c r="BU293" s="491"/>
      <c r="BV293" s="491"/>
      <c r="BW293" s="491"/>
      <c r="BX293" s="491" t="str">
        <f>IF(AND(D293="R7_補正", OR(分岐管理シート!AF291&lt;27,分岐管理シート!AF291&gt;39)),"error","")</f>
        <v/>
      </c>
      <c r="BY293" s="491" t="str">
        <f>IF(F293="","",IF(OR(分岐管理シート!AG291&lt;27,分岐管理シート!AG291&gt;39),"error",""))</f>
        <v/>
      </c>
      <c r="BZ293" s="491" t="str">
        <f>IF(F293="","",IF(AND(OR(AD293="○", D293="R7_補正", D293="R7_予備"), 分岐管理シート!AG291&gt;=27),"",IF(AND(分岐管理シート!AG291&lt;=38, 分岐管理シート!AG291&gt;=27),"","error")))</f>
        <v/>
      </c>
      <c r="CA293" s="492" t="str">
        <f>IF(OR(D293="", D293="R6_補正", D293="R7_予備"),
   "",IF(F293="","",IF(AND(VLOOKUP(AE293,―!$AH$15:$AI$40,2,FALSE) &lt;= VLOOKUP(AF293,―!$AH$15:$AI$40,2,FALSE),VLOOKUP(AF293,―!$AH$15:$AI$40,2,FALSE) &lt;= VLOOKUP(AG293,―!$AH$15:$AI$40,2,FALSE)),"","error")))</f>
        <v/>
      </c>
      <c r="CB293" s="492" t="str">
        <f t="shared" si="15"/>
        <v/>
      </c>
      <c r="CC293" s="491" t="str">
        <f t="shared" si="16"/>
        <v/>
      </c>
      <c r="CD293" s="491" t="str">
        <f t="shared" si="17"/>
        <v/>
      </c>
      <c r="CE293" s="485"/>
      <c r="CF293" s="485"/>
      <c r="CG293" s="485"/>
      <c r="CH293" s="485"/>
      <c r="CI293" s="485" t="str">
        <f>分岐管理シート!BD291</f>
        <v/>
      </c>
      <c r="CJ293" s="493" t="str">
        <f t="shared" si="18"/>
        <v/>
      </c>
      <c r="CK293" s="555" t="str">
        <f>IF(D293="R6_補正",IF(SUM(変更カウント!D291:AR291)=0,"","error"),IF(AND(SUM(変更カウント!D291:AE291)=0,SUM(変更カウント!AH291:AP291)=0,変更カウント!AR291=0),"","error"))</f>
        <v/>
      </c>
    </row>
    <row r="294" spans="1:89" ht="24" thickBot="1" x14ac:dyDescent="0.25">
      <c r="A294" s="500"/>
      <c r="B294" s="501"/>
      <c r="C294" s="498">
        <v>220</v>
      </c>
      <c r="D294" s="467"/>
      <c r="E294" s="468"/>
      <c r="F294" s="469"/>
      <c r="G294" s="469"/>
      <c r="H294" s="469"/>
      <c r="I294" s="470"/>
      <c r="J294" s="470"/>
      <c r="K294" s="471"/>
      <c r="L294" s="470"/>
      <c r="M294" s="443"/>
      <c r="N294" s="443"/>
      <c r="O294" s="443"/>
      <c r="P294" s="472"/>
      <c r="Q294" s="197">
        <v>0</v>
      </c>
      <c r="R294" s="198">
        <v>0</v>
      </c>
      <c r="S294" s="473"/>
      <c r="T294" s="197"/>
      <c r="U294" s="197"/>
      <c r="V294" s="197"/>
      <c r="W294" s="474"/>
      <c r="X294" s="473"/>
      <c r="Y294" s="473"/>
      <c r="Z294" s="473"/>
      <c r="AA294" s="475"/>
      <c r="AB294" s="469"/>
      <c r="AC294" s="469"/>
      <c r="AD294" s="469"/>
      <c r="AE294" s="476"/>
      <c r="AF294" s="221"/>
      <c r="AG294" s="221"/>
      <c r="AH294" s="477"/>
      <c r="AI294" s="478"/>
      <c r="AJ294" s="475"/>
      <c r="AK294" s="479"/>
      <c r="AL294" s="479"/>
      <c r="AM294" s="480"/>
      <c r="AN294" s="479"/>
      <c r="AO294" s="481"/>
      <c r="AP294" s="482"/>
      <c r="AQ294" s="552"/>
      <c r="AR294" s="483"/>
      <c r="AS294" s="539"/>
      <c r="AT294" s="540"/>
      <c r="AU294" s="541"/>
      <c r="AV294" s="484"/>
      <c r="AW294" s="484"/>
      <c r="AX294" s="484"/>
      <c r="AY294" s="484"/>
      <c r="AZ294" s="484"/>
      <c r="BA294" s="484"/>
      <c r="BB294" s="485"/>
      <c r="BC294" s="485"/>
      <c r="BD294" s="486"/>
      <c r="BE294" s="487"/>
      <c r="BF294" s="485"/>
      <c r="BG294" s="484"/>
      <c r="BH294" s="485"/>
      <c r="BI294" s="485"/>
      <c r="BJ294" s="485"/>
      <c r="BK294" s="488"/>
      <c r="BL294" s="489"/>
      <c r="BM294" s="485"/>
      <c r="BN294" s="485"/>
      <c r="BO294" s="485"/>
      <c r="BP294" s="485"/>
      <c r="BQ294" s="490"/>
      <c r="BR294" s="485"/>
      <c r="BS294" s="491" t="str">
        <f>IF(F294="","",IF(OR(AND(分岐管理シート!D292&lt;9, 分岐管理シート!L292&lt;10),AND(分岐管理シート!D292&gt;9, 分岐管理シート!L292&gt;10)),"","error"))</f>
        <v/>
      </c>
      <c r="BT294" s="491"/>
      <c r="BU294" s="491"/>
      <c r="BV294" s="491"/>
      <c r="BW294" s="491"/>
      <c r="BX294" s="491" t="str">
        <f>IF(AND(D294="R7_補正", OR(分岐管理シート!AF292&lt;27,分岐管理シート!AF292&gt;39)),"error","")</f>
        <v/>
      </c>
      <c r="BY294" s="491" t="str">
        <f>IF(F294="","",IF(OR(分岐管理シート!AG292&lt;27,分岐管理シート!AG292&gt;39),"error",""))</f>
        <v/>
      </c>
      <c r="BZ294" s="491" t="str">
        <f>IF(F294="","",IF(AND(OR(AD294="○", D294="R7_補正", D294="R7_予備"), 分岐管理シート!AG292&gt;=27),"",IF(AND(分岐管理シート!AG292&lt;=38, 分岐管理シート!AG292&gt;=27),"","error")))</f>
        <v/>
      </c>
      <c r="CA294" s="492" t="str">
        <f>IF(OR(D294="", D294="R6_補正", D294="R7_予備"),
   "",IF(F294="","",IF(AND(VLOOKUP(AE294,―!$AH$15:$AI$40,2,FALSE) &lt;= VLOOKUP(AF294,―!$AH$15:$AI$40,2,FALSE),VLOOKUP(AF294,―!$AH$15:$AI$40,2,FALSE) &lt;= VLOOKUP(AG294,―!$AH$15:$AI$40,2,FALSE)),"","error")))</f>
        <v/>
      </c>
      <c r="CB294" s="492" t="str">
        <f t="shared" si="15"/>
        <v/>
      </c>
      <c r="CC294" s="491" t="str">
        <f t="shared" si="16"/>
        <v/>
      </c>
      <c r="CD294" s="491" t="str">
        <f t="shared" si="17"/>
        <v/>
      </c>
      <c r="CE294" s="485"/>
      <c r="CF294" s="485"/>
      <c r="CG294" s="485"/>
      <c r="CH294" s="485"/>
      <c r="CI294" s="485" t="str">
        <f>分岐管理シート!BD292</f>
        <v/>
      </c>
      <c r="CJ294" s="493" t="str">
        <f t="shared" si="18"/>
        <v/>
      </c>
      <c r="CK294" s="555" t="str">
        <f>IF(D294="R6_補正",IF(SUM(変更カウント!D292:AR292)=0,"","error"),IF(AND(SUM(変更カウント!D292:AE292)=0,SUM(変更カウント!AH292:AP292)=0,変更カウント!AR292=0),"","error"))</f>
        <v/>
      </c>
    </row>
    <row r="295" spans="1:89" ht="24" thickBot="1" x14ac:dyDescent="0.25">
      <c r="A295" s="500"/>
      <c r="B295" s="501"/>
      <c r="C295" s="499">
        <v>221</v>
      </c>
      <c r="D295" s="467"/>
      <c r="E295" s="468"/>
      <c r="F295" s="469"/>
      <c r="G295" s="469"/>
      <c r="H295" s="469"/>
      <c r="I295" s="470"/>
      <c r="J295" s="470"/>
      <c r="K295" s="471"/>
      <c r="L295" s="470"/>
      <c r="M295" s="443"/>
      <c r="N295" s="443"/>
      <c r="O295" s="443"/>
      <c r="P295" s="472"/>
      <c r="Q295" s="197">
        <v>0</v>
      </c>
      <c r="R295" s="198">
        <v>0</v>
      </c>
      <c r="S295" s="473"/>
      <c r="T295" s="197"/>
      <c r="U295" s="197"/>
      <c r="V295" s="197"/>
      <c r="W295" s="474"/>
      <c r="X295" s="473"/>
      <c r="Y295" s="473"/>
      <c r="Z295" s="473"/>
      <c r="AA295" s="475"/>
      <c r="AB295" s="469"/>
      <c r="AC295" s="469"/>
      <c r="AD295" s="469"/>
      <c r="AE295" s="476"/>
      <c r="AF295" s="221"/>
      <c r="AG295" s="221"/>
      <c r="AH295" s="477"/>
      <c r="AI295" s="478"/>
      <c r="AJ295" s="475"/>
      <c r="AK295" s="479"/>
      <c r="AL295" s="479"/>
      <c r="AM295" s="480"/>
      <c r="AN295" s="479"/>
      <c r="AO295" s="481"/>
      <c r="AP295" s="482"/>
      <c r="AQ295" s="552"/>
      <c r="AR295" s="483"/>
      <c r="AS295" s="539"/>
      <c r="AT295" s="540"/>
      <c r="AU295" s="541"/>
      <c r="AV295" s="484"/>
      <c r="AW295" s="484"/>
      <c r="AX295" s="484"/>
      <c r="AY295" s="484"/>
      <c r="AZ295" s="484"/>
      <c r="BA295" s="484"/>
      <c r="BB295" s="485"/>
      <c r="BC295" s="485"/>
      <c r="BD295" s="486"/>
      <c r="BE295" s="487"/>
      <c r="BF295" s="485"/>
      <c r="BG295" s="484"/>
      <c r="BH295" s="485"/>
      <c r="BI295" s="485"/>
      <c r="BJ295" s="485"/>
      <c r="BK295" s="488"/>
      <c r="BL295" s="489"/>
      <c r="BM295" s="485"/>
      <c r="BN295" s="485"/>
      <c r="BO295" s="485"/>
      <c r="BP295" s="485"/>
      <c r="BQ295" s="490"/>
      <c r="BR295" s="485"/>
      <c r="BS295" s="491" t="str">
        <f>IF(F295="","",IF(OR(AND(分岐管理シート!D293&lt;9, 分岐管理シート!L293&lt;10),AND(分岐管理シート!D293&gt;9, 分岐管理シート!L293&gt;10)),"","error"))</f>
        <v/>
      </c>
      <c r="BT295" s="491"/>
      <c r="BU295" s="491"/>
      <c r="BV295" s="491"/>
      <c r="BW295" s="491"/>
      <c r="BX295" s="491" t="str">
        <f>IF(AND(D295="R7_補正", OR(分岐管理シート!AF293&lt;27,分岐管理シート!AF293&gt;39)),"error","")</f>
        <v/>
      </c>
      <c r="BY295" s="491" t="str">
        <f>IF(F295="","",IF(OR(分岐管理シート!AG293&lt;27,分岐管理シート!AG293&gt;39),"error",""))</f>
        <v/>
      </c>
      <c r="BZ295" s="491" t="str">
        <f>IF(F295="","",IF(AND(OR(AD295="○", D295="R7_補正", D295="R7_予備"), 分岐管理シート!AG293&gt;=27),"",IF(AND(分岐管理シート!AG293&lt;=38, 分岐管理シート!AG293&gt;=27),"","error")))</f>
        <v/>
      </c>
      <c r="CA295" s="492" t="str">
        <f>IF(OR(D295="", D295="R6_補正", D295="R7_予備"),
   "",IF(F295="","",IF(AND(VLOOKUP(AE295,―!$AH$15:$AI$40,2,FALSE) &lt;= VLOOKUP(AF295,―!$AH$15:$AI$40,2,FALSE),VLOOKUP(AF295,―!$AH$15:$AI$40,2,FALSE) &lt;= VLOOKUP(AG295,―!$AH$15:$AI$40,2,FALSE)),"","error")))</f>
        <v/>
      </c>
      <c r="CB295" s="492" t="str">
        <f t="shared" si="15"/>
        <v/>
      </c>
      <c r="CC295" s="491" t="str">
        <f t="shared" si="16"/>
        <v/>
      </c>
      <c r="CD295" s="491" t="str">
        <f t="shared" si="17"/>
        <v/>
      </c>
      <c r="CE295" s="485"/>
      <c r="CF295" s="485"/>
      <c r="CG295" s="485"/>
      <c r="CH295" s="485"/>
      <c r="CI295" s="485" t="str">
        <f>分岐管理シート!BD293</f>
        <v/>
      </c>
      <c r="CJ295" s="493" t="str">
        <f t="shared" si="18"/>
        <v/>
      </c>
      <c r="CK295" s="555" t="str">
        <f>IF(D295="R6_補正",IF(SUM(変更カウント!D293:AR293)=0,"","error"),IF(AND(SUM(変更カウント!D293:AE293)=0,SUM(変更カウント!AH293:AP293)=0,変更カウント!AR293=0),"","error"))</f>
        <v/>
      </c>
    </row>
    <row r="296" spans="1:89" ht="24" thickBot="1" x14ac:dyDescent="0.25">
      <c r="A296" s="500"/>
      <c r="B296" s="501"/>
      <c r="C296" s="499">
        <v>222</v>
      </c>
      <c r="D296" s="467"/>
      <c r="E296" s="468"/>
      <c r="F296" s="469"/>
      <c r="G296" s="469"/>
      <c r="H296" s="469"/>
      <c r="I296" s="470"/>
      <c r="J296" s="470"/>
      <c r="K296" s="471"/>
      <c r="L296" s="470"/>
      <c r="M296" s="443"/>
      <c r="N296" s="443"/>
      <c r="O296" s="443"/>
      <c r="P296" s="472"/>
      <c r="Q296" s="197">
        <v>0</v>
      </c>
      <c r="R296" s="198">
        <v>0</v>
      </c>
      <c r="S296" s="473"/>
      <c r="T296" s="197"/>
      <c r="U296" s="197"/>
      <c r="V296" s="197"/>
      <c r="W296" s="474"/>
      <c r="X296" s="473"/>
      <c r="Y296" s="473"/>
      <c r="Z296" s="473"/>
      <c r="AA296" s="475"/>
      <c r="AB296" s="469"/>
      <c r="AC296" s="469"/>
      <c r="AD296" s="469"/>
      <c r="AE296" s="476"/>
      <c r="AF296" s="221"/>
      <c r="AG296" s="221"/>
      <c r="AH296" s="477"/>
      <c r="AI296" s="478"/>
      <c r="AJ296" s="475"/>
      <c r="AK296" s="479"/>
      <c r="AL296" s="479"/>
      <c r="AM296" s="480"/>
      <c r="AN296" s="479"/>
      <c r="AO296" s="481"/>
      <c r="AP296" s="482"/>
      <c r="AQ296" s="552"/>
      <c r="AR296" s="483"/>
      <c r="AS296" s="539"/>
      <c r="AT296" s="540"/>
      <c r="AU296" s="541"/>
      <c r="AV296" s="484"/>
      <c r="AW296" s="484"/>
      <c r="AX296" s="484"/>
      <c r="AY296" s="484"/>
      <c r="AZ296" s="484"/>
      <c r="BA296" s="484"/>
      <c r="BB296" s="485"/>
      <c r="BC296" s="485"/>
      <c r="BD296" s="486"/>
      <c r="BE296" s="487"/>
      <c r="BF296" s="485"/>
      <c r="BG296" s="484"/>
      <c r="BH296" s="485"/>
      <c r="BI296" s="485"/>
      <c r="BJ296" s="485"/>
      <c r="BK296" s="488"/>
      <c r="BL296" s="489"/>
      <c r="BM296" s="485"/>
      <c r="BN296" s="485"/>
      <c r="BO296" s="485"/>
      <c r="BP296" s="485"/>
      <c r="BQ296" s="490"/>
      <c r="BR296" s="485"/>
      <c r="BS296" s="491" t="str">
        <f>IF(F296="","",IF(OR(AND(分岐管理シート!D294&lt;9, 分岐管理シート!L294&lt;10),AND(分岐管理シート!D294&gt;9, 分岐管理シート!L294&gt;10)),"","error"))</f>
        <v/>
      </c>
      <c r="BT296" s="491"/>
      <c r="BU296" s="491"/>
      <c r="BV296" s="491"/>
      <c r="BW296" s="491"/>
      <c r="BX296" s="491" t="str">
        <f>IF(AND(D296="R7_補正", OR(分岐管理シート!AF294&lt;27,分岐管理シート!AF294&gt;39)),"error","")</f>
        <v/>
      </c>
      <c r="BY296" s="491" t="str">
        <f>IF(F296="","",IF(OR(分岐管理シート!AG294&lt;27,分岐管理シート!AG294&gt;39),"error",""))</f>
        <v/>
      </c>
      <c r="BZ296" s="491" t="str">
        <f>IF(F296="","",IF(AND(OR(AD296="○", D296="R7_補正", D296="R7_予備"), 分岐管理シート!AG294&gt;=27),"",IF(AND(分岐管理シート!AG294&lt;=38, 分岐管理シート!AG294&gt;=27),"","error")))</f>
        <v/>
      </c>
      <c r="CA296" s="492" t="str">
        <f>IF(OR(D296="", D296="R6_補正", D296="R7_予備"),
   "",IF(F296="","",IF(AND(VLOOKUP(AE296,―!$AH$15:$AI$40,2,FALSE) &lt;= VLOOKUP(AF296,―!$AH$15:$AI$40,2,FALSE),VLOOKUP(AF296,―!$AH$15:$AI$40,2,FALSE) &lt;= VLOOKUP(AG296,―!$AH$15:$AI$40,2,FALSE)),"","error")))</f>
        <v/>
      </c>
      <c r="CB296" s="492" t="str">
        <f t="shared" si="15"/>
        <v/>
      </c>
      <c r="CC296" s="491" t="str">
        <f t="shared" si="16"/>
        <v/>
      </c>
      <c r="CD296" s="491" t="str">
        <f t="shared" si="17"/>
        <v/>
      </c>
      <c r="CE296" s="485"/>
      <c r="CF296" s="485"/>
      <c r="CG296" s="485"/>
      <c r="CH296" s="485"/>
      <c r="CI296" s="485" t="str">
        <f>分岐管理シート!BD294</f>
        <v/>
      </c>
      <c r="CJ296" s="493" t="str">
        <f t="shared" si="18"/>
        <v/>
      </c>
      <c r="CK296" s="555" t="str">
        <f>IF(D296="R6_補正",IF(SUM(変更カウント!D294:AR294)=0,"","error"),IF(AND(SUM(変更カウント!D294:AE294)=0,SUM(変更カウント!AH294:AP294)=0,変更カウント!AR294=0),"","error"))</f>
        <v/>
      </c>
    </row>
    <row r="297" spans="1:89" ht="24" thickBot="1" x14ac:dyDescent="0.25">
      <c r="A297" s="500"/>
      <c r="B297" s="501"/>
      <c r="C297" s="498">
        <v>223</v>
      </c>
      <c r="D297" s="467"/>
      <c r="E297" s="468"/>
      <c r="F297" s="469"/>
      <c r="G297" s="469"/>
      <c r="H297" s="469"/>
      <c r="I297" s="470"/>
      <c r="J297" s="470"/>
      <c r="K297" s="471"/>
      <c r="L297" s="470"/>
      <c r="M297" s="443"/>
      <c r="N297" s="443"/>
      <c r="O297" s="443"/>
      <c r="P297" s="472"/>
      <c r="Q297" s="197">
        <v>0</v>
      </c>
      <c r="R297" s="198">
        <v>0</v>
      </c>
      <c r="S297" s="473"/>
      <c r="T297" s="197"/>
      <c r="U297" s="197"/>
      <c r="V297" s="197"/>
      <c r="W297" s="474"/>
      <c r="X297" s="473"/>
      <c r="Y297" s="473"/>
      <c r="Z297" s="473"/>
      <c r="AA297" s="475"/>
      <c r="AB297" s="469"/>
      <c r="AC297" s="469"/>
      <c r="AD297" s="469"/>
      <c r="AE297" s="476"/>
      <c r="AF297" s="221"/>
      <c r="AG297" s="221"/>
      <c r="AH297" s="477"/>
      <c r="AI297" s="478"/>
      <c r="AJ297" s="475"/>
      <c r="AK297" s="479"/>
      <c r="AL297" s="479"/>
      <c r="AM297" s="480"/>
      <c r="AN297" s="479"/>
      <c r="AO297" s="481"/>
      <c r="AP297" s="482"/>
      <c r="AQ297" s="552"/>
      <c r="AR297" s="483"/>
      <c r="AS297" s="539"/>
      <c r="AT297" s="540"/>
      <c r="AU297" s="541"/>
      <c r="AV297" s="484"/>
      <c r="AW297" s="484"/>
      <c r="AX297" s="484"/>
      <c r="AY297" s="484"/>
      <c r="AZ297" s="484"/>
      <c r="BA297" s="484"/>
      <c r="BB297" s="485"/>
      <c r="BC297" s="485"/>
      <c r="BD297" s="486"/>
      <c r="BE297" s="487"/>
      <c r="BF297" s="485"/>
      <c r="BG297" s="484"/>
      <c r="BH297" s="485"/>
      <c r="BI297" s="485"/>
      <c r="BJ297" s="485"/>
      <c r="BK297" s="488"/>
      <c r="BL297" s="489"/>
      <c r="BM297" s="485"/>
      <c r="BN297" s="485"/>
      <c r="BO297" s="485"/>
      <c r="BP297" s="485"/>
      <c r="BQ297" s="490"/>
      <c r="BR297" s="485"/>
      <c r="BS297" s="491" t="str">
        <f>IF(F297="","",IF(OR(AND(分岐管理シート!D295&lt;9, 分岐管理シート!L295&lt;10),AND(分岐管理シート!D295&gt;9, 分岐管理シート!L295&gt;10)),"","error"))</f>
        <v/>
      </c>
      <c r="BT297" s="491"/>
      <c r="BU297" s="491"/>
      <c r="BV297" s="491"/>
      <c r="BW297" s="491"/>
      <c r="BX297" s="491" t="str">
        <f>IF(AND(D297="R7_補正", OR(分岐管理シート!AF295&lt;27,分岐管理シート!AF295&gt;39)),"error","")</f>
        <v/>
      </c>
      <c r="BY297" s="491" t="str">
        <f>IF(F297="","",IF(OR(分岐管理シート!AG295&lt;27,分岐管理シート!AG295&gt;39),"error",""))</f>
        <v/>
      </c>
      <c r="BZ297" s="491" t="str">
        <f>IF(F297="","",IF(AND(OR(AD297="○", D297="R7_補正", D297="R7_予備"), 分岐管理シート!AG295&gt;=27),"",IF(AND(分岐管理シート!AG295&lt;=38, 分岐管理シート!AG295&gt;=27),"","error")))</f>
        <v/>
      </c>
      <c r="CA297" s="492" t="str">
        <f>IF(OR(D297="", D297="R6_補正", D297="R7_予備"),
   "",IF(F297="","",IF(AND(VLOOKUP(AE297,―!$AH$15:$AI$40,2,FALSE) &lt;= VLOOKUP(AF297,―!$AH$15:$AI$40,2,FALSE),VLOOKUP(AF297,―!$AH$15:$AI$40,2,FALSE) &lt;= VLOOKUP(AG297,―!$AH$15:$AI$40,2,FALSE)),"","error")))</f>
        <v/>
      </c>
      <c r="CB297" s="492" t="str">
        <f t="shared" si="15"/>
        <v/>
      </c>
      <c r="CC297" s="491" t="str">
        <f t="shared" si="16"/>
        <v/>
      </c>
      <c r="CD297" s="491" t="str">
        <f t="shared" si="17"/>
        <v/>
      </c>
      <c r="CE297" s="485"/>
      <c r="CF297" s="485"/>
      <c r="CG297" s="485"/>
      <c r="CH297" s="485"/>
      <c r="CI297" s="485" t="str">
        <f>分岐管理シート!BD295</f>
        <v/>
      </c>
      <c r="CJ297" s="493" t="str">
        <f t="shared" si="18"/>
        <v/>
      </c>
      <c r="CK297" s="555" t="str">
        <f>IF(D297="R6_補正",IF(SUM(変更カウント!D295:AR295)=0,"","error"),IF(AND(SUM(変更カウント!D295:AE295)=0,SUM(変更カウント!AH295:AP295)=0,変更カウント!AR295=0),"","error"))</f>
        <v/>
      </c>
    </row>
    <row r="298" spans="1:89" ht="24" thickBot="1" x14ac:dyDescent="0.25">
      <c r="A298" s="500"/>
      <c r="B298" s="501"/>
      <c r="C298" s="499">
        <v>224</v>
      </c>
      <c r="D298" s="467"/>
      <c r="E298" s="468"/>
      <c r="F298" s="469"/>
      <c r="G298" s="469"/>
      <c r="H298" s="469"/>
      <c r="I298" s="470"/>
      <c r="J298" s="470"/>
      <c r="K298" s="471"/>
      <c r="L298" s="470"/>
      <c r="M298" s="443"/>
      <c r="N298" s="443"/>
      <c r="O298" s="443"/>
      <c r="P298" s="472"/>
      <c r="Q298" s="197">
        <v>0</v>
      </c>
      <c r="R298" s="198">
        <v>0</v>
      </c>
      <c r="S298" s="473"/>
      <c r="T298" s="197"/>
      <c r="U298" s="197"/>
      <c r="V298" s="197"/>
      <c r="W298" s="474"/>
      <c r="X298" s="473"/>
      <c r="Y298" s="473"/>
      <c r="Z298" s="473"/>
      <c r="AA298" s="475"/>
      <c r="AB298" s="469"/>
      <c r="AC298" s="469"/>
      <c r="AD298" s="469"/>
      <c r="AE298" s="476"/>
      <c r="AF298" s="221"/>
      <c r="AG298" s="221"/>
      <c r="AH298" s="477"/>
      <c r="AI298" s="478"/>
      <c r="AJ298" s="475"/>
      <c r="AK298" s="479"/>
      <c r="AL298" s="479"/>
      <c r="AM298" s="480"/>
      <c r="AN298" s="479"/>
      <c r="AO298" s="481"/>
      <c r="AP298" s="482"/>
      <c r="AQ298" s="552"/>
      <c r="AR298" s="483"/>
      <c r="AS298" s="539"/>
      <c r="AT298" s="540"/>
      <c r="AU298" s="541"/>
      <c r="AV298" s="484"/>
      <c r="AW298" s="484"/>
      <c r="AX298" s="484"/>
      <c r="AY298" s="484"/>
      <c r="AZ298" s="484"/>
      <c r="BA298" s="484"/>
      <c r="BB298" s="485"/>
      <c r="BC298" s="485"/>
      <c r="BD298" s="486"/>
      <c r="BE298" s="487"/>
      <c r="BF298" s="485"/>
      <c r="BG298" s="484"/>
      <c r="BH298" s="485"/>
      <c r="BI298" s="485"/>
      <c r="BJ298" s="485"/>
      <c r="BK298" s="488"/>
      <c r="BL298" s="489"/>
      <c r="BM298" s="485"/>
      <c r="BN298" s="485"/>
      <c r="BO298" s="485"/>
      <c r="BP298" s="485"/>
      <c r="BQ298" s="490"/>
      <c r="BR298" s="485"/>
      <c r="BS298" s="491" t="str">
        <f>IF(F298="","",IF(OR(AND(分岐管理シート!D296&lt;9, 分岐管理シート!L296&lt;10),AND(分岐管理シート!D296&gt;9, 分岐管理シート!L296&gt;10)),"","error"))</f>
        <v/>
      </c>
      <c r="BT298" s="491"/>
      <c r="BU298" s="491"/>
      <c r="BV298" s="491"/>
      <c r="BW298" s="491"/>
      <c r="BX298" s="491" t="str">
        <f>IF(AND(D298="R7_補正", OR(分岐管理シート!AF296&lt;27,分岐管理シート!AF296&gt;39)),"error","")</f>
        <v/>
      </c>
      <c r="BY298" s="491" t="str">
        <f>IF(F298="","",IF(OR(分岐管理シート!AG296&lt;27,分岐管理シート!AG296&gt;39),"error",""))</f>
        <v/>
      </c>
      <c r="BZ298" s="491" t="str">
        <f>IF(F298="","",IF(AND(OR(AD298="○", D298="R7_補正", D298="R7_予備"), 分岐管理シート!AG296&gt;=27),"",IF(AND(分岐管理シート!AG296&lt;=38, 分岐管理シート!AG296&gt;=27),"","error")))</f>
        <v/>
      </c>
      <c r="CA298" s="492" t="str">
        <f>IF(OR(D298="", D298="R6_補正", D298="R7_予備"),
   "",IF(F298="","",IF(AND(VLOOKUP(AE298,―!$AH$15:$AI$40,2,FALSE) &lt;= VLOOKUP(AF298,―!$AH$15:$AI$40,2,FALSE),VLOOKUP(AF298,―!$AH$15:$AI$40,2,FALSE) &lt;= VLOOKUP(AG298,―!$AH$15:$AI$40,2,FALSE)),"","error")))</f>
        <v/>
      </c>
      <c r="CB298" s="492" t="str">
        <f t="shared" si="15"/>
        <v/>
      </c>
      <c r="CC298" s="491" t="str">
        <f t="shared" si="16"/>
        <v/>
      </c>
      <c r="CD298" s="491" t="str">
        <f t="shared" si="17"/>
        <v/>
      </c>
      <c r="CE298" s="485"/>
      <c r="CF298" s="485"/>
      <c r="CG298" s="485"/>
      <c r="CH298" s="485"/>
      <c r="CI298" s="485" t="str">
        <f>分岐管理シート!BD296</f>
        <v/>
      </c>
      <c r="CJ298" s="493" t="str">
        <f t="shared" si="18"/>
        <v/>
      </c>
      <c r="CK298" s="555" t="str">
        <f>IF(D298="R6_補正",IF(SUM(変更カウント!D296:AR296)=0,"","error"),IF(AND(SUM(変更カウント!D296:AE296)=0,SUM(変更カウント!AH296:AP296)=0,変更カウント!AR296=0),"","error"))</f>
        <v/>
      </c>
    </row>
    <row r="299" spans="1:89" ht="24" thickBot="1" x14ac:dyDescent="0.25">
      <c r="A299" s="500"/>
      <c r="B299" s="501"/>
      <c r="C299" s="499">
        <v>225</v>
      </c>
      <c r="D299" s="467"/>
      <c r="E299" s="468"/>
      <c r="F299" s="469"/>
      <c r="G299" s="469"/>
      <c r="H299" s="469"/>
      <c r="I299" s="470"/>
      <c r="J299" s="470"/>
      <c r="K299" s="471"/>
      <c r="L299" s="470"/>
      <c r="M299" s="443"/>
      <c r="N299" s="443"/>
      <c r="O299" s="443"/>
      <c r="P299" s="472"/>
      <c r="Q299" s="197">
        <v>0</v>
      </c>
      <c r="R299" s="198">
        <v>0</v>
      </c>
      <c r="S299" s="473"/>
      <c r="T299" s="197"/>
      <c r="U299" s="197"/>
      <c r="V299" s="197"/>
      <c r="W299" s="474"/>
      <c r="X299" s="473"/>
      <c r="Y299" s="473"/>
      <c r="Z299" s="473"/>
      <c r="AA299" s="475"/>
      <c r="AB299" s="469"/>
      <c r="AC299" s="469"/>
      <c r="AD299" s="469"/>
      <c r="AE299" s="476"/>
      <c r="AF299" s="221"/>
      <c r="AG299" s="221"/>
      <c r="AH299" s="477"/>
      <c r="AI299" s="478"/>
      <c r="AJ299" s="475"/>
      <c r="AK299" s="479"/>
      <c r="AL299" s="479"/>
      <c r="AM299" s="480"/>
      <c r="AN299" s="479"/>
      <c r="AO299" s="481"/>
      <c r="AP299" s="482"/>
      <c r="AQ299" s="552"/>
      <c r="AR299" s="483"/>
      <c r="AS299" s="539"/>
      <c r="AT299" s="540"/>
      <c r="AU299" s="541"/>
      <c r="AV299" s="484"/>
      <c r="AW299" s="484"/>
      <c r="AX299" s="484"/>
      <c r="AY299" s="484"/>
      <c r="AZ299" s="484"/>
      <c r="BA299" s="484"/>
      <c r="BB299" s="485"/>
      <c r="BC299" s="485"/>
      <c r="BD299" s="486"/>
      <c r="BE299" s="487"/>
      <c r="BF299" s="485"/>
      <c r="BG299" s="484"/>
      <c r="BH299" s="485"/>
      <c r="BI299" s="485"/>
      <c r="BJ299" s="485"/>
      <c r="BK299" s="488"/>
      <c r="BL299" s="489"/>
      <c r="BM299" s="485"/>
      <c r="BN299" s="485"/>
      <c r="BO299" s="485"/>
      <c r="BP299" s="485"/>
      <c r="BQ299" s="490"/>
      <c r="BR299" s="485"/>
      <c r="BS299" s="491" t="str">
        <f>IF(F299="","",IF(OR(AND(分岐管理シート!D297&lt;9, 分岐管理シート!L297&lt;10),AND(分岐管理シート!D297&gt;9, 分岐管理シート!L297&gt;10)),"","error"))</f>
        <v/>
      </c>
      <c r="BT299" s="491"/>
      <c r="BU299" s="491"/>
      <c r="BV299" s="491"/>
      <c r="BW299" s="491"/>
      <c r="BX299" s="491" t="str">
        <f>IF(AND(D299="R7_補正", OR(分岐管理シート!AF297&lt;27,分岐管理シート!AF297&gt;39)),"error","")</f>
        <v/>
      </c>
      <c r="BY299" s="491" t="str">
        <f>IF(F299="","",IF(OR(分岐管理シート!AG297&lt;27,分岐管理シート!AG297&gt;39),"error",""))</f>
        <v/>
      </c>
      <c r="BZ299" s="491" t="str">
        <f>IF(F299="","",IF(AND(OR(AD299="○", D299="R7_補正", D299="R7_予備"), 分岐管理シート!AG297&gt;=27),"",IF(AND(分岐管理シート!AG297&lt;=38, 分岐管理シート!AG297&gt;=27),"","error")))</f>
        <v/>
      </c>
      <c r="CA299" s="492" t="str">
        <f>IF(OR(D299="", D299="R6_補正", D299="R7_予備"),
   "",IF(F299="","",IF(AND(VLOOKUP(AE299,―!$AH$15:$AI$40,2,FALSE) &lt;= VLOOKUP(AF299,―!$AH$15:$AI$40,2,FALSE),VLOOKUP(AF299,―!$AH$15:$AI$40,2,FALSE) &lt;= VLOOKUP(AG299,―!$AH$15:$AI$40,2,FALSE)),"","error")))</f>
        <v/>
      </c>
      <c r="CB299" s="492" t="str">
        <f t="shared" si="15"/>
        <v/>
      </c>
      <c r="CC299" s="491" t="str">
        <f t="shared" si="16"/>
        <v/>
      </c>
      <c r="CD299" s="491" t="str">
        <f t="shared" si="17"/>
        <v/>
      </c>
      <c r="CE299" s="485"/>
      <c r="CF299" s="485"/>
      <c r="CG299" s="485"/>
      <c r="CH299" s="485"/>
      <c r="CI299" s="485" t="str">
        <f>分岐管理シート!BD297</f>
        <v/>
      </c>
      <c r="CJ299" s="493" t="str">
        <f t="shared" si="18"/>
        <v/>
      </c>
      <c r="CK299" s="555" t="str">
        <f>IF(D299="R6_補正",IF(SUM(変更カウント!D297:AR297)=0,"","error"),IF(AND(SUM(変更カウント!D297:AE297)=0,SUM(変更カウント!AH297:AP297)=0,変更カウント!AR297=0),"","error"))</f>
        <v/>
      </c>
    </row>
    <row r="300" spans="1:89" ht="24" thickBot="1" x14ac:dyDescent="0.25">
      <c r="A300" s="500"/>
      <c r="B300" s="501"/>
      <c r="C300" s="498">
        <v>226</v>
      </c>
      <c r="D300" s="467"/>
      <c r="E300" s="468"/>
      <c r="F300" s="469"/>
      <c r="G300" s="469"/>
      <c r="H300" s="469"/>
      <c r="I300" s="470"/>
      <c r="J300" s="470"/>
      <c r="K300" s="471"/>
      <c r="L300" s="470"/>
      <c r="M300" s="443"/>
      <c r="N300" s="443"/>
      <c r="O300" s="443"/>
      <c r="P300" s="472"/>
      <c r="Q300" s="197">
        <v>0</v>
      </c>
      <c r="R300" s="198">
        <v>0</v>
      </c>
      <c r="S300" s="473"/>
      <c r="T300" s="197"/>
      <c r="U300" s="197"/>
      <c r="V300" s="197"/>
      <c r="W300" s="474"/>
      <c r="X300" s="473"/>
      <c r="Y300" s="473"/>
      <c r="Z300" s="473"/>
      <c r="AA300" s="475"/>
      <c r="AB300" s="469"/>
      <c r="AC300" s="469"/>
      <c r="AD300" s="469"/>
      <c r="AE300" s="476"/>
      <c r="AF300" s="221"/>
      <c r="AG300" s="221"/>
      <c r="AH300" s="477"/>
      <c r="AI300" s="478"/>
      <c r="AJ300" s="475"/>
      <c r="AK300" s="479"/>
      <c r="AL300" s="479"/>
      <c r="AM300" s="480"/>
      <c r="AN300" s="479"/>
      <c r="AO300" s="481"/>
      <c r="AP300" s="482"/>
      <c r="AQ300" s="552"/>
      <c r="AR300" s="483"/>
      <c r="AS300" s="539"/>
      <c r="AT300" s="540"/>
      <c r="AU300" s="541"/>
      <c r="AV300" s="484"/>
      <c r="AW300" s="484"/>
      <c r="AX300" s="484"/>
      <c r="AY300" s="484"/>
      <c r="AZ300" s="484"/>
      <c r="BA300" s="484"/>
      <c r="BB300" s="485"/>
      <c r="BC300" s="485"/>
      <c r="BD300" s="486"/>
      <c r="BE300" s="487"/>
      <c r="BF300" s="485"/>
      <c r="BG300" s="484"/>
      <c r="BH300" s="485"/>
      <c r="BI300" s="485"/>
      <c r="BJ300" s="485"/>
      <c r="BK300" s="488"/>
      <c r="BL300" s="489"/>
      <c r="BM300" s="485"/>
      <c r="BN300" s="485"/>
      <c r="BO300" s="485"/>
      <c r="BP300" s="485"/>
      <c r="BQ300" s="490"/>
      <c r="BR300" s="485"/>
      <c r="BS300" s="491" t="str">
        <f>IF(F300="","",IF(OR(AND(分岐管理シート!D298&lt;9, 分岐管理シート!L298&lt;10),AND(分岐管理シート!D298&gt;9, 分岐管理シート!L298&gt;10)),"","error"))</f>
        <v/>
      </c>
      <c r="BT300" s="491"/>
      <c r="BU300" s="491"/>
      <c r="BV300" s="491"/>
      <c r="BW300" s="491"/>
      <c r="BX300" s="491" t="str">
        <f>IF(AND(D300="R7_補正", OR(分岐管理シート!AF298&lt;27,分岐管理シート!AF298&gt;39)),"error","")</f>
        <v/>
      </c>
      <c r="BY300" s="491" t="str">
        <f>IF(F300="","",IF(OR(分岐管理シート!AG298&lt;27,分岐管理シート!AG298&gt;39),"error",""))</f>
        <v/>
      </c>
      <c r="BZ300" s="491" t="str">
        <f>IF(F300="","",IF(AND(OR(AD300="○", D300="R7_補正", D300="R7_予備"), 分岐管理シート!AG298&gt;=27),"",IF(AND(分岐管理シート!AG298&lt;=38, 分岐管理シート!AG298&gt;=27),"","error")))</f>
        <v/>
      </c>
      <c r="CA300" s="492" t="str">
        <f>IF(OR(D300="", D300="R6_補正", D300="R7_予備"),
   "",IF(F300="","",IF(AND(VLOOKUP(AE300,―!$AH$15:$AI$40,2,FALSE) &lt;= VLOOKUP(AF300,―!$AH$15:$AI$40,2,FALSE),VLOOKUP(AF300,―!$AH$15:$AI$40,2,FALSE) &lt;= VLOOKUP(AG300,―!$AH$15:$AI$40,2,FALSE)),"","error")))</f>
        <v/>
      </c>
      <c r="CB300" s="492" t="str">
        <f t="shared" si="15"/>
        <v/>
      </c>
      <c r="CC300" s="491" t="str">
        <f t="shared" si="16"/>
        <v/>
      </c>
      <c r="CD300" s="491" t="str">
        <f t="shared" si="17"/>
        <v/>
      </c>
      <c r="CE300" s="485"/>
      <c r="CF300" s="485"/>
      <c r="CG300" s="485"/>
      <c r="CH300" s="485"/>
      <c r="CI300" s="485" t="str">
        <f>分岐管理シート!BD298</f>
        <v/>
      </c>
      <c r="CJ300" s="493" t="str">
        <f t="shared" si="18"/>
        <v/>
      </c>
      <c r="CK300" s="555" t="str">
        <f>IF(D300="R6_補正",IF(SUM(変更カウント!D298:AR298)=0,"","error"),IF(AND(SUM(変更カウント!D298:AE298)=0,SUM(変更カウント!AH298:AP298)=0,変更カウント!AR298=0),"","error"))</f>
        <v/>
      </c>
    </row>
    <row r="301" spans="1:89" ht="24" thickBot="1" x14ac:dyDescent="0.25">
      <c r="A301" s="500"/>
      <c r="B301" s="501"/>
      <c r="C301" s="499">
        <v>227</v>
      </c>
      <c r="D301" s="467"/>
      <c r="E301" s="468"/>
      <c r="F301" s="469"/>
      <c r="G301" s="469"/>
      <c r="H301" s="469"/>
      <c r="I301" s="470"/>
      <c r="J301" s="470"/>
      <c r="K301" s="471"/>
      <c r="L301" s="470"/>
      <c r="M301" s="443"/>
      <c r="N301" s="443"/>
      <c r="O301" s="443"/>
      <c r="P301" s="472"/>
      <c r="Q301" s="197">
        <v>0</v>
      </c>
      <c r="R301" s="198">
        <v>0</v>
      </c>
      <c r="S301" s="473"/>
      <c r="T301" s="197"/>
      <c r="U301" s="197"/>
      <c r="V301" s="197"/>
      <c r="W301" s="474"/>
      <c r="X301" s="473"/>
      <c r="Y301" s="473"/>
      <c r="Z301" s="473"/>
      <c r="AA301" s="475"/>
      <c r="AB301" s="469"/>
      <c r="AC301" s="469"/>
      <c r="AD301" s="469"/>
      <c r="AE301" s="476"/>
      <c r="AF301" s="221"/>
      <c r="AG301" s="221"/>
      <c r="AH301" s="477"/>
      <c r="AI301" s="478"/>
      <c r="AJ301" s="475"/>
      <c r="AK301" s="479"/>
      <c r="AL301" s="479"/>
      <c r="AM301" s="480"/>
      <c r="AN301" s="479"/>
      <c r="AO301" s="481"/>
      <c r="AP301" s="482"/>
      <c r="AQ301" s="552"/>
      <c r="AR301" s="483"/>
      <c r="AS301" s="539"/>
      <c r="AT301" s="540"/>
      <c r="AU301" s="541"/>
      <c r="AV301" s="484"/>
      <c r="AW301" s="484"/>
      <c r="AX301" s="484"/>
      <c r="AY301" s="484"/>
      <c r="AZ301" s="484"/>
      <c r="BA301" s="484"/>
      <c r="BB301" s="485"/>
      <c r="BC301" s="485"/>
      <c r="BD301" s="486"/>
      <c r="BE301" s="487"/>
      <c r="BF301" s="485"/>
      <c r="BG301" s="484"/>
      <c r="BH301" s="485"/>
      <c r="BI301" s="485"/>
      <c r="BJ301" s="485"/>
      <c r="BK301" s="488"/>
      <c r="BL301" s="489"/>
      <c r="BM301" s="485"/>
      <c r="BN301" s="485"/>
      <c r="BO301" s="485"/>
      <c r="BP301" s="485"/>
      <c r="BQ301" s="490"/>
      <c r="BR301" s="485"/>
      <c r="BS301" s="491" t="str">
        <f>IF(F301="","",IF(OR(AND(分岐管理シート!D299&lt;9, 分岐管理シート!L299&lt;10),AND(分岐管理シート!D299&gt;9, 分岐管理シート!L299&gt;10)),"","error"))</f>
        <v/>
      </c>
      <c r="BT301" s="491"/>
      <c r="BU301" s="491"/>
      <c r="BV301" s="491"/>
      <c r="BW301" s="491"/>
      <c r="BX301" s="491" t="str">
        <f>IF(AND(D301="R7_補正", OR(分岐管理シート!AF299&lt;27,分岐管理シート!AF299&gt;39)),"error","")</f>
        <v/>
      </c>
      <c r="BY301" s="491" t="str">
        <f>IF(F301="","",IF(OR(分岐管理シート!AG299&lt;27,分岐管理シート!AG299&gt;39),"error",""))</f>
        <v/>
      </c>
      <c r="BZ301" s="491" t="str">
        <f>IF(F301="","",IF(AND(OR(AD301="○", D301="R7_補正", D301="R7_予備"), 分岐管理シート!AG299&gt;=27),"",IF(AND(分岐管理シート!AG299&lt;=38, 分岐管理シート!AG299&gt;=27),"","error")))</f>
        <v/>
      </c>
      <c r="CA301" s="492" t="str">
        <f>IF(OR(D301="", D301="R6_補正", D301="R7_予備"),
   "",IF(F301="","",IF(AND(VLOOKUP(AE301,―!$AH$15:$AI$40,2,FALSE) &lt;= VLOOKUP(AF301,―!$AH$15:$AI$40,2,FALSE),VLOOKUP(AF301,―!$AH$15:$AI$40,2,FALSE) &lt;= VLOOKUP(AG301,―!$AH$15:$AI$40,2,FALSE)),"","error")))</f>
        <v/>
      </c>
      <c r="CB301" s="492" t="str">
        <f t="shared" si="15"/>
        <v/>
      </c>
      <c r="CC301" s="491" t="str">
        <f t="shared" si="16"/>
        <v/>
      </c>
      <c r="CD301" s="491" t="str">
        <f t="shared" si="17"/>
        <v/>
      </c>
      <c r="CE301" s="485"/>
      <c r="CF301" s="485"/>
      <c r="CG301" s="485"/>
      <c r="CH301" s="485"/>
      <c r="CI301" s="485" t="str">
        <f>分岐管理シート!BD299</f>
        <v/>
      </c>
      <c r="CJ301" s="493" t="str">
        <f t="shared" si="18"/>
        <v/>
      </c>
      <c r="CK301" s="555" t="str">
        <f>IF(D301="R6_補正",IF(SUM(変更カウント!D299:AR299)=0,"","error"),IF(AND(SUM(変更カウント!D299:AE299)=0,SUM(変更カウント!AH299:AP299)=0,変更カウント!AR299=0),"","error"))</f>
        <v/>
      </c>
    </row>
    <row r="302" spans="1:89" ht="24" thickBot="1" x14ac:dyDescent="0.25">
      <c r="A302" s="500"/>
      <c r="B302" s="501"/>
      <c r="C302" s="499">
        <v>228</v>
      </c>
      <c r="D302" s="467"/>
      <c r="E302" s="468"/>
      <c r="F302" s="469"/>
      <c r="G302" s="469"/>
      <c r="H302" s="469"/>
      <c r="I302" s="470"/>
      <c r="J302" s="470"/>
      <c r="K302" s="471"/>
      <c r="L302" s="470"/>
      <c r="M302" s="443"/>
      <c r="N302" s="443"/>
      <c r="O302" s="443"/>
      <c r="P302" s="472"/>
      <c r="Q302" s="197">
        <v>0</v>
      </c>
      <c r="R302" s="198">
        <v>0</v>
      </c>
      <c r="S302" s="473"/>
      <c r="T302" s="197"/>
      <c r="U302" s="197"/>
      <c r="V302" s="197"/>
      <c r="W302" s="474"/>
      <c r="X302" s="473"/>
      <c r="Y302" s="473"/>
      <c r="Z302" s="473"/>
      <c r="AA302" s="475"/>
      <c r="AB302" s="469"/>
      <c r="AC302" s="469"/>
      <c r="AD302" s="469"/>
      <c r="AE302" s="476"/>
      <c r="AF302" s="221"/>
      <c r="AG302" s="221"/>
      <c r="AH302" s="477"/>
      <c r="AI302" s="478"/>
      <c r="AJ302" s="475"/>
      <c r="AK302" s="479"/>
      <c r="AL302" s="479"/>
      <c r="AM302" s="480"/>
      <c r="AN302" s="479"/>
      <c r="AO302" s="481"/>
      <c r="AP302" s="482"/>
      <c r="AQ302" s="552"/>
      <c r="AR302" s="483"/>
      <c r="AS302" s="539"/>
      <c r="AT302" s="540"/>
      <c r="AU302" s="541"/>
      <c r="AV302" s="484"/>
      <c r="AW302" s="484"/>
      <c r="AX302" s="484"/>
      <c r="AY302" s="484"/>
      <c r="AZ302" s="484"/>
      <c r="BA302" s="484"/>
      <c r="BB302" s="485"/>
      <c r="BC302" s="485"/>
      <c r="BD302" s="486"/>
      <c r="BE302" s="487"/>
      <c r="BF302" s="485"/>
      <c r="BG302" s="484"/>
      <c r="BH302" s="485"/>
      <c r="BI302" s="485"/>
      <c r="BJ302" s="485"/>
      <c r="BK302" s="488"/>
      <c r="BL302" s="489"/>
      <c r="BM302" s="485"/>
      <c r="BN302" s="485"/>
      <c r="BO302" s="485"/>
      <c r="BP302" s="485"/>
      <c r="BQ302" s="490"/>
      <c r="BR302" s="485"/>
      <c r="BS302" s="491" t="str">
        <f>IF(F302="","",IF(OR(AND(分岐管理シート!D300&lt;9, 分岐管理シート!L300&lt;10),AND(分岐管理シート!D300&gt;9, 分岐管理シート!L300&gt;10)),"","error"))</f>
        <v/>
      </c>
      <c r="BT302" s="491"/>
      <c r="BU302" s="491"/>
      <c r="BV302" s="491"/>
      <c r="BW302" s="491"/>
      <c r="BX302" s="491" t="str">
        <f>IF(AND(D302="R7_補正", OR(分岐管理シート!AF300&lt;27,分岐管理シート!AF300&gt;39)),"error","")</f>
        <v/>
      </c>
      <c r="BY302" s="491" t="str">
        <f>IF(F302="","",IF(OR(分岐管理シート!AG300&lt;27,分岐管理シート!AG300&gt;39),"error",""))</f>
        <v/>
      </c>
      <c r="BZ302" s="491" t="str">
        <f>IF(F302="","",IF(AND(OR(AD302="○", D302="R7_補正", D302="R7_予備"), 分岐管理シート!AG300&gt;=27),"",IF(AND(分岐管理シート!AG300&lt;=38, 分岐管理シート!AG300&gt;=27),"","error")))</f>
        <v/>
      </c>
      <c r="CA302" s="492" t="str">
        <f>IF(OR(D302="", D302="R6_補正", D302="R7_予備"),
   "",IF(F302="","",IF(AND(VLOOKUP(AE302,―!$AH$15:$AI$40,2,FALSE) &lt;= VLOOKUP(AF302,―!$AH$15:$AI$40,2,FALSE),VLOOKUP(AF302,―!$AH$15:$AI$40,2,FALSE) &lt;= VLOOKUP(AG302,―!$AH$15:$AI$40,2,FALSE)),"","error")))</f>
        <v/>
      </c>
      <c r="CB302" s="492" t="str">
        <f t="shared" si="15"/>
        <v/>
      </c>
      <c r="CC302" s="491" t="str">
        <f t="shared" si="16"/>
        <v/>
      </c>
      <c r="CD302" s="491" t="str">
        <f t="shared" si="17"/>
        <v/>
      </c>
      <c r="CE302" s="485"/>
      <c r="CF302" s="485"/>
      <c r="CG302" s="485"/>
      <c r="CH302" s="485"/>
      <c r="CI302" s="485" t="str">
        <f>分岐管理シート!BD300</f>
        <v/>
      </c>
      <c r="CJ302" s="493" t="str">
        <f t="shared" si="18"/>
        <v/>
      </c>
      <c r="CK302" s="555" t="str">
        <f>IF(D302="R6_補正",IF(SUM(変更カウント!D300:AR300)=0,"","error"),IF(AND(SUM(変更カウント!D300:AE300)=0,SUM(変更カウント!AH300:AP300)=0,変更カウント!AR300=0),"","error"))</f>
        <v/>
      </c>
    </row>
    <row r="303" spans="1:89" ht="24" thickBot="1" x14ac:dyDescent="0.25">
      <c r="A303" s="500"/>
      <c r="B303" s="501"/>
      <c r="C303" s="498">
        <v>229</v>
      </c>
      <c r="D303" s="467"/>
      <c r="E303" s="468"/>
      <c r="F303" s="469"/>
      <c r="G303" s="469"/>
      <c r="H303" s="469"/>
      <c r="I303" s="470"/>
      <c r="J303" s="470"/>
      <c r="K303" s="471"/>
      <c r="L303" s="470"/>
      <c r="M303" s="443"/>
      <c r="N303" s="443"/>
      <c r="O303" s="443"/>
      <c r="P303" s="472"/>
      <c r="Q303" s="197">
        <v>0</v>
      </c>
      <c r="R303" s="198">
        <v>0</v>
      </c>
      <c r="S303" s="473"/>
      <c r="T303" s="197"/>
      <c r="U303" s="197"/>
      <c r="V303" s="197"/>
      <c r="W303" s="474"/>
      <c r="X303" s="473"/>
      <c r="Y303" s="473"/>
      <c r="Z303" s="473"/>
      <c r="AA303" s="475"/>
      <c r="AB303" s="469"/>
      <c r="AC303" s="469"/>
      <c r="AD303" s="469"/>
      <c r="AE303" s="476"/>
      <c r="AF303" s="221"/>
      <c r="AG303" s="221"/>
      <c r="AH303" s="477"/>
      <c r="AI303" s="478"/>
      <c r="AJ303" s="475"/>
      <c r="AK303" s="479"/>
      <c r="AL303" s="479"/>
      <c r="AM303" s="480"/>
      <c r="AN303" s="479"/>
      <c r="AO303" s="481"/>
      <c r="AP303" s="482"/>
      <c r="AQ303" s="552"/>
      <c r="AR303" s="483"/>
      <c r="AS303" s="539"/>
      <c r="AT303" s="540"/>
      <c r="AU303" s="541"/>
      <c r="AV303" s="484"/>
      <c r="AW303" s="484"/>
      <c r="AX303" s="484"/>
      <c r="AY303" s="484"/>
      <c r="AZ303" s="484"/>
      <c r="BA303" s="484"/>
      <c r="BB303" s="485"/>
      <c r="BC303" s="485"/>
      <c r="BD303" s="486"/>
      <c r="BE303" s="487"/>
      <c r="BF303" s="485"/>
      <c r="BG303" s="484"/>
      <c r="BH303" s="485"/>
      <c r="BI303" s="485"/>
      <c r="BJ303" s="485"/>
      <c r="BK303" s="488"/>
      <c r="BL303" s="489"/>
      <c r="BM303" s="485"/>
      <c r="BN303" s="485"/>
      <c r="BO303" s="485"/>
      <c r="BP303" s="485"/>
      <c r="BQ303" s="490"/>
      <c r="BR303" s="485"/>
      <c r="BS303" s="491" t="str">
        <f>IF(F303="","",IF(OR(AND(分岐管理シート!D301&lt;9, 分岐管理シート!L301&lt;10),AND(分岐管理シート!D301&gt;9, 分岐管理シート!L301&gt;10)),"","error"))</f>
        <v/>
      </c>
      <c r="BT303" s="491"/>
      <c r="BU303" s="491"/>
      <c r="BV303" s="491"/>
      <c r="BW303" s="491"/>
      <c r="BX303" s="491" t="str">
        <f>IF(AND(D303="R7_補正", OR(分岐管理シート!AF301&lt;27,分岐管理シート!AF301&gt;39)),"error","")</f>
        <v/>
      </c>
      <c r="BY303" s="491" t="str">
        <f>IF(F303="","",IF(OR(分岐管理シート!AG301&lt;27,分岐管理シート!AG301&gt;39),"error",""))</f>
        <v/>
      </c>
      <c r="BZ303" s="491" t="str">
        <f>IF(F303="","",IF(AND(OR(AD303="○", D303="R7_補正", D303="R7_予備"), 分岐管理シート!AG301&gt;=27),"",IF(AND(分岐管理シート!AG301&lt;=38, 分岐管理シート!AG301&gt;=27),"","error")))</f>
        <v/>
      </c>
      <c r="CA303" s="492" t="str">
        <f>IF(OR(D303="", D303="R6_補正", D303="R7_予備"),
   "",IF(F303="","",IF(AND(VLOOKUP(AE303,―!$AH$15:$AI$40,2,FALSE) &lt;= VLOOKUP(AF303,―!$AH$15:$AI$40,2,FALSE),VLOOKUP(AF303,―!$AH$15:$AI$40,2,FALSE) &lt;= VLOOKUP(AG303,―!$AH$15:$AI$40,2,FALSE)),"","error")))</f>
        <v/>
      </c>
      <c r="CB303" s="492" t="str">
        <f t="shared" si="15"/>
        <v/>
      </c>
      <c r="CC303" s="491" t="str">
        <f t="shared" si="16"/>
        <v/>
      </c>
      <c r="CD303" s="491" t="str">
        <f t="shared" si="17"/>
        <v/>
      </c>
      <c r="CE303" s="485"/>
      <c r="CF303" s="485"/>
      <c r="CG303" s="485"/>
      <c r="CH303" s="485"/>
      <c r="CI303" s="485" t="str">
        <f>分岐管理シート!BD301</f>
        <v/>
      </c>
      <c r="CJ303" s="493" t="str">
        <f t="shared" si="18"/>
        <v/>
      </c>
      <c r="CK303" s="555" t="str">
        <f>IF(D303="R6_補正",IF(SUM(変更カウント!D301:AR301)=0,"","error"),IF(AND(SUM(変更カウント!D301:AE301)=0,SUM(変更カウント!AH301:AP301)=0,変更カウント!AR301=0),"","error"))</f>
        <v/>
      </c>
    </row>
    <row r="304" spans="1:89" ht="24" thickBot="1" x14ac:dyDescent="0.25">
      <c r="A304" s="500"/>
      <c r="B304" s="501"/>
      <c r="C304" s="499">
        <v>230</v>
      </c>
      <c r="D304" s="467"/>
      <c r="E304" s="468"/>
      <c r="F304" s="469"/>
      <c r="G304" s="469"/>
      <c r="H304" s="469"/>
      <c r="I304" s="470"/>
      <c r="J304" s="470"/>
      <c r="K304" s="471"/>
      <c r="L304" s="470"/>
      <c r="M304" s="443"/>
      <c r="N304" s="443"/>
      <c r="O304" s="443"/>
      <c r="P304" s="472"/>
      <c r="Q304" s="197">
        <v>0</v>
      </c>
      <c r="R304" s="198">
        <v>0</v>
      </c>
      <c r="S304" s="473"/>
      <c r="T304" s="197"/>
      <c r="U304" s="197"/>
      <c r="V304" s="197"/>
      <c r="W304" s="474"/>
      <c r="X304" s="473"/>
      <c r="Y304" s="473"/>
      <c r="Z304" s="473"/>
      <c r="AA304" s="475"/>
      <c r="AB304" s="469"/>
      <c r="AC304" s="469"/>
      <c r="AD304" s="469"/>
      <c r="AE304" s="476"/>
      <c r="AF304" s="221"/>
      <c r="AG304" s="221"/>
      <c r="AH304" s="477"/>
      <c r="AI304" s="478"/>
      <c r="AJ304" s="475"/>
      <c r="AK304" s="479"/>
      <c r="AL304" s="479"/>
      <c r="AM304" s="480"/>
      <c r="AN304" s="479"/>
      <c r="AO304" s="481"/>
      <c r="AP304" s="482"/>
      <c r="AQ304" s="552"/>
      <c r="AR304" s="483"/>
      <c r="AS304" s="539"/>
      <c r="AT304" s="540"/>
      <c r="AU304" s="541"/>
      <c r="AV304" s="484"/>
      <c r="AW304" s="484"/>
      <c r="AX304" s="484"/>
      <c r="AY304" s="484"/>
      <c r="AZ304" s="484"/>
      <c r="BA304" s="484"/>
      <c r="BB304" s="485"/>
      <c r="BC304" s="485"/>
      <c r="BD304" s="486"/>
      <c r="BE304" s="487"/>
      <c r="BF304" s="485"/>
      <c r="BG304" s="484"/>
      <c r="BH304" s="485"/>
      <c r="BI304" s="485"/>
      <c r="BJ304" s="485"/>
      <c r="BK304" s="488"/>
      <c r="BL304" s="489"/>
      <c r="BM304" s="485"/>
      <c r="BN304" s="485"/>
      <c r="BO304" s="485"/>
      <c r="BP304" s="485"/>
      <c r="BQ304" s="490"/>
      <c r="BR304" s="485"/>
      <c r="BS304" s="491" t="str">
        <f>IF(F304="","",IF(OR(AND(分岐管理シート!D302&lt;9, 分岐管理シート!L302&lt;10),AND(分岐管理シート!D302&gt;9, 分岐管理シート!L302&gt;10)),"","error"))</f>
        <v/>
      </c>
      <c r="BT304" s="491"/>
      <c r="BU304" s="491"/>
      <c r="BV304" s="491"/>
      <c r="BW304" s="491"/>
      <c r="BX304" s="491" t="str">
        <f>IF(AND(D304="R7_補正", OR(分岐管理シート!AF302&lt;27,分岐管理シート!AF302&gt;39)),"error","")</f>
        <v/>
      </c>
      <c r="BY304" s="491" t="str">
        <f>IF(F304="","",IF(OR(分岐管理シート!AG302&lt;27,分岐管理シート!AG302&gt;39),"error",""))</f>
        <v/>
      </c>
      <c r="BZ304" s="491" t="str">
        <f>IF(F304="","",IF(AND(OR(AD304="○", D304="R7_補正", D304="R7_予備"), 分岐管理シート!AG302&gt;=27),"",IF(AND(分岐管理シート!AG302&lt;=38, 分岐管理シート!AG302&gt;=27),"","error")))</f>
        <v/>
      </c>
      <c r="CA304" s="492" t="str">
        <f>IF(OR(D304="", D304="R6_補正", D304="R7_予備"),
   "",IF(F304="","",IF(AND(VLOOKUP(AE304,―!$AH$15:$AI$40,2,FALSE) &lt;= VLOOKUP(AF304,―!$AH$15:$AI$40,2,FALSE),VLOOKUP(AF304,―!$AH$15:$AI$40,2,FALSE) &lt;= VLOOKUP(AG304,―!$AH$15:$AI$40,2,FALSE)),"","error")))</f>
        <v/>
      </c>
      <c r="CB304" s="492" t="str">
        <f t="shared" si="15"/>
        <v/>
      </c>
      <c r="CC304" s="491" t="str">
        <f t="shared" si="16"/>
        <v/>
      </c>
      <c r="CD304" s="491" t="str">
        <f t="shared" si="17"/>
        <v/>
      </c>
      <c r="CE304" s="485"/>
      <c r="CF304" s="485"/>
      <c r="CG304" s="485"/>
      <c r="CH304" s="485"/>
      <c r="CI304" s="485" t="str">
        <f>分岐管理シート!BD302</f>
        <v/>
      </c>
      <c r="CJ304" s="493" t="str">
        <f t="shared" si="18"/>
        <v/>
      </c>
      <c r="CK304" s="555" t="str">
        <f>IF(D304="R6_補正",IF(SUM(変更カウント!D302:AR302)=0,"","error"),IF(AND(SUM(変更カウント!D302:AE302)=0,SUM(変更カウント!AH302:AP302)=0,変更カウント!AR302=0),"","error"))</f>
        <v/>
      </c>
    </row>
    <row r="305" spans="1:89" ht="24" thickBot="1" x14ac:dyDescent="0.25">
      <c r="A305" s="500"/>
      <c r="B305" s="501"/>
      <c r="C305" s="499">
        <v>231</v>
      </c>
      <c r="D305" s="467"/>
      <c r="E305" s="468"/>
      <c r="F305" s="469"/>
      <c r="G305" s="469"/>
      <c r="H305" s="469"/>
      <c r="I305" s="470"/>
      <c r="J305" s="470"/>
      <c r="K305" s="471"/>
      <c r="L305" s="470"/>
      <c r="M305" s="443"/>
      <c r="N305" s="443"/>
      <c r="O305" s="443"/>
      <c r="P305" s="472"/>
      <c r="Q305" s="197">
        <v>0</v>
      </c>
      <c r="R305" s="198">
        <v>0</v>
      </c>
      <c r="S305" s="473"/>
      <c r="T305" s="197"/>
      <c r="U305" s="197"/>
      <c r="V305" s="197"/>
      <c r="W305" s="474"/>
      <c r="X305" s="473"/>
      <c r="Y305" s="473"/>
      <c r="Z305" s="473"/>
      <c r="AA305" s="475"/>
      <c r="AB305" s="469"/>
      <c r="AC305" s="469"/>
      <c r="AD305" s="469"/>
      <c r="AE305" s="476"/>
      <c r="AF305" s="221"/>
      <c r="AG305" s="221"/>
      <c r="AH305" s="477"/>
      <c r="AI305" s="478"/>
      <c r="AJ305" s="475"/>
      <c r="AK305" s="479"/>
      <c r="AL305" s="479"/>
      <c r="AM305" s="480"/>
      <c r="AN305" s="479"/>
      <c r="AO305" s="481"/>
      <c r="AP305" s="482"/>
      <c r="AQ305" s="552"/>
      <c r="AR305" s="483"/>
      <c r="AS305" s="539"/>
      <c r="AT305" s="540"/>
      <c r="AU305" s="541"/>
      <c r="AV305" s="484"/>
      <c r="AW305" s="484"/>
      <c r="AX305" s="484"/>
      <c r="AY305" s="484"/>
      <c r="AZ305" s="484"/>
      <c r="BA305" s="484"/>
      <c r="BB305" s="485"/>
      <c r="BC305" s="485"/>
      <c r="BD305" s="486"/>
      <c r="BE305" s="487"/>
      <c r="BF305" s="485"/>
      <c r="BG305" s="484"/>
      <c r="BH305" s="485"/>
      <c r="BI305" s="485"/>
      <c r="BJ305" s="485"/>
      <c r="BK305" s="488"/>
      <c r="BL305" s="489"/>
      <c r="BM305" s="485"/>
      <c r="BN305" s="485"/>
      <c r="BO305" s="485"/>
      <c r="BP305" s="485"/>
      <c r="BQ305" s="490"/>
      <c r="BR305" s="485"/>
      <c r="BS305" s="491" t="str">
        <f>IF(F305="","",IF(OR(AND(分岐管理シート!D303&lt;9, 分岐管理シート!L303&lt;10),AND(分岐管理シート!D303&gt;9, 分岐管理シート!L303&gt;10)),"","error"))</f>
        <v/>
      </c>
      <c r="BT305" s="491"/>
      <c r="BU305" s="491"/>
      <c r="BV305" s="491"/>
      <c r="BW305" s="491"/>
      <c r="BX305" s="491" t="str">
        <f>IF(AND(D305="R7_補正", OR(分岐管理シート!AF303&lt;27,分岐管理シート!AF303&gt;39)),"error","")</f>
        <v/>
      </c>
      <c r="BY305" s="491" t="str">
        <f>IF(F305="","",IF(OR(分岐管理シート!AG303&lt;27,分岐管理シート!AG303&gt;39),"error",""))</f>
        <v/>
      </c>
      <c r="BZ305" s="491" t="str">
        <f>IF(F305="","",IF(AND(OR(AD305="○", D305="R7_補正", D305="R7_予備"), 分岐管理シート!AG303&gt;=27),"",IF(AND(分岐管理シート!AG303&lt;=38, 分岐管理シート!AG303&gt;=27),"","error")))</f>
        <v/>
      </c>
      <c r="CA305" s="492" t="str">
        <f>IF(OR(D305="", D305="R6_補正", D305="R7_予備"),
   "",IF(F305="","",IF(AND(VLOOKUP(AE305,―!$AH$15:$AI$40,2,FALSE) &lt;= VLOOKUP(AF305,―!$AH$15:$AI$40,2,FALSE),VLOOKUP(AF305,―!$AH$15:$AI$40,2,FALSE) &lt;= VLOOKUP(AG305,―!$AH$15:$AI$40,2,FALSE)),"","error")))</f>
        <v/>
      </c>
      <c r="CB305" s="492" t="str">
        <f t="shared" si="15"/>
        <v/>
      </c>
      <c r="CC305" s="491" t="str">
        <f t="shared" si="16"/>
        <v/>
      </c>
      <c r="CD305" s="491" t="str">
        <f t="shared" si="17"/>
        <v/>
      </c>
      <c r="CE305" s="485"/>
      <c r="CF305" s="485"/>
      <c r="CG305" s="485"/>
      <c r="CH305" s="485"/>
      <c r="CI305" s="485" t="str">
        <f>分岐管理シート!BD303</f>
        <v/>
      </c>
      <c r="CJ305" s="493" t="str">
        <f t="shared" si="18"/>
        <v/>
      </c>
      <c r="CK305" s="555" t="str">
        <f>IF(D305="R6_補正",IF(SUM(変更カウント!D303:AR303)=0,"","error"),IF(AND(SUM(変更カウント!D303:AE303)=0,SUM(変更カウント!AH303:AP303)=0,変更カウント!AR303=0),"","error"))</f>
        <v/>
      </c>
    </row>
    <row r="306" spans="1:89" ht="24" thickBot="1" x14ac:dyDescent="0.25">
      <c r="A306" s="500"/>
      <c r="B306" s="501"/>
      <c r="C306" s="498">
        <v>232</v>
      </c>
      <c r="D306" s="467"/>
      <c r="E306" s="468"/>
      <c r="F306" s="469"/>
      <c r="G306" s="469"/>
      <c r="H306" s="469"/>
      <c r="I306" s="470"/>
      <c r="J306" s="470"/>
      <c r="K306" s="471"/>
      <c r="L306" s="470"/>
      <c r="M306" s="443"/>
      <c r="N306" s="443"/>
      <c r="O306" s="443"/>
      <c r="P306" s="472"/>
      <c r="Q306" s="197">
        <v>0</v>
      </c>
      <c r="R306" s="198">
        <v>0</v>
      </c>
      <c r="S306" s="473"/>
      <c r="T306" s="197"/>
      <c r="U306" s="197"/>
      <c r="V306" s="197"/>
      <c r="W306" s="474"/>
      <c r="X306" s="473"/>
      <c r="Y306" s="473"/>
      <c r="Z306" s="473"/>
      <c r="AA306" s="475"/>
      <c r="AB306" s="469"/>
      <c r="AC306" s="469"/>
      <c r="AD306" s="469"/>
      <c r="AE306" s="476"/>
      <c r="AF306" s="221"/>
      <c r="AG306" s="221"/>
      <c r="AH306" s="477"/>
      <c r="AI306" s="478"/>
      <c r="AJ306" s="475"/>
      <c r="AK306" s="479"/>
      <c r="AL306" s="479"/>
      <c r="AM306" s="480"/>
      <c r="AN306" s="479"/>
      <c r="AO306" s="481"/>
      <c r="AP306" s="482"/>
      <c r="AQ306" s="552"/>
      <c r="AR306" s="483"/>
      <c r="AS306" s="539"/>
      <c r="AT306" s="540"/>
      <c r="AU306" s="541"/>
      <c r="AV306" s="484"/>
      <c r="AW306" s="484"/>
      <c r="AX306" s="484"/>
      <c r="AY306" s="484"/>
      <c r="AZ306" s="484"/>
      <c r="BA306" s="484"/>
      <c r="BB306" s="485"/>
      <c r="BC306" s="485"/>
      <c r="BD306" s="486"/>
      <c r="BE306" s="487"/>
      <c r="BF306" s="485"/>
      <c r="BG306" s="484"/>
      <c r="BH306" s="485"/>
      <c r="BI306" s="485"/>
      <c r="BJ306" s="485"/>
      <c r="BK306" s="488"/>
      <c r="BL306" s="489"/>
      <c r="BM306" s="485"/>
      <c r="BN306" s="485"/>
      <c r="BO306" s="485"/>
      <c r="BP306" s="485"/>
      <c r="BQ306" s="490"/>
      <c r="BR306" s="485"/>
      <c r="BS306" s="491" t="str">
        <f>IF(F306="","",IF(OR(AND(分岐管理シート!D304&lt;9, 分岐管理シート!L304&lt;10),AND(分岐管理シート!D304&gt;9, 分岐管理シート!L304&gt;10)),"","error"))</f>
        <v/>
      </c>
      <c r="BT306" s="491"/>
      <c r="BU306" s="491"/>
      <c r="BV306" s="491"/>
      <c r="BW306" s="491"/>
      <c r="BX306" s="491" t="str">
        <f>IF(AND(D306="R7_補正", OR(分岐管理シート!AF304&lt;27,分岐管理シート!AF304&gt;39)),"error","")</f>
        <v/>
      </c>
      <c r="BY306" s="491" t="str">
        <f>IF(F306="","",IF(OR(分岐管理シート!AG304&lt;27,分岐管理シート!AG304&gt;39),"error",""))</f>
        <v/>
      </c>
      <c r="BZ306" s="491" t="str">
        <f>IF(F306="","",IF(AND(OR(AD306="○", D306="R7_補正", D306="R7_予備"), 分岐管理シート!AG304&gt;=27),"",IF(AND(分岐管理シート!AG304&lt;=38, 分岐管理シート!AG304&gt;=27),"","error")))</f>
        <v/>
      </c>
      <c r="CA306" s="492" t="str">
        <f>IF(OR(D306="", D306="R6_補正", D306="R7_予備"),
   "",IF(F306="","",IF(AND(VLOOKUP(AE306,―!$AH$15:$AI$40,2,FALSE) &lt;= VLOOKUP(AF306,―!$AH$15:$AI$40,2,FALSE),VLOOKUP(AF306,―!$AH$15:$AI$40,2,FALSE) &lt;= VLOOKUP(AG306,―!$AH$15:$AI$40,2,FALSE)),"","error")))</f>
        <v/>
      </c>
      <c r="CB306" s="492" t="str">
        <f t="shared" si="15"/>
        <v/>
      </c>
      <c r="CC306" s="491" t="str">
        <f t="shared" si="16"/>
        <v/>
      </c>
      <c r="CD306" s="491" t="str">
        <f t="shared" si="17"/>
        <v/>
      </c>
      <c r="CE306" s="485"/>
      <c r="CF306" s="485"/>
      <c r="CG306" s="485"/>
      <c r="CH306" s="485"/>
      <c r="CI306" s="485" t="str">
        <f>分岐管理シート!BD304</f>
        <v/>
      </c>
      <c r="CJ306" s="493" t="str">
        <f t="shared" si="18"/>
        <v/>
      </c>
      <c r="CK306" s="555" t="str">
        <f>IF(D306="R6_補正",IF(SUM(変更カウント!D304:AR304)=0,"","error"),IF(AND(SUM(変更カウント!D304:AE304)=0,SUM(変更カウント!AH304:AP304)=0,変更カウント!AR304=0),"","error"))</f>
        <v/>
      </c>
    </row>
    <row r="307" spans="1:89" ht="24" thickBot="1" x14ac:dyDescent="0.25">
      <c r="A307" s="500"/>
      <c r="B307" s="501"/>
      <c r="C307" s="499">
        <v>233</v>
      </c>
      <c r="D307" s="467"/>
      <c r="E307" s="468"/>
      <c r="F307" s="469"/>
      <c r="G307" s="469"/>
      <c r="H307" s="469"/>
      <c r="I307" s="470"/>
      <c r="J307" s="470"/>
      <c r="K307" s="471"/>
      <c r="L307" s="470"/>
      <c r="M307" s="443"/>
      <c r="N307" s="443"/>
      <c r="O307" s="443"/>
      <c r="P307" s="472"/>
      <c r="Q307" s="197">
        <v>0</v>
      </c>
      <c r="R307" s="198">
        <v>0</v>
      </c>
      <c r="S307" s="473"/>
      <c r="T307" s="197"/>
      <c r="U307" s="197"/>
      <c r="V307" s="197"/>
      <c r="W307" s="474"/>
      <c r="X307" s="473"/>
      <c r="Y307" s="473"/>
      <c r="Z307" s="473"/>
      <c r="AA307" s="475"/>
      <c r="AB307" s="469"/>
      <c r="AC307" s="469"/>
      <c r="AD307" s="469"/>
      <c r="AE307" s="476"/>
      <c r="AF307" s="221"/>
      <c r="AG307" s="221"/>
      <c r="AH307" s="477"/>
      <c r="AI307" s="478"/>
      <c r="AJ307" s="475"/>
      <c r="AK307" s="479"/>
      <c r="AL307" s="479"/>
      <c r="AM307" s="480"/>
      <c r="AN307" s="479"/>
      <c r="AO307" s="481"/>
      <c r="AP307" s="482"/>
      <c r="AQ307" s="552"/>
      <c r="AR307" s="483"/>
      <c r="AS307" s="539"/>
      <c r="AT307" s="540"/>
      <c r="AU307" s="541"/>
      <c r="AV307" s="484"/>
      <c r="AW307" s="484"/>
      <c r="AX307" s="484"/>
      <c r="AY307" s="484"/>
      <c r="AZ307" s="484"/>
      <c r="BA307" s="484"/>
      <c r="BB307" s="485"/>
      <c r="BC307" s="485"/>
      <c r="BD307" s="486"/>
      <c r="BE307" s="487"/>
      <c r="BF307" s="485"/>
      <c r="BG307" s="484"/>
      <c r="BH307" s="485"/>
      <c r="BI307" s="485"/>
      <c r="BJ307" s="485"/>
      <c r="BK307" s="488"/>
      <c r="BL307" s="489"/>
      <c r="BM307" s="485"/>
      <c r="BN307" s="485"/>
      <c r="BO307" s="485"/>
      <c r="BP307" s="485"/>
      <c r="BQ307" s="490"/>
      <c r="BR307" s="485"/>
      <c r="BS307" s="491" t="str">
        <f>IF(F307="","",IF(OR(AND(分岐管理シート!D305&lt;9, 分岐管理シート!L305&lt;10),AND(分岐管理シート!D305&gt;9, 分岐管理シート!L305&gt;10)),"","error"))</f>
        <v/>
      </c>
      <c r="BT307" s="491"/>
      <c r="BU307" s="491"/>
      <c r="BV307" s="491"/>
      <c r="BW307" s="491"/>
      <c r="BX307" s="491" t="str">
        <f>IF(AND(D307="R7_補正", OR(分岐管理シート!AF305&lt;27,分岐管理シート!AF305&gt;39)),"error","")</f>
        <v/>
      </c>
      <c r="BY307" s="491" t="str">
        <f>IF(F307="","",IF(OR(分岐管理シート!AG305&lt;27,分岐管理シート!AG305&gt;39),"error",""))</f>
        <v/>
      </c>
      <c r="BZ307" s="491" t="str">
        <f>IF(F307="","",IF(AND(OR(AD307="○", D307="R7_補正", D307="R7_予備"), 分岐管理シート!AG305&gt;=27),"",IF(AND(分岐管理シート!AG305&lt;=38, 分岐管理シート!AG305&gt;=27),"","error")))</f>
        <v/>
      </c>
      <c r="CA307" s="492" t="str">
        <f>IF(OR(D307="", D307="R6_補正", D307="R7_予備"),
   "",IF(F307="","",IF(AND(VLOOKUP(AE307,―!$AH$15:$AI$40,2,FALSE) &lt;= VLOOKUP(AF307,―!$AH$15:$AI$40,2,FALSE),VLOOKUP(AF307,―!$AH$15:$AI$40,2,FALSE) &lt;= VLOOKUP(AG307,―!$AH$15:$AI$40,2,FALSE)),"","error")))</f>
        <v/>
      </c>
      <c r="CB307" s="492" t="str">
        <f t="shared" si="15"/>
        <v/>
      </c>
      <c r="CC307" s="491" t="str">
        <f t="shared" si="16"/>
        <v/>
      </c>
      <c r="CD307" s="491" t="str">
        <f t="shared" si="17"/>
        <v/>
      </c>
      <c r="CE307" s="485"/>
      <c r="CF307" s="485"/>
      <c r="CG307" s="485"/>
      <c r="CH307" s="485"/>
      <c r="CI307" s="485" t="str">
        <f>分岐管理シート!BD305</f>
        <v/>
      </c>
      <c r="CJ307" s="493" t="str">
        <f t="shared" si="18"/>
        <v/>
      </c>
      <c r="CK307" s="555" t="str">
        <f>IF(D307="R6_補正",IF(SUM(変更カウント!D305:AR305)=0,"","error"),IF(AND(SUM(変更カウント!D305:AE305)=0,SUM(変更カウント!AH305:AP305)=0,変更カウント!AR305=0),"","error"))</f>
        <v/>
      </c>
    </row>
    <row r="308" spans="1:89" ht="24" thickBot="1" x14ac:dyDescent="0.25">
      <c r="A308" s="500"/>
      <c r="B308" s="501"/>
      <c r="C308" s="499">
        <v>234</v>
      </c>
      <c r="D308" s="467"/>
      <c r="E308" s="468"/>
      <c r="F308" s="469"/>
      <c r="G308" s="469"/>
      <c r="H308" s="469"/>
      <c r="I308" s="470"/>
      <c r="J308" s="470"/>
      <c r="K308" s="471"/>
      <c r="L308" s="470"/>
      <c r="M308" s="443"/>
      <c r="N308" s="443"/>
      <c r="O308" s="443"/>
      <c r="P308" s="472"/>
      <c r="Q308" s="197">
        <v>0</v>
      </c>
      <c r="R308" s="198">
        <v>0</v>
      </c>
      <c r="S308" s="473"/>
      <c r="T308" s="197"/>
      <c r="U308" s="197"/>
      <c r="V308" s="197"/>
      <c r="W308" s="474"/>
      <c r="X308" s="473"/>
      <c r="Y308" s="473"/>
      <c r="Z308" s="473"/>
      <c r="AA308" s="475"/>
      <c r="AB308" s="469"/>
      <c r="AC308" s="469"/>
      <c r="AD308" s="469"/>
      <c r="AE308" s="476"/>
      <c r="AF308" s="221"/>
      <c r="AG308" s="221"/>
      <c r="AH308" s="477"/>
      <c r="AI308" s="478"/>
      <c r="AJ308" s="475"/>
      <c r="AK308" s="479"/>
      <c r="AL308" s="479"/>
      <c r="AM308" s="480"/>
      <c r="AN308" s="479"/>
      <c r="AO308" s="481"/>
      <c r="AP308" s="482"/>
      <c r="AQ308" s="552"/>
      <c r="AR308" s="483"/>
      <c r="AS308" s="539"/>
      <c r="AT308" s="540"/>
      <c r="AU308" s="541"/>
      <c r="AV308" s="484"/>
      <c r="AW308" s="484"/>
      <c r="AX308" s="484"/>
      <c r="AY308" s="484"/>
      <c r="AZ308" s="484"/>
      <c r="BA308" s="484"/>
      <c r="BB308" s="485"/>
      <c r="BC308" s="485"/>
      <c r="BD308" s="486"/>
      <c r="BE308" s="487"/>
      <c r="BF308" s="485"/>
      <c r="BG308" s="484"/>
      <c r="BH308" s="485"/>
      <c r="BI308" s="485"/>
      <c r="BJ308" s="485"/>
      <c r="BK308" s="488"/>
      <c r="BL308" s="489"/>
      <c r="BM308" s="485"/>
      <c r="BN308" s="485"/>
      <c r="BO308" s="485"/>
      <c r="BP308" s="485"/>
      <c r="BQ308" s="490"/>
      <c r="BR308" s="485"/>
      <c r="BS308" s="491" t="str">
        <f>IF(F308="","",IF(OR(AND(分岐管理シート!D306&lt;9, 分岐管理シート!L306&lt;10),AND(分岐管理シート!D306&gt;9, 分岐管理シート!L306&gt;10)),"","error"))</f>
        <v/>
      </c>
      <c r="BT308" s="491"/>
      <c r="BU308" s="491"/>
      <c r="BV308" s="491"/>
      <c r="BW308" s="491"/>
      <c r="BX308" s="491" t="str">
        <f>IF(AND(D308="R7_補正", OR(分岐管理シート!AF306&lt;27,分岐管理シート!AF306&gt;39)),"error","")</f>
        <v/>
      </c>
      <c r="BY308" s="491" t="str">
        <f>IF(F308="","",IF(OR(分岐管理シート!AG306&lt;27,分岐管理シート!AG306&gt;39),"error",""))</f>
        <v/>
      </c>
      <c r="BZ308" s="491" t="str">
        <f>IF(F308="","",IF(AND(OR(AD308="○", D308="R7_補正", D308="R7_予備"), 分岐管理シート!AG306&gt;=27),"",IF(AND(分岐管理シート!AG306&lt;=38, 分岐管理シート!AG306&gt;=27),"","error")))</f>
        <v/>
      </c>
      <c r="CA308" s="492" t="str">
        <f>IF(OR(D308="", D308="R6_補正", D308="R7_予備"),
   "",IF(F308="","",IF(AND(VLOOKUP(AE308,―!$AH$15:$AI$40,2,FALSE) &lt;= VLOOKUP(AF308,―!$AH$15:$AI$40,2,FALSE),VLOOKUP(AF308,―!$AH$15:$AI$40,2,FALSE) &lt;= VLOOKUP(AG308,―!$AH$15:$AI$40,2,FALSE)),"","error")))</f>
        <v/>
      </c>
      <c r="CB308" s="492" t="str">
        <f t="shared" si="15"/>
        <v/>
      </c>
      <c r="CC308" s="491" t="str">
        <f t="shared" si="16"/>
        <v/>
      </c>
      <c r="CD308" s="491" t="str">
        <f t="shared" si="17"/>
        <v/>
      </c>
      <c r="CE308" s="485"/>
      <c r="CF308" s="485"/>
      <c r="CG308" s="485"/>
      <c r="CH308" s="485"/>
      <c r="CI308" s="485" t="str">
        <f>分岐管理シート!BD306</f>
        <v/>
      </c>
      <c r="CJ308" s="493" t="str">
        <f t="shared" si="18"/>
        <v/>
      </c>
      <c r="CK308" s="555" t="str">
        <f>IF(D308="R6_補正",IF(SUM(変更カウント!D306:AR306)=0,"","error"),IF(AND(SUM(変更カウント!D306:AE306)=0,SUM(変更カウント!AH306:AP306)=0,変更カウント!AR306=0),"","error"))</f>
        <v/>
      </c>
    </row>
    <row r="309" spans="1:89" ht="24" thickBot="1" x14ac:dyDescent="0.25">
      <c r="A309" s="500"/>
      <c r="B309" s="501"/>
      <c r="C309" s="498">
        <v>235</v>
      </c>
      <c r="D309" s="467"/>
      <c r="E309" s="468"/>
      <c r="F309" s="469"/>
      <c r="G309" s="469"/>
      <c r="H309" s="469"/>
      <c r="I309" s="470"/>
      <c r="J309" s="470"/>
      <c r="K309" s="471"/>
      <c r="L309" s="470"/>
      <c r="M309" s="443"/>
      <c r="N309" s="443"/>
      <c r="O309" s="443"/>
      <c r="P309" s="472"/>
      <c r="Q309" s="197">
        <v>0</v>
      </c>
      <c r="R309" s="198">
        <v>0</v>
      </c>
      <c r="S309" s="473"/>
      <c r="T309" s="197"/>
      <c r="U309" s="197"/>
      <c r="V309" s="197"/>
      <c r="W309" s="474"/>
      <c r="X309" s="473"/>
      <c r="Y309" s="473"/>
      <c r="Z309" s="473"/>
      <c r="AA309" s="475"/>
      <c r="AB309" s="469"/>
      <c r="AC309" s="469"/>
      <c r="AD309" s="469"/>
      <c r="AE309" s="476"/>
      <c r="AF309" s="221"/>
      <c r="AG309" s="221"/>
      <c r="AH309" s="477"/>
      <c r="AI309" s="478"/>
      <c r="AJ309" s="475"/>
      <c r="AK309" s="479"/>
      <c r="AL309" s="479"/>
      <c r="AM309" s="480"/>
      <c r="AN309" s="479"/>
      <c r="AO309" s="481"/>
      <c r="AP309" s="482"/>
      <c r="AQ309" s="552"/>
      <c r="AR309" s="483"/>
      <c r="AS309" s="539"/>
      <c r="AT309" s="540"/>
      <c r="AU309" s="541"/>
      <c r="AV309" s="484"/>
      <c r="AW309" s="484"/>
      <c r="AX309" s="484"/>
      <c r="AY309" s="484"/>
      <c r="AZ309" s="484"/>
      <c r="BA309" s="484"/>
      <c r="BB309" s="485"/>
      <c r="BC309" s="485"/>
      <c r="BD309" s="486"/>
      <c r="BE309" s="487"/>
      <c r="BF309" s="485"/>
      <c r="BG309" s="484"/>
      <c r="BH309" s="485"/>
      <c r="BI309" s="485"/>
      <c r="BJ309" s="485"/>
      <c r="BK309" s="488"/>
      <c r="BL309" s="489"/>
      <c r="BM309" s="485"/>
      <c r="BN309" s="485"/>
      <c r="BO309" s="485"/>
      <c r="BP309" s="485"/>
      <c r="BQ309" s="490"/>
      <c r="BR309" s="485"/>
      <c r="BS309" s="491" t="str">
        <f>IF(F309="","",IF(OR(AND(分岐管理シート!D307&lt;9, 分岐管理シート!L307&lt;10),AND(分岐管理シート!D307&gt;9, 分岐管理シート!L307&gt;10)),"","error"))</f>
        <v/>
      </c>
      <c r="BT309" s="491"/>
      <c r="BU309" s="491"/>
      <c r="BV309" s="491"/>
      <c r="BW309" s="491"/>
      <c r="BX309" s="491" t="str">
        <f>IF(AND(D309="R7_補正", OR(分岐管理シート!AF307&lt;27,分岐管理シート!AF307&gt;39)),"error","")</f>
        <v/>
      </c>
      <c r="BY309" s="491" t="str">
        <f>IF(F309="","",IF(OR(分岐管理シート!AG307&lt;27,分岐管理シート!AG307&gt;39),"error",""))</f>
        <v/>
      </c>
      <c r="BZ309" s="491" t="str">
        <f>IF(F309="","",IF(AND(OR(AD309="○", D309="R7_補正", D309="R7_予備"), 分岐管理シート!AG307&gt;=27),"",IF(AND(分岐管理シート!AG307&lt;=38, 分岐管理シート!AG307&gt;=27),"","error")))</f>
        <v/>
      </c>
      <c r="CA309" s="492" t="str">
        <f>IF(OR(D309="", D309="R6_補正", D309="R7_予備"),
   "",IF(F309="","",IF(AND(VLOOKUP(AE309,―!$AH$15:$AI$40,2,FALSE) &lt;= VLOOKUP(AF309,―!$AH$15:$AI$40,2,FALSE),VLOOKUP(AF309,―!$AH$15:$AI$40,2,FALSE) &lt;= VLOOKUP(AG309,―!$AH$15:$AI$40,2,FALSE)),"","error")))</f>
        <v/>
      </c>
      <c r="CB309" s="492" t="str">
        <f t="shared" si="15"/>
        <v/>
      </c>
      <c r="CC309" s="491" t="str">
        <f t="shared" si="16"/>
        <v/>
      </c>
      <c r="CD309" s="491" t="str">
        <f t="shared" si="17"/>
        <v/>
      </c>
      <c r="CE309" s="485"/>
      <c r="CF309" s="485"/>
      <c r="CG309" s="485"/>
      <c r="CH309" s="485"/>
      <c r="CI309" s="485" t="str">
        <f>分岐管理シート!BD307</f>
        <v/>
      </c>
      <c r="CJ309" s="493" t="str">
        <f t="shared" si="18"/>
        <v/>
      </c>
      <c r="CK309" s="555" t="str">
        <f>IF(D309="R6_補正",IF(SUM(変更カウント!D307:AR307)=0,"","error"),IF(AND(SUM(変更カウント!D307:AE307)=0,SUM(変更カウント!AH307:AP307)=0,変更カウント!AR307=0),"","error"))</f>
        <v/>
      </c>
    </row>
    <row r="310" spans="1:89" ht="24" thickBot="1" x14ac:dyDescent="0.25">
      <c r="A310" s="500"/>
      <c r="B310" s="501"/>
      <c r="C310" s="499">
        <v>236</v>
      </c>
      <c r="D310" s="467"/>
      <c r="E310" s="468"/>
      <c r="F310" s="469"/>
      <c r="G310" s="469"/>
      <c r="H310" s="469"/>
      <c r="I310" s="470"/>
      <c r="J310" s="470"/>
      <c r="K310" s="471"/>
      <c r="L310" s="470"/>
      <c r="M310" s="443"/>
      <c r="N310" s="443"/>
      <c r="O310" s="443"/>
      <c r="P310" s="472"/>
      <c r="Q310" s="197">
        <v>0</v>
      </c>
      <c r="R310" s="198">
        <v>0</v>
      </c>
      <c r="S310" s="473"/>
      <c r="T310" s="197"/>
      <c r="U310" s="197"/>
      <c r="V310" s="197"/>
      <c r="W310" s="474"/>
      <c r="X310" s="473"/>
      <c r="Y310" s="473"/>
      <c r="Z310" s="473"/>
      <c r="AA310" s="475"/>
      <c r="AB310" s="469"/>
      <c r="AC310" s="469"/>
      <c r="AD310" s="469"/>
      <c r="AE310" s="476"/>
      <c r="AF310" s="221"/>
      <c r="AG310" s="221"/>
      <c r="AH310" s="477"/>
      <c r="AI310" s="478"/>
      <c r="AJ310" s="475"/>
      <c r="AK310" s="479"/>
      <c r="AL310" s="479"/>
      <c r="AM310" s="480"/>
      <c r="AN310" s="479"/>
      <c r="AO310" s="481"/>
      <c r="AP310" s="482"/>
      <c r="AQ310" s="552"/>
      <c r="AR310" s="483"/>
      <c r="AS310" s="539"/>
      <c r="AT310" s="540"/>
      <c r="AU310" s="541"/>
      <c r="AV310" s="484"/>
      <c r="AW310" s="484"/>
      <c r="AX310" s="484"/>
      <c r="AY310" s="484"/>
      <c r="AZ310" s="484"/>
      <c r="BA310" s="484"/>
      <c r="BB310" s="485"/>
      <c r="BC310" s="485"/>
      <c r="BD310" s="486"/>
      <c r="BE310" s="487"/>
      <c r="BF310" s="485"/>
      <c r="BG310" s="484"/>
      <c r="BH310" s="485"/>
      <c r="BI310" s="485"/>
      <c r="BJ310" s="485"/>
      <c r="BK310" s="488"/>
      <c r="BL310" s="489"/>
      <c r="BM310" s="485"/>
      <c r="BN310" s="485"/>
      <c r="BO310" s="485"/>
      <c r="BP310" s="485"/>
      <c r="BQ310" s="490"/>
      <c r="BR310" s="485"/>
      <c r="BS310" s="491" t="str">
        <f>IF(F310="","",IF(OR(AND(分岐管理シート!D308&lt;9, 分岐管理シート!L308&lt;10),AND(分岐管理シート!D308&gt;9, 分岐管理シート!L308&gt;10)),"","error"))</f>
        <v/>
      </c>
      <c r="BT310" s="491"/>
      <c r="BU310" s="491"/>
      <c r="BV310" s="491"/>
      <c r="BW310" s="491"/>
      <c r="BX310" s="491" t="str">
        <f>IF(AND(D310="R7_補正", OR(分岐管理シート!AF308&lt;27,分岐管理シート!AF308&gt;39)),"error","")</f>
        <v/>
      </c>
      <c r="BY310" s="491" t="str">
        <f>IF(F310="","",IF(OR(分岐管理シート!AG308&lt;27,分岐管理シート!AG308&gt;39),"error",""))</f>
        <v/>
      </c>
      <c r="BZ310" s="491" t="str">
        <f>IF(F310="","",IF(AND(OR(AD310="○", D310="R7_補正", D310="R7_予備"), 分岐管理シート!AG308&gt;=27),"",IF(AND(分岐管理シート!AG308&lt;=38, 分岐管理シート!AG308&gt;=27),"","error")))</f>
        <v/>
      </c>
      <c r="CA310" s="492" t="str">
        <f>IF(OR(D310="", D310="R6_補正", D310="R7_予備"),
   "",IF(F310="","",IF(AND(VLOOKUP(AE310,―!$AH$15:$AI$40,2,FALSE) &lt;= VLOOKUP(AF310,―!$AH$15:$AI$40,2,FALSE),VLOOKUP(AF310,―!$AH$15:$AI$40,2,FALSE) &lt;= VLOOKUP(AG310,―!$AH$15:$AI$40,2,FALSE)),"","error")))</f>
        <v/>
      </c>
      <c r="CB310" s="492" t="str">
        <f t="shared" si="15"/>
        <v/>
      </c>
      <c r="CC310" s="491" t="str">
        <f t="shared" si="16"/>
        <v/>
      </c>
      <c r="CD310" s="491" t="str">
        <f t="shared" si="17"/>
        <v/>
      </c>
      <c r="CE310" s="485"/>
      <c r="CF310" s="485"/>
      <c r="CG310" s="485"/>
      <c r="CH310" s="485"/>
      <c r="CI310" s="485" t="str">
        <f>分岐管理シート!BD308</f>
        <v/>
      </c>
      <c r="CJ310" s="493" t="str">
        <f t="shared" si="18"/>
        <v/>
      </c>
      <c r="CK310" s="555" t="str">
        <f>IF(D310="R6_補正",IF(SUM(変更カウント!D308:AR308)=0,"","error"),IF(AND(SUM(変更カウント!D308:AE308)=0,SUM(変更カウント!AH308:AP308)=0,変更カウント!AR308=0),"","error"))</f>
        <v/>
      </c>
    </row>
    <row r="311" spans="1:89" ht="24" thickBot="1" x14ac:dyDescent="0.25">
      <c r="A311" s="500"/>
      <c r="B311" s="501"/>
      <c r="C311" s="499">
        <v>237</v>
      </c>
      <c r="D311" s="467"/>
      <c r="E311" s="468"/>
      <c r="F311" s="469"/>
      <c r="G311" s="469"/>
      <c r="H311" s="469"/>
      <c r="I311" s="470"/>
      <c r="J311" s="470"/>
      <c r="K311" s="471"/>
      <c r="L311" s="470"/>
      <c r="M311" s="443"/>
      <c r="N311" s="443"/>
      <c r="O311" s="443"/>
      <c r="P311" s="472"/>
      <c r="Q311" s="197">
        <v>0</v>
      </c>
      <c r="R311" s="198">
        <v>0</v>
      </c>
      <c r="S311" s="473"/>
      <c r="T311" s="197"/>
      <c r="U311" s="197"/>
      <c r="V311" s="197"/>
      <c r="W311" s="474"/>
      <c r="X311" s="473"/>
      <c r="Y311" s="473"/>
      <c r="Z311" s="473"/>
      <c r="AA311" s="475"/>
      <c r="AB311" s="469"/>
      <c r="AC311" s="469"/>
      <c r="AD311" s="469"/>
      <c r="AE311" s="476"/>
      <c r="AF311" s="221"/>
      <c r="AG311" s="221"/>
      <c r="AH311" s="477"/>
      <c r="AI311" s="478"/>
      <c r="AJ311" s="475"/>
      <c r="AK311" s="479"/>
      <c r="AL311" s="479"/>
      <c r="AM311" s="480"/>
      <c r="AN311" s="479"/>
      <c r="AO311" s="481"/>
      <c r="AP311" s="482"/>
      <c r="AQ311" s="552"/>
      <c r="AR311" s="483"/>
      <c r="AS311" s="539"/>
      <c r="AT311" s="540"/>
      <c r="AU311" s="541"/>
      <c r="AV311" s="484"/>
      <c r="AW311" s="484"/>
      <c r="AX311" s="484"/>
      <c r="AY311" s="484"/>
      <c r="AZ311" s="484"/>
      <c r="BA311" s="484"/>
      <c r="BB311" s="485"/>
      <c r="BC311" s="485"/>
      <c r="BD311" s="486"/>
      <c r="BE311" s="487"/>
      <c r="BF311" s="485"/>
      <c r="BG311" s="484"/>
      <c r="BH311" s="485"/>
      <c r="BI311" s="485"/>
      <c r="BJ311" s="485"/>
      <c r="BK311" s="488"/>
      <c r="BL311" s="489"/>
      <c r="BM311" s="485"/>
      <c r="BN311" s="485"/>
      <c r="BO311" s="485"/>
      <c r="BP311" s="485"/>
      <c r="BQ311" s="490"/>
      <c r="BR311" s="485"/>
      <c r="BS311" s="491" t="str">
        <f>IF(F311="","",IF(OR(AND(分岐管理シート!D309&lt;9, 分岐管理シート!L309&lt;10),AND(分岐管理シート!D309&gt;9, 分岐管理シート!L309&gt;10)),"","error"))</f>
        <v/>
      </c>
      <c r="BT311" s="491"/>
      <c r="BU311" s="491"/>
      <c r="BV311" s="491"/>
      <c r="BW311" s="491"/>
      <c r="BX311" s="491" t="str">
        <f>IF(AND(D311="R7_補正", OR(分岐管理シート!AF309&lt;27,分岐管理シート!AF309&gt;39)),"error","")</f>
        <v/>
      </c>
      <c r="BY311" s="491" t="str">
        <f>IF(F311="","",IF(OR(分岐管理シート!AG309&lt;27,分岐管理シート!AG309&gt;39),"error",""))</f>
        <v/>
      </c>
      <c r="BZ311" s="491" t="str">
        <f>IF(F311="","",IF(AND(OR(AD311="○", D311="R7_補正", D311="R7_予備"), 分岐管理シート!AG309&gt;=27),"",IF(AND(分岐管理シート!AG309&lt;=38, 分岐管理シート!AG309&gt;=27),"","error")))</f>
        <v/>
      </c>
      <c r="CA311" s="492" t="str">
        <f>IF(OR(D311="", D311="R6_補正", D311="R7_予備"),
   "",IF(F311="","",IF(AND(VLOOKUP(AE311,―!$AH$15:$AI$40,2,FALSE) &lt;= VLOOKUP(AF311,―!$AH$15:$AI$40,2,FALSE),VLOOKUP(AF311,―!$AH$15:$AI$40,2,FALSE) &lt;= VLOOKUP(AG311,―!$AH$15:$AI$40,2,FALSE)),"","error")))</f>
        <v/>
      </c>
      <c r="CB311" s="492" t="str">
        <f t="shared" si="15"/>
        <v/>
      </c>
      <c r="CC311" s="491" t="str">
        <f t="shared" si="16"/>
        <v/>
      </c>
      <c r="CD311" s="491" t="str">
        <f t="shared" si="17"/>
        <v/>
      </c>
      <c r="CE311" s="485"/>
      <c r="CF311" s="485"/>
      <c r="CG311" s="485"/>
      <c r="CH311" s="485"/>
      <c r="CI311" s="485" t="str">
        <f>分岐管理シート!BD309</f>
        <v/>
      </c>
      <c r="CJ311" s="493" t="str">
        <f t="shared" si="18"/>
        <v/>
      </c>
      <c r="CK311" s="555" t="str">
        <f>IF(D311="R6_補正",IF(SUM(変更カウント!D309:AR309)=0,"","error"),IF(AND(SUM(変更カウント!D309:AE309)=0,SUM(変更カウント!AH309:AP309)=0,変更カウント!AR309=0),"","error"))</f>
        <v/>
      </c>
    </row>
    <row r="312" spans="1:89" ht="24" thickBot="1" x14ac:dyDescent="0.25">
      <c r="A312" s="500"/>
      <c r="B312" s="501"/>
      <c r="C312" s="498">
        <v>238</v>
      </c>
      <c r="D312" s="467"/>
      <c r="E312" s="468"/>
      <c r="F312" s="469"/>
      <c r="G312" s="469"/>
      <c r="H312" s="469"/>
      <c r="I312" s="470"/>
      <c r="J312" s="470"/>
      <c r="K312" s="471"/>
      <c r="L312" s="470"/>
      <c r="M312" s="443"/>
      <c r="N312" s="443"/>
      <c r="O312" s="443"/>
      <c r="P312" s="472"/>
      <c r="Q312" s="197">
        <v>0</v>
      </c>
      <c r="R312" s="198">
        <v>0</v>
      </c>
      <c r="S312" s="473"/>
      <c r="T312" s="197"/>
      <c r="U312" s="197"/>
      <c r="V312" s="197"/>
      <c r="W312" s="474"/>
      <c r="X312" s="473"/>
      <c r="Y312" s="473"/>
      <c r="Z312" s="473"/>
      <c r="AA312" s="475"/>
      <c r="AB312" s="469"/>
      <c r="AC312" s="469"/>
      <c r="AD312" s="469"/>
      <c r="AE312" s="476"/>
      <c r="AF312" s="221"/>
      <c r="AG312" s="221"/>
      <c r="AH312" s="477"/>
      <c r="AI312" s="478"/>
      <c r="AJ312" s="475"/>
      <c r="AK312" s="479"/>
      <c r="AL312" s="479"/>
      <c r="AM312" s="480"/>
      <c r="AN312" s="479"/>
      <c r="AO312" s="481"/>
      <c r="AP312" s="482"/>
      <c r="AQ312" s="552"/>
      <c r="AR312" s="483"/>
      <c r="AS312" s="539"/>
      <c r="AT312" s="540"/>
      <c r="AU312" s="541"/>
      <c r="AV312" s="484"/>
      <c r="AW312" s="484"/>
      <c r="AX312" s="484"/>
      <c r="AY312" s="484"/>
      <c r="AZ312" s="484"/>
      <c r="BA312" s="484"/>
      <c r="BB312" s="485"/>
      <c r="BC312" s="485"/>
      <c r="BD312" s="486"/>
      <c r="BE312" s="487"/>
      <c r="BF312" s="485"/>
      <c r="BG312" s="484"/>
      <c r="BH312" s="485"/>
      <c r="BI312" s="485"/>
      <c r="BJ312" s="485"/>
      <c r="BK312" s="488"/>
      <c r="BL312" s="489"/>
      <c r="BM312" s="485"/>
      <c r="BN312" s="485"/>
      <c r="BO312" s="485"/>
      <c r="BP312" s="485"/>
      <c r="BQ312" s="490"/>
      <c r="BR312" s="485"/>
      <c r="BS312" s="491" t="str">
        <f>IF(F312="","",IF(OR(AND(分岐管理シート!D310&lt;9, 分岐管理シート!L310&lt;10),AND(分岐管理シート!D310&gt;9, 分岐管理シート!L310&gt;10)),"","error"))</f>
        <v/>
      </c>
      <c r="BT312" s="491"/>
      <c r="BU312" s="491"/>
      <c r="BV312" s="491"/>
      <c r="BW312" s="491"/>
      <c r="BX312" s="491" t="str">
        <f>IF(AND(D312="R7_補正", OR(分岐管理シート!AF310&lt;27,分岐管理シート!AF310&gt;39)),"error","")</f>
        <v/>
      </c>
      <c r="BY312" s="491" t="str">
        <f>IF(F312="","",IF(OR(分岐管理シート!AG310&lt;27,分岐管理シート!AG310&gt;39),"error",""))</f>
        <v/>
      </c>
      <c r="BZ312" s="491" t="str">
        <f>IF(F312="","",IF(AND(OR(AD312="○", D312="R7_補正", D312="R7_予備"), 分岐管理シート!AG310&gt;=27),"",IF(AND(分岐管理シート!AG310&lt;=38, 分岐管理シート!AG310&gt;=27),"","error")))</f>
        <v/>
      </c>
      <c r="CA312" s="492" t="str">
        <f>IF(OR(D312="", D312="R6_補正", D312="R7_予備"),
   "",IF(F312="","",IF(AND(VLOOKUP(AE312,―!$AH$15:$AI$40,2,FALSE) &lt;= VLOOKUP(AF312,―!$AH$15:$AI$40,2,FALSE),VLOOKUP(AF312,―!$AH$15:$AI$40,2,FALSE) &lt;= VLOOKUP(AG312,―!$AH$15:$AI$40,2,FALSE)),"","error")))</f>
        <v/>
      </c>
      <c r="CB312" s="492" t="str">
        <f t="shared" si="15"/>
        <v/>
      </c>
      <c r="CC312" s="491" t="str">
        <f t="shared" si="16"/>
        <v/>
      </c>
      <c r="CD312" s="491" t="str">
        <f t="shared" si="17"/>
        <v/>
      </c>
      <c r="CE312" s="485"/>
      <c r="CF312" s="485"/>
      <c r="CG312" s="485"/>
      <c r="CH312" s="485"/>
      <c r="CI312" s="485" t="str">
        <f>分岐管理シート!BD310</f>
        <v/>
      </c>
      <c r="CJ312" s="493" t="str">
        <f t="shared" si="18"/>
        <v/>
      </c>
      <c r="CK312" s="555" t="str">
        <f>IF(D312="R6_補正",IF(SUM(変更カウント!D310:AR310)=0,"","error"),IF(AND(SUM(変更カウント!D310:AE310)=0,SUM(変更カウント!AH310:AP310)=0,変更カウント!AR310=0),"","error"))</f>
        <v/>
      </c>
    </row>
    <row r="313" spans="1:89" ht="24" thickBot="1" x14ac:dyDescent="0.25">
      <c r="A313" s="500"/>
      <c r="B313" s="501"/>
      <c r="C313" s="499">
        <v>239</v>
      </c>
      <c r="D313" s="467"/>
      <c r="E313" s="468"/>
      <c r="F313" s="469"/>
      <c r="G313" s="469"/>
      <c r="H313" s="469"/>
      <c r="I313" s="470"/>
      <c r="J313" s="470"/>
      <c r="K313" s="471"/>
      <c r="L313" s="470"/>
      <c r="M313" s="443"/>
      <c r="N313" s="443"/>
      <c r="O313" s="443"/>
      <c r="P313" s="472"/>
      <c r="Q313" s="197">
        <v>0</v>
      </c>
      <c r="R313" s="198">
        <v>0</v>
      </c>
      <c r="S313" s="473"/>
      <c r="T313" s="197"/>
      <c r="U313" s="197"/>
      <c r="V313" s="197"/>
      <c r="W313" s="474"/>
      <c r="X313" s="473"/>
      <c r="Y313" s="473"/>
      <c r="Z313" s="473"/>
      <c r="AA313" s="475"/>
      <c r="AB313" s="469"/>
      <c r="AC313" s="469"/>
      <c r="AD313" s="469"/>
      <c r="AE313" s="476"/>
      <c r="AF313" s="221"/>
      <c r="AG313" s="221"/>
      <c r="AH313" s="477"/>
      <c r="AI313" s="478"/>
      <c r="AJ313" s="475"/>
      <c r="AK313" s="479"/>
      <c r="AL313" s="479"/>
      <c r="AM313" s="480"/>
      <c r="AN313" s="479"/>
      <c r="AO313" s="481"/>
      <c r="AP313" s="482"/>
      <c r="AQ313" s="552"/>
      <c r="AR313" s="483"/>
      <c r="AS313" s="539"/>
      <c r="AT313" s="540"/>
      <c r="AU313" s="541"/>
      <c r="AV313" s="484"/>
      <c r="AW313" s="484"/>
      <c r="AX313" s="484"/>
      <c r="AY313" s="484"/>
      <c r="AZ313" s="484"/>
      <c r="BA313" s="484"/>
      <c r="BB313" s="485"/>
      <c r="BC313" s="485"/>
      <c r="BD313" s="486"/>
      <c r="BE313" s="487"/>
      <c r="BF313" s="485"/>
      <c r="BG313" s="484"/>
      <c r="BH313" s="485"/>
      <c r="BI313" s="485"/>
      <c r="BJ313" s="485"/>
      <c r="BK313" s="488"/>
      <c r="BL313" s="489"/>
      <c r="BM313" s="485"/>
      <c r="BN313" s="485"/>
      <c r="BO313" s="485"/>
      <c r="BP313" s="485"/>
      <c r="BQ313" s="490"/>
      <c r="BR313" s="485"/>
      <c r="BS313" s="491" t="str">
        <f>IF(F313="","",IF(OR(AND(分岐管理シート!D311&lt;9, 分岐管理シート!L311&lt;10),AND(分岐管理シート!D311&gt;9, 分岐管理シート!L311&gt;10)),"","error"))</f>
        <v/>
      </c>
      <c r="BT313" s="491"/>
      <c r="BU313" s="491"/>
      <c r="BV313" s="491"/>
      <c r="BW313" s="491"/>
      <c r="BX313" s="491" t="str">
        <f>IF(AND(D313="R7_補正", OR(分岐管理シート!AF311&lt;27,分岐管理シート!AF311&gt;39)),"error","")</f>
        <v/>
      </c>
      <c r="BY313" s="491" t="str">
        <f>IF(F313="","",IF(OR(分岐管理シート!AG311&lt;27,分岐管理シート!AG311&gt;39),"error",""))</f>
        <v/>
      </c>
      <c r="BZ313" s="491" t="str">
        <f>IF(F313="","",IF(AND(OR(AD313="○", D313="R7_補正", D313="R7_予備"), 分岐管理シート!AG311&gt;=27),"",IF(AND(分岐管理シート!AG311&lt;=38, 分岐管理シート!AG311&gt;=27),"","error")))</f>
        <v/>
      </c>
      <c r="CA313" s="492" t="str">
        <f>IF(OR(D313="", D313="R6_補正", D313="R7_予備"),
   "",IF(F313="","",IF(AND(VLOOKUP(AE313,―!$AH$15:$AI$40,2,FALSE) &lt;= VLOOKUP(AF313,―!$AH$15:$AI$40,2,FALSE),VLOOKUP(AF313,―!$AH$15:$AI$40,2,FALSE) &lt;= VLOOKUP(AG313,―!$AH$15:$AI$40,2,FALSE)),"","error")))</f>
        <v/>
      </c>
      <c r="CB313" s="492" t="str">
        <f t="shared" si="15"/>
        <v/>
      </c>
      <c r="CC313" s="491" t="str">
        <f t="shared" si="16"/>
        <v/>
      </c>
      <c r="CD313" s="491" t="str">
        <f t="shared" si="17"/>
        <v/>
      </c>
      <c r="CE313" s="485"/>
      <c r="CF313" s="485"/>
      <c r="CG313" s="485"/>
      <c r="CH313" s="485"/>
      <c r="CI313" s="485" t="str">
        <f>分岐管理シート!BD311</f>
        <v/>
      </c>
      <c r="CJ313" s="493" t="str">
        <f t="shared" si="18"/>
        <v/>
      </c>
      <c r="CK313" s="555" t="str">
        <f>IF(D313="R6_補正",IF(SUM(変更カウント!D311:AR311)=0,"","error"),IF(AND(SUM(変更カウント!D311:AE311)=0,SUM(変更カウント!AH311:AP311)=0,変更カウント!AR311=0),"","error"))</f>
        <v/>
      </c>
    </row>
    <row r="314" spans="1:89" ht="24" thickBot="1" x14ac:dyDescent="0.25">
      <c r="A314" s="500"/>
      <c r="B314" s="501"/>
      <c r="C314" s="499">
        <v>240</v>
      </c>
      <c r="D314" s="467"/>
      <c r="E314" s="468"/>
      <c r="F314" s="469"/>
      <c r="G314" s="469"/>
      <c r="H314" s="469"/>
      <c r="I314" s="470"/>
      <c r="J314" s="470"/>
      <c r="K314" s="471"/>
      <c r="L314" s="470"/>
      <c r="M314" s="443"/>
      <c r="N314" s="443"/>
      <c r="O314" s="443"/>
      <c r="P314" s="472"/>
      <c r="Q314" s="197">
        <v>0</v>
      </c>
      <c r="R314" s="198">
        <v>0</v>
      </c>
      <c r="S314" s="473"/>
      <c r="T314" s="197"/>
      <c r="U314" s="197"/>
      <c r="V314" s="197"/>
      <c r="W314" s="474"/>
      <c r="X314" s="473"/>
      <c r="Y314" s="473"/>
      <c r="Z314" s="473"/>
      <c r="AA314" s="475"/>
      <c r="AB314" s="469"/>
      <c r="AC314" s="469"/>
      <c r="AD314" s="469"/>
      <c r="AE314" s="476"/>
      <c r="AF314" s="221"/>
      <c r="AG314" s="221"/>
      <c r="AH314" s="477"/>
      <c r="AI314" s="478"/>
      <c r="AJ314" s="475"/>
      <c r="AK314" s="479"/>
      <c r="AL314" s="479"/>
      <c r="AM314" s="480"/>
      <c r="AN314" s="479"/>
      <c r="AO314" s="481"/>
      <c r="AP314" s="482"/>
      <c r="AQ314" s="552"/>
      <c r="AR314" s="483"/>
      <c r="AS314" s="539"/>
      <c r="AT314" s="540"/>
      <c r="AU314" s="541"/>
      <c r="AV314" s="484"/>
      <c r="AW314" s="484"/>
      <c r="AX314" s="484"/>
      <c r="AY314" s="484"/>
      <c r="AZ314" s="484"/>
      <c r="BA314" s="484"/>
      <c r="BB314" s="485"/>
      <c r="BC314" s="485"/>
      <c r="BD314" s="486"/>
      <c r="BE314" s="487"/>
      <c r="BF314" s="485"/>
      <c r="BG314" s="484"/>
      <c r="BH314" s="485"/>
      <c r="BI314" s="485"/>
      <c r="BJ314" s="485"/>
      <c r="BK314" s="488"/>
      <c r="BL314" s="489"/>
      <c r="BM314" s="485"/>
      <c r="BN314" s="485"/>
      <c r="BO314" s="485"/>
      <c r="BP314" s="485"/>
      <c r="BQ314" s="490"/>
      <c r="BR314" s="485"/>
      <c r="BS314" s="491" t="str">
        <f>IF(F314="","",IF(OR(AND(分岐管理シート!D312&lt;9, 分岐管理シート!L312&lt;10),AND(分岐管理シート!D312&gt;9, 分岐管理シート!L312&gt;10)),"","error"))</f>
        <v/>
      </c>
      <c r="BT314" s="491"/>
      <c r="BU314" s="491"/>
      <c r="BV314" s="491"/>
      <c r="BW314" s="491"/>
      <c r="BX314" s="491" t="str">
        <f>IF(AND(D314="R7_補正", OR(分岐管理シート!AF312&lt;27,分岐管理シート!AF312&gt;39)),"error","")</f>
        <v/>
      </c>
      <c r="BY314" s="491" t="str">
        <f>IF(F314="","",IF(OR(分岐管理シート!AG312&lt;27,分岐管理シート!AG312&gt;39),"error",""))</f>
        <v/>
      </c>
      <c r="BZ314" s="491" t="str">
        <f>IF(F314="","",IF(AND(OR(AD314="○", D314="R7_補正", D314="R7_予備"), 分岐管理シート!AG312&gt;=27),"",IF(AND(分岐管理シート!AG312&lt;=38, 分岐管理シート!AG312&gt;=27),"","error")))</f>
        <v/>
      </c>
      <c r="CA314" s="492" t="str">
        <f>IF(OR(D314="", D314="R6_補正", D314="R7_予備"),
   "",IF(F314="","",IF(AND(VLOOKUP(AE314,―!$AH$15:$AI$40,2,FALSE) &lt;= VLOOKUP(AF314,―!$AH$15:$AI$40,2,FALSE),VLOOKUP(AF314,―!$AH$15:$AI$40,2,FALSE) &lt;= VLOOKUP(AG314,―!$AH$15:$AI$40,2,FALSE)),"","error")))</f>
        <v/>
      </c>
      <c r="CB314" s="492" t="str">
        <f t="shared" si="15"/>
        <v/>
      </c>
      <c r="CC314" s="491" t="str">
        <f t="shared" si="16"/>
        <v/>
      </c>
      <c r="CD314" s="491" t="str">
        <f t="shared" si="17"/>
        <v/>
      </c>
      <c r="CE314" s="485"/>
      <c r="CF314" s="485"/>
      <c r="CG314" s="485"/>
      <c r="CH314" s="485"/>
      <c r="CI314" s="485" t="str">
        <f>分岐管理シート!BD312</f>
        <v/>
      </c>
      <c r="CJ314" s="493" t="str">
        <f t="shared" si="18"/>
        <v/>
      </c>
      <c r="CK314" s="555" t="str">
        <f>IF(D314="R6_補正",IF(SUM(変更カウント!D312:AR312)=0,"","error"),IF(AND(SUM(変更カウント!D312:AE312)=0,SUM(変更カウント!AH312:AP312)=0,変更カウント!AR312=0),"","error"))</f>
        <v/>
      </c>
    </row>
    <row r="315" spans="1:89" ht="24" thickBot="1" x14ac:dyDescent="0.25">
      <c r="A315" s="500"/>
      <c r="B315" s="501"/>
      <c r="C315" s="498">
        <v>241</v>
      </c>
      <c r="D315" s="467"/>
      <c r="E315" s="468"/>
      <c r="F315" s="469"/>
      <c r="G315" s="469"/>
      <c r="H315" s="469"/>
      <c r="I315" s="470"/>
      <c r="J315" s="470"/>
      <c r="K315" s="471"/>
      <c r="L315" s="470"/>
      <c r="M315" s="443"/>
      <c r="N315" s="443"/>
      <c r="O315" s="443"/>
      <c r="P315" s="472"/>
      <c r="Q315" s="197">
        <v>0</v>
      </c>
      <c r="R315" s="198">
        <v>0</v>
      </c>
      <c r="S315" s="473"/>
      <c r="T315" s="197"/>
      <c r="U315" s="197"/>
      <c r="V315" s="197"/>
      <c r="W315" s="474"/>
      <c r="X315" s="473"/>
      <c r="Y315" s="473"/>
      <c r="Z315" s="473"/>
      <c r="AA315" s="475"/>
      <c r="AB315" s="469"/>
      <c r="AC315" s="469"/>
      <c r="AD315" s="469"/>
      <c r="AE315" s="476"/>
      <c r="AF315" s="221"/>
      <c r="AG315" s="221"/>
      <c r="AH315" s="477"/>
      <c r="AI315" s="478"/>
      <c r="AJ315" s="475"/>
      <c r="AK315" s="479"/>
      <c r="AL315" s="479"/>
      <c r="AM315" s="480"/>
      <c r="AN315" s="479"/>
      <c r="AO315" s="481"/>
      <c r="AP315" s="482"/>
      <c r="AQ315" s="552"/>
      <c r="AR315" s="483"/>
      <c r="AS315" s="539"/>
      <c r="AT315" s="540"/>
      <c r="AU315" s="541"/>
      <c r="AV315" s="484"/>
      <c r="AW315" s="484"/>
      <c r="AX315" s="484"/>
      <c r="AY315" s="484"/>
      <c r="AZ315" s="484"/>
      <c r="BA315" s="484"/>
      <c r="BB315" s="485"/>
      <c r="BC315" s="485"/>
      <c r="BD315" s="486"/>
      <c r="BE315" s="487"/>
      <c r="BF315" s="485"/>
      <c r="BG315" s="484"/>
      <c r="BH315" s="485"/>
      <c r="BI315" s="485"/>
      <c r="BJ315" s="485"/>
      <c r="BK315" s="488"/>
      <c r="BL315" s="489"/>
      <c r="BM315" s="485"/>
      <c r="BN315" s="485"/>
      <c r="BO315" s="485"/>
      <c r="BP315" s="485"/>
      <c r="BQ315" s="490"/>
      <c r="BR315" s="485"/>
      <c r="BS315" s="491" t="str">
        <f>IF(F315="","",IF(OR(AND(分岐管理シート!D313&lt;9, 分岐管理シート!L313&lt;10),AND(分岐管理シート!D313&gt;9, 分岐管理シート!L313&gt;10)),"","error"))</f>
        <v/>
      </c>
      <c r="BT315" s="491"/>
      <c r="BU315" s="491"/>
      <c r="BV315" s="491"/>
      <c r="BW315" s="491"/>
      <c r="BX315" s="491" t="str">
        <f>IF(AND(D315="R7_補正", OR(分岐管理シート!AF313&lt;27,分岐管理シート!AF313&gt;39)),"error","")</f>
        <v/>
      </c>
      <c r="BY315" s="491" t="str">
        <f>IF(F315="","",IF(OR(分岐管理シート!AG313&lt;27,分岐管理シート!AG313&gt;39),"error",""))</f>
        <v/>
      </c>
      <c r="BZ315" s="491" t="str">
        <f>IF(F315="","",IF(AND(OR(AD315="○", D315="R7_補正", D315="R7_予備"), 分岐管理シート!AG313&gt;=27),"",IF(AND(分岐管理シート!AG313&lt;=38, 分岐管理シート!AG313&gt;=27),"","error")))</f>
        <v/>
      </c>
      <c r="CA315" s="492" t="str">
        <f>IF(OR(D315="", D315="R6_補正", D315="R7_予備"),
   "",IF(F315="","",IF(AND(VLOOKUP(AE315,―!$AH$15:$AI$40,2,FALSE) &lt;= VLOOKUP(AF315,―!$AH$15:$AI$40,2,FALSE),VLOOKUP(AF315,―!$AH$15:$AI$40,2,FALSE) &lt;= VLOOKUP(AG315,―!$AH$15:$AI$40,2,FALSE)),"","error")))</f>
        <v/>
      </c>
      <c r="CB315" s="492" t="str">
        <f t="shared" si="15"/>
        <v/>
      </c>
      <c r="CC315" s="491" t="str">
        <f t="shared" si="16"/>
        <v/>
      </c>
      <c r="CD315" s="491" t="str">
        <f t="shared" si="17"/>
        <v/>
      </c>
      <c r="CE315" s="485"/>
      <c r="CF315" s="485"/>
      <c r="CG315" s="485"/>
      <c r="CH315" s="485"/>
      <c r="CI315" s="485" t="str">
        <f>分岐管理シート!BD313</f>
        <v/>
      </c>
      <c r="CJ315" s="493" t="str">
        <f t="shared" si="18"/>
        <v/>
      </c>
      <c r="CK315" s="555" t="str">
        <f>IF(D315="R6_補正",IF(SUM(変更カウント!D313:AR313)=0,"","error"),IF(AND(SUM(変更カウント!D313:AE313)=0,SUM(変更カウント!AH313:AP313)=0,変更カウント!AR313=0),"","error"))</f>
        <v/>
      </c>
    </row>
    <row r="316" spans="1:89" ht="24" thickBot="1" x14ac:dyDescent="0.25">
      <c r="A316" s="500"/>
      <c r="B316" s="501"/>
      <c r="C316" s="499">
        <v>242</v>
      </c>
      <c r="D316" s="467"/>
      <c r="E316" s="468"/>
      <c r="F316" s="469"/>
      <c r="G316" s="469"/>
      <c r="H316" s="469"/>
      <c r="I316" s="470"/>
      <c r="J316" s="470"/>
      <c r="K316" s="471"/>
      <c r="L316" s="470"/>
      <c r="M316" s="443"/>
      <c r="N316" s="443"/>
      <c r="O316" s="443"/>
      <c r="P316" s="472"/>
      <c r="Q316" s="197">
        <v>0</v>
      </c>
      <c r="R316" s="198">
        <v>0</v>
      </c>
      <c r="S316" s="473"/>
      <c r="T316" s="197"/>
      <c r="U316" s="197"/>
      <c r="V316" s="197"/>
      <c r="W316" s="474"/>
      <c r="X316" s="473"/>
      <c r="Y316" s="473"/>
      <c r="Z316" s="473"/>
      <c r="AA316" s="475"/>
      <c r="AB316" s="469"/>
      <c r="AC316" s="469"/>
      <c r="AD316" s="469"/>
      <c r="AE316" s="476"/>
      <c r="AF316" s="221"/>
      <c r="AG316" s="221"/>
      <c r="AH316" s="477"/>
      <c r="AI316" s="478"/>
      <c r="AJ316" s="475"/>
      <c r="AK316" s="479"/>
      <c r="AL316" s="479"/>
      <c r="AM316" s="480"/>
      <c r="AN316" s="479"/>
      <c r="AO316" s="481"/>
      <c r="AP316" s="482"/>
      <c r="AQ316" s="552"/>
      <c r="AR316" s="483"/>
      <c r="AS316" s="539"/>
      <c r="AT316" s="540"/>
      <c r="AU316" s="541"/>
      <c r="AV316" s="484"/>
      <c r="AW316" s="484"/>
      <c r="AX316" s="484"/>
      <c r="AY316" s="484"/>
      <c r="AZ316" s="484"/>
      <c r="BA316" s="484"/>
      <c r="BB316" s="485"/>
      <c r="BC316" s="485"/>
      <c r="BD316" s="486"/>
      <c r="BE316" s="487"/>
      <c r="BF316" s="485"/>
      <c r="BG316" s="484"/>
      <c r="BH316" s="485"/>
      <c r="BI316" s="485"/>
      <c r="BJ316" s="485"/>
      <c r="BK316" s="488"/>
      <c r="BL316" s="489"/>
      <c r="BM316" s="485"/>
      <c r="BN316" s="485"/>
      <c r="BO316" s="485"/>
      <c r="BP316" s="485"/>
      <c r="BQ316" s="490"/>
      <c r="BR316" s="485"/>
      <c r="BS316" s="491" t="str">
        <f>IF(F316="","",IF(OR(AND(分岐管理シート!D314&lt;9, 分岐管理シート!L314&lt;10),AND(分岐管理シート!D314&gt;9, 分岐管理シート!L314&gt;10)),"","error"))</f>
        <v/>
      </c>
      <c r="BT316" s="491"/>
      <c r="BU316" s="491"/>
      <c r="BV316" s="491"/>
      <c r="BW316" s="491"/>
      <c r="BX316" s="491" t="str">
        <f>IF(AND(D316="R7_補正", OR(分岐管理シート!AF314&lt;27,分岐管理シート!AF314&gt;39)),"error","")</f>
        <v/>
      </c>
      <c r="BY316" s="491" t="str">
        <f>IF(F316="","",IF(OR(分岐管理シート!AG314&lt;27,分岐管理シート!AG314&gt;39),"error",""))</f>
        <v/>
      </c>
      <c r="BZ316" s="491" t="str">
        <f>IF(F316="","",IF(AND(OR(AD316="○", D316="R7_補正", D316="R7_予備"), 分岐管理シート!AG314&gt;=27),"",IF(AND(分岐管理シート!AG314&lt;=38, 分岐管理シート!AG314&gt;=27),"","error")))</f>
        <v/>
      </c>
      <c r="CA316" s="492" t="str">
        <f>IF(OR(D316="", D316="R6_補正", D316="R7_予備"),
   "",IF(F316="","",IF(AND(VLOOKUP(AE316,―!$AH$15:$AI$40,2,FALSE) &lt;= VLOOKUP(AF316,―!$AH$15:$AI$40,2,FALSE),VLOOKUP(AF316,―!$AH$15:$AI$40,2,FALSE) &lt;= VLOOKUP(AG316,―!$AH$15:$AI$40,2,FALSE)),"","error")))</f>
        <v/>
      </c>
      <c r="CB316" s="492" t="str">
        <f t="shared" si="15"/>
        <v/>
      </c>
      <c r="CC316" s="491" t="str">
        <f t="shared" si="16"/>
        <v/>
      </c>
      <c r="CD316" s="491" t="str">
        <f t="shared" si="17"/>
        <v/>
      </c>
      <c r="CE316" s="485"/>
      <c r="CF316" s="485"/>
      <c r="CG316" s="485"/>
      <c r="CH316" s="485"/>
      <c r="CI316" s="485" t="str">
        <f>分岐管理シート!BD314</f>
        <v/>
      </c>
      <c r="CJ316" s="493" t="str">
        <f t="shared" si="18"/>
        <v/>
      </c>
      <c r="CK316" s="555" t="str">
        <f>IF(D316="R6_補正",IF(SUM(変更カウント!D314:AR314)=0,"","error"),IF(AND(SUM(変更カウント!D314:AE314)=0,SUM(変更カウント!AH314:AP314)=0,変更カウント!AR314=0),"","error"))</f>
        <v/>
      </c>
    </row>
    <row r="317" spans="1:89" ht="24" thickBot="1" x14ac:dyDescent="0.25">
      <c r="A317" s="500"/>
      <c r="B317" s="501"/>
      <c r="C317" s="499">
        <v>243</v>
      </c>
      <c r="D317" s="467"/>
      <c r="E317" s="468"/>
      <c r="F317" s="469"/>
      <c r="G317" s="469"/>
      <c r="H317" s="469"/>
      <c r="I317" s="470"/>
      <c r="J317" s="470"/>
      <c r="K317" s="471"/>
      <c r="L317" s="470"/>
      <c r="M317" s="443"/>
      <c r="N317" s="443"/>
      <c r="O317" s="443"/>
      <c r="P317" s="472"/>
      <c r="Q317" s="197">
        <v>0</v>
      </c>
      <c r="R317" s="198">
        <v>0</v>
      </c>
      <c r="S317" s="473"/>
      <c r="T317" s="197"/>
      <c r="U317" s="197"/>
      <c r="V317" s="197"/>
      <c r="W317" s="474"/>
      <c r="X317" s="473"/>
      <c r="Y317" s="473"/>
      <c r="Z317" s="473"/>
      <c r="AA317" s="475"/>
      <c r="AB317" s="469"/>
      <c r="AC317" s="469"/>
      <c r="AD317" s="469"/>
      <c r="AE317" s="476"/>
      <c r="AF317" s="221"/>
      <c r="AG317" s="221"/>
      <c r="AH317" s="477"/>
      <c r="AI317" s="478"/>
      <c r="AJ317" s="475"/>
      <c r="AK317" s="479"/>
      <c r="AL317" s="479"/>
      <c r="AM317" s="480"/>
      <c r="AN317" s="479"/>
      <c r="AO317" s="481"/>
      <c r="AP317" s="482"/>
      <c r="AQ317" s="552"/>
      <c r="AR317" s="483"/>
      <c r="AS317" s="539"/>
      <c r="AT317" s="540"/>
      <c r="AU317" s="541"/>
      <c r="AV317" s="484"/>
      <c r="AW317" s="484"/>
      <c r="AX317" s="484"/>
      <c r="AY317" s="484"/>
      <c r="AZ317" s="484"/>
      <c r="BA317" s="484"/>
      <c r="BB317" s="485"/>
      <c r="BC317" s="485"/>
      <c r="BD317" s="486"/>
      <c r="BE317" s="487"/>
      <c r="BF317" s="485"/>
      <c r="BG317" s="484"/>
      <c r="BH317" s="485"/>
      <c r="BI317" s="485"/>
      <c r="BJ317" s="485"/>
      <c r="BK317" s="488"/>
      <c r="BL317" s="489"/>
      <c r="BM317" s="485"/>
      <c r="BN317" s="485"/>
      <c r="BO317" s="485"/>
      <c r="BP317" s="485"/>
      <c r="BQ317" s="490"/>
      <c r="BR317" s="485"/>
      <c r="BS317" s="491" t="str">
        <f>IF(F317="","",IF(OR(AND(分岐管理シート!D315&lt;9, 分岐管理シート!L315&lt;10),AND(分岐管理シート!D315&gt;9, 分岐管理シート!L315&gt;10)),"","error"))</f>
        <v/>
      </c>
      <c r="BT317" s="491"/>
      <c r="BU317" s="491"/>
      <c r="BV317" s="491"/>
      <c r="BW317" s="491"/>
      <c r="BX317" s="491" t="str">
        <f>IF(AND(D317="R7_補正", OR(分岐管理シート!AF315&lt;27,分岐管理シート!AF315&gt;39)),"error","")</f>
        <v/>
      </c>
      <c r="BY317" s="491" t="str">
        <f>IF(F317="","",IF(OR(分岐管理シート!AG315&lt;27,分岐管理シート!AG315&gt;39),"error",""))</f>
        <v/>
      </c>
      <c r="BZ317" s="491" t="str">
        <f>IF(F317="","",IF(AND(OR(AD317="○", D317="R7_補正", D317="R7_予備"), 分岐管理シート!AG315&gt;=27),"",IF(AND(分岐管理シート!AG315&lt;=38, 分岐管理シート!AG315&gt;=27),"","error")))</f>
        <v/>
      </c>
      <c r="CA317" s="492" t="str">
        <f>IF(OR(D317="", D317="R6_補正", D317="R7_予備"),
   "",IF(F317="","",IF(AND(VLOOKUP(AE317,―!$AH$15:$AI$40,2,FALSE) &lt;= VLOOKUP(AF317,―!$AH$15:$AI$40,2,FALSE),VLOOKUP(AF317,―!$AH$15:$AI$40,2,FALSE) &lt;= VLOOKUP(AG317,―!$AH$15:$AI$40,2,FALSE)),"","error")))</f>
        <v/>
      </c>
      <c r="CB317" s="492" t="str">
        <f t="shared" si="15"/>
        <v/>
      </c>
      <c r="CC317" s="491" t="str">
        <f t="shared" si="16"/>
        <v/>
      </c>
      <c r="CD317" s="491" t="str">
        <f t="shared" si="17"/>
        <v/>
      </c>
      <c r="CE317" s="485"/>
      <c r="CF317" s="485"/>
      <c r="CG317" s="485"/>
      <c r="CH317" s="485"/>
      <c r="CI317" s="485" t="str">
        <f>分岐管理シート!BD315</f>
        <v/>
      </c>
      <c r="CJ317" s="493" t="str">
        <f t="shared" si="18"/>
        <v/>
      </c>
      <c r="CK317" s="555" t="str">
        <f>IF(D317="R6_補正",IF(SUM(変更カウント!D315:AR315)=0,"","error"),IF(AND(SUM(変更カウント!D315:AE315)=0,SUM(変更カウント!AH315:AP315)=0,変更カウント!AR315=0),"","error"))</f>
        <v/>
      </c>
    </row>
    <row r="318" spans="1:89" ht="24" thickBot="1" x14ac:dyDescent="0.25">
      <c r="A318" s="500"/>
      <c r="B318" s="501"/>
      <c r="C318" s="498">
        <v>244</v>
      </c>
      <c r="D318" s="467"/>
      <c r="E318" s="468"/>
      <c r="F318" s="469"/>
      <c r="G318" s="469"/>
      <c r="H318" s="469"/>
      <c r="I318" s="470"/>
      <c r="J318" s="470"/>
      <c r="K318" s="471"/>
      <c r="L318" s="470"/>
      <c r="M318" s="443"/>
      <c r="N318" s="443"/>
      <c r="O318" s="443"/>
      <c r="P318" s="472"/>
      <c r="Q318" s="197">
        <v>0</v>
      </c>
      <c r="R318" s="198">
        <v>0</v>
      </c>
      <c r="S318" s="473"/>
      <c r="T318" s="197"/>
      <c r="U318" s="197"/>
      <c r="V318" s="197"/>
      <c r="W318" s="474"/>
      <c r="X318" s="473"/>
      <c r="Y318" s="473"/>
      <c r="Z318" s="473"/>
      <c r="AA318" s="475"/>
      <c r="AB318" s="469"/>
      <c r="AC318" s="469"/>
      <c r="AD318" s="469"/>
      <c r="AE318" s="476"/>
      <c r="AF318" s="221"/>
      <c r="AG318" s="221"/>
      <c r="AH318" s="477"/>
      <c r="AI318" s="478"/>
      <c r="AJ318" s="475"/>
      <c r="AK318" s="479"/>
      <c r="AL318" s="479"/>
      <c r="AM318" s="480"/>
      <c r="AN318" s="479"/>
      <c r="AO318" s="481"/>
      <c r="AP318" s="482"/>
      <c r="AQ318" s="552"/>
      <c r="AR318" s="483"/>
      <c r="AS318" s="539"/>
      <c r="AT318" s="540"/>
      <c r="AU318" s="541"/>
      <c r="AV318" s="484"/>
      <c r="AW318" s="484"/>
      <c r="AX318" s="484"/>
      <c r="AY318" s="484"/>
      <c r="AZ318" s="484"/>
      <c r="BA318" s="484"/>
      <c r="BB318" s="485"/>
      <c r="BC318" s="485"/>
      <c r="BD318" s="486"/>
      <c r="BE318" s="487"/>
      <c r="BF318" s="485"/>
      <c r="BG318" s="484"/>
      <c r="BH318" s="485"/>
      <c r="BI318" s="485"/>
      <c r="BJ318" s="485"/>
      <c r="BK318" s="488"/>
      <c r="BL318" s="489"/>
      <c r="BM318" s="485"/>
      <c r="BN318" s="485"/>
      <c r="BO318" s="485"/>
      <c r="BP318" s="485"/>
      <c r="BQ318" s="490"/>
      <c r="BR318" s="485"/>
      <c r="BS318" s="491" t="str">
        <f>IF(F318="","",IF(OR(AND(分岐管理シート!D316&lt;9, 分岐管理シート!L316&lt;10),AND(分岐管理シート!D316&gt;9, 分岐管理シート!L316&gt;10)),"","error"))</f>
        <v/>
      </c>
      <c r="BT318" s="491"/>
      <c r="BU318" s="491"/>
      <c r="BV318" s="491"/>
      <c r="BW318" s="491"/>
      <c r="BX318" s="491" t="str">
        <f>IF(AND(D318="R7_補正", OR(分岐管理シート!AF316&lt;27,分岐管理シート!AF316&gt;39)),"error","")</f>
        <v/>
      </c>
      <c r="BY318" s="491" t="str">
        <f>IF(F318="","",IF(OR(分岐管理シート!AG316&lt;27,分岐管理シート!AG316&gt;39),"error",""))</f>
        <v/>
      </c>
      <c r="BZ318" s="491" t="str">
        <f>IF(F318="","",IF(AND(OR(AD318="○", D318="R7_補正", D318="R7_予備"), 分岐管理シート!AG316&gt;=27),"",IF(AND(分岐管理シート!AG316&lt;=38, 分岐管理シート!AG316&gt;=27),"","error")))</f>
        <v/>
      </c>
      <c r="CA318" s="492" t="str">
        <f>IF(OR(D318="", D318="R6_補正", D318="R7_予備"),
   "",IF(F318="","",IF(AND(VLOOKUP(AE318,―!$AH$15:$AI$40,2,FALSE) &lt;= VLOOKUP(AF318,―!$AH$15:$AI$40,2,FALSE),VLOOKUP(AF318,―!$AH$15:$AI$40,2,FALSE) &lt;= VLOOKUP(AG318,―!$AH$15:$AI$40,2,FALSE)),"","error")))</f>
        <v/>
      </c>
      <c r="CB318" s="492" t="str">
        <f t="shared" si="15"/>
        <v/>
      </c>
      <c r="CC318" s="491" t="str">
        <f t="shared" si="16"/>
        <v/>
      </c>
      <c r="CD318" s="491" t="str">
        <f t="shared" si="17"/>
        <v/>
      </c>
      <c r="CE318" s="485"/>
      <c r="CF318" s="485"/>
      <c r="CG318" s="485"/>
      <c r="CH318" s="485"/>
      <c r="CI318" s="485" t="str">
        <f>分岐管理シート!BD316</f>
        <v/>
      </c>
      <c r="CJ318" s="493" t="str">
        <f t="shared" si="18"/>
        <v/>
      </c>
      <c r="CK318" s="555" t="str">
        <f>IF(D318="R6_補正",IF(SUM(変更カウント!D316:AR316)=0,"","error"),IF(AND(SUM(変更カウント!D316:AE316)=0,SUM(変更カウント!AH316:AP316)=0,変更カウント!AR316=0),"","error"))</f>
        <v/>
      </c>
    </row>
    <row r="319" spans="1:89" ht="24" thickBot="1" x14ac:dyDescent="0.25">
      <c r="A319" s="500"/>
      <c r="B319" s="501"/>
      <c r="C319" s="499">
        <v>245</v>
      </c>
      <c r="D319" s="467"/>
      <c r="E319" s="468"/>
      <c r="F319" s="469"/>
      <c r="G319" s="469"/>
      <c r="H319" s="469"/>
      <c r="I319" s="470"/>
      <c r="J319" s="470"/>
      <c r="K319" s="471"/>
      <c r="L319" s="470"/>
      <c r="M319" s="443"/>
      <c r="N319" s="443"/>
      <c r="O319" s="443"/>
      <c r="P319" s="472"/>
      <c r="Q319" s="197">
        <v>0</v>
      </c>
      <c r="R319" s="198">
        <v>0</v>
      </c>
      <c r="S319" s="473"/>
      <c r="T319" s="197"/>
      <c r="U319" s="197"/>
      <c r="V319" s="197"/>
      <c r="W319" s="474"/>
      <c r="X319" s="473"/>
      <c r="Y319" s="473"/>
      <c r="Z319" s="473"/>
      <c r="AA319" s="475"/>
      <c r="AB319" s="469"/>
      <c r="AC319" s="469"/>
      <c r="AD319" s="469"/>
      <c r="AE319" s="476"/>
      <c r="AF319" s="221"/>
      <c r="AG319" s="221"/>
      <c r="AH319" s="477"/>
      <c r="AI319" s="478"/>
      <c r="AJ319" s="475"/>
      <c r="AK319" s="479"/>
      <c r="AL319" s="479"/>
      <c r="AM319" s="480"/>
      <c r="AN319" s="479"/>
      <c r="AO319" s="481"/>
      <c r="AP319" s="482"/>
      <c r="AQ319" s="552"/>
      <c r="AR319" s="483"/>
      <c r="AS319" s="539"/>
      <c r="AT319" s="540"/>
      <c r="AU319" s="541"/>
      <c r="AV319" s="484"/>
      <c r="AW319" s="484"/>
      <c r="AX319" s="484"/>
      <c r="AY319" s="484"/>
      <c r="AZ319" s="484"/>
      <c r="BA319" s="484"/>
      <c r="BB319" s="485"/>
      <c r="BC319" s="485"/>
      <c r="BD319" s="486"/>
      <c r="BE319" s="487"/>
      <c r="BF319" s="485"/>
      <c r="BG319" s="484"/>
      <c r="BH319" s="485"/>
      <c r="BI319" s="485"/>
      <c r="BJ319" s="485"/>
      <c r="BK319" s="488"/>
      <c r="BL319" s="489"/>
      <c r="BM319" s="485"/>
      <c r="BN319" s="485"/>
      <c r="BO319" s="485"/>
      <c r="BP319" s="485"/>
      <c r="BQ319" s="490"/>
      <c r="BR319" s="485"/>
      <c r="BS319" s="491" t="str">
        <f>IF(F319="","",IF(OR(AND(分岐管理シート!D317&lt;9, 分岐管理シート!L317&lt;10),AND(分岐管理シート!D317&gt;9, 分岐管理シート!L317&gt;10)),"","error"))</f>
        <v/>
      </c>
      <c r="BT319" s="491"/>
      <c r="BU319" s="491"/>
      <c r="BV319" s="491"/>
      <c r="BW319" s="491"/>
      <c r="BX319" s="491" t="str">
        <f>IF(AND(D319="R7_補正", OR(分岐管理シート!AF317&lt;27,分岐管理シート!AF317&gt;39)),"error","")</f>
        <v/>
      </c>
      <c r="BY319" s="491" t="str">
        <f>IF(F319="","",IF(OR(分岐管理シート!AG317&lt;27,分岐管理シート!AG317&gt;39),"error",""))</f>
        <v/>
      </c>
      <c r="BZ319" s="491" t="str">
        <f>IF(F319="","",IF(AND(OR(AD319="○", D319="R7_補正", D319="R7_予備"), 分岐管理シート!AG317&gt;=27),"",IF(AND(分岐管理シート!AG317&lt;=38, 分岐管理シート!AG317&gt;=27),"","error")))</f>
        <v/>
      </c>
      <c r="CA319" s="492" t="str">
        <f>IF(OR(D319="", D319="R6_補正", D319="R7_予備"),
   "",IF(F319="","",IF(AND(VLOOKUP(AE319,―!$AH$15:$AI$40,2,FALSE) &lt;= VLOOKUP(AF319,―!$AH$15:$AI$40,2,FALSE),VLOOKUP(AF319,―!$AH$15:$AI$40,2,FALSE) &lt;= VLOOKUP(AG319,―!$AH$15:$AI$40,2,FALSE)),"","error")))</f>
        <v/>
      </c>
      <c r="CB319" s="492" t="str">
        <f t="shared" si="15"/>
        <v/>
      </c>
      <c r="CC319" s="491" t="str">
        <f t="shared" si="16"/>
        <v/>
      </c>
      <c r="CD319" s="491" t="str">
        <f t="shared" si="17"/>
        <v/>
      </c>
      <c r="CE319" s="485"/>
      <c r="CF319" s="485"/>
      <c r="CG319" s="485"/>
      <c r="CH319" s="485"/>
      <c r="CI319" s="485" t="str">
        <f>分岐管理シート!BD317</f>
        <v/>
      </c>
      <c r="CJ319" s="493" t="str">
        <f t="shared" si="18"/>
        <v/>
      </c>
      <c r="CK319" s="555" t="str">
        <f>IF(D319="R6_補正",IF(SUM(変更カウント!D317:AR317)=0,"","error"),IF(AND(SUM(変更カウント!D317:AE317)=0,SUM(変更カウント!AH317:AP317)=0,変更カウント!AR317=0),"","error"))</f>
        <v/>
      </c>
    </row>
    <row r="320" spans="1:89" ht="24" thickBot="1" x14ac:dyDescent="0.25">
      <c r="A320" s="500"/>
      <c r="B320" s="501"/>
      <c r="C320" s="499">
        <v>246</v>
      </c>
      <c r="D320" s="467"/>
      <c r="E320" s="468"/>
      <c r="F320" s="469"/>
      <c r="G320" s="469"/>
      <c r="H320" s="469"/>
      <c r="I320" s="470"/>
      <c r="J320" s="470"/>
      <c r="K320" s="471"/>
      <c r="L320" s="470"/>
      <c r="M320" s="443"/>
      <c r="N320" s="443"/>
      <c r="O320" s="443"/>
      <c r="P320" s="472"/>
      <c r="Q320" s="197">
        <v>0</v>
      </c>
      <c r="R320" s="198">
        <v>0</v>
      </c>
      <c r="S320" s="473"/>
      <c r="T320" s="197"/>
      <c r="U320" s="197"/>
      <c r="V320" s="197"/>
      <c r="W320" s="474"/>
      <c r="X320" s="473"/>
      <c r="Y320" s="473"/>
      <c r="Z320" s="473"/>
      <c r="AA320" s="475"/>
      <c r="AB320" s="469"/>
      <c r="AC320" s="469"/>
      <c r="AD320" s="469"/>
      <c r="AE320" s="476"/>
      <c r="AF320" s="221"/>
      <c r="AG320" s="221"/>
      <c r="AH320" s="477"/>
      <c r="AI320" s="478"/>
      <c r="AJ320" s="475"/>
      <c r="AK320" s="479"/>
      <c r="AL320" s="479"/>
      <c r="AM320" s="480"/>
      <c r="AN320" s="479"/>
      <c r="AO320" s="481"/>
      <c r="AP320" s="482"/>
      <c r="AQ320" s="552"/>
      <c r="AR320" s="483"/>
      <c r="AS320" s="539"/>
      <c r="AT320" s="540"/>
      <c r="AU320" s="541"/>
      <c r="AV320" s="484"/>
      <c r="AW320" s="484"/>
      <c r="AX320" s="484"/>
      <c r="AY320" s="484"/>
      <c r="AZ320" s="484"/>
      <c r="BA320" s="484"/>
      <c r="BB320" s="485"/>
      <c r="BC320" s="485"/>
      <c r="BD320" s="486"/>
      <c r="BE320" s="487"/>
      <c r="BF320" s="485"/>
      <c r="BG320" s="484"/>
      <c r="BH320" s="485"/>
      <c r="BI320" s="485"/>
      <c r="BJ320" s="485"/>
      <c r="BK320" s="488"/>
      <c r="BL320" s="489"/>
      <c r="BM320" s="485"/>
      <c r="BN320" s="485"/>
      <c r="BO320" s="485"/>
      <c r="BP320" s="485"/>
      <c r="BQ320" s="490"/>
      <c r="BR320" s="485"/>
      <c r="BS320" s="491" t="str">
        <f>IF(F320="","",IF(OR(AND(分岐管理シート!D318&lt;9, 分岐管理シート!L318&lt;10),AND(分岐管理シート!D318&gt;9, 分岐管理シート!L318&gt;10)),"","error"))</f>
        <v/>
      </c>
      <c r="BT320" s="491"/>
      <c r="BU320" s="491"/>
      <c r="BV320" s="491"/>
      <c r="BW320" s="491"/>
      <c r="BX320" s="491" t="str">
        <f>IF(AND(D320="R7_補正", OR(分岐管理シート!AF318&lt;27,分岐管理シート!AF318&gt;39)),"error","")</f>
        <v/>
      </c>
      <c r="BY320" s="491" t="str">
        <f>IF(F320="","",IF(OR(分岐管理シート!AG318&lt;27,分岐管理シート!AG318&gt;39),"error",""))</f>
        <v/>
      </c>
      <c r="BZ320" s="491" t="str">
        <f>IF(F320="","",IF(AND(OR(AD320="○", D320="R7_補正", D320="R7_予備"), 分岐管理シート!AG318&gt;=27),"",IF(AND(分岐管理シート!AG318&lt;=38, 分岐管理シート!AG318&gt;=27),"","error")))</f>
        <v/>
      </c>
      <c r="CA320" s="492" t="str">
        <f>IF(OR(D320="", D320="R6_補正", D320="R7_予備"),
   "",IF(F320="","",IF(AND(VLOOKUP(AE320,―!$AH$15:$AI$40,2,FALSE) &lt;= VLOOKUP(AF320,―!$AH$15:$AI$40,2,FALSE),VLOOKUP(AF320,―!$AH$15:$AI$40,2,FALSE) &lt;= VLOOKUP(AG320,―!$AH$15:$AI$40,2,FALSE)),"","error")))</f>
        <v/>
      </c>
      <c r="CB320" s="492" t="str">
        <f t="shared" si="15"/>
        <v/>
      </c>
      <c r="CC320" s="491" t="str">
        <f t="shared" si="16"/>
        <v/>
      </c>
      <c r="CD320" s="491" t="str">
        <f t="shared" si="17"/>
        <v/>
      </c>
      <c r="CE320" s="485"/>
      <c r="CF320" s="485"/>
      <c r="CG320" s="485"/>
      <c r="CH320" s="485"/>
      <c r="CI320" s="485" t="str">
        <f>分岐管理シート!BD318</f>
        <v/>
      </c>
      <c r="CJ320" s="493" t="str">
        <f t="shared" si="18"/>
        <v/>
      </c>
      <c r="CK320" s="555" t="str">
        <f>IF(D320="R6_補正",IF(SUM(変更カウント!D318:AR318)=0,"","error"),IF(AND(SUM(変更カウント!D318:AE318)=0,SUM(変更カウント!AH318:AP318)=0,変更カウント!AR318=0),"","error"))</f>
        <v/>
      </c>
    </row>
    <row r="321" spans="1:89" ht="24" thickBot="1" x14ac:dyDescent="0.25">
      <c r="A321" s="500"/>
      <c r="B321" s="501"/>
      <c r="C321" s="498">
        <v>247</v>
      </c>
      <c r="D321" s="467"/>
      <c r="E321" s="468"/>
      <c r="F321" s="469"/>
      <c r="G321" s="469"/>
      <c r="H321" s="469"/>
      <c r="I321" s="470"/>
      <c r="J321" s="470"/>
      <c r="K321" s="471"/>
      <c r="L321" s="470"/>
      <c r="M321" s="443"/>
      <c r="N321" s="443"/>
      <c r="O321" s="443"/>
      <c r="P321" s="472"/>
      <c r="Q321" s="197">
        <v>0</v>
      </c>
      <c r="R321" s="198">
        <v>0</v>
      </c>
      <c r="S321" s="473"/>
      <c r="T321" s="197"/>
      <c r="U321" s="197"/>
      <c r="V321" s="197"/>
      <c r="W321" s="474"/>
      <c r="X321" s="473"/>
      <c r="Y321" s="473"/>
      <c r="Z321" s="473"/>
      <c r="AA321" s="475"/>
      <c r="AB321" s="469"/>
      <c r="AC321" s="469"/>
      <c r="AD321" s="469"/>
      <c r="AE321" s="476"/>
      <c r="AF321" s="221"/>
      <c r="AG321" s="221"/>
      <c r="AH321" s="477"/>
      <c r="AI321" s="478"/>
      <c r="AJ321" s="475"/>
      <c r="AK321" s="479"/>
      <c r="AL321" s="479"/>
      <c r="AM321" s="480"/>
      <c r="AN321" s="479"/>
      <c r="AO321" s="481"/>
      <c r="AP321" s="482"/>
      <c r="AQ321" s="552"/>
      <c r="AR321" s="483"/>
      <c r="AS321" s="539"/>
      <c r="AT321" s="540"/>
      <c r="AU321" s="541"/>
      <c r="AV321" s="484"/>
      <c r="AW321" s="484"/>
      <c r="AX321" s="484"/>
      <c r="AY321" s="484"/>
      <c r="AZ321" s="484"/>
      <c r="BA321" s="484"/>
      <c r="BB321" s="485"/>
      <c r="BC321" s="485"/>
      <c r="BD321" s="486"/>
      <c r="BE321" s="487"/>
      <c r="BF321" s="485"/>
      <c r="BG321" s="484"/>
      <c r="BH321" s="485"/>
      <c r="BI321" s="485"/>
      <c r="BJ321" s="485"/>
      <c r="BK321" s="488"/>
      <c r="BL321" s="489"/>
      <c r="BM321" s="485"/>
      <c r="BN321" s="485"/>
      <c r="BO321" s="485"/>
      <c r="BP321" s="485"/>
      <c r="BQ321" s="490"/>
      <c r="BR321" s="485"/>
      <c r="BS321" s="491" t="str">
        <f>IF(F321="","",IF(OR(AND(分岐管理シート!D319&lt;9, 分岐管理シート!L319&lt;10),AND(分岐管理シート!D319&gt;9, 分岐管理シート!L319&gt;10)),"","error"))</f>
        <v/>
      </c>
      <c r="BT321" s="491"/>
      <c r="BU321" s="491"/>
      <c r="BV321" s="491"/>
      <c r="BW321" s="491"/>
      <c r="BX321" s="491" t="str">
        <f>IF(AND(D321="R7_補正", OR(分岐管理シート!AF319&lt;27,分岐管理シート!AF319&gt;39)),"error","")</f>
        <v/>
      </c>
      <c r="BY321" s="491" t="str">
        <f>IF(F321="","",IF(OR(分岐管理シート!AG319&lt;27,分岐管理シート!AG319&gt;39),"error",""))</f>
        <v/>
      </c>
      <c r="BZ321" s="491" t="str">
        <f>IF(F321="","",IF(AND(OR(AD321="○", D321="R7_補正", D321="R7_予備"), 分岐管理シート!AG319&gt;=27),"",IF(AND(分岐管理シート!AG319&lt;=38, 分岐管理シート!AG319&gt;=27),"","error")))</f>
        <v/>
      </c>
      <c r="CA321" s="492" t="str">
        <f>IF(OR(D321="", D321="R6_補正", D321="R7_予備"),
   "",IF(F321="","",IF(AND(VLOOKUP(AE321,―!$AH$15:$AI$40,2,FALSE) &lt;= VLOOKUP(AF321,―!$AH$15:$AI$40,2,FALSE),VLOOKUP(AF321,―!$AH$15:$AI$40,2,FALSE) &lt;= VLOOKUP(AG321,―!$AH$15:$AI$40,2,FALSE)),"","error")))</f>
        <v/>
      </c>
      <c r="CB321" s="492" t="str">
        <f t="shared" si="15"/>
        <v/>
      </c>
      <c r="CC321" s="491" t="str">
        <f t="shared" si="16"/>
        <v/>
      </c>
      <c r="CD321" s="491" t="str">
        <f t="shared" si="17"/>
        <v/>
      </c>
      <c r="CE321" s="485"/>
      <c r="CF321" s="485"/>
      <c r="CG321" s="485"/>
      <c r="CH321" s="485"/>
      <c r="CI321" s="485" t="str">
        <f>分岐管理シート!BD319</f>
        <v/>
      </c>
      <c r="CJ321" s="493" t="str">
        <f t="shared" si="18"/>
        <v/>
      </c>
      <c r="CK321" s="555" t="str">
        <f>IF(D321="R6_補正",IF(SUM(変更カウント!D319:AR319)=0,"","error"),IF(AND(SUM(変更カウント!D319:AE319)=0,SUM(変更カウント!AH319:AP319)=0,変更カウント!AR319=0),"","error"))</f>
        <v/>
      </c>
    </row>
    <row r="322" spans="1:89" ht="24" thickBot="1" x14ac:dyDescent="0.25">
      <c r="A322" s="500"/>
      <c r="B322" s="501"/>
      <c r="C322" s="499">
        <v>248</v>
      </c>
      <c r="D322" s="467"/>
      <c r="E322" s="468"/>
      <c r="F322" s="469"/>
      <c r="G322" s="469"/>
      <c r="H322" s="469"/>
      <c r="I322" s="470"/>
      <c r="J322" s="470"/>
      <c r="K322" s="471"/>
      <c r="L322" s="470"/>
      <c r="M322" s="443"/>
      <c r="N322" s="443"/>
      <c r="O322" s="443"/>
      <c r="P322" s="472"/>
      <c r="Q322" s="197">
        <v>0</v>
      </c>
      <c r="R322" s="198">
        <v>0</v>
      </c>
      <c r="S322" s="473"/>
      <c r="T322" s="197"/>
      <c r="U322" s="197"/>
      <c r="V322" s="197"/>
      <c r="W322" s="474"/>
      <c r="X322" s="473"/>
      <c r="Y322" s="473"/>
      <c r="Z322" s="473"/>
      <c r="AA322" s="475"/>
      <c r="AB322" s="469"/>
      <c r="AC322" s="469"/>
      <c r="AD322" s="469"/>
      <c r="AE322" s="476"/>
      <c r="AF322" s="221"/>
      <c r="AG322" s="221"/>
      <c r="AH322" s="477"/>
      <c r="AI322" s="478"/>
      <c r="AJ322" s="475"/>
      <c r="AK322" s="479"/>
      <c r="AL322" s="479"/>
      <c r="AM322" s="480"/>
      <c r="AN322" s="479"/>
      <c r="AO322" s="481"/>
      <c r="AP322" s="482"/>
      <c r="AQ322" s="552"/>
      <c r="AR322" s="483"/>
      <c r="AS322" s="539"/>
      <c r="AT322" s="540"/>
      <c r="AU322" s="541"/>
      <c r="AV322" s="484"/>
      <c r="AW322" s="484"/>
      <c r="AX322" s="484"/>
      <c r="AY322" s="484"/>
      <c r="AZ322" s="484"/>
      <c r="BA322" s="484"/>
      <c r="BB322" s="485"/>
      <c r="BC322" s="485"/>
      <c r="BD322" s="486"/>
      <c r="BE322" s="487"/>
      <c r="BF322" s="485"/>
      <c r="BG322" s="484"/>
      <c r="BH322" s="485"/>
      <c r="BI322" s="485"/>
      <c r="BJ322" s="485"/>
      <c r="BK322" s="488"/>
      <c r="BL322" s="489"/>
      <c r="BM322" s="485"/>
      <c r="BN322" s="485"/>
      <c r="BO322" s="485"/>
      <c r="BP322" s="485"/>
      <c r="BQ322" s="490"/>
      <c r="BR322" s="485"/>
      <c r="BS322" s="491" t="str">
        <f>IF(F322="","",IF(OR(AND(分岐管理シート!D320&lt;9, 分岐管理シート!L320&lt;10),AND(分岐管理シート!D320&gt;9, 分岐管理シート!L320&gt;10)),"","error"))</f>
        <v/>
      </c>
      <c r="BT322" s="491"/>
      <c r="BU322" s="491"/>
      <c r="BV322" s="491"/>
      <c r="BW322" s="491"/>
      <c r="BX322" s="491" t="str">
        <f>IF(AND(D322="R7_補正", OR(分岐管理シート!AF320&lt;27,分岐管理シート!AF320&gt;39)),"error","")</f>
        <v/>
      </c>
      <c r="BY322" s="491" t="str">
        <f>IF(F322="","",IF(OR(分岐管理シート!AG320&lt;27,分岐管理シート!AG320&gt;39),"error",""))</f>
        <v/>
      </c>
      <c r="BZ322" s="491" t="str">
        <f>IF(F322="","",IF(AND(OR(AD322="○", D322="R7_補正", D322="R7_予備"), 分岐管理シート!AG320&gt;=27),"",IF(AND(分岐管理シート!AG320&lt;=38, 分岐管理シート!AG320&gt;=27),"","error")))</f>
        <v/>
      </c>
      <c r="CA322" s="492" t="str">
        <f>IF(OR(D322="", D322="R6_補正", D322="R7_予備"),
   "",IF(F322="","",IF(AND(VLOOKUP(AE322,―!$AH$15:$AI$40,2,FALSE) &lt;= VLOOKUP(AF322,―!$AH$15:$AI$40,2,FALSE),VLOOKUP(AF322,―!$AH$15:$AI$40,2,FALSE) &lt;= VLOOKUP(AG322,―!$AH$15:$AI$40,2,FALSE)),"","error")))</f>
        <v/>
      </c>
      <c r="CB322" s="492" t="str">
        <f t="shared" si="15"/>
        <v/>
      </c>
      <c r="CC322" s="491" t="str">
        <f t="shared" si="16"/>
        <v/>
      </c>
      <c r="CD322" s="491" t="str">
        <f t="shared" si="17"/>
        <v/>
      </c>
      <c r="CE322" s="485"/>
      <c r="CF322" s="485"/>
      <c r="CG322" s="485"/>
      <c r="CH322" s="485"/>
      <c r="CI322" s="485" t="str">
        <f>分岐管理シート!BD320</f>
        <v/>
      </c>
      <c r="CJ322" s="493" t="str">
        <f t="shared" si="18"/>
        <v/>
      </c>
      <c r="CK322" s="555" t="str">
        <f>IF(D322="R6_補正",IF(SUM(変更カウント!D320:AR320)=0,"","error"),IF(AND(SUM(変更カウント!D320:AE320)=0,SUM(変更カウント!AH320:AP320)=0,変更カウント!AR320=0),"","error"))</f>
        <v/>
      </c>
    </row>
    <row r="323" spans="1:89" ht="24" thickBot="1" x14ac:dyDescent="0.25">
      <c r="A323" s="500"/>
      <c r="B323" s="501"/>
      <c r="C323" s="499">
        <v>249</v>
      </c>
      <c r="D323" s="467"/>
      <c r="E323" s="468"/>
      <c r="F323" s="469"/>
      <c r="G323" s="469"/>
      <c r="H323" s="469"/>
      <c r="I323" s="470"/>
      <c r="J323" s="470"/>
      <c r="K323" s="471"/>
      <c r="L323" s="470"/>
      <c r="M323" s="443"/>
      <c r="N323" s="443"/>
      <c r="O323" s="443"/>
      <c r="P323" s="472"/>
      <c r="Q323" s="197">
        <v>0</v>
      </c>
      <c r="R323" s="198">
        <v>0</v>
      </c>
      <c r="S323" s="473"/>
      <c r="T323" s="197"/>
      <c r="U323" s="197"/>
      <c r="V323" s="197"/>
      <c r="W323" s="474"/>
      <c r="X323" s="473"/>
      <c r="Y323" s="473"/>
      <c r="Z323" s="473"/>
      <c r="AA323" s="475"/>
      <c r="AB323" s="469"/>
      <c r="AC323" s="469"/>
      <c r="AD323" s="469"/>
      <c r="AE323" s="476"/>
      <c r="AF323" s="221"/>
      <c r="AG323" s="221"/>
      <c r="AH323" s="477"/>
      <c r="AI323" s="478"/>
      <c r="AJ323" s="475"/>
      <c r="AK323" s="479"/>
      <c r="AL323" s="479"/>
      <c r="AM323" s="480"/>
      <c r="AN323" s="479"/>
      <c r="AO323" s="481"/>
      <c r="AP323" s="482"/>
      <c r="AQ323" s="552"/>
      <c r="AR323" s="483"/>
      <c r="AS323" s="539"/>
      <c r="AT323" s="540"/>
      <c r="AU323" s="541"/>
      <c r="AV323" s="484"/>
      <c r="AW323" s="484"/>
      <c r="AX323" s="484"/>
      <c r="AY323" s="484"/>
      <c r="AZ323" s="484"/>
      <c r="BA323" s="484"/>
      <c r="BB323" s="485"/>
      <c r="BC323" s="485"/>
      <c r="BD323" s="486"/>
      <c r="BE323" s="487"/>
      <c r="BF323" s="485"/>
      <c r="BG323" s="484"/>
      <c r="BH323" s="485"/>
      <c r="BI323" s="485"/>
      <c r="BJ323" s="485"/>
      <c r="BK323" s="488"/>
      <c r="BL323" s="489"/>
      <c r="BM323" s="485"/>
      <c r="BN323" s="485"/>
      <c r="BO323" s="485"/>
      <c r="BP323" s="485"/>
      <c r="BQ323" s="490"/>
      <c r="BR323" s="485"/>
      <c r="BS323" s="491" t="str">
        <f>IF(F323="","",IF(OR(AND(分岐管理シート!D321&lt;9, 分岐管理シート!L321&lt;10),AND(分岐管理シート!D321&gt;9, 分岐管理シート!L321&gt;10)),"","error"))</f>
        <v/>
      </c>
      <c r="BT323" s="491"/>
      <c r="BU323" s="491"/>
      <c r="BV323" s="491"/>
      <c r="BW323" s="491"/>
      <c r="BX323" s="491" t="str">
        <f>IF(AND(D323="R7_補正", OR(分岐管理シート!AF321&lt;27,分岐管理シート!AF321&gt;39)),"error","")</f>
        <v/>
      </c>
      <c r="BY323" s="491" t="str">
        <f>IF(F323="","",IF(OR(分岐管理シート!AG321&lt;27,分岐管理シート!AG321&gt;39),"error",""))</f>
        <v/>
      </c>
      <c r="BZ323" s="491" t="str">
        <f>IF(F323="","",IF(AND(OR(AD323="○", D323="R7_補正", D323="R7_予備"), 分岐管理シート!AG321&gt;=27),"",IF(AND(分岐管理シート!AG321&lt;=38, 分岐管理シート!AG321&gt;=27),"","error")))</f>
        <v/>
      </c>
      <c r="CA323" s="492" t="str">
        <f>IF(OR(D323="", D323="R6_補正", D323="R7_予備"),
   "",IF(F323="","",IF(AND(VLOOKUP(AE323,―!$AH$15:$AI$40,2,FALSE) &lt;= VLOOKUP(AF323,―!$AH$15:$AI$40,2,FALSE),VLOOKUP(AF323,―!$AH$15:$AI$40,2,FALSE) &lt;= VLOOKUP(AG323,―!$AH$15:$AI$40,2,FALSE)),"","error")))</f>
        <v/>
      </c>
      <c r="CB323" s="492" t="str">
        <f t="shared" si="15"/>
        <v/>
      </c>
      <c r="CC323" s="491" t="str">
        <f t="shared" si="16"/>
        <v/>
      </c>
      <c r="CD323" s="491" t="str">
        <f t="shared" si="17"/>
        <v/>
      </c>
      <c r="CE323" s="485"/>
      <c r="CF323" s="485"/>
      <c r="CG323" s="485"/>
      <c r="CH323" s="485"/>
      <c r="CI323" s="485" t="str">
        <f>分岐管理シート!BD321</f>
        <v/>
      </c>
      <c r="CJ323" s="493" t="str">
        <f t="shared" si="18"/>
        <v/>
      </c>
      <c r="CK323" s="555" t="str">
        <f>IF(D323="R6_補正",IF(SUM(変更カウント!D321:AR321)=0,"","error"),IF(AND(SUM(変更カウント!D321:AE321)=0,SUM(変更カウント!AH321:AP321)=0,変更カウント!AR321=0),"","error"))</f>
        <v/>
      </c>
    </row>
    <row r="324" spans="1:89" ht="24" thickBot="1" x14ac:dyDescent="0.25">
      <c r="A324" s="500"/>
      <c r="B324" s="501"/>
      <c r="C324" s="498">
        <v>250</v>
      </c>
      <c r="D324" s="467"/>
      <c r="E324" s="468"/>
      <c r="F324" s="469"/>
      <c r="G324" s="469"/>
      <c r="H324" s="469"/>
      <c r="I324" s="470"/>
      <c r="J324" s="470"/>
      <c r="K324" s="471"/>
      <c r="L324" s="470"/>
      <c r="M324" s="443"/>
      <c r="N324" s="443"/>
      <c r="O324" s="443"/>
      <c r="P324" s="472"/>
      <c r="Q324" s="197">
        <v>0</v>
      </c>
      <c r="R324" s="198">
        <v>0</v>
      </c>
      <c r="S324" s="473"/>
      <c r="T324" s="197"/>
      <c r="U324" s="197"/>
      <c r="V324" s="197"/>
      <c r="W324" s="474"/>
      <c r="X324" s="473"/>
      <c r="Y324" s="473"/>
      <c r="Z324" s="473"/>
      <c r="AA324" s="475"/>
      <c r="AB324" s="469"/>
      <c r="AC324" s="469"/>
      <c r="AD324" s="469"/>
      <c r="AE324" s="476"/>
      <c r="AF324" s="221"/>
      <c r="AG324" s="221"/>
      <c r="AH324" s="477"/>
      <c r="AI324" s="478"/>
      <c r="AJ324" s="475"/>
      <c r="AK324" s="479"/>
      <c r="AL324" s="479"/>
      <c r="AM324" s="480"/>
      <c r="AN324" s="479"/>
      <c r="AO324" s="481"/>
      <c r="AP324" s="482"/>
      <c r="AQ324" s="552"/>
      <c r="AR324" s="483"/>
      <c r="AS324" s="539"/>
      <c r="AT324" s="540"/>
      <c r="AU324" s="541"/>
      <c r="AV324" s="484"/>
      <c r="AW324" s="484"/>
      <c r="AX324" s="484"/>
      <c r="AY324" s="484"/>
      <c r="AZ324" s="484"/>
      <c r="BA324" s="484"/>
      <c r="BB324" s="485"/>
      <c r="BC324" s="485"/>
      <c r="BD324" s="486"/>
      <c r="BE324" s="487"/>
      <c r="BF324" s="485"/>
      <c r="BG324" s="484"/>
      <c r="BH324" s="485"/>
      <c r="BI324" s="485"/>
      <c r="BJ324" s="485"/>
      <c r="BK324" s="488"/>
      <c r="BL324" s="489"/>
      <c r="BM324" s="485"/>
      <c r="BN324" s="485"/>
      <c r="BO324" s="485"/>
      <c r="BP324" s="485"/>
      <c r="BQ324" s="490"/>
      <c r="BR324" s="485"/>
      <c r="BS324" s="491" t="str">
        <f>IF(F324="","",IF(OR(AND(分岐管理シート!D322&lt;9, 分岐管理シート!L322&lt;10),AND(分岐管理シート!D322&gt;9, 分岐管理シート!L322&gt;10)),"","error"))</f>
        <v/>
      </c>
      <c r="BT324" s="491"/>
      <c r="BU324" s="491"/>
      <c r="BV324" s="491"/>
      <c r="BW324" s="491"/>
      <c r="BX324" s="491" t="str">
        <f>IF(AND(D324="R7_補正", OR(分岐管理シート!AF322&lt;27,分岐管理シート!AF322&gt;39)),"error","")</f>
        <v/>
      </c>
      <c r="BY324" s="491" t="str">
        <f>IF(F324="","",IF(OR(分岐管理シート!AG322&lt;27,分岐管理シート!AG322&gt;39),"error",""))</f>
        <v/>
      </c>
      <c r="BZ324" s="491" t="str">
        <f>IF(F324="","",IF(AND(OR(AD324="○", D324="R7_補正", D324="R7_予備"), 分岐管理シート!AG322&gt;=27),"",IF(AND(分岐管理シート!AG322&lt;=38, 分岐管理シート!AG322&gt;=27),"","error")))</f>
        <v/>
      </c>
      <c r="CA324" s="492" t="str">
        <f>IF(OR(D324="", D324="R6_補正", D324="R7_予備"),
   "",IF(F324="","",IF(AND(VLOOKUP(AE324,―!$AH$15:$AI$40,2,FALSE) &lt;= VLOOKUP(AF324,―!$AH$15:$AI$40,2,FALSE),VLOOKUP(AF324,―!$AH$15:$AI$40,2,FALSE) &lt;= VLOOKUP(AG324,―!$AH$15:$AI$40,2,FALSE)),"","error")))</f>
        <v/>
      </c>
      <c r="CB324" s="492" t="str">
        <f t="shared" si="15"/>
        <v/>
      </c>
      <c r="CC324" s="491" t="str">
        <f t="shared" si="16"/>
        <v/>
      </c>
      <c r="CD324" s="491" t="str">
        <f t="shared" si="17"/>
        <v/>
      </c>
      <c r="CE324" s="485"/>
      <c r="CF324" s="485"/>
      <c r="CG324" s="485"/>
      <c r="CH324" s="485"/>
      <c r="CI324" s="485" t="str">
        <f>分岐管理シート!BD322</f>
        <v/>
      </c>
      <c r="CJ324" s="493" t="str">
        <f t="shared" si="18"/>
        <v/>
      </c>
      <c r="CK324" s="555" t="str">
        <f>IF(D324="R6_補正",IF(SUM(変更カウント!D322:AR322)=0,"","error"),IF(AND(SUM(変更カウント!D322:AE322)=0,SUM(変更カウント!AH322:AP322)=0,変更カウント!AR322=0),"","error"))</f>
        <v/>
      </c>
    </row>
    <row r="325" spans="1:89" ht="24" thickBot="1" x14ac:dyDescent="0.25">
      <c r="A325" s="500"/>
      <c r="B325" s="501"/>
      <c r="C325" s="499">
        <v>251</v>
      </c>
      <c r="D325" s="467"/>
      <c r="E325" s="468"/>
      <c r="F325" s="469"/>
      <c r="G325" s="469"/>
      <c r="H325" s="469"/>
      <c r="I325" s="470"/>
      <c r="J325" s="470"/>
      <c r="K325" s="471"/>
      <c r="L325" s="470"/>
      <c r="M325" s="443"/>
      <c r="N325" s="443"/>
      <c r="O325" s="443"/>
      <c r="P325" s="472"/>
      <c r="Q325" s="197">
        <v>0</v>
      </c>
      <c r="R325" s="198">
        <v>0</v>
      </c>
      <c r="S325" s="473"/>
      <c r="T325" s="197"/>
      <c r="U325" s="197"/>
      <c r="V325" s="197"/>
      <c r="W325" s="474"/>
      <c r="X325" s="473"/>
      <c r="Y325" s="473"/>
      <c r="Z325" s="473"/>
      <c r="AA325" s="475"/>
      <c r="AB325" s="469"/>
      <c r="AC325" s="469"/>
      <c r="AD325" s="469"/>
      <c r="AE325" s="476"/>
      <c r="AF325" s="221"/>
      <c r="AG325" s="221"/>
      <c r="AH325" s="477"/>
      <c r="AI325" s="478"/>
      <c r="AJ325" s="475"/>
      <c r="AK325" s="479"/>
      <c r="AL325" s="479"/>
      <c r="AM325" s="480"/>
      <c r="AN325" s="479"/>
      <c r="AO325" s="481"/>
      <c r="AP325" s="482"/>
      <c r="AQ325" s="552"/>
      <c r="AR325" s="483"/>
      <c r="AS325" s="539"/>
      <c r="AT325" s="540"/>
      <c r="AU325" s="541"/>
      <c r="AV325" s="484"/>
      <c r="AW325" s="484"/>
      <c r="AX325" s="484"/>
      <c r="AY325" s="484"/>
      <c r="AZ325" s="484"/>
      <c r="BA325" s="484"/>
      <c r="BB325" s="485"/>
      <c r="BC325" s="485"/>
      <c r="BD325" s="486"/>
      <c r="BE325" s="487"/>
      <c r="BF325" s="485"/>
      <c r="BG325" s="484"/>
      <c r="BH325" s="485"/>
      <c r="BI325" s="485"/>
      <c r="BJ325" s="485"/>
      <c r="BK325" s="488"/>
      <c r="BL325" s="489"/>
      <c r="BM325" s="485"/>
      <c r="BN325" s="485"/>
      <c r="BO325" s="485"/>
      <c r="BP325" s="485"/>
      <c r="BQ325" s="490"/>
      <c r="BR325" s="485"/>
      <c r="BS325" s="491" t="str">
        <f>IF(F325="","",IF(OR(AND(分岐管理シート!D323&lt;9, 分岐管理シート!L323&lt;10),AND(分岐管理シート!D323&gt;9, 分岐管理シート!L323&gt;10)),"","error"))</f>
        <v/>
      </c>
      <c r="BT325" s="491"/>
      <c r="BU325" s="491"/>
      <c r="BV325" s="491"/>
      <c r="BW325" s="491"/>
      <c r="BX325" s="491" t="str">
        <f>IF(AND(D325="R7_補正", OR(分岐管理シート!AF323&lt;27,分岐管理シート!AF323&gt;39)),"error","")</f>
        <v/>
      </c>
      <c r="BY325" s="491" t="str">
        <f>IF(F325="","",IF(OR(分岐管理シート!AG323&lt;27,分岐管理シート!AG323&gt;39),"error",""))</f>
        <v/>
      </c>
      <c r="BZ325" s="491" t="str">
        <f>IF(F325="","",IF(AND(OR(AD325="○", D325="R7_補正", D325="R7_予備"), 分岐管理シート!AG323&gt;=27),"",IF(AND(分岐管理シート!AG323&lt;=38, 分岐管理シート!AG323&gt;=27),"","error")))</f>
        <v/>
      </c>
      <c r="CA325" s="492" t="str">
        <f>IF(OR(D325="", D325="R6_補正", D325="R7_予備"),
   "",IF(F325="","",IF(AND(VLOOKUP(AE325,―!$AH$15:$AI$40,2,FALSE) &lt;= VLOOKUP(AF325,―!$AH$15:$AI$40,2,FALSE),VLOOKUP(AF325,―!$AH$15:$AI$40,2,FALSE) &lt;= VLOOKUP(AG325,―!$AH$15:$AI$40,2,FALSE)),"","error")))</f>
        <v/>
      </c>
      <c r="CB325" s="492" t="str">
        <f t="shared" si="15"/>
        <v/>
      </c>
      <c r="CC325" s="491" t="str">
        <f t="shared" si="16"/>
        <v/>
      </c>
      <c r="CD325" s="491" t="str">
        <f t="shared" si="17"/>
        <v/>
      </c>
      <c r="CE325" s="485"/>
      <c r="CF325" s="485"/>
      <c r="CG325" s="485"/>
      <c r="CH325" s="485"/>
      <c r="CI325" s="485" t="str">
        <f>分岐管理シート!BD323</f>
        <v/>
      </c>
      <c r="CJ325" s="493" t="str">
        <f t="shared" si="18"/>
        <v/>
      </c>
      <c r="CK325" s="555" t="str">
        <f>IF(D325="R6_補正",IF(SUM(変更カウント!D323:AR323)=0,"","error"),IF(AND(SUM(変更カウント!D323:AE323)=0,SUM(変更カウント!AH323:AP323)=0,変更カウント!AR323=0),"","error"))</f>
        <v/>
      </c>
    </row>
    <row r="326" spans="1:89" ht="24" thickBot="1" x14ac:dyDescent="0.25">
      <c r="A326" s="500"/>
      <c r="B326" s="501"/>
      <c r="C326" s="499">
        <v>252</v>
      </c>
      <c r="D326" s="467"/>
      <c r="E326" s="468"/>
      <c r="F326" s="469"/>
      <c r="G326" s="469"/>
      <c r="H326" s="469"/>
      <c r="I326" s="470"/>
      <c r="J326" s="470"/>
      <c r="K326" s="471"/>
      <c r="L326" s="470"/>
      <c r="M326" s="443"/>
      <c r="N326" s="443"/>
      <c r="O326" s="443"/>
      <c r="P326" s="472"/>
      <c r="Q326" s="197">
        <v>0</v>
      </c>
      <c r="R326" s="198">
        <v>0</v>
      </c>
      <c r="S326" s="473"/>
      <c r="T326" s="197"/>
      <c r="U326" s="197"/>
      <c r="V326" s="197"/>
      <c r="W326" s="474"/>
      <c r="X326" s="473"/>
      <c r="Y326" s="473"/>
      <c r="Z326" s="473"/>
      <c r="AA326" s="475"/>
      <c r="AB326" s="469"/>
      <c r="AC326" s="469"/>
      <c r="AD326" s="469"/>
      <c r="AE326" s="476"/>
      <c r="AF326" s="221"/>
      <c r="AG326" s="221"/>
      <c r="AH326" s="477"/>
      <c r="AI326" s="478"/>
      <c r="AJ326" s="475"/>
      <c r="AK326" s="479"/>
      <c r="AL326" s="479"/>
      <c r="AM326" s="480"/>
      <c r="AN326" s="479"/>
      <c r="AO326" s="481"/>
      <c r="AP326" s="482"/>
      <c r="AQ326" s="552"/>
      <c r="AR326" s="483"/>
      <c r="AS326" s="539"/>
      <c r="AT326" s="540"/>
      <c r="AU326" s="541"/>
      <c r="AV326" s="484"/>
      <c r="AW326" s="484"/>
      <c r="AX326" s="484"/>
      <c r="AY326" s="484"/>
      <c r="AZ326" s="484"/>
      <c r="BA326" s="484"/>
      <c r="BB326" s="485"/>
      <c r="BC326" s="485"/>
      <c r="BD326" s="486"/>
      <c r="BE326" s="487"/>
      <c r="BF326" s="485"/>
      <c r="BG326" s="484"/>
      <c r="BH326" s="485"/>
      <c r="BI326" s="485"/>
      <c r="BJ326" s="485"/>
      <c r="BK326" s="488"/>
      <c r="BL326" s="489"/>
      <c r="BM326" s="485"/>
      <c r="BN326" s="485"/>
      <c r="BO326" s="485"/>
      <c r="BP326" s="485"/>
      <c r="BQ326" s="490"/>
      <c r="BR326" s="485"/>
      <c r="BS326" s="491" t="str">
        <f>IF(F326="","",IF(OR(AND(分岐管理シート!D324&lt;9, 分岐管理シート!L324&lt;10),AND(分岐管理シート!D324&gt;9, 分岐管理シート!L324&gt;10)),"","error"))</f>
        <v/>
      </c>
      <c r="BT326" s="491"/>
      <c r="BU326" s="491"/>
      <c r="BV326" s="491"/>
      <c r="BW326" s="491"/>
      <c r="BX326" s="491" t="str">
        <f>IF(AND(D326="R7_補正", OR(分岐管理シート!AF324&lt;27,分岐管理シート!AF324&gt;39)),"error","")</f>
        <v/>
      </c>
      <c r="BY326" s="491" t="str">
        <f>IF(F326="","",IF(OR(分岐管理シート!AG324&lt;27,分岐管理シート!AG324&gt;39),"error",""))</f>
        <v/>
      </c>
      <c r="BZ326" s="491" t="str">
        <f>IF(F326="","",IF(AND(OR(AD326="○", D326="R7_補正", D326="R7_予備"), 分岐管理シート!AG324&gt;=27),"",IF(AND(分岐管理シート!AG324&lt;=38, 分岐管理シート!AG324&gt;=27),"","error")))</f>
        <v/>
      </c>
      <c r="CA326" s="492" t="str">
        <f>IF(OR(D326="", D326="R6_補正", D326="R7_予備"),
   "",IF(F326="","",IF(AND(VLOOKUP(AE326,―!$AH$15:$AI$40,2,FALSE) &lt;= VLOOKUP(AF326,―!$AH$15:$AI$40,2,FALSE),VLOOKUP(AF326,―!$AH$15:$AI$40,2,FALSE) &lt;= VLOOKUP(AG326,―!$AH$15:$AI$40,2,FALSE)),"","error")))</f>
        <v/>
      </c>
      <c r="CB326" s="492" t="str">
        <f t="shared" si="15"/>
        <v/>
      </c>
      <c r="CC326" s="491" t="str">
        <f t="shared" si="16"/>
        <v/>
      </c>
      <c r="CD326" s="491" t="str">
        <f t="shared" si="17"/>
        <v/>
      </c>
      <c r="CE326" s="485"/>
      <c r="CF326" s="485"/>
      <c r="CG326" s="485"/>
      <c r="CH326" s="485"/>
      <c r="CI326" s="485" t="str">
        <f>分岐管理シート!BD324</f>
        <v/>
      </c>
      <c r="CJ326" s="493" t="str">
        <f t="shared" si="18"/>
        <v/>
      </c>
      <c r="CK326" s="555" t="str">
        <f>IF(D326="R6_補正",IF(SUM(変更カウント!D324:AR324)=0,"","error"),IF(AND(SUM(変更カウント!D324:AE324)=0,SUM(変更カウント!AH324:AP324)=0,変更カウント!AR324=0),"","error"))</f>
        <v/>
      </c>
    </row>
    <row r="327" spans="1:89" ht="24" thickBot="1" x14ac:dyDescent="0.25">
      <c r="A327" s="500"/>
      <c r="B327" s="501"/>
      <c r="C327" s="498">
        <v>253</v>
      </c>
      <c r="D327" s="467"/>
      <c r="E327" s="468"/>
      <c r="F327" s="469"/>
      <c r="G327" s="469"/>
      <c r="H327" s="469"/>
      <c r="I327" s="470"/>
      <c r="J327" s="470"/>
      <c r="K327" s="471"/>
      <c r="L327" s="470"/>
      <c r="M327" s="443"/>
      <c r="N327" s="443"/>
      <c r="O327" s="443"/>
      <c r="P327" s="472"/>
      <c r="Q327" s="197">
        <v>0</v>
      </c>
      <c r="R327" s="198">
        <v>0</v>
      </c>
      <c r="S327" s="473"/>
      <c r="T327" s="197"/>
      <c r="U327" s="197"/>
      <c r="V327" s="197"/>
      <c r="W327" s="474"/>
      <c r="X327" s="473"/>
      <c r="Y327" s="473"/>
      <c r="Z327" s="473"/>
      <c r="AA327" s="475"/>
      <c r="AB327" s="469"/>
      <c r="AC327" s="469"/>
      <c r="AD327" s="469"/>
      <c r="AE327" s="476"/>
      <c r="AF327" s="221"/>
      <c r="AG327" s="221"/>
      <c r="AH327" s="477"/>
      <c r="AI327" s="478"/>
      <c r="AJ327" s="475"/>
      <c r="AK327" s="479"/>
      <c r="AL327" s="479"/>
      <c r="AM327" s="480"/>
      <c r="AN327" s="479"/>
      <c r="AO327" s="481"/>
      <c r="AP327" s="482"/>
      <c r="AQ327" s="552"/>
      <c r="AR327" s="483"/>
      <c r="AS327" s="539"/>
      <c r="AT327" s="540"/>
      <c r="AU327" s="541"/>
      <c r="AV327" s="484"/>
      <c r="AW327" s="484"/>
      <c r="AX327" s="484"/>
      <c r="AY327" s="484"/>
      <c r="AZ327" s="484"/>
      <c r="BA327" s="484"/>
      <c r="BB327" s="485"/>
      <c r="BC327" s="485"/>
      <c r="BD327" s="486"/>
      <c r="BE327" s="487"/>
      <c r="BF327" s="485"/>
      <c r="BG327" s="484"/>
      <c r="BH327" s="485"/>
      <c r="BI327" s="485"/>
      <c r="BJ327" s="485"/>
      <c r="BK327" s="488"/>
      <c r="BL327" s="489"/>
      <c r="BM327" s="485"/>
      <c r="BN327" s="485"/>
      <c r="BO327" s="485"/>
      <c r="BP327" s="485"/>
      <c r="BQ327" s="490"/>
      <c r="BR327" s="485"/>
      <c r="BS327" s="491" t="str">
        <f>IF(F327="","",IF(OR(AND(分岐管理シート!D325&lt;9, 分岐管理シート!L325&lt;10),AND(分岐管理シート!D325&gt;9, 分岐管理シート!L325&gt;10)),"","error"))</f>
        <v/>
      </c>
      <c r="BT327" s="491"/>
      <c r="BU327" s="491"/>
      <c r="BV327" s="491"/>
      <c r="BW327" s="491"/>
      <c r="BX327" s="491" t="str">
        <f>IF(AND(D327="R7_補正", OR(分岐管理シート!AF325&lt;27,分岐管理シート!AF325&gt;39)),"error","")</f>
        <v/>
      </c>
      <c r="BY327" s="491" t="str">
        <f>IF(F327="","",IF(OR(分岐管理シート!AG325&lt;27,分岐管理シート!AG325&gt;39),"error",""))</f>
        <v/>
      </c>
      <c r="BZ327" s="491" t="str">
        <f>IF(F327="","",IF(AND(OR(AD327="○", D327="R7_補正", D327="R7_予備"), 分岐管理シート!AG325&gt;=27),"",IF(AND(分岐管理シート!AG325&lt;=38, 分岐管理シート!AG325&gt;=27),"","error")))</f>
        <v/>
      </c>
      <c r="CA327" s="492" t="str">
        <f>IF(OR(D327="", D327="R6_補正", D327="R7_予備"),
   "",IF(F327="","",IF(AND(VLOOKUP(AE327,―!$AH$15:$AI$40,2,FALSE) &lt;= VLOOKUP(AF327,―!$AH$15:$AI$40,2,FALSE),VLOOKUP(AF327,―!$AH$15:$AI$40,2,FALSE) &lt;= VLOOKUP(AG327,―!$AH$15:$AI$40,2,FALSE)),"","error")))</f>
        <v/>
      </c>
      <c r="CB327" s="492" t="str">
        <f t="shared" si="15"/>
        <v/>
      </c>
      <c r="CC327" s="491" t="str">
        <f t="shared" si="16"/>
        <v/>
      </c>
      <c r="CD327" s="491" t="str">
        <f t="shared" si="17"/>
        <v/>
      </c>
      <c r="CE327" s="485"/>
      <c r="CF327" s="485"/>
      <c r="CG327" s="485"/>
      <c r="CH327" s="485"/>
      <c r="CI327" s="485" t="str">
        <f>分岐管理シート!BD325</f>
        <v/>
      </c>
      <c r="CJ327" s="493" t="str">
        <f t="shared" si="18"/>
        <v/>
      </c>
      <c r="CK327" s="555" t="str">
        <f>IF(D327="R6_補正",IF(SUM(変更カウント!D325:AR325)=0,"","error"),IF(AND(SUM(変更カウント!D325:AE325)=0,SUM(変更カウント!AH325:AP325)=0,変更カウント!AR325=0),"","error"))</f>
        <v/>
      </c>
    </row>
    <row r="328" spans="1:89" ht="24" thickBot="1" x14ac:dyDescent="0.25">
      <c r="A328" s="500"/>
      <c r="B328" s="501"/>
      <c r="C328" s="499">
        <v>254</v>
      </c>
      <c r="D328" s="467"/>
      <c r="E328" s="468"/>
      <c r="F328" s="469"/>
      <c r="G328" s="469"/>
      <c r="H328" s="469"/>
      <c r="I328" s="470"/>
      <c r="J328" s="470"/>
      <c r="K328" s="471"/>
      <c r="L328" s="470"/>
      <c r="M328" s="443"/>
      <c r="N328" s="443"/>
      <c r="O328" s="443"/>
      <c r="P328" s="472"/>
      <c r="Q328" s="197">
        <v>0</v>
      </c>
      <c r="R328" s="198">
        <v>0</v>
      </c>
      <c r="S328" s="473"/>
      <c r="T328" s="197"/>
      <c r="U328" s="197"/>
      <c r="V328" s="197"/>
      <c r="W328" s="474"/>
      <c r="X328" s="473"/>
      <c r="Y328" s="473"/>
      <c r="Z328" s="473"/>
      <c r="AA328" s="475"/>
      <c r="AB328" s="469"/>
      <c r="AC328" s="469"/>
      <c r="AD328" s="469"/>
      <c r="AE328" s="476"/>
      <c r="AF328" s="221"/>
      <c r="AG328" s="221"/>
      <c r="AH328" s="477"/>
      <c r="AI328" s="478"/>
      <c r="AJ328" s="475"/>
      <c r="AK328" s="479"/>
      <c r="AL328" s="479"/>
      <c r="AM328" s="480"/>
      <c r="AN328" s="479"/>
      <c r="AO328" s="481"/>
      <c r="AP328" s="482"/>
      <c r="AQ328" s="552"/>
      <c r="AR328" s="483"/>
      <c r="AS328" s="539"/>
      <c r="AT328" s="540"/>
      <c r="AU328" s="541"/>
      <c r="AV328" s="484"/>
      <c r="AW328" s="484"/>
      <c r="AX328" s="484"/>
      <c r="AY328" s="484"/>
      <c r="AZ328" s="484"/>
      <c r="BA328" s="484"/>
      <c r="BB328" s="485"/>
      <c r="BC328" s="485"/>
      <c r="BD328" s="486"/>
      <c r="BE328" s="487"/>
      <c r="BF328" s="485"/>
      <c r="BG328" s="484"/>
      <c r="BH328" s="485"/>
      <c r="BI328" s="485"/>
      <c r="BJ328" s="485"/>
      <c r="BK328" s="488"/>
      <c r="BL328" s="489"/>
      <c r="BM328" s="485"/>
      <c r="BN328" s="485"/>
      <c r="BO328" s="485"/>
      <c r="BP328" s="485"/>
      <c r="BQ328" s="490"/>
      <c r="BR328" s="485"/>
      <c r="BS328" s="491" t="str">
        <f>IF(F328="","",IF(OR(AND(分岐管理シート!D326&lt;9, 分岐管理シート!L326&lt;10),AND(分岐管理シート!D326&gt;9, 分岐管理シート!L326&gt;10)),"","error"))</f>
        <v/>
      </c>
      <c r="BT328" s="491"/>
      <c r="BU328" s="491"/>
      <c r="BV328" s="491"/>
      <c r="BW328" s="491"/>
      <c r="BX328" s="491" t="str">
        <f>IF(AND(D328="R7_補正", OR(分岐管理シート!AF326&lt;27,分岐管理シート!AF326&gt;39)),"error","")</f>
        <v/>
      </c>
      <c r="BY328" s="491" t="str">
        <f>IF(F328="","",IF(OR(分岐管理シート!AG326&lt;27,分岐管理シート!AG326&gt;39),"error",""))</f>
        <v/>
      </c>
      <c r="BZ328" s="491" t="str">
        <f>IF(F328="","",IF(AND(OR(AD328="○", D328="R7_補正", D328="R7_予備"), 分岐管理シート!AG326&gt;=27),"",IF(AND(分岐管理シート!AG326&lt;=38, 分岐管理シート!AG326&gt;=27),"","error")))</f>
        <v/>
      </c>
      <c r="CA328" s="492" t="str">
        <f>IF(OR(D328="", D328="R6_補正", D328="R7_予備"),
   "",IF(F328="","",IF(AND(VLOOKUP(AE328,―!$AH$15:$AI$40,2,FALSE) &lt;= VLOOKUP(AF328,―!$AH$15:$AI$40,2,FALSE),VLOOKUP(AF328,―!$AH$15:$AI$40,2,FALSE) &lt;= VLOOKUP(AG328,―!$AH$15:$AI$40,2,FALSE)),"","error")))</f>
        <v/>
      </c>
      <c r="CB328" s="492" t="str">
        <f t="shared" si="15"/>
        <v/>
      </c>
      <c r="CC328" s="491" t="str">
        <f t="shared" si="16"/>
        <v/>
      </c>
      <c r="CD328" s="491" t="str">
        <f t="shared" si="17"/>
        <v/>
      </c>
      <c r="CE328" s="485"/>
      <c r="CF328" s="485"/>
      <c r="CG328" s="485"/>
      <c r="CH328" s="485"/>
      <c r="CI328" s="485" t="str">
        <f>分岐管理シート!BD326</f>
        <v/>
      </c>
      <c r="CJ328" s="493" t="str">
        <f t="shared" si="18"/>
        <v/>
      </c>
      <c r="CK328" s="555" t="str">
        <f>IF(D328="R6_補正",IF(SUM(変更カウント!D326:AR326)=0,"","error"),IF(AND(SUM(変更カウント!D326:AE326)=0,SUM(変更カウント!AH326:AP326)=0,変更カウント!AR326=0),"","error"))</f>
        <v/>
      </c>
    </row>
    <row r="329" spans="1:89" ht="24" thickBot="1" x14ac:dyDescent="0.25">
      <c r="A329" s="500"/>
      <c r="B329" s="501"/>
      <c r="C329" s="499">
        <v>255</v>
      </c>
      <c r="D329" s="467"/>
      <c r="E329" s="468"/>
      <c r="F329" s="469"/>
      <c r="G329" s="469"/>
      <c r="H329" s="469"/>
      <c r="I329" s="470"/>
      <c r="J329" s="470"/>
      <c r="K329" s="471"/>
      <c r="L329" s="470"/>
      <c r="M329" s="443"/>
      <c r="N329" s="443"/>
      <c r="O329" s="443"/>
      <c r="P329" s="472"/>
      <c r="Q329" s="197">
        <v>0</v>
      </c>
      <c r="R329" s="198">
        <v>0</v>
      </c>
      <c r="S329" s="473"/>
      <c r="T329" s="197"/>
      <c r="U329" s="197"/>
      <c r="V329" s="197"/>
      <c r="W329" s="474"/>
      <c r="X329" s="473"/>
      <c r="Y329" s="473"/>
      <c r="Z329" s="473"/>
      <c r="AA329" s="475"/>
      <c r="AB329" s="469"/>
      <c r="AC329" s="469"/>
      <c r="AD329" s="469"/>
      <c r="AE329" s="476"/>
      <c r="AF329" s="221"/>
      <c r="AG329" s="221"/>
      <c r="AH329" s="477"/>
      <c r="AI329" s="478"/>
      <c r="AJ329" s="475"/>
      <c r="AK329" s="479"/>
      <c r="AL329" s="479"/>
      <c r="AM329" s="480"/>
      <c r="AN329" s="479"/>
      <c r="AO329" s="481"/>
      <c r="AP329" s="482"/>
      <c r="AQ329" s="552"/>
      <c r="AR329" s="483"/>
      <c r="AS329" s="539"/>
      <c r="AT329" s="540"/>
      <c r="AU329" s="541"/>
      <c r="AV329" s="484"/>
      <c r="AW329" s="484"/>
      <c r="AX329" s="484"/>
      <c r="AY329" s="484"/>
      <c r="AZ329" s="484"/>
      <c r="BA329" s="484"/>
      <c r="BB329" s="485"/>
      <c r="BC329" s="485"/>
      <c r="BD329" s="486"/>
      <c r="BE329" s="487"/>
      <c r="BF329" s="485"/>
      <c r="BG329" s="484"/>
      <c r="BH329" s="485"/>
      <c r="BI329" s="485"/>
      <c r="BJ329" s="485"/>
      <c r="BK329" s="488"/>
      <c r="BL329" s="489"/>
      <c r="BM329" s="485"/>
      <c r="BN329" s="485"/>
      <c r="BO329" s="485"/>
      <c r="BP329" s="485"/>
      <c r="BQ329" s="490"/>
      <c r="BR329" s="485"/>
      <c r="BS329" s="491" t="str">
        <f>IF(F329="","",IF(OR(AND(分岐管理シート!D327&lt;9, 分岐管理シート!L327&lt;10),AND(分岐管理シート!D327&gt;9, 分岐管理シート!L327&gt;10)),"","error"))</f>
        <v/>
      </c>
      <c r="BT329" s="491"/>
      <c r="BU329" s="491"/>
      <c r="BV329" s="491"/>
      <c r="BW329" s="491"/>
      <c r="BX329" s="491" t="str">
        <f>IF(AND(D329="R7_補正", OR(分岐管理シート!AF327&lt;27,分岐管理シート!AF327&gt;39)),"error","")</f>
        <v/>
      </c>
      <c r="BY329" s="491" t="str">
        <f>IF(F329="","",IF(OR(分岐管理シート!AG327&lt;27,分岐管理シート!AG327&gt;39),"error",""))</f>
        <v/>
      </c>
      <c r="BZ329" s="491" t="str">
        <f>IF(F329="","",IF(AND(OR(AD329="○", D329="R7_補正", D329="R7_予備"), 分岐管理シート!AG327&gt;=27),"",IF(AND(分岐管理シート!AG327&lt;=38, 分岐管理シート!AG327&gt;=27),"","error")))</f>
        <v/>
      </c>
      <c r="CA329" s="492" t="str">
        <f>IF(OR(D329="", D329="R6_補正", D329="R7_予備"),
   "",IF(F329="","",IF(AND(VLOOKUP(AE329,―!$AH$15:$AI$40,2,FALSE) &lt;= VLOOKUP(AF329,―!$AH$15:$AI$40,2,FALSE),VLOOKUP(AF329,―!$AH$15:$AI$40,2,FALSE) &lt;= VLOOKUP(AG329,―!$AH$15:$AI$40,2,FALSE)),"","error")))</f>
        <v/>
      </c>
      <c r="CB329" s="492" t="str">
        <f t="shared" si="15"/>
        <v/>
      </c>
      <c r="CC329" s="491" t="str">
        <f t="shared" si="16"/>
        <v/>
      </c>
      <c r="CD329" s="491" t="str">
        <f t="shared" si="17"/>
        <v/>
      </c>
      <c r="CE329" s="485"/>
      <c r="CF329" s="485"/>
      <c r="CG329" s="485"/>
      <c r="CH329" s="485"/>
      <c r="CI329" s="485" t="str">
        <f>分岐管理シート!BD327</f>
        <v/>
      </c>
      <c r="CJ329" s="493" t="str">
        <f t="shared" si="18"/>
        <v/>
      </c>
      <c r="CK329" s="555" t="str">
        <f>IF(D329="R6_補正",IF(SUM(変更カウント!D327:AR327)=0,"","error"),IF(AND(SUM(変更カウント!D327:AE327)=0,SUM(変更カウント!AH327:AP327)=0,変更カウント!AR327=0),"","error"))</f>
        <v/>
      </c>
    </row>
    <row r="330" spans="1:89" ht="24" thickBot="1" x14ac:dyDescent="0.25">
      <c r="A330" s="500"/>
      <c r="B330" s="501"/>
      <c r="C330" s="498">
        <v>256</v>
      </c>
      <c r="D330" s="467"/>
      <c r="E330" s="468"/>
      <c r="F330" s="469"/>
      <c r="G330" s="469"/>
      <c r="H330" s="469"/>
      <c r="I330" s="470"/>
      <c r="J330" s="470"/>
      <c r="K330" s="471"/>
      <c r="L330" s="470"/>
      <c r="M330" s="443"/>
      <c r="N330" s="443"/>
      <c r="O330" s="443"/>
      <c r="P330" s="472"/>
      <c r="Q330" s="197">
        <v>0</v>
      </c>
      <c r="R330" s="198">
        <v>0</v>
      </c>
      <c r="S330" s="473"/>
      <c r="T330" s="197"/>
      <c r="U330" s="197"/>
      <c r="V330" s="197"/>
      <c r="W330" s="474"/>
      <c r="X330" s="473"/>
      <c r="Y330" s="473"/>
      <c r="Z330" s="473"/>
      <c r="AA330" s="475"/>
      <c r="AB330" s="469"/>
      <c r="AC330" s="469"/>
      <c r="AD330" s="469"/>
      <c r="AE330" s="476"/>
      <c r="AF330" s="221"/>
      <c r="AG330" s="221"/>
      <c r="AH330" s="477"/>
      <c r="AI330" s="478"/>
      <c r="AJ330" s="475"/>
      <c r="AK330" s="479"/>
      <c r="AL330" s="479"/>
      <c r="AM330" s="480"/>
      <c r="AN330" s="479"/>
      <c r="AO330" s="481"/>
      <c r="AP330" s="482"/>
      <c r="AQ330" s="552"/>
      <c r="AR330" s="483"/>
      <c r="AS330" s="539"/>
      <c r="AT330" s="540"/>
      <c r="AU330" s="541"/>
      <c r="AV330" s="484"/>
      <c r="AW330" s="484"/>
      <c r="AX330" s="484"/>
      <c r="AY330" s="484"/>
      <c r="AZ330" s="484"/>
      <c r="BA330" s="484"/>
      <c r="BB330" s="485"/>
      <c r="BC330" s="485"/>
      <c r="BD330" s="486"/>
      <c r="BE330" s="487"/>
      <c r="BF330" s="485"/>
      <c r="BG330" s="484"/>
      <c r="BH330" s="485"/>
      <c r="BI330" s="485"/>
      <c r="BJ330" s="485"/>
      <c r="BK330" s="488"/>
      <c r="BL330" s="489"/>
      <c r="BM330" s="485"/>
      <c r="BN330" s="485"/>
      <c r="BO330" s="485"/>
      <c r="BP330" s="485"/>
      <c r="BQ330" s="490"/>
      <c r="BR330" s="485"/>
      <c r="BS330" s="491" t="str">
        <f>IF(F330="","",IF(OR(AND(分岐管理シート!D328&lt;9, 分岐管理シート!L328&lt;10),AND(分岐管理シート!D328&gt;9, 分岐管理シート!L328&gt;10)),"","error"))</f>
        <v/>
      </c>
      <c r="BT330" s="491"/>
      <c r="BU330" s="491"/>
      <c r="BV330" s="491"/>
      <c r="BW330" s="491"/>
      <c r="BX330" s="491" t="str">
        <f>IF(AND(D330="R7_補正", OR(分岐管理シート!AF328&lt;27,分岐管理シート!AF328&gt;39)),"error","")</f>
        <v/>
      </c>
      <c r="BY330" s="491" t="str">
        <f>IF(F330="","",IF(OR(分岐管理シート!AG328&lt;27,分岐管理シート!AG328&gt;39),"error",""))</f>
        <v/>
      </c>
      <c r="BZ330" s="491" t="str">
        <f>IF(F330="","",IF(AND(OR(AD330="○", D330="R7_補正", D330="R7_予備"), 分岐管理シート!AG328&gt;=27),"",IF(AND(分岐管理シート!AG328&lt;=38, 分岐管理シート!AG328&gt;=27),"","error")))</f>
        <v/>
      </c>
      <c r="CA330" s="492" t="str">
        <f>IF(OR(D330="", D330="R6_補正", D330="R7_予備"),
   "",IF(F330="","",IF(AND(VLOOKUP(AE330,―!$AH$15:$AI$40,2,FALSE) &lt;= VLOOKUP(AF330,―!$AH$15:$AI$40,2,FALSE),VLOOKUP(AF330,―!$AH$15:$AI$40,2,FALSE) &lt;= VLOOKUP(AG330,―!$AH$15:$AI$40,2,FALSE)),"","error")))</f>
        <v/>
      </c>
      <c r="CB330" s="492" t="str">
        <f t="shared" si="15"/>
        <v/>
      </c>
      <c r="CC330" s="491" t="str">
        <f t="shared" si="16"/>
        <v/>
      </c>
      <c r="CD330" s="491" t="str">
        <f t="shared" si="17"/>
        <v/>
      </c>
      <c r="CE330" s="485"/>
      <c r="CF330" s="485"/>
      <c r="CG330" s="485"/>
      <c r="CH330" s="485"/>
      <c r="CI330" s="485" t="str">
        <f>分岐管理シート!BD328</f>
        <v/>
      </c>
      <c r="CJ330" s="493" t="str">
        <f t="shared" si="18"/>
        <v/>
      </c>
      <c r="CK330" s="555" t="str">
        <f>IF(D330="R6_補正",IF(SUM(変更カウント!D328:AR328)=0,"","error"),IF(AND(SUM(変更カウント!D328:AE328)=0,SUM(変更カウント!AH328:AP328)=0,変更カウント!AR328=0),"","error"))</f>
        <v/>
      </c>
    </row>
    <row r="331" spans="1:89" ht="24" thickBot="1" x14ac:dyDescent="0.25">
      <c r="A331" s="500"/>
      <c r="B331" s="501"/>
      <c r="C331" s="499">
        <v>257</v>
      </c>
      <c r="D331" s="467"/>
      <c r="E331" s="468"/>
      <c r="F331" s="469"/>
      <c r="G331" s="469"/>
      <c r="H331" s="469"/>
      <c r="I331" s="470"/>
      <c r="J331" s="470"/>
      <c r="K331" s="471"/>
      <c r="L331" s="470"/>
      <c r="M331" s="443"/>
      <c r="N331" s="443"/>
      <c r="O331" s="443"/>
      <c r="P331" s="472"/>
      <c r="Q331" s="197">
        <v>0</v>
      </c>
      <c r="R331" s="198">
        <v>0</v>
      </c>
      <c r="S331" s="473"/>
      <c r="T331" s="197"/>
      <c r="U331" s="197"/>
      <c r="V331" s="197"/>
      <c r="W331" s="474"/>
      <c r="X331" s="473"/>
      <c r="Y331" s="473"/>
      <c r="Z331" s="473"/>
      <c r="AA331" s="475"/>
      <c r="AB331" s="469"/>
      <c r="AC331" s="469"/>
      <c r="AD331" s="469"/>
      <c r="AE331" s="476"/>
      <c r="AF331" s="221"/>
      <c r="AG331" s="221"/>
      <c r="AH331" s="477"/>
      <c r="AI331" s="478"/>
      <c r="AJ331" s="475"/>
      <c r="AK331" s="479"/>
      <c r="AL331" s="479"/>
      <c r="AM331" s="480"/>
      <c r="AN331" s="479"/>
      <c r="AO331" s="481"/>
      <c r="AP331" s="482"/>
      <c r="AQ331" s="552"/>
      <c r="AR331" s="483"/>
      <c r="AS331" s="539"/>
      <c r="AT331" s="540"/>
      <c r="AU331" s="541"/>
      <c r="AV331" s="484"/>
      <c r="AW331" s="484"/>
      <c r="AX331" s="484"/>
      <c r="AY331" s="484"/>
      <c r="AZ331" s="484"/>
      <c r="BA331" s="484"/>
      <c r="BB331" s="485"/>
      <c r="BC331" s="485"/>
      <c r="BD331" s="486"/>
      <c r="BE331" s="487"/>
      <c r="BF331" s="485"/>
      <c r="BG331" s="484"/>
      <c r="BH331" s="485"/>
      <c r="BI331" s="485"/>
      <c r="BJ331" s="485"/>
      <c r="BK331" s="488"/>
      <c r="BL331" s="489"/>
      <c r="BM331" s="485"/>
      <c r="BN331" s="485"/>
      <c r="BO331" s="485"/>
      <c r="BP331" s="485"/>
      <c r="BQ331" s="490"/>
      <c r="BR331" s="485"/>
      <c r="BS331" s="491" t="str">
        <f>IF(F331="","",IF(OR(AND(分岐管理シート!D329&lt;9, 分岐管理シート!L329&lt;10),AND(分岐管理シート!D329&gt;9, 分岐管理シート!L329&gt;10)),"","error"))</f>
        <v/>
      </c>
      <c r="BT331" s="491"/>
      <c r="BU331" s="491"/>
      <c r="BV331" s="491"/>
      <c r="BW331" s="491"/>
      <c r="BX331" s="491" t="str">
        <f>IF(AND(D331="R7_補正", OR(分岐管理シート!AF329&lt;27,分岐管理シート!AF329&gt;39)),"error","")</f>
        <v/>
      </c>
      <c r="BY331" s="491" t="str">
        <f>IF(F331="","",IF(OR(分岐管理シート!AG329&lt;27,分岐管理シート!AG329&gt;39),"error",""))</f>
        <v/>
      </c>
      <c r="BZ331" s="491" t="str">
        <f>IF(F331="","",IF(AND(OR(AD331="○", D331="R7_補正", D331="R7_予備"), 分岐管理シート!AG329&gt;=27),"",IF(AND(分岐管理シート!AG329&lt;=38, 分岐管理シート!AG329&gt;=27),"","error")))</f>
        <v/>
      </c>
      <c r="CA331" s="492" t="str">
        <f>IF(OR(D331="", D331="R6_補正", D331="R7_予備"),
   "",IF(F331="","",IF(AND(VLOOKUP(AE331,―!$AH$15:$AI$40,2,FALSE) &lt;= VLOOKUP(AF331,―!$AH$15:$AI$40,2,FALSE),VLOOKUP(AF331,―!$AH$15:$AI$40,2,FALSE) &lt;= VLOOKUP(AG331,―!$AH$15:$AI$40,2,FALSE)),"","error")))</f>
        <v/>
      </c>
      <c r="CB331" s="492" t="str">
        <f t="shared" si="15"/>
        <v/>
      </c>
      <c r="CC331" s="491" t="str">
        <f t="shared" si="16"/>
        <v/>
      </c>
      <c r="CD331" s="491" t="str">
        <f t="shared" si="17"/>
        <v/>
      </c>
      <c r="CE331" s="485"/>
      <c r="CF331" s="485"/>
      <c r="CG331" s="485"/>
      <c r="CH331" s="485"/>
      <c r="CI331" s="485" t="str">
        <f>分岐管理シート!BD329</f>
        <v/>
      </c>
      <c r="CJ331" s="493" t="str">
        <f t="shared" si="18"/>
        <v/>
      </c>
      <c r="CK331" s="555" t="str">
        <f>IF(D331="R6_補正",IF(SUM(変更カウント!D329:AR329)=0,"","error"),IF(AND(SUM(変更カウント!D329:AE329)=0,SUM(変更カウント!AH329:AP329)=0,変更カウント!AR329=0),"","error"))</f>
        <v/>
      </c>
    </row>
    <row r="332" spans="1:89" ht="24" thickBot="1" x14ac:dyDescent="0.25">
      <c r="A332" s="500"/>
      <c r="B332" s="501"/>
      <c r="C332" s="499">
        <v>258</v>
      </c>
      <c r="D332" s="467"/>
      <c r="E332" s="468"/>
      <c r="F332" s="469"/>
      <c r="G332" s="469"/>
      <c r="H332" s="469"/>
      <c r="I332" s="470"/>
      <c r="J332" s="470"/>
      <c r="K332" s="471"/>
      <c r="L332" s="470"/>
      <c r="M332" s="443"/>
      <c r="N332" s="443"/>
      <c r="O332" s="443"/>
      <c r="P332" s="472"/>
      <c r="Q332" s="197">
        <v>0</v>
      </c>
      <c r="R332" s="198">
        <v>0</v>
      </c>
      <c r="S332" s="473"/>
      <c r="T332" s="197"/>
      <c r="U332" s="197"/>
      <c r="V332" s="197"/>
      <c r="W332" s="474"/>
      <c r="X332" s="473"/>
      <c r="Y332" s="473"/>
      <c r="Z332" s="473"/>
      <c r="AA332" s="475"/>
      <c r="AB332" s="469"/>
      <c r="AC332" s="469"/>
      <c r="AD332" s="469"/>
      <c r="AE332" s="476"/>
      <c r="AF332" s="221"/>
      <c r="AG332" s="221"/>
      <c r="AH332" s="477"/>
      <c r="AI332" s="478"/>
      <c r="AJ332" s="475"/>
      <c r="AK332" s="479"/>
      <c r="AL332" s="479"/>
      <c r="AM332" s="480"/>
      <c r="AN332" s="479"/>
      <c r="AO332" s="481"/>
      <c r="AP332" s="482"/>
      <c r="AQ332" s="552"/>
      <c r="AR332" s="483"/>
      <c r="AS332" s="539"/>
      <c r="AT332" s="540"/>
      <c r="AU332" s="541"/>
      <c r="AV332" s="484"/>
      <c r="AW332" s="484"/>
      <c r="AX332" s="484"/>
      <c r="AY332" s="484"/>
      <c r="AZ332" s="484"/>
      <c r="BA332" s="484"/>
      <c r="BB332" s="485"/>
      <c r="BC332" s="485"/>
      <c r="BD332" s="486"/>
      <c r="BE332" s="487"/>
      <c r="BF332" s="485"/>
      <c r="BG332" s="484"/>
      <c r="BH332" s="485"/>
      <c r="BI332" s="485"/>
      <c r="BJ332" s="485"/>
      <c r="BK332" s="488"/>
      <c r="BL332" s="489"/>
      <c r="BM332" s="485"/>
      <c r="BN332" s="485"/>
      <c r="BO332" s="485"/>
      <c r="BP332" s="485"/>
      <c r="BQ332" s="490"/>
      <c r="BR332" s="485"/>
      <c r="BS332" s="491" t="str">
        <f>IF(F332="","",IF(OR(AND(分岐管理シート!D330&lt;9, 分岐管理シート!L330&lt;10),AND(分岐管理シート!D330&gt;9, 分岐管理シート!L330&gt;10)),"","error"))</f>
        <v/>
      </c>
      <c r="BT332" s="491"/>
      <c r="BU332" s="491"/>
      <c r="BV332" s="491"/>
      <c r="BW332" s="491"/>
      <c r="BX332" s="491" t="str">
        <f>IF(AND(D332="R7_補正", OR(分岐管理シート!AF330&lt;27,分岐管理シート!AF330&gt;39)),"error","")</f>
        <v/>
      </c>
      <c r="BY332" s="491" t="str">
        <f>IF(F332="","",IF(OR(分岐管理シート!AG330&lt;27,分岐管理シート!AG330&gt;39),"error",""))</f>
        <v/>
      </c>
      <c r="BZ332" s="491" t="str">
        <f>IF(F332="","",IF(AND(OR(AD332="○", D332="R7_補正", D332="R7_予備"), 分岐管理シート!AG330&gt;=27),"",IF(AND(分岐管理シート!AG330&lt;=38, 分岐管理シート!AG330&gt;=27),"","error")))</f>
        <v/>
      </c>
      <c r="CA332" s="492" t="str">
        <f>IF(OR(D332="", D332="R6_補正", D332="R7_予備"),
   "",IF(F332="","",IF(AND(VLOOKUP(AE332,―!$AH$15:$AI$40,2,FALSE) &lt;= VLOOKUP(AF332,―!$AH$15:$AI$40,2,FALSE),VLOOKUP(AF332,―!$AH$15:$AI$40,2,FALSE) &lt;= VLOOKUP(AG332,―!$AH$15:$AI$40,2,FALSE)),"","error")))</f>
        <v/>
      </c>
      <c r="CB332" s="492" t="str">
        <f t="shared" si="15"/>
        <v/>
      </c>
      <c r="CC332" s="491" t="str">
        <f t="shared" si="16"/>
        <v/>
      </c>
      <c r="CD332" s="491" t="str">
        <f t="shared" si="17"/>
        <v/>
      </c>
      <c r="CE332" s="485"/>
      <c r="CF332" s="485"/>
      <c r="CG332" s="485"/>
      <c r="CH332" s="485"/>
      <c r="CI332" s="485" t="str">
        <f>分岐管理シート!BD330</f>
        <v/>
      </c>
      <c r="CJ332" s="493" t="str">
        <f t="shared" si="18"/>
        <v/>
      </c>
      <c r="CK332" s="555" t="str">
        <f>IF(D332="R6_補正",IF(SUM(変更カウント!D330:AR330)=0,"","error"),IF(AND(SUM(変更カウント!D330:AE330)=0,SUM(変更カウント!AH330:AP330)=0,変更カウント!AR330=0),"","error"))</f>
        <v/>
      </c>
    </row>
    <row r="333" spans="1:89" ht="24" thickBot="1" x14ac:dyDescent="0.25">
      <c r="A333" s="500"/>
      <c r="B333" s="501"/>
      <c r="C333" s="498">
        <v>259</v>
      </c>
      <c r="D333" s="467"/>
      <c r="E333" s="468"/>
      <c r="F333" s="469"/>
      <c r="G333" s="469"/>
      <c r="H333" s="469"/>
      <c r="I333" s="470"/>
      <c r="J333" s="470"/>
      <c r="K333" s="471"/>
      <c r="L333" s="470"/>
      <c r="M333" s="443"/>
      <c r="N333" s="443"/>
      <c r="O333" s="443"/>
      <c r="P333" s="472"/>
      <c r="Q333" s="197">
        <v>0</v>
      </c>
      <c r="R333" s="198">
        <v>0</v>
      </c>
      <c r="S333" s="473"/>
      <c r="T333" s="197"/>
      <c r="U333" s="197"/>
      <c r="V333" s="197"/>
      <c r="W333" s="474"/>
      <c r="X333" s="473"/>
      <c r="Y333" s="473"/>
      <c r="Z333" s="473"/>
      <c r="AA333" s="475"/>
      <c r="AB333" s="469"/>
      <c r="AC333" s="469"/>
      <c r="AD333" s="469"/>
      <c r="AE333" s="476"/>
      <c r="AF333" s="221"/>
      <c r="AG333" s="221"/>
      <c r="AH333" s="477"/>
      <c r="AI333" s="478"/>
      <c r="AJ333" s="475"/>
      <c r="AK333" s="479"/>
      <c r="AL333" s="479"/>
      <c r="AM333" s="480"/>
      <c r="AN333" s="479"/>
      <c r="AO333" s="481"/>
      <c r="AP333" s="482"/>
      <c r="AQ333" s="552"/>
      <c r="AR333" s="483"/>
      <c r="AS333" s="539"/>
      <c r="AT333" s="540"/>
      <c r="AU333" s="541"/>
      <c r="AV333" s="484"/>
      <c r="AW333" s="484"/>
      <c r="AX333" s="484"/>
      <c r="AY333" s="484"/>
      <c r="AZ333" s="484"/>
      <c r="BA333" s="484"/>
      <c r="BB333" s="485"/>
      <c r="BC333" s="485"/>
      <c r="BD333" s="486"/>
      <c r="BE333" s="487"/>
      <c r="BF333" s="485"/>
      <c r="BG333" s="484"/>
      <c r="BH333" s="485"/>
      <c r="BI333" s="485"/>
      <c r="BJ333" s="485"/>
      <c r="BK333" s="488"/>
      <c r="BL333" s="489"/>
      <c r="BM333" s="485"/>
      <c r="BN333" s="485"/>
      <c r="BO333" s="485"/>
      <c r="BP333" s="485"/>
      <c r="BQ333" s="490"/>
      <c r="BR333" s="485"/>
      <c r="BS333" s="491" t="str">
        <f>IF(F333="","",IF(OR(AND(分岐管理シート!D331&lt;9, 分岐管理シート!L331&lt;10),AND(分岐管理シート!D331&gt;9, 分岐管理シート!L331&gt;10)),"","error"))</f>
        <v/>
      </c>
      <c r="BT333" s="491"/>
      <c r="BU333" s="491"/>
      <c r="BV333" s="491"/>
      <c r="BW333" s="491"/>
      <c r="BX333" s="491" t="str">
        <f>IF(AND(D333="R7_補正", OR(分岐管理シート!AF331&lt;27,分岐管理シート!AF331&gt;39)),"error","")</f>
        <v/>
      </c>
      <c r="BY333" s="491" t="str">
        <f>IF(F333="","",IF(OR(分岐管理シート!AG331&lt;27,分岐管理シート!AG331&gt;39),"error",""))</f>
        <v/>
      </c>
      <c r="BZ333" s="491" t="str">
        <f>IF(F333="","",IF(AND(OR(AD333="○", D333="R7_補正", D333="R7_予備"), 分岐管理シート!AG331&gt;=27),"",IF(AND(分岐管理シート!AG331&lt;=38, 分岐管理シート!AG331&gt;=27),"","error")))</f>
        <v/>
      </c>
      <c r="CA333" s="492" t="str">
        <f>IF(OR(D333="", D333="R6_補正", D333="R7_予備"),
   "",IF(F333="","",IF(AND(VLOOKUP(AE333,―!$AH$15:$AI$40,2,FALSE) &lt;= VLOOKUP(AF333,―!$AH$15:$AI$40,2,FALSE),VLOOKUP(AF333,―!$AH$15:$AI$40,2,FALSE) &lt;= VLOOKUP(AG333,―!$AH$15:$AI$40,2,FALSE)),"","error")))</f>
        <v/>
      </c>
      <c r="CB333" s="492" t="str">
        <f t="shared" si="15"/>
        <v/>
      </c>
      <c r="CC333" s="491" t="str">
        <f t="shared" si="16"/>
        <v/>
      </c>
      <c r="CD333" s="491" t="str">
        <f t="shared" si="17"/>
        <v/>
      </c>
      <c r="CE333" s="485"/>
      <c r="CF333" s="485"/>
      <c r="CG333" s="485"/>
      <c r="CH333" s="485"/>
      <c r="CI333" s="485" t="str">
        <f>分岐管理シート!BD331</f>
        <v/>
      </c>
      <c r="CJ333" s="493" t="str">
        <f t="shared" si="18"/>
        <v/>
      </c>
      <c r="CK333" s="555" t="str">
        <f>IF(D333="R6_補正",IF(SUM(変更カウント!D331:AR331)=0,"","error"),IF(AND(SUM(変更カウント!D331:AE331)=0,SUM(変更カウント!AH331:AP331)=0,変更カウント!AR331=0),"","error"))</f>
        <v/>
      </c>
    </row>
    <row r="334" spans="1:89" ht="24" thickBot="1" x14ac:dyDescent="0.25">
      <c r="A334" s="500"/>
      <c r="B334" s="501"/>
      <c r="C334" s="499">
        <v>260</v>
      </c>
      <c r="D334" s="467"/>
      <c r="E334" s="468"/>
      <c r="F334" s="469"/>
      <c r="G334" s="469"/>
      <c r="H334" s="469"/>
      <c r="I334" s="470"/>
      <c r="J334" s="470"/>
      <c r="K334" s="471"/>
      <c r="L334" s="470"/>
      <c r="M334" s="443"/>
      <c r="N334" s="443"/>
      <c r="O334" s="443"/>
      <c r="P334" s="472"/>
      <c r="Q334" s="197">
        <v>0</v>
      </c>
      <c r="R334" s="198">
        <v>0</v>
      </c>
      <c r="S334" s="473"/>
      <c r="T334" s="197"/>
      <c r="U334" s="197"/>
      <c r="V334" s="197"/>
      <c r="W334" s="474"/>
      <c r="X334" s="473"/>
      <c r="Y334" s="473"/>
      <c r="Z334" s="473"/>
      <c r="AA334" s="475"/>
      <c r="AB334" s="469"/>
      <c r="AC334" s="469"/>
      <c r="AD334" s="469"/>
      <c r="AE334" s="476"/>
      <c r="AF334" s="221"/>
      <c r="AG334" s="221"/>
      <c r="AH334" s="477"/>
      <c r="AI334" s="478"/>
      <c r="AJ334" s="475"/>
      <c r="AK334" s="479"/>
      <c r="AL334" s="479"/>
      <c r="AM334" s="480"/>
      <c r="AN334" s="479"/>
      <c r="AO334" s="481"/>
      <c r="AP334" s="482"/>
      <c r="AQ334" s="552"/>
      <c r="AR334" s="483"/>
      <c r="AS334" s="539"/>
      <c r="AT334" s="540"/>
      <c r="AU334" s="541"/>
      <c r="AV334" s="484"/>
      <c r="AW334" s="484"/>
      <c r="AX334" s="484"/>
      <c r="AY334" s="484"/>
      <c r="AZ334" s="484"/>
      <c r="BA334" s="484"/>
      <c r="BB334" s="485"/>
      <c r="BC334" s="485"/>
      <c r="BD334" s="486"/>
      <c r="BE334" s="487"/>
      <c r="BF334" s="485"/>
      <c r="BG334" s="484"/>
      <c r="BH334" s="485"/>
      <c r="BI334" s="485"/>
      <c r="BJ334" s="485"/>
      <c r="BK334" s="488"/>
      <c r="BL334" s="489"/>
      <c r="BM334" s="485"/>
      <c r="BN334" s="485"/>
      <c r="BO334" s="485"/>
      <c r="BP334" s="485"/>
      <c r="BQ334" s="490"/>
      <c r="BR334" s="485"/>
      <c r="BS334" s="491" t="str">
        <f>IF(F334="","",IF(OR(AND(分岐管理シート!D332&lt;9, 分岐管理シート!L332&lt;10),AND(分岐管理シート!D332&gt;9, 分岐管理シート!L332&gt;10)),"","error"))</f>
        <v/>
      </c>
      <c r="BT334" s="491"/>
      <c r="BU334" s="491"/>
      <c r="BV334" s="491"/>
      <c r="BW334" s="491"/>
      <c r="BX334" s="491" t="str">
        <f>IF(AND(D334="R7_補正", OR(分岐管理シート!AF332&lt;27,分岐管理シート!AF332&gt;39)),"error","")</f>
        <v/>
      </c>
      <c r="BY334" s="491" t="str">
        <f>IF(F334="","",IF(OR(分岐管理シート!AG332&lt;27,分岐管理シート!AG332&gt;39),"error",""))</f>
        <v/>
      </c>
      <c r="BZ334" s="491" t="str">
        <f>IF(F334="","",IF(AND(OR(AD334="○", D334="R7_補正", D334="R7_予備"), 分岐管理シート!AG332&gt;=27),"",IF(AND(分岐管理シート!AG332&lt;=38, 分岐管理シート!AG332&gt;=27),"","error")))</f>
        <v/>
      </c>
      <c r="CA334" s="492" t="str">
        <f>IF(OR(D334="", D334="R6_補正", D334="R7_予備"),
   "",IF(F334="","",IF(AND(VLOOKUP(AE334,―!$AH$15:$AI$40,2,FALSE) &lt;= VLOOKUP(AF334,―!$AH$15:$AI$40,2,FALSE),VLOOKUP(AF334,―!$AH$15:$AI$40,2,FALSE) &lt;= VLOOKUP(AG334,―!$AH$15:$AI$40,2,FALSE)),"","error")))</f>
        <v/>
      </c>
      <c r="CB334" s="492" t="str">
        <f t="shared" si="15"/>
        <v/>
      </c>
      <c r="CC334" s="491" t="str">
        <f t="shared" si="16"/>
        <v/>
      </c>
      <c r="CD334" s="491" t="str">
        <f t="shared" si="17"/>
        <v/>
      </c>
      <c r="CE334" s="485"/>
      <c r="CF334" s="485"/>
      <c r="CG334" s="485"/>
      <c r="CH334" s="485"/>
      <c r="CI334" s="485" t="str">
        <f>分岐管理シート!BD332</f>
        <v/>
      </c>
      <c r="CJ334" s="493" t="str">
        <f t="shared" si="18"/>
        <v/>
      </c>
      <c r="CK334" s="555" t="str">
        <f>IF(D334="R6_補正",IF(SUM(変更カウント!D332:AR332)=0,"","error"),IF(AND(SUM(変更カウント!D332:AE332)=0,SUM(変更カウント!AH332:AP332)=0,変更カウント!AR332=0),"","error"))</f>
        <v/>
      </c>
    </row>
    <row r="335" spans="1:89" ht="24" thickBot="1" x14ac:dyDescent="0.25">
      <c r="A335" s="500"/>
      <c r="B335" s="501"/>
      <c r="C335" s="499">
        <v>261</v>
      </c>
      <c r="D335" s="467"/>
      <c r="E335" s="468"/>
      <c r="F335" s="469"/>
      <c r="G335" s="469"/>
      <c r="H335" s="469"/>
      <c r="I335" s="470"/>
      <c r="J335" s="470"/>
      <c r="K335" s="471"/>
      <c r="L335" s="470"/>
      <c r="M335" s="443"/>
      <c r="N335" s="443"/>
      <c r="O335" s="443"/>
      <c r="P335" s="472"/>
      <c r="Q335" s="197">
        <v>0</v>
      </c>
      <c r="R335" s="198">
        <v>0</v>
      </c>
      <c r="S335" s="473"/>
      <c r="T335" s="197"/>
      <c r="U335" s="197"/>
      <c r="V335" s="197"/>
      <c r="W335" s="474"/>
      <c r="X335" s="473"/>
      <c r="Y335" s="473"/>
      <c r="Z335" s="473"/>
      <c r="AA335" s="475"/>
      <c r="AB335" s="469"/>
      <c r="AC335" s="469"/>
      <c r="AD335" s="469"/>
      <c r="AE335" s="476"/>
      <c r="AF335" s="221"/>
      <c r="AG335" s="221"/>
      <c r="AH335" s="477"/>
      <c r="AI335" s="478"/>
      <c r="AJ335" s="475"/>
      <c r="AK335" s="479"/>
      <c r="AL335" s="479"/>
      <c r="AM335" s="480"/>
      <c r="AN335" s="479"/>
      <c r="AO335" s="481"/>
      <c r="AP335" s="482"/>
      <c r="AQ335" s="552"/>
      <c r="AR335" s="483"/>
      <c r="AS335" s="539"/>
      <c r="AT335" s="540"/>
      <c r="AU335" s="541"/>
      <c r="AV335" s="484"/>
      <c r="AW335" s="484"/>
      <c r="AX335" s="484"/>
      <c r="AY335" s="484"/>
      <c r="AZ335" s="484"/>
      <c r="BA335" s="484"/>
      <c r="BB335" s="485"/>
      <c r="BC335" s="485"/>
      <c r="BD335" s="486"/>
      <c r="BE335" s="487"/>
      <c r="BF335" s="485"/>
      <c r="BG335" s="484"/>
      <c r="BH335" s="485"/>
      <c r="BI335" s="485"/>
      <c r="BJ335" s="485"/>
      <c r="BK335" s="488"/>
      <c r="BL335" s="489"/>
      <c r="BM335" s="485"/>
      <c r="BN335" s="485"/>
      <c r="BO335" s="485"/>
      <c r="BP335" s="485"/>
      <c r="BQ335" s="490"/>
      <c r="BR335" s="485"/>
      <c r="BS335" s="491" t="str">
        <f>IF(F335="","",IF(OR(AND(分岐管理シート!D333&lt;9, 分岐管理シート!L333&lt;10),AND(分岐管理シート!D333&gt;9, 分岐管理シート!L333&gt;10)),"","error"))</f>
        <v/>
      </c>
      <c r="BT335" s="491"/>
      <c r="BU335" s="491"/>
      <c r="BV335" s="491"/>
      <c r="BW335" s="491"/>
      <c r="BX335" s="491" t="str">
        <f>IF(AND(D335="R7_補正", OR(分岐管理シート!AF333&lt;27,分岐管理シート!AF333&gt;39)),"error","")</f>
        <v/>
      </c>
      <c r="BY335" s="491" t="str">
        <f>IF(F335="","",IF(OR(分岐管理シート!AG333&lt;27,分岐管理シート!AG333&gt;39),"error",""))</f>
        <v/>
      </c>
      <c r="BZ335" s="491" t="str">
        <f>IF(F335="","",IF(AND(OR(AD335="○", D335="R7_補正", D335="R7_予備"), 分岐管理シート!AG333&gt;=27),"",IF(AND(分岐管理シート!AG333&lt;=38, 分岐管理シート!AG333&gt;=27),"","error")))</f>
        <v/>
      </c>
      <c r="CA335" s="492" t="str">
        <f>IF(OR(D335="", D335="R6_補正", D335="R7_予備"),
   "",IF(F335="","",IF(AND(VLOOKUP(AE335,―!$AH$15:$AI$40,2,FALSE) &lt;= VLOOKUP(AF335,―!$AH$15:$AI$40,2,FALSE),VLOOKUP(AF335,―!$AH$15:$AI$40,2,FALSE) &lt;= VLOOKUP(AG335,―!$AH$15:$AI$40,2,FALSE)),"","error")))</f>
        <v/>
      </c>
      <c r="CB335" s="492" t="str">
        <f t="shared" si="15"/>
        <v/>
      </c>
      <c r="CC335" s="491" t="str">
        <f t="shared" si="16"/>
        <v/>
      </c>
      <c r="CD335" s="491" t="str">
        <f t="shared" si="17"/>
        <v/>
      </c>
      <c r="CE335" s="485"/>
      <c r="CF335" s="485"/>
      <c r="CG335" s="485"/>
      <c r="CH335" s="485"/>
      <c r="CI335" s="485" t="str">
        <f>分岐管理シート!BD333</f>
        <v/>
      </c>
      <c r="CJ335" s="493" t="str">
        <f t="shared" si="18"/>
        <v/>
      </c>
      <c r="CK335" s="555" t="str">
        <f>IF(D335="R6_補正",IF(SUM(変更カウント!D333:AR333)=0,"","error"),IF(AND(SUM(変更カウント!D333:AE333)=0,SUM(変更カウント!AH333:AP333)=0,変更カウント!AR333=0),"","error"))</f>
        <v/>
      </c>
    </row>
    <row r="336" spans="1:89" ht="24" thickBot="1" x14ac:dyDescent="0.25">
      <c r="A336" s="500"/>
      <c r="B336" s="501"/>
      <c r="C336" s="498">
        <v>262</v>
      </c>
      <c r="D336" s="467"/>
      <c r="E336" s="468"/>
      <c r="F336" s="469"/>
      <c r="G336" s="469"/>
      <c r="H336" s="469"/>
      <c r="I336" s="470"/>
      <c r="J336" s="470"/>
      <c r="K336" s="471"/>
      <c r="L336" s="470"/>
      <c r="M336" s="443"/>
      <c r="N336" s="443"/>
      <c r="O336" s="443"/>
      <c r="P336" s="472"/>
      <c r="Q336" s="197">
        <v>0</v>
      </c>
      <c r="R336" s="198">
        <v>0</v>
      </c>
      <c r="S336" s="473"/>
      <c r="T336" s="197"/>
      <c r="U336" s="197"/>
      <c r="V336" s="197"/>
      <c r="W336" s="474"/>
      <c r="X336" s="473"/>
      <c r="Y336" s="473"/>
      <c r="Z336" s="473"/>
      <c r="AA336" s="475"/>
      <c r="AB336" s="469"/>
      <c r="AC336" s="469"/>
      <c r="AD336" s="469"/>
      <c r="AE336" s="476"/>
      <c r="AF336" s="221"/>
      <c r="AG336" s="221"/>
      <c r="AH336" s="477"/>
      <c r="AI336" s="478"/>
      <c r="AJ336" s="475"/>
      <c r="AK336" s="479"/>
      <c r="AL336" s="479"/>
      <c r="AM336" s="480"/>
      <c r="AN336" s="479"/>
      <c r="AO336" s="481"/>
      <c r="AP336" s="482"/>
      <c r="AQ336" s="552"/>
      <c r="AR336" s="483"/>
      <c r="AS336" s="539"/>
      <c r="AT336" s="540"/>
      <c r="AU336" s="541"/>
      <c r="AV336" s="484"/>
      <c r="AW336" s="484"/>
      <c r="AX336" s="484"/>
      <c r="AY336" s="484"/>
      <c r="AZ336" s="484"/>
      <c r="BA336" s="484"/>
      <c r="BB336" s="485"/>
      <c r="BC336" s="485"/>
      <c r="BD336" s="486"/>
      <c r="BE336" s="487"/>
      <c r="BF336" s="485"/>
      <c r="BG336" s="484"/>
      <c r="BH336" s="485"/>
      <c r="BI336" s="485"/>
      <c r="BJ336" s="485"/>
      <c r="BK336" s="488"/>
      <c r="BL336" s="489"/>
      <c r="BM336" s="485"/>
      <c r="BN336" s="485"/>
      <c r="BO336" s="485"/>
      <c r="BP336" s="485"/>
      <c r="BQ336" s="490"/>
      <c r="BR336" s="485"/>
      <c r="BS336" s="491" t="str">
        <f>IF(F336="","",IF(OR(AND(分岐管理シート!D334&lt;9, 分岐管理シート!L334&lt;10),AND(分岐管理シート!D334&gt;9, 分岐管理シート!L334&gt;10)),"","error"))</f>
        <v/>
      </c>
      <c r="BT336" s="491"/>
      <c r="BU336" s="491"/>
      <c r="BV336" s="491"/>
      <c r="BW336" s="491"/>
      <c r="BX336" s="491" t="str">
        <f>IF(AND(D336="R7_補正", OR(分岐管理シート!AF334&lt;27,分岐管理シート!AF334&gt;39)),"error","")</f>
        <v/>
      </c>
      <c r="BY336" s="491" t="str">
        <f>IF(F336="","",IF(OR(分岐管理シート!AG334&lt;27,分岐管理シート!AG334&gt;39),"error",""))</f>
        <v/>
      </c>
      <c r="BZ336" s="491" t="str">
        <f>IF(F336="","",IF(AND(OR(AD336="○", D336="R7_補正", D336="R7_予備"), 分岐管理シート!AG334&gt;=27),"",IF(AND(分岐管理シート!AG334&lt;=38, 分岐管理シート!AG334&gt;=27),"","error")))</f>
        <v/>
      </c>
      <c r="CA336" s="492" t="str">
        <f>IF(OR(D336="", D336="R6_補正", D336="R7_予備"),
   "",IF(F336="","",IF(AND(VLOOKUP(AE336,―!$AH$15:$AI$40,2,FALSE) &lt;= VLOOKUP(AF336,―!$AH$15:$AI$40,2,FALSE),VLOOKUP(AF336,―!$AH$15:$AI$40,2,FALSE) &lt;= VLOOKUP(AG336,―!$AH$15:$AI$40,2,FALSE)),"","error")))</f>
        <v/>
      </c>
      <c r="CB336" s="492" t="str">
        <f t="shared" ref="CB336:CB399" si="19">IF(AND(AD336&lt;&gt;"○",AG336="R8.4以降",AQ336=""),"error","")</f>
        <v/>
      </c>
      <c r="CC336" s="491" t="str">
        <f t="shared" ref="CC336:CC399" si="20">IF(AQ336&lt;&gt;"",IF(AND(AD336&lt;&gt;"○",AG336="R8.4以降"),"","error"),"")</f>
        <v/>
      </c>
      <c r="CD336" s="491" t="str">
        <f t="shared" ref="CD336:CD399" si="21">IF(AND(D336="R6_補正", AD336&lt;&gt;"○", AG336="R8.4以降"), "error", "")</f>
        <v/>
      </c>
      <c r="CE336" s="485"/>
      <c r="CF336" s="485"/>
      <c r="CG336" s="485"/>
      <c r="CH336" s="485"/>
      <c r="CI336" s="485" t="str">
        <f>分岐管理シート!BD334</f>
        <v/>
      </c>
      <c r="CJ336" s="493" t="str">
        <f t="shared" si="18"/>
        <v/>
      </c>
      <c r="CK336" s="555" t="str">
        <f>IF(D336="R6_補正",IF(SUM(変更カウント!D334:AR334)=0,"","error"),IF(AND(SUM(変更カウント!D334:AE334)=0,SUM(変更カウント!AH334:AP334)=0,変更カウント!AR334=0),"","error"))</f>
        <v/>
      </c>
    </row>
    <row r="337" spans="1:89" ht="24" thickBot="1" x14ac:dyDescent="0.25">
      <c r="A337" s="500"/>
      <c r="B337" s="501"/>
      <c r="C337" s="499">
        <v>263</v>
      </c>
      <c r="D337" s="467"/>
      <c r="E337" s="468"/>
      <c r="F337" s="469"/>
      <c r="G337" s="469"/>
      <c r="H337" s="469"/>
      <c r="I337" s="470"/>
      <c r="J337" s="470"/>
      <c r="K337" s="471"/>
      <c r="L337" s="470"/>
      <c r="M337" s="443"/>
      <c r="N337" s="443"/>
      <c r="O337" s="443"/>
      <c r="P337" s="472"/>
      <c r="Q337" s="197">
        <v>0</v>
      </c>
      <c r="R337" s="198">
        <v>0</v>
      </c>
      <c r="S337" s="473"/>
      <c r="T337" s="197"/>
      <c r="U337" s="197"/>
      <c r="V337" s="197"/>
      <c r="W337" s="474"/>
      <c r="X337" s="473"/>
      <c r="Y337" s="473"/>
      <c r="Z337" s="473"/>
      <c r="AA337" s="475"/>
      <c r="AB337" s="469"/>
      <c r="AC337" s="469"/>
      <c r="AD337" s="469"/>
      <c r="AE337" s="476"/>
      <c r="AF337" s="221"/>
      <c r="AG337" s="221"/>
      <c r="AH337" s="477"/>
      <c r="AI337" s="478"/>
      <c r="AJ337" s="475"/>
      <c r="AK337" s="479"/>
      <c r="AL337" s="479"/>
      <c r="AM337" s="480"/>
      <c r="AN337" s="479"/>
      <c r="AO337" s="481"/>
      <c r="AP337" s="482"/>
      <c r="AQ337" s="552"/>
      <c r="AR337" s="483"/>
      <c r="AS337" s="539"/>
      <c r="AT337" s="540"/>
      <c r="AU337" s="541"/>
      <c r="AV337" s="484"/>
      <c r="AW337" s="484"/>
      <c r="AX337" s="484"/>
      <c r="AY337" s="484"/>
      <c r="AZ337" s="484"/>
      <c r="BA337" s="484"/>
      <c r="BB337" s="485"/>
      <c r="BC337" s="485"/>
      <c r="BD337" s="486"/>
      <c r="BE337" s="487"/>
      <c r="BF337" s="485"/>
      <c r="BG337" s="484"/>
      <c r="BH337" s="485"/>
      <c r="BI337" s="485"/>
      <c r="BJ337" s="485"/>
      <c r="BK337" s="488"/>
      <c r="BL337" s="489"/>
      <c r="BM337" s="485"/>
      <c r="BN337" s="485"/>
      <c r="BO337" s="485"/>
      <c r="BP337" s="485"/>
      <c r="BQ337" s="490"/>
      <c r="BR337" s="485"/>
      <c r="BS337" s="491" t="str">
        <f>IF(F337="","",IF(OR(AND(分岐管理シート!D335&lt;9, 分岐管理シート!L335&lt;10),AND(分岐管理シート!D335&gt;9, 分岐管理シート!L335&gt;10)),"","error"))</f>
        <v/>
      </c>
      <c r="BT337" s="491"/>
      <c r="BU337" s="491"/>
      <c r="BV337" s="491"/>
      <c r="BW337" s="491"/>
      <c r="BX337" s="491" t="str">
        <f>IF(AND(D337="R7_補正", OR(分岐管理シート!AF335&lt;27,分岐管理シート!AF335&gt;39)),"error","")</f>
        <v/>
      </c>
      <c r="BY337" s="491" t="str">
        <f>IF(F337="","",IF(OR(分岐管理シート!AG335&lt;27,分岐管理シート!AG335&gt;39),"error",""))</f>
        <v/>
      </c>
      <c r="BZ337" s="491" t="str">
        <f>IF(F337="","",IF(AND(OR(AD337="○", D337="R7_補正", D337="R7_予備"), 分岐管理シート!AG335&gt;=27),"",IF(AND(分岐管理シート!AG335&lt;=38, 分岐管理シート!AG335&gt;=27),"","error")))</f>
        <v/>
      </c>
      <c r="CA337" s="492" t="str">
        <f>IF(OR(D337="", D337="R6_補正", D337="R7_予備"),
   "",IF(F337="","",IF(AND(VLOOKUP(AE337,―!$AH$15:$AI$40,2,FALSE) &lt;= VLOOKUP(AF337,―!$AH$15:$AI$40,2,FALSE),VLOOKUP(AF337,―!$AH$15:$AI$40,2,FALSE) &lt;= VLOOKUP(AG337,―!$AH$15:$AI$40,2,FALSE)),"","error")))</f>
        <v/>
      </c>
      <c r="CB337" s="492" t="str">
        <f t="shared" si="19"/>
        <v/>
      </c>
      <c r="CC337" s="491" t="str">
        <f t="shared" si="20"/>
        <v/>
      </c>
      <c r="CD337" s="491" t="str">
        <f t="shared" si="21"/>
        <v/>
      </c>
      <c r="CE337" s="485"/>
      <c r="CF337" s="485"/>
      <c r="CG337" s="485"/>
      <c r="CH337" s="485"/>
      <c r="CI337" s="485" t="str">
        <f>分岐管理シート!BD335</f>
        <v/>
      </c>
      <c r="CJ337" s="493" t="str">
        <f t="shared" ref="CJ337:CJ400" si="22">IF(AND(F337="",OR(D337&lt;&gt;"",E337&lt;&gt;"",G337&lt;&gt;"",H337&lt;&gt;"",I337&lt;&gt;"",J337&lt;&gt;"",K337&lt;&gt;"",L337&lt;&gt;"",P337&lt;&gt;"",S337&lt;&gt;"",W337&lt;&gt;"",Y337&lt;&gt;"",AA337&lt;&gt;"",AB337&lt;&gt;"",AC337&lt;&gt;"",AD337&lt;&gt;"",AE337&lt;&gt;"",AG337&lt;&gt;"",AH337&lt;&gt;"",AI337&lt;&gt;"",AJ337&lt;&gt;"",AO337&lt;&gt;"",AQ337&lt;&gt;"",AR337&lt;&gt;"")),"error","")</f>
        <v/>
      </c>
      <c r="CK337" s="555" t="str">
        <f>IF(D337="R6_補正",IF(SUM(変更カウント!D335:AR335)=0,"","error"),IF(AND(SUM(変更カウント!D335:AE335)=0,SUM(変更カウント!AH335:AP335)=0,変更カウント!AR335=0),"","error"))</f>
        <v/>
      </c>
    </row>
    <row r="338" spans="1:89" ht="24" thickBot="1" x14ac:dyDescent="0.25">
      <c r="A338" s="500"/>
      <c r="B338" s="501"/>
      <c r="C338" s="499">
        <v>264</v>
      </c>
      <c r="D338" s="467"/>
      <c r="E338" s="468"/>
      <c r="F338" s="469"/>
      <c r="G338" s="469"/>
      <c r="H338" s="469"/>
      <c r="I338" s="470"/>
      <c r="J338" s="470"/>
      <c r="K338" s="471"/>
      <c r="L338" s="470"/>
      <c r="M338" s="443"/>
      <c r="N338" s="443"/>
      <c r="O338" s="443"/>
      <c r="P338" s="472"/>
      <c r="Q338" s="197">
        <v>0</v>
      </c>
      <c r="R338" s="198">
        <v>0</v>
      </c>
      <c r="S338" s="473"/>
      <c r="T338" s="197"/>
      <c r="U338" s="197"/>
      <c r="V338" s="197"/>
      <c r="W338" s="474"/>
      <c r="X338" s="473"/>
      <c r="Y338" s="473"/>
      <c r="Z338" s="473"/>
      <c r="AA338" s="475"/>
      <c r="AB338" s="469"/>
      <c r="AC338" s="469"/>
      <c r="AD338" s="469"/>
      <c r="AE338" s="476"/>
      <c r="AF338" s="221"/>
      <c r="AG338" s="221"/>
      <c r="AH338" s="477"/>
      <c r="AI338" s="478"/>
      <c r="AJ338" s="475"/>
      <c r="AK338" s="479"/>
      <c r="AL338" s="479"/>
      <c r="AM338" s="480"/>
      <c r="AN338" s="479"/>
      <c r="AO338" s="481"/>
      <c r="AP338" s="482"/>
      <c r="AQ338" s="552"/>
      <c r="AR338" s="483"/>
      <c r="AS338" s="539"/>
      <c r="AT338" s="540"/>
      <c r="AU338" s="541"/>
      <c r="AV338" s="484"/>
      <c r="AW338" s="484"/>
      <c r="AX338" s="484"/>
      <c r="AY338" s="484"/>
      <c r="AZ338" s="484"/>
      <c r="BA338" s="484"/>
      <c r="BB338" s="485"/>
      <c r="BC338" s="485"/>
      <c r="BD338" s="486"/>
      <c r="BE338" s="487"/>
      <c r="BF338" s="485"/>
      <c r="BG338" s="484"/>
      <c r="BH338" s="485"/>
      <c r="BI338" s="485"/>
      <c r="BJ338" s="485"/>
      <c r="BK338" s="488"/>
      <c r="BL338" s="489"/>
      <c r="BM338" s="485"/>
      <c r="BN338" s="485"/>
      <c r="BO338" s="485"/>
      <c r="BP338" s="485"/>
      <c r="BQ338" s="490"/>
      <c r="BR338" s="485"/>
      <c r="BS338" s="491" t="str">
        <f>IF(F338="","",IF(OR(AND(分岐管理シート!D336&lt;9, 分岐管理シート!L336&lt;10),AND(分岐管理シート!D336&gt;9, 分岐管理シート!L336&gt;10)),"","error"))</f>
        <v/>
      </c>
      <c r="BT338" s="491"/>
      <c r="BU338" s="491"/>
      <c r="BV338" s="491"/>
      <c r="BW338" s="491"/>
      <c r="BX338" s="491" t="str">
        <f>IF(AND(D338="R7_補正", OR(分岐管理シート!AF336&lt;27,分岐管理シート!AF336&gt;39)),"error","")</f>
        <v/>
      </c>
      <c r="BY338" s="491" t="str">
        <f>IF(F338="","",IF(OR(分岐管理シート!AG336&lt;27,分岐管理シート!AG336&gt;39),"error",""))</f>
        <v/>
      </c>
      <c r="BZ338" s="491" t="str">
        <f>IF(F338="","",IF(AND(OR(AD338="○", D338="R7_補正", D338="R7_予備"), 分岐管理シート!AG336&gt;=27),"",IF(AND(分岐管理シート!AG336&lt;=38, 分岐管理シート!AG336&gt;=27),"","error")))</f>
        <v/>
      </c>
      <c r="CA338" s="492" t="str">
        <f>IF(OR(D338="", D338="R6_補正", D338="R7_予備"),
   "",IF(F338="","",IF(AND(VLOOKUP(AE338,―!$AH$15:$AI$40,2,FALSE) &lt;= VLOOKUP(AF338,―!$AH$15:$AI$40,2,FALSE),VLOOKUP(AF338,―!$AH$15:$AI$40,2,FALSE) &lt;= VLOOKUP(AG338,―!$AH$15:$AI$40,2,FALSE)),"","error")))</f>
        <v/>
      </c>
      <c r="CB338" s="492" t="str">
        <f t="shared" si="19"/>
        <v/>
      </c>
      <c r="CC338" s="491" t="str">
        <f t="shared" si="20"/>
        <v/>
      </c>
      <c r="CD338" s="491" t="str">
        <f t="shared" si="21"/>
        <v/>
      </c>
      <c r="CE338" s="485"/>
      <c r="CF338" s="485"/>
      <c r="CG338" s="485"/>
      <c r="CH338" s="485"/>
      <c r="CI338" s="485" t="str">
        <f>分岐管理シート!BD336</f>
        <v/>
      </c>
      <c r="CJ338" s="493" t="str">
        <f t="shared" si="22"/>
        <v/>
      </c>
      <c r="CK338" s="555" t="str">
        <f>IF(D338="R6_補正",IF(SUM(変更カウント!D336:AR336)=0,"","error"),IF(AND(SUM(変更カウント!D336:AE336)=0,SUM(変更カウント!AH336:AP336)=0,変更カウント!AR336=0),"","error"))</f>
        <v/>
      </c>
    </row>
    <row r="339" spans="1:89" ht="24" thickBot="1" x14ac:dyDescent="0.25">
      <c r="A339" s="500"/>
      <c r="B339" s="501"/>
      <c r="C339" s="498">
        <v>265</v>
      </c>
      <c r="D339" s="467"/>
      <c r="E339" s="468"/>
      <c r="F339" s="469"/>
      <c r="G339" s="469"/>
      <c r="H339" s="469"/>
      <c r="I339" s="470"/>
      <c r="J339" s="470"/>
      <c r="K339" s="471"/>
      <c r="L339" s="470"/>
      <c r="M339" s="443"/>
      <c r="N339" s="443"/>
      <c r="O339" s="443"/>
      <c r="P339" s="472"/>
      <c r="Q339" s="197">
        <v>0</v>
      </c>
      <c r="R339" s="198">
        <v>0</v>
      </c>
      <c r="S339" s="473"/>
      <c r="T339" s="197"/>
      <c r="U339" s="197"/>
      <c r="V339" s="197"/>
      <c r="W339" s="474"/>
      <c r="X339" s="473"/>
      <c r="Y339" s="473"/>
      <c r="Z339" s="473"/>
      <c r="AA339" s="475"/>
      <c r="AB339" s="469"/>
      <c r="AC339" s="469"/>
      <c r="AD339" s="469"/>
      <c r="AE339" s="476"/>
      <c r="AF339" s="221"/>
      <c r="AG339" s="221"/>
      <c r="AH339" s="477"/>
      <c r="AI339" s="478"/>
      <c r="AJ339" s="475"/>
      <c r="AK339" s="479"/>
      <c r="AL339" s="479"/>
      <c r="AM339" s="480"/>
      <c r="AN339" s="479"/>
      <c r="AO339" s="481"/>
      <c r="AP339" s="482"/>
      <c r="AQ339" s="552"/>
      <c r="AR339" s="483"/>
      <c r="AS339" s="539"/>
      <c r="AT339" s="540"/>
      <c r="AU339" s="541"/>
      <c r="AV339" s="484"/>
      <c r="AW339" s="484"/>
      <c r="AX339" s="484"/>
      <c r="AY339" s="484"/>
      <c r="AZ339" s="484"/>
      <c r="BA339" s="484"/>
      <c r="BB339" s="485"/>
      <c r="BC339" s="485"/>
      <c r="BD339" s="486"/>
      <c r="BE339" s="487"/>
      <c r="BF339" s="485"/>
      <c r="BG339" s="484"/>
      <c r="BH339" s="485"/>
      <c r="BI339" s="485"/>
      <c r="BJ339" s="485"/>
      <c r="BK339" s="488"/>
      <c r="BL339" s="489"/>
      <c r="BM339" s="485"/>
      <c r="BN339" s="485"/>
      <c r="BO339" s="485"/>
      <c r="BP339" s="485"/>
      <c r="BQ339" s="490"/>
      <c r="BR339" s="485"/>
      <c r="BS339" s="491" t="str">
        <f>IF(F339="","",IF(OR(AND(分岐管理シート!D337&lt;9, 分岐管理シート!L337&lt;10),AND(分岐管理シート!D337&gt;9, 分岐管理シート!L337&gt;10)),"","error"))</f>
        <v/>
      </c>
      <c r="BT339" s="491"/>
      <c r="BU339" s="491"/>
      <c r="BV339" s="491"/>
      <c r="BW339" s="491"/>
      <c r="BX339" s="491" t="str">
        <f>IF(AND(D339="R7_補正", OR(分岐管理シート!AF337&lt;27,分岐管理シート!AF337&gt;39)),"error","")</f>
        <v/>
      </c>
      <c r="BY339" s="491" t="str">
        <f>IF(F339="","",IF(OR(分岐管理シート!AG337&lt;27,分岐管理シート!AG337&gt;39),"error",""))</f>
        <v/>
      </c>
      <c r="BZ339" s="491" t="str">
        <f>IF(F339="","",IF(AND(OR(AD339="○", D339="R7_補正", D339="R7_予備"), 分岐管理シート!AG337&gt;=27),"",IF(AND(分岐管理シート!AG337&lt;=38, 分岐管理シート!AG337&gt;=27),"","error")))</f>
        <v/>
      </c>
      <c r="CA339" s="492" t="str">
        <f>IF(OR(D339="", D339="R6_補正", D339="R7_予備"),
   "",IF(F339="","",IF(AND(VLOOKUP(AE339,―!$AH$15:$AI$40,2,FALSE) &lt;= VLOOKUP(AF339,―!$AH$15:$AI$40,2,FALSE),VLOOKUP(AF339,―!$AH$15:$AI$40,2,FALSE) &lt;= VLOOKUP(AG339,―!$AH$15:$AI$40,2,FALSE)),"","error")))</f>
        <v/>
      </c>
      <c r="CB339" s="492" t="str">
        <f t="shared" si="19"/>
        <v/>
      </c>
      <c r="CC339" s="491" t="str">
        <f t="shared" si="20"/>
        <v/>
      </c>
      <c r="CD339" s="491" t="str">
        <f t="shared" si="21"/>
        <v/>
      </c>
      <c r="CE339" s="485"/>
      <c r="CF339" s="485"/>
      <c r="CG339" s="485"/>
      <c r="CH339" s="485"/>
      <c r="CI339" s="485" t="str">
        <f>分岐管理シート!BD337</f>
        <v/>
      </c>
      <c r="CJ339" s="493" t="str">
        <f t="shared" si="22"/>
        <v/>
      </c>
      <c r="CK339" s="555" t="str">
        <f>IF(D339="R6_補正",IF(SUM(変更カウント!D337:AR337)=0,"","error"),IF(AND(SUM(変更カウント!D337:AE337)=0,SUM(変更カウント!AH337:AP337)=0,変更カウント!AR337=0),"","error"))</f>
        <v/>
      </c>
    </row>
    <row r="340" spans="1:89" ht="24" thickBot="1" x14ac:dyDescent="0.25">
      <c r="A340" s="500"/>
      <c r="B340" s="501"/>
      <c r="C340" s="499">
        <v>266</v>
      </c>
      <c r="D340" s="467"/>
      <c r="E340" s="468"/>
      <c r="F340" s="469"/>
      <c r="G340" s="469"/>
      <c r="H340" s="469"/>
      <c r="I340" s="470"/>
      <c r="J340" s="470"/>
      <c r="K340" s="471"/>
      <c r="L340" s="470"/>
      <c r="M340" s="443"/>
      <c r="N340" s="443"/>
      <c r="O340" s="443"/>
      <c r="P340" s="472"/>
      <c r="Q340" s="197">
        <v>0</v>
      </c>
      <c r="R340" s="198">
        <v>0</v>
      </c>
      <c r="S340" s="473"/>
      <c r="T340" s="197"/>
      <c r="U340" s="197"/>
      <c r="V340" s="197"/>
      <c r="W340" s="474"/>
      <c r="X340" s="473"/>
      <c r="Y340" s="473"/>
      <c r="Z340" s="473"/>
      <c r="AA340" s="475"/>
      <c r="AB340" s="469"/>
      <c r="AC340" s="469"/>
      <c r="AD340" s="469"/>
      <c r="AE340" s="476"/>
      <c r="AF340" s="221"/>
      <c r="AG340" s="221"/>
      <c r="AH340" s="477"/>
      <c r="AI340" s="478"/>
      <c r="AJ340" s="475"/>
      <c r="AK340" s="479"/>
      <c r="AL340" s="479"/>
      <c r="AM340" s="480"/>
      <c r="AN340" s="479"/>
      <c r="AO340" s="481"/>
      <c r="AP340" s="482"/>
      <c r="AQ340" s="552"/>
      <c r="AR340" s="483"/>
      <c r="AS340" s="539"/>
      <c r="AT340" s="540"/>
      <c r="AU340" s="541"/>
      <c r="AV340" s="484"/>
      <c r="AW340" s="484"/>
      <c r="AX340" s="484"/>
      <c r="AY340" s="484"/>
      <c r="AZ340" s="484"/>
      <c r="BA340" s="484"/>
      <c r="BB340" s="485"/>
      <c r="BC340" s="485"/>
      <c r="BD340" s="486"/>
      <c r="BE340" s="487"/>
      <c r="BF340" s="485"/>
      <c r="BG340" s="484"/>
      <c r="BH340" s="485"/>
      <c r="BI340" s="485"/>
      <c r="BJ340" s="485"/>
      <c r="BK340" s="488"/>
      <c r="BL340" s="489"/>
      <c r="BM340" s="485"/>
      <c r="BN340" s="485"/>
      <c r="BO340" s="485"/>
      <c r="BP340" s="485"/>
      <c r="BQ340" s="490"/>
      <c r="BR340" s="485"/>
      <c r="BS340" s="491" t="str">
        <f>IF(F340="","",IF(OR(AND(分岐管理シート!D338&lt;9, 分岐管理シート!L338&lt;10),AND(分岐管理シート!D338&gt;9, 分岐管理シート!L338&gt;10)),"","error"))</f>
        <v/>
      </c>
      <c r="BT340" s="491"/>
      <c r="BU340" s="491"/>
      <c r="BV340" s="491"/>
      <c r="BW340" s="491"/>
      <c r="BX340" s="491" t="str">
        <f>IF(AND(D340="R7_補正", OR(分岐管理シート!AF338&lt;27,分岐管理シート!AF338&gt;39)),"error","")</f>
        <v/>
      </c>
      <c r="BY340" s="491" t="str">
        <f>IF(F340="","",IF(OR(分岐管理シート!AG338&lt;27,分岐管理シート!AG338&gt;39),"error",""))</f>
        <v/>
      </c>
      <c r="BZ340" s="491" t="str">
        <f>IF(F340="","",IF(AND(OR(AD340="○", D340="R7_補正", D340="R7_予備"), 分岐管理シート!AG338&gt;=27),"",IF(AND(分岐管理シート!AG338&lt;=38, 分岐管理シート!AG338&gt;=27),"","error")))</f>
        <v/>
      </c>
      <c r="CA340" s="492" t="str">
        <f>IF(OR(D340="", D340="R6_補正", D340="R7_予備"),
   "",IF(F340="","",IF(AND(VLOOKUP(AE340,―!$AH$15:$AI$40,2,FALSE) &lt;= VLOOKUP(AF340,―!$AH$15:$AI$40,2,FALSE),VLOOKUP(AF340,―!$AH$15:$AI$40,2,FALSE) &lt;= VLOOKUP(AG340,―!$AH$15:$AI$40,2,FALSE)),"","error")))</f>
        <v/>
      </c>
      <c r="CB340" s="492" t="str">
        <f t="shared" si="19"/>
        <v/>
      </c>
      <c r="CC340" s="491" t="str">
        <f t="shared" si="20"/>
        <v/>
      </c>
      <c r="CD340" s="491" t="str">
        <f t="shared" si="21"/>
        <v/>
      </c>
      <c r="CE340" s="485"/>
      <c r="CF340" s="485"/>
      <c r="CG340" s="485"/>
      <c r="CH340" s="485"/>
      <c r="CI340" s="485" t="str">
        <f>分岐管理シート!BD338</f>
        <v/>
      </c>
      <c r="CJ340" s="493" t="str">
        <f t="shared" si="22"/>
        <v/>
      </c>
      <c r="CK340" s="555" t="str">
        <f>IF(D340="R6_補正",IF(SUM(変更カウント!D338:AR338)=0,"","error"),IF(AND(SUM(変更カウント!D338:AE338)=0,SUM(変更カウント!AH338:AP338)=0,変更カウント!AR338=0),"","error"))</f>
        <v/>
      </c>
    </row>
    <row r="341" spans="1:89" ht="24" thickBot="1" x14ac:dyDescent="0.25">
      <c r="A341" s="500"/>
      <c r="B341" s="501"/>
      <c r="C341" s="499">
        <v>267</v>
      </c>
      <c r="D341" s="467"/>
      <c r="E341" s="468"/>
      <c r="F341" s="469"/>
      <c r="G341" s="469"/>
      <c r="H341" s="469"/>
      <c r="I341" s="470"/>
      <c r="J341" s="470"/>
      <c r="K341" s="471"/>
      <c r="L341" s="470"/>
      <c r="M341" s="443"/>
      <c r="N341" s="443"/>
      <c r="O341" s="443"/>
      <c r="P341" s="472"/>
      <c r="Q341" s="197">
        <v>0</v>
      </c>
      <c r="R341" s="198">
        <v>0</v>
      </c>
      <c r="S341" s="473"/>
      <c r="T341" s="197"/>
      <c r="U341" s="197"/>
      <c r="V341" s="197"/>
      <c r="W341" s="474"/>
      <c r="X341" s="473"/>
      <c r="Y341" s="473"/>
      <c r="Z341" s="473"/>
      <c r="AA341" s="475"/>
      <c r="AB341" s="469"/>
      <c r="AC341" s="469"/>
      <c r="AD341" s="469"/>
      <c r="AE341" s="476"/>
      <c r="AF341" s="221"/>
      <c r="AG341" s="221"/>
      <c r="AH341" s="477"/>
      <c r="AI341" s="478"/>
      <c r="AJ341" s="475"/>
      <c r="AK341" s="479"/>
      <c r="AL341" s="479"/>
      <c r="AM341" s="480"/>
      <c r="AN341" s="479"/>
      <c r="AO341" s="481"/>
      <c r="AP341" s="482"/>
      <c r="AQ341" s="552"/>
      <c r="AR341" s="483"/>
      <c r="AS341" s="539"/>
      <c r="AT341" s="540"/>
      <c r="AU341" s="541"/>
      <c r="AV341" s="484"/>
      <c r="AW341" s="484"/>
      <c r="AX341" s="484"/>
      <c r="AY341" s="484"/>
      <c r="AZ341" s="484"/>
      <c r="BA341" s="484"/>
      <c r="BB341" s="485"/>
      <c r="BC341" s="485"/>
      <c r="BD341" s="486"/>
      <c r="BE341" s="487"/>
      <c r="BF341" s="485"/>
      <c r="BG341" s="484"/>
      <c r="BH341" s="485"/>
      <c r="BI341" s="485"/>
      <c r="BJ341" s="485"/>
      <c r="BK341" s="488"/>
      <c r="BL341" s="489"/>
      <c r="BM341" s="485"/>
      <c r="BN341" s="485"/>
      <c r="BO341" s="485"/>
      <c r="BP341" s="485"/>
      <c r="BQ341" s="490"/>
      <c r="BR341" s="485"/>
      <c r="BS341" s="491" t="str">
        <f>IF(F341="","",IF(OR(AND(分岐管理シート!D339&lt;9, 分岐管理シート!L339&lt;10),AND(分岐管理シート!D339&gt;9, 分岐管理シート!L339&gt;10)),"","error"))</f>
        <v/>
      </c>
      <c r="BT341" s="491"/>
      <c r="BU341" s="491"/>
      <c r="BV341" s="491"/>
      <c r="BW341" s="491"/>
      <c r="BX341" s="491" t="str">
        <f>IF(AND(D341="R7_補正", OR(分岐管理シート!AF339&lt;27,分岐管理シート!AF339&gt;39)),"error","")</f>
        <v/>
      </c>
      <c r="BY341" s="491" t="str">
        <f>IF(F341="","",IF(OR(分岐管理シート!AG339&lt;27,分岐管理シート!AG339&gt;39),"error",""))</f>
        <v/>
      </c>
      <c r="BZ341" s="491" t="str">
        <f>IF(F341="","",IF(AND(OR(AD341="○", D341="R7_補正", D341="R7_予備"), 分岐管理シート!AG339&gt;=27),"",IF(AND(分岐管理シート!AG339&lt;=38, 分岐管理シート!AG339&gt;=27),"","error")))</f>
        <v/>
      </c>
      <c r="CA341" s="492" t="str">
        <f>IF(OR(D341="", D341="R6_補正", D341="R7_予備"),
   "",IF(F341="","",IF(AND(VLOOKUP(AE341,―!$AH$15:$AI$40,2,FALSE) &lt;= VLOOKUP(AF341,―!$AH$15:$AI$40,2,FALSE),VLOOKUP(AF341,―!$AH$15:$AI$40,2,FALSE) &lt;= VLOOKUP(AG341,―!$AH$15:$AI$40,2,FALSE)),"","error")))</f>
        <v/>
      </c>
      <c r="CB341" s="492" t="str">
        <f t="shared" si="19"/>
        <v/>
      </c>
      <c r="CC341" s="491" t="str">
        <f t="shared" si="20"/>
        <v/>
      </c>
      <c r="CD341" s="491" t="str">
        <f t="shared" si="21"/>
        <v/>
      </c>
      <c r="CE341" s="485"/>
      <c r="CF341" s="485"/>
      <c r="CG341" s="485"/>
      <c r="CH341" s="485"/>
      <c r="CI341" s="485" t="str">
        <f>分岐管理シート!BD339</f>
        <v/>
      </c>
      <c r="CJ341" s="493" t="str">
        <f t="shared" si="22"/>
        <v/>
      </c>
      <c r="CK341" s="555" t="str">
        <f>IF(D341="R6_補正",IF(SUM(変更カウント!D339:AR339)=0,"","error"),IF(AND(SUM(変更カウント!D339:AE339)=0,SUM(変更カウント!AH339:AP339)=0,変更カウント!AR339=0),"","error"))</f>
        <v/>
      </c>
    </row>
    <row r="342" spans="1:89" ht="24" thickBot="1" x14ac:dyDescent="0.25">
      <c r="A342" s="500"/>
      <c r="B342" s="501"/>
      <c r="C342" s="498">
        <v>268</v>
      </c>
      <c r="D342" s="467"/>
      <c r="E342" s="468"/>
      <c r="F342" s="469"/>
      <c r="G342" s="469"/>
      <c r="H342" s="469"/>
      <c r="I342" s="470"/>
      <c r="J342" s="470"/>
      <c r="K342" s="471"/>
      <c r="L342" s="470"/>
      <c r="M342" s="443"/>
      <c r="N342" s="443"/>
      <c r="O342" s="443"/>
      <c r="P342" s="472"/>
      <c r="Q342" s="197">
        <v>0</v>
      </c>
      <c r="R342" s="198">
        <v>0</v>
      </c>
      <c r="S342" s="473"/>
      <c r="T342" s="197"/>
      <c r="U342" s="197"/>
      <c r="V342" s="197"/>
      <c r="W342" s="474"/>
      <c r="X342" s="473"/>
      <c r="Y342" s="473"/>
      <c r="Z342" s="473"/>
      <c r="AA342" s="475"/>
      <c r="AB342" s="469"/>
      <c r="AC342" s="469"/>
      <c r="AD342" s="469"/>
      <c r="AE342" s="476"/>
      <c r="AF342" s="221"/>
      <c r="AG342" s="221"/>
      <c r="AH342" s="477"/>
      <c r="AI342" s="478"/>
      <c r="AJ342" s="475"/>
      <c r="AK342" s="479"/>
      <c r="AL342" s="479"/>
      <c r="AM342" s="480"/>
      <c r="AN342" s="479"/>
      <c r="AO342" s="481"/>
      <c r="AP342" s="482"/>
      <c r="AQ342" s="552"/>
      <c r="AR342" s="483"/>
      <c r="AS342" s="539"/>
      <c r="AT342" s="540"/>
      <c r="AU342" s="541"/>
      <c r="AV342" s="484"/>
      <c r="AW342" s="484"/>
      <c r="AX342" s="484"/>
      <c r="AY342" s="484"/>
      <c r="AZ342" s="484"/>
      <c r="BA342" s="484"/>
      <c r="BB342" s="485"/>
      <c r="BC342" s="485"/>
      <c r="BD342" s="486"/>
      <c r="BE342" s="487"/>
      <c r="BF342" s="485"/>
      <c r="BG342" s="484"/>
      <c r="BH342" s="485"/>
      <c r="BI342" s="485"/>
      <c r="BJ342" s="485"/>
      <c r="BK342" s="488"/>
      <c r="BL342" s="489"/>
      <c r="BM342" s="485"/>
      <c r="BN342" s="485"/>
      <c r="BO342" s="485"/>
      <c r="BP342" s="485"/>
      <c r="BQ342" s="490"/>
      <c r="BR342" s="485"/>
      <c r="BS342" s="491" t="str">
        <f>IF(F342="","",IF(OR(AND(分岐管理シート!D340&lt;9, 分岐管理シート!L340&lt;10),AND(分岐管理シート!D340&gt;9, 分岐管理シート!L340&gt;10)),"","error"))</f>
        <v/>
      </c>
      <c r="BT342" s="491"/>
      <c r="BU342" s="491"/>
      <c r="BV342" s="491"/>
      <c r="BW342" s="491"/>
      <c r="BX342" s="491" t="str">
        <f>IF(AND(D342="R7_補正", OR(分岐管理シート!AF340&lt;27,分岐管理シート!AF340&gt;39)),"error","")</f>
        <v/>
      </c>
      <c r="BY342" s="491" t="str">
        <f>IF(F342="","",IF(OR(分岐管理シート!AG340&lt;27,分岐管理シート!AG340&gt;39),"error",""))</f>
        <v/>
      </c>
      <c r="BZ342" s="491" t="str">
        <f>IF(F342="","",IF(AND(OR(AD342="○", D342="R7_補正", D342="R7_予備"), 分岐管理シート!AG340&gt;=27),"",IF(AND(分岐管理シート!AG340&lt;=38, 分岐管理シート!AG340&gt;=27),"","error")))</f>
        <v/>
      </c>
      <c r="CA342" s="492" t="str">
        <f>IF(OR(D342="", D342="R6_補正", D342="R7_予備"),
   "",IF(F342="","",IF(AND(VLOOKUP(AE342,―!$AH$15:$AI$40,2,FALSE) &lt;= VLOOKUP(AF342,―!$AH$15:$AI$40,2,FALSE),VLOOKUP(AF342,―!$AH$15:$AI$40,2,FALSE) &lt;= VLOOKUP(AG342,―!$AH$15:$AI$40,2,FALSE)),"","error")))</f>
        <v/>
      </c>
      <c r="CB342" s="492" t="str">
        <f t="shared" si="19"/>
        <v/>
      </c>
      <c r="CC342" s="491" t="str">
        <f t="shared" si="20"/>
        <v/>
      </c>
      <c r="CD342" s="491" t="str">
        <f t="shared" si="21"/>
        <v/>
      </c>
      <c r="CE342" s="485"/>
      <c r="CF342" s="485"/>
      <c r="CG342" s="485"/>
      <c r="CH342" s="485"/>
      <c r="CI342" s="485" t="str">
        <f>分岐管理シート!BD340</f>
        <v/>
      </c>
      <c r="CJ342" s="493" t="str">
        <f t="shared" si="22"/>
        <v/>
      </c>
      <c r="CK342" s="555" t="str">
        <f>IF(D342="R6_補正",IF(SUM(変更カウント!D340:AR340)=0,"","error"),IF(AND(SUM(変更カウント!D340:AE340)=0,SUM(変更カウント!AH340:AP340)=0,変更カウント!AR340=0),"","error"))</f>
        <v/>
      </c>
    </row>
    <row r="343" spans="1:89" ht="24" thickBot="1" x14ac:dyDescent="0.25">
      <c r="A343" s="500"/>
      <c r="B343" s="501"/>
      <c r="C343" s="499">
        <v>269</v>
      </c>
      <c r="D343" s="467"/>
      <c r="E343" s="468"/>
      <c r="F343" s="469"/>
      <c r="G343" s="469"/>
      <c r="H343" s="469"/>
      <c r="I343" s="470"/>
      <c r="J343" s="470"/>
      <c r="K343" s="471"/>
      <c r="L343" s="470"/>
      <c r="M343" s="443"/>
      <c r="N343" s="443"/>
      <c r="O343" s="443"/>
      <c r="P343" s="472"/>
      <c r="Q343" s="197">
        <v>0</v>
      </c>
      <c r="R343" s="198">
        <v>0</v>
      </c>
      <c r="S343" s="473"/>
      <c r="T343" s="197"/>
      <c r="U343" s="197"/>
      <c r="V343" s="197"/>
      <c r="W343" s="474"/>
      <c r="X343" s="473"/>
      <c r="Y343" s="473"/>
      <c r="Z343" s="473"/>
      <c r="AA343" s="475"/>
      <c r="AB343" s="469"/>
      <c r="AC343" s="469"/>
      <c r="AD343" s="469"/>
      <c r="AE343" s="476"/>
      <c r="AF343" s="221"/>
      <c r="AG343" s="221"/>
      <c r="AH343" s="477"/>
      <c r="AI343" s="478"/>
      <c r="AJ343" s="475"/>
      <c r="AK343" s="479"/>
      <c r="AL343" s="479"/>
      <c r="AM343" s="480"/>
      <c r="AN343" s="479"/>
      <c r="AO343" s="481"/>
      <c r="AP343" s="482"/>
      <c r="AQ343" s="552"/>
      <c r="AR343" s="483"/>
      <c r="AS343" s="539"/>
      <c r="AT343" s="540"/>
      <c r="AU343" s="541"/>
      <c r="AV343" s="484"/>
      <c r="AW343" s="484"/>
      <c r="AX343" s="484"/>
      <c r="AY343" s="484"/>
      <c r="AZ343" s="484"/>
      <c r="BA343" s="484"/>
      <c r="BB343" s="485"/>
      <c r="BC343" s="485"/>
      <c r="BD343" s="486"/>
      <c r="BE343" s="487"/>
      <c r="BF343" s="485"/>
      <c r="BG343" s="484"/>
      <c r="BH343" s="485"/>
      <c r="BI343" s="485"/>
      <c r="BJ343" s="485"/>
      <c r="BK343" s="488"/>
      <c r="BL343" s="489"/>
      <c r="BM343" s="485"/>
      <c r="BN343" s="485"/>
      <c r="BO343" s="485"/>
      <c r="BP343" s="485"/>
      <c r="BQ343" s="490"/>
      <c r="BR343" s="485"/>
      <c r="BS343" s="491" t="str">
        <f>IF(F343="","",IF(OR(AND(分岐管理シート!D341&lt;9, 分岐管理シート!L341&lt;10),AND(分岐管理シート!D341&gt;9, 分岐管理シート!L341&gt;10)),"","error"))</f>
        <v/>
      </c>
      <c r="BT343" s="491"/>
      <c r="BU343" s="491"/>
      <c r="BV343" s="491"/>
      <c r="BW343" s="491"/>
      <c r="BX343" s="491" t="str">
        <f>IF(AND(D343="R7_補正", OR(分岐管理シート!AF341&lt;27,分岐管理シート!AF341&gt;39)),"error","")</f>
        <v/>
      </c>
      <c r="BY343" s="491" t="str">
        <f>IF(F343="","",IF(OR(分岐管理シート!AG341&lt;27,分岐管理シート!AG341&gt;39),"error",""))</f>
        <v/>
      </c>
      <c r="BZ343" s="491" t="str">
        <f>IF(F343="","",IF(AND(OR(AD343="○", D343="R7_補正", D343="R7_予備"), 分岐管理シート!AG341&gt;=27),"",IF(AND(分岐管理シート!AG341&lt;=38, 分岐管理シート!AG341&gt;=27),"","error")))</f>
        <v/>
      </c>
      <c r="CA343" s="492" t="str">
        <f>IF(OR(D343="", D343="R6_補正", D343="R7_予備"),
   "",IF(F343="","",IF(AND(VLOOKUP(AE343,―!$AH$15:$AI$40,2,FALSE) &lt;= VLOOKUP(AF343,―!$AH$15:$AI$40,2,FALSE),VLOOKUP(AF343,―!$AH$15:$AI$40,2,FALSE) &lt;= VLOOKUP(AG343,―!$AH$15:$AI$40,2,FALSE)),"","error")))</f>
        <v/>
      </c>
      <c r="CB343" s="492" t="str">
        <f t="shared" si="19"/>
        <v/>
      </c>
      <c r="CC343" s="491" t="str">
        <f t="shared" si="20"/>
        <v/>
      </c>
      <c r="CD343" s="491" t="str">
        <f t="shared" si="21"/>
        <v/>
      </c>
      <c r="CE343" s="485"/>
      <c r="CF343" s="485"/>
      <c r="CG343" s="485"/>
      <c r="CH343" s="485"/>
      <c r="CI343" s="485" t="str">
        <f>分岐管理シート!BD341</f>
        <v/>
      </c>
      <c r="CJ343" s="493" t="str">
        <f t="shared" si="22"/>
        <v/>
      </c>
      <c r="CK343" s="555" t="str">
        <f>IF(D343="R6_補正",IF(SUM(変更カウント!D341:AR341)=0,"","error"),IF(AND(SUM(変更カウント!D341:AE341)=0,SUM(変更カウント!AH341:AP341)=0,変更カウント!AR341=0),"","error"))</f>
        <v/>
      </c>
    </row>
    <row r="344" spans="1:89" ht="24" thickBot="1" x14ac:dyDescent="0.25">
      <c r="A344" s="500"/>
      <c r="B344" s="501"/>
      <c r="C344" s="499">
        <v>270</v>
      </c>
      <c r="D344" s="467"/>
      <c r="E344" s="468"/>
      <c r="F344" s="469"/>
      <c r="G344" s="469"/>
      <c r="H344" s="469"/>
      <c r="I344" s="470"/>
      <c r="J344" s="470"/>
      <c r="K344" s="471"/>
      <c r="L344" s="470"/>
      <c r="M344" s="443"/>
      <c r="N344" s="443"/>
      <c r="O344" s="443"/>
      <c r="P344" s="472"/>
      <c r="Q344" s="197">
        <v>0</v>
      </c>
      <c r="R344" s="198">
        <v>0</v>
      </c>
      <c r="S344" s="473"/>
      <c r="T344" s="197"/>
      <c r="U344" s="197"/>
      <c r="V344" s="197"/>
      <c r="W344" s="474"/>
      <c r="X344" s="473"/>
      <c r="Y344" s="473"/>
      <c r="Z344" s="473"/>
      <c r="AA344" s="475"/>
      <c r="AB344" s="469"/>
      <c r="AC344" s="469"/>
      <c r="AD344" s="469"/>
      <c r="AE344" s="476"/>
      <c r="AF344" s="221"/>
      <c r="AG344" s="221"/>
      <c r="AH344" s="477"/>
      <c r="AI344" s="478"/>
      <c r="AJ344" s="475"/>
      <c r="AK344" s="479"/>
      <c r="AL344" s="479"/>
      <c r="AM344" s="480"/>
      <c r="AN344" s="479"/>
      <c r="AO344" s="481"/>
      <c r="AP344" s="482"/>
      <c r="AQ344" s="552"/>
      <c r="AR344" s="483"/>
      <c r="AS344" s="539"/>
      <c r="AT344" s="540"/>
      <c r="AU344" s="541"/>
      <c r="AV344" s="484"/>
      <c r="AW344" s="484"/>
      <c r="AX344" s="484"/>
      <c r="AY344" s="484"/>
      <c r="AZ344" s="484"/>
      <c r="BA344" s="484"/>
      <c r="BB344" s="485"/>
      <c r="BC344" s="485"/>
      <c r="BD344" s="486"/>
      <c r="BE344" s="487"/>
      <c r="BF344" s="485"/>
      <c r="BG344" s="484"/>
      <c r="BH344" s="485"/>
      <c r="BI344" s="485"/>
      <c r="BJ344" s="485"/>
      <c r="BK344" s="488"/>
      <c r="BL344" s="489"/>
      <c r="BM344" s="485"/>
      <c r="BN344" s="485"/>
      <c r="BO344" s="485"/>
      <c r="BP344" s="485"/>
      <c r="BQ344" s="490"/>
      <c r="BR344" s="485"/>
      <c r="BS344" s="491" t="str">
        <f>IF(F344="","",IF(OR(AND(分岐管理シート!D342&lt;9, 分岐管理シート!L342&lt;10),AND(分岐管理シート!D342&gt;9, 分岐管理シート!L342&gt;10)),"","error"))</f>
        <v/>
      </c>
      <c r="BT344" s="491"/>
      <c r="BU344" s="491"/>
      <c r="BV344" s="491"/>
      <c r="BW344" s="491"/>
      <c r="BX344" s="491" t="str">
        <f>IF(AND(D344="R7_補正", OR(分岐管理シート!AF342&lt;27,分岐管理シート!AF342&gt;39)),"error","")</f>
        <v/>
      </c>
      <c r="BY344" s="491" t="str">
        <f>IF(F344="","",IF(OR(分岐管理シート!AG342&lt;27,分岐管理シート!AG342&gt;39),"error",""))</f>
        <v/>
      </c>
      <c r="BZ344" s="491" t="str">
        <f>IF(F344="","",IF(AND(OR(AD344="○", D344="R7_補正", D344="R7_予備"), 分岐管理シート!AG342&gt;=27),"",IF(AND(分岐管理シート!AG342&lt;=38, 分岐管理シート!AG342&gt;=27),"","error")))</f>
        <v/>
      </c>
      <c r="CA344" s="492" t="str">
        <f>IF(OR(D344="", D344="R6_補正", D344="R7_予備"),
   "",IF(F344="","",IF(AND(VLOOKUP(AE344,―!$AH$15:$AI$40,2,FALSE) &lt;= VLOOKUP(AF344,―!$AH$15:$AI$40,2,FALSE),VLOOKUP(AF344,―!$AH$15:$AI$40,2,FALSE) &lt;= VLOOKUP(AG344,―!$AH$15:$AI$40,2,FALSE)),"","error")))</f>
        <v/>
      </c>
      <c r="CB344" s="492" t="str">
        <f t="shared" si="19"/>
        <v/>
      </c>
      <c r="CC344" s="491" t="str">
        <f t="shared" si="20"/>
        <v/>
      </c>
      <c r="CD344" s="491" t="str">
        <f t="shared" si="21"/>
        <v/>
      </c>
      <c r="CE344" s="485"/>
      <c r="CF344" s="485"/>
      <c r="CG344" s="485"/>
      <c r="CH344" s="485"/>
      <c r="CI344" s="485" t="str">
        <f>分岐管理シート!BD342</f>
        <v/>
      </c>
      <c r="CJ344" s="493" t="str">
        <f t="shared" si="22"/>
        <v/>
      </c>
      <c r="CK344" s="555" t="str">
        <f>IF(D344="R6_補正",IF(SUM(変更カウント!D342:AR342)=0,"","error"),IF(AND(SUM(変更カウント!D342:AE342)=0,SUM(変更カウント!AH342:AP342)=0,変更カウント!AR342=0),"","error"))</f>
        <v/>
      </c>
    </row>
    <row r="345" spans="1:89" ht="24" thickBot="1" x14ac:dyDescent="0.25">
      <c r="A345" s="500"/>
      <c r="B345" s="501"/>
      <c r="C345" s="498">
        <v>271</v>
      </c>
      <c r="D345" s="467"/>
      <c r="E345" s="468"/>
      <c r="F345" s="469"/>
      <c r="G345" s="469"/>
      <c r="H345" s="469"/>
      <c r="I345" s="470"/>
      <c r="J345" s="470"/>
      <c r="K345" s="471"/>
      <c r="L345" s="470"/>
      <c r="M345" s="443"/>
      <c r="N345" s="443"/>
      <c r="O345" s="443"/>
      <c r="P345" s="472"/>
      <c r="Q345" s="197">
        <v>0</v>
      </c>
      <c r="R345" s="198">
        <v>0</v>
      </c>
      <c r="S345" s="473"/>
      <c r="T345" s="197"/>
      <c r="U345" s="197"/>
      <c r="V345" s="197"/>
      <c r="W345" s="474"/>
      <c r="X345" s="473"/>
      <c r="Y345" s="473"/>
      <c r="Z345" s="473"/>
      <c r="AA345" s="475"/>
      <c r="AB345" s="469"/>
      <c r="AC345" s="469"/>
      <c r="AD345" s="469"/>
      <c r="AE345" s="476"/>
      <c r="AF345" s="221"/>
      <c r="AG345" s="221"/>
      <c r="AH345" s="477"/>
      <c r="AI345" s="478"/>
      <c r="AJ345" s="475"/>
      <c r="AK345" s="479"/>
      <c r="AL345" s="479"/>
      <c r="AM345" s="480"/>
      <c r="AN345" s="479"/>
      <c r="AO345" s="481"/>
      <c r="AP345" s="482"/>
      <c r="AQ345" s="552"/>
      <c r="AR345" s="483"/>
      <c r="AS345" s="539"/>
      <c r="AT345" s="540"/>
      <c r="AU345" s="541"/>
      <c r="AV345" s="484"/>
      <c r="AW345" s="484"/>
      <c r="AX345" s="484"/>
      <c r="AY345" s="484"/>
      <c r="AZ345" s="484"/>
      <c r="BA345" s="484"/>
      <c r="BB345" s="485"/>
      <c r="BC345" s="485"/>
      <c r="BD345" s="486"/>
      <c r="BE345" s="487"/>
      <c r="BF345" s="485"/>
      <c r="BG345" s="484"/>
      <c r="BH345" s="485"/>
      <c r="BI345" s="485"/>
      <c r="BJ345" s="485"/>
      <c r="BK345" s="488"/>
      <c r="BL345" s="489"/>
      <c r="BM345" s="485"/>
      <c r="BN345" s="485"/>
      <c r="BO345" s="485"/>
      <c r="BP345" s="485"/>
      <c r="BQ345" s="490"/>
      <c r="BR345" s="485"/>
      <c r="BS345" s="491" t="str">
        <f>IF(F345="","",IF(OR(AND(分岐管理シート!D343&lt;9, 分岐管理シート!L343&lt;10),AND(分岐管理シート!D343&gt;9, 分岐管理シート!L343&gt;10)),"","error"))</f>
        <v/>
      </c>
      <c r="BT345" s="491"/>
      <c r="BU345" s="491"/>
      <c r="BV345" s="491"/>
      <c r="BW345" s="491"/>
      <c r="BX345" s="491" t="str">
        <f>IF(AND(D345="R7_補正", OR(分岐管理シート!AF343&lt;27,分岐管理シート!AF343&gt;39)),"error","")</f>
        <v/>
      </c>
      <c r="BY345" s="491" t="str">
        <f>IF(F345="","",IF(OR(分岐管理シート!AG343&lt;27,分岐管理シート!AG343&gt;39),"error",""))</f>
        <v/>
      </c>
      <c r="BZ345" s="491" t="str">
        <f>IF(F345="","",IF(AND(OR(AD345="○", D345="R7_補正", D345="R7_予備"), 分岐管理シート!AG343&gt;=27),"",IF(AND(分岐管理シート!AG343&lt;=38, 分岐管理シート!AG343&gt;=27),"","error")))</f>
        <v/>
      </c>
      <c r="CA345" s="492" t="str">
        <f>IF(OR(D345="", D345="R6_補正", D345="R7_予備"),
   "",IF(F345="","",IF(AND(VLOOKUP(AE345,―!$AH$15:$AI$40,2,FALSE) &lt;= VLOOKUP(AF345,―!$AH$15:$AI$40,2,FALSE),VLOOKUP(AF345,―!$AH$15:$AI$40,2,FALSE) &lt;= VLOOKUP(AG345,―!$AH$15:$AI$40,2,FALSE)),"","error")))</f>
        <v/>
      </c>
      <c r="CB345" s="492" t="str">
        <f t="shared" si="19"/>
        <v/>
      </c>
      <c r="CC345" s="491" t="str">
        <f t="shared" si="20"/>
        <v/>
      </c>
      <c r="CD345" s="491" t="str">
        <f t="shared" si="21"/>
        <v/>
      </c>
      <c r="CE345" s="485"/>
      <c r="CF345" s="485"/>
      <c r="CG345" s="485"/>
      <c r="CH345" s="485"/>
      <c r="CI345" s="485" t="str">
        <f>分岐管理シート!BD343</f>
        <v/>
      </c>
      <c r="CJ345" s="493" t="str">
        <f t="shared" si="22"/>
        <v/>
      </c>
      <c r="CK345" s="555" t="str">
        <f>IF(D345="R6_補正",IF(SUM(変更カウント!D343:AR343)=0,"","error"),IF(AND(SUM(変更カウント!D343:AE343)=0,SUM(変更カウント!AH343:AP343)=0,変更カウント!AR343=0),"","error"))</f>
        <v/>
      </c>
    </row>
    <row r="346" spans="1:89" ht="24" thickBot="1" x14ac:dyDescent="0.25">
      <c r="A346" s="500"/>
      <c r="B346" s="501"/>
      <c r="C346" s="499">
        <v>272</v>
      </c>
      <c r="D346" s="467"/>
      <c r="E346" s="468"/>
      <c r="F346" s="469"/>
      <c r="G346" s="469"/>
      <c r="H346" s="469"/>
      <c r="I346" s="470"/>
      <c r="J346" s="470"/>
      <c r="K346" s="471"/>
      <c r="L346" s="470"/>
      <c r="M346" s="443"/>
      <c r="N346" s="443"/>
      <c r="O346" s="443"/>
      <c r="P346" s="472"/>
      <c r="Q346" s="197">
        <v>0</v>
      </c>
      <c r="R346" s="198">
        <v>0</v>
      </c>
      <c r="S346" s="473"/>
      <c r="T346" s="197"/>
      <c r="U346" s="197"/>
      <c r="V346" s="197"/>
      <c r="W346" s="474"/>
      <c r="X346" s="473"/>
      <c r="Y346" s="473"/>
      <c r="Z346" s="473"/>
      <c r="AA346" s="475"/>
      <c r="AB346" s="469"/>
      <c r="AC346" s="469"/>
      <c r="AD346" s="469"/>
      <c r="AE346" s="476"/>
      <c r="AF346" s="221"/>
      <c r="AG346" s="221"/>
      <c r="AH346" s="477"/>
      <c r="AI346" s="478"/>
      <c r="AJ346" s="475"/>
      <c r="AK346" s="479"/>
      <c r="AL346" s="479"/>
      <c r="AM346" s="480"/>
      <c r="AN346" s="479"/>
      <c r="AO346" s="481"/>
      <c r="AP346" s="482"/>
      <c r="AQ346" s="552"/>
      <c r="AR346" s="483"/>
      <c r="AS346" s="539"/>
      <c r="AT346" s="540"/>
      <c r="AU346" s="541"/>
      <c r="AV346" s="484"/>
      <c r="AW346" s="484"/>
      <c r="AX346" s="484"/>
      <c r="AY346" s="484"/>
      <c r="AZ346" s="484"/>
      <c r="BA346" s="484"/>
      <c r="BB346" s="485"/>
      <c r="BC346" s="485"/>
      <c r="BD346" s="486"/>
      <c r="BE346" s="487"/>
      <c r="BF346" s="485"/>
      <c r="BG346" s="484"/>
      <c r="BH346" s="485"/>
      <c r="BI346" s="485"/>
      <c r="BJ346" s="485"/>
      <c r="BK346" s="488"/>
      <c r="BL346" s="489"/>
      <c r="BM346" s="485"/>
      <c r="BN346" s="485"/>
      <c r="BO346" s="485"/>
      <c r="BP346" s="485"/>
      <c r="BQ346" s="490"/>
      <c r="BR346" s="485"/>
      <c r="BS346" s="491" t="str">
        <f>IF(F346="","",IF(OR(AND(分岐管理シート!D344&lt;9, 分岐管理シート!L344&lt;10),AND(分岐管理シート!D344&gt;9, 分岐管理シート!L344&gt;10)),"","error"))</f>
        <v/>
      </c>
      <c r="BT346" s="491"/>
      <c r="BU346" s="491"/>
      <c r="BV346" s="491"/>
      <c r="BW346" s="491"/>
      <c r="BX346" s="491" t="str">
        <f>IF(AND(D346="R7_補正", OR(分岐管理シート!AF344&lt;27,分岐管理シート!AF344&gt;39)),"error","")</f>
        <v/>
      </c>
      <c r="BY346" s="491" t="str">
        <f>IF(F346="","",IF(OR(分岐管理シート!AG344&lt;27,分岐管理シート!AG344&gt;39),"error",""))</f>
        <v/>
      </c>
      <c r="BZ346" s="491" t="str">
        <f>IF(F346="","",IF(AND(OR(AD346="○", D346="R7_補正", D346="R7_予備"), 分岐管理シート!AG344&gt;=27),"",IF(AND(分岐管理シート!AG344&lt;=38, 分岐管理シート!AG344&gt;=27),"","error")))</f>
        <v/>
      </c>
      <c r="CA346" s="492" t="str">
        <f>IF(OR(D346="", D346="R6_補正", D346="R7_予備"),
   "",IF(F346="","",IF(AND(VLOOKUP(AE346,―!$AH$15:$AI$40,2,FALSE) &lt;= VLOOKUP(AF346,―!$AH$15:$AI$40,2,FALSE),VLOOKUP(AF346,―!$AH$15:$AI$40,2,FALSE) &lt;= VLOOKUP(AG346,―!$AH$15:$AI$40,2,FALSE)),"","error")))</f>
        <v/>
      </c>
      <c r="CB346" s="492" t="str">
        <f t="shared" si="19"/>
        <v/>
      </c>
      <c r="CC346" s="491" t="str">
        <f t="shared" si="20"/>
        <v/>
      </c>
      <c r="CD346" s="491" t="str">
        <f t="shared" si="21"/>
        <v/>
      </c>
      <c r="CE346" s="485"/>
      <c r="CF346" s="485"/>
      <c r="CG346" s="485"/>
      <c r="CH346" s="485"/>
      <c r="CI346" s="485" t="str">
        <f>分岐管理シート!BD344</f>
        <v/>
      </c>
      <c r="CJ346" s="493" t="str">
        <f t="shared" si="22"/>
        <v/>
      </c>
      <c r="CK346" s="555" t="str">
        <f>IF(D346="R6_補正",IF(SUM(変更カウント!D344:AR344)=0,"","error"),IF(AND(SUM(変更カウント!D344:AE344)=0,SUM(変更カウント!AH344:AP344)=0,変更カウント!AR344=0),"","error"))</f>
        <v/>
      </c>
    </row>
    <row r="347" spans="1:89" ht="24" thickBot="1" x14ac:dyDescent="0.25">
      <c r="A347" s="500"/>
      <c r="B347" s="501"/>
      <c r="C347" s="499">
        <v>273</v>
      </c>
      <c r="D347" s="467"/>
      <c r="E347" s="468"/>
      <c r="F347" s="469"/>
      <c r="G347" s="469"/>
      <c r="H347" s="469"/>
      <c r="I347" s="470"/>
      <c r="J347" s="470"/>
      <c r="K347" s="471"/>
      <c r="L347" s="470"/>
      <c r="M347" s="443"/>
      <c r="N347" s="443"/>
      <c r="O347" s="443"/>
      <c r="P347" s="472"/>
      <c r="Q347" s="197">
        <v>0</v>
      </c>
      <c r="R347" s="198">
        <v>0</v>
      </c>
      <c r="S347" s="473"/>
      <c r="T347" s="197"/>
      <c r="U347" s="197"/>
      <c r="V347" s="197"/>
      <c r="W347" s="474"/>
      <c r="X347" s="473"/>
      <c r="Y347" s="473"/>
      <c r="Z347" s="473"/>
      <c r="AA347" s="475"/>
      <c r="AB347" s="469"/>
      <c r="AC347" s="469"/>
      <c r="AD347" s="469"/>
      <c r="AE347" s="476"/>
      <c r="AF347" s="221"/>
      <c r="AG347" s="221"/>
      <c r="AH347" s="477"/>
      <c r="AI347" s="478"/>
      <c r="AJ347" s="475"/>
      <c r="AK347" s="479"/>
      <c r="AL347" s="479"/>
      <c r="AM347" s="480"/>
      <c r="AN347" s="479"/>
      <c r="AO347" s="481"/>
      <c r="AP347" s="482"/>
      <c r="AQ347" s="552"/>
      <c r="AR347" s="483"/>
      <c r="AS347" s="539"/>
      <c r="AT347" s="540"/>
      <c r="AU347" s="541"/>
      <c r="AV347" s="484"/>
      <c r="AW347" s="484"/>
      <c r="AX347" s="484"/>
      <c r="AY347" s="484"/>
      <c r="AZ347" s="484"/>
      <c r="BA347" s="484"/>
      <c r="BB347" s="485"/>
      <c r="BC347" s="485"/>
      <c r="BD347" s="486"/>
      <c r="BE347" s="487"/>
      <c r="BF347" s="485"/>
      <c r="BG347" s="484"/>
      <c r="BH347" s="485"/>
      <c r="BI347" s="485"/>
      <c r="BJ347" s="485"/>
      <c r="BK347" s="488"/>
      <c r="BL347" s="489"/>
      <c r="BM347" s="485"/>
      <c r="BN347" s="485"/>
      <c r="BO347" s="485"/>
      <c r="BP347" s="485"/>
      <c r="BQ347" s="490"/>
      <c r="BR347" s="485"/>
      <c r="BS347" s="491" t="str">
        <f>IF(F347="","",IF(OR(AND(分岐管理シート!D345&lt;9, 分岐管理シート!L345&lt;10),AND(分岐管理シート!D345&gt;9, 分岐管理シート!L345&gt;10)),"","error"))</f>
        <v/>
      </c>
      <c r="BT347" s="491"/>
      <c r="BU347" s="491"/>
      <c r="BV347" s="491"/>
      <c r="BW347" s="491"/>
      <c r="BX347" s="491" t="str">
        <f>IF(AND(D347="R7_補正", OR(分岐管理シート!AF345&lt;27,分岐管理シート!AF345&gt;39)),"error","")</f>
        <v/>
      </c>
      <c r="BY347" s="491" t="str">
        <f>IF(F347="","",IF(OR(分岐管理シート!AG345&lt;27,分岐管理シート!AG345&gt;39),"error",""))</f>
        <v/>
      </c>
      <c r="BZ347" s="491" t="str">
        <f>IF(F347="","",IF(AND(OR(AD347="○", D347="R7_補正", D347="R7_予備"), 分岐管理シート!AG345&gt;=27),"",IF(AND(分岐管理シート!AG345&lt;=38, 分岐管理シート!AG345&gt;=27),"","error")))</f>
        <v/>
      </c>
      <c r="CA347" s="492" t="str">
        <f>IF(OR(D347="", D347="R6_補正", D347="R7_予備"),
   "",IF(F347="","",IF(AND(VLOOKUP(AE347,―!$AH$15:$AI$40,2,FALSE) &lt;= VLOOKUP(AF347,―!$AH$15:$AI$40,2,FALSE),VLOOKUP(AF347,―!$AH$15:$AI$40,2,FALSE) &lt;= VLOOKUP(AG347,―!$AH$15:$AI$40,2,FALSE)),"","error")))</f>
        <v/>
      </c>
      <c r="CB347" s="492" t="str">
        <f t="shared" si="19"/>
        <v/>
      </c>
      <c r="CC347" s="491" t="str">
        <f t="shared" si="20"/>
        <v/>
      </c>
      <c r="CD347" s="491" t="str">
        <f t="shared" si="21"/>
        <v/>
      </c>
      <c r="CE347" s="485"/>
      <c r="CF347" s="485"/>
      <c r="CG347" s="485"/>
      <c r="CH347" s="485"/>
      <c r="CI347" s="485" t="str">
        <f>分岐管理シート!BD345</f>
        <v/>
      </c>
      <c r="CJ347" s="493" t="str">
        <f t="shared" si="22"/>
        <v/>
      </c>
      <c r="CK347" s="555" t="str">
        <f>IF(D347="R6_補正",IF(SUM(変更カウント!D345:AR345)=0,"","error"),IF(AND(SUM(変更カウント!D345:AE345)=0,SUM(変更カウント!AH345:AP345)=0,変更カウント!AR345=0),"","error"))</f>
        <v/>
      </c>
    </row>
    <row r="348" spans="1:89" ht="24" thickBot="1" x14ac:dyDescent="0.25">
      <c r="A348" s="500"/>
      <c r="B348" s="501"/>
      <c r="C348" s="498">
        <v>274</v>
      </c>
      <c r="D348" s="467"/>
      <c r="E348" s="468"/>
      <c r="F348" s="469"/>
      <c r="G348" s="469"/>
      <c r="H348" s="469"/>
      <c r="I348" s="470"/>
      <c r="J348" s="470"/>
      <c r="K348" s="471"/>
      <c r="L348" s="470"/>
      <c r="M348" s="443"/>
      <c r="N348" s="443"/>
      <c r="O348" s="443"/>
      <c r="P348" s="472"/>
      <c r="Q348" s="197">
        <v>0</v>
      </c>
      <c r="R348" s="198">
        <v>0</v>
      </c>
      <c r="S348" s="473"/>
      <c r="T348" s="197"/>
      <c r="U348" s="197"/>
      <c r="V348" s="197"/>
      <c r="W348" s="474"/>
      <c r="X348" s="473"/>
      <c r="Y348" s="473"/>
      <c r="Z348" s="473"/>
      <c r="AA348" s="475"/>
      <c r="AB348" s="469"/>
      <c r="AC348" s="469"/>
      <c r="AD348" s="469"/>
      <c r="AE348" s="476"/>
      <c r="AF348" s="221"/>
      <c r="AG348" s="221"/>
      <c r="AH348" s="477"/>
      <c r="AI348" s="478"/>
      <c r="AJ348" s="475"/>
      <c r="AK348" s="479"/>
      <c r="AL348" s="479"/>
      <c r="AM348" s="480"/>
      <c r="AN348" s="479"/>
      <c r="AO348" s="481"/>
      <c r="AP348" s="482"/>
      <c r="AQ348" s="552"/>
      <c r="AR348" s="483"/>
      <c r="AS348" s="539"/>
      <c r="AT348" s="540"/>
      <c r="AU348" s="541"/>
      <c r="AV348" s="484"/>
      <c r="AW348" s="484"/>
      <c r="AX348" s="484"/>
      <c r="AY348" s="484"/>
      <c r="AZ348" s="484"/>
      <c r="BA348" s="484"/>
      <c r="BB348" s="485"/>
      <c r="BC348" s="485"/>
      <c r="BD348" s="486"/>
      <c r="BE348" s="487"/>
      <c r="BF348" s="485"/>
      <c r="BG348" s="484"/>
      <c r="BH348" s="485"/>
      <c r="BI348" s="485"/>
      <c r="BJ348" s="485"/>
      <c r="BK348" s="488"/>
      <c r="BL348" s="489"/>
      <c r="BM348" s="485"/>
      <c r="BN348" s="485"/>
      <c r="BO348" s="485"/>
      <c r="BP348" s="485"/>
      <c r="BQ348" s="490"/>
      <c r="BR348" s="485"/>
      <c r="BS348" s="491" t="str">
        <f>IF(F348="","",IF(OR(AND(分岐管理シート!D346&lt;9, 分岐管理シート!L346&lt;10),AND(分岐管理シート!D346&gt;9, 分岐管理シート!L346&gt;10)),"","error"))</f>
        <v/>
      </c>
      <c r="BT348" s="491"/>
      <c r="BU348" s="491"/>
      <c r="BV348" s="491"/>
      <c r="BW348" s="491"/>
      <c r="BX348" s="491" t="str">
        <f>IF(AND(D348="R7_補正", OR(分岐管理シート!AF346&lt;27,分岐管理シート!AF346&gt;39)),"error","")</f>
        <v/>
      </c>
      <c r="BY348" s="491" t="str">
        <f>IF(F348="","",IF(OR(分岐管理シート!AG346&lt;27,分岐管理シート!AG346&gt;39),"error",""))</f>
        <v/>
      </c>
      <c r="BZ348" s="491" t="str">
        <f>IF(F348="","",IF(AND(OR(AD348="○", D348="R7_補正", D348="R7_予備"), 分岐管理シート!AG346&gt;=27),"",IF(AND(分岐管理シート!AG346&lt;=38, 分岐管理シート!AG346&gt;=27),"","error")))</f>
        <v/>
      </c>
      <c r="CA348" s="492" t="str">
        <f>IF(OR(D348="", D348="R6_補正", D348="R7_予備"),
   "",IF(F348="","",IF(AND(VLOOKUP(AE348,―!$AH$15:$AI$40,2,FALSE) &lt;= VLOOKUP(AF348,―!$AH$15:$AI$40,2,FALSE),VLOOKUP(AF348,―!$AH$15:$AI$40,2,FALSE) &lt;= VLOOKUP(AG348,―!$AH$15:$AI$40,2,FALSE)),"","error")))</f>
        <v/>
      </c>
      <c r="CB348" s="492" t="str">
        <f t="shared" si="19"/>
        <v/>
      </c>
      <c r="CC348" s="491" t="str">
        <f t="shared" si="20"/>
        <v/>
      </c>
      <c r="CD348" s="491" t="str">
        <f t="shared" si="21"/>
        <v/>
      </c>
      <c r="CE348" s="485"/>
      <c r="CF348" s="485"/>
      <c r="CG348" s="485"/>
      <c r="CH348" s="485"/>
      <c r="CI348" s="485" t="str">
        <f>分岐管理シート!BD346</f>
        <v/>
      </c>
      <c r="CJ348" s="493" t="str">
        <f t="shared" si="22"/>
        <v/>
      </c>
      <c r="CK348" s="555" t="str">
        <f>IF(D348="R6_補正",IF(SUM(変更カウント!D346:AR346)=0,"","error"),IF(AND(SUM(変更カウント!D346:AE346)=0,SUM(変更カウント!AH346:AP346)=0,変更カウント!AR346=0),"","error"))</f>
        <v/>
      </c>
    </row>
    <row r="349" spans="1:89" ht="24" thickBot="1" x14ac:dyDescent="0.25">
      <c r="A349" s="500"/>
      <c r="B349" s="501"/>
      <c r="C349" s="499">
        <v>275</v>
      </c>
      <c r="D349" s="467"/>
      <c r="E349" s="468"/>
      <c r="F349" s="469"/>
      <c r="G349" s="469"/>
      <c r="H349" s="469"/>
      <c r="I349" s="470"/>
      <c r="J349" s="470"/>
      <c r="K349" s="471"/>
      <c r="L349" s="470"/>
      <c r="M349" s="443"/>
      <c r="N349" s="443"/>
      <c r="O349" s="443"/>
      <c r="P349" s="472"/>
      <c r="Q349" s="197">
        <v>0</v>
      </c>
      <c r="R349" s="198">
        <v>0</v>
      </c>
      <c r="S349" s="473"/>
      <c r="T349" s="197"/>
      <c r="U349" s="197"/>
      <c r="V349" s="197"/>
      <c r="W349" s="474"/>
      <c r="X349" s="473"/>
      <c r="Y349" s="473"/>
      <c r="Z349" s="473"/>
      <c r="AA349" s="475"/>
      <c r="AB349" s="469"/>
      <c r="AC349" s="469"/>
      <c r="AD349" s="469"/>
      <c r="AE349" s="476"/>
      <c r="AF349" s="221"/>
      <c r="AG349" s="221"/>
      <c r="AH349" s="477"/>
      <c r="AI349" s="478"/>
      <c r="AJ349" s="475"/>
      <c r="AK349" s="479"/>
      <c r="AL349" s="479"/>
      <c r="AM349" s="480"/>
      <c r="AN349" s="479"/>
      <c r="AO349" s="481"/>
      <c r="AP349" s="482"/>
      <c r="AQ349" s="552"/>
      <c r="AR349" s="483"/>
      <c r="AS349" s="539"/>
      <c r="AT349" s="540"/>
      <c r="AU349" s="541"/>
      <c r="AV349" s="484"/>
      <c r="AW349" s="484"/>
      <c r="AX349" s="484"/>
      <c r="AY349" s="484"/>
      <c r="AZ349" s="484"/>
      <c r="BA349" s="484"/>
      <c r="BB349" s="485"/>
      <c r="BC349" s="485"/>
      <c r="BD349" s="486"/>
      <c r="BE349" s="487"/>
      <c r="BF349" s="485"/>
      <c r="BG349" s="484"/>
      <c r="BH349" s="485"/>
      <c r="BI349" s="485"/>
      <c r="BJ349" s="485"/>
      <c r="BK349" s="488"/>
      <c r="BL349" s="489"/>
      <c r="BM349" s="485"/>
      <c r="BN349" s="485"/>
      <c r="BO349" s="485"/>
      <c r="BP349" s="485"/>
      <c r="BQ349" s="490"/>
      <c r="BR349" s="485"/>
      <c r="BS349" s="491" t="str">
        <f>IF(F349="","",IF(OR(AND(分岐管理シート!D347&lt;9, 分岐管理シート!L347&lt;10),AND(分岐管理シート!D347&gt;9, 分岐管理シート!L347&gt;10)),"","error"))</f>
        <v/>
      </c>
      <c r="BT349" s="491"/>
      <c r="BU349" s="491"/>
      <c r="BV349" s="491"/>
      <c r="BW349" s="491"/>
      <c r="BX349" s="491" t="str">
        <f>IF(AND(D349="R7_補正", OR(分岐管理シート!AF347&lt;27,分岐管理シート!AF347&gt;39)),"error","")</f>
        <v/>
      </c>
      <c r="BY349" s="491" t="str">
        <f>IF(F349="","",IF(OR(分岐管理シート!AG347&lt;27,分岐管理シート!AG347&gt;39),"error",""))</f>
        <v/>
      </c>
      <c r="BZ349" s="491" t="str">
        <f>IF(F349="","",IF(AND(OR(AD349="○", D349="R7_補正", D349="R7_予備"), 分岐管理シート!AG347&gt;=27),"",IF(AND(分岐管理シート!AG347&lt;=38, 分岐管理シート!AG347&gt;=27),"","error")))</f>
        <v/>
      </c>
      <c r="CA349" s="492" t="str">
        <f>IF(OR(D349="", D349="R6_補正", D349="R7_予備"),
   "",IF(F349="","",IF(AND(VLOOKUP(AE349,―!$AH$15:$AI$40,2,FALSE) &lt;= VLOOKUP(AF349,―!$AH$15:$AI$40,2,FALSE),VLOOKUP(AF349,―!$AH$15:$AI$40,2,FALSE) &lt;= VLOOKUP(AG349,―!$AH$15:$AI$40,2,FALSE)),"","error")))</f>
        <v/>
      </c>
      <c r="CB349" s="492" t="str">
        <f t="shared" si="19"/>
        <v/>
      </c>
      <c r="CC349" s="491" t="str">
        <f t="shared" si="20"/>
        <v/>
      </c>
      <c r="CD349" s="491" t="str">
        <f t="shared" si="21"/>
        <v/>
      </c>
      <c r="CE349" s="485"/>
      <c r="CF349" s="485"/>
      <c r="CG349" s="485"/>
      <c r="CH349" s="485"/>
      <c r="CI349" s="485" t="str">
        <f>分岐管理シート!BD347</f>
        <v/>
      </c>
      <c r="CJ349" s="493" t="str">
        <f t="shared" si="22"/>
        <v/>
      </c>
      <c r="CK349" s="555" t="str">
        <f>IF(D349="R6_補正",IF(SUM(変更カウント!D347:AR347)=0,"","error"),IF(AND(SUM(変更カウント!D347:AE347)=0,SUM(変更カウント!AH347:AP347)=0,変更カウント!AR347=0),"","error"))</f>
        <v/>
      </c>
    </row>
    <row r="350" spans="1:89" ht="24" thickBot="1" x14ac:dyDescent="0.25">
      <c r="A350" s="500"/>
      <c r="B350" s="501"/>
      <c r="C350" s="499">
        <v>276</v>
      </c>
      <c r="D350" s="467"/>
      <c r="E350" s="468"/>
      <c r="F350" s="469"/>
      <c r="G350" s="469"/>
      <c r="H350" s="469"/>
      <c r="I350" s="470"/>
      <c r="J350" s="470"/>
      <c r="K350" s="471"/>
      <c r="L350" s="470"/>
      <c r="M350" s="443"/>
      <c r="N350" s="443"/>
      <c r="O350" s="443"/>
      <c r="P350" s="472"/>
      <c r="Q350" s="197">
        <v>0</v>
      </c>
      <c r="R350" s="198">
        <v>0</v>
      </c>
      <c r="S350" s="473"/>
      <c r="T350" s="197"/>
      <c r="U350" s="197"/>
      <c r="V350" s="197"/>
      <c r="W350" s="474"/>
      <c r="X350" s="473"/>
      <c r="Y350" s="473"/>
      <c r="Z350" s="473"/>
      <c r="AA350" s="475"/>
      <c r="AB350" s="469"/>
      <c r="AC350" s="469"/>
      <c r="AD350" s="469"/>
      <c r="AE350" s="476"/>
      <c r="AF350" s="221"/>
      <c r="AG350" s="221"/>
      <c r="AH350" s="477"/>
      <c r="AI350" s="478"/>
      <c r="AJ350" s="475"/>
      <c r="AK350" s="479"/>
      <c r="AL350" s="479"/>
      <c r="AM350" s="480"/>
      <c r="AN350" s="479"/>
      <c r="AO350" s="481"/>
      <c r="AP350" s="482"/>
      <c r="AQ350" s="552"/>
      <c r="AR350" s="483"/>
      <c r="AS350" s="539"/>
      <c r="AT350" s="540"/>
      <c r="AU350" s="541"/>
      <c r="AV350" s="484"/>
      <c r="AW350" s="484"/>
      <c r="AX350" s="484"/>
      <c r="AY350" s="484"/>
      <c r="AZ350" s="484"/>
      <c r="BA350" s="484"/>
      <c r="BB350" s="485"/>
      <c r="BC350" s="485"/>
      <c r="BD350" s="486"/>
      <c r="BE350" s="487"/>
      <c r="BF350" s="485"/>
      <c r="BG350" s="484"/>
      <c r="BH350" s="485"/>
      <c r="BI350" s="485"/>
      <c r="BJ350" s="485"/>
      <c r="BK350" s="488"/>
      <c r="BL350" s="489"/>
      <c r="BM350" s="485"/>
      <c r="BN350" s="485"/>
      <c r="BO350" s="485"/>
      <c r="BP350" s="485"/>
      <c r="BQ350" s="490"/>
      <c r="BR350" s="485"/>
      <c r="BS350" s="491" t="str">
        <f>IF(F350="","",IF(OR(AND(分岐管理シート!D348&lt;9, 分岐管理シート!L348&lt;10),AND(分岐管理シート!D348&gt;9, 分岐管理シート!L348&gt;10)),"","error"))</f>
        <v/>
      </c>
      <c r="BT350" s="491"/>
      <c r="BU350" s="491"/>
      <c r="BV350" s="491"/>
      <c r="BW350" s="491"/>
      <c r="BX350" s="491" t="str">
        <f>IF(AND(D350="R7_補正", OR(分岐管理シート!AF348&lt;27,分岐管理シート!AF348&gt;39)),"error","")</f>
        <v/>
      </c>
      <c r="BY350" s="491" t="str">
        <f>IF(F350="","",IF(OR(分岐管理シート!AG348&lt;27,分岐管理シート!AG348&gt;39),"error",""))</f>
        <v/>
      </c>
      <c r="BZ350" s="491" t="str">
        <f>IF(F350="","",IF(AND(OR(AD350="○", D350="R7_補正", D350="R7_予備"), 分岐管理シート!AG348&gt;=27),"",IF(AND(分岐管理シート!AG348&lt;=38, 分岐管理シート!AG348&gt;=27),"","error")))</f>
        <v/>
      </c>
      <c r="CA350" s="492" t="str">
        <f>IF(OR(D350="", D350="R6_補正", D350="R7_予備"),
   "",IF(F350="","",IF(AND(VLOOKUP(AE350,―!$AH$15:$AI$40,2,FALSE) &lt;= VLOOKUP(AF350,―!$AH$15:$AI$40,2,FALSE),VLOOKUP(AF350,―!$AH$15:$AI$40,2,FALSE) &lt;= VLOOKUP(AG350,―!$AH$15:$AI$40,2,FALSE)),"","error")))</f>
        <v/>
      </c>
      <c r="CB350" s="492" t="str">
        <f t="shared" si="19"/>
        <v/>
      </c>
      <c r="CC350" s="491" t="str">
        <f t="shared" si="20"/>
        <v/>
      </c>
      <c r="CD350" s="491" t="str">
        <f t="shared" si="21"/>
        <v/>
      </c>
      <c r="CE350" s="485"/>
      <c r="CF350" s="485"/>
      <c r="CG350" s="485"/>
      <c r="CH350" s="485"/>
      <c r="CI350" s="485" t="str">
        <f>分岐管理シート!BD348</f>
        <v/>
      </c>
      <c r="CJ350" s="493" t="str">
        <f t="shared" si="22"/>
        <v/>
      </c>
      <c r="CK350" s="555" t="str">
        <f>IF(D350="R6_補正",IF(SUM(変更カウント!D348:AR348)=0,"","error"),IF(AND(SUM(変更カウント!D348:AE348)=0,SUM(変更カウント!AH348:AP348)=0,変更カウント!AR348=0),"","error"))</f>
        <v/>
      </c>
    </row>
    <row r="351" spans="1:89" ht="24" thickBot="1" x14ac:dyDescent="0.25">
      <c r="A351" s="500"/>
      <c r="B351" s="501"/>
      <c r="C351" s="498">
        <v>277</v>
      </c>
      <c r="D351" s="467"/>
      <c r="E351" s="468"/>
      <c r="F351" s="469"/>
      <c r="G351" s="469"/>
      <c r="H351" s="469"/>
      <c r="I351" s="470"/>
      <c r="J351" s="470"/>
      <c r="K351" s="471"/>
      <c r="L351" s="470"/>
      <c r="M351" s="443"/>
      <c r="N351" s="443"/>
      <c r="O351" s="443"/>
      <c r="P351" s="472"/>
      <c r="Q351" s="197">
        <v>0</v>
      </c>
      <c r="R351" s="198">
        <v>0</v>
      </c>
      <c r="S351" s="473"/>
      <c r="T351" s="197"/>
      <c r="U351" s="197"/>
      <c r="V351" s="197"/>
      <c r="W351" s="474"/>
      <c r="X351" s="473"/>
      <c r="Y351" s="473"/>
      <c r="Z351" s="473"/>
      <c r="AA351" s="475"/>
      <c r="AB351" s="469"/>
      <c r="AC351" s="469"/>
      <c r="AD351" s="469"/>
      <c r="AE351" s="476"/>
      <c r="AF351" s="221"/>
      <c r="AG351" s="221"/>
      <c r="AH351" s="477"/>
      <c r="AI351" s="478"/>
      <c r="AJ351" s="475"/>
      <c r="AK351" s="479"/>
      <c r="AL351" s="479"/>
      <c r="AM351" s="480"/>
      <c r="AN351" s="479"/>
      <c r="AO351" s="481"/>
      <c r="AP351" s="482"/>
      <c r="AQ351" s="552"/>
      <c r="AR351" s="483"/>
      <c r="AS351" s="539"/>
      <c r="AT351" s="540"/>
      <c r="AU351" s="541"/>
      <c r="AV351" s="484"/>
      <c r="AW351" s="484"/>
      <c r="AX351" s="484"/>
      <c r="AY351" s="484"/>
      <c r="AZ351" s="484"/>
      <c r="BA351" s="484"/>
      <c r="BB351" s="485"/>
      <c r="BC351" s="485"/>
      <c r="BD351" s="486"/>
      <c r="BE351" s="487"/>
      <c r="BF351" s="485"/>
      <c r="BG351" s="484"/>
      <c r="BH351" s="485"/>
      <c r="BI351" s="485"/>
      <c r="BJ351" s="485"/>
      <c r="BK351" s="488"/>
      <c r="BL351" s="489"/>
      <c r="BM351" s="485"/>
      <c r="BN351" s="485"/>
      <c r="BO351" s="485"/>
      <c r="BP351" s="485"/>
      <c r="BQ351" s="490"/>
      <c r="BR351" s="485"/>
      <c r="BS351" s="491" t="str">
        <f>IF(F351="","",IF(OR(AND(分岐管理シート!D349&lt;9, 分岐管理シート!L349&lt;10),AND(分岐管理シート!D349&gt;9, 分岐管理シート!L349&gt;10)),"","error"))</f>
        <v/>
      </c>
      <c r="BT351" s="491"/>
      <c r="BU351" s="491"/>
      <c r="BV351" s="491"/>
      <c r="BW351" s="491"/>
      <c r="BX351" s="491" t="str">
        <f>IF(AND(D351="R7_補正", OR(分岐管理シート!AF349&lt;27,分岐管理シート!AF349&gt;39)),"error","")</f>
        <v/>
      </c>
      <c r="BY351" s="491" t="str">
        <f>IF(F351="","",IF(OR(分岐管理シート!AG349&lt;27,分岐管理シート!AG349&gt;39),"error",""))</f>
        <v/>
      </c>
      <c r="BZ351" s="491" t="str">
        <f>IF(F351="","",IF(AND(OR(AD351="○", D351="R7_補正", D351="R7_予備"), 分岐管理シート!AG349&gt;=27),"",IF(AND(分岐管理シート!AG349&lt;=38, 分岐管理シート!AG349&gt;=27),"","error")))</f>
        <v/>
      </c>
      <c r="CA351" s="492" t="str">
        <f>IF(OR(D351="", D351="R6_補正", D351="R7_予備"),
   "",IF(F351="","",IF(AND(VLOOKUP(AE351,―!$AH$15:$AI$40,2,FALSE) &lt;= VLOOKUP(AF351,―!$AH$15:$AI$40,2,FALSE),VLOOKUP(AF351,―!$AH$15:$AI$40,2,FALSE) &lt;= VLOOKUP(AG351,―!$AH$15:$AI$40,2,FALSE)),"","error")))</f>
        <v/>
      </c>
      <c r="CB351" s="492" t="str">
        <f t="shared" si="19"/>
        <v/>
      </c>
      <c r="CC351" s="491" t="str">
        <f t="shared" si="20"/>
        <v/>
      </c>
      <c r="CD351" s="491" t="str">
        <f t="shared" si="21"/>
        <v/>
      </c>
      <c r="CE351" s="485"/>
      <c r="CF351" s="485"/>
      <c r="CG351" s="485"/>
      <c r="CH351" s="485"/>
      <c r="CI351" s="485" t="str">
        <f>分岐管理シート!BD349</f>
        <v/>
      </c>
      <c r="CJ351" s="493" t="str">
        <f t="shared" si="22"/>
        <v/>
      </c>
      <c r="CK351" s="555" t="str">
        <f>IF(D351="R6_補正",IF(SUM(変更カウント!D349:AR349)=0,"","error"),IF(AND(SUM(変更カウント!D349:AE349)=0,SUM(変更カウント!AH349:AP349)=0,変更カウント!AR349=0),"","error"))</f>
        <v/>
      </c>
    </row>
    <row r="352" spans="1:89" ht="24" thickBot="1" x14ac:dyDescent="0.25">
      <c r="A352" s="500"/>
      <c r="B352" s="501"/>
      <c r="C352" s="499">
        <v>278</v>
      </c>
      <c r="D352" s="467"/>
      <c r="E352" s="468"/>
      <c r="F352" s="469"/>
      <c r="G352" s="469"/>
      <c r="H352" s="469"/>
      <c r="I352" s="470"/>
      <c r="J352" s="470"/>
      <c r="K352" s="471"/>
      <c r="L352" s="470"/>
      <c r="M352" s="443"/>
      <c r="N352" s="443"/>
      <c r="O352" s="443"/>
      <c r="P352" s="472"/>
      <c r="Q352" s="197">
        <v>0</v>
      </c>
      <c r="R352" s="198">
        <v>0</v>
      </c>
      <c r="S352" s="473"/>
      <c r="T352" s="197"/>
      <c r="U352" s="197"/>
      <c r="V352" s="197"/>
      <c r="W352" s="474"/>
      <c r="X352" s="473"/>
      <c r="Y352" s="473"/>
      <c r="Z352" s="473"/>
      <c r="AA352" s="475"/>
      <c r="AB352" s="469"/>
      <c r="AC352" s="469"/>
      <c r="AD352" s="469"/>
      <c r="AE352" s="476"/>
      <c r="AF352" s="221"/>
      <c r="AG352" s="221"/>
      <c r="AH352" s="477"/>
      <c r="AI352" s="478"/>
      <c r="AJ352" s="475"/>
      <c r="AK352" s="479"/>
      <c r="AL352" s="479"/>
      <c r="AM352" s="480"/>
      <c r="AN352" s="479"/>
      <c r="AO352" s="481"/>
      <c r="AP352" s="482"/>
      <c r="AQ352" s="552"/>
      <c r="AR352" s="483"/>
      <c r="AS352" s="539"/>
      <c r="AT352" s="540"/>
      <c r="AU352" s="541"/>
      <c r="AV352" s="484"/>
      <c r="AW352" s="484"/>
      <c r="AX352" s="484"/>
      <c r="AY352" s="484"/>
      <c r="AZ352" s="484"/>
      <c r="BA352" s="484"/>
      <c r="BB352" s="485"/>
      <c r="BC352" s="485"/>
      <c r="BD352" s="486"/>
      <c r="BE352" s="487"/>
      <c r="BF352" s="485"/>
      <c r="BG352" s="484"/>
      <c r="BH352" s="485"/>
      <c r="BI352" s="485"/>
      <c r="BJ352" s="485"/>
      <c r="BK352" s="488"/>
      <c r="BL352" s="489"/>
      <c r="BM352" s="485"/>
      <c r="BN352" s="485"/>
      <c r="BO352" s="485"/>
      <c r="BP352" s="485"/>
      <c r="BQ352" s="490"/>
      <c r="BR352" s="485"/>
      <c r="BS352" s="491" t="str">
        <f>IF(F352="","",IF(OR(AND(分岐管理シート!D350&lt;9, 分岐管理シート!L350&lt;10),AND(分岐管理シート!D350&gt;9, 分岐管理シート!L350&gt;10)),"","error"))</f>
        <v/>
      </c>
      <c r="BT352" s="491"/>
      <c r="BU352" s="491"/>
      <c r="BV352" s="491"/>
      <c r="BW352" s="491"/>
      <c r="BX352" s="491" t="str">
        <f>IF(AND(D352="R7_補正", OR(分岐管理シート!AF350&lt;27,分岐管理シート!AF350&gt;39)),"error","")</f>
        <v/>
      </c>
      <c r="BY352" s="491" t="str">
        <f>IF(F352="","",IF(OR(分岐管理シート!AG350&lt;27,分岐管理シート!AG350&gt;39),"error",""))</f>
        <v/>
      </c>
      <c r="BZ352" s="491" t="str">
        <f>IF(F352="","",IF(AND(OR(AD352="○", D352="R7_補正", D352="R7_予備"), 分岐管理シート!AG350&gt;=27),"",IF(AND(分岐管理シート!AG350&lt;=38, 分岐管理シート!AG350&gt;=27),"","error")))</f>
        <v/>
      </c>
      <c r="CA352" s="492" t="str">
        <f>IF(OR(D352="", D352="R6_補正", D352="R7_予備"),
   "",IF(F352="","",IF(AND(VLOOKUP(AE352,―!$AH$15:$AI$40,2,FALSE) &lt;= VLOOKUP(AF352,―!$AH$15:$AI$40,2,FALSE),VLOOKUP(AF352,―!$AH$15:$AI$40,2,FALSE) &lt;= VLOOKUP(AG352,―!$AH$15:$AI$40,2,FALSE)),"","error")))</f>
        <v/>
      </c>
      <c r="CB352" s="492" t="str">
        <f t="shared" si="19"/>
        <v/>
      </c>
      <c r="CC352" s="491" t="str">
        <f t="shared" si="20"/>
        <v/>
      </c>
      <c r="CD352" s="491" t="str">
        <f t="shared" si="21"/>
        <v/>
      </c>
      <c r="CE352" s="485"/>
      <c r="CF352" s="485"/>
      <c r="CG352" s="485"/>
      <c r="CH352" s="485"/>
      <c r="CI352" s="485" t="str">
        <f>分岐管理シート!BD350</f>
        <v/>
      </c>
      <c r="CJ352" s="493" t="str">
        <f t="shared" si="22"/>
        <v/>
      </c>
      <c r="CK352" s="555" t="str">
        <f>IF(D352="R6_補正",IF(SUM(変更カウント!D350:AR350)=0,"","error"),IF(AND(SUM(変更カウント!D350:AE350)=0,SUM(変更カウント!AH350:AP350)=0,変更カウント!AR350=0),"","error"))</f>
        <v/>
      </c>
    </row>
    <row r="353" spans="1:89" ht="24" thickBot="1" x14ac:dyDescent="0.25">
      <c r="A353" s="500"/>
      <c r="B353" s="501"/>
      <c r="C353" s="499">
        <v>279</v>
      </c>
      <c r="D353" s="467"/>
      <c r="E353" s="468"/>
      <c r="F353" s="469"/>
      <c r="G353" s="469"/>
      <c r="H353" s="469"/>
      <c r="I353" s="470"/>
      <c r="J353" s="470"/>
      <c r="K353" s="471"/>
      <c r="L353" s="470"/>
      <c r="M353" s="443"/>
      <c r="N353" s="443"/>
      <c r="O353" s="443"/>
      <c r="P353" s="472"/>
      <c r="Q353" s="197">
        <v>0</v>
      </c>
      <c r="R353" s="198">
        <v>0</v>
      </c>
      <c r="S353" s="473"/>
      <c r="T353" s="197"/>
      <c r="U353" s="197"/>
      <c r="V353" s="197"/>
      <c r="W353" s="474"/>
      <c r="X353" s="473"/>
      <c r="Y353" s="473"/>
      <c r="Z353" s="473"/>
      <c r="AA353" s="475"/>
      <c r="AB353" s="469"/>
      <c r="AC353" s="469"/>
      <c r="AD353" s="469"/>
      <c r="AE353" s="476"/>
      <c r="AF353" s="221"/>
      <c r="AG353" s="221"/>
      <c r="AH353" s="477"/>
      <c r="AI353" s="478"/>
      <c r="AJ353" s="475"/>
      <c r="AK353" s="479"/>
      <c r="AL353" s="479"/>
      <c r="AM353" s="480"/>
      <c r="AN353" s="479"/>
      <c r="AO353" s="481"/>
      <c r="AP353" s="482"/>
      <c r="AQ353" s="552"/>
      <c r="AR353" s="483"/>
      <c r="AS353" s="539"/>
      <c r="AT353" s="540"/>
      <c r="AU353" s="541"/>
      <c r="AV353" s="484"/>
      <c r="AW353" s="484"/>
      <c r="AX353" s="484"/>
      <c r="AY353" s="484"/>
      <c r="AZ353" s="484"/>
      <c r="BA353" s="484"/>
      <c r="BB353" s="485"/>
      <c r="BC353" s="485"/>
      <c r="BD353" s="486"/>
      <c r="BE353" s="487"/>
      <c r="BF353" s="485"/>
      <c r="BG353" s="484"/>
      <c r="BH353" s="485"/>
      <c r="BI353" s="485"/>
      <c r="BJ353" s="485"/>
      <c r="BK353" s="488"/>
      <c r="BL353" s="489"/>
      <c r="BM353" s="485"/>
      <c r="BN353" s="485"/>
      <c r="BO353" s="485"/>
      <c r="BP353" s="485"/>
      <c r="BQ353" s="490"/>
      <c r="BR353" s="485"/>
      <c r="BS353" s="491" t="str">
        <f>IF(F353="","",IF(OR(AND(分岐管理シート!D351&lt;9, 分岐管理シート!L351&lt;10),AND(分岐管理シート!D351&gt;9, 分岐管理シート!L351&gt;10)),"","error"))</f>
        <v/>
      </c>
      <c r="BT353" s="491"/>
      <c r="BU353" s="491"/>
      <c r="BV353" s="491"/>
      <c r="BW353" s="491"/>
      <c r="BX353" s="491" t="str">
        <f>IF(AND(D353="R7_補正", OR(分岐管理シート!AF351&lt;27,分岐管理シート!AF351&gt;39)),"error","")</f>
        <v/>
      </c>
      <c r="BY353" s="491" t="str">
        <f>IF(F353="","",IF(OR(分岐管理シート!AG351&lt;27,分岐管理シート!AG351&gt;39),"error",""))</f>
        <v/>
      </c>
      <c r="BZ353" s="491" t="str">
        <f>IF(F353="","",IF(AND(OR(AD353="○", D353="R7_補正", D353="R7_予備"), 分岐管理シート!AG351&gt;=27),"",IF(AND(分岐管理シート!AG351&lt;=38, 分岐管理シート!AG351&gt;=27),"","error")))</f>
        <v/>
      </c>
      <c r="CA353" s="492" t="str">
        <f>IF(OR(D353="", D353="R6_補正", D353="R7_予備"),
   "",IF(F353="","",IF(AND(VLOOKUP(AE353,―!$AH$15:$AI$40,2,FALSE) &lt;= VLOOKUP(AF353,―!$AH$15:$AI$40,2,FALSE),VLOOKUP(AF353,―!$AH$15:$AI$40,2,FALSE) &lt;= VLOOKUP(AG353,―!$AH$15:$AI$40,2,FALSE)),"","error")))</f>
        <v/>
      </c>
      <c r="CB353" s="492" t="str">
        <f t="shared" si="19"/>
        <v/>
      </c>
      <c r="CC353" s="491" t="str">
        <f t="shared" si="20"/>
        <v/>
      </c>
      <c r="CD353" s="491" t="str">
        <f t="shared" si="21"/>
        <v/>
      </c>
      <c r="CE353" s="485"/>
      <c r="CF353" s="485"/>
      <c r="CG353" s="485"/>
      <c r="CH353" s="485"/>
      <c r="CI353" s="485" t="str">
        <f>分岐管理シート!BD351</f>
        <v/>
      </c>
      <c r="CJ353" s="493" t="str">
        <f t="shared" si="22"/>
        <v/>
      </c>
      <c r="CK353" s="555" t="str">
        <f>IF(D353="R6_補正",IF(SUM(変更カウント!D351:AR351)=0,"","error"),IF(AND(SUM(変更カウント!D351:AE351)=0,SUM(変更カウント!AH351:AP351)=0,変更カウント!AR351=0),"","error"))</f>
        <v/>
      </c>
    </row>
    <row r="354" spans="1:89" ht="24" thickBot="1" x14ac:dyDescent="0.25">
      <c r="A354" s="500"/>
      <c r="B354" s="501"/>
      <c r="C354" s="498">
        <v>280</v>
      </c>
      <c r="D354" s="467"/>
      <c r="E354" s="468"/>
      <c r="F354" s="469"/>
      <c r="G354" s="469"/>
      <c r="H354" s="469"/>
      <c r="I354" s="470"/>
      <c r="J354" s="470"/>
      <c r="K354" s="471"/>
      <c r="L354" s="470"/>
      <c r="M354" s="443"/>
      <c r="N354" s="443"/>
      <c r="O354" s="443"/>
      <c r="P354" s="472"/>
      <c r="Q354" s="197">
        <v>0</v>
      </c>
      <c r="R354" s="198">
        <v>0</v>
      </c>
      <c r="S354" s="473"/>
      <c r="T354" s="197"/>
      <c r="U354" s="197"/>
      <c r="V354" s="197"/>
      <c r="W354" s="474"/>
      <c r="X354" s="473"/>
      <c r="Y354" s="473"/>
      <c r="Z354" s="473"/>
      <c r="AA354" s="475"/>
      <c r="AB354" s="469"/>
      <c r="AC354" s="469"/>
      <c r="AD354" s="469"/>
      <c r="AE354" s="476"/>
      <c r="AF354" s="221"/>
      <c r="AG354" s="221"/>
      <c r="AH354" s="477"/>
      <c r="AI354" s="478"/>
      <c r="AJ354" s="475"/>
      <c r="AK354" s="479"/>
      <c r="AL354" s="479"/>
      <c r="AM354" s="480"/>
      <c r="AN354" s="479"/>
      <c r="AO354" s="481"/>
      <c r="AP354" s="482"/>
      <c r="AQ354" s="552"/>
      <c r="AR354" s="483"/>
      <c r="AS354" s="539"/>
      <c r="AT354" s="540"/>
      <c r="AU354" s="541"/>
      <c r="AV354" s="484"/>
      <c r="AW354" s="484"/>
      <c r="AX354" s="484"/>
      <c r="AY354" s="484"/>
      <c r="AZ354" s="484"/>
      <c r="BA354" s="484"/>
      <c r="BB354" s="485"/>
      <c r="BC354" s="485"/>
      <c r="BD354" s="486"/>
      <c r="BE354" s="487"/>
      <c r="BF354" s="485"/>
      <c r="BG354" s="484"/>
      <c r="BH354" s="485"/>
      <c r="BI354" s="485"/>
      <c r="BJ354" s="485"/>
      <c r="BK354" s="488"/>
      <c r="BL354" s="489"/>
      <c r="BM354" s="485"/>
      <c r="BN354" s="485"/>
      <c r="BO354" s="485"/>
      <c r="BP354" s="485"/>
      <c r="BQ354" s="490"/>
      <c r="BR354" s="485"/>
      <c r="BS354" s="491" t="str">
        <f>IF(F354="","",IF(OR(AND(分岐管理シート!D352&lt;9, 分岐管理シート!L352&lt;10),AND(分岐管理シート!D352&gt;9, 分岐管理シート!L352&gt;10)),"","error"))</f>
        <v/>
      </c>
      <c r="BT354" s="491"/>
      <c r="BU354" s="491"/>
      <c r="BV354" s="491"/>
      <c r="BW354" s="491"/>
      <c r="BX354" s="491" t="str">
        <f>IF(AND(D354="R7_補正", OR(分岐管理シート!AF352&lt;27,分岐管理シート!AF352&gt;39)),"error","")</f>
        <v/>
      </c>
      <c r="BY354" s="491" t="str">
        <f>IF(F354="","",IF(OR(分岐管理シート!AG352&lt;27,分岐管理シート!AG352&gt;39),"error",""))</f>
        <v/>
      </c>
      <c r="BZ354" s="491" t="str">
        <f>IF(F354="","",IF(AND(OR(AD354="○", D354="R7_補正", D354="R7_予備"), 分岐管理シート!AG352&gt;=27),"",IF(AND(分岐管理シート!AG352&lt;=38, 分岐管理シート!AG352&gt;=27),"","error")))</f>
        <v/>
      </c>
      <c r="CA354" s="492" t="str">
        <f>IF(OR(D354="", D354="R6_補正", D354="R7_予備"),
   "",IF(F354="","",IF(AND(VLOOKUP(AE354,―!$AH$15:$AI$40,2,FALSE) &lt;= VLOOKUP(AF354,―!$AH$15:$AI$40,2,FALSE),VLOOKUP(AF354,―!$AH$15:$AI$40,2,FALSE) &lt;= VLOOKUP(AG354,―!$AH$15:$AI$40,2,FALSE)),"","error")))</f>
        <v/>
      </c>
      <c r="CB354" s="492" t="str">
        <f t="shared" si="19"/>
        <v/>
      </c>
      <c r="CC354" s="491" t="str">
        <f t="shared" si="20"/>
        <v/>
      </c>
      <c r="CD354" s="491" t="str">
        <f t="shared" si="21"/>
        <v/>
      </c>
      <c r="CE354" s="485"/>
      <c r="CF354" s="485"/>
      <c r="CG354" s="485"/>
      <c r="CH354" s="485"/>
      <c r="CI354" s="485" t="str">
        <f>分岐管理シート!BD352</f>
        <v/>
      </c>
      <c r="CJ354" s="493" t="str">
        <f t="shared" si="22"/>
        <v/>
      </c>
      <c r="CK354" s="555" t="str">
        <f>IF(D354="R6_補正",IF(SUM(変更カウント!D352:AR352)=0,"","error"),IF(AND(SUM(変更カウント!D352:AE352)=0,SUM(変更カウント!AH352:AP352)=0,変更カウント!AR352=0),"","error"))</f>
        <v/>
      </c>
    </row>
    <row r="355" spans="1:89" ht="24" thickBot="1" x14ac:dyDescent="0.25">
      <c r="A355" s="500"/>
      <c r="B355" s="501"/>
      <c r="C355" s="499">
        <v>281</v>
      </c>
      <c r="D355" s="467"/>
      <c r="E355" s="468"/>
      <c r="F355" s="469"/>
      <c r="G355" s="469"/>
      <c r="H355" s="469"/>
      <c r="I355" s="470"/>
      <c r="J355" s="470"/>
      <c r="K355" s="471"/>
      <c r="L355" s="470"/>
      <c r="M355" s="443"/>
      <c r="N355" s="443"/>
      <c r="O355" s="443"/>
      <c r="P355" s="472"/>
      <c r="Q355" s="197">
        <v>0</v>
      </c>
      <c r="R355" s="198">
        <v>0</v>
      </c>
      <c r="S355" s="473"/>
      <c r="T355" s="197"/>
      <c r="U355" s="197"/>
      <c r="V355" s="197"/>
      <c r="W355" s="474"/>
      <c r="X355" s="473"/>
      <c r="Y355" s="473"/>
      <c r="Z355" s="473"/>
      <c r="AA355" s="475"/>
      <c r="AB355" s="469"/>
      <c r="AC355" s="469"/>
      <c r="AD355" s="469"/>
      <c r="AE355" s="476"/>
      <c r="AF355" s="221"/>
      <c r="AG355" s="221"/>
      <c r="AH355" s="477"/>
      <c r="AI355" s="478"/>
      <c r="AJ355" s="475"/>
      <c r="AK355" s="479"/>
      <c r="AL355" s="479"/>
      <c r="AM355" s="480"/>
      <c r="AN355" s="479"/>
      <c r="AO355" s="481"/>
      <c r="AP355" s="482"/>
      <c r="AQ355" s="552"/>
      <c r="AR355" s="483"/>
      <c r="AS355" s="539"/>
      <c r="AT355" s="540"/>
      <c r="AU355" s="541"/>
      <c r="AV355" s="484"/>
      <c r="AW355" s="484"/>
      <c r="AX355" s="484"/>
      <c r="AY355" s="484"/>
      <c r="AZ355" s="484"/>
      <c r="BA355" s="484"/>
      <c r="BB355" s="485"/>
      <c r="BC355" s="485"/>
      <c r="BD355" s="486"/>
      <c r="BE355" s="487"/>
      <c r="BF355" s="485"/>
      <c r="BG355" s="484"/>
      <c r="BH355" s="485"/>
      <c r="BI355" s="485"/>
      <c r="BJ355" s="485"/>
      <c r="BK355" s="488"/>
      <c r="BL355" s="489"/>
      <c r="BM355" s="485"/>
      <c r="BN355" s="485"/>
      <c r="BO355" s="485"/>
      <c r="BP355" s="485"/>
      <c r="BQ355" s="490"/>
      <c r="BR355" s="485"/>
      <c r="BS355" s="491" t="str">
        <f>IF(F355="","",IF(OR(AND(分岐管理シート!D353&lt;9, 分岐管理シート!L353&lt;10),AND(分岐管理シート!D353&gt;9, 分岐管理シート!L353&gt;10)),"","error"))</f>
        <v/>
      </c>
      <c r="BT355" s="491"/>
      <c r="BU355" s="491"/>
      <c r="BV355" s="491"/>
      <c r="BW355" s="491"/>
      <c r="BX355" s="491" t="str">
        <f>IF(AND(D355="R7_補正", OR(分岐管理シート!AF353&lt;27,分岐管理シート!AF353&gt;39)),"error","")</f>
        <v/>
      </c>
      <c r="BY355" s="491" t="str">
        <f>IF(F355="","",IF(OR(分岐管理シート!AG353&lt;27,分岐管理シート!AG353&gt;39),"error",""))</f>
        <v/>
      </c>
      <c r="BZ355" s="491" t="str">
        <f>IF(F355="","",IF(AND(OR(AD355="○", D355="R7_補正", D355="R7_予備"), 分岐管理シート!AG353&gt;=27),"",IF(AND(分岐管理シート!AG353&lt;=38, 分岐管理シート!AG353&gt;=27),"","error")))</f>
        <v/>
      </c>
      <c r="CA355" s="492" t="str">
        <f>IF(OR(D355="", D355="R6_補正", D355="R7_予備"),
   "",IF(F355="","",IF(AND(VLOOKUP(AE355,―!$AH$15:$AI$40,2,FALSE) &lt;= VLOOKUP(AF355,―!$AH$15:$AI$40,2,FALSE),VLOOKUP(AF355,―!$AH$15:$AI$40,2,FALSE) &lt;= VLOOKUP(AG355,―!$AH$15:$AI$40,2,FALSE)),"","error")))</f>
        <v/>
      </c>
      <c r="CB355" s="492" t="str">
        <f t="shared" si="19"/>
        <v/>
      </c>
      <c r="CC355" s="491" t="str">
        <f t="shared" si="20"/>
        <v/>
      </c>
      <c r="CD355" s="491" t="str">
        <f t="shared" si="21"/>
        <v/>
      </c>
      <c r="CE355" s="485"/>
      <c r="CF355" s="485"/>
      <c r="CG355" s="485"/>
      <c r="CH355" s="485"/>
      <c r="CI355" s="485" t="str">
        <f>分岐管理シート!BD353</f>
        <v/>
      </c>
      <c r="CJ355" s="493" t="str">
        <f t="shared" si="22"/>
        <v/>
      </c>
      <c r="CK355" s="555" t="str">
        <f>IF(D355="R6_補正",IF(SUM(変更カウント!D353:AR353)=0,"","error"),IF(AND(SUM(変更カウント!D353:AE353)=0,SUM(変更カウント!AH353:AP353)=0,変更カウント!AR353=0),"","error"))</f>
        <v/>
      </c>
    </row>
    <row r="356" spans="1:89" ht="24" thickBot="1" x14ac:dyDescent="0.25">
      <c r="A356" s="500"/>
      <c r="B356" s="501"/>
      <c r="C356" s="499">
        <v>282</v>
      </c>
      <c r="D356" s="467"/>
      <c r="E356" s="468"/>
      <c r="F356" s="469"/>
      <c r="G356" s="469"/>
      <c r="H356" s="469"/>
      <c r="I356" s="470"/>
      <c r="J356" s="470"/>
      <c r="K356" s="471"/>
      <c r="L356" s="470"/>
      <c r="M356" s="443"/>
      <c r="N356" s="443"/>
      <c r="O356" s="443"/>
      <c r="P356" s="472"/>
      <c r="Q356" s="197">
        <v>0</v>
      </c>
      <c r="R356" s="198">
        <v>0</v>
      </c>
      <c r="S356" s="473"/>
      <c r="T356" s="197"/>
      <c r="U356" s="197"/>
      <c r="V356" s="197"/>
      <c r="W356" s="474"/>
      <c r="X356" s="473"/>
      <c r="Y356" s="473"/>
      <c r="Z356" s="473"/>
      <c r="AA356" s="475"/>
      <c r="AB356" s="469"/>
      <c r="AC356" s="469"/>
      <c r="AD356" s="469"/>
      <c r="AE356" s="476"/>
      <c r="AF356" s="221"/>
      <c r="AG356" s="221"/>
      <c r="AH356" s="477"/>
      <c r="AI356" s="478"/>
      <c r="AJ356" s="475"/>
      <c r="AK356" s="479"/>
      <c r="AL356" s="479"/>
      <c r="AM356" s="480"/>
      <c r="AN356" s="479"/>
      <c r="AO356" s="481"/>
      <c r="AP356" s="482"/>
      <c r="AQ356" s="552"/>
      <c r="AR356" s="483"/>
      <c r="AS356" s="539"/>
      <c r="AT356" s="540"/>
      <c r="AU356" s="541"/>
      <c r="AV356" s="484"/>
      <c r="AW356" s="484"/>
      <c r="AX356" s="484"/>
      <c r="AY356" s="484"/>
      <c r="AZ356" s="484"/>
      <c r="BA356" s="484"/>
      <c r="BB356" s="485"/>
      <c r="BC356" s="485"/>
      <c r="BD356" s="486"/>
      <c r="BE356" s="487"/>
      <c r="BF356" s="485"/>
      <c r="BG356" s="484"/>
      <c r="BH356" s="485"/>
      <c r="BI356" s="485"/>
      <c r="BJ356" s="485"/>
      <c r="BK356" s="488"/>
      <c r="BL356" s="489"/>
      <c r="BM356" s="485"/>
      <c r="BN356" s="485"/>
      <c r="BO356" s="485"/>
      <c r="BP356" s="485"/>
      <c r="BQ356" s="490"/>
      <c r="BR356" s="485"/>
      <c r="BS356" s="491" t="str">
        <f>IF(F356="","",IF(OR(AND(分岐管理シート!D354&lt;9, 分岐管理シート!L354&lt;10),AND(分岐管理シート!D354&gt;9, 分岐管理シート!L354&gt;10)),"","error"))</f>
        <v/>
      </c>
      <c r="BT356" s="491"/>
      <c r="BU356" s="491"/>
      <c r="BV356" s="491"/>
      <c r="BW356" s="491"/>
      <c r="BX356" s="491" t="str">
        <f>IF(AND(D356="R7_補正", OR(分岐管理シート!AF354&lt;27,分岐管理シート!AF354&gt;39)),"error","")</f>
        <v/>
      </c>
      <c r="BY356" s="491" t="str">
        <f>IF(F356="","",IF(OR(分岐管理シート!AG354&lt;27,分岐管理シート!AG354&gt;39),"error",""))</f>
        <v/>
      </c>
      <c r="BZ356" s="491" t="str">
        <f>IF(F356="","",IF(AND(OR(AD356="○", D356="R7_補正", D356="R7_予備"), 分岐管理シート!AG354&gt;=27),"",IF(AND(分岐管理シート!AG354&lt;=38, 分岐管理シート!AG354&gt;=27),"","error")))</f>
        <v/>
      </c>
      <c r="CA356" s="492" t="str">
        <f>IF(OR(D356="", D356="R6_補正", D356="R7_予備"),
   "",IF(F356="","",IF(AND(VLOOKUP(AE356,―!$AH$15:$AI$40,2,FALSE) &lt;= VLOOKUP(AF356,―!$AH$15:$AI$40,2,FALSE),VLOOKUP(AF356,―!$AH$15:$AI$40,2,FALSE) &lt;= VLOOKUP(AG356,―!$AH$15:$AI$40,2,FALSE)),"","error")))</f>
        <v/>
      </c>
      <c r="CB356" s="492" t="str">
        <f t="shared" si="19"/>
        <v/>
      </c>
      <c r="CC356" s="491" t="str">
        <f t="shared" si="20"/>
        <v/>
      </c>
      <c r="CD356" s="491" t="str">
        <f t="shared" si="21"/>
        <v/>
      </c>
      <c r="CE356" s="485"/>
      <c r="CF356" s="485"/>
      <c r="CG356" s="485"/>
      <c r="CH356" s="485"/>
      <c r="CI356" s="485" t="str">
        <f>分岐管理シート!BD354</f>
        <v/>
      </c>
      <c r="CJ356" s="493" t="str">
        <f t="shared" si="22"/>
        <v/>
      </c>
      <c r="CK356" s="555" t="str">
        <f>IF(D356="R6_補正",IF(SUM(変更カウント!D354:AR354)=0,"","error"),IF(AND(SUM(変更カウント!D354:AE354)=0,SUM(変更カウント!AH354:AP354)=0,変更カウント!AR354=0),"","error"))</f>
        <v/>
      </c>
    </row>
    <row r="357" spans="1:89" ht="24" thickBot="1" x14ac:dyDescent="0.25">
      <c r="A357" s="500"/>
      <c r="B357" s="501"/>
      <c r="C357" s="498">
        <v>283</v>
      </c>
      <c r="D357" s="467"/>
      <c r="E357" s="468"/>
      <c r="F357" s="469"/>
      <c r="G357" s="469"/>
      <c r="H357" s="469"/>
      <c r="I357" s="470"/>
      <c r="J357" s="470"/>
      <c r="K357" s="471"/>
      <c r="L357" s="470"/>
      <c r="M357" s="443"/>
      <c r="N357" s="443"/>
      <c r="O357" s="443"/>
      <c r="P357" s="472"/>
      <c r="Q357" s="197">
        <v>0</v>
      </c>
      <c r="R357" s="198">
        <v>0</v>
      </c>
      <c r="S357" s="473"/>
      <c r="T357" s="197"/>
      <c r="U357" s="197"/>
      <c r="V357" s="197"/>
      <c r="W357" s="474"/>
      <c r="X357" s="473"/>
      <c r="Y357" s="473"/>
      <c r="Z357" s="473"/>
      <c r="AA357" s="475"/>
      <c r="AB357" s="469"/>
      <c r="AC357" s="469"/>
      <c r="AD357" s="469"/>
      <c r="AE357" s="476"/>
      <c r="AF357" s="221"/>
      <c r="AG357" s="221"/>
      <c r="AH357" s="477"/>
      <c r="AI357" s="478"/>
      <c r="AJ357" s="475"/>
      <c r="AK357" s="479"/>
      <c r="AL357" s="479"/>
      <c r="AM357" s="480"/>
      <c r="AN357" s="479"/>
      <c r="AO357" s="481"/>
      <c r="AP357" s="482"/>
      <c r="AQ357" s="552"/>
      <c r="AR357" s="483"/>
      <c r="AS357" s="539"/>
      <c r="AT357" s="540"/>
      <c r="AU357" s="541"/>
      <c r="AV357" s="484"/>
      <c r="AW357" s="484"/>
      <c r="AX357" s="484"/>
      <c r="AY357" s="484"/>
      <c r="AZ357" s="484"/>
      <c r="BA357" s="484"/>
      <c r="BB357" s="485"/>
      <c r="BC357" s="485"/>
      <c r="BD357" s="486"/>
      <c r="BE357" s="487"/>
      <c r="BF357" s="485"/>
      <c r="BG357" s="484"/>
      <c r="BH357" s="485"/>
      <c r="BI357" s="485"/>
      <c r="BJ357" s="485"/>
      <c r="BK357" s="488"/>
      <c r="BL357" s="489"/>
      <c r="BM357" s="485"/>
      <c r="BN357" s="485"/>
      <c r="BO357" s="485"/>
      <c r="BP357" s="485"/>
      <c r="BQ357" s="490"/>
      <c r="BR357" s="485"/>
      <c r="BS357" s="491" t="str">
        <f>IF(F357="","",IF(OR(AND(分岐管理シート!D355&lt;9, 分岐管理シート!L355&lt;10),AND(分岐管理シート!D355&gt;9, 分岐管理シート!L355&gt;10)),"","error"))</f>
        <v/>
      </c>
      <c r="BT357" s="491"/>
      <c r="BU357" s="491"/>
      <c r="BV357" s="491"/>
      <c r="BW357" s="491"/>
      <c r="BX357" s="491" t="str">
        <f>IF(AND(D357="R7_補正", OR(分岐管理シート!AF355&lt;27,分岐管理シート!AF355&gt;39)),"error","")</f>
        <v/>
      </c>
      <c r="BY357" s="491" t="str">
        <f>IF(F357="","",IF(OR(分岐管理シート!AG355&lt;27,分岐管理シート!AG355&gt;39),"error",""))</f>
        <v/>
      </c>
      <c r="BZ357" s="491" t="str">
        <f>IF(F357="","",IF(AND(OR(AD357="○", D357="R7_補正", D357="R7_予備"), 分岐管理シート!AG355&gt;=27),"",IF(AND(分岐管理シート!AG355&lt;=38, 分岐管理シート!AG355&gt;=27),"","error")))</f>
        <v/>
      </c>
      <c r="CA357" s="492" t="str">
        <f>IF(OR(D357="", D357="R6_補正", D357="R7_予備"),
   "",IF(F357="","",IF(AND(VLOOKUP(AE357,―!$AH$15:$AI$40,2,FALSE) &lt;= VLOOKUP(AF357,―!$AH$15:$AI$40,2,FALSE),VLOOKUP(AF357,―!$AH$15:$AI$40,2,FALSE) &lt;= VLOOKUP(AG357,―!$AH$15:$AI$40,2,FALSE)),"","error")))</f>
        <v/>
      </c>
      <c r="CB357" s="492" t="str">
        <f t="shared" si="19"/>
        <v/>
      </c>
      <c r="CC357" s="491" t="str">
        <f t="shared" si="20"/>
        <v/>
      </c>
      <c r="CD357" s="491" t="str">
        <f t="shared" si="21"/>
        <v/>
      </c>
      <c r="CE357" s="485"/>
      <c r="CF357" s="485"/>
      <c r="CG357" s="485"/>
      <c r="CH357" s="485"/>
      <c r="CI357" s="485" t="str">
        <f>分岐管理シート!BD355</f>
        <v/>
      </c>
      <c r="CJ357" s="493" t="str">
        <f t="shared" si="22"/>
        <v/>
      </c>
      <c r="CK357" s="555" t="str">
        <f>IF(D357="R6_補正",IF(SUM(変更カウント!D355:AR355)=0,"","error"),IF(AND(SUM(変更カウント!D355:AE355)=0,SUM(変更カウント!AH355:AP355)=0,変更カウント!AR355=0),"","error"))</f>
        <v/>
      </c>
    </row>
    <row r="358" spans="1:89" ht="24" thickBot="1" x14ac:dyDescent="0.25">
      <c r="A358" s="500"/>
      <c r="B358" s="501"/>
      <c r="C358" s="499">
        <v>284</v>
      </c>
      <c r="D358" s="467"/>
      <c r="E358" s="468"/>
      <c r="F358" s="469"/>
      <c r="G358" s="469"/>
      <c r="H358" s="469"/>
      <c r="I358" s="470"/>
      <c r="J358" s="470"/>
      <c r="K358" s="471"/>
      <c r="L358" s="470"/>
      <c r="M358" s="443"/>
      <c r="N358" s="443"/>
      <c r="O358" s="443"/>
      <c r="P358" s="472"/>
      <c r="Q358" s="197">
        <v>0</v>
      </c>
      <c r="R358" s="198">
        <v>0</v>
      </c>
      <c r="S358" s="473"/>
      <c r="T358" s="197"/>
      <c r="U358" s="197"/>
      <c r="V358" s="197"/>
      <c r="W358" s="474"/>
      <c r="X358" s="473"/>
      <c r="Y358" s="473"/>
      <c r="Z358" s="473"/>
      <c r="AA358" s="475"/>
      <c r="AB358" s="469"/>
      <c r="AC358" s="469"/>
      <c r="AD358" s="469"/>
      <c r="AE358" s="476"/>
      <c r="AF358" s="221"/>
      <c r="AG358" s="221"/>
      <c r="AH358" s="477"/>
      <c r="AI358" s="478"/>
      <c r="AJ358" s="475"/>
      <c r="AK358" s="479"/>
      <c r="AL358" s="479"/>
      <c r="AM358" s="480"/>
      <c r="AN358" s="479"/>
      <c r="AO358" s="481"/>
      <c r="AP358" s="482"/>
      <c r="AQ358" s="552"/>
      <c r="AR358" s="483"/>
      <c r="AS358" s="539"/>
      <c r="AT358" s="540"/>
      <c r="AU358" s="541"/>
      <c r="AV358" s="484"/>
      <c r="AW358" s="484"/>
      <c r="AX358" s="484"/>
      <c r="AY358" s="484"/>
      <c r="AZ358" s="484"/>
      <c r="BA358" s="484"/>
      <c r="BB358" s="485"/>
      <c r="BC358" s="485"/>
      <c r="BD358" s="486"/>
      <c r="BE358" s="487"/>
      <c r="BF358" s="485"/>
      <c r="BG358" s="484"/>
      <c r="BH358" s="485"/>
      <c r="BI358" s="485"/>
      <c r="BJ358" s="485"/>
      <c r="BK358" s="488"/>
      <c r="BL358" s="489"/>
      <c r="BM358" s="485"/>
      <c r="BN358" s="485"/>
      <c r="BO358" s="485"/>
      <c r="BP358" s="485"/>
      <c r="BQ358" s="490"/>
      <c r="BR358" s="485"/>
      <c r="BS358" s="491" t="str">
        <f>IF(F358="","",IF(OR(AND(分岐管理シート!D356&lt;9, 分岐管理シート!L356&lt;10),AND(分岐管理シート!D356&gt;9, 分岐管理シート!L356&gt;10)),"","error"))</f>
        <v/>
      </c>
      <c r="BT358" s="491"/>
      <c r="BU358" s="491"/>
      <c r="BV358" s="491"/>
      <c r="BW358" s="491"/>
      <c r="BX358" s="491" t="str">
        <f>IF(AND(D358="R7_補正", OR(分岐管理シート!AF356&lt;27,分岐管理シート!AF356&gt;39)),"error","")</f>
        <v/>
      </c>
      <c r="BY358" s="491" t="str">
        <f>IF(F358="","",IF(OR(分岐管理シート!AG356&lt;27,分岐管理シート!AG356&gt;39),"error",""))</f>
        <v/>
      </c>
      <c r="BZ358" s="491" t="str">
        <f>IF(F358="","",IF(AND(OR(AD358="○", D358="R7_補正", D358="R7_予備"), 分岐管理シート!AG356&gt;=27),"",IF(AND(分岐管理シート!AG356&lt;=38, 分岐管理シート!AG356&gt;=27),"","error")))</f>
        <v/>
      </c>
      <c r="CA358" s="492" t="str">
        <f>IF(OR(D358="", D358="R6_補正", D358="R7_予備"),
   "",IF(F358="","",IF(AND(VLOOKUP(AE358,―!$AH$15:$AI$40,2,FALSE) &lt;= VLOOKUP(AF358,―!$AH$15:$AI$40,2,FALSE),VLOOKUP(AF358,―!$AH$15:$AI$40,2,FALSE) &lt;= VLOOKUP(AG358,―!$AH$15:$AI$40,2,FALSE)),"","error")))</f>
        <v/>
      </c>
      <c r="CB358" s="492" t="str">
        <f t="shared" si="19"/>
        <v/>
      </c>
      <c r="CC358" s="491" t="str">
        <f t="shared" si="20"/>
        <v/>
      </c>
      <c r="CD358" s="491" t="str">
        <f t="shared" si="21"/>
        <v/>
      </c>
      <c r="CE358" s="485"/>
      <c r="CF358" s="485"/>
      <c r="CG358" s="485"/>
      <c r="CH358" s="485"/>
      <c r="CI358" s="485" t="str">
        <f>分岐管理シート!BD356</f>
        <v/>
      </c>
      <c r="CJ358" s="493" t="str">
        <f t="shared" si="22"/>
        <v/>
      </c>
      <c r="CK358" s="555" t="str">
        <f>IF(D358="R6_補正",IF(SUM(変更カウント!D356:AR356)=0,"","error"),IF(AND(SUM(変更カウント!D356:AE356)=0,SUM(変更カウント!AH356:AP356)=0,変更カウント!AR356=0),"","error"))</f>
        <v/>
      </c>
    </row>
    <row r="359" spans="1:89" ht="24" thickBot="1" x14ac:dyDescent="0.25">
      <c r="A359" s="500"/>
      <c r="B359" s="501"/>
      <c r="C359" s="499">
        <v>285</v>
      </c>
      <c r="D359" s="467"/>
      <c r="E359" s="468"/>
      <c r="F359" s="469"/>
      <c r="G359" s="469"/>
      <c r="H359" s="469"/>
      <c r="I359" s="470"/>
      <c r="J359" s="470"/>
      <c r="K359" s="471"/>
      <c r="L359" s="470"/>
      <c r="M359" s="443"/>
      <c r="N359" s="443"/>
      <c r="O359" s="443"/>
      <c r="P359" s="472"/>
      <c r="Q359" s="197">
        <v>0</v>
      </c>
      <c r="R359" s="198">
        <v>0</v>
      </c>
      <c r="S359" s="473"/>
      <c r="T359" s="197"/>
      <c r="U359" s="197"/>
      <c r="V359" s="197"/>
      <c r="W359" s="474"/>
      <c r="X359" s="473"/>
      <c r="Y359" s="473"/>
      <c r="Z359" s="473"/>
      <c r="AA359" s="475"/>
      <c r="AB359" s="469"/>
      <c r="AC359" s="469"/>
      <c r="AD359" s="469"/>
      <c r="AE359" s="476"/>
      <c r="AF359" s="221"/>
      <c r="AG359" s="221"/>
      <c r="AH359" s="477"/>
      <c r="AI359" s="478"/>
      <c r="AJ359" s="475"/>
      <c r="AK359" s="479"/>
      <c r="AL359" s="479"/>
      <c r="AM359" s="480"/>
      <c r="AN359" s="479"/>
      <c r="AO359" s="481"/>
      <c r="AP359" s="482"/>
      <c r="AQ359" s="552"/>
      <c r="AR359" s="483"/>
      <c r="AS359" s="539"/>
      <c r="AT359" s="540"/>
      <c r="AU359" s="541"/>
      <c r="AV359" s="484"/>
      <c r="AW359" s="484"/>
      <c r="AX359" s="484"/>
      <c r="AY359" s="484"/>
      <c r="AZ359" s="484"/>
      <c r="BA359" s="484"/>
      <c r="BB359" s="485"/>
      <c r="BC359" s="485"/>
      <c r="BD359" s="486"/>
      <c r="BE359" s="487"/>
      <c r="BF359" s="485"/>
      <c r="BG359" s="484"/>
      <c r="BH359" s="485"/>
      <c r="BI359" s="485"/>
      <c r="BJ359" s="485"/>
      <c r="BK359" s="488"/>
      <c r="BL359" s="489"/>
      <c r="BM359" s="485"/>
      <c r="BN359" s="485"/>
      <c r="BO359" s="485"/>
      <c r="BP359" s="485"/>
      <c r="BQ359" s="490"/>
      <c r="BR359" s="485"/>
      <c r="BS359" s="491" t="str">
        <f>IF(F359="","",IF(OR(AND(分岐管理シート!D357&lt;9, 分岐管理シート!L357&lt;10),AND(分岐管理シート!D357&gt;9, 分岐管理シート!L357&gt;10)),"","error"))</f>
        <v/>
      </c>
      <c r="BT359" s="491"/>
      <c r="BU359" s="491"/>
      <c r="BV359" s="491"/>
      <c r="BW359" s="491"/>
      <c r="BX359" s="491" t="str">
        <f>IF(AND(D359="R7_補正", OR(分岐管理シート!AF357&lt;27,分岐管理シート!AF357&gt;39)),"error","")</f>
        <v/>
      </c>
      <c r="BY359" s="491" t="str">
        <f>IF(F359="","",IF(OR(分岐管理シート!AG357&lt;27,分岐管理シート!AG357&gt;39),"error",""))</f>
        <v/>
      </c>
      <c r="BZ359" s="491" t="str">
        <f>IF(F359="","",IF(AND(OR(AD359="○", D359="R7_補正", D359="R7_予備"), 分岐管理シート!AG357&gt;=27),"",IF(AND(分岐管理シート!AG357&lt;=38, 分岐管理シート!AG357&gt;=27),"","error")))</f>
        <v/>
      </c>
      <c r="CA359" s="492" t="str">
        <f>IF(OR(D359="", D359="R6_補正", D359="R7_予備"),
   "",IF(F359="","",IF(AND(VLOOKUP(AE359,―!$AH$15:$AI$40,2,FALSE) &lt;= VLOOKUP(AF359,―!$AH$15:$AI$40,2,FALSE),VLOOKUP(AF359,―!$AH$15:$AI$40,2,FALSE) &lt;= VLOOKUP(AG359,―!$AH$15:$AI$40,2,FALSE)),"","error")))</f>
        <v/>
      </c>
      <c r="CB359" s="492" t="str">
        <f t="shared" si="19"/>
        <v/>
      </c>
      <c r="CC359" s="491" t="str">
        <f t="shared" si="20"/>
        <v/>
      </c>
      <c r="CD359" s="491" t="str">
        <f t="shared" si="21"/>
        <v/>
      </c>
      <c r="CE359" s="485"/>
      <c r="CF359" s="485"/>
      <c r="CG359" s="485"/>
      <c r="CH359" s="485"/>
      <c r="CI359" s="485" t="str">
        <f>分岐管理シート!BD357</f>
        <v/>
      </c>
      <c r="CJ359" s="493" t="str">
        <f t="shared" si="22"/>
        <v/>
      </c>
      <c r="CK359" s="555" t="str">
        <f>IF(D359="R6_補正",IF(SUM(変更カウント!D357:AR357)=0,"","error"),IF(AND(SUM(変更カウント!D357:AE357)=0,SUM(変更カウント!AH357:AP357)=0,変更カウント!AR357=0),"","error"))</f>
        <v/>
      </c>
    </row>
    <row r="360" spans="1:89" ht="24" thickBot="1" x14ac:dyDescent="0.25">
      <c r="A360" s="500"/>
      <c r="B360" s="501"/>
      <c r="C360" s="498">
        <v>286</v>
      </c>
      <c r="D360" s="467"/>
      <c r="E360" s="468"/>
      <c r="F360" s="469"/>
      <c r="G360" s="469"/>
      <c r="H360" s="469"/>
      <c r="I360" s="470"/>
      <c r="J360" s="470"/>
      <c r="K360" s="471"/>
      <c r="L360" s="470"/>
      <c r="M360" s="443"/>
      <c r="N360" s="443"/>
      <c r="O360" s="443"/>
      <c r="P360" s="472"/>
      <c r="Q360" s="197">
        <v>0</v>
      </c>
      <c r="R360" s="198">
        <v>0</v>
      </c>
      <c r="S360" s="473"/>
      <c r="T360" s="197"/>
      <c r="U360" s="197"/>
      <c r="V360" s="197"/>
      <c r="W360" s="474"/>
      <c r="X360" s="473"/>
      <c r="Y360" s="473"/>
      <c r="Z360" s="473"/>
      <c r="AA360" s="475"/>
      <c r="AB360" s="469"/>
      <c r="AC360" s="469"/>
      <c r="AD360" s="469"/>
      <c r="AE360" s="476"/>
      <c r="AF360" s="221"/>
      <c r="AG360" s="221"/>
      <c r="AH360" s="477"/>
      <c r="AI360" s="478"/>
      <c r="AJ360" s="475"/>
      <c r="AK360" s="479"/>
      <c r="AL360" s="479"/>
      <c r="AM360" s="480"/>
      <c r="AN360" s="479"/>
      <c r="AO360" s="481"/>
      <c r="AP360" s="482"/>
      <c r="AQ360" s="552"/>
      <c r="AR360" s="483"/>
      <c r="AS360" s="539"/>
      <c r="AT360" s="540"/>
      <c r="AU360" s="541"/>
      <c r="AV360" s="484"/>
      <c r="AW360" s="484"/>
      <c r="AX360" s="484"/>
      <c r="AY360" s="484"/>
      <c r="AZ360" s="484"/>
      <c r="BA360" s="484"/>
      <c r="BB360" s="485"/>
      <c r="BC360" s="485"/>
      <c r="BD360" s="486"/>
      <c r="BE360" s="487"/>
      <c r="BF360" s="485"/>
      <c r="BG360" s="484"/>
      <c r="BH360" s="485"/>
      <c r="BI360" s="485"/>
      <c r="BJ360" s="485"/>
      <c r="BK360" s="488"/>
      <c r="BL360" s="489"/>
      <c r="BM360" s="485"/>
      <c r="BN360" s="485"/>
      <c r="BO360" s="485"/>
      <c r="BP360" s="485"/>
      <c r="BQ360" s="490"/>
      <c r="BR360" s="485"/>
      <c r="BS360" s="491" t="str">
        <f>IF(F360="","",IF(OR(AND(分岐管理シート!D358&lt;9, 分岐管理シート!L358&lt;10),AND(分岐管理シート!D358&gt;9, 分岐管理シート!L358&gt;10)),"","error"))</f>
        <v/>
      </c>
      <c r="BT360" s="491"/>
      <c r="BU360" s="491"/>
      <c r="BV360" s="491"/>
      <c r="BW360" s="491"/>
      <c r="BX360" s="491" t="str">
        <f>IF(AND(D360="R7_補正", OR(分岐管理シート!AF358&lt;27,分岐管理シート!AF358&gt;39)),"error","")</f>
        <v/>
      </c>
      <c r="BY360" s="491" t="str">
        <f>IF(F360="","",IF(OR(分岐管理シート!AG358&lt;27,分岐管理シート!AG358&gt;39),"error",""))</f>
        <v/>
      </c>
      <c r="BZ360" s="491" t="str">
        <f>IF(F360="","",IF(AND(OR(AD360="○", D360="R7_補正", D360="R7_予備"), 分岐管理シート!AG358&gt;=27),"",IF(AND(分岐管理シート!AG358&lt;=38, 分岐管理シート!AG358&gt;=27),"","error")))</f>
        <v/>
      </c>
      <c r="CA360" s="492" t="str">
        <f>IF(OR(D360="", D360="R6_補正", D360="R7_予備"),
   "",IF(F360="","",IF(AND(VLOOKUP(AE360,―!$AH$15:$AI$40,2,FALSE) &lt;= VLOOKUP(AF360,―!$AH$15:$AI$40,2,FALSE),VLOOKUP(AF360,―!$AH$15:$AI$40,2,FALSE) &lt;= VLOOKUP(AG360,―!$AH$15:$AI$40,2,FALSE)),"","error")))</f>
        <v/>
      </c>
      <c r="CB360" s="492" t="str">
        <f t="shared" si="19"/>
        <v/>
      </c>
      <c r="CC360" s="491" t="str">
        <f t="shared" si="20"/>
        <v/>
      </c>
      <c r="CD360" s="491" t="str">
        <f t="shared" si="21"/>
        <v/>
      </c>
      <c r="CE360" s="485"/>
      <c r="CF360" s="485"/>
      <c r="CG360" s="485"/>
      <c r="CH360" s="485"/>
      <c r="CI360" s="485" t="str">
        <f>分岐管理シート!BD358</f>
        <v/>
      </c>
      <c r="CJ360" s="493" t="str">
        <f t="shared" si="22"/>
        <v/>
      </c>
      <c r="CK360" s="555" t="str">
        <f>IF(D360="R6_補正",IF(SUM(変更カウント!D358:AR358)=0,"","error"),IF(AND(SUM(変更カウント!D358:AE358)=0,SUM(変更カウント!AH358:AP358)=0,変更カウント!AR358=0),"","error"))</f>
        <v/>
      </c>
    </row>
    <row r="361" spans="1:89" ht="24" thickBot="1" x14ac:dyDescent="0.25">
      <c r="A361" s="500"/>
      <c r="B361" s="501"/>
      <c r="C361" s="499">
        <v>287</v>
      </c>
      <c r="D361" s="467"/>
      <c r="E361" s="468"/>
      <c r="F361" s="469"/>
      <c r="G361" s="469"/>
      <c r="H361" s="469"/>
      <c r="I361" s="470"/>
      <c r="J361" s="470"/>
      <c r="K361" s="471"/>
      <c r="L361" s="470"/>
      <c r="M361" s="443"/>
      <c r="N361" s="443"/>
      <c r="O361" s="443"/>
      <c r="P361" s="472"/>
      <c r="Q361" s="197">
        <v>0</v>
      </c>
      <c r="R361" s="198">
        <v>0</v>
      </c>
      <c r="S361" s="473"/>
      <c r="T361" s="197"/>
      <c r="U361" s="197"/>
      <c r="V361" s="197"/>
      <c r="W361" s="474"/>
      <c r="X361" s="473"/>
      <c r="Y361" s="473"/>
      <c r="Z361" s="473"/>
      <c r="AA361" s="475"/>
      <c r="AB361" s="469"/>
      <c r="AC361" s="469"/>
      <c r="AD361" s="469"/>
      <c r="AE361" s="476"/>
      <c r="AF361" s="221"/>
      <c r="AG361" s="221"/>
      <c r="AH361" s="477"/>
      <c r="AI361" s="478"/>
      <c r="AJ361" s="475"/>
      <c r="AK361" s="479"/>
      <c r="AL361" s="479"/>
      <c r="AM361" s="480"/>
      <c r="AN361" s="479"/>
      <c r="AO361" s="481"/>
      <c r="AP361" s="482"/>
      <c r="AQ361" s="552"/>
      <c r="AR361" s="483"/>
      <c r="AS361" s="539"/>
      <c r="AT361" s="540"/>
      <c r="AU361" s="541"/>
      <c r="AV361" s="484"/>
      <c r="AW361" s="484"/>
      <c r="AX361" s="484"/>
      <c r="AY361" s="484"/>
      <c r="AZ361" s="484"/>
      <c r="BA361" s="484"/>
      <c r="BB361" s="485"/>
      <c r="BC361" s="485"/>
      <c r="BD361" s="486"/>
      <c r="BE361" s="487"/>
      <c r="BF361" s="485"/>
      <c r="BG361" s="484"/>
      <c r="BH361" s="485"/>
      <c r="BI361" s="485"/>
      <c r="BJ361" s="485"/>
      <c r="BK361" s="488"/>
      <c r="BL361" s="489"/>
      <c r="BM361" s="485"/>
      <c r="BN361" s="485"/>
      <c r="BO361" s="485"/>
      <c r="BP361" s="485"/>
      <c r="BQ361" s="490"/>
      <c r="BR361" s="485"/>
      <c r="BS361" s="491" t="str">
        <f>IF(F361="","",IF(OR(AND(分岐管理シート!D359&lt;9, 分岐管理シート!L359&lt;10),AND(分岐管理シート!D359&gt;9, 分岐管理シート!L359&gt;10)),"","error"))</f>
        <v/>
      </c>
      <c r="BT361" s="491"/>
      <c r="BU361" s="491"/>
      <c r="BV361" s="491"/>
      <c r="BW361" s="491"/>
      <c r="BX361" s="491" t="str">
        <f>IF(AND(D361="R7_補正", OR(分岐管理シート!AF359&lt;27,分岐管理シート!AF359&gt;39)),"error","")</f>
        <v/>
      </c>
      <c r="BY361" s="491" t="str">
        <f>IF(F361="","",IF(OR(分岐管理シート!AG359&lt;27,分岐管理シート!AG359&gt;39),"error",""))</f>
        <v/>
      </c>
      <c r="BZ361" s="491" t="str">
        <f>IF(F361="","",IF(AND(OR(AD361="○", D361="R7_補正", D361="R7_予備"), 分岐管理シート!AG359&gt;=27),"",IF(AND(分岐管理シート!AG359&lt;=38, 分岐管理シート!AG359&gt;=27),"","error")))</f>
        <v/>
      </c>
      <c r="CA361" s="492" t="str">
        <f>IF(OR(D361="", D361="R6_補正", D361="R7_予備"),
   "",IF(F361="","",IF(AND(VLOOKUP(AE361,―!$AH$15:$AI$40,2,FALSE) &lt;= VLOOKUP(AF361,―!$AH$15:$AI$40,2,FALSE),VLOOKUP(AF361,―!$AH$15:$AI$40,2,FALSE) &lt;= VLOOKUP(AG361,―!$AH$15:$AI$40,2,FALSE)),"","error")))</f>
        <v/>
      </c>
      <c r="CB361" s="492" t="str">
        <f t="shared" si="19"/>
        <v/>
      </c>
      <c r="CC361" s="491" t="str">
        <f t="shared" si="20"/>
        <v/>
      </c>
      <c r="CD361" s="491" t="str">
        <f t="shared" si="21"/>
        <v/>
      </c>
      <c r="CE361" s="485"/>
      <c r="CF361" s="485"/>
      <c r="CG361" s="485"/>
      <c r="CH361" s="485"/>
      <c r="CI361" s="485" t="str">
        <f>分岐管理シート!BD359</f>
        <v/>
      </c>
      <c r="CJ361" s="493" t="str">
        <f t="shared" si="22"/>
        <v/>
      </c>
      <c r="CK361" s="555" t="str">
        <f>IF(D361="R6_補正",IF(SUM(変更カウント!D359:AR359)=0,"","error"),IF(AND(SUM(変更カウント!D359:AE359)=0,SUM(変更カウント!AH359:AP359)=0,変更カウント!AR359=0),"","error"))</f>
        <v/>
      </c>
    </row>
    <row r="362" spans="1:89" ht="24" thickBot="1" x14ac:dyDescent="0.25">
      <c r="A362" s="500"/>
      <c r="B362" s="501"/>
      <c r="C362" s="499">
        <v>288</v>
      </c>
      <c r="D362" s="467"/>
      <c r="E362" s="468"/>
      <c r="F362" s="469"/>
      <c r="G362" s="469"/>
      <c r="H362" s="469"/>
      <c r="I362" s="470"/>
      <c r="J362" s="470"/>
      <c r="K362" s="471"/>
      <c r="L362" s="470"/>
      <c r="M362" s="443"/>
      <c r="N362" s="443"/>
      <c r="O362" s="443"/>
      <c r="P362" s="472"/>
      <c r="Q362" s="197">
        <v>0</v>
      </c>
      <c r="R362" s="198">
        <v>0</v>
      </c>
      <c r="S362" s="473"/>
      <c r="T362" s="197"/>
      <c r="U362" s="197"/>
      <c r="V362" s="197"/>
      <c r="W362" s="474"/>
      <c r="X362" s="473"/>
      <c r="Y362" s="473"/>
      <c r="Z362" s="473"/>
      <c r="AA362" s="475"/>
      <c r="AB362" s="469"/>
      <c r="AC362" s="469"/>
      <c r="AD362" s="469"/>
      <c r="AE362" s="476"/>
      <c r="AF362" s="221"/>
      <c r="AG362" s="221"/>
      <c r="AH362" s="477"/>
      <c r="AI362" s="478"/>
      <c r="AJ362" s="475"/>
      <c r="AK362" s="479"/>
      <c r="AL362" s="479"/>
      <c r="AM362" s="480"/>
      <c r="AN362" s="479"/>
      <c r="AO362" s="481"/>
      <c r="AP362" s="482"/>
      <c r="AQ362" s="552"/>
      <c r="AR362" s="483"/>
      <c r="AS362" s="539"/>
      <c r="AT362" s="540"/>
      <c r="AU362" s="541"/>
      <c r="AV362" s="484"/>
      <c r="AW362" s="484"/>
      <c r="AX362" s="484"/>
      <c r="AY362" s="484"/>
      <c r="AZ362" s="484"/>
      <c r="BA362" s="484"/>
      <c r="BB362" s="485"/>
      <c r="BC362" s="485"/>
      <c r="BD362" s="486"/>
      <c r="BE362" s="487"/>
      <c r="BF362" s="485"/>
      <c r="BG362" s="484"/>
      <c r="BH362" s="485"/>
      <c r="BI362" s="485"/>
      <c r="BJ362" s="485"/>
      <c r="BK362" s="488"/>
      <c r="BL362" s="489"/>
      <c r="BM362" s="485"/>
      <c r="BN362" s="485"/>
      <c r="BO362" s="485"/>
      <c r="BP362" s="485"/>
      <c r="BQ362" s="490"/>
      <c r="BR362" s="485"/>
      <c r="BS362" s="491" t="str">
        <f>IF(F362="","",IF(OR(AND(分岐管理シート!D360&lt;9, 分岐管理シート!L360&lt;10),AND(分岐管理シート!D360&gt;9, 分岐管理シート!L360&gt;10)),"","error"))</f>
        <v/>
      </c>
      <c r="BT362" s="491"/>
      <c r="BU362" s="491"/>
      <c r="BV362" s="491"/>
      <c r="BW362" s="491"/>
      <c r="BX362" s="491" t="str">
        <f>IF(AND(D362="R7_補正", OR(分岐管理シート!AF360&lt;27,分岐管理シート!AF360&gt;39)),"error","")</f>
        <v/>
      </c>
      <c r="BY362" s="491" t="str">
        <f>IF(F362="","",IF(OR(分岐管理シート!AG360&lt;27,分岐管理シート!AG360&gt;39),"error",""))</f>
        <v/>
      </c>
      <c r="BZ362" s="491" t="str">
        <f>IF(F362="","",IF(AND(OR(AD362="○", D362="R7_補正", D362="R7_予備"), 分岐管理シート!AG360&gt;=27),"",IF(AND(分岐管理シート!AG360&lt;=38, 分岐管理シート!AG360&gt;=27),"","error")))</f>
        <v/>
      </c>
      <c r="CA362" s="492" t="str">
        <f>IF(OR(D362="", D362="R6_補正", D362="R7_予備"),
   "",IF(F362="","",IF(AND(VLOOKUP(AE362,―!$AH$15:$AI$40,2,FALSE) &lt;= VLOOKUP(AF362,―!$AH$15:$AI$40,2,FALSE),VLOOKUP(AF362,―!$AH$15:$AI$40,2,FALSE) &lt;= VLOOKUP(AG362,―!$AH$15:$AI$40,2,FALSE)),"","error")))</f>
        <v/>
      </c>
      <c r="CB362" s="492" t="str">
        <f t="shared" si="19"/>
        <v/>
      </c>
      <c r="CC362" s="491" t="str">
        <f t="shared" si="20"/>
        <v/>
      </c>
      <c r="CD362" s="491" t="str">
        <f t="shared" si="21"/>
        <v/>
      </c>
      <c r="CE362" s="485"/>
      <c r="CF362" s="485"/>
      <c r="CG362" s="485"/>
      <c r="CH362" s="485"/>
      <c r="CI362" s="485" t="str">
        <f>分岐管理シート!BD360</f>
        <v/>
      </c>
      <c r="CJ362" s="493" t="str">
        <f t="shared" si="22"/>
        <v/>
      </c>
      <c r="CK362" s="555" t="str">
        <f>IF(D362="R6_補正",IF(SUM(変更カウント!D360:AR360)=0,"","error"),IF(AND(SUM(変更カウント!D360:AE360)=0,SUM(変更カウント!AH360:AP360)=0,変更カウント!AR360=0),"","error"))</f>
        <v/>
      </c>
    </row>
    <row r="363" spans="1:89" ht="24" thickBot="1" x14ac:dyDescent="0.25">
      <c r="A363" s="500"/>
      <c r="B363" s="501"/>
      <c r="C363" s="498">
        <v>289</v>
      </c>
      <c r="D363" s="467"/>
      <c r="E363" s="468"/>
      <c r="F363" s="469"/>
      <c r="G363" s="469"/>
      <c r="H363" s="469"/>
      <c r="I363" s="470"/>
      <c r="J363" s="470"/>
      <c r="K363" s="471"/>
      <c r="L363" s="470"/>
      <c r="M363" s="443"/>
      <c r="N363" s="443"/>
      <c r="O363" s="443"/>
      <c r="P363" s="472"/>
      <c r="Q363" s="197">
        <v>0</v>
      </c>
      <c r="R363" s="198">
        <v>0</v>
      </c>
      <c r="S363" s="473"/>
      <c r="T363" s="197"/>
      <c r="U363" s="197"/>
      <c r="V363" s="197"/>
      <c r="W363" s="474"/>
      <c r="X363" s="473"/>
      <c r="Y363" s="473"/>
      <c r="Z363" s="473"/>
      <c r="AA363" s="475"/>
      <c r="AB363" s="469"/>
      <c r="AC363" s="469"/>
      <c r="AD363" s="469"/>
      <c r="AE363" s="476"/>
      <c r="AF363" s="221"/>
      <c r="AG363" s="221"/>
      <c r="AH363" s="477"/>
      <c r="AI363" s="478"/>
      <c r="AJ363" s="475"/>
      <c r="AK363" s="479"/>
      <c r="AL363" s="479"/>
      <c r="AM363" s="480"/>
      <c r="AN363" s="479"/>
      <c r="AO363" s="481"/>
      <c r="AP363" s="482"/>
      <c r="AQ363" s="552"/>
      <c r="AR363" s="483"/>
      <c r="AS363" s="539"/>
      <c r="AT363" s="540"/>
      <c r="AU363" s="541"/>
      <c r="AV363" s="484"/>
      <c r="AW363" s="484"/>
      <c r="AX363" s="484"/>
      <c r="AY363" s="484"/>
      <c r="AZ363" s="484"/>
      <c r="BA363" s="484"/>
      <c r="BB363" s="485"/>
      <c r="BC363" s="485"/>
      <c r="BD363" s="486"/>
      <c r="BE363" s="487"/>
      <c r="BF363" s="485"/>
      <c r="BG363" s="484"/>
      <c r="BH363" s="485"/>
      <c r="BI363" s="485"/>
      <c r="BJ363" s="485"/>
      <c r="BK363" s="488"/>
      <c r="BL363" s="489"/>
      <c r="BM363" s="485"/>
      <c r="BN363" s="485"/>
      <c r="BO363" s="485"/>
      <c r="BP363" s="485"/>
      <c r="BQ363" s="490"/>
      <c r="BR363" s="485"/>
      <c r="BS363" s="491" t="str">
        <f>IF(F363="","",IF(OR(AND(分岐管理シート!D361&lt;9, 分岐管理シート!L361&lt;10),AND(分岐管理シート!D361&gt;9, 分岐管理シート!L361&gt;10)),"","error"))</f>
        <v/>
      </c>
      <c r="BT363" s="491"/>
      <c r="BU363" s="491"/>
      <c r="BV363" s="491"/>
      <c r="BW363" s="491"/>
      <c r="BX363" s="491" t="str">
        <f>IF(AND(D363="R7_補正", OR(分岐管理シート!AF361&lt;27,分岐管理シート!AF361&gt;39)),"error","")</f>
        <v/>
      </c>
      <c r="BY363" s="491" t="str">
        <f>IF(F363="","",IF(OR(分岐管理シート!AG361&lt;27,分岐管理シート!AG361&gt;39),"error",""))</f>
        <v/>
      </c>
      <c r="BZ363" s="491" t="str">
        <f>IF(F363="","",IF(AND(OR(AD363="○", D363="R7_補正", D363="R7_予備"), 分岐管理シート!AG361&gt;=27),"",IF(AND(分岐管理シート!AG361&lt;=38, 分岐管理シート!AG361&gt;=27),"","error")))</f>
        <v/>
      </c>
      <c r="CA363" s="492" t="str">
        <f>IF(OR(D363="", D363="R6_補正", D363="R7_予備"),
   "",IF(F363="","",IF(AND(VLOOKUP(AE363,―!$AH$15:$AI$40,2,FALSE) &lt;= VLOOKUP(AF363,―!$AH$15:$AI$40,2,FALSE),VLOOKUP(AF363,―!$AH$15:$AI$40,2,FALSE) &lt;= VLOOKUP(AG363,―!$AH$15:$AI$40,2,FALSE)),"","error")))</f>
        <v/>
      </c>
      <c r="CB363" s="492" t="str">
        <f t="shared" si="19"/>
        <v/>
      </c>
      <c r="CC363" s="491" t="str">
        <f t="shared" si="20"/>
        <v/>
      </c>
      <c r="CD363" s="491" t="str">
        <f t="shared" si="21"/>
        <v/>
      </c>
      <c r="CE363" s="485"/>
      <c r="CF363" s="485"/>
      <c r="CG363" s="485"/>
      <c r="CH363" s="485"/>
      <c r="CI363" s="485" t="str">
        <f>分岐管理シート!BD361</f>
        <v/>
      </c>
      <c r="CJ363" s="493" t="str">
        <f t="shared" si="22"/>
        <v/>
      </c>
      <c r="CK363" s="555" t="str">
        <f>IF(D363="R6_補正",IF(SUM(変更カウント!D361:AR361)=0,"","error"),IF(AND(SUM(変更カウント!D361:AE361)=0,SUM(変更カウント!AH361:AP361)=0,変更カウント!AR361=0),"","error"))</f>
        <v/>
      </c>
    </row>
    <row r="364" spans="1:89" ht="24" thickBot="1" x14ac:dyDescent="0.25">
      <c r="A364" s="500"/>
      <c r="B364" s="501"/>
      <c r="C364" s="499">
        <v>290</v>
      </c>
      <c r="D364" s="467"/>
      <c r="E364" s="468"/>
      <c r="F364" s="469"/>
      <c r="G364" s="469"/>
      <c r="H364" s="469"/>
      <c r="I364" s="470"/>
      <c r="J364" s="470"/>
      <c r="K364" s="471"/>
      <c r="L364" s="470"/>
      <c r="M364" s="443"/>
      <c r="N364" s="443"/>
      <c r="O364" s="443"/>
      <c r="P364" s="472"/>
      <c r="Q364" s="197">
        <v>0</v>
      </c>
      <c r="R364" s="198">
        <v>0</v>
      </c>
      <c r="S364" s="473"/>
      <c r="T364" s="197"/>
      <c r="U364" s="197"/>
      <c r="V364" s="197"/>
      <c r="W364" s="474"/>
      <c r="X364" s="473"/>
      <c r="Y364" s="473"/>
      <c r="Z364" s="473"/>
      <c r="AA364" s="475"/>
      <c r="AB364" s="469"/>
      <c r="AC364" s="469"/>
      <c r="AD364" s="469"/>
      <c r="AE364" s="476"/>
      <c r="AF364" s="221"/>
      <c r="AG364" s="221"/>
      <c r="AH364" s="477"/>
      <c r="AI364" s="478"/>
      <c r="AJ364" s="475"/>
      <c r="AK364" s="479"/>
      <c r="AL364" s="479"/>
      <c r="AM364" s="480"/>
      <c r="AN364" s="479"/>
      <c r="AO364" s="481"/>
      <c r="AP364" s="482"/>
      <c r="AQ364" s="552"/>
      <c r="AR364" s="483"/>
      <c r="AS364" s="539"/>
      <c r="AT364" s="540"/>
      <c r="AU364" s="541"/>
      <c r="AV364" s="484"/>
      <c r="AW364" s="484"/>
      <c r="AX364" s="484"/>
      <c r="AY364" s="484"/>
      <c r="AZ364" s="484"/>
      <c r="BA364" s="484"/>
      <c r="BB364" s="485"/>
      <c r="BC364" s="485"/>
      <c r="BD364" s="486"/>
      <c r="BE364" s="487"/>
      <c r="BF364" s="485"/>
      <c r="BG364" s="484"/>
      <c r="BH364" s="485"/>
      <c r="BI364" s="485"/>
      <c r="BJ364" s="485"/>
      <c r="BK364" s="488"/>
      <c r="BL364" s="489"/>
      <c r="BM364" s="485"/>
      <c r="BN364" s="485"/>
      <c r="BO364" s="485"/>
      <c r="BP364" s="485"/>
      <c r="BQ364" s="490"/>
      <c r="BR364" s="485"/>
      <c r="BS364" s="491" t="str">
        <f>IF(F364="","",IF(OR(AND(分岐管理シート!D362&lt;9, 分岐管理シート!L362&lt;10),AND(分岐管理シート!D362&gt;9, 分岐管理シート!L362&gt;10)),"","error"))</f>
        <v/>
      </c>
      <c r="BT364" s="491"/>
      <c r="BU364" s="491"/>
      <c r="BV364" s="491"/>
      <c r="BW364" s="491"/>
      <c r="BX364" s="491" t="str">
        <f>IF(AND(D364="R7_補正", OR(分岐管理シート!AF362&lt;27,分岐管理シート!AF362&gt;39)),"error","")</f>
        <v/>
      </c>
      <c r="BY364" s="491" t="str">
        <f>IF(F364="","",IF(OR(分岐管理シート!AG362&lt;27,分岐管理シート!AG362&gt;39),"error",""))</f>
        <v/>
      </c>
      <c r="BZ364" s="491" t="str">
        <f>IF(F364="","",IF(AND(OR(AD364="○", D364="R7_補正", D364="R7_予備"), 分岐管理シート!AG362&gt;=27),"",IF(AND(分岐管理シート!AG362&lt;=38, 分岐管理シート!AG362&gt;=27),"","error")))</f>
        <v/>
      </c>
      <c r="CA364" s="492" t="str">
        <f>IF(OR(D364="", D364="R6_補正", D364="R7_予備"),
   "",IF(F364="","",IF(AND(VLOOKUP(AE364,―!$AH$15:$AI$40,2,FALSE) &lt;= VLOOKUP(AF364,―!$AH$15:$AI$40,2,FALSE),VLOOKUP(AF364,―!$AH$15:$AI$40,2,FALSE) &lt;= VLOOKUP(AG364,―!$AH$15:$AI$40,2,FALSE)),"","error")))</f>
        <v/>
      </c>
      <c r="CB364" s="492" t="str">
        <f t="shared" si="19"/>
        <v/>
      </c>
      <c r="CC364" s="491" t="str">
        <f t="shared" si="20"/>
        <v/>
      </c>
      <c r="CD364" s="491" t="str">
        <f t="shared" si="21"/>
        <v/>
      </c>
      <c r="CE364" s="485"/>
      <c r="CF364" s="485"/>
      <c r="CG364" s="485"/>
      <c r="CH364" s="485"/>
      <c r="CI364" s="485" t="str">
        <f>分岐管理シート!BD362</f>
        <v/>
      </c>
      <c r="CJ364" s="493" t="str">
        <f t="shared" si="22"/>
        <v/>
      </c>
      <c r="CK364" s="555" t="str">
        <f>IF(D364="R6_補正",IF(SUM(変更カウント!D362:AR362)=0,"","error"),IF(AND(SUM(変更カウント!D362:AE362)=0,SUM(変更カウント!AH362:AP362)=0,変更カウント!AR362=0),"","error"))</f>
        <v/>
      </c>
    </row>
    <row r="365" spans="1:89" ht="24" thickBot="1" x14ac:dyDescent="0.25">
      <c r="A365" s="500"/>
      <c r="B365" s="501"/>
      <c r="C365" s="499">
        <v>291</v>
      </c>
      <c r="D365" s="467"/>
      <c r="E365" s="468"/>
      <c r="F365" s="469"/>
      <c r="G365" s="469"/>
      <c r="H365" s="469"/>
      <c r="I365" s="470"/>
      <c r="J365" s="470"/>
      <c r="K365" s="471"/>
      <c r="L365" s="470"/>
      <c r="M365" s="443"/>
      <c r="N365" s="443"/>
      <c r="O365" s="443"/>
      <c r="P365" s="472"/>
      <c r="Q365" s="197">
        <v>0</v>
      </c>
      <c r="R365" s="198">
        <v>0</v>
      </c>
      <c r="S365" s="473"/>
      <c r="T365" s="197"/>
      <c r="U365" s="197"/>
      <c r="V365" s="197"/>
      <c r="W365" s="474"/>
      <c r="X365" s="473"/>
      <c r="Y365" s="473"/>
      <c r="Z365" s="473"/>
      <c r="AA365" s="475"/>
      <c r="AB365" s="469"/>
      <c r="AC365" s="469"/>
      <c r="AD365" s="469"/>
      <c r="AE365" s="476"/>
      <c r="AF365" s="221"/>
      <c r="AG365" s="221"/>
      <c r="AH365" s="477"/>
      <c r="AI365" s="478"/>
      <c r="AJ365" s="475"/>
      <c r="AK365" s="479"/>
      <c r="AL365" s="479"/>
      <c r="AM365" s="480"/>
      <c r="AN365" s="479"/>
      <c r="AO365" s="481"/>
      <c r="AP365" s="482"/>
      <c r="AQ365" s="552"/>
      <c r="AR365" s="483"/>
      <c r="AS365" s="539"/>
      <c r="AT365" s="540"/>
      <c r="AU365" s="541"/>
      <c r="AV365" s="484"/>
      <c r="AW365" s="484"/>
      <c r="AX365" s="484"/>
      <c r="AY365" s="484"/>
      <c r="AZ365" s="484"/>
      <c r="BA365" s="484"/>
      <c r="BB365" s="485"/>
      <c r="BC365" s="485"/>
      <c r="BD365" s="486"/>
      <c r="BE365" s="487"/>
      <c r="BF365" s="485"/>
      <c r="BG365" s="484"/>
      <c r="BH365" s="485"/>
      <c r="BI365" s="485"/>
      <c r="BJ365" s="485"/>
      <c r="BK365" s="488"/>
      <c r="BL365" s="489"/>
      <c r="BM365" s="485"/>
      <c r="BN365" s="485"/>
      <c r="BO365" s="485"/>
      <c r="BP365" s="485"/>
      <c r="BQ365" s="490"/>
      <c r="BR365" s="485"/>
      <c r="BS365" s="491" t="str">
        <f>IF(F365="","",IF(OR(AND(分岐管理シート!D363&lt;9, 分岐管理シート!L363&lt;10),AND(分岐管理シート!D363&gt;9, 分岐管理シート!L363&gt;10)),"","error"))</f>
        <v/>
      </c>
      <c r="BT365" s="491"/>
      <c r="BU365" s="491"/>
      <c r="BV365" s="491"/>
      <c r="BW365" s="491"/>
      <c r="BX365" s="491" t="str">
        <f>IF(AND(D365="R7_補正", OR(分岐管理シート!AF363&lt;27,分岐管理シート!AF363&gt;39)),"error","")</f>
        <v/>
      </c>
      <c r="BY365" s="491" t="str">
        <f>IF(F365="","",IF(OR(分岐管理シート!AG363&lt;27,分岐管理シート!AG363&gt;39),"error",""))</f>
        <v/>
      </c>
      <c r="BZ365" s="491" t="str">
        <f>IF(F365="","",IF(AND(OR(AD365="○", D365="R7_補正", D365="R7_予備"), 分岐管理シート!AG363&gt;=27),"",IF(AND(分岐管理シート!AG363&lt;=38, 分岐管理シート!AG363&gt;=27),"","error")))</f>
        <v/>
      </c>
      <c r="CA365" s="492" t="str">
        <f>IF(OR(D365="", D365="R6_補正", D365="R7_予備"),
   "",IF(F365="","",IF(AND(VLOOKUP(AE365,―!$AH$15:$AI$40,2,FALSE) &lt;= VLOOKUP(AF365,―!$AH$15:$AI$40,2,FALSE),VLOOKUP(AF365,―!$AH$15:$AI$40,2,FALSE) &lt;= VLOOKUP(AG365,―!$AH$15:$AI$40,2,FALSE)),"","error")))</f>
        <v/>
      </c>
      <c r="CB365" s="492" t="str">
        <f t="shared" si="19"/>
        <v/>
      </c>
      <c r="CC365" s="491" t="str">
        <f t="shared" si="20"/>
        <v/>
      </c>
      <c r="CD365" s="491" t="str">
        <f t="shared" si="21"/>
        <v/>
      </c>
      <c r="CE365" s="485"/>
      <c r="CF365" s="485"/>
      <c r="CG365" s="485"/>
      <c r="CH365" s="485"/>
      <c r="CI365" s="485" t="str">
        <f>分岐管理シート!BD363</f>
        <v/>
      </c>
      <c r="CJ365" s="493" t="str">
        <f t="shared" si="22"/>
        <v/>
      </c>
      <c r="CK365" s="555" t="str">
        <f>IF(D365="R6_補正",IF(SUM(変更カウント!D363:AR363)=0,"","error"),IF(AND(SUM(変更カウント!D363:AE363)=0,SUM(変更カウント!AH363:AP363)=0,変更カウント!AR363=0),"","error"))</f>
        <v/>
      </c>
    </row>
    <row r="366" spans="1:89" ht="24" thickBot="1" x14ac:dyDescent="0.25">
      <c r="A366" s="500"/>
      <c r="B366" s="501"/>
      <c r="C366" s="498">
        <v>292</v>
      </c>
      <c r="D366" s="467"/>
      <c r="E366" s="468"/>
      <c r="F366" s="469"/>
      <c r="G366" s="469"/>
      <c r="H366" s="469"/>
      <c r="I366" s="470"/>
      <c r="J366" s="470"/>
      <c r="K366" s="471"/>
      <c r="L366" s="470"/>
      <c r="M366" s="443"/>
      <c r="N366" s="443"/>
      <c r="O366" s="443"/>
      <c r="P366" s="472"/>
      <c r="Q366" s="197">
        <v>0</v>
      </c>
      <c r="R366" s="198">
        <v>0</v>
      </c>
      <c r="S366" s="473"/>
      <c r="T366" s="197"/>
      <c r="U366" s="197"/>
      <c r="V366" s="197"/>
      <c r="W366" s="474"/>
      <c r="X366" s="473"/>
      <c r="Y366" s="473"/>
      <c r="Z366" s="473"/>
      <c r="AA366" s="475"/>
      <c r="AB366" s="469"/>
      <c r="AC366" s="469"/>
      <c r="AD366" s="469"/>
      <c r="AE366" s="476"/>
      <c r="AF366" s="221"/>
      <c r="AG366" s="221"/>
      <c r="AH366" s="477"/>
      <c r="AI366" s="478"/>
      <c r="AJ366" s="475"/>
      <c r="AK366" s="479"/>
      <c r="AL366" s="479"/>
      <c r="AM366" s="480"/>
      <c r="AN366" s="479"/>
      <c r="AO366" s="481"/>
      <c r="AP366" s="482"/>
      <c r="AQ366" s="552"/>
      <c r="AR366" s="483"/>
      <c r="AS366" s="539"/>
      <c r="AT366" s="540"/>
      <c r="AU366" s="541"/>
      <c r="AV366" s="484"/>
      <c r="AW366" s="484"/>
      <c r="AX366" s="484"/>
      <c r="AY366" s="484"/>
      <c r="AZ366" s="484"/>
      <c r="BA366" s="484"/>
      <c r="BB366" s="485"/>
      <c r="BC366" s="485"/>
      <c r="BD366" s="486"/>
      <c r="BE366" s="487"/>
      <c r="BF366" s="485"/>
      <c r="BG366" s="484"/>
      <c r="BH366" s="485"/>
      <c r="BI366" s="485"/>
      <c r="BJ366" s="485"/>
      <c r="BK366" s="488"/>
      <c r="BL366" s="489"/>
      <c r="BM366" s="485"/>
      <c r="BN366" s="485"/>
      <c r="BO366" s="485"/>
      <c r="BP366" s="485"/>
      <c r="BQ366" s="490"/>
      <c r="BR366" s="485"/>
      <c r="BS366" s="491" t="str">
        <f>IF(F366="","",IF(OR(AND(分岐管理シート!D364&lt;9, 分岐管理シート!L364&lt;10),AND(分岐管理シート!D364&gt;9, 分岐管理シート!L364&gt;10)),"","error"))</f>
        <v/>
      </c>
      <c r="BT366" s="491"/>
      <c r="BU366" s="491"/>
      <c r="BV366" s="491"/>
      <c r="BW366" s="491"/>
      <c r="BX366" s="491" t="str">
        <f>IF(AND(D366="R7_補正", OR(分岐管理シート!AF364&lt;27,分岐管理シート!AF364&gt;39)),"error","")</f>
        <v/>
      </c>
      <c r="BY366" s="491" t="str">
        <f>IF(F366="","",IF(OR(分岐管理シート!AG364&lt;27,分岐管理シート!AG364&gt;39),"error",""))</f>
        <v/>
      </c>
      <c r="BZ366" s="491" t="str">
        <f>IF(F366="","",IF(AND(OR(AD366="○", D366="R7_補正", D366="R7_予備"), 分岐管理シート!AG364&gt;=27),"",IF(AND(分岐管理シート!AG364&lt;=38, 分岐管理シート!AG364&gt;=27),"","error")))</f>
        <v/>
      </c>
      <c r="CA366" s="492" t="str">
        <f>IF(OR(D366="", D366="R6_補正", D366="R7_予備"),
   "",IF(F366="","",IF(AND(VLOOKUP(AE366,―!$AH$15:$AI$40,2,FALSE) &lt;= VLOOKUP(AF366,―!$AH$15:$AI$40,2,FALSE),VLOOKUP(AF366,―!$AH$15:$AI$40,2,FALSE) &lt;= VLOOKUP(AG366,―!$AH$15:$AI$40,2,FALSE)),"","error")))</f>
        <v/>
      </c>
      <c r="CB366" s="492" t="str">
        <f t="shared" si="19"/>
        <v/>
      </c>
      <c r="CC366" s="491" t="str">
        <f t="shared" si="20"/>
        <v/>
      </c>
      <c r="CD366" s="491" t="str">
        <f t="shared" si="21"/>
        <v/>
      </c>
      <c r="CE366" s="485"/>
      <c r="CF366" s="485"/>
      <c r="CG366" s="485"/>
      <c r="CH366" s="485"/>
      <c r="CI366" s="485" t="str">
        <f>分岐管理シート!BD364</f>
        <v/>
      </c>
      <c r="CJ366" s="493" t="str">
        <f t="shared" si="22"/>
        <v/>
      </c>
      <c r="CK366" s="555" t="str">
        <f>IF(D366="R6_補正",IF(SUM(変更カウント!D364:AR364)=0,"","error"),IF(AND(SUM(変更カウント!D364:AE364)=0,SUM(変更カウント!AH364:AP364)=0,変更カウント!AR364=0),"","error"))</f>
        <v/>
      </c>
    </row>
    <row r="367" spans="1:89" ht="24" thickBot="1" x14ac:dyDescent="0.25">
      <c r="A367" s="500"/>
      <c r="B367" s="501"/>
      <c r="C367" s="499">
        <v>293</v>
      </c>
      <c r="D367" s="467"/>
      <c r="E367" s="468"/>
      <c r="F367" s="469"/>
      <c r="G367" s="469"/>
      <c r="H367" s="469"/>
      <c r="I367" s="470"/>
      <c r="J367" s="470"/>
      <c r="K367" s="471"/>
      <c r="L367" s="470"/>
      <c r="M367" s="443"/>
      <c r="N367" s="443"/>
      <c r="O367" s="443"/>
      <c r="P367" s="472"/>
      <c r="Q367" s="197">
        <v>0</v>
      </c>
      <c r="R367" s="198">
        <v>0</v>
      </c>
      <c r="S367" s="473"/>
      <c r="T367" s="197"/>
      <c r="U367" s="197"/>
      <c r="V367" s="197"/>
      <c r="W367" s="474"/>
      <c r="X367" s="473"/>
      <c r="Y367" s="473"/>
      <c r="Z367" s="473"/>
      <c r="AA367" s="475"/>
      <c r="AB367" s="469"/>
      <c r="AC367" s="469"/>
      <c r="AD367" s="469"/>
      <c r="AE367" s="476"/>
      <c r="AF367" s="221"/>
      <c r="AG367" s="221"/>
      <c r="AH367" s="477"/>
      <c r="AI367" s="478"/>
      <c r="AJ367" s="475"/>
      <c r="AK367" s="479"/>
      <c r="AL367" s="479"/>
      <c r="AM367" s="480"/>
      <c r="AN367" s="479"/>
      <c r="AO367" s="481"/>
      <c r="AP367" s="482"/>
      <c r="AQ367" s="552"/>
      <c r="AR367" s="483"/>
      <c r="AS367" s="539"/>
      <c r="AT367" s="540"/>
      <c r="AU367" s="541"/>
      <c r="AV367" s="484"/>
      <c r="AW367" s="484"/>
      <c r="AX367" s="484"/>
      <c r="AY367" s="484"/>
      <c r="AZ367" s="484"/>
      <c r="BA367" s="484"/>
      <c r="BB367" s="485"/>
      <c r="BC367" s="485"/>
      <c r="BD367" s="486"/>
      <c r="BE367" s="487"/>
      <c r="BF367" s="485"/>
      <c r="BG367" s="484"/>
      <c r="BH367" s="485"/>
      <c r="BI367" s="485"/>
      <c r="BJ367" s="485"/>
      <c r="BK367" s="488"/>
      <c r="BL367" s="489"/>
      <c r="BM367" s="485"/>
      <c r="BN367" s="485"/>
      <c r="BO367" s="485"/>
      <c r="BP367" s="485"/>
      <c r="BQ367" s="490"/>
      <c r="BR367" s="485"/>
      <c r="BS367" s="491" t="str">
        <f>IF(F367="","",IF(OR(AND(分岐管理シート!D365&lt;9, 分岐管理シート!L365&lt;10),AND(分岐管理シート!D365&gt;9, 分岐管理シート!L365&gt;10)),"","error"))</f>
        <v/>
      </c>
      <c r="BT367" s="491"/>
      <c r="BU367" s="491"/>
      <c r="BV367" s="491"/>
      <c r="BW367" s="491"/>
      <c r="BX367" s="491" t="str">
        <f>IF(AND(D367="R7_補正", OR(分岐管理シート!AF365&lt;27,分岐管理シート!AF365&gt;39)),"error","")</f>
        <v/>
      </c>
      <c r="BY367" s="491" t="str">
        <f>IF(F367="","",IF(OR(分岐管理シート!AG365&lt;27,分岐管理シート!AG365&gt;39),"error",""))</f>
        <v/>
      </c>
      <c r="BZ367" s="491" t="str">
        <f>IF(F367="","",IF(AND(OR(AD367="○", D367="R7_補正", D367="R7_予備"), 分岐管理シート!AG365&gt;=27),"",IF(AND(分岐管理シート!AG365&lt;=38, 分岐管理シート!AG365&gt;=27),"","error")))</f>
        <v/>
      </c>
      <c r="CA367" s="492" t="str">
        <f>IF(OR(D367="", D367="R6_補正", D367="R7_予備"),
   "",IF(F367="","",IF(AND(VLOOKUP(AE367,―!$AH$15:$AI$40,2,FALSE) &lt;= VLOOKUP(AF367,―!$AH$15:$AI$40,2,FALSE),VLOOKUP(AF367,―!$AH$15:$AI$40,2,FALSE) &lt;= VLOOKUP(AG367,―!$AH$15:$AI$40,2,FALSE)),"","error")))</f>
        <v/>
      </c>
      <c r="CB367" s="492" t="str">
        <f t="shared" si="19"/>
        <v/>
      </c>
      <c r="CC367" s="491" t="str">
        <f t="shared" si="20"/>
        <v/>
      </c>
      <c r="CD367" s="491" t="str">
        <f t="shared" si="21"/>
        <v/>
      </c>
      <c r="CE367" s="485"/>
      <c r="CF367" s="485"/>
      <c r="CG367" s="485"/>
      <c r="CH367" s="485"/>
      <c r="CI367" s="485" t="str">
        <f>分岐管理シート!BD365</f>
        <v/>
      </c>
      <c r="CJ367" s="493" t="str">
        <f t="shared" si="22"/>
        <v/>
      </c>
      <c r="CK367" s="555" t="str">
        <f>IF(D367="R6_補正",IF(SUM(変更カウント!D365:AR365)=0,"","error"),IF(AND(SUM(変更カウント!D365:AE365)=0,SUM(変更カウント!AH365:AP365)=0,変更カウント!AR365=0),"","error"))</f>
        <v/>
      </c>
    </row>
    <row r="368" spans="1:89" ht="24" thickBot="1" x14ac:dyDescent="0.25">
      <c r="A368" s="500"/>
      <c r="B368" s="501"/>
      <c r="C368" s="499">
        <v>294</v>
      </c>
      <c r="D368" s="467"/>
      <c r="E368" s="468"/>
      <c r="F368" s="469"/>
      <c r="G368" s="469"/>
      <c r="H368" s="469"/>
      <c r="I368" s="470"/>
      <c r="J368" s="470"/>
      <c r="K368" s="471"/>
      <c r="L368" s="470"/>
      <c r="M368" s="443"/>
      <c r="N368" s="443"/>
      <c r="O368" s="443"/>
      <c r="P368" s="472"/>
      <c r="Q368" s="197">
        <v>0</v>
      </c>
      <c r="R368" s="198">
        <v>0</v>
      </c>
      <c r="S368" s="473"/>
      <c r="T368" s="197"/>
      <c r="U368" s="197"/>
      <c r="V368" s="197"/>
      <c r="W368" s="474"/>
      <c r="X368" s="473"/>
      <c r="Y368" s="473"/>
      <c r="Z368" s="473"/>
      <c r="AA368" s="475"/>
      <c r="AB368" s="469"/>
      <c r="AC368" s="469"/>
      <c r="AD368" s="469"/>
      <c r="AE368" s="476"/>
      <c r="AF368" s="221"/>
      <c r="AG368" s="221"/>
      <c r="AH368" s="477"/>
      <c r="AI368" s="478"/>
      <c r="AJ368" s="475"/>
      <c r="AK368" s="479"/>
      <c r="AL368" s="479"/>
      <c r="AM368" s="480"/>
      <c r="AN368" s="479"/>
      <c r="AO368" s="481"/>
      <c r="AP368" s="482"/>
      <c r="AQ368" s="552"/>
      <c r="AR368" s="483"/>
      <c r="AS368" s="539"/>
      <c r="AT368" s="540"/>
      <c r="AU368" s="541"/>
      <c r="AV368" s="484"/>
      <c r="AW368" s="484"/>
      <c r="AX368" s="484"/>
      <c r="AY368" s="484"/>
      <c r="AZ368" s="484"/>
      <c r="BA368" s="484"/>
      <c r="BB368" s="485"/>
      <c r="BC368" s="485"/>
      <c r="BD368" s="486"/>
      <c r="BE368" s="487"/>
      <c r="BF368" s="485"/>
      <c r="BG368" s="484"/>
      <c r="BH368" s="485"/>
      <c r="BI368" s="485"/>
      <c r="BJ368" s="485"/>
      <c r="BK368" s="488"/>
      <c r="BL368" s="489"/>
      <c r="BM368" s="485"/>
      <c r="BN368" s="485"/>
      <c r="BO368" s="485"/>
      <c r="BP368" s="485"/>
      <c r="BQ368" s="490"/>
      <c r="BR368" s="485"/>
      <c r="BS368" s="491" t="str">
        <f>IF(F368="","",IF(OR(AND(分岐管理シート!D366&lt;9, 分岐管理シート!L366&lt;10),AND(分岐管理シート!D366&gt;9, 分岐管理シート!L366&gt;10)),"","error"))</f>
        <v/>
      </c>
      <c r="BT368" s="491"/>
      <c r="BU368" s="491"/>
      <c r="BV368" s="491"/>
      <c r="BW368" s="491"/>
      <c r="BX368" s="491" t="str">
        <f>IF(AND(D368="R7_補正", OR(分岐管理シート!AF366&lt;27,分岐管理シート!AF366&gt;39)),"error","")</f>
        <v/>
      </c>
      <c r="BY368" s="491" t="str">
        <f>IF(F368="","",IF(OR(分岐管理シート!AG366&lt;27,分岐管理シート!AG366&gt;39),"error",""))</f>
        <v/>
      </c>
      <c r="BZ368" s="491" t="str">
        <f>IF(F368="","",IF(AND(OR(AD368="○", D368="R7_補正", D368="R7_予備"), 分岐管理シート!AG366&gt;=27),"",IF(AND(分岐管理シート!AG366&lt;=38, 分岐管理シート!AG366&gt;=27),"","error")))</f>
        <v/>
      </c>
      <c r="CA368" s="492" t="str">
        <f>IF(OR(D368="", D368="R6_補正", D368="R7_予備"),
   "",IF(F368="","",IF(AND(VLOOKUP(AE368,―!$AH$15:$AI$40,2,FALSE) &lt;= VLOOKUP(AF368,―!$AH$15:$AI$40,2,FALSE),VLOOKUP(AF368,―!$AH$15:$AI$40,2,FALSE) &lt;= VLOOKUP(AG368,―!$AH$15:$AI$40,2,FALSE)),"","error")))</f>
        <v/>
      </c>
      <c r="CB368" s="492" t="str">
        <f t="shared" si="19"/>
        <v/>
      </c>
      <c r="CC368" s="491" t="str">
        <f t="shared" si="20"/>
        <v/>
      </c>
      <c r="CD368" s="491" t="str">
        <f t="shared" si="21"/>
        <v/>
      </c>
      <c r="CE368" s="485"/>
      <c r="CF368" s="485"/>
      <c r="CG368" s="485"/>
      <c r="CH368" s="485"/>
      <c r="CI368" s="485" t="str">
        <f>分岐管理シート!BD366</f>
        <v/>
      </c>
      <c r="CJ368" s="493" t="str">
        <f t="shared" si="22"/>
        <v/>
      </c>
      <c r="CK368" s="555" t="str">
        <f>IF(D368="R6_補正",IF(SUM(変更カウント!D366:AR366)=0,"","error"),IF(AND(SUM(変更カウント!D366:AE366)=0,SUM(変更カウント!AH366:AP366)=0,変更カウント!AR366=0),"","error"))</f>
        <v/>
      </c>
    </row>
    <row r="369" spans="1:89" ht="24" thickBot="1" x14ac:dyDescent="0.25">
      <c r="A369" s="500"/>
      <c r="B369" s="501"/>
      <c r="C369" s="498">
        <v>295</v>
      </c>
      <c r="D369" s="467"/>
      <c r="E369" s="468"/>
      <c r="F369" s="469"/>
      <c r="G369" s="469"/>
      <c r="H369" s="469"/>
      <c r="I369" s="470"/>
      <c r="J369" s="470"/>
      <c r="K369" s="471"/>
      <c r="L369" s="470"/>
      <c r="M369" s="443"/>
      <c r="N369" s="443"/>
      <c r="O369" s="443"/>
      <c r="P369" s="472"/>
      <c r="Q369" s="197">
        <v>0</v>
      </c>
      <c r="R369" s="198">
        <v>0</v>
      </c>
      <c r="S369" s="473"/>
      <c r="T369" s="197"/>
      <c r="U369" s="197"/>
      <c r="V369" s="197"/>
      <c r="W369" s="474"/>
      <c r="X369" s="473"/>
      <c r="Y369" s="473"/>
      <c r="Z369" s="473"/>
      <c r="AA369" s="475"/>
      <c r="AB369" s="469"/>
      <c r="AC369" s="469"/>
      <c r="AD369" s="469"/>
      <c r="AE369" s="476"/>
      <c r="AF369" s="221"/>
      <c r="AG369" s="221"/>
      <c r="AH369" s="477"/>
      <c r="AI369" s="478"/>
      <c r="AJ369" s="475"/>
      <c r="AK369" s="479"/>
      <c r="AL369" s="479"/>
      <c r="AM369" s="480"/>
      <c r="AN369" s="479"/>
      <c r="AO369" s="481"/>
      <c r="AP369" s="482"/>
      <c r="AQ369" s="552"/>
      <c r="AR369" s="483"/>
      <c r="AS369" s="539"/>
      <c r="AT369" s="540"/>
      <c r="AU369" s="541"/>
      <c r="AV369" s="484"/>
      <c r="AW369" s="484"/>
      <c r="AX369" s="484"/>
      <c r="AY369" s="484"/>
      <c r="AZ369" s="484"/>
      <c r="BA369" s="484"/>
      <c r="BB369" s="485"/>
      <c r="BC369" s="485"/>
      <c r="BD369" s="486"/>
      <c r="BE369" s="487"/>
      <c r="BF369" s="485"/>
      <c r="BG369" s="484"/>
      <c r="BH369" s="485"/>
      <c r="BI369" s="485"/>
      <c r="BJ369" s="485"/>
      <c r="BK369" s="488"/>
      <c r="BL369" s="489"/>
      <c r="BM369" s="485"/>
      <c r="BN369" s="485"/>
      <c r="BO369" s="485"/>
      <c r="BP369" s="485"/>
      <c r="BQ369" s="490"/>
      <c r="BR369" s="485"/>
      <c r="BS369" s="491" t="str">
        <f>IF(F369="","",IF(OR(AND(分岐管理シート!D367&lt;9, 分岐管理シート!L367&lt;10),AND(分岐管理シート!D367&gt;9, 分岐管理シート!L367&gt;10)),"","error"))</f>
        <v/>
      </c>
      <c r="BT369" s="491"/>
      <c r="BU369" s="491"/>
      <c r="BV369" s="491"/>
      <c r="BW369" s="491"/>
      <c r="BX369" s="491" t="str">
        <f>IF(AND(D369="R7_補正", OR(分岐管理シート!AF367&lt;27,分岐管理シート!AF367&gt;39)),"error","")</f>
        <v/>
      </c>
      <c r="BY369" s="491" t="str">
        <f>IF(F369="","",IF(OR(分岐管理シート!AG367&lt;27,分岐管理シート!AG367&gt;39),"error",""))</f>
        <v/>
      </c>
      <c r="BZ369" s="491" t="str">
        <f>IF(F369="","",IF(AND(OR(AD369="○", D369="R7_補正", D369="R7_予備"), 分岐管理シート!AG367&gt;=27),"",IF(AND(分岐管理シート!AG367&lt;=38, 分岐管理シート!AG367&gt;=27),"","error")))</f>
        <v/>
      </c>
      <c r="CA369" s="492" t="str">
        <f>IF(OR(D369="", D369="R6_補正", D369="R7_予備"),
   "",IF(F369="","",IF(AND(VLOOKUP(AE369,―!$AH$15:$AI$40,2,FALSE) &lt;= VLOOKUP(AF369,―!$AH$15:$AI$40,2,FALSE),VLOOKUP(AF369,―!$AH$15:$AI$40,2,FALSE) &lt;= VLOOKUP(AG369,―!$AH$15:$AI$40,2,FALSE)),"","error")))</f>
        <v/>
      </c>
      <c r="CB369" s="492" t="str">
        <f t="shared" si="19"/>
        <v/>
      </c>
      <c r="CC369" s="491" t="str">
        <f t="shared" si="20"/>
        <v/>
      </c>
      <c r="CD369" s="491" t="str">
        <f t="shared" si="21"/>
        <v/>
      </c>
      <c r="CE369" s="485"/>
      <c r="CF369" s="485"/>
      <c r="CG369" s="485"/>
      <c r="CH369" s="485"/>
      <c r="CI369" s="485" t="str">
        <f>分岐管理シート!BD367</f>
        <v/>
      </c>
      <c r="CJ369" s="493" t="str">
        <f t="shared" si="22"/>
        <v/>
      </c>
      <c r="CK369" s="555" t="str">
        <f>IF(D369="R6_補正",IF(SUM(変更カウント!D367:AR367)=0,"","error"),IF(AND(SUM(変更カウント!D367:AE367)=0,SUM(変更カウント!AH367:AP367)=0,変更カウント!AR367=0),"","error"))</f>
        <v/>
      </c>
    </row>
    <row r="370" spans="1:89" ht="24" thickBot="1" x14ac:dyDescent="0.25">
      <c r="A370" s="500"/>
      <c r="B370" s="501"/>
      <c r="C370" s="499">
        <v>296</v>
      </c>
      <c r="D370" s="467"/>
      <c r="E370" s="468"/>
      <c r="F370" s="469"/>
      <c r="G370" s="469"/>
      <c r="H370" s="469"/>
      <c r="I370" s="470"/>
      <c r="J370" s="470"/>
      <c r="K370" s="471"/>
      <c r="L370" s="470"/>
      <c r="M370" s="443"/>
      <c r="N370" s="443"/>
      <c r="O370" s="443"/>
      <c r="P370" s="472"/>
      <c r="Q370" s="197">
        <v>0</v>
      </c>
      <c r="R370" s="198">
        <v>0</v>
      </c>
      <c r="S370" s="473"/>
      <c r="T370" s="197"/>
      <c r="U370" s="197"/>
      <c r="V370" s="197"/>
      <c r="W370" s="474"/>
      <c r="X370" s="473"/>
      <c r="Y370" s="473"/>
      <c r="Z370" s="473"/>
      <c r="AA370" s="475"/>
      <c r="AB370" s="469"/>
      <c r="AC370" s="469"/>
      <c r="AD370" s="469"/>
      <c r="AE370" s="476"/>
      <c r="AF370" s="221"/>
      <c r="AG370" s="221"/>
      <c r="AH370" s="477"/>
      <c r="AI370" s="478"/>
      <c r="AJ370" s="475"/>
      <c r="AK370" s="479"/>
      <c r="AL370" s="479"/>
      <c r="AM370" s="480"/>
      <c r="AN370" s="479"/>
      <c r="AO370" s="481"/>
      <c r="AP370" s="482"/>
      <c r="AQ370" s="552"/>
      <c r="AR370" s="483"/>
      <c r="AS370" s="539"/>
      <c r="AT370" s="540"/>
      <c r="AU370" s="541"/>
      <c r="AV370" s="484"/>
      <c r="AW370" s="484"/>
      <c r="AX370" s="484"/>
      <c r="AY370" s="484"/>
      <c r="AZ370" s="484"/>
      <c r="BA370" s="484"/>
      <c r="BB370" s="485"/>
      <c r="BC370" s="485"/>
      <c r="BD370" s="486"/>
      <c r="BE370" s="487"/>
      <c r="BF370" s="485"/>
      <c r="BG370" s="484"/>
      <c r="BH370" s="485"/>
      <c r="BI370" s="485"/>
      <c r="BJ370" s="485"/>
      <c r="BK370" s="488"/>
      <c r="BL370" s="489"/>
      <c r="BM370" s="485"/>
      <c r="BN370" s="485"/>
      <c r="BO370" s="485"/>
      <c r="BP370" s="485"/>
      <c r="BQ370" s="490"/>
      <c r="BR370" s="485"/>
      <c r="BS370" s="491" t="str">
        <f>IF(F370="","",IF(OR(AND(分岐管理シート!D368&lt;9, 分岐管理シート!L368&lt;10),AND(分岐管理シート!D368&gt;9, 分岐管理シート!L368&gt;10)),"","error"))</f>
        <v/>
      </c>
      <c r="BT370" s="491"/>
      <c r="BU370" s="491"/>
      <c r="BV370" s="491"/>
      <c r="BW370" s="491"/>
      <c r="BX370" s="491" t="str">
        <f>IF(AND(D370="R7_補正", OR(分岐管理シート!AF368&lt;27,分岐管理シート!AF368&gt;39)),"error","")</f>
        <v/>
      </c>
      <c r="BY370" s="491" t="str">
        <f>IF(F370="","",IF(OR(分岐管理シート!AG368&lt;27,分岐管理シート!AG368&gt;39),"error",""))</f>
        <v/>
      </c>
      <c r="BZ370" s="491" t="str">
        <f>IF(F370="","",IF(AND(OR(AD370="○", D370="R7_補正", D370="R7_予備"), 分岐管理シート!AG368&gt;=27),"",IF(AND(分岐管理シート!AG368&lt;=38, 分岐管理シート!AG368&gt;=27),"","error")))</f>
        <v/>
      </c>
      <c r="CA370" s="492" t="str">
        <f>IF(OR(D370="", D370="R6_補正", D370="R7_予備"),
   "",IF(F370="","",IF(AND(VLOOKUP(AE370,―!$AH$15:$AI$40,2,FALSE) &lt;= VLOOKUP(AF370,―!$AH$15:$AI$40,2,FALSE),VLOOKUP(AF370,―!$AH$15:$AI$40,2,FALSE) &lt;= VLOOKUP(AG370,―!$AH$15:$AI$40,2,FALSE)),"","error")))</f>
        <v/>
      </c>
      <c r="CB370" s="492" t="str">
        <f t="shared" si="19"/>
        <v/>
      </c>
      <c r="CC370" s="491" t="str">
        <f t="shared" si="20"/>
        <v/>
      </c>
      <c r="CD370" s="491" t="str">
        <f t="shared" si="21"/>
        <v/>
      </c>
      <c r="CE370" s="485"/>
      <c r="CF370" s="485"/>
      <c r="CG370" s="485"/>
      <c r="CH370" s="485"/>
      <c r="CI370" s="485" t="str">
        <f>分岐管理シート!BD368</f>
        <v/>
      </c>
      <c r="CJ370" s="493" t="str">
        <f t="shared" si="22"/>
        <v/>
      </c>
      <c r="CK370" s="555" t="str">
        <f>IF(D370="R6_補正",IF(SUM(変更カウント!D368:AR368)=0,"","error"),IF(AND(SUM(変更カウント!D368:AE368)=0,SUM(変更カウント!AH368:AP368)=0,変更カウント!AR368=0),"","error"))</f>
        <v/>
      </c>
    </row>
    <row r="371" spans="1:89" ht="24" thickBot="1" x14ac:dyDescent="0.25">
      <c r="A371" s="500"/>
      <c r="B371" s="501"/>
      <c r="C371" s="499">
        <v>297</v>
      </c>
      <c r="D371" s="467"/>
      <c r="E371" s="468"/>
      <c r="F371" s="469"/>
      <c r="G371" s="469"/>
      <c r="H371" s="469"/>
      <c r="I371" s="470"/>
      <c r="J371" s="470"/>
      <c r="K371" s="471"/>
      <c r="L371" s="470"/>
      <c r="M371" s="443"/>
      <c r="N371" s="443"/>
      <c r="O371" s="443"/>
      <c r="P371" s="472"/>
      <c r="Q371" s="197">
        <v>0</v>
      </c>
      <c r="R371" s="198">
        <v>0</v>
      </c>
      <c r="S371" s="473"/>
      <c r="T371" s="197"/>
      <c r="U371" s="197"/>
      <c r="V371" s="197"/>
      <c r="W371" s="474"/>
      <c r="X371" s="473"/>
      <c r="Y371" s="473"/>
      <c r="Z371" s="473"/>
      <c r="AA371" s="475"/>
      <c r="AB371" s="469"/>
      <c r="AC371" s="469"/>
      <c r="AD371" s="469"/>
      <c r="AE371" s="476"/>
      <c r="AF371" s="221"/>
      <c r="AG371" s="221"/>
      <c r="AH371" s="477"/>
      <c r="AI371" s="478"/>
      <c r="AJ371" s="475"/>
      <c r="AK371" s="479"/>
      <c r="AL371" s="479"/>
      <c r="AM371" s="480"/>
      <c r="AN371" s="479"/>
      <c r="AO371" s="481"/>
      <c r="AP371" s="482"/>
      <c r="AQ371" s="552"/>
      <c r="AR371" s="483"/>
      <c r="AS371" s="539"/>
      <c r="AT371" s="540"/>
      <c r="AU371" s="541"/>
      <c r="AV371" s="484"/>
      <c r="AW371" s="484"/>
      <c r="AX371" s="484"/>
      <c r="AY371" s="484"/>
      <c r="AZ371" s="484"/>
      <c r="BA371" s="484"/>
      <c r="BB371" s="485"/>
      <c r="BC371" s="485"/>
      <c r="BD371" s="486"/>
      <c r="BE371" s="487"/>
      <c r="BF371" s="485"/>
      <c r="BG371" s="484"/>
      <c r="BH371" s="485"/>
      <c r="BI371" s="485"/>
      <c r="BJ371" s="485"/>
      <c r="BK371" s="488"/>
      <c r="BL371" s="489"/>
      <c r="BM371" s="485"/>
      <c r="BN371" s="485"/>
      <c r="BO371" s="485"/>
      <c r="BP371" s="485"/>
      <c r="BQ371" s="490"/>
      <c r="BR371" s="485"/>
      <c r="BS371" s="491" t="str">
        <f>IF(F371="","",IF(OR(AND(分岐管理シート!D369&lt;9, 分岐管理シート!L369&lt;10),AND(分岐管理シート!D369&gt;9, 分岐管理シート!L369&gt;10)),"","error"))</f>
        <v/>
      </c>
      <c r="BT371" s="491"/>
      <c r="BU371" s="491"/>
      <c r="BV371" s="491"/>
      <c r="BW371" s="491"/>
      <c r="BX371" s="491" t="str">
        <f>IF(AND(D371="R7_補正", OR(分岐管理シート!AF369&lt;27,分岐管理シート!AF369&gt;39)),"error","")</f>
        <v/>
      </c>
      <c r="BY371" s="491" t="str">
        <f>IF(F371="","",IF(OR(分岐管理シート!AG369&lt;27,分岐管理シート!AG369&gt;39),"error",""))</f>
        <v/>
      </c>
      <c r="BZ371" s="491" t="str">
        <f>IF(F371="","",IF(AND(OR(AD371="○", D371="R7_補正", D371="R7_予備"), 分岐管理シート!AG369&gt;=27),"",IF(AND(分岐管理シート!AG369&lt;=38, 分岐管理シート!AG369&gt;=27),"","error")))</f>
        <v/>
      </c>
      <c r="CA371" s="492" t="str">
        <f>IF(OR(D371="", D371="R6_補正", D371="R7_予備"),
   "",IF(F371="","",IF(AND(VLOOKUP(AE371,―!$AH$15:$AI$40,2,FALSE) &lt;= VLOOKUP(AF371,―!$AH$15:$AI$40,2,FALSE),VLOOKUP(AF371,―!$AH$15:$AI$40,2,FALSE) &lt;= VLOOKUP(AG371,―!$AH$15:$AI$40,2,FALSE)),"","error")))</f>
        <v/>
      </c>
      <c r="CB371" s="492" t="str">
        <f t="shared" si="19"/>
        <v/>
      </c>
      <c r="CC371" s="491" t="str">
        <f t="shared" si="20"/>
        <v/>
      </c>
      <c r="CD371" s="491" t="str">
        <f t="shared" si="21"/>
        <v/>
      </c>
      <c r="CE371" s="485"/>
      <c r="CF371" s="485"/>
      <c r="CG371" s="485"/>
      <c r="CH371" s="485"/>
      <c r="CI371" s="485" t="str">
        <f>分岐管理シート!BD369</f>
        <v/>
      </c>
      <c r="CJ371" s="493" t="str">
        <f t="shared" si="22"/>
        <v/>
      </c>
      <c r="CK371" s="555" t="str">
        <f>IF(D371="R6_補正",IF(SUM(変更カウント!D369:AR369)=0,"","error"),IF(AND(SUM(変更カウント!D369:AE369)=0,SUM(変更カウント!AH369:AP369)=0,変更カウント!AR369=0),"","error"))</f>
        <v/>
      </c>
    </row>
    <row r="372" spans="1:89" ht="24" thickBot="1" x14ac:dyDescent="0.25">
      <c r="A372" s="500"/>
      <c r="B372" s="501"/>
      <c r="C372" s="498">
        <v>298</v>
      </c>
      <c r="D372" s="467"/>
      <c r="E372" s="468"/>
      <c r="F372" s="469"/>
      <c r="G372" s="469"/>
      <c r="H372" s="469"/>
      <c r="I372" s="470"/>
      <c r="J372" s="470"/>
      <c r="K372" s="471"/>
      <c r="L372" s="470"/>
      <c r="M372" s="443"/>
      <c r="N372" s="443"/>
      <c r="O372" s="443"/>
      <c r="P372" s="472"/>
      <c r="Q372" s="197">
        <v>0</v>
      </c>
      <c r="R372" s="198">
        <v>0</v>
      </c>
      <c r="S372" s="473"/>
      <c r="T372" s="197"/>
      <c r="U372" s="197"/>
      <c r="V372" s="197"/>
      <c r="W372" s="474"/>
      <c r="X372" s="473"/>
      <c r="Y372" s="473"/>
      <c r="Z372" s="473"/>
      <c r="AA372" s="475"/>
      <c r="AB372" s="469"/>
      <c r="AC372" s="469"/>
      <c r="AD372" s="469"/>
      <c r="AE372" s="476"/>
      <c r="AF372" s="221"/>
      <c r="AG372" s="221"/>
      <c r="AH372" s="477"/>
      <c r="AI372" s="478"/>
      <c r="AJ372" s="475"/>
      <c r="AK372" s="479"/>
      <c r="AL372" s="479"/>
      <c r="AM372" s="480"/>
      <c r="AN372" s="479"/>
      <c r="AO372" s="481"/>
      <c r="AP372" s="482"/>
      <c r="AQ372" s="552"/>
      <c r="AR372" s="483"/>
      <c r="AS372" s="539"/>
      <c r="AT372" s="540"/>
      <c r="AU372" s="541"/>
      <c r="AV372" s="484"/>
      <c r="AW372" s="484"/>
      <c r="AX372" s="484"/>
      <c r="AY372" s="484"/>
      <c r="AZ372" s="484"/>
      <c r="BA372" s="484"/>
      <c r="BB372" s="485"/>
      <c r="BC372" s="485"/>
      <c r="BD372" s="486"/>
      <c r="BE372" s="487"/>
      <c r="BF372" s="485"/>
      <c r="BG372" s="484"/>
      <c r="BH372" s="485"/>
      <c r="BI372" s="485"/>
      <c r="BJ372" s="485"/>
      <c r="BK372" s="488"/>
      <c r="BL372" s="489"/>
      <c r="BM372" s="485"/>
      <c r="BN372" s="485"/>
      <c r="BO372" s="485"/>
      <c r="BP372" s="485"/>
      <c r="BQ372" s="490"/>
      <c r="BR372" s="485"/>
      <c r="BS372" s="491" t="str">
        <f>IF(F372="","",IF(OR(AND(分岐管理シート!D370&lt;9, 分岐管理シート!L370&lt;10),AND(分岐管理シート!D370&gt;9, 分岐管理シート!L370&gt;10)),"","error"))</f>
        <v/>
      </c>
      <c r="BT372" s="491"/>
      <c r="BU372" s="491"/>
      <c r="BV372" s="491"/>
      <c r="BW372" s="491"/>
      <c r="BX372" s="491" t="str">
        <f>IF(AND(D372="R7_補正", OR(分岐管理シート!AF370&lt;27,分岐管理シート!AF370&gt;39)),"error","")</f>
        <v/>
      </c>
      <c r="BY372" s="491" t="str">
        <f>IF(F372="","",IF(OR(分岐管理シート!AG370&lt;27,分岐管理シート!AG370&gt;39),"error",""))</f>
        <v/>
      </c>
      <c r="BZ372" s="491" t="str">
        <f>IF(F372="","",IF(AND(OR(AD372="○", D372="R7_補正", D372="R7_予備"), 分岐管理シート!AG370&gt;=27),"",IF(AND(分岐管理シート!AG370&lt;=38, 分岐管理シート!AG370&gt;=27),"","error")))</f>
        <v/>
      </c>
      <c r="CA372" s="492" t="str">
        <f>IF(OR(D372="", D372="R6_補正", D372="R7_予備"),
   "",IF(F372="","",IF(AND(VLOOKUP(AE372,―!$AH$15:$AI$40,2,FALSE) &lt;= VLOOKUP(AF372,―!$AH$15:$AI$40,2,FALSE),VLOOKUP(AF372,―!$AH$15:$AI$40,2,FALSE) &lt;= VLOOKUP(AG372,―!$AH$15:$AI$40,2,FALSE)),"","error")))</f>
        <v/>
      </c>
      <c r="CB372" s="492" t="str">
        <f t="shared" si="19"/>
        <v/>
      </c>
      <c r="CC372" s="491" t="str">
        <f t="shared" si="20"/>
        <v/>
      </c>
      <c r="CD372" s="491" t="str">
        <f t="shared" si="21"/>
        <v/>
      </c>
      <c r="CE372" s="485"/>
      <c r="CF372" s="485"/>
      <c r="CG372" s="485"/>
      <c r="CH372" s="485"/>
      <c r="CI372" s="485" t="str">
        <f>分岐管理シート!BD370</f>
        <v/>
      </c>
      <c r="CJ372" s="493" t="str">
        <f t="shared" si="22"/>
        <v/>
      </c>
      <c r="CK372" s="555" t="str">
        <f>IF(D372="R6_補正",IF(SUM(変更カウント!D370:AR370)=0,"","error"),IF(AND(SUM(変更カウント!D370:AE370)=0,SUM(変更カウント!AH370:AP370)=0,変更カウント!AR370=0),"","error"))</f>
        <v/>
      </c>
    </row>
    <row r="373" spans="1:89" ht="24" thickBot="1" x14ac:dyDescent="0.25">
      <c r="A373" s="500"/>
      <c r="B373" s="501"/>
      <c r="C373" s="499">
        <v>299</v>
      </c>
      <c r="D373" s="467"/>
      <c r="E373" s="468"/>
      <c r="F373" s="469"/>
      <c r="G373" s="469"/>
      <c r="H373" s="469"/>
      <c r="I373" s="470"/>
      <c r="J373" s="470"/>
      <c r="K373" s="471"/>
      <c r="L373" s="470"/>
      <c r="M373" s="443"/>
      <c r="N373" s="443"/>
      <c r="O373" s="443"/>
      <c r="P373" s="472"/>
      <c r="Q373" s="197">
        <v>0</v>
      </c>
      <c r="R373" s="198">
        <v>0</v>
      </c>
      <c r="S373" s="473"/>
      <c r="T373" s="197"/>
      <c r="U373" s="197"/>
      <c r="V373" s="197"/>
      <c r="W373" s="474"/>
      <c r="X373" s="473"/>
      <c r="Y373" s="473"/>
      <c r="Z373" s="473"/>
      <c r="AA373" s="475"/>
      <c r="AB373" s="469"/>
      <c r="AC373" s="469"/>
      <c r="AD373" s="469"/>
      <c r="AE373" s="476"/>
      <c r="AF373" s="221"/>
      <c r="AG373" s="221"/>
      <c r="AH373" s="477"/>
      <c r="AI373" s="478"/>
      <c r="AJ373" s="475"/>
      <c r="AK373" s="479"/>
      <c r="AL373" s="479"/>
      <c r="AM373" s="480"/>
      <c r="AN373" s="479"/>
      <c r="AO373" s="481"/>
      <c r="AP373" s="482"/>
      <c r="AQ373" s="552"/>
      <c r="AR373" s="483"/>
      <c r="AS373" s="539"/>
      <c r="AT373" s="540"/>
      <c r="AU373" s="541"/>
      <c r="AV373" s="484"/>
      <c r="AW373" s="484"/>
      <c r="AX373" s="484"/>
      <c r="AY373" s="484"/>
      <c r="AZ373" s="484"/>
      <c r="BA373" s="484"/>
      <c r="BB373" s="485"/>
      <c r="BC373" s="485"/>
      <c r="BD373" s="486"/>
      <c r="BE373" s="487"/>
      <c r="BF373" s="485"/>
      <c r="BG373" s="484"/>
      <c r="BH373" s="485"/>
      <c r="BI373" s="485"/>
      <c r="BJ373" s="485"/>
      <c r="BK373" s="488"/>
      <c r="BL373" s="489"/>
      <c r="BM373" s="485"/>
      <c r="BN373" s="485"/>
      <c r="BO373" s="485"/>
      <c r="BP373" s="485"/>
      <c r="BQ373" s="490"/>
      <c r="BR373" s="485"/>
      <c r="BS373" s="491" t="str">
        <f>IF(F373="","",IF(OR(AND(分岐管理シート!D371&lt;9, 分岐管理シート!L371&lt;10),AND(分岐管理シート!D371&gt;9, 分岐管理シート!L371&gt;10)),"","error"))</f>
        <v/>
      </c>
      <c r="BT373" s="491"/>
      <c r="BU373" s="491"/>
      <c r="BV373" s="491"/>
      <c r="BW373" s="491"/>
      <c r="BX373" s="491" t="str">
        <f>IF(AND(D373="R7_補正", OR(分岐管理シート!AF371&lt;27,分岐管理シート!AF371&gt;39)),"error","")</f>
        <v/>
      </c>
      <c r="BY373" s="491" t="str">
        <f>IF(F373="","",IF(OR(分岐管理シート!AG371&lt;27,分岐管理シート!AG371&gt;39),"error",""))</f>
        <v/>
      </c>
      <c r="BZ373" s="491" t="str">
        <f>IF(F373="","",IF(AND(OR(AD373="○", D373="R7_補正", D373="R7_予備"), 分岐管理シート!AG371&gt;=27),"",IF(AND(分岐管理シート!AG371&lt;=38, 分岐管理シート!AG371&gt;=27),"","error")))</f>
        <v/>
      </c>
      <c r="CA373" s="492" t="str">
        <f>IF(OR(D373="", D373="R6_補正", D373="R7_予備"),
   "",IF(F373="","",IF(AND(VLOOKUP(AE373,―!$AH$15:$AI$40,2,FALSE) &lt;= VLOOKUP(AF373,―!$AH$15:$AI$40,2,FALSE),VLOOKUP(AF373,―!$AH$15:$AI$40,2,FALSE) &lt;= VLOOKUP(AG373,―!$AH$15:$AI$40,2,FALSE)),"","error")))</f>
        <v/>
      </c>
      <c r="CB373" s="492" t="str">
        <f t="shared" si="19"/>
        <v/>
      </c>
      <c r="CC373" s="491" t="str">
        <f t="shared" si="20"/>
        <v/>
      </c>
      <c r="CD373" s="491" t="str">
        <f t="shared" si="21"/>
        <v/>
      </c>
      <c r="CE373" s="485"/>
      <c r="CF373" s="485"/>
      <c r="CG373" s="485"/>
      <c r="CH373" s="485"/>
      <c r="CI373" s="485" t="str">
        <f>分岐管理シート!BD371</f>
        <v/>
      </c>
      <c r="CJ373" s="493" t="str">
        <f t="shared" si="22"/>
        <v/>
      </c>
      <c r="CK373" s="555" t="str">
        <f>IF(D373="R6_補正",IF(SUM(変更カウント!D371:AR371)=0,"","error"),IF(AND(SUM(変更カウント!D371:AE371)=0,SUM(変更カウント!AH371:AP371)=0,変更カウント!AR371=0),"","error"))</f>
        <v/>
      </c>
    </row>
    <row r="374" spans="1:89" ht="24" thickBot="1" x14ac:dyDescent="0.25">
      <c r="A374" s="500"/>
      <c r="B374" s="501"/>
      <c r="C374" s="499">
        <v>300</v>
      </c>
      <c r="D374" s="467"/>
      <c r="E374" s="468"/>
      <c r="F374" s="469"/>
      <c r="G374" s="469"/>
      <c r="H374" s="469"/>
      <c r="I374" s="470"/>
      <c r="J374" s="470"/>
      <c r="K374" s="471"/>
      <c r="L374" s="470"/>
      <c r="M374" s="443"/>
      <c r="N374" s="443"/>
      <c r="O374" s="443"/>
      <c r="P374" s="472"/>
      <c r="Q374" s="197">
        <v>0</v>
      </c>
      <c r="R374" s="198">
        <v>0</v>
      </c>
      <c r="S374" s="473"/>
      <c r="T374" s="197"/>
      <c r="U374" s="197"/>
      <c r="V374" s="197"/>
      <c r="W374" s="474"/>
      <c r="X374" s="473"/>
      <c r="Y374" s="473"/>
      <c r="Z374" s="473"/>
      <c r="AA374" s="475"/>
      <c r="AB374" s="469"/>
      <c r="AC374" s="469"/>
      <c r="AD374" s="469"/>
      <c r="AE374" s="476"/>
      <c r="AF374" s="221"/>
      <c r="AG374" s="221"/>
      <c r="AH374" s="477"/>
      <c r="AI374" s="478"/>
      <c r="AJ374" s="475"/>
      <c r="AK374" s="479"/>
      <c r="AL374" s="479"/>
      <c r="AM374" s="480"/>
      <c r="AN374" s="479"/>
      <c r="AO374" s="481"/>
      <c r="AP374" s="482"/>
      <c r="AQ374" s="552"/>
      <c r="AR374" s="483"/>
      <c r="AS374" s="539"/>
      <c r="AT374" s="540"/>
      <c r="AU374" s="541"/>
      <c r="AV374" s="484"/>
      <c r="AW374" s="484"/>
      <c r="AX374" s="484"/>
      <c r="AY374" s="484"/>
      <c r="AZ374" s="484"/>
      <c r="BA374" s="484"/>
      <c r="BB374" s="485"/>
      <c r="BC374" s="485"/>
      <c r="BD374" s="486"/>
      <c r="BE374" s="487"/>
      <c r="BF374" s="485"/>
      <c r="BG374" s="484"/>
      <c r="BH374" s="485"/>
      <c r="BI374" s="485"/>
      <c r="BJ374" s="485"/>
      <c r="BK374" s="488"/>
      <c r="BL374" s="489"/>
      <c r="BM374" s="485"/>
      <c r="BN374" s="485"/>
      <c r="BO374" s="485"/>
      <c r="BP374" s="485"/>
      <c r="BQ374" s="490"/>
      <c r="BR374" s="485"/>
      <c r="BS374" s="491" t="str">
        <f>IF(F374="","",IF(OR(AND(分岐管理シート!D372&lt;9, 分岐管理シート!L372&lt;10),AND(分岐管理シート!D372&gt;9, 分岐管理シート!L372&gt;10)),"","error"))</f>
        <v/>
      </c>
      <c r="BT374" s="491"/>
      <c r="BU374" s="491"/>
      <c r="BV374" s="491"/>
      <c r="BW374" s="491"/>
      <c r="BX374" s="491" t="str">
        <f>IF(AND(D374="R7_補正", OR(分岐管理シート!AF372&lt;27,分岐管理シート!AF372&gt;39)),"error","")</f>
        <v/>
      </c>
      <c r="BY374" s="491" t="str">
        <f>IF(F374="","",IF(OR(分岐管理シート!AG372&lt;27,分岐管理シート!AG372&gt;39),"error",""))</f>
        <v/>
      </c>
      <c r="BZ374" s="491" t="str">
        <f>IF(F374="","",IF(AND(OR(AD374="○", D374="R7_補正", D374="R7_予備"), 分岐管理シート!AG372&gt;=27),"",IF(AND(分岐管理シート!AG372&lt;=38, 分岐管理シート!AG372&gt;=27),"","error")))</f>
        <v/>
      </c>
      <c r="CA374" s="492" t="str">
        <f>IF(OR(D374="", D374="R6_補正", D374="R7_予備"),
   "",IF(F374="","",IF(AND(VLOOKUP(AE374,―!$AH$15:$AI$40,2,FALSE) &lt;= VLOOKUP(AF374,―!$AH$15:$AI$40,2,FALSE),VLOOKUP(AF374,―!$AH$15:$AI$40,2,FALSE) &lt;= VLOOKUP(AG374,―!$AH$15:$AI$40,2,FALSE)),"","error")))</f>
        <v/>
      </c>
      <c r="CB374" s="492" t="str">
        <f t="shared" si="19"/>
        <v/>
      </c>
      <c r="CC374" s="491" t="str">
        <f t="shared" si="20"/>
        <v/>
      </c>
      <c r="CD374" s="491" t="str">
        <f t="shared" si="21"/>
        <v/>
      </c>
      <c r="CE374" s="485"/>
      <c r="CF374" s="485"/>
      <c r="CG374" s="485"/>
      <c r="CH374" s="485"/>
      <c r="CI374" s="485" t="str">
        <f>分岐管理シート!BD372</f>
        <v/>
      </c>
      <c r="CJ374" s="493" t="str">
        <f t="shared" si="22"/>
        <v/>
      </c>
      <c r="CK374" s="555" t="str">
        <f>IF(D374="R6_補正",IF(SUM(変更カウント!D372:AR372)=0,"","error"),IF(AND(SUM(変更カウント!D372:AE372)=0,SUM(変更カウント!AH372:AP372)=0,変更カウント!AR372=0),"","error"))</f>
        <v/>
      </c>
    </row>
    <row r="375" spans="1:89" ht="24" thickBot="1" x14ac:dyDescent="0.25">
      <c r="A375" s="500"/>
      <c r="B375" s="501"/>
      <c r="C375" s="498">
        <v>301</v>
      </c>
      <c r="D375" s="467"/>
      <c r="E375" s="468"/>
      <c r="F375" s="469"/>
      <c r="G375" s="469"/>
      <c r="H375" s="469"/>
      <c r="I375" s="470"/>
      <c r="J375" s="470"/>
      <c r="K375" s="471"/>
      <c r="L375" s="470"/>
      <c r="M375" s="443"/>
      <c r="N375" s="443"/>
      <c r="O375" s="443"/>
      <c r="P375" s="472"/>
      <c r="Q375" s="197">
        <v>0</v>
      </c>
      <c r="R375" s="198">
        <v>0</v>
      </c>
      <c r="S375" s="473"/>
      <c r="T375" s="197"/>
      <c r="U375" s="197"/>
      <c r="V375" s="197"/>
      <c r="W375" s="474"/>
      <c r="X375" s="473"/>
      <c r="Y375" s="473"/>
      <c r="Z375" s="473"/>
      <c r="AA375" s="475"/>
      <c r="AB375" s="469"/>
      <c r="AC375" s="469"/>
      <c r="AD375" s="469"/>
      <c r="AE375" s="476"/>
      <c r="AF375" s="221"/>
      <c r="AG375" s="221"/>
      <c r="AH375" s="477"/>
      <c r="AI375" s="478"/>
      <c r="AJ375" s="475"/>
      <c r="AK375" s="479"/>
      <c r="AL375" s="479"/>
      <c r="AM375" s="480"/>
      <c r="AN375" s="479"/>
      <c r="AO375" s="481"/>
      <c r="AP375" s="482"/>
      <c r="AQ375" s="552"/>
      <c r="AR375" s="483"/>
      <c r="AS375" s="539"/>
      <c r="AT375" s="540"/>
      <c r="AU375" s="541"/>
      <c r="AV375" s="484"/>
      <c r="AW375" s="484"/>
      <c r="AX375" s="484"/>
      <c r="AY375" s="484"/>
      <c r="AZ375" s="484"/>
      <c r="BA375" s="484"/>
      <c r="BB375" s="485"/>
      <c r="BC375" s="485"/>
      <c r="BD375" s="486"/>
      <c r="BE375" s="487"/>
      <c r="BF375" s="485"/>
      <c r="BG375" s="484"/>
      <c r="BH375" s="485"/>
      <c r="BI375" s="485"/>
      <c r="BJ375" s="485"/>
      <c r="BK375" s="488"/>
      <c r="BL375" s="489"/>
      <c r="BM375" s="485"/>
      <c r="BN375" s="485"/>
      <c r="BO375" s="485"/>
      <c r="BP375" s="485"/>
      <c r="BQ375" s="490"/>
      <c r="BR375" s="485"/>
      <c r="BS375" s="491" t="str">
        <f>IF(F375="","",IF(OR(AND(分岐管理シート!D373&lt;9, 分岐管理シート!L373&lt;10),AND(分岐管理シート!D373&gt;9, 分岐管理シート!L373&gt;10)),"","error"))</f>
        <v/>
      </c>
      <c r="BT375" s="491"/>
      <c r="BU375" s="491"/>
      <c r="BV375" s="491"/>
      <c r="BW375" s="491"/>
      <c r="BX375" s="491" t="str">
        <f>IF(AND(D375="R7_補正", OR(分岐管理シート!AF373&lt;27,分岐管理シート!AF373&gt;39)),"error","")</f>
        <v/>
      </c>
      <c r="BY375" s="491" t="str">
        <f>IF(F375="","",IF(OR(分岐管理シート!AG373&lt;27,分岐管理シート!AG373&gt;39),"error",""))</f>
        <v/>
      </c>
      <c r="BZ375" s="491" t="str">
        <f>IF(F375="","",IF(AND(OR(AD375="○", D375="R7_補正", D375="R7_予備"), 分岐管理シート!AG373&gt;=27),"",IF(AND(分岐管理シート!AG373&lt;=38, 分岐管理シート!AG373&gt;=27),"","error")))</f>
        <v/>
      </c>
      <c r="CA375" s="492" t="str">
        <f>IF(OR(D375="", D375="R6_補正", D375="R7_予備"),
   "",IF(F375="","",IF(AND(VLOOKUP(AE375,―!$AH$15:$AI$40,2,FALSE) &lt;= VLOOKUP(AF375,―!$AH$15:$AI$40,2,FALSE),VLOOKUP(AF375,―!$AH$15:$AI$40,2,FALSE) &lt;= VLOOKUP(AG375,―!$AH$15:$AI$40,2,FALSE)),"","error")))</f>
        <v/>
      </c>
      <c r="CB375" s="492" t="str">
        <f t="shared" si="19"/>
        <v/>
      </c>
      <c r="CC375" s="491" t="str">
        <f t="shared" si="20"/>
        <v/>
      </c>
      <c r="CD375" s="491" t="str">
        <f t="shared" si="21"/>
        <v/>
      </c>
      <c r="CE375" s="485"/>
      <c r="CF375" s="485"/>
      <c r="CG375" s="485"/>
      <c r="CH375" s="485"/>
      <c r="CI375" s="485" t="str">
        <f>分岐管理シート!BD373</f>
        <v/>
      </c>
      <c r="CJ375" s="493" t="str">
        <f t="shared" si="22"/>
        <v/>
      </c>
      <c r="CK375" s="555" t="str">
        <f>IF(D375="R6_補正",IF(SUM(変更カウント!D373:AR373)=0,"","error"),IF(AND(SUM(変更カウント!D373:AE373)=0,SUM(変更カウント!AH373:AP373)=0,変更カウント!AR373=0),"","error"))</f>
        <v/>
      </c>
    </row>
    <row r="376" spans="1:89" ht="24" thickBot="1" x14ac:dyDescent="0.25">
      <c r="A376" s="500"/>
      <c r="B376" s="501"/>
      <c r="C376" s="499">
        <v>302</v>
      </c>
      <c r="D376" s="467"/>
      <c r="E376" s="468"/>
      <c r="F376" s="469"/>
      <c r="G376" s="469"/>
      <c r="H376" s="469"/>
      <c r="I376" s="470"/>
      <c r="J376" s="470"/>
      <c r="K376" s="471"/>
      <c r="L376" s="470"/>
      <c r="M376" s="443"/>
      <c r="N376" s="443"/>
      <c r="O376" s="443"/>
      <c r="P376" s="472"/>
      <c r="Q376" s="197">
        <v>0</v>
      </c>
      <c r="R376" s="198">
        <v>0</v>
      </c>
      <c r="S376" s="473"/>
      <c r="T376" s="197"/>
      <c r="U376" s="197"/>
      <c r="V376" s="197"/>
      <c r="W376" s="474"/>
      <c r="X376" s="473"/>
      <c r="Y376" s="473"/>
      <c r="Z376" s="473"/>
      <c r="AA376" s="475"/>
      <c r="AB376" s="469"/>
      <c r="AC376" s="469"/>
      <c r="AD376" s="469"/>
      <c r="AE376" s="476"/>
      <c r="AF376" s="221"/>
      <c r="AG376" s="221"/>
      <c r="AH376" s="477"/>
      <c r="AI376" s="478"/>
      <c r="AJ376" s="475"/>
      <c r="AK376" s="479"/>
      <c r="AL376" s="479"/>
      <c r="AM376" s="480"/>
      <c r="AN376" s="479"/>
      <c r="AO376" s="481"/>
      <c r="AP376" s="482"/>
      <c r="AQ376" s="552"/>
      <c r="AR376" s="483"/>
      <c r="AS376" s="539"/>
      <c r="AT376" s="540"/>
      <c r="AU376" s="541"/>
      <c r="AV376" s="484"/>
      <c r="AW376" s="484"/>
      <c r="AX376" s="484"/>
      <c r="AY376" s="484"/>
      <c r="AZ376" s="484"/>
      <c r="BA376" s="484"/>
      <c r="BB376" s="485"/>
      <c r="BC376" s="485"/>
      <c r="BD376" s="486"/>
      <c r="BE376" s="487"/>
      <c r="BF376" s="485"/>
      <c r="BG376" s="484"/>
      <c r="BH376" s="485"/>
      <c r="BI376" s="485"/>
      <c r="BJ376" s="485"/>
      <c r="BK376" s="488"/>
      <c r="BL376" s="489"/>
      <c r="BM376" s="485"/>
      <c r="BN376" s="485"/>
      <c r="BO376" s="485"/>
      <c r="BP376" s="485"/>
      <c r="BQ376" s="490"/>
      <c r="BR376" s="485"/>
      <c r="BS376" s="491" t="str">
        <f>IF(F376="","",IF(OR(AND(分岐管理シート!D374&lt;9, 分岐管理シート!L374&lt;10),AND(分岐管理シート!D374&gt;9, 分岐管理シート!L374&gt;10)),"","error"))</f>
        <v/>
      </c>
      <c r="BT376" s="491"/>
      <c r="BU376" s="491"/>
      <c r="BV376" s="491"/>
      <c r="BW376" s="491"/>
      <c r="BX376" s="491" t="str">
        <f>IF(AND(D376="R7_補正", OR(分岐管理シート!AF374&lt;27,分岐管理シート!AF374&gt;39)),"error","")</f>
        <v/>
      </c>
      <c r="BY376" s="491" t="str">
        <f>IF(F376="","",IF(OR(分岐管理シート!AG374&lt;27,分岐管理シート!AG374&gt;39),"error",""))</f>
        <v/>
      </c>
      <c r="BZ376" s="491" t="str">
        <f>IF(F376="","",IF(AND(OR(AD376="○", D376="R7_補正", D376="R7_予備"), 分岐管理シート!AG374&gt;=27),"",IF(AND(分岐管理シート!AG374&lt;=38, 分岐管理シート!AG374&gt;=27),"","error")))</f>
        <v/>
      </c>
      <c r="CA376" s="492" t="str">
        <f>IF(OR(D376="", D376="R6_補正", D376="R7_予備"),
   "",IF(F376="","",IF(AND(VLOOKUP(AE376,―!$AH$15:$AI$40,2,FALSE) &lt;= VLOOKUP(AF376,―!$AH$15:$AI$40,2,FALSE),VLOOKUP(AF376,―!$AH$15:$AI$40,2,FALSE) &lt;= VLOOKUP(AG376,―!$AH$15:$AI$40,2,FALSE)),"","error")))</f>
        <v/>
      </c>
      <c r="CB376" s="492" t="str">
        <f t="shared" si="19"/>
        <v/>
      </c>
      <c r="CC376" s="491" t="str">
        <f t="shared" si="20"/>
        <v/>
      </c>
      <c r="CD376" s="491" t="str">
        <f t="shared" si="21"/>
        <v/>
      </c>
      <c r="CE376" s="485"/>
      <c r="CF376" s="485"/>
      <c r="CG376" s="485"/>
      <c r="CH376" s="485"/>
      <c r="CI376" s="485" t="str">
        <f>分岐管理シート!BD374</f>
        <v/>
      </c>
      <c r="CJ376" s="493" t="str">
        <f t="shared" si="22"/>
        <v/>
      </c>
      <c r="CK376" s="555" t="str">
        <f>IF(D376="R6_補正",IF(SUM(変更カウント!D374:AR374)=0,"","error"),IF(AND(SUM(変更カウント!D374:AE374)=0,SUM(変更カウント!AH374:AP374)=0,変更カウント!AR374=0),"","error"))</f>
        <v/>
      </c>
    </row>
    <row r="377" spans="1:89" ht="24" thickBot="1" x14ac:dyDescent="0.25">
      <c r="A377" s="500"/>
      <c r="B377" s="501"/>
      <c r="C377" s="499">
        <v>303</v>
      </c>
      <c r="D377" s="467"/>
      <c r="E377" s="468"/>
      <c r="F377" s="469"/>
      <c r="G377" s="469"/>
      <c r="H377" s="469"/>
      <c r="I377" s="470"/>
      <c r="J377" s="470"/>
      <c r="K377" s="471"/>
      <c r="L377" s="470"/>
      <c r="M377" s="443"/>
      <c r="N377" s="443"/>
      <c r="O377" s="443"/>
      <c r="P377" s="472"/>
      <c r="Q377" s="197">
        <v>0</v>
      </c>
      <c r="R377" s="198">
        <v>0</v>
      </c>
      <c r="S377" s="473"/>
      <c r="T377" s="197"/>
      <c r="U377" s="197"/>
      <c r="V377" s="197"/>
      <c r="W377" s="474"/>
      <c r="X377" s="473"/>
      <c r="Y377" s="473"/>
      <c r="Z377" s="473"/>
      <c r="AA377" s="475"/>
      <c r="AB377" s="469"/>
      <c r="AC377" s="469"/>
      <c r="AD377" s="469"/>
      <c r="AE377" s="476"/>
      <c r="AF377" s="221"/>
      <c r="AG377" s="221"/>
      <c r="AH377" s="477"/>
      <c r="AI377" s="478"/>
      <c r="AJ377" s="475"/>
      <c r="AK377" s="479"/>
      <c r="AL377" s="479"/>
      <c r="AM377" s="480"/>
      <c r="AN377" s="479"/>
      <c r="AO377" s="481"/>
      <c r="AP377" s="482"/>
      <c r="AQ377" s="552"/>
      <c r="AR377" s="483"/>
      <c r="AS377" s="539"/>
      <c r="AT377" s="540"/>
      <c r="AU377" s="541"/>
      <c r="AV377" s="484"/>
      <c r="AW377" s="484"/>
      <c r="AX377" s="484"/>
      <c r="AY377" s="484"/>
      <c r="AZ377" s="484"/>
      <c r="BA377" s="484"/>
      <c r="BB377" s="485"/>
      <c r="BC377" s="485"/>
      <c r="BD377" s="486"/>
      <c r="BE377" s="487"/>
      <c r="BF377" s="485"/>
      <c r="BG377" s="484"/>
      <c r="BH377" s="485"/>
      <c r="BI377" s="485"/>
      <c r="BJ377" s="485"/>
      <c r="BK377" s="488"/>
      <c r="BL377" s="489"/>
      <c r="BM377" s="485"/>
      <c r="BN377" s="485"/>
      <c r="BO377" s="485"/>
      <c r="BP377" s="485"/>
      <c r="BQ377" s="490"/>
      <c r="BR377" s="485"/>
      <c r="BS377" s="491" t="str">
        <f>IF(F377="","",IF(OR(AND(分岐管理シート!D375&lt;9, 分岐管理シート!L375&lt;10),AND(分岐管理シート!D375&gt;9, 分岐管理シート!L375&gt;10)),"","error"))</f>
        <v/>
      </c>
      <c r="BT377" s="491"/>
      <c r="BU377" s="491"/>
      <c r="BV377" s="491"/>
      <c r="BW377" s="491"/>
      <c r="BX377" s="491" t="str">
        <f>IF(AND(D377="R7_補正", OR(分岐管理シート!AF375&lt;27,分岐管理シート!AF375&gt;39)),"error","")</f>
        <v/>
      </c>
      <c r="BY377" s="491" t="str">
        <f>IF(F377="","",IF(OR(分岐管理シート!AG375&lt;27,分岐管理シート!AG375&gt;39),"error",""))</f>
        <v/>
      </c>
      <c r="BZ377" s="491" t="str">
        <f>IF(F377="","",IF(AND(OR(AD377="○", D377="R7_補正", D377="R7_予備"), 分岐管理シート!AG375&gt;=27),"",IF(AND(分岐管理シート!AG375&lt;=38, 分岐管理シート!AG375&gt;=27),"","error")))</f>
        <v/>
      </c>
      <c r="CA377" s="492" t="str">
        <f>IF(OR(D377="", D377="R6_補正", D377="R7_予備"),
   "",IF(F377="","",IF(AND(VLOOKUP(AE377,―!$AH$15:$AI$40,2,FALSE) &lt;= VLOOKUP(AF377,―!$AH$15:$AI$40,2,FALSE),VLOOKUP(AF377,―!$AH$15:$AI$40,2,FALSE) &lt;= VLOOKUP(AG377,―!$AH$15:$AI$40,2,FALSE)),"","error")))</f>
        <v/>
      </c>
      <c r="CB377" s="492" t="str">
        <f t="shared" si="19"/>
        <v/>
      </c>
      <c r="CC377" s="491" t="str">
        <f t="shared" si="20"/>
        <v/>
      </c>
      <c r="CD377" s="491" t="str">
        <f t="shared" si="21"/>
        <v/>
      </c>
      <c r="CE377" s="485"/>
      <c r="CF377" s="485"/>
      <c r="CG377" s="485"/>
      <c r="CH377" s="485"/>
      <c r="CI377" s="485" t="str">
        <f>分岐管理シート!BD375</f>
        <v/>
      </c>
      <c r="CJ377" s="493" t="str">
        <f t="shared" si="22"/>
        <v/>
      </c>
      <c r="CK377" s="555" t="str">
        <f>IF(D377="R6_補正",IF(SUM(変更カウント!D375:AR375)=0,"","error"),IF(AND(SUM(変更カウント!D375:AE375)=0,SUM(変更カウント!AH375:AP375)=0,変更カウント!AR375=0),"","error"))</f>
        <v/>
      </c>
    </row>
    <row r="378" spans="1:89" ht="24" thickBot="1" x14ac:dyDescent="0.25">
      <c r="A378" s="500"/>
      <c r="B378" s="501"/>
      <c r="C378" s="498">
        <v>304</v>
      </c>
      <c r="D378" s="467"/>
      <c r="E378" s="468"/>
      <c r="F378" s="469"/>
      <c r="G378" s="469"/>
      <c r="H378" s="469"/>
      <c r="I378" s="470"/>
      <c r="J378" s="470"/>
      <c r="K378" s="471"/>
      <c r="L378" s="470"/>
      <c r="M378" s="443"/>
      <c r="N378" s="443"/>
      <c r="O378" s="443"/>
      <c r="P378" s="472"/>
      <c r="Q378" s="197">
        <v>0</v>
      </c>
      <c r="R378" s="198">
        <v>0</v>
      </c>
      <c r="S378" s="473"/>
      <c r="T378" s="197"/>
      <c r="U378" s="197"/>
      <c r="V378" s="197"/>
      <c r="W378" s="474"/>
      <c r="X378" s="473"/>
      <c r="Y378" s="473"/>
      <c r="Z378" s="473"/>
      <c r="AA378" s="475"/>
      <c r="AB378" s="469"/>
      <c r="AC378" s="469"/>
      <c r="AD378" s="469"/>
      <c r="AE378" s="476"/>
      <c r="AF378" s="221"/>
      <c r="AG378" s="221"/>
      <c r="AH378" s="477"/>
      <c r="AI378" s="478"/>
      <c r="AJ378" s="475"/>
      <c r="AK378" s="479"/>
      <c r="AL378" s="479"/>
      <c r="AM378" s="480"/>
      <c r="AN378" s="479"/>
      <c r="AO378" s="481"/>
      <c r="AP378" s="482"/>
      <c r="AQ378" s="552"/>
      <c r="AR378" s="483"/>
      <c r="AS378" s="539"/>
      <c r="AT378" s="540"/>
      <c r="AU378" s="541"/>
      <c r="AV378" s="484"/>
      <c r="AW378" s="484"/>
      <c r="AX378" s="484"/>
      <c r="AY378" s="484"/>
      <c r="AZ378" s="484"/>
      <c r="BA378" s="484"/>
      <c r="BB378" s="485"/>
      <c r="BC378" s="485"/>
      <c r="BD378" s="486"/>
      <c r="BE378" s="487"/>
      <c r="BF378" s="485"/>
      <c r="BG378" s="484"/>
      <c r="BH378" s="485"/>
      <c r="BI378" s="485"/>
      <c r="BJ378" s="485"/>
      <c r="BK378" s="488"/>
      <c r="BL378" s="489"/>
      <c r="BM378" s="485"/>
      <c r="BN378" s="485"/>
      <c r="BO378" s="485"/>
      <c r="BP378" s="485"/>
      <c r="BQ378" s="490"/>
      <c r="BR378" s="485"/>
      <c r="BS378" s="491" t="str">
        <f>IF(F378="","",IF(OR(AND(分岐管理シート!D376&lt;9, 分岐管理シート!L376&lt;10),AND(分岐管理シート!D376&gt;9, 分岐管理シート!L376&gt;10)),"","error"))</f>
        <v/>
      </c>
      <c r="BT378" s="491"/>
      <c r="BU378" s="491"/>
      <c r="BV378" s="491"/>
      <c r="BW378" s="491"/>
      <c r="BX378" s="491" t="str">
        <f>IF(AND(D378="R7_補正", OR(分岐管理シート!AF376&lt;27,分岐管理シート!AF376&gt;39)),"error","")</f>
        <v/>
      </c>
      <c r="BY378" s="491" t="str">
        <f>IF(F378="","",IF(OR(分岐管理シート!AG376&lt;27,分岐管理シート!AG376&gt;39),"error",""))</f>
        <v/>
      </c>
      <c r="BZ378" s="491" t="str">
        <f>IF(F378="","",IF(AND(OR(AD378="○", D378="R7_補正", D378="R7_予備"), 分岐管理シート!AG376&gt;=27),"",IF(AND(分岐管理シート!AG376&lt;=38, 分岐管理シート!AG376&gt;=27),"","error")))</f>
        <v/>
      </c>
      <c r="CA378" s="492" t="str">
        <f>IF(OR(D378="", D378="R6_補正", D378="R7_予備"),
   "",IF(F378="","",IF(AND(VLOOKUP(AE378,―!$AH$15:$AI$40,2,FALSE) &lt;= VLOOKUP(AF378,―!$AH$15:$AI$40,2,FALSE),VLOOKUP(AF378,―!$AH$15:$AI$40,2,FALSE) &lt;= VLOOKUP(AG378,―!$AH$15:$AI$40,2,FALSE)),"","error")))</f>
        <v/>
      </c>
      <c r="CB378" s="492" t="str">
        <f t="shared" si="19"/>
        <v/>
      </c>
      <c r="CC378" s="491" t="str">
        <f t="shared" si="20"/>
        <v/>
      </c>
      <c r="CD378" s="491" t="str">
        <f t="shared" si="21"/>
        <v/>
      </c>
      <c r="CE378" s="485"/>
      <c r="CF378" s="485"/>
      <c r="CG378" s="485"/>
      <c r="CH378" s="485"/>
      <c r="CI378" s="485" t="str">
        <f>分岐管理シート!BD376</f>
        <v/>
      </c>
      <c r="CJ378" s="493" t="str">
        <f t="shared" si="22"/>
        <v/>
      </c>
      <c r="CK378" s="555" t="str">
        <f>IF(D378="R6_補正",IF(SUM(変更カウント!D376:AR376)=0,"","error"),IF(AND(SUM(変更カウント!D376:AE376)=0,SUM(変更カウント!AH376:AP376)=0,変更カウント!AR376=0),"","error"))</f>
        <v/>
      </c>
    </row>
    <row r="379" spans="1:89" ht="24" thickBot="1" x14ac:dyDescent="0.25">
      <c r="A379" s="500"/>
      <c r="B379" s="501"/>
      <c r="C379" s="499">
        <v>305</v>
      </c>
      <c r="D379" s="467"/>
      <c r="E379" s="468"/>
      <c r="F379" s="469"/>
      <c r="G379" s="469"/>
      <c r="H379" s="469"/>
      <c r="I379" s="470"/>
      <c r="J379" s="470"/>
      <c r="K379" s="471"/>
      <c r="L379" s="470"/>
      <c r="M379" s="443"/>
      <c r="N379" s="443"/>
      <c r="O379" s="443"/>
      <c r="P379" s="472"/>
      <c r="Q379" s="197">
        <v>0</v>
      </c>
      <c r="R379" s="198">
        <v>0</v>
      </c>
      <c r="S379" s="473"/>
      <c r="T379" s="197"/>
      <c r="U379" s="197"/>
      <c r="V379" s="197"/>
      <c r="W379" s="474"/>
      <c r="X379" s="473"/>
      <c r="Y379" s="473"/>
      <c r="Z379" s="473"/>
      <c r="AA379" s="475"/>
      <c r="AB379" s="469"/>
      <c r="AC379" s="469"/>
      <c r="AD379" s="469"/>
      <c r="AE379" s="476"/>
      <c r="AF379" s="221"/>
      <c r="AG379" s="221"/>
      <c r="AH379" s="477"/>
      <c r="AI379" s="478"/>
      <c r="AJ379" s="475"/>
      <c r="AK379" s="479"/>
      <c r="AL379" s="479"/>
      <c r="AM379" s="480"/>
      <c r="AN379" s="479"/>
      <c r="AO379" s="481"/>
      <c r="AP379" s="482"/>
      <c r="AQ379" s="552"/>
      <c r="AR379" s="483"/>
      <c r="AS379" s="539"/>
      <c r="AT379" s="540"/>
      <c r="AU379" s="541"/>
      <c r="AV379" s="484"/>
      <c r="AW379" s="484"/>
      <c r="AX379" s="484"/>
      <c r="AY379" s="484"/>
      <c r="AZ379" s="484"/>
      <c r="BA379" s="484"/>
      <c r="BB379" s="485"/>
      <c r="BC379" s="485"/>
      <c r="BD379" s="486"/>
      <c r="BE379" s="487"/>
      <c r="BF379" s="485"/>
      <c r="BG379" s="484"/>
      <c r="BH379" s="485"/>
      <c r="BI379" s="485"/>
      <c r="BJ379" s="485"/>
      <c r="BK379" s="488"/>
      <c r="BL379" s="489"/>
      <c r="BM379" s="485"/>
      <c r="BN379" s="485"/>
      <c r="BO379" s="485"/>
      <c r="BP379" s="485"/>
      <c r="BQ379" s="490"/>
      <c r="BR379" s="485"/>
      <c r="BS379" s="491" t="str">
        <f>IF(F379="","",IF(OR(AND(分岐管理シート!D377&lt;9, 分岐管理シート!L377&lt;10),AND(分岐管理シート!D377&gt;9, 分岐管理シート!L377&gt;10)),"","error"))</f>
        <v/>
      </c>
      <c r="BT379" s="491"/>
      <c r="BU379" s="491"/>
      <c r="BV379" s="491"/>
      <c r="BW379" s="491"/>
      <c r="BX379" s="491" t="str">
        <f>IF(AND(D379="R7_補正", OR(分岐管理シート!AF377&lt;27,分岐管理シート!AF377&gt;39)),"error","")</f>
        <v/>
      </c>
      <c r="BY379" s="491" t="str">
        <f>IF(F379="","",IF(OR(分岐管理シート!AG377&lt;27,分岐管理シート!AG377&gt;39),"error",""))</f>
        <v/>
      </c>
      <c r="BZ379" s="491" t="str">
        <f>IF(F379="","",IF(AND(OR(AD379="○", D379="R7_補正", D379="R7_予備"), 分岐管理シート!AG377&gt;=27),"",IF(AND(分岐管理シート!AG377&lt;=38, 分岐管理シート!AG377&gt;=27),"","error")))</f>
        <v/>
      </c>
      <c r="CA379" s="492" t="str">
        <f>IF(OR(D379="", D379="R6_補正", D379="R7_予備"),
   "",IF(F379="","",IF(AND(VLOOKUP(AE379,―!$AH$15:$AI$40,2,FALSE) &lt;= VLOOKUP(AF379,―!$AH$15:$AI$40,2,FALSE),VLOOKUP(AF379,―!$AH$15:$AI$40,2,FALSE) &lt;= VLOOKUP(AG379,―!$AH$15:$AI$40,2,FALSE)),"","error")))</f>
        <v/>
      </c>
      <c r="CB379" s="492" t="str">
        <f t="shared" si="19"/>
        <v/>
      </c>
      <c r="CC379" s="491" t="str">
        <f t="shared" si="20"/>
        <v/>
      </c>
      <c r="CD379" s="491" t="str">
        <f t="shared" si="21"/>
        <v/>
      </c>
      <c r="CE379" s="485"/>
      <c r="CF379" s="485"/>
      <c r="CG379" s="485"/>
      <c r="CH379" s="485"/>
      <c r="CI379" s="485" t="str">
        <f>分岐管理シート!BD377</f>
        <v/>
      </c>
      <c r="CJ379" s="493" t="str">
        <f t="shared" si="22"/>
        <v/>
      </c>
      <c r="CK379" s="555" t="str">
        <f>IF(D379="R6_補正",IF(SUM(変更カウント!D377:AR377)=0,"","error"),IF(AND(SUM(変更カウント!D377:AE377)=0,SUM(変更カウント!AH377:AP377)=0,変更カウント!AR377=0),"","error"))</f>
        <v/>
      </c>
    </row>
    <row r="380" spans="1:89" ht="24" thickBot="1" x14ac:dyDescent="0.25">
      <c r="A380" s="500"/>
      <c r="B380" s="501"/>
      <c r="C380" s="499">
        <v>306</v>
      </c>
      <c r="D380" s="467"/>
      <c r="E380" s="468"/>
      <c r="F380" s="469"/>
      <c r="G380" s="469"/>
      <c r="H380" s="469"/>
      <c r="I380" s="470"/>
      <c r="J380" s="470"/>
      <c r="K380" s="471"/>
      <c r="L380" s="470"/>
      <c r="M380" s="443"/>
      <c r="N380" s="443"/>
      <c r="O380" s="443"/>
      <c r="P380" s="472"/>
      <c r="Q380" s="197">
        <v>0</v>
      </c>
      <c r="R380" s="198">
        <v>0</v>
      </c>
      <c r="S380" s="473"/>
      <c r="T380" s="197"/>
      <c r="U380" s="197"/>
      <c r="V380" s="197"/>
      <c r="W380" s="474"/>
      <c r="X380" s="473"/>
      <c r="Y380" s="473"/>
      <c r="Z380" s="473"/>
      <c r="AA380" s="475"/>
      <c r="AB380" s="469"/>
      <c r="AC380" s="469"/>
      <c r="AD380" s="469"/>
      <c r="AE380" s="476"/>
      <c r="AF380" s="221"/>
      <c r="AG380" s="221"/>
      <c r="AH380" s="477"/>
      <c r="AI380" s="478"/>
      <c r="AJ380" s="475"/>
      <c r="AK380" s="479"/>
      <c r="AL380" s="479"/>
      <c r="AM380" s="480"/>
      <c r="AN380" s="479"/>
      <c r="AO380" s="481"/>
      <c r="AP380" s="482"/>
      <c r="AQ380" s="552"/>
      <c r="AR380" s="483"/>
      <c r="AS380" s="539"/>
      <c r="AT380" s="540"/>
      <c r="AU380" s="541"/>
      <c r="AV380" s="484"/>
      <c r="AW380" s="484"/>
      <c r="AX380" s="484"/>
      <c r="AY380" s="484"/>
      <c r="AZ380" s="484"/>
      <c r="BA380" s="484"/>
      <c r="BB380" s="485"/>
      <c r="BC380" s="485"/>
      <c r="BD380" s="486"/>
      <c r="BE380" s="487"/>
      <c r="BF380" s="485"/>
      <c r="BG380" s="484"/>
      <c r="BH380" s="485"/>
      <c r="BI380" s="485"/>
      <c r="BJ380" s="485"/>
      <c r="BK380" s="488"/>
      <c r="BL380" s="489"/>
      <c r="BM380" s="485"/>
      <c r="BN380" s="485"/>
      <c r="BO380" s="485"/>
      <c r="BP380" s="485"/>
      <c r="BQ380" s="490"/>
      <c r="BR380" s="485"/>
      <c r="BS380" s="491" t="str">
        <f>IF(F380="","",IF(OR(AND(分岐管理シート!D378&lt;9, 分岐管理シート!L378&lt;10),AND(分岐管理シート!D378&gt;9, 分岐管理シート!L378&gt;10)),"","error"))</f>
        <v/>
      </c>
      <c r="BT380" s="491"/>
      <c r="BU380" s="491"/>
      <c r="BV380" s="491"/>
      <c r="BW380" s="491"/>
      <c r="BX380" s="491" t="str">
        <f>IF(AND(D380="R7_補正", OR(分岐管理シート!AF378&lt;27,分岐管理シート!AF378&gt;39)),"error","")</f>
        <v/>
      </c>
      <c r="BY380" s="491" t="str">
        <f>IF(F380="","",IF(OR(分岐管理シート!AG378&lt;27,分岐管理シート!AG378&gt;39),"error",""))</f>
        <v/>
      </c>
      <c r="BZ380" s="491" t="str">
        <f>IF(F380="","",IF(AND(OR(AD380="○", D380="R7_補正", D380="R7_予備"), 分岐管理シート!AG378&gt;=27),"",IF(AND(分岐管理シート!AG378&lt;=38, 分岐管理シート!AG378&gt;=27),"","error")))</f>
        <v/>
      </c>
      <c r="CA380" s="492" t="str">
        <f>IF(OR(D380="", D380="R6_補正", D380="R7_予備"),
   "",IF(F380="","",IF(AND(VLOOKUP(AE380,―!$AH$15:$AI$40,2,FALSE) &lt;= VLOOKUP(AF380,―!$AH$15:$AI$40,2,FALSE),VLOOKUP(AF380,―!$AH$15:$AI$40,2,FALSE) &lt;= VLOOKUP(AG380,―!$AH$15:$AI$40,2,FALSE)),"","error")))</f>
        <v/>
      </c>
      <c r="CB380" s="492" t="str">
        <f t="shared" si="19"/>
        <v/>
      </c>
      <c r="CC380" s="491" t="str">
        <f t="shared" si="20"/>
        <v/>
      </c>
      <c r="CD380" s="491" t="str">
        <f t="shared" si="21"/>
        <v/>
      </c>
      <c r="CE380" s="485"/>
      <c r="CF380" s="485"/>
      <c r="CG380" s="485"/>
      <c r="CH380" s="485"/>
      <c r="CI380" s="485" t="str">
        <f>分岐管理シート!BD378</f>
        <v/>
      </c>
      <c r="CJ380" s="493" t="str">
        <f t="shared" si="22"/>
        <v/>
      </c>
      <c r="CK380" s="555" t="str">
        <f>IF(D380="R6_補正",IF(SUM(変更カウント!D378:AR378)=0,"","error"),IF(AND(SUM(変更カウント!D378:AE378)=0,SUM(変更カウント!AH378:AP378)=0,変更カウント!AR378=0),"","error"))</f>
        <v/>
      </c>
    </row>
    <row r="381" spans="1:89" ht="24" thickBot="1" x14ac:dyDescent="0.25">
      <c r="A381" s="500"/>
      <c r="B381" s="501"/>
      <c r="C381" s="498">
        <v>307</v>
      </c>
      <c r="D381" s="467"/>
      <c r="E381" s="468"/>
      <c r="F381" s="469"/>
      <c r="G381" s="469"/>
      <c r="H381" s="469"/>
      <c r="I381" s="470"/>
      <c r="J381" s="470"/>
      <c r="K381" s="471"/>
      <c r="L381" s="470"/>
      <c r="M381" s="443"/>
      <c r="N381" s="443"/>
      <c r="O381" s="443"/>
      <c r="P381" s="472"/>
      <c r="Q381" s="197">
        <v>0</v>
      </c>
      <c r="R381" s="198">
        <v>0</v>
      </c>
      <c r="S381" s="473"/>
      <c r="T381" s="197"/>
      <c r="U381" s="197"/>
      <c r="V381" s="197"/>
      <c r="W381" s="474"/>
      <c r="X381" s="473"/>
      <c r="Y381" s="473"/>
      <c r="Z381" s="473"/>
      <c r="AA381" s="475"/>
      <c r="AB381" s="469"/>
      <c r="AC381" s="469"/>
      <c r="AD381" s="469"/>
      <c r="AE381" s="476"/>
      <c r="AF381" s="221"/>
      <c r="AG381" s="221"/>
      <c r="AH381" s="477"/>
      <c r="AI381" s="478"/>
      <c r="AJ381" s="475"/>
      <c r="AK381" s="479"/>
      <c r="AL381" s="479"/>
      <c r="AM381" s="480"/>
      <c r="AN381" s="479"/>
      <c r="AO381" s="481"/>
      <c r="AP381" s="482"/>
      <c r="AQ381" s="552"/>
      <c r="AR381" s="483"/>
      <c r="AS381" s="539"/>
      <c r="AT381" s="540"/>
      <c r="AU381" s="541"/>
      <c r="AV381" s="484"/>
      <c r="AW381" s="484"/>
      <c r="AX381" s="484"/>
      <c r="AY381" s="484"/>
      <c r="AZ381" s="484"/>
      <c r="BA381" s="484"/>
      <c r="BB381" s="485"/>
      <c r="BC381" s="485"/>
      <c r="BD381" s="486"/>
      <c r="BE381" s="487"/>
      <c r="BF381" s="485"/>
      <c r="BG381" s="484"/>
      <c r="BH381" s="485"/>
      <c r="BI381" s="485"/>
      <c r="BJ381" s="485"/>
      <c r="BK381" s="488"/>
      <c r="BL381" s="489"/>
      <c r="BM381" s="485"/>
      <c r="BN381" s="485"/>
      <c r="BO381" s="485"/>
      <c r="BP381" s="485"/>
      <c r="BQ381" s="490"/>
      <c r="BR381" s="485"/>
      <c r="BS381" s="491" t="str">
        <f>IF(F381="","",IF(OR(AND(分岐管理シート!D379&lt;9, 分岐管理シート!L379&lt;10),AND(分岐管理シート!D379&gt;9, 分岐管理シート!L379&gt;10)),"","error"))</f>
        <v/>
      </c>
      <c r="BT381" s="491"/>
      <c r="BU381" s="491"/>
      <c r="BV381" s="491"/>
      <c r="BW381" s="491"/>
      <c r="BX381" s="491" t="str">
        <f>IF(AND(D381="R7_補正", OR(分岐管理シート!AF379&lt;27,分岐管理シート!AF379&gt;39)),"error","")</f>
        <v/>
      </c>
      <c r="BY381" s="491" t="str">
        <f>IF(F381="","",IF(OR(分岐管理シート!AG379&lt;27,分岐管理シート!AG379&gt;39),"error",""))</f>
        <v/>
      </c>
      <c r="BZ381" s="491" t="str">
        <f>IF(F381="","",IF(AND(OR(AD381="○", D381="R7_補正", D381="R7_予備"), 分岐管理シート!AG379&gt;=27),"",IF(AND(分岐管理シート!AG379&lt;=38, 分岐管理シート!AG379&gt;=27),"","error")))</f>
        <v/>
      </c>
      <c r="CA381" s="492" t="str">
        <f>IF(OR(D381="", D381="R6_補正", D381="R7_予備"),
   "",IF(F381="","",IF(AND(VLOOKUP(AE381,―!$AH$15:$AI$40,2,FALSE) &lt;= VLOOKUP(AF381,―!$AH$15:$AI$40,2,FALSE),VLOOKUP(AF381,―!$AH$15:$AI$40,2,FALSE) &lt;= VLOOKUP(AG381,―!$AH$15:$AI$40,2,FALSE)),"","error")))</f>
        <v/>
      </c>
      <c r="CB381" s="492" t="str">
        <f t="shared" si="19"/>
        <v/>
      </c>
      <c r="CC381" s="491" t="str">
        <f t="shared" si="20"/>
        <v/>
      </c>
      <c r="CD381" s="491" t="str">
        <f t="shared" si="21"/>
        <v/>
      </c>
      <c r="CE381" s="485"/>
      <c r="CF381" s="485"/>
      <c r="CG381" s="485"/>
      <c r="CH381" s="485"/>
      <c r="CI381" s="485" t="str">
        <f>分岐管理シート!BD379</f>
        <v/>
      </c>
      <c r="CJ381" s="493" t="str">
        <f t="shared" si="22"/>
        <v/>
      </c>
      <c r="CK381" s="555" t="str">
        <f>IF(D381="R6_補正",IF(SUM(変更カウント!D379:AR379)=0,"","error"),IF(AND(SUM(変更カウント!D379:AE379)=0,SUM(変更カウント!AH379:AP379)=0,変更カウント!AR379=0),"","error"))</f>
        <v/>
      </c>
    </row>
    <row r="382" spans="1:89" ht="24" thickBot="1" x14ac:dyDescent="0.25">
      <c r="A382" s="500"/>
      <c r="B382" s="501"/>
      <c r="C382" s="499">
        <v>308</v>
      </c>
      <c r="D382" s="467"/>
      <c r="E382" s="468"/>
      <c r="F382" s="469"/>
      <c r="G382" s="469"/>
      <c r="H382" s="469"/>
      <c r="I382" s="470"/>
      <c r="J382" s="470"/>
      <c r="K382" s="471"/>
      <c r="L382" s="470"/>
      <c r="M382" s="443"/>
      <c r="N382" s="443"/>
      <c r="O382" s="443"/>
      <c r="P382" s="472"/>
      <c r="Q382" s="197">
        <v>0</v>
      </c>
      <c r="R382" s="198">
        <v>0</v>
      </c>
      <c r="S382" s="473"/>
      <c r="T382" s="197"/>
      <c r="U382" s="197"/>
      <c r="V382" s="197"/>
      <c r="W382" s="474"/>
      <c r="X382" s="473"/>
      <c r="Y382" s="473"/>
      <c r="Z382" s="473"/>
      <c r="AA382" s="475"/>
      <c r="AB382" s="469"/>
      <c r="AC382" s="469"/>
      <c r="AD382" s="469"/>
      <c r="AE382" s="476"/>
      <c r="AF382" s="221"/>
      <c r="AG382" s="221"/>
      <c r="AH382" s="477"/>
      <c r="AI382" s="478"/>
      <c r="AJ382" s="475"/>
      <c r="AK382" s="479"/>
      <c r="AL382" s="479"/>
      <c r="AM382" s="480"/>
      <c r="AN382" s="479"/>
      <c r="AO382" s="481"/>
      <c r="AP382" s="482"/>
      <c r="AQ382" s="552"/>
      <c r="AR382" s="483"/>
      <c r="AS382" s="539"/>
      <c r="AT382" s="540"/>
      <c r="AU382" s="541"/>
      <c r="AV382" s="484"/>
      <c r="AW382" s="484"/>
      <c r="AX382" s="484"/>
      <c r="AY382" s="484"/>
      <c r="AZ382" s="484"/>
      <c r="BA382" s="484"/>
      <c r="BB382" s="485"/>
      <c r="BC382" s="485"/>
      <c r="BD382" s="486"/>
      <c r="BE382" s="487"/>
      <c r="BF382" s="485"/>
      <c r="BG382" s="484"/>
      <c r="BH382" s="485"/>
      <c r="BI382" s="485"/>
      <c r="BJ382" s="485"/>
      <c r="BK382" s="488"/>
      <c r="BL382" s="489"/>
      <c r="BM382" s="485"/>
      <c r="BN382" s="485"/>
      <c r="BO382" s="485"/>
      <c r="BP382" s="485"/>
      <c r="BQ382" s="490"/>
      <c r="BR382" s="485"/>
      <c r="BS382" s="491" t="str">
        <f>IF(F382="","",IF(OR(AND(分岐管理シート!D380&lt;9, 分岐管理シート!L380&lt;10),AND(分岐管理シート!D380&gt;9, 分岐管理シート!L380&gt;10)),"","error"))</f>
        <v/>
      </c>
      <c r="BT382" s="491"/>
      <c r="BU382" s="491"/>
      <c r="BV382" s="491"/>
      <c r="BW382" s="491"/>
      <c r="BX382" s="491" t="str">
        <f>IF(AND(D382="R7_補正", OR(分岐管理シート!AF380&lt;27,分岐管理シート!AF380&gt;39)),"error","")</f>
        <v/>
      </c>
      <c r="BY382" s="491" t="str">
        <f>IF(F382="","",IF(OR(分岐管理シート!AG380&lt;27,分岐管理シート!AG380&gt;39),"error",""))</f>
        <v/>
      </c>
      <c r="BZ382" s="491" t="str">
        <f>IF(F382="","",IF(AND(OR(AD382="○", D382="R7_補正", D382="R7_予備"), 分岐管理シート!AG380&gt;=27),"",IF(AND(分岐管理シート!AG380&lt;=38, 分岐管理シート!AG380&gt;=27),"","error")))</f>
        <v/>
      </c>
      <c r="CA382" s="492" t="str">
        <f>IF(OR(D382="", D382="R6_補正", D382="R7_予備"),
   "",IF(F382="","",IF(AND(VLOOKUP(AE382,―!$AH$15:$AI$40,2,FALSE) &lt;= VLOOKUP(AF382,―!$AH$15:$AI$40,2,FALSE),VLOOKUP(AF382,―!$AH$15:$AI$40,2,FALSE) &lt;= VLOOKUP(AG382,―!$AH$15:$AI$40,2,FALSE)),"","error")))</f>
        <v/>
      </c>
      <c r="CB382" s="492" t="str">
        <f t="shared" si="19"/>
        <v/>
      </c>
      <c r="CC382" s="491" t="str">
        <f t="shared" si="20"/>
        <v/>
      </c>
      <c r="CD382" s="491" t="str">
        <f t="shared" si="21"/>
        <v/>
      </c>
      <c r="CE382" s="485"/>
      <c r="CF382" s="485"/>
      <c r="CG382" s="485"/>
      <c r="CH382" s="485"/>
      <c r="CI382" s="485" t="str">
        <f>分岐管理シート!BD380</f>
        <v/>
      </c>
      <c r="CJ382" s="493" t="str">
        <f t="shared" si="22"/>
        <v/>
      </c>
      <c r="CK382" s="555" t="str">
        <f>IF(D382="R6_補正",IF(SUM(変更カウント!D380:AR380)=0,"","error"),IF(AND(SUM(変更カウント!D380:AE380)=0,SUM(変更カウント!AH380:AP380)=0,変更カウント!AR380=0),"","error"))</f>
        <v/>
      </c>
    </row>
    <row r="383" spans="1:89" ht="24" thickBot="1" x14ac:dyDescent="0.25">
      <c r="A383" s="500"/>
      <c r="B383" s="501"/>
      <c r="C383" s="499">
        <v>309</v>
      </c>
      <c r="D383" s="467"/>
      <c r="E383" s="468"/>
      <c r="F383" s="469"/>
      <c r="G383" s="469"/>
      <c r="H383" s="469"/>
      <c r="I383" s="470"/>
      <c r="J383" s="470"/>
      <c r="K383" s="471"/>
      <c r="L383" s="470"/>
      <c r="M383" s="443"/>
      <c r="N383" s="443"/>
      <c r="O383" s="443"/>
      <c r="P383" s="472"/>
      <c r="Q383" s="197">
        <v>0</v>
      </c>
      <c r="R383" s="198">
        <v>0</v>
      </c>
      <c r="S383" s="473"/>
      <c r="T383" s="197"/>
      <c r="U383" s="197"/>
      <c r="V383" s="197"/>
      <c r="W383" s="474"/>
      <c r="X383" s="473"/>
      <c r="Y383" s="473"/>
      <c r="Z383" s="473"/>
      <c r="AA383" s="475"/>
      <c r="AB383" s="469"/>
      <c r="AC383" s="469"/>
      <c r="AD383" s="469"/>
      <c r="AE383" s="476"/>
      <c r="AF383" s="221"/>
      <c r="AG383" s="221"/>
      <c r="AH383" s="477"/>
      <c r="AI383" s="478"/>
      <c r="AJ383" s="475"/>
      <c r="AK383" s="479"/>
      <c r="AL383" s="479"/>
      <c r="AM383" s="480"/>
      <c r="AN383" s="479"/>
      <c r="AO383" s="481"/>
      <c r="AP383" s="482"/>
      <c r="AQ383" s="552"/>
      <c r="AR383" s="483"/>
      <c r="AS383" s="539"/>
      <c r="AT383" s="540"/>
      <c r="AU383" s="541"/>
      <c r="AV383" s="484"/>
      <c r="AW383" s="484"/>
      <c r="AX383" s="484"/>
      <c r="AY383" s="484"/>
      <c r="AZ383" s="484"/>
      <c r="BA383" s="484"/>
      <c r="BB383" s="485"/>
      <c r="BC383" s="485"/>
      <c r="BD383" s="486"/>
      <c r="BE383" s="487"/>
      <c r="BF383" s="485"/>
      <c r="BG383" s="484"/>
      <c r="BH383" s="485"/>
      <c r="BI383" s="485"/>
      <c r="BJ383" s="485"/>
      <c r="BK383" s="488"/>
      <c r="BL383" s="489"/>
      <c r="BM383" s="485"/>
      <c r="BN383" s="485"/>
      <c r="BO383" s="485"/>
      <c r="BP383" s="485"/>
      <c r="BQ383" s="490"/>
      <c r="BR383" s="485"/>
      <c r="BS383" s="491" t="str">
        <f>IF(F383="","",IF(OR(AND(分岐管理シート!D381&lt;9, 分岐管理シート!L381&lt;10),AND(分岐管理シート!D381&gt;9, 分岐管理シート!L381&gt;10)),"","error"))</f>
        <v/>
      </c>
      <c r="BT383" s="491"/>
      <c r="BU383" s="491"/>
      <c r="BV383" s="491"/>
      <c r="BW383" s="491"/>
      <c r="BX383" s="491" t="str">
        <f>IF(AND(D383="R7_補正", OR(分岐管理シート!AF381&lt;27,分岐管理シート!AF381&gt;39)),"error","")</f>
        <v/>
      </c>
      <c r="BY383" s="491" t="str">
        <f>IF(F383="","",IF(OR(分岐管理シート!AG381&lt;27,分岐管理シート!AG381&gt;39),"error",""))</f>
        <v/>
      </c>
      <c r="BZ383" s="491" t="str">
        <f>IF(F383="","",IF(AND(OR(AD383="○", D383="R7_補正", D383="R7_予備"), 分岐管理シート!AG381&gt;=27),"",IF(AND(分岐管理シート!AG381&lt;=38, 分岐管理シート!AG381&gt;=27),"","error")))</f>
        <v/>
      </c>
      <c r="CA383" s="492" t="str">
        <f>IF(OR(D383="", D383="R6_補正", D383="R7_予備"),
   "",IF(F383="","",IF(AND(VLOOKUP(AE383,―!$AH$15:$AI$40,2,FALSE) &lt;= VLOOKUP(AF383,―!$AH$15:$AI$40,2,FALSE),VLOOKUP(AF383,―!$AH$15:$AI$40,2,FALSE) &lt;= VLOOKUP(AG383,―!$AH$15:$AI$40,2,FALSE)),"","error")))</f>
        <v/>
      </c>
      <c r="CB383" s="492" t="str">
        <f t="shared" si="19"/>
        <v/>
      </c>
      <c r="CC383" s="491" t="str">
        <f t="shared" si="20"/>
        <v/>
      </c>
      <c r="CD383" s="491" t="str">
        <f t="shared" si="21"/>
        <v/>
      </c>
      <c r="CE383" s="485"/>
      <c r="CF383" s="485"/>
      <c r="CG383" s="485"/>
      <c r="CH383" s="485"/>
      <c r="CI383" s="485" t="str">
        <f>分岐管理シート!BD381</f>
        <v/>
      </c>
      <c r="CJ383" s="493" t="str">
        <f t="shared" si="22"/>
        <v/>
      </c>
      <c r="CK383" s="555" t="str">
        <f>IF(D383="R6_補正",IF(SUM(変更カウント!D381:AR381)=0,"","error"),IF(AND(SUM(変更カウント!D381:AE381)=0,SUM(変更カウント!AH381:AP381)=0,変更カウント!AR381=0),"","error"))</f>
        <v/>
      </c>
    </row>
    <row r="384" spans="1:89" ht="24" thickBot="1" x14ac:dyDescent="0.25">
      <c r="A384" s="500"/>
      <c r="B384" s="501"/>
      <c r="C384" s="498">
        <v>310</v>
      </c>
      <c r="D384" s="467"/>
      <c r="E384" s="468"/>
      <c r="F384" s="469"/>
      <c r="G384" s="469"/>
      <c r="H384" s="469"/>
      <c r="I384" s="470"/>
      <c r="J384" s="470"/>
      <c r="K384" s="471"/>
      <c r="L384" s="470"/>
      <c r="M384" s="443"/>
      <c r="N384" s="443"/>
      <c r="O384" s="443"/>
      <c r="P384" s="472"/>
      <c r="Q384" s="197">
        <v>0</v>
      </c>
      <c r="R384" s="198">
        <v>0</v>
      </c>
      <c r="S384" s="473"/>
      <c r="T384" s="197"/>
      <c r="U384" s="197"/>
      <c r="V384" s="197"/>
      <c r="W384" s="474"/>
      <c r="X384" s="473"/>
      <c r="Y384" s="473"/>
      <c r="Z384" s="473"/>
      <c r="AA384" s="475"/>
      <c r="AB384" s="469"/>
      <c r="AC384" s="469"/>
      <c r="AD384" s="469"/>
      <c r="AE384" s="476"/>
      <c r="AF384" s="221"/>
      <c r="AG384" s="221"/>
      <c r="AH384" s="477"/>
      <c r="AI384" s="478"/>
      <c r="AJ384" s="475"/>
      <c r="AK384" s="479"/>
      <c r="AL384" s="479"/>
      <c r="AM384" s="480"/>
      <c r="AN384" s="479"/>
      <c r="AO384" s="481"/>
      <c r="AP384" s="482"/>
      <c r="AQ384" s="552"/>
      <c r="AR384" s="483"/>
      <c r="AS384" s="539"/>
      <c r="AT384" s="540"/>
      <c r="AU384" s="541"/>
      <c r="AV384" s="484"/>
      <c r="AW384" s="484"/>
      <c r="AX384" s="484"/>
      <c r="AY384" s="484"/>
      <c r="AZ384" s="484"/>
      <c r="BA384" s="484"/>
      <c r="BB384" s="485"/>
      <c r="BC384" s="485"/>
      <c r="BD384" s="486"/>
      <c r="BE384" s="487"/>
      <c r="BF384" s="485"/>
      <c r="BG384" s="484"/>
      <c r="BH384" s="485"/>
      <c r="BI384" s="485"/>
      <c r="BJ384" s="485"/>
      <c r="BK384" s="488"/>
      <c r="BL384" s="489"/>
      <c r="BM384" s="485"/>
      <c r="BN384" s="485"/>
      <c r="BO384" s="485"/>
      <c r="BP384" s="485"/>
      <c r="BQ384" s="490"/>
      <c r="BR384" s="485"/>
      <c r="BS384" s="491" t="str">
        <f>IF(F384="","",IF(OR(AND(分岐管理シート!D382&lt;9, 分岐管理シート!L382&lt;10),AND(分岐管理シート!D382&gt;9, 分岐管理シート!L382&gt;10)),"","error"))</f>
        <v/>
      </c>
      <c r="BT384" s="491"/>
      <c r="BU384" s="491"/>
      <c r="BV384" s="491"/>
      <c r="BW384" s="491"/>
      <c r="BX384" s="491" t="str">
        <f>IF(AND(D384="R7_補正", OR(分岐管理シート!AF382&lt;27,分岐管理シート!AF382&gt;39)),"error","")</f>
        <v/>
      </c>
      <c r="BY384" s="491" t="str">
        <f>IF(F384="","",IF(OR(分岐管理シート!AG382&lt;27,分岐管理シート!AG382&gt;39),"error",""))</f>
        <v/>
      </c>
      <c r="BZ384" s="491" t="str">
        <f>IF(F384="","",IF(AND(OR(AD384="○", D384="R7_補正", D384="R7_予備"), 分岐管理シート!AG382&gt;=27),"",IF(AND(分岐管理シート!AG382&lt;=38, 分岐管理シート!AG382&gt;=27),"","error")))</f>
        <v/>
      </c>
      <c r="CA384" s="492" t="str">
        <f>IF(OR(D384="", D384="R6_補正", D384="R7_予備"),
   "",IF(F384="","",IF(AND(VLOOKUP(AE384,―!$AH$15:$AI$40,2,FALSE) &lt;= VLOOKUP(AF384,―!$AH$15:$AI$40,2,FALSE),VLOOKUP(AF384,―!$AH$15:$AI$40,2,FALSE) &lt;= VLOOKUP(AG384,―!$AH$15:$AI$40,2,FALSE)),"","error")))</f>
        <v/>
      </c>
      <c r="CB384" s="492" t="str">
        <f t="shared" si="19"/>
        <v/>
      </c>
      <c r="CC384" s="491" t="str">
        <f t="shared" si="20"/>
        <v/>
      </c>
      <c r="CD384" s="491" t="str">
        <f t="shared" si="21"/>
        <v/>
      </c>
      <c r="CE384" s="485"/>
      <c r="CF384" s="485"/>
      <c r="CG384" s="485"/>
      <c r="CH384" s="485"/>
      <c r="CI384" s="485" t="str">
        <f>分岐管理シート!BD382</f>
        <v/>
      </c>
      <c r="CJ384" s="493" t="str">
        <f t="shared" si="22"/>
        <v/>
      </c>
      <c r="CK384" s="555" t="str">
        <f>IF(D384="R6_補正",IF(SUM(変更カウント!D382:AR382)=0,"","error"),IF(AND(SUM(変更カウント!D382:AE382)=0,SUM(変更カウント!AH382:AP382)=0,変更カウント!AR382=0),"","error"))</f>
        <v/>
      </c>
    </row>
    <row r="385" spans="1:89" ht="24" thickBot="1" x14ac:dyDescent="0.25">
      <c r="A385" s="500"/>
      <c r="B385" s="501"/>
      <c r="C385" s="499">
        <v>311</v>
      </c>
      <c r="D385" s="467"/>
      <c r="E385" s="468"/>
      <c r="F385" s="469"/>
      <c r="G385" s="469"/>
      <c r="H385" s="469"/>
      <c r="I385" s="470"/>
      <c r="J385" s="470"/>
      <c r="K385" s="471"/>
      <c r="L385" s="470"/>
      <c r="M385" s="443"/>
      <c r="N385" s="443"/>
      <c r="O385" s="443"/>
      <c r="P385" s="472"/>
      <c r="Q385" s="197">
        <v>0</v>
      </c>
      <c r="R385" s="198">
        <v>0</v>
      </c>
      <c r="S385" s="473"/>
      <c r="T385" s="197"/>
      <c r="U385" s="197"/>
      <c r="V385" s="197"/>
      <c r="W385" s="474"/>
      <c r="X385" s="473"/>
      <c r="Y385" s="473"/>
      <c r="Z385" s="473"/>
      <c r="AA385" s="475"/>
      <c r="AB385" s="469"/>
      <c r="AC385" s="469"/>
      <c r="AD385" s="469"/>
      <c r="AE385" s="476"/>
      <c r="AF385" s="221"/>
      <c r="AG385" s="221"/>
      <c r="AH385" s="477"/>
      <c r="AI385" s="478"/>
      <c r="AJ385" s="475"/>
      <c r="AK385" s="479"/>
      <c r="AL385" s="479"/>
      <c r="AM385" s="480"/>
      <c r="AN385" s="479"/>
      <c r="AO385" s="481"/>
      <c r="AP385" s="482"/>
      <c r="AQ385" s="552"/>
      <c r="AR385" s="483"/>
      <c r="AS385" s="539"/>
      <c r="AT385" s="540"/>
      <c r="AU385" s="541"/>
      <c r="AV385" s="484"/>
      <c r="AW385" s="484"/>
      <c r="AX385" s="484"/>
      <c r="AY385" s="484"/>
      <c r="AZ385" s="484"/>
      <c r="BA385" s="484"/>
      <c r="BB385" s="485"/>
      <c r="BC385" s="485"/>
      <c r="BD385" s="486"/>
      <c r="BE385" s="487"/>
      <c r="BF385" s="485"/>
      <c r="BG385" s="484"/>
      <c r="BH385" s="485"/>
      <c r="BI385" s="485"/>
      <c r="BJ385" s="485"/>
      <c r="BK385" s="488"/>
      <c r="BL385" s="489"/>
      <c r="BM385" s="485"/>
      <c r="BN385" s="485"/>
      <c r="BO385" s="485"/>
      <c r="BP385" s="485"/>
      <c r="BQ385" s="490"/>
      <c r="BR385" s="485"/>
      <c r="BS385" s="491" t="str">
        <f>IF(F385="","",IF(OR(AND(分岐管理シート!D383&lt;9, 分岐管理シート!L383&lt;10),AND(分岐管理シート!D383&gt;9, 分岐管理シート!L383&gt;10)),"","error"))</f>
        <v/>
      </c>
      <c r="BT385" s="491"/>
      <c r="BU385" s="491"/>
      <c r="BV385" s="491"/>
      <c r="BW385" s="491"/>
      <c r="BX385" s="491" t="str">
        <f>IF(AND(D385="R7_補正", OR(分岐管理シート!AF383&lt;27,分岐管理シート!AF383&gt;39)),"error","")</f>
        <v/>
      </c>
      <c r="BY385" s="491" t="str">
        <f>IF(F385="","",IF(OR(分岐管理シート!AG383&lt;27,分岐管理シート!AG383&gt;39),"error",""))</f>
        <v/>
      </c>
      <c r="BZ385" s="491" t="str">
        <f>IF(F385="","",IF(AND(OR(AD385="○", D385="R7_補正", D385="R7_予備"), 分岐管理シート!AG383&gt;=27),"",IF(AND(分岐管理シート!AG383&lt;=38, 分岐管理シート!AG383&gt;=27),"","error")))</f>
        <v/>
      </c>
      <c r="CA385" s="492" t="str">
        <f>IF(OR(D385="", D385="R6_補正", D385="R7_予備"),
   "",IF(F385="","",IF(AND(VLOOKUP(AE385,―!$AH$15:$AI$40,2,FALSE) &lt;= VLOOKUP(AF385,―!$AH$15:$AI$40,2,FALSE),VLOOKUP(AF385,―!$AH$15:$AI$40,2,FALSE) &lt;= VLOOKUP(AG385,―!$AH$15:$AI$40,2,FALSE)),"","error")))</f>
        <v/>
      </c>
      <c r="CB385" s="492" t="str">
        <f t="shared" si="19"/>
        <v/>
      </c>
      <c r="CC385" s="491" t="str">
        <f t="shared" si="20"/>
        <v/>
      </c>
      <c r="CD385" s="491" t="str">
        <f t="shared" si="21"/>
        <v/>
      </c>
      <c r="CE385" s="485"/>
      <c r="CF385" s="485"/>
      <c r="CG385" s="485"/>
      <c r="CH385" s="485"/>
      <c r="CI385" s="485" t="str">
        <f>分岐管理シート!BD383</f>
        <v/>
      </c>
      <c r="CJ385" s="493" t="str">
        <f t="shared" si="22"/>
        <v/>
      </c>
      <c r="CK385" s="555" t="str">
        <f>IF(D385="R6_補正",IF(SUM(変更カウント!D383:AR383)=0,"","error"),IF(AND(SUM(変更カウント!D383:AE383)=0,SUM(変更カウント!AH383:AP383)=0,変更カウント!AR383=0),"","error"))</f>
        <v/>
      </c>
    </row>
    <row r="386" spans="1:89" ht="24" thickBot="1" x14ac:dyDescent="0.25">
      <c r="A386" s="500"/>
      <c r="B386" s="501"/>
      <c r="C386" s="499">
        <v>312</v>
      </c>
      <c r="D386" s="467"/>
      <c r="E386" s="468"/>
      <c r="F386" s="469"/>
      <c r="G386" s="469"/>
      <c r="H386" s="469"/>
      <c r="I386" s="470"/>
      <c r="J386" s="470"/>
      <c r="K386" s="471"/>
      <c r="L386" s="470"/>
      <c r="M386" s="443"/>
      <c r="N386" s="443"/>
      <c r="O386" s="443"/>
      <c r="P386" s="472"/>
      <c r="Q386" s="197">
        <v>0</v>
      </c>
      <c r="R386" s="198">
        <v>0</v>
      </c>
      <c r="S386" s="473"/>
      <c r="T386" s="197"/>
      <c r="U386" s="197"/>
      <c r="V386" s="197"/>
      <c r="W386" s="474"/>
      <c r="X386" s="473"/>
      <c r="Y386" s="473"/>
      <c r="Z386" s="473"/>
      <c r="AA386" s="475"/>
      <c r="AB386" s="469"/>
      <c r="AC386" s="469"/>
      <c r="AD386" s="469"/>
      <c r="AE386" s="476"/>
      <c r="AF386" s="221"/>
      <c r="AG386" s="221"/>
      <c r="AH386" s="477"/>
      <c r="AI386" s="478"/>
      <c r="AJ386" s="475"/>
      <c r="AK386" s="479"/>
      <c r="AL386" s="479"/>
      <c r="AM386" s="480"/>
      <c r="AN386" s="479"/>
      <c r="AO386" s="481"/>
      <c r="AP386" s="482"/>
      <c r="AQ386" s="552"/>
      <c r="AR386" s="483"/>
      <c r="AS386" s="539"/>
      <c r="AT386" s="540"/>
      <c r="AU386" s="541"/>
      <c r="AV386" s="484"/>
      <c r="AW386" s="484"/>
      <c r="AX386" s="484"/>
      <c r="AY386" s="484"/>
      <c r="AZ386" s="484"/>
      <c r="BA386" s="484"/>
      <c r="BB386" s="485"/>
      <c r="BC386" s="485"/>
      <c r="BD386" s="486"/>
      <c r="BE386" s="487"/>
      <c r="BF386" s="485"/>
      <c r="BG386" s="484"/>
      <c r="BH386" s="485"/>
      <c r="BI386" s="485"/>
      <c r="BJ386" s="485"/>
      <c r="BK386" s="488"/>
      <c r="BL386" s="489"/>
      <c r="BM386" s="485"/>
      <c r="BN386" s="485"/>
      <c r="BO386" s="485"/>
      <c r="BP386" s="485"/>
      <c r="BQ386" s="490"/>
      <c r="BR386" s="485"/>
      <c r="BS386" s="491" t="str">
        <f>IF(F386="","",IF(OR(AND(分岐管理シート!D384&lt;9, 分岐管理シート!L384&lt;10),AND(分岐管理シート!D384&gt;9, 分岐管理シート!L384&gt;10)),"","error"))</f>
        <v/>
      </c>
      <c r="BT386" s="491"/>
      <c r="BU386" s="491"/>
      <c r="BV386" s="491"/>
      <c r="BW386" s="491"/>
      <c r="BX386" s="491" t="str">
        <f>IF(AND(D386="R7_補正", OR(分岐管理シート!AF384&lt;27,分岐管理シート!AF384&gt;39)),"error","")</f>
        <v/>
      </c>
      <c r="BY386" s="491" t="str">
        <f>IF(F386="","",IF(OR(分岐管理シート!AG384&lt;27,分岐管理シート!AG384&gt;39),"error",""))</f>
        <v/>
      </c>
      <c r="BZ386" s="491" t="str">
        <f>IF(F386="","",IF(AND(OR(AD386="○", D386="R7_補正", D386="R7_予備"), 分岐管理シート!AG384&gt;=27),"",IF(AND(分岐管理シート!AG384&lt;=38, 分岐管理シート!AG384&gt;=27),"","error")))</f>
        <v/>
      </c>
      <c r="CA386" s="492" t="str">
        <f>IF(OR(D386="", D386="R6_補正", D386="R7_予備"),
   "",IF(F386="","",IF(AND(VLOOKUP(AE386,―!$AH$15:$AI$40,2,FALSE) &lt;= VLOOKUP(AF386,―!$AH$15:$AI$40,2,FALSE),VLOOKUP(AF386,―!$AH$15:$AI$40,2,FALSE) &lt;= VLOOKUP(AG386,―!$AH$15:$AI$40,2,FALSE)),"","error")))</f>
        <v/>
      </c>
      <c r="CB386" s="492" t="str">
        <f t="shared" si="19"/>
        <v/>
      </c>
      <c r="CC386" s="491" t="str">
        <f t="shared" si="20"/>
        <v/>
      </c>
      <c r="CD386" s="491" t="str">
        <f t="shared" si="21"/>
        <v/>
      </c>
      <c r="CE386" s="485"/>
      <c r="CF386" s="485"/>
      <c r="CG386" s="485"/>
      <c r="CH386" s="485"/>
      <c r="CI386" s="485" t="str">
        <f>分岐管理シート!BD384</f>
        <v/>
      </c>
      <c r="CJ386" s="493" t="str">
        <f t="shared" si="22"/>
        <v/>
      </c>
      <c r="CK386" s="555" t="str">
        <f>IF(D386="R6_補正",IF(SUM(変更カウント!D384:AR384)=0,"","error"),IF(AND(SUM(変更カウント!D384:AE384)=0,SUM(変更カウント!AH384:AP384)=0,変更カウント!AR384=0),"","error"))</f>
        <v/>
      </c>
    </row>
    <row r="387" spans="1:89" ht="24" thickBot="1" x14ac:dyDescent="0.25">
      <c r="A387" s="500"/>
      <c r="B387" s="501"/>
      <c r="C387" s="498">
        <v>313</v>
      </c>
      <c r="D387" s="467"/>
      <c r="E387" s="468"/>
      <c r="F387" s="469"/>
      <c r="G387" s="469"/>
      <c r="H387" s="469"/>
      <c r="I387" s="470"/>
      <c r="J387" s="470"/>
      <c r="K387" s="471"/>
      <c r="L387" s="470"/>
      <c r="M387" s="443"/>
      <c r="N387" s="443"/>
      <c r="O387" s="443"/>
      <c r="P387" s="472"/>
      <c r="Q387" s="197">
        <v>0</v>
      </c>
      <c r="R387" s="198">
        <v>0</v>
      </c>
      <c r="S387" s="473"/>
      <c r="T387" s="197"/>
      <c r="U387" s="197"/>
      <c r="V387" s="197"/>
      <c r="W387" s="474"/>
      <c r="X387" s="473"/>
      <c r="Y387" s="473"/>
      <c r="Z387" s="473"/>
      <c r="AA387" s="475"/>
      <c r="AB387" s="469"/>
      <c r="AC387" s="469"/>
      <c r="AD387" s="469"/>
      <c r="AE387" s="476"/>
      <c r="AF387" s="221"/>
      <c r="AG387" s="221"/>
      <c r="AH387" s="477"/>
      <c r="AI387" s="478"/>
      <c r="AJ387" s="475"/>
      <c r="AK387" s="479"/>
      <c r="AL387" s="479"/>
      <c r="AM387" s="480"/>
      <c r="AN387" s="479"/>
      <c r="AO387" s="481"/>
      <c r="AP387" s="482"/>
      <c r="AQ387" s="552"/>
      <c r="AR387" s="483"/>
      <c r="AS387" s="539"/>
      <c r="AT387" s="540"/>
      <c r="AU387" s="541"/>
      <c r="AV387" s="484"/>
      <c r="AW387" s="484"/>
      <c r="AX387" s="484"/>
      <c r="AY387" s="484"/>
      <c r="AZ387" s="484"/>
      <c r="BA387" s="484"/>
      <c r="BB387" s="485"/>
      <c r="BC387" s="485"/>
      <c r="BD387" s="486"/>
      <c r="BE387" s="487"/>
      <c r="BF387" s="485"/>
      <c r="BG387" s="484"/>
      <c r="BH387" s="485"/>
      <c r="BI387" s="485"/>
      <c r="BJ387" s="485"/>
      <c r="BK387" s="488"/>
      <c r="BL387" s="489"/>
      <c r="BM387" s="485"/>
      <c r="BN387" s="485"/>
      <c r="BO387" s="485"/>
      <c r="BP387" s="485"/>
      <c r="BQ387" s="490"/>
      <c r="BR387" s="485"/>
      <c r="BS387" s="491" t="str">
        <f>IF(F387="","",IF(OR(AND(分岐管理シート!D385&lt;9, 分岐管理シート!L385&lt;10),AND(分岐管理シート!D385&gt;9, 分岐管理シート!L385&gt;10)),"","error"))</f>
        <v/>
      </c>
      <c r="BT387" s="491"/>
      <c r="BU387" s="491"/>
      <c r="BV387" s="491"/>
      <c r="BW387" s="491"/>
      <c r="BX387" s="491" t="str">
        <f>IF(AND(D387="R7_補正", OR(分岐管理シート!AF385&lt;27,分岐管理シート!AF385&gt;39)),"error","")</f>
        <v/>
      </c>
      <c r="BY387" s="491" t="str">
        <f>IF(F387="","",IF(OR(分岐管理シート!AG385&lt;27,分岐管理シート!AG385&gt;39),"error",""))</f>
        <v/>
      </c>
      <c r="BZ387" s="491" t="str">
        <f>IF(F387="","",IF(AND(OR(AD387="○", D387="R7_補正", D387="R7_予備"), 分岐管理シート!AG385&gt;=27),"",IF(AND(分岐管理シート!AG385&lt;=38, 分岐管理シート!AG385&gt;=27),"","error")))</f>
        <v/>
      </c>
      <c r="CA387" s="492" t="str">
        <f>IF(OR(D387="", D387="R6_補正", D387="R7_予備"),
   "",IF(F387="","",IF(AND(VLOOKUP(AE387,―!$AH$15:$AI$40,2,FALSE) &lt;= VLOOKUP(AF387,―!$AH$15:$AI$40,2,FALSE),VLOOKUP(AF387,―!$AH$15:$AI$40,2,FALSE) &lt;= VLOOKUP(AG387,―!$AH$15:$AI$40,2,FALSE)),"","error")))</f>
        <v/>
      </c>
      <c r="CB387" s="492" t="str">
        <f t="shared" si="19"/>
        <v/>
      </c>
      <c r="CC387" s="491" t="str">
        <f t="shared" si="20"/>
        <v/>
      </c>
      <c r="CD387" s="491" t="str">
        <f t="shared" si="21"/>
        <v/>
      </c>
      <c r="CE387" s="485"/>
      <c r="CF387" s="485"/>
      <c r="CG387" s="485"/>
      <c r="CH387" s="485"/>
      <c r="CI387" s="485" t="str">
        <f>分岐管理シート!BD385</f>
        <v/>
      </c>
      <c r="CJ387" s="493" t="str">
        <f t="shared" si="22"/>
        <v/>
      </c>
      <c r="CK387" s="555" t="str">
        <f>IF(D387="R6_補正",IF(SUM(変更カウント!D385:AR385)=0,"","error"),IF(AND(SUM(変更カウント!D385:AE385)=0,SUM(変更カウント!AH385:AP385)=0,変更カウント!AR385=0),"","error"))</f>
        <v/>
      </c>
    </row>
    <row r="388" spans="1:89" ht="24" thickBot="1" x14ac:dyDescent="0.25">
      <c r="A388" s="500"/>
      <c r="B388" s="501"/>
      <c r="C388" s="499">
        <v>314</v>
      </c>
      <c r="D388" s="467"/>
      <c r="E388" s="468"/>
      <c r="F388" s="469"/>
      <c r="G388" s="469"/>
      <c r="H388" s="469"/>
      <c r="I388" s="470"/>
      <c r="J388" s="470"/>
      <c r="K388" s="471"/>
      <c r="L388" s="470"/>
      <c r="M388" s="443"/>
      <c r="N388" s="443"/>
      <c r="O388" s="443"/>
      <c r="P388" s="472"/>
      <c r="Q388" s="197">
        <v>0</v>
      </c>
      <c r="R388" s="198">
        <v>0</v>
      </c>
      <c r="S388" s="473"/>
      <c r="T388" s="197"/>
      <c r="U388" s="197"/>
      <c r="V388" s="197"/>
      <c r="W388" s="474"/>
      <c r="X388" s="473"/>
      <c r="Y388" s="473"/>
      <c r="Z388" s="473"/>
      <c r="AA388" s="475"/>
      <c r="AB388" s="469"/>
      <c r="AC388" s="469"/>
      <c r="AD388" s="469"/>
      <c r="AE388" s="476"/>
      <c r="AF388" s="221"/>
      <c r="AG388" s="221"/>
      <c r="AH388" s="477"/>
      <c r="AI388" s="478"/>
      <c r="AJ388" s="475"/>
      <c r="AK388" s="479"/>
      <c r="AL388" s="479"/>
      <c r="AM388" s="480"/>
      <c r="AN388" s="479"/>
      <c r="AO388" s="481"/>
      <c r="AP388" s="482"/>
      <c r="AQ388" s="552"/>
      <c r="AR388" s="483"/>
      <c r="AS388" s="539"/>
      <c r="AT388" s="540"/>
      <c r="AU388" s="541"/>
      <c r="AV388" s="484"/>
      <c r="AW388" s="484"/>
      <c r="AX388" s="484"/>
      <c r="AY388" s="484"/>
      <c r="AZ388" s="484"/>
      <c r="BA388" s="484"/>
      <c r="BB388" s="485"/>
      <c r="BC388" s="485"/>
      <c r="BD388" s="486"/>
      <c r="BE388" s="487"/>
      <c r="BF388" s="485"/>
      <c r="BG388" s="484"/>
      <c r="BH388" s="485"/>
      <c r="BI388" s="485"/>
      <c r="BJ388" s="485"/>
      <c r="BK388" s="488"/>
      <c r="BL388" s="489"/>
      <c r="BM388" s="485"/>
      <c r="BN388" s="485"/>
      <c r="BO388" s="485"/>
      <c r="BP388" s="485"/>
      <c r="BQ388" s="490"/>
      <c r="BR388" s="485"/>
      <c r="BS388" s="491" t="str">
        <f>IF(F388="","",IF(OR(AND(分岐管理シート!D386&lt;9, 分岐管理シート!L386&lt;10),AND(分岐管理シート!D386&gt;9, 分岐管理シート!L386&gt;10)),"","error"))</f>
        <v/>
      </c>
      <c r="BT388" s="491"/>
      <c r="BU388" s="491"/>
      <c r="BV388" s="491"/>
      <c r="BW388" s="491"/>
      <c r="BX388" s="491" t="str">
        <f>IF(AND(D388="R7_補正", OR(分岐管理シート!AF386&lt;27,分岐管理シート!AF386&gt;39)),"error","")</f>
        <v/>
      </c>
      <c r="BY388" s="491" t="str">
        <f>IF(F388="","",IF(OR(分岐管理シート!AG386&lt;27,分岐管理シート!AG386&gt;39),"error",""))</f>
        <v/>
      </c>
      <c r="BZ388" s="491" t="str">
        <f>IF(F388="","",IF(AND(OR(AD388="○", D388="R7_補正", D388="R7_予備"), 分岐管理シート!AG386&gt;=27),"",IF(AND(分岐管理シート!AG386&lt;=38, 分岐管理シート!AG386&gt;=27),"","error")))</f>
        <v/>
      </c>
      <c r="CA388" s="492" t="str">
        <f>IF(OR(D388="", D388="R6_補正", D388="R7_予備"),
   "",IF(F388="","",IF(AND(VLOOKUP(AE388,―!$AH$15:$AI$40,2,FALSE) &lt;= VLOOKUP(AF388,―!$AH$15:$AI$40,2,FALSE),VLOOKUP(AF388,―!$AH$15:$AI$40,2,FALSE) &lt;= VLOOKUP(AG388,―!$AH$15:$AI$40,2,FALSE)),"","error")))</f>
        <v/>
      </c>
      <c r="CB388" s="492" t="str">
        <f t="shared" si="19"/>
        <v/>
      </c>
      <c r="CC388" s="491" t="str">
        <f t="shared" si="20"/>
        <v/>
      </c>
      <c r="CD388" s="491" t="str">
        <f t="shared" si="21"/>
        <v/>
      </c>
      <c r="CE388" s="485"/>
      <c r="CF388" s="485"/>
      <c r="CG388" s="485"/>
      <c r="CH388" s="485"/>
      <c r="CI388" s="485" t="str">
        <f>分岐管理シート!BD386</f>
        <v/>
      </c>
      <c r="CJ388" s="493" t="str">
        <f t="shared" si="22"/>
        <v/>
      </c>
      <c r="CK388" s="555" t="str">
        <f>IF(D388="R6_補正",IF(SUM(変更カウント!D386:AR386)=0,"","error"),IF(AND(SUM(変更カウント!D386:AE386)=0,SUM(変更カウント!AH386:AP386)=0,変更カウント!AR386=0),"","error"))</f>
        <v/>
      </c>
    </row>
    <row r="389" spans="1:89" ht="24" thickBot="1" x14ac:dyDescent="0.25">
      <c r="A389" s="500"/>
      <c r="B389" s="501"/>
      <c r="C389" s="499">
        <v>315</v>
      </c>
      <c r="D389" s="467"/>
      <c r="E389" s="468"/>
      <c r="F389" s="469"/>
      <c r="G389" s="469"/>
      <c r="H389" s="469"/>
      <c r="I389" s="470"/>
      <c r="J389" s="470"/>
      <c r="K389" s="471"/>
      <c r="L389" s="470"/>
      <c r="M389" s="443"/>
      <c r="N389" s="443"/>
      <c r="O389" s="443"/>
      <c r="P389" s="472"/>
      <c r="Q389" s="197">
        <v>0</v>
      </c>
      <c r="R389" s="198">
        <v>0</v>
      </c>
      <c r="S389" s="473"/>
      <c r="T389" s="197"/>
      <c r="U389" s="197"/>
      <c r="V389" s="197"/>
      <c r="W389" s="474"/>
      <c r="X389" s="473"/>
      <c r="Y389" s="473"/>
      <c r="Z389" s="473"/>
      <c r="AA389" s="475"/>
      <c r="AB389" s="469"/>
      <c r="AC389" s="469"/>
      <c r="AD389" s="469"/>
      <c r="AE389" s="476"/>
      <c r="AF389" s="221"/>
      <c r="AG389" s="221"/>
      <c r="AH389" s="477"/>
      <c r="AI389" s="478"/>
      <c r="AJ389" s="475"/>
      <c r="AK389" s="479"/>
      <c r="AL389" s="479"/>
      <c r="AM389" s="480"/>
      <c r="AN389" s="479"/>
      <c r="AO389" s="481"/>
      <c r="AP389" s="482"/>
      <c r="AQ389" s="552"/>
      <c r="AR389" s="483"/>
      <c r="AS389" s="539"/>
      <c r="AT389" s="540"/>
      <c r="AU389" s="541"/>
      <c r="AV389" s="484"/>
      <c r="AW389" s="484"/>
      <c r="AX389" s="484"/>
      <c r="AY389" s="484"/>
      <c r="AZ389" s="484"/>
      <c r="BA389" s="484"/>
      <c r="BB389" s="485"/>
      <c r="BC389" s="485"/>
      <c r="BD389" s="486"/>
      <c r="BE389" s="487"/>
      <c r="BF389" s="485"/>
      <c r="BG389" s="484"/>
      <c r="BH389" s="485"/>
      <c r="BI389" s="485"/>
      <c r="BJ389" s="485"/>
      <c r="BK389" s="488"/>
      <c r="BL389" s="489"/>
      <c r="BM389" s="485"/>
      <c r="BN389" s="485"/>
      <c r="BO389" s="485"/>
      <c r="BP389" s="485"/>
      <c r="BQ389" s="490"/>
      <c r="BR389" s="485"/>
      <c r="BS389" s="491" t="str">
        <f>IF(F389="","",IF(OR(AND(分岐管理シート!D387&lt;9, 分岐管理シート!L387&lt;10),AND(分岐管理シート!D387&gt;9, 分岐管理シート!L387&gt;10)),"","error"))</f>
        <v/>
      </c>
      <c r="BT389" s="491"/>
      <c r="BU389" s="491"/>
      <c r="BV389" s="491"/>
      <c r="BW389" s="491"/>
      <c r="BX389" s="491" t="str">
        <f>IF(AND(D389="R7_補正", OR(分岐管理シート!AF387&lt;27,分岐管理シート!AF387&gt;39)),"error","")</f>
        <v/>
      </c>
      <c r="BY389" s="491" t="str">
        <f>IF(F389="","",IF(OR(分岐管理シート!AG387&lt;27,分岐管理シート!AG387&gt;39),"error",""))</f>
        <v/>
      </c>
      <c r="BZ389" s="491" t="str">
        <f>IF(F389="","",IF(AND(OR(AD389="○", D389="R7_補正", D389="R7_予備"), 分岐管理シート!AG387&gt;=27),"",IF(AND(分岐管理シート!AG387&lt;=38, 分岐管理シート!AG387&gt;=27),"","error")))</f>
        <v/>
      </c>
      <c r="CA389" s="492" t="str">
        <f>IF(OR(D389="", D389="R6_補正", D389="R7_予備"),
   "",IF(F389="","",IF(AND(VLOOKUP(AE389,―!$AH$15:$AI$40,2,FALSE) &lt;= VLOOKUP(AF389,―!$AH$15:$AI$40,2,FALSE),VLOOKUP(AF389,―!$AH$15:$AI$40,2,FALSE) &lt;= VLOOKUP(AG389,―!$AH$15:$AI$40,2,FALSE)),"","error")))</f>
        <v/>
      </c>
      <c r="CB389" s="492" t="str">
        <f t="shared" si="19"/>
        <v/>
      </c>
      <c r="CC389" s="491" t="str">
        <f t="shared" si="20"/>
        <v/>
      </c>
      <c r="CD389" s="491" t="str">
        <f t="shared" si="21"/>
        <v/>
      </c>
      <c r="CE389" s="485"/>
      <c r="CF389" s="485"/>
      <c r="CG389" s="485"/>
      <c r="CH389" s="485"/>
      <c r="CI389" s="485" t="str">
        <f>分岐管理シート!BD387</f>
        <v/>
      </c>
      <c r="CJ389" s="493" t="str">
        <f t="shared" si="22"/>
        <v/>
      </c>
      <c r="CK389" s="555" t="str">
        <f>IF(D389="R6_補正",IF(SUM(変更カウント!D387:AR387)=0,"","error"),IF(AND(SUM(変更カウント!D387:AE387)=0,SUM(変更カウント!AH387:AP387)=0,変更カウント!AR387=0),"","error"))</f>
        <v/>
      </c>
    </row>
    <row r="390" spans="1:89" ht="24" thickBot="1" x14ac:dyDescent="0.25">
      <c r="A390" s="500"/>
      <c r="B390" s="501"/>
      <c r="C390" s="498">
        <v>316</v>
      </c>
      <c r="D390" s="467"/>
      <c r="E390" s="468"/>
      <c r="F390" s="469"/>
      <c r="G390" s="469"/>
      <c r="H390" s="469"/>
      <c r="I390" s="470"/>
      <c r="J390" s="470"/>
      <c r="K390" s="471"/>
      <c r="L390" s="470"/>
      <c r="M390" s="443"/>
      <c r="N390" s="443"/>
      <c r="O390" s="443"/>
      <c r="P390" s="472"/>
      <c r="Q390" s="197">
        <v>0</v>
      </c>
      <c r="R390" s="198">
        <v>0</v>
      </c>
      <c r="S390" s="473"/>
      <c r="T390" s="197"/>
      <c r="U390" s="197"/>
      <c r="V390" s="197"/>
      <c r="W390" s="474"/>
      <c r="X390" s="473"/>
      <c r="Y390" s="473"/>
      <c r="Z390" s="473"/>
      <c r="AA390" s="475"/>
      <c r="AB390" s="469"/>
      <c r="AC390" s="469"/>
      <c r="AD390" s="469"/>
      <c r="AE390" s="476"/>
      <c r="AF390" s="221"/>
      <c r="AG390" s="221"/>
      <c r="AH390" s="477"/>
      <c r="AI390" s="478"/>
      <c r="AJ390" s="475"/>
      <c r="AK390" s="479"/>
      <c r="AL390" s="479"/>
      <c r="AM390" s="480"/>
      <c r="AN390" s="479"/>
      <c r="AO390" s="481"/>
      <c r="AP390" s="482"/>
      <c r="AQ390" s="552"/>
      <c r="AR390" s="483"/>
      <c r="AS390" s="539"/>
      <c r="AT390" s="540"/>
      <c r="AU390" s="541"/>
      <c r="AV390" s="484"/>
      <c r="AW390" s="484"/>
      <c r="AX390" s="484"/>
      <c r="AY390" s="484"/>
      <c r="AZ390" s="484"/>
      <c r="BA390" s="484"/>
      <c r="BB390" s="485"/>
      <c r="BC390" s="485"/>
      <c r="BD390" s="486"/>
      <c r="BE390" s="487"/>
      <c r="BF390" s="485"/>
      <c r="BG390" s="484"/>
      <c r="BH390" s="485"/>
      <c r="BI390" s="485"/>
      <c r="BJ390" s="485"/>
      <c r="BK390" s="488"/>
      <c r="BL390" s="489"/>
      <c r="BM390" s="485"/>
      <c r="BN390" s="485"/>
      <c r="BO390" s="485"/>
      <c r="BP390" s="485"/>
      <c r="BQ390" s="490"/>
      <c r="BR390" s="485"/>
      <c r="BS390" s="491" t="str">
        <f>IF(F390="","",IF(OR(AND(分岐管理シート!D388&lt;9, 分岐管理シート!L388&lt;10),AND(分岐管理シート!D388&gt;9, 分岐管理シート!L388&gt;10)),"","error"))</f>
        <v/>
      </c>
      <c r="BT390" s="491"/>
      <c r="BU390" s="491"/>
      <c r="BV390" s="491"/>
      <c r="BW390" s="491"/>
      <c r="BX390" s="491" t="str">
        <f>IF(AND(D390="R7_補正", OR(分岐管理シート!AF388&lt;27,分岐管理シート!AF388&gt;39)),"error","")</f>
        <v/>
      </c>
      <c r="BY390" s="491" t="str">
        <f>IF(F390="","",IF(OR(分岐管理シート!AG388&lt;27,分岐管理シート!AG388&gt;39),"error",""))</f>
        <v/>
      </c>
      <c r="BZ390" s="491" t="str">
        <f>IF(F390="","",IF(AND(OR(AD390="○", D390="R7_補正", D390="R7_予備"), 分岐管理シート!AG388&gt;=27),"",IF(AND(分岐管理シート!AG388&lt;=38, 分岐管理シート!AG388&gt;=27),"","error")))</f>
        <v/>
      </c>
      <c r="CA390" s="492" t="str">
        <f>IF(OR(D390="", D390="R6_補正", D390="R7_予備"),
   "",IF(F390="","",IF(AND(VLOOKUP(AE390,―!$AH$15:$AI$40,2,FALSE) &lt;= VLOOKUP(AF390,―!$AH$15:$AI$40,2,FALSE),VLOOKUP(AF390,―!$AH$15:$AI$40,2,FALSE) &lt;= VLOOKUP(AG390,―!$AH$15:$AI$40,2,FALSE)),"","error")))</f>
        <v/>
      </c>
      <c r="CB390" s="492" t="str">
        <f t="shared" si="19"/>
        <v/>
      </c>
      <c r="CC390" s="491" t="str">
        <f t="shared" si="20"/>
        <v/>
      </c>
      <c r="CD390" s="491" t="str">
        <f t="shared" si="21"/>
        <v/>
      </c>
      <c r="CE390" s="485"/>
      <c r="CF390" s="485"/>
      <c r="CG390" s="485"/>
      <c r="CH390" s="485"/>
      <c r="CI390" s="485" t="str">
        <f>分岐管理シート!BD388</f>
        <v/>
      </c>
      <c r="CJ390" s="493" t="str">
        <f t="shared" si="22"/>
        <v/>
      </c>
      <c r="CK390" s="555" t="str">
        <f>IF(D390="R6_補正",IF(SUM(変更カウント!D388:AR388)=0,"","error"),IF(AND(SUM(変更カウント!D388:AE388)=0,SUM(変更カウント!AH388:AP388)=0,変更カウント!AR388=0),"","error"))</f>
        <v/>
      </c>
    </row>
    <row r="391" spans="1:89" ht="24" thickBot="1" x14ac:dyDescent="0.25">
      <c r="A391" s="500"/>
      <c r="B391" s="501"/>
      <c r="C391" s="499">
        <v>317</v>
      </c>
      <c r="D391" s="467"/>
      <c r="E391" s="468"/>
      <c r="F391" s="469"/>
      <c r="G391" s="469"/>
      <c r="H391" s="469"/>
      <c r="I391" s="470"/>
      <c r="J391" s="470"/>
      <c r="K391" s="471"/>
      <c r="L391" s="470"/>
      <c r="M391" s="443"/>
      <c r="N391" s="443"/>
      <c r="O391" s="443"/>
      <c r="P391" s="472"/>
      <c r="Q391" s="197">
        <v>0</v>
      </c>
      <c r="R391" s="198">
        <v>0</v>
      </c>
      <c r="S391" s="473"/>
      <c r="T391" s="197"/>
      <c r="U391" s="197"/>
      <c r="V391" s="197"/>
      <c r="W391" s="474"/>
      <c r="X391" s="473"/>
      <c r="Y391" s="473"/>
      <c r="Z391" s="473"/>
      <c r="AA391" s="475"/>
      <c r="AB391" s="469"/>
      <c r="AC391" s="469"/>
      <c r="AD391" s="469"/>
      <c r="AE391" s="476"/>
      <c r="AF391" s="221"/>
      <c r="AG391" s="221"/>
      <c r="AH391" s="477"/>
      <c r="AI391" s="478"/>
      <c r="AJ391" s="475"/>
      <c r="AK391" s="479"/>
      <c r="AL391" s="479"/>
      <c r="AM391" s="480"/>
      <c r="AN391" s="479"/>
      <c r="AO391" s="481"/>
      <c r="AP391" s="482"/>
      <c r="AQ391" s="552"/>
      <c r="AR391" s="483"/>
      <c r="AS391" s="539"/>
      <c r="AT391" s="540"/>
      <c r="AU391" s="541"/>
      <c r="AV391" s="484"/>
      <c r="AW391" s="484"/>
      <c r="AX391" s="484"/>
      <c r="AY391" s="484"/>
      <c r="AZ391" s="484"/>
      <c r="BA391" s="484"/>
      <c r="BB391" s="485"/>
      <c r="BC391" s="485"/>
      <c r="BD391" s="486"/>
      <c r="BE391" s="487"/>
      <c r="BF391" s="485"/>
      <c r="BG391" s="484"/>
      <c r="BH391" s="485"/>
      <c r="BI391" s="485"/>
      <c r="BJ391" s="485"/>
      <c r="BK391" s="488"/>
      <c r="BL391" s="489"/>
      <c r="BM391" s="485"/>
      <c r="BN391" s="485"/>
      <c r="BO391" s="485"/>
      <c r="BP391" s="485"/>
      <c r="BQ391" s="490"/>
      <c r="BR391" s="485"/>
      <c r="BS391" s="491" t="str">
        <f>IF(F391="","",IF(OR(AND(分岐管理シート!D389&lt;9, 分岐管理シート!L389&lt;10),AND(分岐管理シート!D389&gt;9, 分岐管理シート!L389&gt;10)),"","error"))</f>
        <v/>
      </c>
      <c r="BT391" s="491"/>
      <c r="BU391" s="491"/>
      <c r="BV391" s="491"/>
      <c r="BW391" s="491"/>
      <c r="BX391" s="491" t="str">
        <f>IF(AND(D391="R7_補正", OR(分岐管理シート!AF389&lt;27,分岐管理シート!AF389&gt;39)),"error","")</f>
        <v/>
      </c>
      <c r="BY391" s="491" t="str">
        <f>IF(F391="","",IF(OR(分岐管理シート!AG389&lt;27,分岐管理シート!AG389&gt;39),"error",""))</f>
        <v/>
      </c>
      <c r="BZ391" s="491" t="str">
        <f>IF(F391="","",IF(AND(OR(AD391="○", D391="R7_補正", D391="R7_予備"), 分岐管理シート!AG389&gt;=27),"",IF(AND(分岐管理シート!AG389&lt;=38, 分岐管理シート!AG389&gt;=27),"","error")))</f>
        <v/>
      </c>
      <c r="CA391" s="492" t="str">
        <f>IF(OR(D391="", D391="R6_補正", D391="R7_予備"),
   "",IF(F391="","",IF(AND(VLOOKUP(AE391,―!$AH$15:$AI$40,2,FALSE) &lt;= VLOOKUP(AF391,―!$AH$15:$AI$40,2,FALSE),VLOOKUP(AF391,―!$AH$15:$AI$40,2,FALSE) &lt;= VLOOKUP(AG391,―!$AH$15:$AI$40,2,FALSE)),"","error")))</f>
        <v/>
      </c>
      <c r="CB391" s="492" t="str">
        <f t="shared" si="19"/>
        <v/>
      </c>
      <c r="CC391" s="491" t="str">
        <f t="shared" si="20"/>
        <v/>
      </c>
      <c r="CD391" s="491" t="str">
        <f t="shared" si="21"/>
        <v/>
      </c>
      <c r="CE391" s="485"/>
      <c r="CF391" s="485"/>
      <c r="CG391" s="485"/>
      <c r="CH391" s="485"/>
      <c r="CI391" s="485" t="str">
        <f>分岐管理シート!BD389</f>
        <v/>
      </c>
      <c r="CJ391" s="493" t="str">
        <f t="shared" si="22"/>
        <v/>
      </c>
      <c r="CK391" s="555" t="str">
        <f>IF(D391="R6_補正",IF(SUM(変更カウント!D389:AR389)=0,"","error"),IF(AND(SUM(変更カウント!D389:AE389)=0,SUM(変更カウント!AH389:AP389)=0,変更カウント!AR389=0),"","error"))</f>
        <v/>
      </c>
    </row>
    <row r="392" spans="1:89" ht="24" thickBot="1" x14ac:dyDescent="0.25">
      <c r="A392" s="500"/>
      <c r="B392" s="501"/>
      <c r="C392" s="499">
        <v>318</v>
      </c>
      <c r="D392" s="467"/>
      <c r="E392" s="468"/>
      <c r="F392" s="469"/>
      <c r="G392" s="469"/>
      <c r="H392" s="469"/>
      <c r="I392" s="470"/>
      <c r="J392" s="470"/>
      <c r="K392" s="471"/>
      <c r="L392" s="470"/>
      <c r="M392" s="443"/>
      <c r="N392" s="443"/>
      <c r="O392" s="443"/>
      <c r="P392" s="472"/>
      <c r="Q392" s="197">
        <v>0</v>
      </c>
      <c r="R392" s="198">
        <v>0</v>
      </c>
      <c r="S392" s="473"/>
      <c r="T392" s="197"/>
      <c r="U392" s="197"/>
      <c r="V392" s="197"/>
      <c r="W392" s="474"/>
      <c r="X392" s="473"/>
      <c r="Y392" s="473"/>
      <c r="Z392" s="473"/>
      <c r="AA392" s="475"/>
      <c r="AB392" s="469"/>
      <c r="AC392" s="469"/>
      <c r="AD392" s="469"/>
      <c r="AE392" s="476"/>
      <c r="AF392" s="221"/>
      <c r="AG392" s="221"/>
      <c r="AH392" s="477"/>
      <c r="AI392" s="478"/>
      <c r="AJ392" s="475"/>
      <c r="AK392" s="479"/>
      <c r="AL392" s="479"/>
      <c r="AM392" s="480"/>
      <c r="AN392" s="479"/>
      <c r="AO392" s="481"/>
      <c r="AP392" s="482"/>
      <c r="AQ392" s="552"/>
      <c r="AR392" s="483"/>
      <c r="AS392" s="539"/>
      <c r="AT392" s="540"/>
      <c r="AU392" s="541"/>
      <c r="AV392" s="484"/>
      <c r="AW392" s="484"/>
      <c r="AX392" s="484"/>
      <c r="AY392" s="484"/>
      <c r="AZ392" s="484"/>
      <c r="BA392" s="484"/>
      <c r="BB392" s="485"/>
      <c r="BC392" s="485"/>
      <c r="BD392" s="486"/>
      <c r="BE392" s="487"/>
      <c r="BF392" s="485"/>
      <c r="BG392" s="484"/>
      <c r="BH392" s="485"/>
      <c r="BI392" s="485"/>
      <c r="BJ392" s="485"/>
      <c r="BK392" s="488"/>
      <c r="BL392" s="489"/>
      <c r="BM392" s="485"/>
      <c r="BN392" s="485"/>
      <c r="BO392" s="485"/>
      <c r="BP392" s="485"/>
      <c r="BQ392" s="490"/>
      <c r="BR392" s="485"/>
      <c r="BS392" s="491" t="str">
        <f>IF(F392="","",IF(OR(AND(分岐管理シート!D390&lt;9, 分岐管理シート!L390&lt;10),AND(分岐管理シート!D390&gt;9, 分岐管理シート!L390&gt;10)),"","error"))</f>
        <v/>
      </c>
      <c r="BT392" s="491"/>
      <c r="BU392" s="491"/>
      <c r="BV392" s="491"/>
      <c r="BW392" s="491"/>
      <c r="BX392" s="491" t="str">
        <f>IF(AND(D392="R7_補正", OR(分岐管理シート!AF390&lt;27,分岐管理シート!AF390&gt;39)),"error","")</f>
        <v/>
      </c>
      <c r="BY392" s="491" t="str">
        <f>IF(F392="","",IF(OR(分岐管理シート!AG390&lt;27,分岐管理シート!AG390&gt;39),"error",""))</f>
        <v/>
      </c>
      <c r="BZ392" s="491" t="str">
        <f>IF(F392="","",IF(AND(OR(AD392="○", D392="R7_補正", D392="R7_予備"), 分岐管理シート!AG390&gt;=27),"",IF(AND(分岐管理シート!AG390&lt;=38, 分岐管理シート!AG390&gt;=27),"","error")))</f>
        <v/>
      </c>
      <c r="CA392" s="492" t="str">
        <f>IF(OR(D392="", D392="R6_補正", D392="R7_予備"),
   "",IF(F392="","",IF(AND(VLOOKUP(AE392,―!$AH$15:$AI$40,2,FALSE) &lt;= VLOOKUP(AF392,―!$AH$15:$AI$40,2,FALSE),VLOOKUP(AF392,―!$AH$15:$AI$40,2,FALSE) &lt;= VLOOKUP(AG392,―!$AH$15:$AI$40,2,FALSE)),"","error")))</f>
        <v/>
      </c>
      <c r="CB392" s="492" t="str">
        <f t="shared" si="19"/>
        <v/>
      </c>
      <c r="CC392" s="491" t="str">
        <f t="shared" si="20"/>
        <v/>
      </c>
      <c r="CD392" s="491" t="str">
        <f t="shared" si="21"/>
        <v/>
      </c>
      <c r="CE392" s="485"/>
      <c r="CF392" s="485"/>
      <c r="CG392" s="485"/>
      <c r="CH392" s="485"/>
      <c r="CI392" s="485" t="str">
        <f>分岐管理シート!BD390</f>
        <v/>
      </c>
      <c r="CJ392" s="493" t="str">
        <f t="shared" si="22"/>
        <v/>
      </c>
      <c r="CK392" s="555" t="str">
        <f>IF(D392="R6_補正",IF(SUM(変更カウント!D390:AR390)=0,"","error"),IF(AND(SUM(変更カウント!D390:AE390)=0,SUM(変更カウント!AH390:AP390)=0,変更カウント!AR390=0),"","error"))</f>
        <v/>
      </c>
    </row>
    <row r="393" spans="1:89" ht="24" thickBot="1" x14ac:dyDescent="0.25">
      <c r="A393" s="500"/>
      <c r="B393" s="501"/>
      <c r="C393" s="498">
        <v>319</v>
      </c>
      <c r="D393" s="467"/>
      <c r="E393" s="468"/>
      <c r="F393" s="469"/>
      <c r="G393" s="469"/>
      <c r="H393" s="469"/>
      <c r="I393" s="470"/>
      <c r="J393" s="470"/>
      <c r="K393" s="471"/>
      <c r="L393" s="470"/>
      <c r="M393" s="443"/>
      <c r="N393" s="443"/>
      <c r="O393" s="443"/>
      <c r="P393" s="472"/>
      <c r="Q393" s="197">
        <v>0</v>
      </c>
      <c r="R393" s="198">
        <v>0</v>
      </c>
      <c r="S393" s="473"/>
      <c r="T393" s="197"/>
      <c r="U393" s="197"/>
      <c r="V393" s="197"/>
      <c r="W393" s="474"/>
      <c r="X393" s="473"/>
      <c r="Y393" s="473"/>
      <c r="Z393" s="473"/>
      <c r="AA393" s="475"/>
      <c r="AB393" s="469"/>
      <c r="AC393" s="469"/>
      <c r="AD393" s="469"/>
      <c r="AE393" s="476"/>
      <c r="AF393" s="221"/>
      <c r="AG393" s="221"/>
      <c r="AH393" s="477"/>
      <c r="AI393" s="478"/>
      <c r="AJ393" s="475"/>
      <c r="AK393" s="479"/>
      <c r="AL393" s="479"/>
      <c r="AM393" s="480"/>
      <c r="AN393" s="479"/>
      <c r="AO393" s="481"/>
      <c r="AP393" s="482"/>
      <c r="AQ393" s="552"/>
      <c r="AR393" s="483"/>
      <c r="AS393" s="539"/>
      <c r="AT393" s="540"/>
      <c r="AU393" s="541"/>
      <c r="AV393" s="484"/>
      <c r="AW393" s="484"/>
      <c r="AX393" s="484"/>
      <c r="AY393" s="484"/>
      <c r="AZ393" s="484"/>
      <c r="BA393" s="484"/>
      <c r="BB393" s="485"/>
      <c r="BC393" s="485"/>
      <c r="BD393" s="486"/>
      <c r="BE393" s="487"/>
      <c r="BF393" s="485"/>
      <c r="BG393" s="484"/>
      <c r="BH393" s="485"/>
      <c r="BI393" s="485"/>
      <c r="BJ393" s="485"/>
      <c r="BK393" s="488"/>
      <c r="BL393" s="489"/>
      <c r="BM393" s="485"/>
      <c r="BN393" s="485"/>
      <c r="BO393" s="485"/>
      <c r="BP393" s="485"/>
      <c r="BQ393" s="490"/>
      <c r="BR393" s="485"/>
      <c r="BS393" s="491" t="str">
        <f>IF(F393="","",IF(OR(AND(分岐管理シート!D391&lt;9, 分岐管理シート!L391&lt;10),AND(分岐管理シート!D391&gt;9, 分岐管理シート!L391&gt;10)),"","error"))</f>
        <v/>
      </c>
      <c r="BT393" s="491"/>
      <c r="BU393" s="491"/>
      <c r="BV393" s="491"/>
      <c r="BW393" s="491"/>
      <c r="BX393" s="491" t="str">
        <f>IF(AND(D393="R7_補正", OR(分岐管理シート!AF391&lt;27,分岐管理シート!AF391&gt;39)),"error","")</f>
        <v/>
      </c>
      <c r="BY393" s="491" t="str">
        <f>IF(F393="","",IF(OR(分岐管理シート!AG391&lt;27,分岐管理シート!AG391&gt;39),"error",""))</f>
        <v/>
      </c>
      <c r="BZ393" s="491" t="str">
        <f>IF(F393="","",IF(AND(OR(AD393="○", D393="R7_補正", D393="R7_予備"), 分岐管理シート!AG391&gt;=27),"",IF(AND(分岐管理シート!AG391&lt;=38, 分岐管理シート!AG391&gt;=27),"","error")))</f>
        <v/>
      </c>
      <c r="CA393" s="492" t="str">
        <f>IF(OR(D393="", D393="R6_補正", D393="R7_予備"),
   "",IF(F393="","",IF(AND(VLOOKUP(AE393,―!$AH$15:$AI$40,2,FALSE) &lt;= VLOOKUP(AF393,―!$AH$15:$AI$40,2,FALSE),VLOOKUP(AF393,―!$AH$15:$AI$40,2,FALSE) &lt;= VLOOKUP(AG393,―!$AH$15:$AI$40,2,FALSE)),"","error")))</f>
        <v/>
      </c>
      <c r="CB393" s="492" t="str">
        <f t="shared" si="19"/>
        <v/>
      </c>
      <c r="CC393" s="491" t="str">
        <f t="shared" si="20"/>
        <v/>
      </c>
      <c r="CD393" s="491" t="str">
        <f t="shared" si="21"/>
        <v/>
      </c>
      <c r="CE393" s="485"/>
      <c r="CF393" s="485"/>
      <c r="CG393" s="485"/>
      <c r="CH393" s="485"/>
      <c r="CI393" s="485" t="str">
        <f>分岐管理シート!BD391</f>
        <v/>
      </c>
      <c r="CJ393" s="493" t="str">
        <f t="shared" si="22"/>
        <v/>
      </c>
      <c r="CK393" s="555" t="str">
        <f>IF(D393="R6_補正",IF(SUM(変更カウント!D391:AR391)=0,"","error"),IF(AND(SUM(変更カウント!D391:AE391)=0,SUM(変更カウント!AH391:AP391)=0,変更カウント!AR391=0),"","error"))</f>
        <v/>
      </c>
    </row>
    <row r="394" spans="1:89" ht="24" thickBot="1" x14ac:dyDescent="0.25">
      <c r="A394" s="500"/>
      <c r="B394" s="501"/>
      <c r="C394" s="499">
        <v>320</v>
      </c>
      <c r="D394" s="467"/>
      <c r="E394" s="468"/>
      <c r="F394" s="469"/>
      <c r="G394" s="469"/>
      <c r="H394" s="469"/>
      <c r="I394" s="470"/>
      <c r="J394" s="470"/>
      <c r="K394" s="471"/>
      <c r="L394" s="470"/>
      <c r="M394" s="443"/>
      <c r="N394" s="443"/>
      <c r="O394" s="443"/>
      <c r="P394" s="472"/>
      <c r="Q394" s="197">
        <v>0</v>
      </c>
      <c r="R394" s="198">
        <v>0</v>
      </c>
      <c r="S394" s="473"/>
      <c r="T394" s="197"/>
      <c r="U394" s="197"/>
      <c r="V394" s="197"/>
      <c r="W394" s="474"/>
      <c r="X394" s="473"/>
      <c r="Y394" s="473"/>
      <c r="Z394" s="473"/>
      <c r="AA394" s="475"/>
      <c r="AB394" s="469"/>
      <c r="AC394" s="469"/>
      <c r="AD394" s="469"/>
      <c r="AE394" s="476"/>
      <c r="AF394" s="221"/>
      <c r="AG394" s="221"/>
      <c r="AH394" s="477"/>
      <c r="AI394" s="478"/>
      <c r="AJ394" s="475"/>
      <c r="AK394" s="479"/>
      <c r="AL394" s="479"/>
      <c r="AM394" s="480"/>
      <c r="AN394" s="479"/>
      <c r="AO394" s="481"/>
      <c r="AP394" s="482"/>
      <c r="AQ394" s="552"/>
      <c r="AR394" s="483"/>
      <c r="AS394" s="539"/>
      <c r="AT394" s="540"/>
      <c r="AU394" s="541"/>
      <c r="AV394" s="484"/>
      <c r="AW394" s="484"/>
      <c r="AX394" s="484"/>
      <c r="AY394" s="484"/>
      <c r="AZ394" s="484"/>
      <c r="BA394" s="484"/>
      <c r="BB394" s="485"/>
      <c r="BC394" s="485"/>
      <c r="BD394" s="486"/>
      <c r="BE394" s="487"/>
      <c r="BF394" s="485"/>
      <c r="BG394" s="484"/>
      <c r="BH394" s="485"/>
      <c r="BI394" s="485"/>
      <c r="BJ394" s="485"/>
      <c r="BK394" s="488"/>
      <c r="BL394" s="489"/>
      <c r="BM394" s="485"/>
      <c r="BN394" s="485"/>
      <c r="BO394" s="485"/>
      <c r="BP394" s="485"/>
      <c r="BQ394" s="490"/>
      <c r="BR394" s="485"/>
      <c r="BS394" s="491" t="str">
        <f>IF(F394="","",IF(OR(AND(分岐管理シート!D392&lt;9, 分岐管理シート!L392&lt;10),AND(分岐管理シート!D392&gt;9, 分岐管理シート!L392&gt;10)),"","error"))</f>
        <v/>
      </c>
      <c r="BT394" s="491"/>
      <c r="BU394" s="491"/>
      <c r="BV394" s="491"/>
      <c r="BW394" s="491"/>
      <c r="BX394" s="491" t="str">
        <f>IF(AND(D394="R7_補正", OR(分岐管理シート!AF392&lt;27,分岐管理シート!AF392&gt;39)),"error","")</f>
        <v/>
      </c>
      <c r="BY394" s="491" t="str">
        <f>IF(F394="","",IF(OR(分岐管理シート!AG392&lt;27,分岐管理シート!AG392&gt;39),"error",""))</f>
        <v/>
      </c>
      <c r="BZ394" s="491" t="str">
        <f>IF(F394="","",IF(AND(OR(AD394="○", D394="R7_補正", D394="R7_予備"), 分岐管理シート!AG392&gt;=27),"",IF(AND(分岐管理シート!AG392&lt;=38, 分岐管理シート!AG392&gt;=27),"","error")))</f>
        <v/>
      </c>
      <c r="CA394" s="492" t="str">
        <f>IF(OR(D394="", D394="R6_補正", D394="R7_予備"),
   "",IF(F394="","",IF(AND(VLOOKUP(AE394,―!$AH$15:$AI$40,2,FALSE) &lt;= VLOOKUP(AF394,―!$AH$15:$AI$40,2,FALSE),VLOOKUP(AF394,―!$AH$15:$AI$40,2,FALSE) &lt;= VLOOKUP(AG394,―!$AH$15:$AI$40,2,FALSE)),"","error")))</f>
        <v/>
      </c>
      <c r="CB394" s="492" t="str">
        <f t="shared" si="19"/>
        <v/>
      </c>
      <c r="CC394" s="491" t="str">
        <f t="shared" si="20"/>
        <v/>
      </c>
      <c r="CD394" s="491" t="str">
        <f t="shared" si="21"/>
        <v/>
      </c>
      <c r="CE394" s="485"/>
      <c r="CF394" s="485"/>
      <c r="CG394" s="485"/>
      <c r="CH394" s="485"/>
      <c r="CI394" s="485" t="str">
        <f>分岐管理シート!BD392</f>
        <v/>
      </c>
      <c r="CJ394" s="493" t="str">
        <f t="shared" si="22"/>
        <v/>
      </c>
      <c r="CK394" s="555" t="str">
        <f>IF(D394="R6_補正",IF(SUM(変更カウント!D392:AR392)=0,"","error"),IF(AND(SUM(変更カウント!D392:AE392)=0,SUM(変更カウント!AH392:AP392)=0,変更カウント!AR392=0),"","error"))</f>
        <v/>
      </c>
    </row>
    <row r="395" spans="1:89" ht="24" thickBot="1" x14ac:dyDescent="0.25">
      <c r="A395" s="500"/>
      <c r="B395" s="501"/>
      <c r="C395" s="499">
        <v>321</v>
      </c>
      <c r="D395" s="467"/>
      <c r="E395" s="468"/>
      <c r="F395" s="469"/>
      <c r="G395" s="469"/>
      <c r="H395" s="469"/>
      <c r="I395" s="470"/>
      <c r="J395" s="470"/>
      <c r="K395" s="471"/>
      <c r="L395" s="470"/>
      <c r="M395" s="443"/>
      <c r="N395" s="443"/>
      <c r="O395" s="443"/>
      <c r="P395" s="472"/>
      <c r="Q395" s="197">
        <v>0</v>
      </c>
      <c r="R395" s="198">
        <v>0</v>
      </c>
      <c r="S395" s="473"/>
      <c r="T395" s="197"/>
      <c r="U395" s="197"/>
      <c r="V395" s="197"/>
      <c r="W395" s="474"/>
      <c r="X395" s="473"/>
      <c r="Y395" s="473"/>
      <c r="Z395" s="473"/>
      <c r="AA395" s="475"/>
      <c r="AB395" s="469"/>
      <c r="AC395" s="469"/>
      <c r="AD395" s="469"/>
      <c r="AE395" s="476"/>
      <c r="AF395" s="221"/>
      <c r="AG395" s="221"/>
      <c r="AH395" s="477"/>
      <c r="AI395" s="478"/>
      <c r="AJ395" s="475"/>
      <c r="AK395" s="479"/>
      <c r="AL395" s="479"/>
      <c r="AM395" s="480"/>
      <c r="AN395" s="479"/>
      <c r="AO395" s="481"/>
      <c r="AP395" s="482"/>
      <c r="AQ395" s="552"/>
      <c r="AR395" s="483"/>
      <c r="AS395" s="539"/>
      <c r="AT395" s="540"/>
      <c r="AU395" s="541"/>
      <c r="AV395" s="484"/>
      <c r="AW395" s="484"/>
      <c r="AX395" s="484"/>
      <c r="AY395" s="484"/>
      <c r="AZ395" s="484"/>
      <c r="BA395" s="484"/>
      <c r="BB395" s="485"/>
      <c r="BC395" s="485"/>
      <c r="BD395" s="486"/>
      <c r="BE395" s="487"/>
      <c r="BF395" s="485"/>
      <c r="BG395" s="484"/>
      <c r="BH395" s="485"/>
      <c r="BI395" s="485"/>
      <c r="BJ395" s="485"/>
      <c r="BK395" s="488"/>
      <c r="BL395" s="489"/>
      <c r="BM395" s="485"/>
      <c r="BN395" s="485"/>
      <c r="BO395" s="485"/>
      <c r="BP395" s="485"/>
      <c r="BQ395" s="490"/>
      <c r="BR395" s="485"/>
      <c r="BS395" s="491" t="str">
        <f>IF(F395="","",IF(OR(AND(分岐管理シート!D393&lt;9, 分岐管理シート!L393&lt;10),AND(分岐管理シート!D393&gt;9, 分岐管理シート!L393&gt;10)),"","error"))</f>
        <v/>
      </c>
      <c r="BT395" s="491"/>
      <c r="BU395" s="491"/>
      <c r="BV395" s="491"/>
      <c r="BW395" s="491"/>
      <c r="BX395" s="491" t="str">
        <f>IF(AND(D395="R7_補正", OR(分岐管理シート!AF393&lt;27,分岐管理シート!AF393&gt;39)),"error","")</f>
        <v/>
      </c>
      <c r="BY395" s="491" t="str">
        <f>IF(F395="","",IF(OR(分岐管理シート!AG393&lt;27,分岐管理シート!AG393&gt;39),"error",""))</f>
        <v/>
      </c>
      <c r="BZ395" s="491" t="str">
        <f>IF(F395="","",IF(AND(OR(AD395="○", D395="R7_補正", D395="R7_予備"), 分岐管理シート!AG393&gt;=27),"",IF(AND(分岐管理シート!AG393&lt;=38, 分岐管理シート!AG393&gt;=27),"","error")))</f>
        <v/>
      </c>
      <c r="CA395" s="492" t="str">
        <f>IF(OR(D395="", D395="R6_補正", D395="R7_予備"),
   "",IF(F395="","",IF(AND(VLOOKUP(AE395,―!$AH$15:$AI$40,2,FALSE) &lt;= VLOOKUP(AF395,―!$AH$15:$AI$40,2,FALSE),VLOOKUP(AF395,―!$AH$15:$AI$40,2,FALSE) &lt;= VLOOKUP(AG395,―!$AH$15:$AI$40,2,FALSE)),"","error")))</f>
        <v/>
      </c>
      <c r="CB395" s="492" t="str">
        <f t="shared" si="19"/>
        <v/>
      </c>
      <c r="CC395" s="491" t="str">
        <f t="shared" si="20"/>
        <v/>
      </c>
      <c r="CD395" s="491" t="str">
        <f t="shared" si="21"/>
        <v/>
      </c>
      <c r="CE395" s="485"/>
      <c r="CF395" s="485"/>
      <c r="CG395" s="485"/>
      <c r="CH395" s="485"/>
      <c r="CI395" s="485" t="str">
        <f>分岐管理シート!BD393</f>
        <v/>
      </c>
      <c r="CJ395" s="493" t="str">
        <f t="shared" si="22"/>
        <v/>
      </c>
      <c r="CK395" s="555" t="str">
        <f>IF(D395="R6_補正",IF(SUM(変更カウント!D393:AR393)=0,"","error"),IF(AND(SUM(変更カウント!D393:AE393)=0,SUM(変更カウント!AH393:AP393)=0,変更カウント!AR393=0),"","error"))</f>
        <v/>
      </c>
    </row>
    <row r="396" spans="1:89" ht="24" thickBot="1" x14ac:dyDescent="0.25">
      <c r="A396" s="500"/>
      <c r="B396" s="501"/>
      <c r="C396" s="498">
        <v>322</v>
      </c>
      <c r="D396" s="467"/>
      <c r="E396" s="468"/>
      <c r="F396" s="469"/>
      <c r="G396" s="469"/>
      <c r="H396" s="469"/>
      <c r="I396" s="470"/>
      <c r="J396" s="470"/>
      <c r="K396" s="471"/>
      <c r="L396" s="470"/>
      <c r="M396" s="443"/>
      <c r="N396" s="443"/>
      <c r="O396" s="443"/>
      <c r="P396" s="472"/>
      <c r="Q396" s="197">
        <v>0</v>
      </c>
      <c r="R396" s="198">
        <v>0</v>
      </c>
      <c r="S396" s="473"/>
      <c r="T396" s="197"/>
      <c r="U396" s="197"/>
      <c r="V396" s="197"/>
      <c r="W396" s="474"/>
      <c r="X396" s="473"/>
      <c r="Y396" s="473"/>
      <c r="Z396" s="473"/>
      <c r="AA396" s="475"/>
      <c r="AB396" s="469"/>
      <c r="AC396" s="469"/>
      <c r="AD396" s="469"/>
      <c r="AE396" s="476"/>
      <c r="AF396" s="221"/>
      <c r="AG396" s="221"/>
      <c r="AH396" s="477"/>
      <c r="AI396" s="478"/>
      <c r="AJ396" s="475"/>
      <c r="AK396" s="479"/>
      <c r="AL396" s="479"/>
      <c r="AM396" s="480"/>
      <c r="AN396" s="479"/>
      <c r="AO396" s="481"/>
      <c r="AP396" s="482"/>
      <c r="AQ396" s="552"/>
      <c r="AR396" s="483"/>
      <c r="AS396" s="539"/>
      <c r="AT396" s="540"/>
      <c r="AU396" s="541"/>
      <c r="AV396" s="484"/>
      <c r="AW396" s="484"/>
      <c r="AX396" s="484"/>
      <c r="AY396" s="484"/>
      <c r="AZ396" s="484"/>
      <c r="BA396" s="484"/>
      <c r="BB396" s="485"/>
      <c r="BC396" s="485"/>
      <c r="BD396" s="486"/>
      <c r="BE396" s="487"/>
      <c r="BF396" s="485"/>
      <c r="BG396" s="484"/>
      <c r="BH396" s="485"/>
      <c r="BI396" s="485"/>
      <c r="BJ396" s="485"/>
      <c r="BK396" s="488"/>
      <c r="BL396" s="489"/>
      <c r="BM396" s="485"/>
      <c r="BN396" s="485"/>
      <c r="BO396" s="485"/>
      <c r="BP396" s="485"/>
      <c r="BQ396" s="490"/>
      <c r="BR396" s="485"/>
      <c r="BS396" s="491" t="str">
        <f>IF(F396="","",IF(OR(AND(分岐管理シート!D394&lt;9, 分岐管理シート!L394&lt;10),AND(分岐管理シート!D394&gt;9, 分岐管理シート!L394&gt;10)),"","error"))</f>
        <v/>
      </c>
      <c r="BT396" s="491"/>
      <c r="BU396" s="491"/>
      <c r="BV396" s="491"/>
      <c r="BW396" s="491"/>
      <c r="BX396" s="491" t="str">
        <f>IF(AND(D396="R7_補正", OR(分岐管理シート!AF394&lt;27,分岐管理シート!AF394&gt;39)),"error","")</f>
        <v/>
      </c>
      <c r="BY396" s="491" t="str">
        <f>IF(F396="","",IF(OR(分岐管理シート!AG394&lt;27,分岐管理シート!AG394&gt;39),"error",""))</f>
        <v/>
      </c>
      <c r="BZ396" s="491" t="str">
        <f>IF(F396="","",IF(AND(OR(AD396="○", D396="R7_補正", D396="R7_予備"), 分岐管理シート!AG394&gt;=27),"",IF(AND(分岐管理シート!AG394&lt;=38, 分岐管理シート!AG394&gt;=27),"","error")))</f>
        <v/>
      </c>
      <c r="CA396" s="492" t="str">
        <f>IF(OR(D396="", D396="R6_補正", D396="R7_予備"),
   "",IF(F396="","",IF(AND(VLOOKUP(AE396,―!$AH$15:$AI$40,2,FALSE) &lt;= VLOOKUP(AF396,―!$AH$15:$AI$40,2,FALSE),VLOOKUP(AF396,―!$AH$15:$AI$40,2,FALSE) &lt;= VLOOKUP(AG396,―!$AH$15:$AI$40,2,FALSE)),"","error")))</f>
        <v/>
      </c>
      <c r="CB396" s="492" t="str">
        <f t="shared" si="19"/>
        <v/>
      </c>
      <c r="CC396" s="491" t="str">
        <f t="shared" si="20"/>
        <v/>
      </c>
      <c r="CD396" s="491" t="str">
        <f t="shared" si="21"/>
        <v/>
      </c>
      <c r="CE396" s="485"/>
      <c r="CF396" s="485"/>
      <c r="CG396" s="485"/>
      <c r="CH396" s="485"/>
      <c r="CI396" s="485" t="str">
        <f>分岐管理シート!BD394</f>
        <v/>
      </c>
      <c r="CJ396" s="493" t="str">
        <f t="shared" si="22"/>
        <v/>
      </c>
      <c r="CK396" s="555" t="str">
        <f>IF(D396="R6_補正",IF(SUM(変更カウント!D394:AR394)=0,"","error"),IF(AND(SUM(変更カウント!D394:AE394)=0,SUM(変更カウント!AH394:AP394)=0,変更カウント!AR394=0),"","error"))</f>
        <v/>
      </c>
    </row>
    <row r="397" spans="1:89" ht="24" thickBot="1" x14ac:dyDescent="0.25">
      <c r="A397" s="500"/>
      <c r="B397" s="501"/>
      <c r="C397" s="499">
        <v>323</v>
      </c>
      <c r="D397" s="467"/>
      <c r="E397" s="468"/>
      <c r="F397" s="469"/>
      <c r="G397" s="469"/>
      <c r="H397" s="469"/>
      <c r="I397" s="470"/>
      <c r="J397" s="470"/>
      <c r="K397" s="471"/>
      <c r="L397" s="470"/>
      <c r="M397" s="443"/>
      <c r="N397" s="443"/>
      <c r="O397" s="443"/>
      <c r="P397" s="472"/>
      <c r="Q397" s="197">
        <v>0</v>
      </c>
      <c r="R397" s="198">
        <v>0</v>
      </c>
      <c r="S397" s="473"/>
      <c r="T397" s="197"/>
      <c r="U397" s="197"/>
      <c r="V397" s="197"/>
      <c r="W397" s="474"/>
      <c r="X397" s="473"/>
      <c r="Y397" s="473"/>
      <c r="Z397" s="473"/>
      <c r="AA397" s="475"/>
      <c r="AB397" s="469"/>
      <c r="AC397" s="469"/>
      <c r="AD397" s="469"/>
      <c r="AE397" s="476"/>
      <c r="AF397" s="221"/>
      <c r="AG397" s="221"/>
      <c r="AH397" s="477"/>
      <c r="AI397" s="478"/>
      <c r="AJ397" s="475"/>
      <c r="AK397" s="479"/>
      <c r="AL397" s="479"/>
      <c r="AM397" s="480"/>
      <c r="AN397" s="479"/>
      <c r="AO397" s="481"/>
      <c r="AP397" s="482"/>
      <c r="AQ397" s="552"/>
      <c r="AR397" s="483"/>
      <c r="AS397" s="539"/>
      <c r="AT397" s="540"/>
      <c r="AU397" s="541"/>
      <c r="AV397" s="484"/>
      <c r="AW397" s="484"/>
      <c r="AX397" s="484"/>
      <c r="AY397" s="484"/>
      <c r="AZ397" s="484"/>
      <c r="BA397" s="484"/>
      <c r="BB397" s="485"/>
      <c r="BC397" s="485"/>
      <c r="BD397" s="486"/>
      <c r="BE397" s="487"/>
      <c r="BF397" s="485"/>
      <c r="BG397" s="484"/>
      <c r="BH397" s="485"/>
      <c r="BI397" s="485"/>
      <c r="BJ397" s="485"/>
      <c r="BK397" s="488"/>
      <c r="BL397" s="489"/>
      <c r="BM397" s="485"/>
      <c r="BN397" s="485"/>
      <c r="BO397" s="485"/>
      <c r="BP397" s="485"/>
      <c r="BQ397" s="490"/>
      <c r="BR397" s="485"/>
      <c r="BS397" s="491" t="str">
        <f>IF(F397="","",IF(OR(AND(分岐管理シート!D395&lt;9, 分岐管理シート!L395&lt;10),AND(分岐管理シート!D395&gt;9, 分岐管理シート!L395&gt;10)),"","error"))</f>
        <v/>
      </c>
      <c r="BT397" s="491"/>
      <c r="BU397" s="491"/>
      <c r="BV397" s="491"/>
      <c r="BW397" s="491"/>
      <c r="BX397" s="491" t="str">
        <f>IF(AND(D397="R7_補正", OR(分岐管理シート!AF395&lt;27,分岐管理シート!AF395&gt;39)),"error","")</f>
        <v/>
      </c>
      <c r="BY397" s="491" t="str">
        <f>IF(F397="","",IF(OR(分岐管理シート!AG395&lt;27,分岐管理シート!AG395&gt;39),"error",""))</f>
        <v/>
      </c>
      <c r="BZ397" s="491" t="str">
        <f>IF(F397="","",IF(AND(OR(AD397="○", D397="R7_補正", D397="R7_予備"), 分岐管理シート!AG395&gt;=27),"",IF(AND(分岐管理シート!AG395&lt;=38, 分岐管理シート!AG395&gt;=27),"","error")))</f>
        <v/>
      </c>
      <c r="CA397" s="492" t="str">
        <f>IF(OR(D397="", D397="R6_補正", D397="R7_予備"),
   "",IF(F397="","",IF(AND(VLOOKUP(AE397,―!$AH$15:$AI$40,2,FALSE) &lt;= VLOOKUP(AF397,―!$AH$15:$AI$40,2,FALSE),VLOOKUP(AF397,―!$AH$15:$AI$40,2,FALSE) &lt;= VLOOKUP(AG397,―!$AH$15:$AI$40,2,FALSE)),"","error")))</f>
        <v/>
      </c>
      <c r="CB397" s="492" t="str">
        <f t="shared" si="19"/>
        <v/>
      </c>
      <c r="CC397" s="491" t="str">
        <f t="shared" si="20"/>
        <v/>
      </c>
      <c r="CD397" s="491" t="str">
        <f t="shared" si="21"/>
        <v/>
      </c>
      <c r="CE397" s="485"/>
      <c r="CF397" s="485"/>
      <c r="CG397" s="485"/>
      <c r="CH397" s="485"/>
      <c r="CI397" s="485" t="str">
        <f>分岐管理シート!BD395</f>
        <v/>
      </c>
      <c r="CJ397" s="493" t="str">
        <f t="shared" si="22"/>
        <v/>
      </c>
      <c r="CK397" s="555" t="str">
        <f>IF(D397="R6_補正",IF(SUM(変更カウント!D395:AR395)=0,"","error"),IF(AND(SUM(変更カウント!D395:AE395)=0,SUM(変更カウント!AH395:AP395)=0,変更カウント!AR395=0),"","error"))</f>
        <v/>
      </c>
    </row>
    <row r="398" spans="1:89" ht="24" thickBot="1" x14ac:dyDescent="0.25">
      <c r="A398" s="500"/>
      <c r="B398" s="501"/>
      <c r="C398" s="499">
        <v>324</v>
      </c>
      <c r="D398" s="467"/>
      <c r="E398" s="468"/>
      <c r="F398" s="469"/>
      <c r="G398" s="469"/>
      <c r="H398" s="469"/>
      <c r="I398" s="470"/>
      <c r="J398" s="470"/>
      <c r="K398" s="471"/>
      <c r="L398" s="470"/>
      <c r="M398" s="443"/>
      <c r="N398" s="443"/>
      <c r="O398" s="443"/>
      <c r="P398" s="472"/>
      <c r="Q398" s="197">
        <v>0</v>
      </c>
      <c r="R398" s="198">
        <v>0</v>
      </c>
      <c r="S398" s="473"/>
      <c r="T398" s="197"/>
      <c r="U398" s="197"/>
      <c r="V398" s="197"/>
      <c r="W398" s="474"/>
      <c r="X398" s="473"/>
      <c r="Y398" s="473"/>
      <c r="Z398" s="473"/>
      <c r="AA398" s="475"/>
      <c r="AB398" s="469"/>
      <c r="AC398" s="469"/>
      <c r="AD398" s="469"/>
      <c r="AE398" s="476"/>
      <c r="AF398" s="221"/>
      <c r="AG398" s="221"/>
      <c r="AH398" s="477"/>
      <c r="AI398" s="478"/>
      <c r="AJ398" s="475"/>
      <c r="AK398" s="479"/>
      <c r="AL398" s="479"/>
      <c r="AM398" s="480"/>
      <c r="AN398" s="479"/>
      <c r="AO398" s="481"/>
      <c r="AP398" s="482"/>
      <c r="AQ398" s="552"/>
      <c r="AR398" s="483"/>
      <c r="AS398" s="539"/>
      <c r="AT398" s="540"/>
      <c r="AU398" s="541"/>
      <c r="AV398" s="484"/>
      <c r="AW398" s="484"/>
      <c r="AX398" s="484"/>
      <c r="AY398" s="484"/>
      <c r="AZ398" s="484"/>
      <c r="BA398" s="484"/>
      <c r="BB398" s="485"/>
      <c r="BC398" s="485"/>
      <c r="BD398" s="486"/>
      <c r="BE398" s="487"/>
      <c r="BF398" s="485"/>
      <c r="BG398" s="484"/>
      <c r="BH398" s="485"/>
      <c r="BI398" s="485"/>
      <c r="BJ398" s="485"/>
      <c r="BK398" s="488"/>
      <c r="BL398" s="489"/>
      <c r="BM398" s="485"/>
      <c r="BN398" s="485"/>
      <c r="BO398" s="485"/>
      <c r="BP398" s="485"/>
      <c r="BQ398" s="490"/>
      <c r="BR398" s="485"/>
      <c r="BS398" s="491" t="str">
        <f>IF(F398="","",IF(OR(AND(分岐管理シート!D396&lt;9, 分岐管理シート!L396&lt;10),AND(分岐管理シート!D396&gt;9, 分岐管理シート!L396&gt;10)),"","error"))</f>
        <v/>
      </c>
      <c r="BT398" s="491"/>
      <c r="BU398" s="491"/>
      <c r="BV398" s="491"/>
      <c r="BW398" s="491"/>
      <c r="BX398" s="491" t="str">
        <f>IF(AND(D398="R7_補正", OR(分岐管理シート!AF396&lt;27,分岐管理シート!AF396&gt;39)),"error","")</f>
        <v/>
      </c>
      <c r="BY398" s="491" t="str">
        <f>IF(F398="","",IF(OR(分岐管理シート!AG396&lt;27,分岐管理シート!AG396&gt;39),"error",""))</f>
        <v/>
      </c>
      <c r="BZ398" s="491" t="str">
        <f>IF(F398="","",IF(AND(OR(AD398="○", D398="R7_補正", D398="R7_予備"), 分岐管理シート!AG396&gt;=27),"",IF(AND(分岐管理シート!AG396&lt;=38, 分岐管理シート!AG396&gt;=27),"","error")))</f>
        <v/>
      </c>
      <c r="CA398" s="492" t="str">
        <f>IF(OR(D398="", D398="R6_補正", D398="R7_予備"),
   "",IF(F398="","",IF(AND(VLOOKUP(AE398,―!$AH$15:$AI$40,2,FALSE) &lt;= VLOOKUP(AF398,―!$AH$15:$AI$40,2,FALSE),VLOOKUP(AF398,―!$AH$15:$AI$40,2,FALSE) &lt;= VLOOKUP(AG398,―!$AH$15:$AI$40,2,FALSE)),"","error")))</f>
        <v/>
      </c>
      <c r="CB398" s="492" t="str">
        <f t="shared" si="19"/>
        <v/>
      </c>
      <c r="CC398" s="491" t="str">
        <f t="shared" si="20"/>
        <v/>
      </c>
      <c r="CD398" s="491" t="str">
        <f t="shared" si="21"/>
        <v/>
      </c>
      <c r="CE398" s="485"/>
      <c r="CF398" s="485"/>
      <c r="CG398" s="485"/>
      <c r="CH398" s="485"/>
      <c r="CI398" s="485" t="str">
        <f>分岐管理シート!BD396</f>
        <v/>
      </c>
      <c r="CJ398" s="493" t="str">
        <f t="shared" si="22"/>
        <v/>
      </c>
      <c r="CK398" s="555" t="str">
        <f>IF(D398="R6_補正",IF(SUM(変更カウント!D396:AR396)=0,"","error"),IF(AND(SUM(変更カウント!D396:AE396)=0,SUM(変更カウント!AH396:AP396)=0,変更カウント!AR396=0),"","error"))</f>
        <v/>
      </c>
    </row>
    <row r="399" spans="1:89" ht="24" thickBot="1" x14ac:dyDescent="0.25">
      <c r="A399" s="500"/>
      <c r="B399" s="501"/>
      <c r="C399" s="498">
        <v>325</v>
      </c>
      <c r="D399" s="467"/>
      <c r="E399" s="468"/>
      <c r="F399" s="469"/>
      <c r="G399" s="469"/>
      <c r="H399" s="469"/>
      <c r="I399" s="470"/>
      <c r="J399" s="470"/>
      <c r="K399" s="471"/>
      <c r="L399" s="470"/>
      <c r="M399" s="443"/>
      <c r="N399" s="443"/>
      <c r="O399" s="443"/>
      <c r="P399" s="472"/>
      <c r="Q399" s="197">
        <v>0</v>
      </c>
      <c r="R399" s="198">
        <v>0</v>
      </c>
      <c r="S399" s="473"/>
      <c r="T399" s="197"/>
      <c r="U399" s="197"/>
      <c r="V399" s="197"/>
      <c r="W399" s="474"/>
      <c r="X399" s="473"/>
      <c r="Y399" s="473"/>
      <c r="Z399" s="473"/>
      <c r="AA399" s="475"/>
      <c r="AB399" s="469"/>
      <c r="AC399" s="469"/>
      <c r="AD399" s="469"/>
      <c r="AE399" s="476"/>
      <c r="AF399" s="221"/>
      <c r="AG399" s="221"/>
      <c r="AH399" s="477"/>
      <c r="AI399" s="478"/>
      <c r="AJ399" s="475"/>
      <c r="AK399" s="479"/>
      <c r="AL399" s="479"/>
      <c r="AM399" s="480"/>
      <c r="AN399" s="479"/>
      <c r="AO399" s="481"/>
      <c r="AP399" s="482"/>
      <c r="AQ399" s="552"/>
      <c r="AR399" s="483"/>
      <c r="AS399" s="539"/>
      <c r="AT399" s="540"/>
      <c r="AU399" s="541"/>
      <c r="AV399" s="484"/>
      <c r="AW399" s="484"/>
      <c r="AX399" s="484"/>
      <c r="AY399" s="484"/>
      <c r="AZ399" s="484"/>
      <c r="BA399" s="484"/>
      <c r="BB399" s="485"/>
      <c r="BC399" s="485"/>
      <c r="BD399" s="486"/>
      <c r="BE399" s="487"/>
      <c r="BF399" s="485"/>
      <c r="BG399" s="484"/>
      <c r="BH399" s="485"/>
      <c r="BI399" s="485"/>
      <c r="BJ399" s="485"/>
      <c r="BK399" s="488"/>
      <c r="BL399" s="489"/>
      <c r="BM399" s="485"/>
      <c r="BN399" s="485"/>
      <c r="BO399" s="485"/>
      <c r="BP399" s="485"/>
      <c r="BQ399" s="490"/>
      <c r="BR399" s="485"/>
      <c r="BS399" s="491" t="str">
        <f>IF(F399="","",IF(OR(AND(分岐管理シート!D397&lt;9, 分岐管理シート!L397&lt;10),AND(分岐管理シート!D397&gt;9, 分岐管理シート!L397&gt;10)),"","error"))</f>
        <v/>
      </c>
      <c r="BT399" s="491"/>
      <c r="BU399" s="491"/>
      <c r="BV399" s="491"/>
      <c r="BW399" s="491"/>
      <c r="BX399" s="491" t="str">
        <f>IF(AND(D399="R7_補正", OR(分岐管理シート!AF397&lt;27,分岐管理シート!AF397&gt;39)),"error","")</f>
        <v/>
      </c>
      <c r="BY399" s="491" t="str">
        <f>IF(F399="","",IF(OR(分岐管理シート!AG397&lt;27,分岐管理シート!AG397&gt;39),"error",""))</f>
        <v/>
      </c>
      <c r="BZ399" s="491" t="str">
        <f>IF(F399="","",IF(AND(OR(AD399="○", D399="R7_補正", D399="R7_予備"), 分岐管理シート!AG397&gt;=27),"",IF(AND(分岐管理シート!AG397&lt;=38, 分岐管理シート!AG397&gt;=27),"","error")))</f>
        <v/>
      </c>
      <c r="CA399" s="492" t="str">
        <f>IF(OR(D399="", D399="R6_補正", D399="R7_予備"),
   "",IF(F399="","",IF(AND(VLOOKUP(AE399,―!$AH$15:$AI$40,2,FALSE) &lt;= VLOOKUP(AF399,―!$AH$15:$AI$40,2,FALSE),VLOOKUP(AF399,―!$AH$15:$AI$40,2,FALSE) &lt;= VLOOKUP(AG399,―!$AH$15:$AI$40,2,FALSE)),"","error")))</f>
        <v/>
      </c>
      <c r="CB399" s="492" t="str">
        <f t="shared" si="19"/>
        <v/>
      </c>
      <c r="CC399" s="491" t="str">
        <f t="shared" si="20"/>
        <v/>
      </c>
      <c r="CD399" s="491" t="str">
        <f t="shared" si="21"/>
        <v/>
      </c>
      <c r="CE399" s="485"/>
      <c r="CF399" s="485"/>
      <c r="CG399" s="485"/>
      <c r="CH399" s="485"/>
      <c r="CI399" s="485" t="str">
        <f>分岐管理シート!BD397</f>
        <v/>
      </c>
      <c r="CJ399" s="493" t="str">
        <f t="shared" si="22"/>
        <v/>
      </c>
      <c r="CK399" s="555" t="str">
        <f>IF(D399="R6_補正",IF(SUM(変更カウント!D397:AR397)=0,"","error"),IF(AND(SUM(変更カウント!D397:AE397)=0,SUM(変更カウント!AH397:AP397)=0,変更カウント!AR397=0),"","error"))</f>
        <v/>
      </c>
    </row>
    <row r="400" spans="1:89" ht="24" thickBot="1" x14ac:dyDescent="0.25">
      <c r="A400" s="500"/>
      <c r="B400" s="501"/>
      <c r="C400" s="499">
        <v>326</v>
      </c>
      <c r="D400" s="467"/>
      <c r="E400" s="468"/>
      <c r="F400" s="469"/>
      <c r="G400" s="469"/>
      <c r="H400" s="469"/>
      <c r="I400" s="470"/>
      <c r="J400" s="470"/>
      <c r="K400" s="471"/>
      <c r="L400" s="470"/>
      <c r="M400" s="443"/>
      <c r="N400" s="443"/>
      <c r="O400" s="443"/>
      <c r="P400" s="472"/>
      <c r="Q400" s="197">
        <v>0</v>
      </c>
      <c r="R400" s="198">
        <v>0</v>
      </c>
      <c r="S400" s="473"/>
      <c r="T400" s="197"/>
      <c r="U400" s="197"/>
      <c r="V400" s="197"/>
      <c r="W400" s="474"/>
      <c r="X400" s="473"/>
      <c r="Y400" s="473"/>
      <c r="Z400" s="473"/>
      <c r="AA400" s="475"/>
      <c r="AB400" s="469"/>
      <c r="AC400" s="469"/>
      <c r="AD400" s="469"/>
      <c r="AE400" s="476"/>
      <c r="AF400" s="221"/>
      <c r="AG400" s="221"/>
      <c r="AH400" s="477"/>
      <c r="AI400" s="478"/>
      <c r="AJ400" s="475"/>
      <c r="AK400" s="479"/>
      <c r="AL400" s="479"/>
      <c r="AM400" s="480"/>
      <c r="AN400" s="479"/>
      <c r="AO400" s="481"/>
      <c r="AP400" s="482"/>
      <c r="AQ400" s="552"/>
      <c r="AR400" s="483"/>
      <c r="AS400" s="539"/>
      <c r="AT400" s="540"/>
      <c r="AU400" s="541"/>
      <c r="AV400" s="484"/>
      <c r="AW400" s="484"/>
      <c r="AX400" s="484"/>
      <c r="AY400" s="484"/>
      <c r="AZ400" s="484"/>
      <c r="BA400" s="484"/>
      <c r="BB400" s="485"/>
      <c r="BC400" s="485"/>
      <c r="BD400" s="486"/>
      <c r="BE400" s="487"/>
      <c r="BF400" s="485"/>
      <c r="BG400" s="484"/>
      <c r="BH400" s="485"/>
      <c r="BI400" s="485"/>
      <c r="BJ400" s="485"/>
      <c r="BK400" s="488"/>
      <c r="BL400" s="489"/>
      <c r="BM400" s="485"/>
      <c r="BN400" s="485"/>
      <c r="BO400" s="485"/>
      <c r="BP400" s="485"/>
      <c r="BQ400" s="490"/>
      <c r="BR400" s="485"/>
      <c r="BS400" s="491" t="str">
        <f>IF(F400="","",IF(OR(AND(分岐管理シート!D398&lt;9, 分岐管理シート!L398&lt;10),AND(分岐管理シート!D398&gt;9, 分岐管理シート!L398&gt;10)),"","error"))</f>
        <v/>
      </c>
      <c r="BT400" s="491"/>
      <c r="BU400" s="491"/>
      <c r="BV400" s="491"/>
      <c r="BW400" s="491"/>
      <c r="BX400" s="491" t="str">
        <f>IF(AND(D400="R7_補正", OR(分岐管理シート!AF398&lt;27,分岐管理シート!AF398&gt;39)),"error","")</f>
        <v/>
      </c>
      <c r="BY400" s="491" t="str">
        <f>IF(F400="","",IF(OR(分岐管理シート!AG398&lt;27,分岐管理シート!AG398&gt;39),"error",""))</f>
        <v/>
      </c>
      <c r="BZ400" s="491" t="str">
        <f>IF(F400="","",IF(AND(OR(AD400="○", D400="R7_補正", D400="R7_予備"), 分岐管理シート!AG398&gt;=27),"",IF(AND(分岐管理シート!AG398&lt;=38, 分岐管理シート!AG398&gt;=27),"","error")))</f>
        <v/>
      </c>
      <c r="CA400" s="492" t="str">
        <f>IF(OR(D400="", D400="R6_補正", D400="R7_予備"),
   "",IF(F400="","",IF(AND(VLOOKUP(AE400,―!$AH$15:$AI$40,2,FALSE) &lt;= VLOOKUP(AF400,―!$AH$15:$AI$40,2,FALSE),VLOOKUP(AF400,―!$AH$15:$AI$40,2,FALSE) &lt;= VLOOKUP(AG400,―!$AH$15:$AI$40,2,FALSE)),"","error")))</f>
        <v/>
      </c>
      <c r="CB400" s="492" t="str">
        <f t="shared" ref="CB400:CB463" si="23">IF(AND(AD400&lt;&gt;"○",AG400="R8.4以降",AQ400=""),"error","")</f>
        <v/>
      </c>
      <c r="CC400" s="491" t="str">
        <f t="shared" ref="CC400:CC463" si="24">IF(AQ400&lt;&gt;"",IF(AND(AD400&lt;&gt;"○",AG400="R8.4以降"),"","error"),"")</f>
        <v/>
      </c>
      <c r="CD400" s="491" t="str">
        <f t="shared" ref="CD400:CD463" si="25">IF(AND(D400="R6_補正", AD400&lt;&gt;"○", AG400="R8.4以降"), "error", "")</f>
        <v/>
      </c>
      <c r="CE400" s="485"/>
      <c r="CF400" s="485"/>
      <c r="CG400" s="485"/>
      <c r="CH400" s="485"/>
      <c r="CI400" s="485" t="str">
        <f>分岐管理シート!BD398</f>
        <v/>
      </c>
      <c r="CJ400" s="493" t="str">
        <f t="shared" si="22"/>
        <v/>
      </c>
      <c r="CK400" s="555" t="str">
        <f>IF(D400="R6_補正",IF(SUM(変更カウント!D398:AR398)=0,"","error"),IF(AND(SUM(変更カウント!D398:AE398)=0,SUM(変更カウント!AH398:AP398)=0,変更カウント!AR398=0),"","error"))</f>
        <v/>
      </c>
    </row>
    <row r="401" spans="1:89" ht="24" thickBot="1" x14ac:dyDescent="0.25">
      <c r="A401" s="500"/>
      <c r="B401" s="501"/>
      <c r="C401" s="499">
        <v>327</v>
      </c>
      <c r="D401" s="467"/>
      <c r="E401" s="468"/>
      <c r="F401" s="469"/>
      <c r="G401" s="469"/>
      <c r="H401" s="469"/>
      <c r="I401" s="470"/>
      <c r="J401" s="470"/>
      <c r="K401" s="471"/>
      <c r="L401" s="470"/>
      <c r="M401" s="443"/>
      <c r="N401" s="443"/>
      <c r="O401" s="443"/>
      <c r="P401" s="472"/>
      <c r="Q401" s="197">
        <v>0</v>
      </c>
      <c r="R401" s="198">
        <v>0</v>
      </c>
      <c r="S401" s="473"/>
      <c r="T401" s="197"/>
      <c r="U401" s="197"/>
      <c r="V401" s="197"/>
      <c r="W401" s="474"/>
      <c r="X401" s="473"/>
      <c r="Y401" s="473"/>
      <c r="Z401" s="473"/>
      <c r="AA401" s="475"/>
      <c r="AB401" s="469"/>
      <c r="AC401" s="469"/>
      <c r="AD401" s="469"/>
      <c r="AE401" s="476"/>
      <c r="AF401" s="221"/>
      <c r="AG401" s="221"/>
      <c r="AH401" s="477"/>
      <c r="AI401" s="478"/>
      <c r="AJ401" s="475"/>
      <c r="AK401" s="479"/>
      <c r="AL401" s="479"/>
      <c r="AM401" s="480"/>
      <c r="AN401" s="479"/>
      <c r="AO401" s="481"/>
      <c r="AP401" s="482"/>
      <c r="AQ401" s="552"/>
      <c r="AR401" s="483"/>
      <c r="AS401" s="539"/>
      <c r="AT401" s="540"/>
      <c r="AU401" s="541"/>
      <c r="AV401" s="484"/>
      <c r="AW401" s="484"/>
      <c r="AX401" s="484"/>
      <c r="AY401" s="484"/>
      <c r="AZ401" s="484"/>
      <c r="BA401" s="484"/>
      <c r="BB401" s="485"/>
      <c r="BC401" s="485"/>
      <c r="BD401" s="486"/>
      <c r="BE401" s="487"/>
      <c r="BF401" s="485"/>
      <c r="BG401" s="484"/>
      <c r="BH401" s="485"/>
      <c r="BI401" s="485"/>
      <c r="BJ401" s="485"/>
      <c r="BK401" s="488"/>
      <c r="BL401" s="489"/>
      <c r="BM401" s="485"/>
      <c r="BN401" s="485"/>
      <c r="BO401" s="485"/>
      <c r="BP401" s="485"/>
      <c r="BQ401" s="490"/>
      <c r="BR401" s="485"/>
      <c r="BS401" s="491" t="str">
        <f>IF(F401="","",IF(OR(AND(分岐管理シート!D399&lt;9, 分岐管理シート!L399&lt;10),AND(分岐管理シート!D399&gt;9, 分岐管理シート!L399&gt;10)),"","error"))</f>
        <v/>
      </c>
      <c r="BT401" s="491"/>
      <c r="BU401" s="491"/>
      <c r="BV401" s="491"/>
      <c r="BW401" s="491"/>
      <c r="BX401" s="491" t="str">
        <f>IF(AND(D401="R7_補正", OR(分岐管理シート!AF399&lt;27,分岐管理シート!AF399&gt;39)),"error","")</f>
        <v/>
      </c>
      <c r="BY401" s="491" t="str">
        <f>IF(F401="","",IF(OR(分岐管理シート!AG399&lt;27,分岐管理シート!AG399&gt;39),"error",""))</f>
        <v/>
      </c>
      <c r="BZ401" s="491" t="str">
        <f>IF(F401="","",IF(AND(OR(AD401="○", D401="R7_補正", D401="R7_予備"), 分岐管理シート!AG399&gt;=27),"",IF(AND(分岐管理シート!AG399&lt;=38, 分岐管理シート!AG399&gt;=27),"","error")))</f>
        <v/>
      </c>
      <c r="CA401" s="492" t="str">
        <f>IF(OR(D401="", D401="R6_補正", D401="R7_予備"),
   "",IF(F401="","",IF(AND(VLOOKUP(AE401,―!$AH$15:$AI$40,2,FALSE) &lt;= VLOOKUP(AF401,―!$AH$15:$AI$40,2,FALSE),VLOOKUP(AF401,―!$AH$15:$AI$40,2,FALSE) &lt;= VLOOKUP(AG401,―!$AH$15:$AI$40,2,FALSE)),"","error")))</f>
        <v/>
      </c>
      <c r="CB401" s="492" t="str">
        <f t="shared" si="23"/>
        <v/>
      </c>
      <c r="CC401" s="491" t="str">
        <f t="shared" si="24"/>
        <v/>
      </c>
      <c r="CD401" s="491" t="str">
        <f t="shared" si="25"/>
        <v/>
      </c>
      <c r="CE401" s="485"/>
      <c r="CF401" s="485"/>
      <c r="CG401" s="485"/>
      <c r="CH401" s="485"/>
      <c r="CI401" s="485" t="str">
        <f>分岐管理シート!BD399</f>
        <v/>
      </c>
      <c r="CJ401" s="493" t="str">
        <f t="shared" ref="CJ401:CJ464" si="26">IF(AND(F401="",OR(D401&lt;&gt;"",E401&lt;&gt;"",G401&lt;&gt;"",H401&lt;&gt;"",I401&lt;&gt;"",J401&lt;&gt;"",K401&lt;&gt;"",L401&lt;&gt;"",P401&lt;&gt;"",S401&lt;&gt;"",W401&lt;&gt;"",Y401&lt;&gt;"",AA401&lt;&gt;"",AB401&lt;&gt;"",AC401&lt;&gt;"",AD401&lt;&gt;"",AE401&lt;&gt;"",AG401&lt;&gt;"",AH401&lt;&gt;"",AI401&lt;&gt;"",AJ401&lt;&gt;"",AO401&lt;&gt;"",AQ401&lt;&gt;"",AR401&lt;&gt;"")),"error","")</f>
        <v/>
      </c>
      <c r="CK401" s="555" t="str">
        <f>IF(D401="R6_補正",IF(SUM(変更カウント!D399:AR399)=0,"","error"),IF(AND(SUM(変更カウント!D399:AE399)=0,SUM(変更カウント!AH399:AP399)=0,変更カウント!AR399=0),"","error"))</f>
        <v/>
      </c>
    </row>
    <row r="402" spans="1:89" ht="24" thickBot="1" x14ac:dyDescent="0.25">
      <c r="A402" s="500"/>
      <c r="B402" s="501"/>
      <c r="C402" s="498">
        <v>328</v>
      </c>
      <c r="D402" s="467"/>
      <c r="E402" s="468"/>
      <c r="F402" s="469"/>
      <c r="G402" s="469"/>
      <c r="H402" s="469"/>
      <c r="I402" s="470"/>
      <c r="J402" s="470"/>
      <c r="K402" s="471"/>
      <c r="L402" s="470"/>
      <c r="M402" s="443"/>
      <c r="N402" s="443"/>
      <c r="O402" s="443"/>
      <c r="P402" s="472"/>
      <c r="Q402" s="197">
        <v>0</v>
      </c>
      <c r="R402" s="198">
        <v>0</v>
      </c>
      <c r="S402" s="473"/>
      <c r="T402" s="197"/>
      <c r="U402" s="197"/>
      <c r="V402" s="197"/>
      <c r="W402" s="474"/>
      <c r="X402" s="473"/>
      <c r="Y402" s="473"/>
      <c r="Z402" s="473"/>
      <c r="AA402" s="475"/>
      <c r="AB402" s="469"/>
      <c r="AC402" s="469"/>
      <c r="AD402" s="469"/>
      <c r="AE402" s="476"/>
      <c r="AF402" s="221"/>
      <c r="AG402" s="221"/>
      <c r="AH402" s="477"/>
      <c r="AI402" s="478"/>
      <c r="AJ402" s="475"/>
      <c r="AK402" s="479"/>
      <c r="AL402" s="479"/>
      <c r="AM402" s="480"/>
      <c r="AN402" s="479"/>
      <c r="AO402" s="481"/>
      <c r="AP402" s="482"/>
      <c r="AQ402" s="552"/>
      <c r="AR402" s="483"/>
      <c r="AS402" s="539"/>
      <c r="AT402" s="540"/>
      <c r="AU402" s="541"/>
      <c r="AV402" s="484"/>
      <c r="AW402" s="484"/>
      <c r="AX402" s="484"/>
      <c r="AY402" s="484"/>
      <c r="AZ402" s="484"/>
      <c r="BA402" s="484"/>
      <c r="BB402" s="485"/>
      <c r="BC402" s="485"/>
      <c r="BD402" s="486"/>
      <c r="BE402" s="487"/>
      <c r="BF402" s="485"/>
      <c r="BG402" s="484"/>
      <c r="BH402" s="485"/>
      <c r="BI402" s="485"/>
      <c r="BJ402" s="485"/>
      <c r="BK402" s="488"/>
      <c r="BL402" s="489"/>
      <c r="BM402" s="485"/>
      <c r="BN402" s="485"/>
      <c r="BO402" s="485"/>
      <c r="BP402" s="485"/>
      <c r="BQ402" s="490"/>
      <c r="BR402" s="485"/>
      <c r="BS402" s="491" t="str">
        <f>IF(F402="","",IF(OR(AND(分岐管理シート!D400&lt;9, 分岐管理シート!L400&lt;10),AND(分岐管理シート!D400&gt;9, 分岐管理シート!L400&gt;10)),"","error"))</f>
        <v/>
      </c>
      <c r="BT402" s="491"/>
      <c r="BU402" s="491"/>
      <c r="BV402" s="491"/>
      <c r="BW402" s="491"/>
      <c r="BX402" s="491" t="str">
        <f>IF(AND(D402="R7_補正", OR(分岐管理シート!AF400&lt;27,分岐管理シート!AF400&gt;39)),"error","")</f>
        <v/>
      </c>
      <c r="BY402" s="491" t="str">
        <f>IF(F402="","",IF(OR(分岐管理シート!AG400&lt;27,分岐管理シート!AG400&gt;39),"error",""))</f>
        <v/>
      </c>
      <c r="BZ402" s="491" t="str">
        <f>IF(F402="","",IF(AND(OR(AD402="○", D402="R7_補正", D402="R7_予備"), 分岐管理シート!AG400&gt;=27),"",IF(AND(分岐管理シート!AG400&lt;=38, 分岐管理シート!AG400&gt;=27),"","error")))</f>
        <v/>
      </c>
      <c r="CA402" s="492" t="str">
        <f>IF(OR(D402="", D402="R6_補正", D402="R7_予備"),
   "",IF(F402="","",IF(AND(VLOOKUP(AE402,―!$AH$15:$AI$40,2,FALSE) &lt;= VLOOKUP(AF402,―!$AH$15:$AI$40,2,FALSE),VLOOKUP(AF402,―!$AH$15:$AI$40,2,FALSE) &lt;= VLOOKUP(AG402,―!$AH$15:$AI$40,2,FALSE)),"","error")))</f>
        <v/>
      </c>
      <c r="CB402" s="492" t="str">
        <f t="shared" si="23"/>
        <v/>
      </c>
      <c r="CC402" s="491" t="str">
        <f t="shared" si="24"/>
        <v/>
      </c>
      <c r="CD402" s="491" t="str">
        <f t="shared" si="25"/>
        <v/>
      </c>
      <c r="CE402" s="485"/>
      <c r="CF402" s="485"/>
      <c r="CG402" s="485"/>
      <c r="CH402" s="485"/>
      <c r="CI402" s="485" t="str">
        <f>分岐管理シート!BD400</f>
        <v/>
      </c>
      <c r="CJ402" s="493" t="str">
        <f t="shared" si="26"/>
        <v/>
      </c>
      <c r="CK402" s="555" t="str">
        <f>IF(D402="R6_補正",IF(SUM(変更カウント!D400:AR400)=0,"","error"),IF(AND(SUM(変更カウント!D400:AE400)=0,SUM(変更カウント!AH400:AP400)=0,変更カウント!AR400=0),"","error"))</f>
        <v/>
      </c>
    </row>
    <row r="403" spans="1:89" ht="24" thickBot="1" x14ac:dyDescent="0.25">
      <c r="A403" s="500"/>
      <c r="B403" s="501"/>
      <c r="C403" s="499">
        <v>329</v>
      </c>
      <c r="D403" s="467"/>
      <c r="E403" s="468"/>
      <c r="F403" s="469"/>
      <c r="G403" s="469"/>
      <c r="H403" s="469"/>
      <c r="I403" s="470"/>
      <c r="J403" s="470"/>
      <c r="K403" s="471"/>
      <c r="L403" s="470"/>
      <c r="M403" s="443"/>
      <c r="N403" s="443"/>
      <c r="O403" s="443"/>
      <c r="P403" s="472"/>
      <c r="Q403" s="197">
        <v>0</v>
      </c>
      <c r="R403" s="198">
        <v>0</v>
      </c>
      <c r="S403" s="473"/>
      <c r="T403" s="197"/>
      <c r="U403" s="197"/>
      <c r="V403" s="197"/>
      <c r="W403" s="474"/>
      <c r="X403" s="473"/>
      <c r="Y403" s="473"/>
      <c r="Z403" s="473"/>
      <c r="AA403" s="475"/>
      <c r="AB403" s="469"/>
      <c r="AC403" s="469"/>
      <c r="AD403" s="469"/>
      <c r="AE403" s="476"/>
      <c r="AF403" s="221"/>
      <c r="AG403" s="221"/>
      <c r="AH403" s="477"/>
      <c r="AI403" s="478"/>
      <c r="AJ403" s="475"/>
      <c r="AK403" s="479"/>
      <c r="AL403" s="479"/>
      <c r="AM403" s="480"/>
      <c r="AN403" s="479"/>
      <c r="AO403" s="481"/>
      <c r="AP403" s="482"/>
      <c r="AQ403" s="552"/>
      <c r="AR403" s="483"/>
      <c r="AS403" s="539"/>
      <c r="AT403" s="540"/>
      <c r="AU403" s="541"/>
      <c r="AV403" s="484"/>
      <c r="AW403" s="484"/>
      <c r="AX403" s="484"/>
      <c r="AY403" s="484"/>
      <c r="AZ403" s="484"/>
      <c r="BA403" s="484"/>
      <c r="BB403" s="485"/>
      <c r="BC403" s="485"/>
      <c r="BD403" s="486"/>
      <c r="BE403" s="487"/>
      <c r="BF403" s="485"/>
      <c r="BG403" s="484"/>
      <c r="BH403" s="485"/>
      <c r="BI403" s="485"/>
      <c r="BJ403" s="485"/>
      <c r="BK403" s="488"/>
      <c r="BL403" s="489"/>
      <c r="BM403" s="485"/>
      <c r="BN403" s="485"/>
      <c r="BO403" s="485"/>
      <c r="BP403" s="485"/>
      <c r="BQ403" s="490"/>
      <c r="BR403" s="485"/>
      <c r="BS403" s="491" t="str">
        <f>IF(F403="","",IF(OR(AND(分岐管理シート!D401&lt;9, 分岐管理シート!L401&lt;10),AND(分岐管理シート!D401&gt;9, 分岐管理シート!L401&gt;10)),"","error"))</f>
        <v/>
      </c>
      <c r="BT403" s="491"/>
      <c r="BU403" s="491"/>
      <c r="BV403" s="491"/>
      <c r="BW403" s="491"/>
      <c r="BX403" s="491" t="str">
        <f>IF(AND(D403="R7_補正", OR(分岐管理シート!AF401&lt;27,分岐管理シート!AF401&gt;39)),"error","")</f>
        <v/>
      </c>
      <c r="BY403" s="491" t="str">
        <f>IF(F403="","",IF(OR(分岐管理シート!AG401&lt;27,分岐管理シート!AG401&gt;39),"error",""))</f>
        <v/>
      </c>
      <c r="BZ403" s="491" t="str">
        <f>IF(F403="","",IF(AND(OR(AD403="○", D403="R7_補正", D403="R7_予備"), 分岐管理シート!AG401&gt;=27),"",IF(AND(分岐管理シート!AG401&lt;=38, 分岐管理シート!AG401&gt;=27),"","error")))</f>
        <v/>
      </c>
      <c r="CA403" s="492" t="str">
        <f>IF(OR(D403="", D403="R6_補正", D403="R7_予備"),
   "",IF(F403="","",IF(AND(VLOOKUP(AE403,―!$AH$15:$AI$40,2,FALSE) &lt;= VLOOKUP(AF403,―!$AH$15:$AI$40,2,FALSE),VLOOKUP(AF403,―!$AH$15:$AI$40,2,FALSE) &lt;= VLOOKUP(AG403,―!$AH$15:$AI$40,2,FALSE)),"","error")))</f>
        <v/>
      </c>
      <c r="CB403" s="492" t="str">
        <f t="shared" si="23"/>
        <v/>
      </c>
      <c r="CC403" s="491" t="str">
        <f t="shared" si="24"/>
        <v/>
      </c>
      <c r="CD403" s="491" t="str">
        <f t="shared" si="25"/>
        <v/>
      </c>
      <c r="CE403" s="485"/>
      <c r="CF403" s="485"/>
      <c r="CG403" s="485"/>
      <c r="CH403" s="485"/>
      <c r="CI403" s="485" t="str">
        <f>分岐管理シート!BD401</f>
        <v/>
      </c>
      <c r="CJ403" s="493" t="str">
        <f t="shared" si="26"/>
        <v/>
      </c>
      <c r="CK403" s="555" t="str">
        <f>IF(D403="R6_補正",IF(SUM(変更カウント!D401:AR401)=0,"","error"),IF(AND(SUM(変更カウント!D401:AE401)=0,SUM(変更カウント!AH401:AP401)=0,変更カウント!AR401=0),"","error"))</f>
        <v/>
      </c>
    </row>
    <row r="404" spans="1:89" ht="24" thickBot="1" x14ac:dyDescent="0.25">
      <c r="A404" s="500"/>
      <c r="B404" s="501"/>
      <c r="C404" s="499">
        <v>330</v>
      </c>
      <c r="D404" s="467"/>
      <c r="E404" s="468"/>
      <c r="F404" s="469"/>
      <c r="G404" s="469"/>
      <c r="H404" s="469"/>
      <c r="I404" s="470"/>
      <c r="J404" s="470"/>
      <c r="K404" s="471"/>
      <c r="L404" s="470"/>
      <c r="M404" s="443"/>
      <c r="N404" s="443"/>
      <c r="O404" s="443"/>
      <c r="P404" s="472"/>
      <c r="Q404" s="197">
        <v>0</v>
      </c>
      <c r="R404" s="198">
        <v>0</v>
      </c>
      <c r="S404" s="473"/>
      <c r="T404" s="197"/>
      <c r="U404" s="197"/>
      <c r="V404" s="197"/>
      <c r="W404" s="474"/>
      <c r="X404" s="473"/>
      <c r="Y404" s="473"/>
      <c r="Z404" s="473"/>
      <c r="AA404" s="475"/>
      <c r="AB404" s="469"/>
      <c r="AC404" s="469"/>
      <c r="AD404" s="469"/>
      <c r="AE404" s="476"/>
      <c r="AF404" s="221"/>
      <c r="AG404" s="221"/>
      <c r="AH404" s="477"/>
      <c r="AI404" s="478"/>
      <c r="AJ404" s="475"/>
      <c r="AK404" s="479"/>
      <c r="AL404" s="479"/>
      <c r="AM404" s="480"/>
      <c r="AN404" s="479"/>
      <c r="AO404" s="481"/>
      <c r="AP404" s="482"/>
      <c r="AQ404" s="552"/>
      <c r="AR404" s="483"/>
      <c r="AS404" s="539"/>
      <c r="AT404" s="540"/>
      <c r="AU404" s="541"/>
      <c r="AV404" s="484"/>
      <c r="AW404" s="484"/>
      <c r="AX404" s="484"/>
      <c r="AY404" s="484"/>
      <c r="AZ404" s="484"/>
      <c r="BA404" s="484"/>
      <c r="BB404" s="485"/>
      <c r="BC404" s="485"/>
      <c r="BD404" s="486"/>
      <c r="BE404" s="487"/>
      <c r="BF404" s="485"/>
      <c r="BG404" s="484"/>
      <c r="BH404" s="485"/>
      <c r="BI404" s="485"/>
      <c r="BJ404" s="485"/>
      <c r="BK404" s="488"/>
      <c r="BL404" s="489"/>
      <c r="BM404" s="485"/>
      <c r="BN404" s="485"/>
      <c r="BO404" s="485"/>
      <c r="BP404" s="485"/>
      <c r="BQ404" s="490"/>
      <c r="BR404" s="485"/>
      <c r="BS404" s="491" t="str">
        <f>IF(F404="","",IF(OR(AND(分岐管理シート!D402&lt;9, 分岐管理シート!L402&lt;10),AND(分岐管理シート!D402&gt;9, 分岐管理シート!L402&gt;10)),"","error"))</f>
        <v/>
      </c>
      <c r="BT404" s="491"/>
      <c r="BU404" s="491"/>
      <c r="BV404" s="491"/>
      <c r="BW404" s="491"/>
      <c r="BX404" s="491" t="str">
        <f>IF(AND(D404="R7_補正", OR(分岐管理シート!AF402&lt;27,分岐管理シート!AF402&gt;39)),"error","")</f>
        <v/>
      </c>
      <c r="BY404" s="491" t="str">
        <f>IF(F404="","",IF(OR(分岐管理シート!AG402&lt;27,分岐管理シート!AG402&gt;39),"error",""))</f>
        <v/>
      </c>
      <c r="BZ404" s="491" t="str">
        <f>IF(F404="","",IF(AND(OR(AD404="○", D404="R7_補正", D404="R7_予備"), 分岐管理シート!AG402&gt;=27),"",IF(AND(分岐管理シート!AG402&lt;=38, 分岐管理シート!AG402&gt;=27),"","error")))</f>
        <v/>
      </c>
      <c r="CA404" s="492" t="str">
        <f>IF(OR(D404="", D404="R6_補正", D404="R7_予備"),
   "",IF(F404="","",IF(AND(VLOOKUP(AE404,―!$AH$15:$AI$40,2,FALSE) &lt;= VLOOKUP(AF404,―!$AH$15:$AI$40,2,FALSE),VLOOKUP(AF404,―!$AH$15:$AI$40,2,FALSE) &lt;= VLOOKUP(AG404,―!$AH$15:$AI$40,2,FALSE)),"","error")))</f>
        <v/>
      </c>
      <c r="CB404" s="492" t="str">
        <f t="shared" si="23"/>
        <v/>
      </c>
      <c r="CC404" s="491" t="str">
        <f t="shared" si="24"/>
        <v/>
      </c>
      <c r="CD404" s="491" t="str">
        <f t="shared" si="25"/>
        <v/>
      </c>
      <c r="CE404" s="485"/>
      <c r="CF404" s="485"/>
      <c r="CG404" s="485"/>
      <c r="CH404" s="485"/>
      <c r="CI404" s="485" t="str">
        <f>分岐管理シート!BD402</f>
        <v/>
      </c>
      <c r="CJ404" s="493" t="str">
        <f t="shared" si="26"/>
        <v/>
      </c>
      <c r="CK404" s="555" t="str">
        <f>IF(D404="R6_補正",IF(SUM(変更カウント!D402:AR402)=0,"","error"),IF(AND(SUM(変更カウント!D402:AE402)=0,SUM(変更カウント!AH402:AP402)=0,変更カウント!AR402=0),"","error"))</f>
        <v/>
      </c>
    </row>
    <row r="405" spans="1:89" ht="24" thickBot="1" x14ac:dyDescent="0.25">
      <c r="A405" s="500"/>
      <c r="B405" s="501"/>
      <c r="C405" s="498">
        <v>331</v>
      </c>
      <c r="D405" s="467"/>
      <c r="E405" s="468"/>
      <c r="F405" s="469"/>
      <c r="G405" s="469"/>
      <c r="H405" s="469"/>
      <c r="I405" s="470"/>
      <c r="J405" s="470"/>
      <c r="K405" s="471"/>
      <c r="L405" s="470"/>
      <c r="M405" s="443"/>
      <c r="N405" s="443"/>
      <c r="O405" s="443"/>
      <c r="P405" s="472"/>
      <c r="Q405" s="197">
        <v>0</v>
      </c>
      <c r="R405" s="198">
        <v>0</v>
      </c>
      <c r="S405" s="473"/>
      <c r="T405" s="197"/>
      <c r="U405" s="197"/>
      <c r="V405" s="197"/>
      <c r="W405" s="474"/>
      <c r="X405" s="473"/>
      <c r="Y405" s="473"/>
      <c r="Z405" s="473"/>
      <c r="AA405" s="475"/>
      <c r="AB405" s="469"/>
      <c r="AC405" s="469"/>
      <c r="AD405" s="469"/>
      <c r="AE405" s="476"/>
      <c r="AF405" s="221"/>
      <c r="AG405" s="221"/>
      <c r="AH405" s="477"/>
      <c r="AI405" s="478"/>
      <c r="AJ405" s="475"/>
      <c r="AK405" s="479"/>
      <c r="AL405" s="479"/>
      <c r="AM405" s="480"/>
      <c r="AN405" s="479"/>
      <c r="AO405" s="481"/>
      <c r="AP405" s="482"/>
      <c r="AQ405" s="552"/>
      <c r="AR405" s="483"/>
      <c r="AS405" s="539"/>
      <c r="AT405" s="540"/>
      <c r="AU405" s="541"/>
      <c r="AV405" s="484"/>
      <c r="AW405" s="484"/>
      <c r="AX405" s="484"/>
      <c r="AY405" s="484"/>
      <c r="AZ405" s="484"/>
      <c r="BA405" s="484"/>
      <c r="BB405" s="485"/>
      <c r="BC405" s="485"/>
      <c r="BD405" s="486"/>
      <c r="BE405" s="487"/>
      <c r="BF405" s="485"/>
      <c r="BG405" s="484"/>
      <c r="BH405" s="485"/>
      <c r="BI405" s="485"/>
      <c r="BJ405" s="485"/>
      <c r="BK405" s="488"/>
      <c r="BL405" s="489"/>
      <c r="BM405" s="485"/>
      <c r="BN405" s="485"/>
      <c r="BO405" s="485"/>
      <c r="BP405" s="485"/>
      <c r="BQ405" s="490"/>
      <c r="BR405" s="485"/>
      <c r="BS405" s="491" t="str">
        <f>IF(F405="","",IF(OR(AND(分岐管理シート!D403&lt;9, 分岐管理シート!L403&lt;10),AND(分岐管理シート!D403&gt;9, 分岐管理シート!L403&gt;10)),"","error"))</f>
        <v/>
      </c>
      <c r="BT405" s="491"/>
      <c r="BU405" s="491"/>
      <c r="BV405" s="491"/>
      <c r="BW405" s="491"/>
      <c r="BX405" s="491" t="str">
        <f>IF(AND(D405="R7_補正", OR(分岐管理シート!AF403&lt;27,分岐管理シート!AF403&gt;39)),"error","")</f>
        <v/>
      </c>
      <c r="BY405" s="491" t="str">
        <f>IF(F405="","",IF(OR(分岐管理シート!AG403&lt;27,分岐管理シート!AG403&gt;39),"error",""))</f>
        <v/>
      </c>
      <c r="BZ405" s="491" t="str">
        <f>IF(F405="","",IF(AND(OR(AD405="○", D405="R7_補正", D405="R7_予備"), 分岐管理シート!AG403&gt;=27),"",IF(AND(分岐管理シート!AG403&lt;=38, 分岐管理シート!AG403&gt;=27),"","error")))</f>
        <v/>
      </c>
      <c r="CA405" s="492" t="str">
        <f>IF(OR(D405="", D405="R6_補正", D405="R7_予備"),
   "",IF(F405="","",IF(AND(VLOOKUP(AE405,―!$AH$15:$AI$40,2,FALSE) &lt;= VLOOKUP(AF405,―!$AH$15:$AI$40,2,FALSE),VLOOKUP(AF405,―!$AH$15:$AI$40,2,FALSE) &lt;= VLOOKUP(AG405,―!$AH$15:$AI$40,2,FALSE)),"","error")))</f>
        <v/>
      </c>
      <c r="CB405" s="492" t="str">
        <f t="shared" si="23"/>
        <v/>
      </c>
      <c r="CC405" s="491" t="str">
        <f t="shared" si="24"/>
        <v/>
      </c>
      <c r="CD405" s="491" t="str">
        <f t="shared" si="25"/>
        <v/>
      </c>
      <c r="CE405" s="485"/>
      <c r="CF405" s="485"/>
      <c r="CG405" s="485"/>
      <c r="CH405" s="485"/>
      <c r="CI405" s="485" t="str">
        <f>分岐管理シート!BD403</f>
        <v/>
      </c>
      <c r="CJ405" s="493" t="str">
        <f t="shared" si="26"/>
        <v/>
      </c>
      <c r="CK405" s="555" t="str">
        <f>IF(D405="R6_補正",IF(SUM(変更カウント!D403:AR403)=0,"","error"),IF(AND(SUM(変更カウント!D403:AE403)=0,SUM(変更カウント!AH403:AP403)=0,変更カウント!AR403=0),"","error"))</f>
        <v/>
      </c>
    </row>
    <row r="406" spans="1:89" ht="24" thickBot="1" x14ac:dyDescent="0.25">
      <c r="A406" s="500"/>
      <c r="B406" s="501"/>
      <c r="C406" s="499">
        <v>332</v>
      </c>
      <c r="D406" s="467"/>
      <c r="E406" s="468"/>
      <c r="F406" s="469"/>
      <c r="G406" s="469"/>
      <c r="H406" s="469"/>
      <c r="I406" s="470"/>
      <c r="J406" s="470"/>
      <c r="K406" s="471"/>
      <c r="L406" s="470"/>
      <c r="M406" s="443"/>
      <c r="N406" s="443"/>
      <c r="O406" s="443"/>
      <c r="P406" s="472"/>
      <c r="Q406" s="197">
        <v>0</v>
      </c>
      <c r="R406" s="198">
        <v>0</v>
      </c>
      <c r="S406" s="473"/>
      <c r="T406" s="197"/>
      <c r="U406" s="197"/>
      <c r="V406" s="197"/>
      <c r="W406" s="474"/>
      <c r="X406" s="473"/>
      <c r="Y406" s="473"/>
      <c r="Z406" s="473"/>
      <c r="AA406" s="475"/>
      <c r="AB406" s="469"/>
      <c r="AC406" s="469"/>
      <c r="AD406" s="469"/>
      <c r="AE406" s="476"/>
      <c r="AF406" s="221"/>
      <c r="AG406" s="221"/>
      <c r="AH406" s="477"/>
      <c r="AI406" s="478"/>
      <c r="AJ406" s="475"/>
      <c r="AK406" s="479"/>
      <c r="AL406" s="479"/>
      <c r="AM406" s="480"/>
      <c r="AN406" s="479"/>
      <c r="AO406" s="481"/>
      <c r="AP406" s="482"/>
      <c r="AQ406" s="552"/>
      <c r="AR406" s="483"/>
      <c r="AS406" s="539"/>
      <c r="AT406" s="540"/>
      <c r="AU406" s="541"/>
      <c r="AV406" s="484"/>
      <c r="AW406" s="484"/>
      <c r="AX406" s="484"/>
      <c r="AY406" s="484"/>
      <c r="AZ406" s="484"/>
      <c r="BA406" s="484"/>
      <c r="BB406" s="485"/>
      <c r="BC406" s="485"/>
      <c r="BD406" s="486"/>
      <c r="BE406" s="487"/>
      <c r="BF406" s="485"/>
      <c r="BG406" s="484"/>
      <c r="BH406" s="485"/>
      <c r="BI406" s="485"/>
      <c r="BJ406" s="485"/>
      <c r="BK406" s="488"/>
      <c r="BL406" s="489"/>
      <c r="BM406" s="485"/>
      <c r="BN406" s="485"/>
      <c r="BO406" s="485"/>
      <c r="BP406" s="485"/>
      <c r="BQ406" s="490"/>
      <c r="BR406" s="485"/>
      <c r="BS406" s="491" t="str">
        <f>IF(F406="","",IF(OR(AND(分岐管理シート!D404&lt;9, 分岐管理シート!L404&lt;10),AND(分岐管理シート!D404&gt;9, 分岐管理シート!L404&gt;10)),"","error"))</f>
        <v/>
      </c>
      <c r="BT406" s="491"/>
      <c r="BU406" s="491"/>
      <c r="BV406" s="491"/>
      <c r="BW406" s="491"/>
      <c r="BX406" s="491" t="str">
        <f>IF(AND(D406="R7_補正", OR(分岐管理シート!AF404&lt;27,分岐管理シート!AF404&gt;39)),"error","")</f>
        <v/>
      </c>
      <c r="BY406" s="491" t="str">
        <f>IF(F406="","",IF(OR(分岐管理シート!AG404&lt;27,分岐管理シート!AG404&gt;39),"error",""))</f>
        <v/>
      </c>
      <c r="BZ406" s="491" t="str">
        <f>IF(F406="","",IF(AND(OR(AD406="○", D406="R7_補正", D406="R7_予備"), 分岐管理シート!AG404&gt;=27),"",IF(AND(分岐管理シート!AG404&lt;=38, 分岐管理シート!AG404&gt;=27),"","error")))</f>
        <v/>
      </c>
      <c r="CA406" s="492" t="str">
        <f>IF(OR(D406="", D406="R6_補正", D406="R7_予備"),
   "",IF(F406="","",IF(AND(VLOOKUP(AE406,―!$AH$15:$AI$40,2,FALSE) &lt;= VLOOKUP(AF406,―!$AH$15:$AI$40,2,FALSE),VLOOKUP(AF406,―!$AH$15:$AI$40,2,FALSE) &lt;= VLOOKUP(AG406,―!$AH$15:$AI$40,2,FALSE)),"","error")))</f>
        <v/>
      </c>
      <c r="CB406" s="492" t="str">
        <f t="shared" si="23"/>
        <v/>
      </c>
      <c r="CC406" s="491" t="str">
        <f t="shared" si="24"/>
        <v/>
      </c>
      <c r="CD406" s="491" t="str">
        <f t="shared" si="25"/>
        <v/>
      </c>
      <c r="CE406" s="485"/>
      <c r="CF406" s="485"/>
      <c r="CG406" s="485"/>
      <c r="CH406" s="485"/>
      <c r="CI406" s="485" t="str">
        <f>分岐管理シート!BD404</f>
        <v/>
      </c>
      <c r="CJ406" s="493" t="str">
        <f t="shared" si="26"/>
        <v/>
      </c>
      <c r="CK406" s="555" t="str">
        <f>IF(D406="R6_補正",IF(SUM(変更カウント!D404:AR404)=0,"","error"),IF(AND(SUM(変更カウント!D404:AE404)=0,SUM(変更カウント!AH404:AP404)=0,変更カウント!AR404=0),"","error"))</f>
        <v/>
      </c>
    </row>
    <row r="407" spans="1:89" ht="24" thickBot="1" x14ac:dyDescent="0.25">
      <c r="A407" s="500"/>
      <c r="B407" s="501"/>
      <c r="C407" s="499">
        <v>333</v>
      </c>
      <c r="D407" s="467"/>
      <c r="E407" s="468"/>
      <c r="F407" s="469"/>
      <c r="G407" s="469"/>
      <c r="H407" s="469"/>
      <c r="I407" s="470"/>
      <c r="J407" s="470"/>
      <c r="K407" s="471"/>
      <c r="L407" s="470"/>
      <c r="M407" s="443"/>
      <c r="N407" s="443"/>
      <c r="O407" s="443"/>
      <c r="P407" s="472"/>
      <c r="Q407" s="197">
        <v>0</v>
      </c>
      <c r="R407" s="198">
        <v>0</v>
      </c>
      <c r="S407" s="473"/>
      <c r="T407" s="197"/>
      <c r="U407" s="197"/>
      <c r="V407" s="197"/>
      <c r="W407" s="474"/>
      <c r="X407" s="473"/>
      <c r="Y407" s="473"/>
      <c r="Z407" s="473"/>
      <c r="AA407" s="475"/>
      <c r="AB407" s="469"/>
      <c r="AC407" s="469"/>
      <c r="AD407" s="469"/>
      <c r="AE407" s="476"/>
      <c r="AF407" s="221"/>
      <c r="AG407" s="221"/>
      <c r="AH407" s="477"/>
      <c r="AI407" s="478"/>
      <c r="AJ407" s="475"/>
      <c r="AK407" s="479"/>
      <c r="AL407" s="479"/>
      <c r="AM407" s="480"/>
      <c r="AN407" s="479"/>
      <c r="AO407" s="481"/>
      <c r="AP407" s="482"/>
      <c r="AQ407" s="552"/>
      <c r="AR407" s="483"/>
      <c r="AS407" s="539"/>
      <c r="AT407" s="540"/>
      <c r="AU407" s="541"/>
      <c r="AV407" s="484"/>
      <c r="AW407" s="484"/>
      <c r="AX407" s="484"/>
      <c r="AY407" s="484"/>
      <c r="AZ407" s="484"/>
      <c r="BA407" s="484"/>
      <c r="BB407" s="485"/>
      <c r="BC407" s="485"/>
      <c r="BD407" s="486"/>
      <c r="BE407" s="487"/>
      <c r="BF407" s="485"/>
      <c r="BG407" s="484"/>
      <c r="BH407" s="485"/>
      <c r="BI407" s="485"/>
      <c r="BJ407" s="485"/>
      <c r="BK407" s="488"/>
      <c r="BL407" s="489"/>
      <c r="BM407" s="485"/>
      <c r="BN407" s="485"/>
      <c r="BO407" s="485"/>
      <c r="BP407" s="485"/>
      <c r="BQ407" s="490"/>
      <c r="BR407" s="485"/>
      <c r="BS407" s="491" t="str">
        <f>IF(F407="","",IF(OR(AND(分岐管理シート!D405&lt;9, 分岐管理シート!L405&lt;10),AND(分岐管理シート!D405&gt;9, 分岐管理シート!L405&gt;10)),"","error"))</f>
        <v/>
      </c>
      <c r="BT407" s="491"/>
      <c r="BU407" s="491"/>
      <c r="BV407" s="491"/>
      <c r="BW407" s="491"/>
      <c r="BX407" s="491" t="str">
        <f>IF(AND(D407="R7_補正", OR(分岐管理シート!AF405&lt;27,分岐管理シート!AF405&gt;39)),"error","")</f>
        <v/>
      </c>
      <c r="BY407" s="491" t="str">
        <f>IF(F407="","",IF(OR(分岐管理シート!AG405&lt;27,分岐管理シート!AG405&gt;39),"error",""))</f>
        <v/>
      </c>
      <c r="BZ407" s="491" t="str">
        <f>IF(F407="","",IF(AND(OR(AD407="○", D407="R7_補正", D407="R7_予備"), 分岐管理シート!AG405&gt;=27),"",IF(AND(分岐管理シート!AG405&lt;=38, 分岐管理シート!AG405&gt;=27),"","error")))</f>
        <v/>
      </c>
      <c r="CA407" s="492" t="str">
        <f>IF(OR(D407="", D407="R6_補正", D407="R7_予備"),
   "",IF(F407="","",IF(AND(VLOOKUP(AE407,―!$AH$15:$AI$40,2,FALSE) &lt;= VLOOKUP(AF407,―!$AH$15:$AI$40,2,FALSE),VLOOKUP(AF407,―!$AH$15:$AI$40,2,FALSE) &lt;= VLOOKUP(AG407,―!$AH$15:$AI$40,2,FALSE)),"","error")))</f>
        <v/>
      </c>
      <c r="CB407" s="492" t="str">
        <f t="shared" si="23"/>
        <v/>
      </c>
      <c r="CC407" s="491" t="str">
        <f t="shared" si="24"/>
        <v/>
      </c>
      <c r="CD407" s="491" t="str">
        <f t="shared" si="25"/>
        <v/>
      </c>
      <c r="CE407" s="485"/>
      <c r="CF407" s="485"/>
      <c r="CG407" s="485"/>
      <c r="CH407" s="485"/>
      <c r="CI407" s="485" t="str">
        <f>分岐管理シート!BD405</f>
        <v/>
      </c>
      <c r="CJ407" s="493" t="str">
        <f t="shared" si="26"/>
        <v/>
      </c>
      <c r="CK407" s="555" t="str">
        <f>IF(D407="R6_補正",IF(SUM(変更カウント!D405:AR405)=0,"","error"),IF(AND(SUM(変更カウント!D405:AE405)=0,SUM(変更カウント!AH405:AP405)=0,変更カウント!AR405=0),"","error"))</f>
        <v/>
      </c>
    </row>
    <row r="408" spans="1:89" ht="24" thickBot="1" x14ac:dyDescent="0.25">
      <c r="A408" s="500"/>
      <c r="B408" s="501"/>
      <c r="C408" s="498">
        <v>334</v>
      </c>
      <c r="D408" s="467"/>
      <c r="E408" s="468"/>
      <c r="F408" s="469"/>
      <c r="G408" s="469"/>
      <c r="H408" s="469"/>
      <c r="I408" s="470"/>
      <c r="J408" s="470"/>
      <c r="K408" s="471"/>
      <c r="L408" s="470"/>
      <c r="M408" s="443"/>
      <c r="N408" s="443"/>
      <c r="O408" s="443"/>
      <c r="P408" s="472"/>
      <c r="Q408" s="197">
        <v>0</v>
      </c>
      <c r="R408" s="198">
        <v>0</v>
      </c>
      <c r="S408" s="473"/>
      <c r="T408" s="197"/>
      <c r="U408" s="197"/>
      <c r="V408" s="197"/>
      <c r="W408" s="474"/>
      <c r="X408" s="473"/>
      <c r="Y408" s="473"/>
      <c r="Z408" s="473"/>
      <c r="AA408" s="475"/>
      <c r="AB408" s="469"/>
      <c r="AC408" s="469"/>
      <c r="AD408" s="469"/>
      <c r="AE408" s="476"/>
      <c r="AF408" s="221"/>
      <c r="AG408" s="221"/>
      <c r="AH408" s="477"/>
      <c r="AI408" s="478"/>
      <c r="AJ408" s="475"/>
      <c r="AK408" s="479"/>
      <c r="AL408" s="479"/>
      <c r="AM408" s="480"/>
      <c r="AN408" s="479"/>
      <c r="AO408" s="481"/>
      <c r="AP408" s="482"/>
      <c r="AQ408" s="552"/>
      <c r="AR408" s="483"/>
      <c r="AS408" s="539"/>
      <c r="AT408" s="540"/>
      <c r="AU408" s="541"/>
      <c r="AV408" s="484"/>
      <c r="AW408" s="484"/>
      <c r="AX408" s="484"/>
      <c r="AY408" s="484"/>
      <c r="AZ408" s="484"/>
      <c r="BA408" s="484"/>
      <c r="BB408" s="485"/>
      <c r="BC408" s="485"/>
      <c r="BD408" s="486"/>
      <c r="BE408" s="487"/>
      <c r="BF408" s="485"/>
      <c r="BG408" s="484"/>
      <c r="BH408" s="485"/>
      <c r="BI408" s="485"/>
      <c r="BJ408" s="485"/>
      <c r="BK408" s="488"/>
      <c r="BL408" s="489"/>
      <c r="BM408" s="485"/>
      <c r="BN408" s="485"/>
      <c r="BO408" s="485"/>
      <c r="BP408" s="485"/>
      <c r="BQ408" s="490"/>
      <c r="BR408" s="485"/>
      <c r="BS408" s="491" t="str">
        <f>IF(F408="","",IF(OR(AND(分岐管理シート!D406&lt;9, 分岐管理シート!L406&lt;10),AND(分岐管理シート!D406&gt;9, 分岐管理シート!L406&gt;10)),"","error"))</f>
        <v/>
      </c>
      <c r="BT408" s="491"/>
      <c r="BU408" s="491"/>
      <c r="BV408" s="491"/>
      <c r="BW408" s="491"/>
      <c r="BX408" s="491" t="str">
        <f>IF(AND(D408="R7_補正", OR(分岐管理シート!AF406&lt;27,分岐管理シート!AF406&gt;39)),"error","")</f>
        <v/>
      </c>
      <c r="BY408" s="491" t="str">
        <f>IF(F408="","",IF(OR(分岐管理シート!AG406&lt;27,分岐管理シート!AG406&gt;39),"error",""))</f>
        <v/>
      </c>
      <c r="BZ408" s="491" t="str">
        <f>IF(F408="","",IF(AND(OR(AD408="○", D408="R7_補正", D408="R7_予備"), 分岐管理シート!AG406&gt;=27),"",IF(AND(分岐管理シート!AG406&lt;=38, 分岐管理シート!AG406&gt;=27),"","error")))</f>
        <v/>
      </c>
      <c r="CA408" s="492" t="str">
        <f>IF(OR(D408="", D408="R6_補正", D408="R7_予備"),
   "",IF(F408="","",IF(AND(VLOOKUP(AE408,―!$AH$15:$AI$40,2,FALSE) &lt;= VLOOKUP(AF408,―!$AH$15:$AI$40,2,FALSE),VLOOKUP(AF408,―!$AH$15:$AI$40,2,FALSE) &lt;= VLOOKUP(AG408,―!$AH$15:$AI$40,2,FALSE)),"","error")))</f>
        <v/>
      </c>
      <c r="CB408" s="492" t="str">
        <f t="shared" si="23"/>
        <v/>
      </c>
      <c r="CC408" s="491" t="str">
        <f t="shared" si="24"/>
        <v/>
      </c>
      <c r="CD408" s="491" t="str">
        <f t="shared" si="25"/>
        <v/>
      </c>
      <c r="CE408" s="485"/>
      <c r="CF408" s="485"/>
      <c r="CG408" s="485"/>
      <c r="CH408" s="485"/>
      <c r="CI408" s="485" t="str">
        <f>分岐管理シート!BD406</f>
        <v/>
      </c>
      <c r="CJ408" s="493" t="str">
        <f t="shared" si="26"/>
        <v/>
      </c>
      <c r="CK408" s="555" t="str">
        <f>IF(D408="R6_補正",IF(SUM(変更カウント!D406:AR406)=0,"","error"),IF(AND(SUM(変更カウント!D406:AE406)=0,SUM(変更カウント!AH406:AP406)=0,変更カウント!AR406=0),"","error"))</f>
        <v/>
      </c>
    </row>
    <row r="409" spans="1:89" ht="24" thickBot="1" x14ac:dyDescent="0.25">
      <c r="A409" s="500"/>
      <c r="B409" s="501"/>
      <c r="C409" s="499">
        <v>335</v>
      </c>
      <c r="D409" s="467"/>
      <c r="E409" s="468"/>
      <c r="F409" s="469"/>
      <c r="G409" s="469"/>
      <c r="H409" s="469"/>
      <c r="I409" s="470"/>
      <c r="J409" s="470"/>
      <c r="K409" s="471"/>
      <c r="L409" s="470"/>
      <c r="M409" s="443"/>
      <c r="N409" s="443"/>
      <c r="O409" s="443"/>
      <c r="P409" s="472"/>
      <c r="Q409" s="197">
        <v>0</v>
      </c>
      <c r="R409" s="198">
        <v>0</v>
      </c>
      <c r="S409" s="473"/>
      <c r="T409" s="197"/>
      <c r="U409" s="197"/>
      <c r="V409" s="197"/>
      <c r="W409" s="474"/>
      <c r="X409" s="473"/>
      <c r="Y409" s="473"/>
      <c r="Z409" s="473"/>
      <c r="AA409" s="475"/>
      <c r="AB409" s="469"/>
      <c r="AC409" s="469"/>
      <c r="AD409" s="469"/>
      <c r="AE409" s="476"/>
      <c r="AF409" s="221"/>
      <c r="AG409" s="221"/>
      <c r="AH409" s="477"/>
      <c r="AI409" s="478"/>
      <c r="AJ409" s="475"/>
      <c r="AK409" s="479"/>
      <c r="AL409" s="479"/>
      <c r="AM409" s="480"/>
      <c r="AN409" s="479"/>
      <c r="AO409" s="481"/>
      <c r="AP409" s="482"/>
      <c r="AQ409" s="552"/>
      <c r="AR409" s="483"/>
      <c r="AS409" s="539"/>
      <c r="AT409" s="540"/>
      <c r="AU409" s="541"/>
      <c r="AV409" s="484"/>
      <c r="AW409" s="484"/>
      <c r="AX409" s="484"/>
      <c r="AY409" s="484"/>
      <c r="AZ409" s="484"/>
      <c r="BA409" s="484"/>
      <c r="BB409" s="485"/>
      <c r="BC409" s="485"/>
      <c r="BD409" s="486"/>
      <c r="BE409" s="487"/>
      <c r="BF409" s="485"/>
      <c r="BG409" s="484"/>
      <c r="BH409" s="485"/>
      <c r="BI409" s="485"/>
      <c r="BJ409" s="485"/>
      <c r="BK409" s="488"/>
      <c r="BL409" s="489"/>
      <c r="BM409" s="485"/>
      <c r="BN409" s="485"/>
      <c r="BO409" s="485"/>
      <c r="BP409" s="485"/>
      <c r="BQ409" s="490"/>
      <c r="BR409" s="485"/>
      <c r="BS409" s="491" t="str">
        <f>IF(F409="","",IF(OR(AND(分岐管理シート!D407&lt;9, 分岐管理シート!L407&lt;10),AND(分岐管理シート!D407&gt;9, 分岐管理シート!L407&gt;10)),"","error"))</f>
        <v/>
      </c>
      <c r="BT409" s="491"/>
      <c r="BU409" s="491"/>
      <c r="BV409" s="491"/>
      <c r="BW409" s="491"/>
      <c r="BX409" s="491" t="str">
        <f>IF(AND(D409="R7_補正", OR(分岐管理シート!AF407&lt;27,分岐管理シート!AF407&gt;39)),"error","")</f>
        <v/>
      </c>
      <c r="BY409" s="491" t="str">
        <f>IF(F409="","",IF(OR(分岐管理シート!AG407&lt;27,分岐管理シート!AG407&gt;39),"error",""))</f>
        <v/>
      </c>
      <c r="BZ409" s="491" t="str">
        <f>IF(F409="","",IF(AND(OR(AD409="○", D409="R7_補正", D409="R7_予備"), 分岐管理シート!AG407&gt;=27),"",IF(AND(分岐管理シート!AG407&lt;=38, 分岐管理シート!AG407&gt;=27),"","error")))</f>
        <v/>
      </c>
      <c r="CA409" s="492" t="str">
        <f>IF(OR(D409="", D409="R6_補正", D409="R7_予備"),
   "",IF(F409="","",IF(AND(VLOOKUP(AE409,―!$AH$15:$AI$40,2,FALSE) &lt;= VLOOKUP(AF409,―!$AH$15:$AI$40,2,FALSE),VLOOKUP(AF409,―!$AH$15:$AI$40,2,FALSE) &lt;= VLOOKUP(AG409,―!$AH$15:$AI$40,2,FALSE)),"","error")))</f>
        <v/>
      </c>
      <c r="CB409" s="492" t="str">
        <f t="shared" si="23"/>
        <v/>
      </c>
      <c r="CC409" s="491" t="str">
        <f t="shared" si="24"/>
        <v/>
      </c>
      <c r="CD409" s="491" t="str">
        <f t="shared" si="25"/>
        <v/>
      </c>
      <c r="CE409" s="485"/>
      <c r="CF409" s="485"/>
      <c r="CG409" s="485"/>
      <c r="CH409" s="485"/>
      <c r="CI409" s="485" t="str">
        <f>分岐管理シート!BD407</f>
        <v/>
      </c>
      <c r="CJ409" s="493" t="str">
        <f t="shared" si="26"/>
        <v/>
      </c>
      <c r="CK409" s="555" t="str">
        <f>IF(D409="R6_補正",IF(SUM(変更カウント!D407:AR407)=0,"","error"),IF(AND(SUM(変更カウント!D407:AE407)=0,SUM(変更カウント!AH407:AP407)=0,変更カウント!AR407=0),"","error"))</f>
        <v/>
      </c>
    </row>
    <row r="410" spans="1:89" ht="24" thickBot="1" x14ac:dyDescent="0.25">
      <c r="A410" s="500"/>
      <c r="B410" s="501"/>
      <c r="C410" s="499">
        <v>336</v>
      </c>
      <c r="D410" s="467"/>
      <c r="E410" s="468"/>
      <c r="F410" s="469"/>
      <c r="G410" s="469"/>
      <c r="H410" s="469"/>
      <c r="I410" s="470"/>
      <c r="J410" s="470"/>
      <c r="K410" s="471"/>
      <c r="L410" s="470"/>
      <c r="M410" s="443"/>
      <c r="N410" s="443"/>
      <c r="O410" s="443"/>
      <c r="P410" s="472"/>
      <c r="Q410" s="197">
        <v>0</v>
      </c>
      <c r="R410" s="198">
        <v>0</v>
      </c>
      <c r="S410" s="473"/>
      <c r="T410" s="197"/>
      <c r="U410" s="197"/>
      <c r="V410" s="197"/>
      <c r="W410" s="474"/>
      <c r="X410" s="473"/>
      <c r="Y410" s="473"/>
      <c r="Z410" s="473"/>
      <c r="AA410" s="475"/>
      <c r="AB410" s="469"/>
      <c r="AC410" s="469"/>
      <c r="AD410" s="469"/>
      <c r="AE410" s="476"/>
      <c r="AF410" s="221"/>
      <c r="AG410" s="221"/>
      <c r="AH410" s="477"/>
      <c r="AI410" s="478"/>
      <c r="AJ410" s="475"/>
      <c r="AK410" s="479"/>
      <c r="AL410" s="479"/>
      <c r="AM410" s="480"/>
      <c r="AN410" s="479"/>
      <c r="AO410" s="481"/>
      <c r="AP410" s="482"/>
      <c r="AQ410" s="552"/>
      <c r="AR410" s="483"/>
      <c r="AS410" s="539"/>
      <c r="AT410" s="540"/>
      <c r="AU410" s="541"/>
      <c r="AV410" s="484"/>
      <c r="AW410" s="484"/>
      <c r="AX410" s="484"/>
      <c r="AY410" s="484"/>
      <c r="AZ410" s="484"/>
      <c r="BA410" s="484"/>
      <c r="BB410" s="485"/>
      <c r="BC410" s="485"/>
      <c r="BD410" s="486"/>
      <c r="BE410" s="487"/>
      <c r="BF410" s="485"/>
      <c r="BG410" s="484"/>
      <c r="BH410" s="485"/>
      <c r="BI410" s="485"/>
      <c r="BJ410" s="485"/>
      <c r="BK410" s="488"/>
      <c r="BL410" s="489"/>
      <c r="BM410" s="485"/>
      <c r="BN410" s="485"/>
      <c r="BO410" s="485"/>
      <c r="BP410" s="485"/>
      <c r="BQ410" s="490"/>
      <c r="BR410" s="485"/>
      <c r="BS410" s="491" t="str">
        <f>IF(F410="","",IF(OR(AND(分岐管理シート!D408&lt;9, 分岐管理シート!L408&lt;10),AND(分岐管理シート!D408&gt;9, 分岐管理シート!L408&gt;10)),"","error"))</f>
        <v/>
      </c>
      <c r="BT410" s="491"/>
      <c r="BU410" s="491"/>
      <c r="BV410" s="491"/>
      <c r="BW410" s="491"/>
      <c r="BX410" s="491" t="str">
        <f>IF(AND(D410="R7_補正", OR(分岐管理シート!AF408&lt;27,分岐管理シート!AF408&gt;39)),"error","")</f>
        <v/>
      </c>
      <c r="BY410" s="491" t="str">
        <f>IF(F410="","",IF(OR(分岐管理シート!AG408&lt;27,分岐管理シート!AG408&gt;39),"error",""))</f>
        <v/>
      </c>
      <c r="BZ410" s="491" t="str">
        <f>IF(F410="","",IF(AND(OR(AD410="○", D410="R7_補正", D410="R7_予備"), 分岐管理シート!AG408&gt;=27),"",IF(AND(分岐管理シート!AG408&lt;=38, 分岐管理シート!AG408&gt;=27),"","error")))</f>
        <v/>
      </c>
      <c r="CA410" s="492" t="str">
        <f>IF(OR(D410="", D410="R6_補正", D410="R7_予備"),
   "",IF(F410="","",IF(AND(VLOOKUP(AE410,―!$AH$15:$AI$40,2,FALSE) &lt;= VLOOKUP(AF410,―!$AH$15:$AI$40,2,FALSE),VLOOKUP(AF410,―!$AH$15:$AI$40,2,FALSE) &lt;= VLOOKUP(AG410,―!$AH$15:$AI$40,2,FALSE)),"","error")))</f>
        <v/>
      </c>
      <c r="CB410" s="492" t="str">
        <f t="shared" si="23"/>
        <v/>
      </c>
      <c r="CC410" s="491" t="str">
        <f t="shared" si="24"/>
        <v/>
      </c>
      <c r="CD410" s="491" t="str">
        <f t="shared" si="25"/>
        <v/>
      </c>
      <c r="CE410" s="485"/>
      <c r="CF410" s="485"/>
      <c r="CG410" s="485"/>
      <c r="CH410" s="485"/>
      <c r="CI410" s="485" t="str">
        <f>分岐管理シート!BD408</f>
        <v/>
      </c>
      <c r="CJ410" s="493" t="str">
        <f t="shared" si="26"/>
        <v/>
      </c>
      <c r="CK410" s="555" t="str">
        <f>IF(D410="R6_補正",IF(SUM(変更カウント!D408:AR408)=0,"","error"),IF(AND(SUM(変更カウント!D408:AE408)=0,SUM(変更カウント!AH408:AP408)=0,変更カウント!AR408=0),"","error"))</f>
        <v/>
      </c>
    </row>
    <row r="411" spans="1:89" ht="24" thickBot="1" x14ac:dyDescent="0.25">
      <c r="A411" s="500"/>
      <c r="B411" s="501"/>
      <c r="C411" s="498">
        <v>337</v>
      </c>
      <c r="D411" s="467"/>
      <c r="E411" s="468"/>
      <c r="F411" s="469"/>
      <c r="G411" s="469"/>
      <c r="H411" s="469"/>
      <c r="I411" s="470"/>
      <c r="J411" s="470"/>
      <c r="K411" s="471"/>
      <c r="L411" s="470"/>
      <c r="M411" s="443"/>
      <c r="N411" s="443"/>
      <c r="O411" s="443"/>
      <c r="P411" s="472"/>
      <c r="Q411" s="197">
        <v>0</v>
      </c>
      <c r="R411" s="198">
        <v>0</v>
      </c>
      <c r="S411" s="473"/>
      <c r="T411" s="197"/>
      <c r="U411" s="197"/>
      <c r="V411" s="197"/>
      <c r="W411" s="474"/>
      <c r="X411" s="473"/>
      <c r="Y411" s="473"/>
      <c r="Z411" s="473"/>
      <c r="AA411" s="475"/>
      <c r="AB411" s="469"/>
      <c r="AC411" s="469"/>
      <c r="AD411" s="469"/>
      <c r="AE411" s="476"/>
      <c r="AF411" s="221"/>
      <c r="AG411" s="221"/>
      <c r="AH411" s="477"/>
      <c r="AI411" s="478"/>
      <c r="AJ411" s="475"/>
      <c r="AK411" s="479"/>
      <c r="AL411" s="479"/>
      <c r="AM411" s="480"/>
      <c r="AN411" s="479"/>
      <c r="AO411" s="481"/>
      <c r="AP411" s="482"/>
      <c r="AQ411" s="552"/>
      <c r="AR411" s="483"/>
      <c r="AS411" s="539"/>
      <c r="AT411" s="540"/>
      <c r="AU411" s="541"/>
      <c r="AV411" s="484"/>
      <c r="AW411" s="484"/>
      <c r="AX411" s="484"/>
      <c r="AY411" s="484"/>
      <c r="AZ411" s="484"/>
      <c r="BA411" s="484"/>
      <c r="BB411" s="485"/>
      <c r="BC411" s="485"/>
      <c r="BD411" s="486"/>
      <c r="BE411" s="487"/>
      <c r="BF411" s="485"/>
      <c r="BG411" s="484"/>
      <c r="BH411" s="485"/>
      <c r="BI411" s="485"/>
      <c r="BJ411" s="485"/>
      <c r="BK411" s="488"/>
      <c r="BL411" s="489"/>
      <c r="BM411" s="485"/>
      <c r="BN411" s="485"/>
      <c r="BO411" s="485"/>
      <c r="BP411" s="485"/>
      <c r="BQ411" s="490"/>
      <c r="BR411" s="485"/>
      <c r="BS411" s="491" t="str">
        <f>IF(F411="","",IF(OR(AND(分岐管理シート!D409&lt;9, 分岐管理シート!L409&lt;10),AND(分岐管理シート!D409&gt;9, 分岐管理シート!L409&gt;10)),"","error"))</f>
        <v/>
      </c>
      <c r="BT411" s="491"/>
      <c r="BU411" s="491"/>
      <c r="BV411" s="491"/>
      <c r="BW411" s="491"/>
      <c r="BX411" s="491" t="str">
        <f>IF(AND(D411="R7_補正", OR(分岐管理シート!AF409&lt;27,分岐管理シート!AF409&gt;39)),"error","")</f>
        <v/>
      </c>
      <c r="BY411" s="491" t="str">
        <f>IF(F411="","",IF(OR(分岐管理シート!AG409&lt;27,分岐管理シート!AG409&gt;39),"error",""))</f>
        <v/>
      </c>
      <c r="BZ411" s="491" t="str">
        <f>IF(F411="","",IF(AND(OR(AD411="○", D411="R7_補正", D411="R7_予備"), 分岐管理シート!AG409&gt;=27),"",IF(AND(分岐管理シート!AG409&lt;=38, 分岐管理シート!AG409&gt;=27),"","error")))</f>
        <v/>
      </c>
      <c r="CA411" s="492" t="str">
        <f>IF(OR(D411="", D411="R6_補正", D411="R7_予備"),
   "",IF(F411="","",IF(AND(VLOOKUP(AE411,―!$AH$15:$AI$40,2,FALSE) &lt;= VLOOKUP(AF411,―!$AH$15:$AI$40,2,FALSE),VLOOKUP(AF411,―!$AH$15:$AI$40,2,FALSE) &lt;= VLOOKUP(AG411,―!$AH$15:$AI$40,2,FALSE)),"","error")))</f>
        <v/>
      </c>
      <c r="CB411" s="492" t="str">
        <f t="shared" si="23"/>
        <v/>
      </c>
      <c r="CC411" s="491" t="str">
        <f t="shared" si="24"/>
        <v/>
      </c>
      <c r="CD411" s="491" t="str">
        <f t="shared" si="25"/>
        <v/>
      </c>
      <c r="CE411" s="485"/>
      <c r="CF411" s="485"/>
      <c r="CG411" s="485"/>
      <c r="CH411" s="485"/>
      <c r="CI411" s="485" t="str">
        <f>分岐管理シート!BD409</f>
        <v/>
      </c>
      <c r="CJ411" s="493" t="str">
        <f t="shared" si="26"/>
        <v/>
      </c>
      <c r="CK411" s="555" t="str">
        <f>IF(D411="R6_補正",IF(SUM(変更カウント!D409:AR409)=0,"","error"),IF(AND(SUM(変更カウント!D409:AE409)=0,SUM(変更カウント!AH409:AP409)=0,変更カウント!AR409=0),"","error"))</f>
        <v/>
      </c>
    </row>
    <row r="412" spans="1:89" ht="24" thickBot="1" x14ac:dyDescent="0.25">
      <c r="A412" s="500"/>
      <c r="B412" s="501"/>
      <c r="C412" s="499">
        <v>338</v>
      </c>
      <c r="D412" s="467"/>
      <c r="E412" s="468"/>
      <c r="F412" s="469"/>
      <c r="G412" s="469"/>
      <c r="H412" s="469"/>
      <c r="I412" s="470"/>
      <c r="J412" s="470"/>
      <c r="K412" s="471"/>
      <c r="L412" s="470"/>
      <c r="M412" s="443"/>
      <c r="N412" s="443"/>
      <c r="O412" s="443"/>
      <c r="P412" s="472"/>
      <c r="Q412" s="197">
        <v>0</v>
      </c>
      <c r="R412" s="198">
        <v>0</v>
      </c>
      <c r="S412" s="473"/>
      <c r="T412" s="197"/>
      <c r="U412" s="197"/>
      <c r="V412" s="197"/>
      <c r="W412" s="474"/>
      <c r="X412" s="473"/>
      <c r="Y412" s="473"/>
      <c r="Z412" s="473"/>
      <c r="AA412" s="475"/>
      <c r="AB412" s="469"/>
      <c r="AC412" s="469"/>
      <c r="AD412" s="469"/>
      <c r="AE412" s="476"/>
      <c r="AF412" s="221"/>
      <c r="AG412" s="221"/>
      <c r="AH412" s="477"/>
      <c r="AI412" s="478"/>
      <c r="AJ412" s="475"/>
      <c r="AK412" s="479"/>
      <c r="AL412" s="479"/>
      <c r="AM412" s="480"/>
      <c r="AN412" s="479"/>
      <c r="AO412" s="481"/>
      <c r="AP412" s="482"/>
      <c r="AQ412" s="552"/>
      <c r="AR412" s="483"/>
      <c r="AS412" s="539"/>
      <c r="AT412" s="540"/>
      <c r="AU412" s="541"/>
      <c r="AV412" s="484"/>
      <c r="AW412" s="484"/>
      <c r="AX412" s="484"/>
      <c r="AY412" s="484"/>
      <c r="AZ412" s="484"/>
      <c r="BA412" s="484"/>
      <c r="BB412" s="485"/>
      <c r="BC412" s="485"/>
      <c r="BD412" s="486"/>
      <c r="BE412" s="487"/>
      <c r="BF412" s="485"/>
      <c r="BG412" s="484"/>
      <c r="BH412" s="485"/>
      <c r="BI412" s="485"/>
      <c r="BJ412" s="485"/>
      <c r="BK412" s="488"/>
      <c r="BL412" s="489"/>
      <c r="BM412" s="485"/>
      <c r="BN412" s="485"/>
      <c r="BO412" s="485"/>
      <c r="BP412" s="485"/>
      <c r="BQ412" s="490"/>
      <c r="BR412" s="485"/>
      <c r="BS412" s="491" t="str">
        <f>IF(F412="","",IF(OR(AND(分岐管理シート!D410&lt;9, 分岐管理シート!L410&lt;10),AND(分岐管理シート!D410&gt;9, 分岐管理シート!L410&gt;10)),"","error"))</f>
        <v/>
      </c>
      <c r="BT412" s="491"/>
      <c r="BU412" s="491"/>
      <c r="BV412" s="491"/>
      <c r="BW412" s="491"/>
      <c r="BX412" s="491" t="str">
        <f>IF(AND(D412="R7_補正", OR(分岐管理シート!AF410&lt;27,分岐管理シート!AF410&gt;39)),"error","")</f>
        <v/>
      </c>
      <c r="BY412" s="491" t="str">
        <f>IF(F412="","",IF(OR(分岐管理シート!AG410&lt;27,分岐管理シート!AG410&gt;39),"error",""))</f>
        <v/>
      </c>
      <c r="BZ412" s="491" t="str">
        <f>IF(F412="","",IF(AND(OR(AD412="○", D412="R7_補正", D412="R7_予備"), 分岐管理シート!AG410&gt;=27),"",IF(AND(分岐管理シート!AG410&lt;=38, 分岐管理シート!AG410&gt;=27),"","error")))</f>
        <v/>
      </c>
      <c r="CA412" s="492" t="str">
        <f>IF(OR(D412="", D412="R6_補正", D412="R7_予備"),
   "",IF(F412="","",IF(AND(VLOOKUP(AE412,―!$AH$15:$AI$40,2,FALSE) &lt;= VLOOKUP(AF412,―!$AH$15:$AI$40,2,FALSE),VLOOKUP(AF412,―!$AH$15:$AI$40,2,FALSE) &lt;= VLOOKUP(AG412,―!$AH$15:$AI$40,2,FALSE)),"","error")))</f>
        <v/>
      </c>
      <c r="CB412" s="492" t="str">
        <f t="shared" si="23"/>
        <v/>
      </c>
      <c r="CC412" s="491" t="str">
        <f t="shared" si="24"/>
        <v/>
      </c>
      <c r="CD412" s="491" t="str">
        <f t="shared" si="25"/>
        <v/>
      </c>
      <c r="CE412" s="485"/>
      <c r="CF412" s="485"/>
      <c r="CG412" s="485"/>
      <c r="CH412" s="485"/>
      <c r="CI412" s="485" t="str">
        <f>分岐管理シート!BD410</f>
        <v/>
      </c>
      <c r="CJ412" s="493" t="str">
        <f t="shared" si="26"/>
        <v/>
      </c>
      <c r="CK412" s="555" t="str">
        <f>IF(D412="R6_補正",IF(SUM(変更カウント!D410:AR410)=0,"","error"),IF(AND(SUM(変更カウント!D410:AE410)=0,SUM(変更カウント!AH410:AP410)=0,変更カウント!AR410=0),"","error"))</f>
        <v/>
      </c>
    </row>
    <row r="413" spans="1:89" ht="24" thickBot="1" x14ac:dyDescent="0.25">
      <c r="A413" s="500"/>
      <c r="B413" s="501"/>
      <c r="C413" s="499">
        <v>339</v>
      </c>
      <c r="D413" s="467"/>
      <c r="E413" s="468"/>
      <c r="F413" s="469"/>
      <c r="G413" s="469"/>
      <c r="H413" s="469"/>
      <c r="I413" s="470"/>
      <c r="J413" s="470"/>
      <c r="K413" s="471"/>
      <c r="L413" s="470"/>
      <c r="M413" s="443"/>
      <c r="N413" s="443"/>
      <c r="O413" s="443"/>
      <c r="P413" s="472"/>
      <c r="Q413" s="197">
        <v>0</v>
      </c>
      <c r="R413" s="198">
        <v>0</v>
      </c>
      <c r="S413" s="473"/>
      <c r="T413" s="197"/>
      <c r="U413" s="197"/>
      <c r="V413" s="197"/>
      <c r="W413" s="474"/>
      <c r="X413" s="473"/>
      <c r="Y413" s="473"/>
      <c r="Z413" s="473"/>
      <c r="AA413" s="475"/>
      <c r="AB413" s="469"/>
      <c r="AC413" s="469"/>
      <c r="AD413" s="469"/>
      <c r="AE413" s="476"/>
      <c r="AF413" s="221"/>
      <c r="AG413" s="221"/>
      <c r="AH413" s="477"/>
      <c r="AI413" s="478"/>
      <c r="AJ413" s="475"/>
      <c r="AK413" s="479"/>
      <c r="AL413" s="479"/>
      <c r="AM413" s="480"/>
      <c r="AN413" s="479"/>
      <c r="AO413" s="481"/>
      <c r="AP413" s="482"/>
      <c r="AQ413" s="552"/>
      <c r="AR413" s="483"/>
      <c r="AS413" s="539"/>
      <c r="AT413" s="540"/>
      <c r="AU413" s="541"/>
      <c r="AV413" s="484"/>
      <c r="AW413" s="484"/>
      <c r="AX413" s="484"/>
      <c r="AY413" s="484"/>
      <c r="AZ413" s="484"/>
      <c r="BA413" s="484"/>
      <c r="BB413" s="485"/>
      <c r="BC413" s="485"/>
      <c r="BD413" s="486"/>
      <c r="BE413" s="487"/>
      <c r="BF413" s="485"/>
      <c r="BG413" s="484"/>
      <c r="BH413" s="485"/>
      <c r="BI413" s="485"/>
      <c r="BJ413" s="485"/>
      <c r="BK413" s="488"/>
      <c r="BL413" s="489"/>
      <c r="BM413" s="485"/>
      <c r="BN413" s="485"/>
      <c r="BO413" s="485"/>
      <c r="BP413" s="485"/>
      <c r="BQ413" s="490"/>
      <c r="BR413" s="485"/>
      <c r="BS413" s="491" t="str">
        <f>IF(F413="","",IF(OR(AND(分岐管理シート!D411&lt;9, 分岐管理シート!L411&lt;10),AND(分岐管理シート!D411&gt;9, 分岐管理シート!L411&gt;10)),"","error"))</f>
        <v/>
      </c>
      <c r="BT413" s="491"/>
      <c r="BU413" s="491"/>
      <c r="BV413" s="491"/>
      <c r="BW413" s="491"/>
      <c r="BX413" s="491" t="str">
        <f>IF(AND(D413="R7_補正", OR(分岐管理シート!AF411&lt;27,分岐管理シート!AF411&gt;39)),"error","")</f>
        <v/>
      </c>
      <c r="BY413" s="491" t="str">
        <f>IF(F413="","",IF(OR(分岐管理シート!AG411&lt;27,分岐管理シート!AG411&gt;39),"error",""))</f>
        <v/>
      </c>
      <c r="BZ413" s="491" t="str">
        <f>IF(F413="","",IF(AND(OR(AD413="○", D413="R7_補正", D413="R7_予備"), 分岐管理シート!AG411&gt;=27),"",IF(AND(分岐管理シート!AG411&lt;=38, 分岐管理シート!AG411&gt;=27),"","error")))</f>
        <v/>
      </c>
      <c r="CA413" s="492" t="str">
        <f>IF(OR(D413="", D413="R6_補正", D413="R7_予備"),
   "",IF(F413="","",IF(AND(VLOOKUP(AE413,―!$AH$15:$AI$40,2,FALSE) &lt;= VLOOKUP(AF413,―!$AH$15:$AI$40,2,FALSE),VLOOKUP(AF413,―!$AH$15:$AI$40,2,FALSE) &lt;= VLOOKUP(AG413,―!$AH$15:$AI$40,2,FALSE)),"","error")))</f>
        <v/>
      </c>
      <c r="CB413" s="492" t="str">
        <f t="shared" si="23"/>
        <v/>
      </c>
      <c r="CC413" s="491" t="str">
        <f t="shared" si="24"/>
        <v/>
      </c>
      <c r="CD413" s="491" t="str">
        <f t="shared" si="25"/>
        <v/>
      </c>
      <c r="CE413" s="485"/>
      <c r="CF413" s="485"/>
      <c r="CG413" s="485"/>
      <c r="CH413" s="485"/>
      <c r="CI413" s="485" t="str">
        <f>分岐管理シート!BD411</f>
        <v/>
      </c>
      <c r="CJ413" s="493" t="str">
        <f t="shared" si="26"/>
        <v/>
      </c>
      <c r="CK413" s="555" t="str">
        <f>IF(D413="R6_補正",IF(SUM(変更カウント!D411:AR411)=0,"","error"),IF(AND(SUM(変更カウント!D411:AE411)=0,SUM(変更カウント!AH411:AP411)=0,変更カウント!AR411=0),"","error"))</f>
        <v/>
      </c>
    </row>
    <row r="414" spans="1:89" ht="24" thickBot="1" x14ac:dyDescent="0.25">
      <c r="A414" s="500"/>
      <c r="B414" s="501"/>
      <c r="C414" s="498">
        <v>340</v>
      </c>
      <c r="D414" s="467"/>
      <c r="E414" s="468"/>
      <c r="F414" s="469"/>
      <c r="G414" s="469"/>
      <c r="H414" s="469"/>
      <c r="I414" s="470"/>
      <c r="J414" s="470"/>
      <c r="K414" s="471"/>
      <c r="L414" s="470"/>
      <c r="M414" s="443"/>
      <c r="N414" s="443"/>
      <c r="O414" s="443"/>
      <c r="P414" s="472"/>
      <c r="Q414" s="197">
        <v>0</v>
      </c>
      <c r="R414" s="198">
        <v>0</v>
      </c>
      <c r="S414" s="473"/>
      <c r="T414" s="197"/>
      <c r="U414" s="197"/>
      <c r="V414" s="197"/>
      <c r="W414" s="474"/>
      <c r="X414" s="473"/>
      <c r="Y414" s="473"/>
      <c r="Z414" s="473"/>
      <c r="AA414" s="475"/>
      <c r="AB414" s="469"/>
      <c r="AC414" s="469"/>
      <c r="AD414" s="469"/>
      <c r="AE414" s="476"/>
      <c r="AF414" s="221"/>
      <c r="AG414" s="221"/>
      <c r="AH414" s="477"/>
      <c r="AI414" s="478"/>
      <c r="AJ414" s="475"/>
      <c r="AK414" s="479"/>
      <c r="AL414" s="479"/>
      <c r="AM414" s="480"/>
      <c r="AN414" s="479"/>
      <c r="AO414" s="481"/>
      <c r="AP414" s="482"/>
      <c r="AQ414" s="552"/>
      <c r="AR414" s="483"/>
      <c r="AS414" s="539"/>
      <c r="AT414" s="540"/>
      <c r="AU414" s="541"/>
      <c r="AV414" s="484"/>
      <c r="AW414" s="484"/>
      <c r="AX414" s="484"/>
      <c r="AY414" s="484"/>
      <c r="AZ414" s="484"/>
      <c r="BA414" s="484"/>
      <c r="BB414" s="485"/>
      <c r="BC414" s="485"/>
      <c r="BD414" s="486"/>
      <c r="BE414" s="487"/>
      <c r="BF414" s="485"/>
      <c r="BG414" s="484"/>
      <c r="BH414" s="485"/>
      <c r="BI414" s="485"/>
      <c r="BJ414" s="485"/>
      <c r="BK414" s="488"/>
      <c r="BL414" s="489"/>
      <c r="BM414" s="485"/>
      <c r="BN414" s="485"/>
      <c r="BO414" s="485"/>
      <c r="BP414" s="485"/>
      <c r="BQ414" s="490"/>
      <c r="BR414" s="485"/>
      <c r="BS414" s="491" t="str">
        <f>IF(F414="","",IF(OR(AND(分岐管理シート!D412&lt;9, 分岐管理シート!L412&lt;10),AND(分岐管理シート!D412&gt;9, 分岐管理シート!L412&gt;10)),"","error"))</f>
        <v/>
      </c>
      <c r="BT414" s="491"/>
      <c r="BU414" s="491"/>
      <c r="BV414" s="491"/>
      <c r="BW414" s="491"/>
      <c r="BX414" s="491" t="str">
        <f>IF(AND(D414="R7_補正", OR(分岐管理シート!AF412&lt;27,分岐管理シート!AF412&gt;39)),"error","")</f>
        <v/>
      </c>
      <c r="BY414" s="491" t="str">
        <f>IF(F414="","",IF(OR(分岐管理シート!AG412&lt;27,分岐管理シート!AG412&gt;39),"error",""))</f>
        <v/>
      </c>
      <c r="BZ414" s="491" t="str">
        <f>IF(F414="","",IF(AND(OR(AD414="○", D414="R7_補正", D414="R7_予備"), 分岐管理シート!AG412&gt;=27),"",IF(AND(分岐管理シート!AG412&lt;=38, 分岐管理シート!AG412&gt;=27),"","error")))</f>
        <v/>
      </c>
      <c r="CA414" s="492" t="str">
        <f>IF(OR(D414="", D414="R6_補正", D414="R7_予備"),
   "",IF(F414="","",IF(AND(VLOOKUP(AE414,―!$AH$15:$AI$40,2,FALSE) &lt;= VLOOKUP(AF414,―!$AH$15:$AI$40,2,FALSE),VLOOKUP(AF414,―!$AH$15:$AI$40,2,FALSE) &lt;= VLOOKUP(AG414,―!$AH$15:$AI$40,2,FALSE)),"","error")))</f>
        <v/>
      </c>
      <c r="CB414" s="492" t="str">
        <f t="shared" si="23"/>
        <v/>
      </c>
      <c r="CC414" s="491" t="str">
        <f t="shared" si="24"/>
        <v/>
      </c>
      <c r="CD414" s="491" t="str">
        <f t="shared" si="25"/>
        <v/>
      </c>
      <c r="CE414" s="485"/>
      <c r="CF414" s="485"/>
      <c r="CG414" s="485"/>
      <c r="CH414" s="485"/>
      <c r="CI414" s="485" t="str">
        <f>分岐管理シート!BD412</f>
        <v/>
      </c>
      <c r="CJ414" s="493" t="str">
        <f t="shared" si="26"/>
        <v/>
      </c>
      <c r="CK414" s="555" t="str">
        <f>IF(D414="R6_補正",IF(SUM(変更カウント!D412:AR412)=0,"","error"),IF(AND(SUM(変更カウント!D412:AE412)=0,SUM(変更カウント!AH412:AP412)=0,変更カウント!AR412=0),"","error"))</f>
        <v/>
      </c>
    </row>
    <row r="415" spans="1:89" ht="24" thickBot="1" x14ac:dyDescent="0.25">
      <c r="A415" s="500"/>
      <c r="B415" s="501"/>
      <c r="C415" s="499">
        <v>341</v>
      </c>
      <c r="D415" s="467"/>
      <c r="E415" s="468"/>
      <c r="F415" s="469"/>
      <c r="G415" s="469"/>
      <c r="H415" s="469"/>
      <c r="I415" s="470"/>
      <c r="J415" s="470"/>
      <c r="K415" s="471"/>
      <c r="L415" s="470"/>
      <c r="M415" s="443"/>
      <c r="N415" s="443"/>
      <c r="O415" s="443"/>
      <c r="P415" s="472"/>
      <c r="Q415" s="197">
        <v>0</v>
      </c>
      <c r="R415" s="198">
        <v>0</v>
      </c>
      <c r="S415" s="473"/>
      <c r="T415" s="197"/>
      <c r="U415" s="197"/>
      <c r="V415" s="197"/>
      <c r="W415" s="474"/>
      <c r="X415" s="473"/>
      <c r="Y415" s="473"/>
      <c r="Z415" s="473"/>
      <c r="AA415" s="475"/>
      <c r="AB415" s="469"/>
      <c r="AC415" s="469"/>
      <c r="AD415" s="469"/>
      <c r="AE415" s="476"/>
      <c r="AF415" s="221"/>
      <c r="AG415" s="221"/>
      <c r="AH415" s="477"/>
      <c r="AI415" s="478"/>
      <c r="AJ415" s="475"/>
      <c r="AK415" s="479"/>
      <c r="AL415" s="479"/>
      <c r="AM415" s="480"/>
      <c r="AN415" s="479"/>
      <c r="AO415" s="481"/>
      <c r="AP415" s="482"/>
      <c r="AQ415" s="552"/>
      <c r="AR415" s="483"/>
      <c r="AS415" s="539"/>
      <c r="AT415" s="540"/>
      <c r="AU415" s="541"/>
      <c r="AV415" s="484"/>
      <c r="AW415" s="484"/>
      <c r="AX415" s="484"/>
      <c r="AY415" s="484"/>
      <c r="AZ415" s="484"/>
      <c r="BA415" s="484"/>
      <c r="BB415" s="485"/>
      <c r="BC415" s="485"/>
      <c r="BD415" s="486"/>
      <c r="BE415" s="487"/>
      <c r="BF415" s="485"/>
      <c r="BG415" s="484"/>
      <c r="BH415" s="485"/>
      <c r="BI415" s="485"/>
      <c r="BJ415" s="485"/>
      <c r="BK415" s="488"/>
      <c r="BL415" s="489"/>
      <c r="BM415" s="485"/>
      <c r="BN415" s="485"/>
      <c r="BO415" s="485"/>
      <c r="BP415" s="485"/>
      <c r="BQ415" s="490"/>
      <c r="BR415" s="485"/>
      <c r="BS415" s="491" t="str">
        <f>IF(F415="","",IF(OR(AND(分岐管理シート!D413&lt;9, 分岐管理シート!L413&lt;10),AND(分岐管理シート!D413&gt;9, 分岐管理シート!L413&gt;10)),"","error"))</f>
        <v/>
      </c>
      <c r="BT415" s="491"/>
      <c r="BU415" s="491"/>
      <c r="BV415" s="491"/>
      <c r="BW415" s="491"/>
      <c r="BX415" s="491" t="str">
        <f>IF(AND(D415="R7_補正", OR(分岐管理シート!AF413&lt;27,分岐管理シート!AF413&gt;39)),"error","")</f>
        <v/>
      </c>
      <c r="BY415" s="491" t="str">
        <f>IF(F415="","",IF(OR(分岐管理シート!AG413&lt;27,分岐管理シート!AG413&gt;39),"error",""))</f>
        <v/>
      </c>
      <c r="BZ415" s="491" t="str">
        <f>IF(F415="","",IF(AND(OR(AD415="○", D415="R7_補正", D415="R7_予備"), 分岐管理シート!AG413&gt;=27),"",IF(AND(分岐管理シート!AG413&lt;=38, 分岐管理シート!AG413&gt;=27),"","error")))</f>
        <v/>
      </c>
      <c r="CA415" s="492" t="str">
        <f>IF(OR(D415="", D415="R6_補正", D415="R7_予備"),
   "",IF(F415="","",IF(AND(VLOOKUP(AE415,―!$AH$15:$AI$40,2,FALSE) &lt;= VLOOKUP(AF415,―!$AH$15:$AI$40,2,FALSE),VLOOKUP(AF415,―!$AH$15:$AI$40,2,FALSE) &lt;= VLOOKUP(AG415,―!$AH$15:$AI$40,2,FALSE)),"","error")))</f>
        <v/>
      </c>
      <c r="CB415" s="492" t="str">
        <f t="shared" si="23"/>
        <v/>
      </c>
      <c r="CC415" s="491" t="str">
        <f t="shared" si="24"/>
        <v/>
      </c>
      <c r="CD415" s="491" t="str">
        <f t="shared" si="25"/>
        <v/>
      </c>
      <c r="CE415" s="485"/>
      <c r="CF415" s="485"/>
      <c r="CG415" s="485"/>
      <c r="CH415" s="485"/>
      <c r="CI415" s="485" t="str">
        <f>分岐管理シート!BD413</f>
        <v/>
      </c>
      <c r="CJ415" s="493" t="str">
        <f t="shared" si="26"/>
        <v/>
      </c>
      <c r="CK415" s="555" t="str">
        <f>IF(D415="R6_補正",IF(SUM(変更カウント!D413:AR413)=0,"","error"),IF(AND(SUM(変更カウント!D413:AE413)=0,SUM(変更カウント!AH413:AP413)=0,変更カウント!AR413=0),"","error"))</f>
        <v/>
      </c>
    </row>
    <row r="416" spans="1:89" ht="24" thickBot="1" x14ac:dyDescent="0.25">
      <c r="A416" s="500"/>
      <c r="B416" s="501"/>
      <c r="C416" s="499">
        <v>342</v>
      </c>
      <c r="D416" s="467"/>
      <c r="E416" s="468"/>
      <c r="F416" s="469"/>
      <c r="G416" s="469"/>
      <c r="H416" s="469"/>
      <c r="I416" s="470"/>
      <c r="J416" s="470"/>
      <c r="K416" s="471"/>
      <c r="L416" s="470"/>
      <c r="M416" s="443"/>
      <c r="N416" s="443"/>
      <c r="O416" s="443"/>
      <c r="P416" s="472"/>
      <c r="Q416" s="197">
        <v>0</v>
      </c>
      <c r="R416" s="198">
        <v>0</v>
      </c>
      <c r="S416" s="473"/>
      <c r="T416" s="197"/>
      <c r="U416" s="197"/>
      <c r="V416" s="197"/>
      <c r="W416" s="474"/>
      <c r="X416" s="473"/>
      <c r="Y416" s="473"/>
      <c r="Z416" s="473"/>
      <c r="AA416" s="475"/>
      <c r="AB416" s="469"/>
      <c r="AC416" s="469"/>
      <c r="AD416" s="469"/>
      <c r="AE416" s="476"/>
      <c r="AF416" s="221"/>
      <c r="AG416" s="221"/>
      <c r="AH416" s="477"/>
      <c r="AI416" s="478"/>
      <c r="AJ416" s="475"/>
      <c r="AK416" s="479"/>
      <c r="AL416" s="479"/>
      <c r="AM416" s="480"/>
      <c r="AN416" s="479"/>
      <c r="AO416" s="481"/>
      <c r="AP416" s="482"/>
      <c r="AQ416" s="552"/>
      <c r="AR416" s="483"/>
      <c r="AS416" s="539"/>
      <c r="AT416" s="540"/>
      <c r="AU416" s="541"/>
      <c r="AV416" s="484"/>
      <c r="AW416" s="484"/>
      <c r="AX416" s="484"/>
      <c r="AY416" s="484"/>
      <c r="AZ416" s="484"/>
      <c r="BA416" s="484"/>
      <c r="BB416" s="485"/>
      <c r="BC416" s="485"/>
      <c r="BD416" s="486"/>
      <c r="BE416" s="487"/>
      <c r="BF416" s="485"/>
      <c r="BG416" s="484"/>
      <c r="BH416" s="485"/>
      <c r="BI416" s="485"/>
      <c r="BJ416" s="485"/>
      <c r="BK416" s="488"/>
      <c r="BL416" s="489"/>
      <c r="BM416" s="485"/>
      <c r="BN416" s="485"/>
      <c r="BO416" s="485"/>
      <c r="BP416" s="485"/>
      <c r="BQ416" s="490"/>
      <c r="BR416" s="485"/>
      <c r="BS416" s="491" t="str">
        <f>IF(F416="","",IF(OR(AND(分岐管理シート!D414&lt;9, 分岐管理シート!L414&lt;10),AND(分岐管理シート!D414&gt;9, 分岐管理シート!L414&gt;10)),"","error"))</f>
        <v/>
      </c>
      <c r="BT416" s="491"/>
      <c r="BU416" s="491"/>
      <c r="BV416" s="491"/>
      <c r="BW416" s="491"/>
      <c r="BX416" s="491" t="str">
        <f>IF(AND(D416="R7_補正", OR(分岐管理シート!AF414&lt;27,分岐管理シート!AF414&gt;39)),"error","")</f>
        <v/>
      </c>
      <c r="BY416" s="491" t="str">
        <f>IF(F416="","",IF(OR(分岐管理シート!AG414&lt;27,分岐管理シート!AG414&gt;39),"error",""))</f>
        <v/>
      </c>
      <c r="BZ416" s="491" t="str">
        <f>IF(F416="","",IF(AND(OR(AD416="○", D416="R7_補正", D416="R7_予備"), 分岐管理シート!AG414&gt;=27),"",IF(AND(分岐管理シート!AG414&lt;=38, 分岐管理シート!AG414&gt;=27),"","error")))</f>
        <v/>
      </c>
      <c r="CA416" s="492" t="str">
        <f>IF(OR(D416="", D416="R6_補正", D416="R7_予備"),
   "",IF(F416="","",IF(AND(VLOOKUP(AE416,―!$AH$15:$AI$40,2,FALSE) &lt;= VLOOKUP(AF416,―!$AH$15:$AI$40,2,FALSE),VLOOKUP(AF416,―!$AH$15:$AI$40,2,FALSE) &lt;= VLOOKUP(AG416,―!$AH$15:$AI$40,2,FALSE)),"","error")))</f>
        <v/>
      </c>
      <c r="CB416" s="492" t="str">
        <f t="shared" si="23"/>
        <v/>
      </c>
      <c r="CC416" s="491" t="str">
        <f t="shared" si="24"/>
        <v/>
      </c>
      <c r="CD416" s="491" t="str">
        <f t="shared" si="25"/>
        <v/>
      </c>
      <c r="CE416" s="485"/>
      <c r="CF416" s="485"/>
      <c r="CG416" s="485"/>
      <c r="CH416" s="485"/>
      <c r="CI416" s="485" t="str">
        <f>分岐管理シート!BD414</f>
        <v/>
      </c>
      <c r="CJ416" s="493" t="str">
        <f t="shared" si="26"/>
        <v/>
      </c>
      <c r="CK416" s="555" t="str">
        <f>IF(D416="R6_補正",IF(SUM(変更カウント!D414:AR414)=0,"","error"),IF(AND(SUM(変更カウント!D414:AE414)=0,SUM(変更カウント!AH414:AP414)=0,変更カウント!AR414=0),"","error"))</f>
        <v/>
      </c>
    </row>
    <row r="417" spans="1:89" ht="24" thickBot="1" x14ac:dyDescent="0.25">
      <c r="A417" s="500"/>
      <c r="B417" s="501"/>
      <c r="C417" s="498">
        <v>343</v>
      </c>
      <c r="D417" s="467"/>
      <c r="E417" s="468"/>
      <c r="F417" s="469"/>
      <c r="G417" s="469"/>
      <c r="H417" s="469"/>
      <c r="I417" s="470"/>
      <c r="J417" s="470"/>
      <c r="K417" s="471"/>
      <c r="L417" s="470"/>
      <c r="M417" s="443"/>
      <c r="N417" s="443"/>
      <c r="O417" s="443"/>
      <c r="P417" s="472"/>
      <c r="Q417" s="197">
        <v>0</v>
      </c>
      <c r="R417" s="198">
        <v>0</v>
      </c>
      <c r="S417" s="473"/>
      <c r="T417" s="197"/>
      <c r="U417" s="197"/>
      <c r="V417" s="197"/>
      <c r="W417" s="474"/>
      <c r="X417" s="473"/>
      <c r="Y417" s="473"/>
      <c r="Z417" s="473"/>
      <c r="AA417" s="475"/>
      <c r="AB417" s="469"/>
      <c r="AC417" s="469"/>
      <c r="AD417" s="469"/>
      <c r="AE417" s="476"/>
      <c r="AF417" s="221"/>
      <c r="AG417" s="221"/>
      <c r="AH417" s="477"/>
      <c r="AI417" s="478"/>
      <c r="AJ417" s="475"/>
      <c r="AK417" s="479"/>
      <c r="AL417" s="479"/>
      <c r="AM417" s="480"/>
      <c r="AN417" s="479"/>
      <c r="AO417" s="481"/>
      <c r="AP417" s="482"/>
      <c r="AQ417" s="552"/>
      <c r="AR417" s="483"/>
      <c r="AS417" s="539"/>
      <c r="AT417" s="540"/>
      <c r="AU417" s="541"/>
      <c r="AV417" s="484"/>
      <c r="AW417" s="484"/>
      <c r="AX417" s="484"/>
      <c r="AY417" s="484"/>
      <c r="AZ417" s="484"/>
      <c r="BA417" s="484"/>
      <c r="BB417" s="485"/>
      <c r="BC417" s="485"/>
      <c r="BD417" s="486"/>
      <c r="BE417" s="487"/>
      <c r="BF417" s="485"/>
      <c r="BG417" s="484"/>
      <c r="BH417" s="485"/>
      <c r="BI417" s="485"/>
      <c r="BJ417" s="485"/>
      <c r="BK417" s="488"/>
      <c r="BL417" s="489"/>
      <c r="BM417" s="485"/>
      <c r="BN417" s="485"/>
      <c r="BO417" s="485"/>
      <c r="BP417" s="485"/>
      <c r="BQ417" s="490"/>
      <c r="BR417" s="485"/>
      <c r="BS417" s="491" t="str">
        <f>IF(F417="","",IF(OR(AND(分岐管理シート!D415&lt;9, 分岐管理シート!L415&lt;10),AND(分岐管理シート!D415&gt;9, 分岐管理シート!L415&gt;10)),"","error"))</f>
        <v/>
      </c>
      <c r="BT417" s="491"/>
      <c r="BU417" s="491"/>
      <c r="BV417" s="491"/>
      <c r="BW417" s="491"/>
      <c r="BX417" s="491" t="str">
        <f>IF(AND(D417="R7_補正", OR(分岐管理シート!AF415&lt;27,分岐管理シート!AF415&gt;39)),"error","")</f>
        <v/>
      </c>
      <c r="BY417" s="491" t="str">
        <f>IF(F417="","",IF(OR(分岐管理シート!AG415&lt;27,分岐管理シート!AG415&gt;39),"error",""))</f>
        <v/>
      </c>
      <c r="BZ417" s="491" t="str">
        <f>IF(F417="","",IF(AND(OR(AD417="○", D417="R7_補正", D417="R7_予備"), 分岐管理シート!AG415&gt;=27),"",IF(AND(分岐管理シート!AG415&lt;=38, 分岐管理シート!AG415&gt;=27),"","error")))</f>
        <v/>
      </c>
      <c r="CA417" s="492" t="str">
        <f>IF(OR(D417="", D417="R6_補正", D417="R7_予備"),
   "",IF(F417="","",IF(AND(VLOOKUP(AE417,―!$AH$15:$AI$40,2,FALSE) &lt;= VLOOKUP(AF417,―!$AH$15:$AI$40,2,FALSE),VLOOKUP(AF417,―!$AH$15:$AI$40,2,FALSE) &lt;= VLOOKUP(AG417,―!$AH$15:$AI$40,2,FALSE)),"","error")))</f>
        <v/>
      </c>
      <c r="CB417" s="492" t="str">
        <f t="shared" si="23"/>
        <v/>
      </c>
      <c r="CC417" s="491" t="str">
        <f t="shared" si="24"/>
        <v/>
      </c>
      <c r="CD417" s="491" t="str">
        <f t="shared" si="25"/>
        <v/>
      </c>
      <c r="CE417" s="485"/>
      <c r="CF417" s="485"/>
      <c r="CG417" s="485"/>
      <c r="CH417" s="485"/>
      <c r="CI417" s="485" t="str">
        <f>分岐管理シート!BD415</f>
        <v/>
      </c>
      <c r="CJ417" s="493" t="str">
        <f t="shared" si="26"/>
        <v/>
      </c>
      <c r="CK417" s="555" t="str">
        <f>IF(D417="R6_補正",IF(SUM(変更カウント!D415:AR415)=0,"","error"),IF(AND(SUM(変更カウント!D415:AE415)=0,SUM(変更カウント!AH415:AP415)=0,変更カウント!AR415=0),"","error"))</f>
        <v/>
      </c>
    </row>
    <row r="418" spans="1:89" ht="24" thickBot="1" x14ac:dyDescent="0.25">
      <c r="A418" s="500"/>
      <c r="B418" s="501"/>
      <c r="C418" s="499">
        <v>344</v>
      </c>
      <c r="D418" s="467"/>
      <c r="E418" s="468"/>
      <c r="F418" s="469"/>
      <c r="G418" s="469"/>
      <c r="H418" s="469"/>
      <c r="I418" s="470"/>
      <c r="J418" s="470"/>
      <c r="K418" s="471"/>
      <c r="L418" s="470"/>
      <c r="M418" s="443"/>
      <c r="N418" s="443"/>
      <c r="O418" s="443"/>
      <c r="P418" s="472"/>
      <c r="Q418" s="197">
        <v>0</v>
      </c>
      <c r="R418" s="198">
        <v>0</v>
      </c>
      <c r="S418" s="473"/>
      <c r="T418" s="197"/>
      <c r="U418" s="197"/>
      <c r="V418" s="197"/>
      <c r="W418" s="474"/>
      <c r="X418" s="473"/>
      <c r="Y418" s="473"/>
      <c r="Z418" s="473"/>
      <c r="AA418" s="475"/>
      <c r="AB418" s="469"/>
      <c r="AC418" s="469"/>
      <c r="AD418" s="469"/>
      <c r="AE418" s="476"/>
      <c r="AF418" s="221"/>
      <c r="AG418" s="221"/>
      <c r="AH418" s="477"/>
      <c r="AI418" s="478"/>
      <c r="AJ418" s="475"/>
      <c r="AK418" s="479"/>
      <c r="AL418" s="479"/>
      <c r="AM418" s="480"/>
      <c r="AN418" s="479"/>
      <c r="AO418" s="481"/>
      <c r="AP418" s="482"/>
      <c r="AQ418" s="552"/>
      <c r="AR418" s="483"/>
      <c r="AS418" s="539"/>
      <c r="AT418" s="540"/>
      <c r="AU418" s="541"/>
      <c r="AV418" s="484"/>
      <c r="AW418" s="484"/>
      <c r="AX418" s="484"/>
      <c r="AY418" s="484"/>
      <c r="AZ418" s="484"/>
      <c r="BA418" s="484"/>
      <c r="BB418" s="485"/>
      <c r="BC418" s="485"/>
      <c r="BD418" s="486"/>
      <c r="BE418" s="487"/>
      <c r="BF418" s="485"/>
      <c r="BG418" s="484"/>
      <c r="BH418" s="485"/>
      <c r="BI418" s="485"/>
      <c r="BJ418" s="485"/>
      <c r="BK418" s="488"/>
      <c r="BL418" s="489"/>
      <c r="BM418" s="485"/>
      <c r="BN418" s="485"/>
      <c r="BO418" s="485"/>
      <c r="BP418" s="485"/>
      <c r="BQ418" s="490"/>
      <c r="BR418" s="485"/>
      <c r="BS418" s="491" t="str">
        <f>IF(F418="","",IF(OR(AND(分岐管理シート!D416&lt;9, 分岐管理シート!L416&lt;10),AND(分岐管理シート!D416&gt;9, 分岐管理シート!L416&gt;10)),"","error"))</f>
        <v/>
      </c>
      <c r="BT418" s="491"/>
      <c r="BU418" s="491"/>
      <c r="BV418" s="491"/>
      <c r="BW418" s="491"/>
      <c r="BX418" s="491" t="str">
        <f>IF(AND(D418="R7_補正", OR(分岐管理シート!AF416&lt;27,分岐管理シート!AF416&gt;39)),"error","")</f>
        <v/>
      </c>
      <c r="BY418" s="491" t="str">
        <f>IF(F418="","",IF(OR(分岐管理シート!AG416&lt;27,分岐管理シート!AG416&gt;39),"error",""))</f>
        <v/>
      </c>
      <c r="BZ418" s="491" t="str">
        <f>IF(F418="","",IF(AND(OR(AD418="○", D418="R7_補正", D418="R7_予備"), 分岐管理シート!AG416&gt;=27),"",IF(AND(分岐管理シート!AG416&lt;=38, 分岐管理シート!AG416&gt;=27),"","error")))</f>
        <v/>
      </c>
      <c r="CA418" s="492" t="str">
        <f>IF(OR(D418="", D418="R6_補正", D418="R7_予備"),
   "",IF(F418="","",IF(AND(VLOOKUP(AE418,―!$AH$15:$AI$40,2,FALSE) &lt;= VLOOKUP(AF418,―!$AH$15:$AI$40,2,FALSE),VLOOKUP(AF418,―!$AH$15:$AI$40,2,FALSE) &lt;= VLOOKUP(AG418,―!$AH$15:$AI$40,2,FALSE)),"","error")))</f>
        <v/>
      </c>
      <c r="CB418" s="492" t="str">
        <f t="shared" si="23"/>
        <v/>
      </c>
      <c r="CC418" s="491" t="str">
        <f t="shared" si="24"/>
        <v/>
      </c>
      <c r="CD418" s="491" t="str">
        <f t="shared" si="25"/>
        <v/>
      </c>
      <c r="CE418" s="485"/>
      <c r="CF418" s="485"/>
      <c r="CG418" s="485"/>
      <c r="CH418" s="485"/>
      <c r="CI418" s="485" t="str">
        <f>分岐管理シート!BD416</f>
        <v/>
      </c>
      <c r="CJ418" s="493" t="str">
        <f t="shared" si="26"/>
        <v/>
      </c>
      <c r="CK418" s="555" t="str">
        <f>IF(D418="R6_補正",IF(SUM(変更カウント!D416:AR416)=0,"","error"),IF(AND(SUM(変更カウント!D416:AE416)=0,SUM(変更カウント!AH416:AP416)=0,変更カウント!AR416=0),"","error"))</f>
        <v/>
      </c>
    </row>
    <row r="419" spans="1:89" ht="24" thickBot="1" x14ac:dyDescent="0.25">
      <c r="A419" s="500"/>
      <c r="B419" s="501"/>
      <c r="C419" s="499">
        <v>345</v>
      </c>
      <c r="D419" s="467"/>
      <c r="E419" s="468"/>
      <c r="F419" s="469"/>
      <c r="G419" s="469"/>
      <c r="H419" s="469"/>
      <c r="I419" s="470"/>
      <c r="J419" s="470"/>
      <c r="K419" s="471"/>
      <c r="L419" s="470"/>
      <c r="M419" s="443"/>
      <c r="N419" s="443"/>
      <c r="O419" s="443"/>
      <c r="P419" s="472"/>
      <c r="Q419" s="197">
        <v>0</v>
      </c>
      <c r="R419" s="198">
        <v>0</v>
      </c>
      <c r="S419" s="473"/>
      <c r="T419" s="197"/>
      <c r="U419" s="197"/>
      <c r="V419" s="197"/>
      <c r="W419" s="474"/>
      <c r="X419" s="473"/>
      <c r="Y419" s="473"/>
      <c r="Z419" s="473"/>
      <c r="AA419" s="475"/>
      <c r="AB419" s="469"/>
      <c r="AC419" s="469"/>
      <c r="AD419" s="469"/>
      <c r="AE419" s="476"/>
      <c r="AF419" s="221"/>
      <c r="AG419" s="221"/>
      <c r="AH419" s="477"/>
      <c r="AI419" s="478"/>
      <c r="AJ419" s="475"/>
      <c r="AK419" s="479"/>
      <c r="AL419" s="479"/>
      <c r="AM419" s="480"/>
      <c r="AN419" s="479"/>
      <c r="AO419" s="481"/>
      <c r="AP419" s="482"/>
      <c r="AQ419" s="552"/>
      <c r="AR419" s="483"/>
      <c r="AS419" s="539"/>
      <c r="AT419" s="540"/>
      <c r="AU419" s="541"/>
      <c r="AV419" s="484"/>
      <c r="AW419" s="484"/>
      <c r="AX419" s="484"/>
      <c r="AY419" s="484"/>
      <c r="AZ419" s="484"/>
      <c r="BA419" s="484"/>
      <c r="BB419" s="485"/>
      <c r="BC419" s="485"/>
      <c r="BD419" s="486"/>
      <c r="BE419" s="487"/>
      <c r="BF419" s="485"/>
      <c r="BG419" s="484"/>
      <c r="BH419" s="485"/>
      <c r="BI419" s="485"/>
      <c r="BJ419" s="485"/>
      <c r="BK419" s="488"/>
      <c r="BL419" s="489"/>
      <c r="BM419" s="485"/>
      <c r="BN419" s="485"/>
      <c r="BO419" s="485"/>
      <c r="BP419" s="485"/>
      <c r="BQ419" s="490"/>
      <c r="BR419" s="485"/>
      <c r="BS419" s="491" t="str">
        <f>IF(F419="","",IF(OR(AND(分岐管理シート!D417&lt;9, 分岐管理シート!L417&lt;10),AND(分岐管理シート!D417&gt;9, 分岐管理シート!L417&gt;10)),"","error"))</f>
        <v/>
      </c>
      <c r="BT419" s="491"/>
      <c r="BU419" s="491"/>
      <c r="BV419" s="491"/>
      <c r="BW419" s="491"/>
      <c r="BX419" s="491" t="str">
        <f>IF(AND(D419="R7_補正", OR(分岐管理シート!AF417&lt;27,分岐管理シート!AF417&gt;39)),"error","")</f>
        <v/>
      </c>
      <c r="BY419" s="491" t="str">
        <f>IF(F419="","",IF(OR(分岐管理シート!AG417&lt;27,分岐管理シート!AG417&gt;39),"error",""))</f>
        <v/>
      </c>
      <c r="BZ419" s="491" t="str">
        <f>IF(F419="","",IF(AND(OR(AD419="○", D419="R7_補正", D419="R7_予備"), 分岐管理シート!AG417&gt;=27),"",IF(AND(分岐管理シート!AG417&lt;=38, 分岐管理シート!AG417&gt;=27),"","error")))</f>
        <v/>
      </c>
      <c r="CA419" s="492" t="str">
        <f>IF(OR(D419="", D419="R6_補正", D419="R7_予備"),
   "",IF(F419="","",IF(AND(VLOOKUP(AE419,―!$AH$15:$AI$40,2,FALSE) &lt;= VLOOKUP(AF419,―!$AH$15:$AI$40,2,FALSE),VLOOKUP(AF419,―!$AH$15:$AI$40,2,FALSE) &lt;= VLOOKUP(AG419,―!$AH$15:$AI$40,2,FALSE)),"","error")))</f>
        <v/>
      </c>
      <c r="CB419" s="492" t="str">
        <f t="shared" si="23"/>
        <v/>
      </c>
      <c r="CC419" s="491" t="str">
        <f t="shared" si="24"/>
        <v/>
      </c>
      <c r="CD419" s="491" t="str">
        <f t="shared" si="25"/>
        <v/>
      </c>
      <c r="CE419" s="485"/>
      <c r="CF419" s="485"/>
      <c r="CG419" s="485"/>
      <c r="CH419" s="485"/>
      <c r="CI419" s="485" t="str">
        <f>分岐管理シート!BD417</f>
        <v/>
      </c>
      <c r="CJ419" s="493" t="str">
        <f t="shared" si="26"/>
        <v/>
      </c>
      <c r="CK419" s="555" t="str">
        <f>IF(D419="R6_補正",IF(SUM(変更カウント!D417:AR417)=0,"","error"),IF(AND(SUM(変更カウント!D417:AE417)=0,SUM(変更カウント!AH417:AP417)=0,変更カウント!AR417=0),"","error"))</f>
        <v/>
      </c>
    </row>
    <row r="420" spans="1:89" ht="24" thickBot="1" x14ac:dyDescent="0.25">
      <c r="A420" s="500"/>
      <c r="B420" s="501"/>
      <c r="C420" s="498">
        <v>346</v>
      </c>
      <c r="D420" s="467"/>
      <c r="E420" s="468"/>
      <c r="F420" s="469"/>
      <c r="G420" s="469"/>
      <c r="H420" s="469"/>
      <c r="I420" s="470"/>
      <c r="J420" s="470"/>
      <c r="K420" s="471"/>
      <c r="L420" s="470"/>
      <c r="M420" s="443"/>
      <c r="N420" s="443"/>
      <c r="O420" s="443"/>
      <c r="P420" s="472"/>
      <c r="Q420" s="197">
        <v>0</v>
      </c>
      <c r="R420" s="198">
        <v>0</v>
      </c>
      <c r="S420" s="473"/>
      <c r="T420" s="197"/>
      <c r="U420" s="197"/>
      <c r="V420" s="197"/>
      <c r="W420" s="474"/>
      <c r="X420" s="473"/>
      <c r="Y420" s="473"/>
      <c r="Z420" s="473"/>
      <c r="AA420" s="475"/>
      <c r="AB420" s="469"/>
      <c r="AC420" s="469"/>
      <c r="AD420" s="469"/>
      <c r="AE420" s="476"/>
      <c r="AF420" s="221"/>
      <c r="AG420" s="221"/>
      <c r="AH420" s="477"/>
      <c r="AI420" s="478"/>
      <c r="AJ420" s="475"/>
      <c r="AK420" s="479"/>
      <c r="AL420" s="479"/>
      <c r="AM420" s="480"/>
      <c r="AN420" s="479"/>
      <c r="AO420" s="481"/>
      <c r="AP420" s="482"/>
      <c r="AQ420" s="552"/>
      <c r="AR420" s="483"/>
      <c r="AS420" s="539"/>
      <c r="AT420" s="540"/>
      <c r="AU420" s="541"/>
      <c r="AV420" s="484"/>
      <c r="AW420" s="484"/>
      <c r="AX420" s="484"/>
      <c r="AY420" s="484"/>
      <c r="AZ420" s="484"/>
      <c r="BA420" s="484"/>
      <c r="BB420" s="485"/>
      <c r="BC420" s="485"/>
      <c r="BD420" s="486"/>
      <c r="BE420" s="487"/>
      <c r="BF420" s="485"/>
      <c r="BG420" s="484"/>
      <c r="BH420" s="485"/>
      <c r="BI420" s="485"/>
      <c r="BJ420" s="485"/>
      <c r="BK420" s="488"/>
      <c r="BL420" s="489"/>
      <c r="BM420" s="485"/>
      <c r="BN420" s="485"/>
      <c r="BO420" s="485"/>
      <c r="BP420" s="485"/>
      <c r="BQ420" s="490"/>
      <c r="BR420" s="485"/>
      <c r="BS420" s="491" t="str">
        <f>IF(F420="","",IF(OR(AND(分岐管理シート!D418&lt;9, 分岐管理シート!L418&lt;10),AND(分岐管理シート!D418&gt;9, 分岐管理シート!L418&gt;10)),"","error"))</f>
        <v/>
      </c>
      <c r="BT420" s="491"/>
      <c r="BU420" s="491"/>
      <c r="BV420" s="491"/>
      <c r="BW420" s="491"/>
      <c r="BX420" s="491" t="str">
        <f>IF(AND(D420="R7_補正", OR(分岐管理シート!AF418&lt;27,分岐管理シート!AF418&gt;39)),"error","")</f>
        <v/>
      </c>
      <c r="BY420" s="491" t="str">
        <f>IF(F420="","",IF(OR(分岐管理シート!AG418&lt;27,分岐管理シート!AG418&gt;39),"error",""))</f>
        <v/>
      </c>
      <c r="BZ420" s="491" t="str">
        <f>IF(F420="","",IF(AND(OR(AD420="○", D420="R7_補正", D420="R7_予備"), 分岐管理シート!AG418&gt;=27),"",IF(AND(分岐管理シート!AG418&lt;=38, 分岐管理シート!AG418&gt;=27),"","error")))</f>
        <v/>
      </c>
      <c r="CA420" s="492" t="str">
        <f>IF(OR(D420="", D420="R6_補正", D420="R7_予備"),
   "",IF(F420="","",IF(AND(VLOOKUP(AE420,―!$AH$15:$AI$40,2,FALSE) &lt;= VLOOKUP(AF420,―!$AH$15:$AI$40,2,FALSE),VLOOKUP(AF420,―!$AH$15:$AI$40,2,FALSE) &lt;= VLOOKUP(AG420,―!$AH$15:$AI$40,2,FALSE)),"","error")))</f>
        <v/>
      </c>
      <c r="CB420" s="492" t="str">
        <f t="shared" si="23"/>
        <v/>
      </c>
      <c r="CC420" s="491" t="str">
        <f t="shared" si="24"/>
        <v/>
      </c>
      <c r="CD420" s="491" t="str">
        <f t="shared" si="25"/>
        <v/>
      </c>
      <c r="CE420" s="485"/>
      <c r="CF420" s="485"/>
      <c r="CG420" s="485"/>
      <c r="CH420" s="485"/>
      <c r="CI420" s="485" t="str">
        <f>分岐管理シート!BD418</f>
        <v/>
      </c>
      <c r="CJ420" s="493" t="str">
        <f t="shared" si="26"/>
        <v/>
      </c>
      <c r="CK420" s="555" t="str">
        <f>IF(D420="R6_補正",IF(SUM(変更カウント!D418:AR418)=0,"","error"),IF(AND(SUM(変更カウント!D418:AE418)=0,SUM(変更カウント!AH418:AP418)=0,変更カウント!AR418=0),"","error"))</f>
        <v/>
      </c>
    </row>
    <row r="421" spans="1:89" ht="24" thickBot="1" x14ac:dyDescent="0.25">
      <c r="A421" s="500"/>
      <c r="B421" s="501"/>
      <c r="C421" s="499">
        <v>347</v>
      </c>
      <c r="D421" s="467"/>
      <c r="E421" s="468"/>
      <c r="F421" s="469"/>
      <c r="G421" s="469"/>
      <c r="H421" s="469"/>
      <c r="I421" s="470"/>
      <c r="J421" s="470"/>
      <c r="K421" s="471"/>
      <c r="L421" s="470"/>
      <c r="M421" s="443"/>
      <c r="N421" s="443"/>
      <c r="O421" s="443"/>
      <c r="P421" s="472"/>
      <c r="Q421" s="197">
        <v>0</v>
      </c>
      <c r="R421" s="198">
        <v>0</v>
      </c>
      <c r="S421" s="473"/>
      <c r="T421" s="197"/>
      <c r="U421" s="197"/>
      <c r="V421" s="197"/>
      <c r="W421" s="474"/>
      <c r="X421" s="473"/>
      <c r="Y421" s="473"/>
      <c r="Z421" s="473"/>
      <c r="AA421" s="475"/>
      <c r="AB421" s="469"/>
      <c r="AC421" s="469"/>
      <c r="AD421" s="469"/>
      <c r="AE421" s="476"/>
      <c r="AF421" s="221"/>
      <c r="AG421" s="221"/>
      <c r="AH421" s="477"/>
      <c r="AI421" s="478"/>
      <c r="AJ421" s="475"/>
      <c r="AK421" s="479"/>
      <c r="AL421" s="479"/>
      <c r="AM421" s="480"/>
      <c r="AN421" s="479"/>
      <c r="AO421" s="481"/>
      <c r="AP421" s="482"/>
      <c r="AQ421" s="552"/>
      <c r="AR421" s="483"/>
      <c r="AS421" s="539"/>
      <c r="AT421" s="540"/>
      <c r="AU421" s="541"/>
      <c r="AV421" s="484"/>
      <c r="AW421" s="484"/>
      <c r="AX421" s="484"/>
      <c r="AY421" s="484"/>
      <c r="AZ421" s="484"/>
      <c r="BA421" s="484"/>
      <c r="BB421" s="485"/>
      <c r="BC421" s="485"/>
      <c r="BD421" s="486"/>
      <c r="BE421" s="487"/>
      <c r="BF421" s="485"/>
      <c r="BG421" s="484"/>
      <c r="BH421" s="485"/>
      <c r="BI421" s="485"/>
      <c r="BJ421" s="485"/>
      <c r="BK421" s="488"/>
      <c r="BL421" s="489"/>
      <c r="BM421" s="485"/>
      <c r="BN421" s="485"/>
      <c r="BO421" s="485"/>
      <c r="BP421" s="485"/>
      <c r="BQ421" s="490"/>
      <c r="BR421" s="485"/>
      <c r="BS421" s="491" t="str">
        <f>IF(F421="","",IF(OR(AND(分岐管理シート!D419&lt;9, 分岐管理シート!L419&lt;10),AND(分岐管理シート!D419&gt;9, 分岐管理シート!L419&gt;10)),"","error"))</f>
        <v/>
      </c>
      <c r="BT421" s="491"/>
      <c r="BU421" s="491"/>
      <c r="BV421" s="491"/>
      <c r="BW421" s="491"/>
      <c r="BX421" s="491" t="str">
        <f>IF(AND(D421="R7_補正", OR(分岐管理シート!AF419&lt;27,分岐管理シート!AF419&gt;39)),"error","")</f>
        <v/>
      </c>
      <c r="BY421" s="491" t="str">
        <f>IF(F421="","",IF(OR(分岐管理シート!AG419&lt;27,分岐管理シート!AG419&gt;39),"error",""))</f>
        <v/>
      </c>
      <c r="BZ421" s="491" t="str">
        <f>IF(F421="","",IF(AND(OR(AD421="○", D421="R7_補正", D421="R7_予備"), 分岐管理シート!AG419&gt;=27),"",IF(AND(分岐管理シート!AG419&lt;=38, 分岐管理シート!AG419&gt;=27),"","error")))</f>
        <v/>
      </c>
      <c r="CA421" s="492" t="str">
        <f>IF(OR(D421="", D421="R6_補正", D421="R7_予備"),
   "",IF(F421="","",IF(AND(VLOOKUP(AE421,―!$AH$15:$AI$40,2,FALSE) &lt;= VLOOKUP(AF421,―!$AH$15:$AI$40,2,FALSE),VLOOKUP(AF421,―!$AH$15:$AI$40,2,FALSE) &lt;= VLOOKUP(AG421,―!$AH$15:$AI$40,2,FALSE)),"","error")))</f>
        <v/>
      </c>
      <c r="CB421" s="492" t="str">
        <f t="shared" si="23"/>
        <v/>
      </c>
      <c r="CC421" s="491" t="str">
        <f t="shared" si="24"/>
        <v/>
      </c>
      <c r="CD421" s="491" t="str">
        <f t="shared" si="25"/>
        <v/>
      </c>
      <c r="CE421" s="485"/>
      <c r="CF421" s="485"/>
      <c r="CG421" s="485"/>
      <c r="CH421" s="485"/>
      <c r="CI421" s="485" t="str">
        <f>分岐管理シート!BD419</f>
        <v/>
      </c>
      <c r="CJ421" s="493" t="str">
        <f t="shared" si="26"/>
        <v/>
      </c>
      <c r="CK421" s="555" t="str">
        <f>IF(D421="R6_補正",IF(SUM(変更カウント!D419:AR419)=0,"","error"),IF(AND(SUM(変更カウント!D419:AE419)=0,SUM(変更カウント!AH419:AP419)=0,変更カウント!AR419=0),"","error"))</f>
        <v/>
      </c>
    </row>
    <row r="422" spans="1:89" ht="24" thickBot="1" x14ac:dyDescent="0.25">
      <c r="A422" s="500"/>
      <c r="B422" s="501"/>
      <c r="C422" s="499">
        <v>348</v>
      </c>
      <c r="D422" s="467"/>
      <c r="E422" s="468"/>
      <c r="F422" s="469"/>
      <c r="G422" s="469"/>
      <c r="H422" s="469"/>
      <c r="I422" s="470"/>
      <c r="J422" s="470"/>
      <c r="K422" s="471"/>
      <c r="L422" s="470"/>
      <c r="M422" s="443"/>
      <c r="N422" s="443"/>
      <c r="O422" s="443"/>
      <c r="P422" s="472"/>
      <c r="Q422" s="197">
        <v>0</v>
      </c>
      <c r="R422" s="198">
        <v>0</v>
      </c>
      <c r="S422" s="473"/>
      <c r="T422" s="197"/>
      <c r="U422" s="197"/>
      <c r="V422" s="197"/>
      <c r="W422" s="474"/>
      <c r="X422" s="473"/>
      <c r="Y422" s="473"/>
      <c r="Z422" s="473"/>
      <c r="AA422" s="475"/>
      <c r="AB422" s="469"/>
      <c r="AC422" s="469"/>
      <c r="AD422" s="469"/>
      <c r="AE422" s="476"/>
      <c r="AF422" s="221"/>
      <c r="AG422" s="221"/>
      <c r="AH422" s="477"/>
      <c r="AI422" s="478"/>
      <c r="AJ422" s="475"/>
      <c r="AK422" s="479"/>
      <c r="AL422" s="479"/>
      <c r="AM422" s="480"/>
      <c r="AN422" s="479"/>
      <c r="AO422" s="481"/>
      <c r="AP422" s="482"/>
      <c r="AQ422" s="552"/>
      <c r="AR422" s="483"/>
      <c r="AS422" s="539"/>
      <c r="AT422" s="540"/>
      <c r="AU422" s="541"/>
      <c r="AV422" s="484"/>
      <c r="AW422" s="484"/>
      <c r="AX422" s="484"/>
      <c r="AY422" s="484"/>
      <c r="AZ422" s="484"/>
      <c r="BA422" s="484"/>
      <c r="BB422" s="485"/>
      <c r="BC422" s="485"/>
      <c r="BD422" s="486"/>
      <c r="BE422" s="487"/>
      <c r="BF422" s="485"/>
      <c r="BG422" s="484"/>
      <c r="BH422" s="485"/>
      <c r="BI422" s="485"/>
      <c r="BJ422" s="485"/>
      <c r="BK422" s="488"/>
      <c r="BL422" s="489"/>
      <c r="BM422" s="485"/>
      <c r="BN422" s="485"/>
      <c r="BO422" s="485"/>
      <c r="BP422" s="485"/>
      <c r="BQ422" s="490"/>
      <c r="BR422" s="485"/>
      <c r="BS422" s="491" t="str">
        <f>IF(F422="","",IF(OR(AND(分岐管理シート!D420&lt;9, 分岐管理シート!L420&lt;10),AND(分岐管理シート!D420&gt;9, 分岐管理シート!L420&gt;10)),"","error"))</f>
        <v/>
      </c>
      <c r="BT422" s="491"/>
      <c r="BU422" s="491"/>
      <c r="BV422" s="491"/>
      <c r="BW422" s="491"/>
      <c r="BX422" s="491" t="str">
        <f>IF(AND(D422="R7_補正", OR(分岐管理シート!AF420&lt;27,分岐管理シート!AF420&gt;39)),"error","")</f>
        <v/>
      </c>
      <c r="BY422" s="491" t="str">
        <f>IF(F422="","",IF(OR(分岐管理シート!AG420&lt;27,分岐管理シート!AG420&gt;39),"error",""))</f>
        <v/>
      </c>
      <c r="BZ422" s="491" t="str">
        <f>IF(F422="","",IF(AND(OR(AD422="○", D422="R7_補正", D422="R7_予備"), 分岐管理シート!AG420&gt;=27),"",IF(AND(分岐管理シート!AG420&lt;=38, 分岐管理シート!AG420&gt;=27),"","error")))</f>
        <v/>
      </c>
      <c r="CA422" s="492" t="str">
        <f>IF(OR(D422="", D422="R6_補正", D422="R7_予備"),
   "",IF(F422="","",IF(AND(VLOOKUP(AE422,―!$AH$15:$AI$40,2,FALSE) &lt;= VLOOKUP(AF422,―!$AH$15:$AI$40,2,FALSE),VLOOKUP(AF422,―!$AH$15:$AI$40,2,FALSE) &lt;= VLOOKUP(AG422,―!$AH$15:$AI$40,2,FALSE)),"","error")))</f>
        <v/>
      </c>
      <c r="CB422" s="492" t="str">
        <f t="shared" si="23"/>
        <v/>
      </c>
      <c r="CC422" s="491" t="str">
        <f t="shared" si="24"/>
        <v/>
      </c>
      <c r="CD422" s="491" t="str">
        <f t="shared" si="25"/>
        <v/>
      </c>
      <c r="CE422" s="485"/>
      <c r="CF422" s="485"/>
      <c r="CG422" s="485"/>
      <c r="CH422" s="485"/>
      <c r="CI422" s="485" t="str">
        <f>分岐管理シート!BD420</f>
        <v/>
      </c>
      <c r="CJ422" s="493" t="str">
        <f t="shared" si="26"/>
        <v/>
      </c>
      <c r="CK422" s="555" t="str">
        <f>IF(D422="R6_補正",IF(SUM(変更カウント!D420:AR420)=0,"","error"),IF(AND(SUM(変更カウント!D420:AE420)=0,SUM(変更カウント!AH420:AP420)=0,変更カウント!AR420=0),"","error"))</f>
        <v/>
      </c>
    </row>
    <row r="423" spans="1:89" ht="24" thickBot="1" x14ac:dyDescent="0.25">
      <c r="A423" s="500"/>
      <c r="B423" s="501"/>
      <c r="C423" s="498">
        <v>349</v>
      </c>
      <c r="D423" s="467"/>
      <c r="E423" s="468"/>
      <c r="F423" s="469"/>
      <c r="G423" s="469"/>
      <c r="H423" s="469"/>
      <c r="I423" s="470"/>
      <c r="J423" s="470"/>
      <c r="K423" s="471"/>
      <c r="L423" s="470"/>
      <c r="M423" s="443"/>
      <c r="N423" s="443"/>
      <c r="O423" s="443"/>
      <c r="P423" s="472"/>
      <c r="Q423" s="197">
        <v>0</v>
      </c>
      <c r="R423" s="198">
        <v>0</v>
      </c>
      <c r="S423" s="473"/>
      <c r="T423" s="197"/>
      <c r="U423" s="197"/>
      <c r="V423" s="197"/>
      <c r="W423" s="474"/>
      <c r="X423" s="473"/>
      <c r="Y423" s="473"/>
      <c r="Z423" s="473"/>
      <c r="AA423" s="475"/>
      <c r="AB423" s="469"/>
      <c r="AC423" s="469"/>
      <c r="AD423" s="469"/>
      <c r="AE423" s="476"/>
      <c r="AF423" s="221"/>
      <c r="AG423" s="221"/>
      <c r="AH423" s="477"/>
      <c r="AI423" s="478"/>
      <c r="AJ423" s="475"/>
      <c r="AK423" s="479"/>
      <c r="AL423" s="479"/>
      <c r="AM423" s="480"/>
      <c r="AN423" s="479"/>
      <c r="AO423" s="481"/>
      <c r="AP423" s="482"/>
      <c r="AQ423" s="552"/>
      <c r="AR423" s="483"/>
      <c r="AS423" s="539"/>
      <c r="AT423" s="540"/>
      <c r="AU423" s="541"/>
      <c r="AV423" s="484"/>
      <c r="AW423" s="484"/>
      <c r="AX423" s="484"/>
      <c r="AY423" s="484"/>
      <c r="AZ423" s="484"/>
      <c r="BA423" s="484"/>
      <c r="BB423" s="485"/>
      <c r="BC423" s="485"/>
      <c r="BD423" s="486"/>
      <c r="BE423" s="487"/>
      <c r="BF423" s="485"/>
      <c r="BG423" s="484"/>
      <c r="BH423" s="485"/>
      <c r="BI423" s="485"/>
      <c r="BJ423" s="485"/>
      <c r="BK423" s="488"/>
      <c r="BL423" s="489"/>
      <c r="BM423" s="485"/>
      <c r="BN423" s="485"/>
      <c r="BO423" s="485"/>
      <c r="BP423" s="485"/>
      <c r="BQ423" s="490"/>
      <c r="BR423" s="485"/>
      <c r="BS423" s="491" t="str">
        <f>IF(F423="","",IF(OR(AND(分岐管理シート!D421&lt;9, 分岐管理シート!L421&lt;10),AND(分岐管理シート!D421&gt;9, 分岐管理シート!L421&gt;10)),"","error"))</f>
        <v/>
      </c>
      <c r="BT423" s="491"/>
      <c r="BU423" s="491"/>
      <c r="BV423" s="491"/>
      <c r="BW423" s="491"/>
      <c r="BX423" s="491" t="str">
        <f>IF(AND(D423="R7_補正", OR(分岐管理シート!AF421&lt;27,分岐管理シート!AF421&gt;39)),"error","")</f>
        <v/>
      </c>
      <c r="BY423" s="491" t="str">
        <f>IF(F423="","",IF(OR(分岐管理シート!AG421&lt;27,分岐管理シート!AG421&gt;39),"error",""))</f>
        <v/>
      </c>
      <c r="BZ423" s="491" t="str">
        <f>IF(F423="","",IF(AND(OR(AD423="○", D423="R7_補正", D423="R7_予備"), 分岐管理シート!AG421&gt;=27),"",IF(AND(分岐管理シート!AG421&lt;=38, 分岐管理シート!AG421&gt;=27),"","error")))</f>
        <v/>
      </c>
      <c r="CA423" s="492" t="str">
        <f>IF(OR(D423="", D423="R6_補正", D423="R7_予備"),
   "",IF(F423="","",IF(AND(VLOOKUP(AE423,―!$AH$15:$AI$40,2,FALSE) &lt;= VLOOKUP(AF423,―!$AH$15:$AI$40,2,FALSE),VLOOKUP(AF423,―!$AH$15:$AI$40,2,FALSE) &lt;= VLOOKUP(AG423,―!$AH$15:$AI$40,2,FALSE)),"","error")))</f>
        <v/>
      </c>
      <c r="CB423" s="492" t="str">
        <f t="shared" si="23"/>
        <v/>
      </c>
      <c r="CC423" s="491" t="str">
        <f t="shared" si="24"/>
        <v/>
      </c>
      <c r="CD423" s="491" t="str">
        <f t="shared" si="25"/>
        <v/>
      </c>
      <c r="CE423" s="485"/>
      <c r="CF423" s="485"/>
      <c r="CG423" s="485"/>
      <c r="CH423" s="485"/>
      <c r="CI423" s="485" t="str">
        <f>分岐管理シート!BD421</f>
        <v/>
      </c>
      <c r="CJ423" s="493" t="str">
        <f t="shared" si="26"/>
        <v/>
      </c>
      <c r="CK423" s="555" t="str">
        <f>IF(D423="R6_補正",IF(SUM(変更カウント!D421:AR421)=0,"","error"),IF(AND(SUM(変更カウント!D421:AE421)=0,SUM(変更カウント!AH421:AP421)=0,変更カウント!AR421=0),"","error"))</f>
        <v/>
      </c>
    </row>
    <row r="424" spans="1:89" ht="24" thickBot="1" x14ac:dyDescent="0.25">
      <c r="A424" s="500"/>
      <c r="B424" s="501"/>
      <c r="C424" s="499">
        <v>350</v>
      </c>
      <c r="D424" s="467"/>
      <c r="E424" s="468"/>
      <c r="F424" s="469"/>
      <c r="G424" s="469"/>
      <c r="H424" s="469"/>
      <c r="I424" s="470"/>
      <c r="J424" s="470"/>
      <c r="K424" s="471"/>
      <c r="L424" s="470"/>
      <c r="M424" s="443"/>
      <c r="N424" s="443"/>
      <c r="O424" s="443"/>
      <c r="P424" s="472"/>
      <c r="Q424" s="197">
        <v>0</v>
      </c>
      <c r="R424" s="198">
        <v>0</v>
      </c>
      <c r="S424" s="473"/>
      <c r="T424" s="197"/>
      <c r="U424" s="197"/>
      <c r="V424" s="197"/>
      <c r="W424" s="474"/>
      <c r="X424" s="473"/>
      <c r="Y424" s="473"/>
      <c r="Z424" s="473"/>
      <c r="AA424" s="475"/>
      <c r="AB424" s="469"/>
      <c r="AC424" s="469"/>
      <c r="AD424" s="469"/>
      <c r="AE424" s="476"/>
      <c r="AF424" s="221"/>
      <c r="AG424" s="221"/>
      <c r="AH424" s="477"/>
      <c r="AI424" s="478"/>
      <c r="AJ424" s="475"/>
      <c r="AK424" s="479"/>
      <c r="AL424" s="479"/>
      <c r="AM424" s="480"/>
      <c r="AN424" s="479"/>
      <c r="AO424" s="481"/>
      <c r="AP424" s="482"/>
      <c r="AQ424" s="552"/>
      <c r="AR424" s="483"/>
      <c r="AS424" s="539"/>
      <c r="AT424" s="540"/>
      <c r="AU424" s="541"/>
      <c r="AV424" s="484"/>
      <c r="AW424" s="484"/>
      <c r="AX424" s="484"/>
      <c r="AY424" s="484"/>
      <c r="AZ424" s="484"/>
      <c r="BA424" s="484"/>
      <c r="BB424" s="485"/>
      <c r="BC424" s="485"/>
      <c r="BD424" s="486"/>
      <c r="BE424" s="487"/>
      <c r="BF424" s="485"/>
      <c r="BG424" s="484"/>
      <c r="BH424" s="485"/>
      <c r="BI424" s="485"/>
      <c r="BJ424" s="485"/>
      <c r="BK424" s="488"/>
      <c r="BL424" s="489"/>
      <c r="BM424" s="485"/>
      <c r="BN424" s="485"/>
      <c r="BO424" s="485"/>
      <c r="BP424" s="485"/>
      <c r="BQ424" s="490"/>
      <c r="BR424" s="485"/>
      <c r="BS424" s="491" t="str">
        <f>IF(F424="","",IF(OR(AND(分岐管理シート!D422&lt;9, 分岐管理シート!L422&lt;10),AND(分岐管理シート!D422&gt;9, 分岐管理シート!L422&gt;10)),"","error"))</f>
        <v/>
      </c>
      <c r="BT424" s="491"/>
      <c r="BU424" s="491"/>
      <c r="BV424" s="491"/>
      <c r="BW424" s="491"/>
      <c r="BX424" s="491" t="str">
        <f>IF(AND(D424="R7_補正", OR(分岐管理シート!AF422&lt;27,分岐管理シート!AF422&gt;39)),"error","")</f>
        <v/>
      </c>
      <c r="BY424" s="491" t="str">
        <f>IF(F424="","",IF(OR(分岐管理シート!AG422&lt;27,分岐管理シート!AG422&gt;39),"error",""))</f>
        <v/>
      </c>
      <c r="BZ424" s="491" t="str">
        <f>IF(F424="","",IF(AND(OR(AD424="○", D424="R7_補正", D424="R7_予備"), 分岐管理シート!AG422&gt;=27),"",IF(AND(分岐管理シート!AG422&lt;=38, 分岐管理シート!AG422&gt;=27),"","error")))</f>
        <v/>
      </c>
      <c r="CA424" s="492" t="str">
        <f>IF(OR(D424="", D424="R6_補正", D424="R7_予備"),
   "",IF(F424="","",IF(AND(VLOOKUP(AE424,―!$AH$15:$AI$40,2,FALSE) &lt;= VLOOKUP(AF424,―!$AH$15:$AI$40,2,FALSE),VLOOKUP(AF424,―!$AH$15:$AI$40,2,FALSE) &lt;= VLOOKUP(AG424,―!$AH$15:$AI$40,2,FALSE)),"","error")))</f>
        <v/>
      </c>
      <c r="CB424" s="492" t="str">
        <f t="shared" si="23"/>
        <v/>
      </c>
      <c r="CC424" s="491" t="str">
        <f t="shared" si="24"/>
        <v/>
      </c>
      <c r="CD424" s="491" t="str">
        <f t="shared" si="25"/>
        <v/>
      </c>
      <c r="CE424" s="485"/>
      <c r="CF424" s="485"/>
      <c r="CG424" s="485"/>
      <c r="CH424" s="485"/>
      <c r="CI424" s="485" t="str">
        <f>分岐管理シート!BD422</f>
        <v/>
      </c>
      <c r="CJ424" s="493" t="str">
        <f t="shared" si="26"/>
        <v/>
      </c>
      <c r="CK424" s="555" t="str">
        <f>IF(D424="R6_補正",IF(SUM(変更カウント!D422:AR422)=0,"","error"),IF(AND(SUM(変更カウント!D422:AE422)=0,SUM(変更カウント!AH422:AP422)=0,変更カウント!AR422=0),"","error"))</f>
        <v/>
      </c>
    </row>
    <row r="425" spans="1:89" ht="24" thickBot="1" x14ac:dyDescent="0.25">
      <c r="A425" s="500"/>
      <c r="B425" s="501"/>
      <c r="C425" s="499">
        <v>351</v>
      </c>
      <c r="D425" s="467"/>
      <c r="E425" s="468"/>
      <c r="F425" s="469"/>
      <c r="G425" s="469"/>
      <c r="H425" s="469"/>
      <c r="I425" s="470"/>
      <c r="J425" s="470"/>
      <c r="K425" s="471"/>
      <c r="L425" s="470"/>
      <c r="M425" s="443"/>
      <c r="N425" s="443"/>
      <c r="O425" s="443"/>
      <c r="P425" s="472"/>
      <c r="Q425" s="197">
        <v>0</v>
      </c>
      <c r="R425" s="198">
        <v>0</v>
      </c>
      <c r="S425" s="473"/>
      <c r="T425" s="197"/>
      <c r="U425" s="197"/>
      <c r="V425" s="197"/>
      <c r="W425" s="474"/>
      <c r="X425" s="473"/>
      <c r="Y425" s="473"/>
      <c r="Z425" s="473"/>
      <c r="AA425" s="475"/>
      <c r="AB425" s="469"/>
      <c r="AC425" s="469"/>
      <c r="AD425" s="469"/>
      <c r="AE425" s="476"/>
      <c r="AF425" s="221"/>
      <c r="AG425" s="221"/>
      <c r="AH425" s="477"/>
      <c r="AI425" s="478"/>
      <c r="AJ425" s="475"/>
      <c r="AK425" s="479"/>
      <c r="AL425" s="479"/>
      <c r="AM425" s="480"/>
      <c r="AN425" s="479"/>
      <c r="AO425" s="481"/>
      <c r="AP425" s="482"/>
      <c r="AQ425" s="552"/>
      <c r="AR425" s="483"/>
      <c r="AS425" s="539"/>
      <c r="AT425" s="540"/>
      <c r="AU425" s="541"/>
      <c r="AV425" s="484"/>
      <c r="AW425" s="484"/>
      <c r="AX425" s="484"/>
      <c r="AY425" s="484"/>
      <c r="AZ425" s="484"/>
      <c r="BA425" s="484"/>
      <c r="BB425" s="485"/>
      <c r="BC425" s="485"/>
      <c r="BD425" s="486"/>
      <c r="BE425" s="487"/>
      <c r="BF425" s="485"/>
      <c r="BG425" s="484"/>
      <c r="BH425" s="485"/>
      <c r="BI425" s="485"/>
      <c r="BJ425" s="485"/>
      <c r="BK425" s="488"/>
      <c r="BL425" s="489"/>
      <c r="BM425" s="485"/>
      <c r="BN425" s="485"/>
      <c r="BO425" s="485"/>
      <c r="BP425" s="485"/>
      <c r="BQ425" s="490"/>
      <c r="BR425" s="485"/>
      <c r="BS425" s="491" t="str">
        <f>IF(F425="","",IF(OR(AND(分岐管理シート!D423&lt;9, 分岐管理シート!L423&lt;10),AND(分岐管理シート!D423&gt;9, 分岐管理シート!L423&gt;10)),"","error"))</f>
        <v/>
      </c>
      <c r="BT425" s="491"/>
      <c r="BU425" s="491"/>
      <c r="BV425" s="491"/>
      <c r="BW425" s="491"/>
      <c r="BX425" s="491" t="str">
        <f>IF(AND(D425="R7_補正", OR(分岐管理シート!AF423&lt;27,分岐管理シート!AF423&gt;39)),"error","")</f>
        <v/>
      </c>
      <c r="BY425" s="491" t="str">
        <f>IF(F425="","",IF(OR(分岐管理シート!AG423&lt;27,分岐管理シート!AG423&gt;39),"error",""))</f>
        <v/>
      </c>
      <c r="BZ425" s="491" t="str">
        <f>IF(F425="","",IF(AND(OR(AD425="○", D425="R7_補正", D425="R7_予備"), 分岐管理シート!AG423&gt;=27),"",IF(AND(分岐管理シート!AG423&lt;=38, 分岐管理シート!AG423&gt;=27),"","error")))</f>
        <v/>
      </c>
      <c r="CA425" s="492" t="str">
        <f>IF(OR(D425="", D425="R6_補正", D425="R7_予備"),
   "",IF(F425="","",IF(AND(VLOOKUP(AE425,―!$AH$15:$AI$40,2,FALSE) &lt;= VLOOKUP(AF425,―!$AH$15:$AI$40,2,FALSE),VLOOKUP(AF425,―!$AH$15:$AI$40,2,FALSE) &lt;= VLOOKUP(AG425,―!$AH$15:$AI$40,2,FALSE)),"","error")))</f>
        <v/>
      </c>
      <c r="CB425" s="492" t="str">
        <f t="shared" si="23"/>
        <v/>
      </c>
      <c r="CC425" s="491" t="str">
        <f t="shared" si="24"/>
        <v/>
      </c>
      <c r="CD425" s="491" t="str">
        <f t="shared" si="25"/>
        <v/>
      </c>
      <c r="CE425" s="485"/>
      <c r="CF425" s="485"/>
      <c r="CG425" s="485"/>
      <c r="CH425" s="485"/>
      <c r="CI425" s="485" t="str">
        <f>分岐管理シート!BD423</f>
        <v/>
      </c>
      <c r="CJ425" s="493" t="str">
        <f t="shared" si="26"/>
        <v/>
      </c>
      <c r="CK425" s="555" t="str">
        <f>IF(D425="R6_補正",IF(SUM(変更カウント!D423:AR423)=0,"","error"),IF(AND(SUM(変更カウント!D423:AE423)=0,SUM(変更カウント!AH423:AP423)=0,変更カウント!AR423=0),"","error"))</f>
        <v/>
      </c>
    </row>
    <row r="426" spans="1:89" ht="24" thickBot="1" x14ac:dyDescent="0.25">
      <c r="A426" s="500"/>
      <c r="B426" s="501"/>
      <c r="C426" s="498">
        <v>352</v>
      </c>
      <c r="D426" s="467"/>
      <c r="E426" s="468"/>
      <c r="F426" s="469"/>
      <c r="G426" s="469"/>
      <c r="H426" s="469"/>
      <c r="I426" s="470"/>
      <c r="J426" s="470"/>
      <c r="K426" s="471"/>
      <c r="L426" s="470"/>
      <c r="M426" s="443"/>
      <c r="N426" s="443"/>
      <c r="O426" s="443"/>
      <c r="P426" s="472"/>
      <c r="Q426" s="197">
        <v>0</v>
      </c>
      <c r="R426" s="198">
        <v>0</v>
      </c>
      <c r="S426" s="473"/>
      <c r="T426" s="197"/>
      <c r="U426" s="197"/>
      <c r="V426" s="197"/>
      <c r="W426" s="474"/>
      <c r="X426" s="473"/>
      <c r="Y426" s="473"/>
      <c r="Z426" s="473"/>
      <c r="AA426" s="475"/>
      <c r="AB426" s="469"/>
      <c r="AC426" s="469"/>
      <c r="AD426" s="469"/>
      <c r="AE426" s="476"/>
      <c r="AF426" s="221"/>
      <c r="AG426" s="221"/>
      <c r="AH426" s="477"/>
      <c r="AI426" s="478"/>
      <c r="AJ426" s="475"/>
      <c r="AK426" s="479"/>
      <c r="AL426" s="479"/>
      <c r="AM426" s="480"/>
      <c r="AN426" s="479"/>
      <c r="AO426" s="481"/>
      <c r="AP426" s="482"/>
      <c r="AQ426" s="552"/>
      <c r="AR426" s="483"/>
      <c r="AS426" s="539"/>
      <c r="AT426" s="540"/>
      <c r="AU426" s="541"/>
      <c r="AV426" s="484"/>
      <c r="AW426" s="484"/>
      <c r="AX426" s="484"/>
      <c r="AY426" s="484"/>
      <c r="AZ426" s="484"/>
      <c r="BA426" s="484"/>
      <c r="BB426" s="485"/>
      <c r="BC426" s="485"/>
      <c r="BD426" s="486"/>
      <c r="BE426" s="487"/>
      <c r="BF426" s="485"/>
      <c r="BG426" s="484"/>
      <c r="BH426" s="485"/>
      <c r="BI426" s="485"/>
      <c r="BJ426" s="485"/>
      <c r="BK426" s="488"/>
      <c r="BL426" s="489"/>
      <c r="BM426" s="485"/>
      <c r="BN426" s="485"/>
      <c r="BO426" s="485"/>
      <c r="BP426" s="485"/>
      <c r="BQ426" s="490"/>
      <c r="BR426" s="485"/>
      <c r="BS426" s="491" t="str">
        <f>IF(F426="","",IF(OR(AND(分岐管理シート!D424&lt;9, 分岐管理シート!L424&lt;10),AND(分岐管理シート!D424&gt;9, 分岐管理シート!L424&gt;10)),"","error"))</f>
        <v/>
      </c>
      <c r="BT426" s="491"/>
      <c r="BU426" s="491"/>
      <c r="BV426" s="491"/>
      <c r="BW426" s="491"/>
      <c r="BX426" s="491" t="str">
        <f>IF(AND(D426="R7_補正", OR(分岐管理シート!AF424&lt;27,分岐管理シート!AF424&gt;39)),"error","")</f>
        <v/>
      </c>
      <c r="BY426" s="491" t="str">
        <f>IF(F426="","",IF(OR(分岐管理シート!AG424&lt;27,分岐管理シート!AG424&gt;39),"error",""))</f>
        <v/>
      </c>
      <c r="BZ426" s="491" t="str">
        <f>IF(F426="","",IF(AND(OR(AD426="○", D426="R7_補正", D426="R7_予備"), 分岐管理シート!AG424&gt;=27),"",IF(AND(分岐管理シート!AG424&lt;=38, 分岐管理シート!AG424&gt;=27),"","error")))</f>
        <v/>
      </c>
      <c r="CA426" s="492" t="str">
        <f>IF(OR(D426="", D426="R6_補正", D426="R7_予備"),
   "",IF(F426="","",IF(AND(VLOOKUP(AE426,―!$AH$15:$AI$40,2,FALSE) &lt;= VLOOKUP(AF426,―!$AH$15:$AI$40,2,FALSE),VLOOKUP(AF426,―!$AH$15:$AI$40,2,FALSE) &lt;= VLOOKUP(AG426,―!$AH$15:$AI$40,2,FALSE)),"","error")))</f>
        <v/>
      </c>
      <c r="CB426" s="492" t="str">
        <f t="shared" si="23"/>
        <v/>
      </c>
      <c r="CC426" s="491" t="str">
        <f t="shared" si="24"/>
        <v/>
      </c>
      <c r="CD426" s="491" t="str">
        <f t="shared" si="25"/>
        <v/>
      </c>
      <c r="CE426" s="485"/>
      <c r="CF426" s="485"/>
      <c r="CG426" s="485"/>
      <c r="CH426" s="485"/>
      <c r="CI426" s="485" t="str">
        <f>分岐管理シート!BD424</f>
        <v/>
      </c>
      <c r="CJ426" s="493" t="str">
        <f t="shared" si="26"/>
        <v/>
      </c>
      <c r="CK426" s="555" t="str">
        <f>IF(D426="R6_補正",IF(SUM(変更カウント!D424:AR424)=0,"","error"),IF(AND(SUM(変更カウント!D424:AE424)=0,SUM(変更カウント!AH424:AP424)=0,変更カウント!AR424=0),"","error"))</f>
        <v/>
      </c>
    </row>
    <row r="427" spans="1:89" ht="24" thickBot="1" x14ac:dyDescent="0.25">
      <c r="A427" s="500"/>
      <c r="B427" s="501"/>
      <c r="C427" s="499">
        <v>353</v>
      </c>
      <c r="D427" s="467"/>
      <c r="E427" s="468"/>
      <c r="F427" s="469"/>
      <c r="G427" s="469"/>
      <c r="H427" s="469"/>
      <c r="I427" s="470"/>
      <c r="J427" s="470"/>
      <c r="K427" s="471"/>
      <c r="L427" s="470"/>
      <c r="M427" s="443"/>
      <c r="N427" s="443"/>
      <c r="O427" s="443"/>
      <c r="P427" s="472"/>
      <c r="Q427" s="197">
        <v>0</v>
      </c>
      <c r="R427" s="198">
        <v>0</v>
      </c>
      <c r="S427" s="473"/>
      <c r="T427" s="197"/>
      <c r="U427" s="197"/>
      <c r="V427" s="197"/>
      <c r="W427" s="474"/>
      <c r="X427" s="473"/>
      <c r="Y427" s="473"/>
      <c r="Z427" s="473"/>
      <c r="AA427" s="475"/>
      <c r="AB427" s="469"/>
      <c r="AC427" s="469"/>
      <c r="AD427" s="469"/>
      <c r="AE427" s="476"/>
      <c r="AF427" s="221"/>
      <c r="AG427" s="221"/>
      <c r="AH427" s="477"/>
      <c r="AI427" s="478"/>
      <c r="AJ427" s="475"/>
      <c r="AK427" s="479"/>
      <c r="AL427" s="479"/>
      <c r="AM427" s="480"/>
      <c r="AN427" s="479"/>
      <c r="AO427" s="481"/>
      <c r="AP427" s="482"/>
      <c r="AQ427" s="552"/>
      <c r="AR427" s="483"/>
      <c r="AS427" s="539"/>
      <c r="AT427" s="540"/>
      <c r="AU427" s="541"/>
      <c r="AV427" s="484"/>
      <c r="AW427" s="484"/>
      <c r="AX427" s="484"/>
      <c r="AY427" s="484"/>
      <c r="AZ427" s="484"/>
      <c r="BA427" s="484"/>
      <c r="BB427" s="485"/>
      <c r="BC427" s="485"/>
      <c r="BD427" s="486"/>
      <c r="BE427" s="487"/>
      <c r="BF427" s="485"/>
      <c r="BG427" s="484"/>
      <c r="BH427" s="485"/>
      <c r="BI427" s="485"/>
      <c r="BJ427" s="485"/>
      <c r="BK427" s="488"/>
      <c r="BL427" s="489"/>
      <c r="BM427" s="485"/>
      <c r="BN427" s="485"/>
      <c r="BO427" s="485"/>
      <c r="BP427" s="485"/>
      <c r="BQ427" s="490"/>
      <c r="BR427" s="485"/>
      <c r="BS427" s="491" t="str">
        <f>IF(F427="","",IF(OR(AND(分岐管理シート!D425&lt;9, 分岐管理シート!L425&lt;10),AND(分岐管理シート!D425&gt;9, 分岐管理シート!L425&gt;10)),"","error"))</f>
        <v/>
      </c>
      <c r="BT427" s="491"/>
      <c r="BU427" s="491"/>
      <c r="BV427" s="491"/>
      <c r="BW427" s="491"/>
      <c r="BX427" s="491" t="str">
        <f>IF(AND(D427="R7_補正", OR(分岐管理シート!AF425&lt;27,分岐管理シート!AF425&gt;39)),"error","")</f>
        <v/>
      </c>
      <c r="BY427" s="491" t="str">
        <f>IF(F427="","",IF(OR(分岐管理シート!AG425&lt;27,分岐管理シート!AG425&gt;39),"error",""))</f>
        <v/>
      </c>
      <c r="BZ427" s="491" t="str">
        <f>IF(F427="","",IF(AND(OR(AD427="○", D427="R7_補正", D427="R7_予備"), 分岐管理シート!AG425&gt;=27),"",IF(AND(分岐管理シート!AG425&lt;=38, 分岐管理シート!AG425&gt;=27),"","error")))</f>
        <v/>
      </c>
      <c r="CA427" s="492" t="str">
        <f>IF(OR(D427="", D427="R6_補正", D427="R7_予備"),
   "",IF(F427="","",IF(AND(VLOOKUP(AE427,―!$AH$15:$AI$40,2,FALSE) &lt;= VLOOKUP(AF427,―!$AH$15:$AI$40,2,FALSE),VLOOKUP(AF427,―!$AH$15:$AI$40,2,FALSE) &lt;= VLOOKUP(AG427,―!$AH$15:$AI$40,2,FALSE)),"","error")))</f>
        <v/>
      </c>
      <c r="CB427" s="492" t="str">
        <f t="shared" si="23"/>
        <v/>
      </c>
      <c r="CC427" s="491" t="str">
        <f t="shared" si="24"/>
        <v/>
      </c>
      <c r="CD427" s="491" t="str">
        <f t="shared" si="25"/>
        <v/>
      </c>
      <c r="CE427" s="485"/>
      <c r="CF427" s="485"/>
      <c r="CG427" s="485"/>
      <c r="CH427" s="485"/>
      <c r="CI427" s="485" t="str">
        <f>分岐管理シート!BD425</f>
        <v/>
      </c>
      <c r="CJ427" s="493" t="str">
        <f t="shared" si="26"/>
        <v/>
      </c>
      <c r="CK427" s="555" t="str">
        <f>IF(D427="R6_補正",IF(SUM(変更カウント!D425:AR425)=0,"","error"),IF(AND(SUM(変更カウント!D425:AE425)=0,SUM(変更カウント!AH425:AP425)=0,変更カウント!AR425=0),"","error"))</f>
        <v/>
      </c>
    </row>
    <row r="428" spans="1:89" ht="24" thickBot="1" x14ac:dyDescent="0.25">
      <c r="A428" s="500"/>
      <c r="B428" s="501"/>
      <c r="C428" s="499">
        <v>354</v>
      </c>
      <c r="D428" s="467"/>
      <c r="E428" s="468"/>
      <c r="F428" s="469"/>
      <c r="G428" s="469"/>
      <c r="H428" s="469"/>
      <c r="I428" s="470"/>
      <c r="J428" s="470"/>
      <c r="K428" s="471"/>
      <c r="L428" s="470"/>
      <c r="M428" s="443"/>
      <c r="N428" s="443"/>
      <c r="O428" s="443"/>
      <c r="P428" s="472"/>
      <c r="Q428" s="197">
        <v>0</v>
      </c>
      <c r="R428" s="198">
        <v>0</v>
      </c>
      <c r="S428" s="473"/>
      <c r="T428" s="197"/>
      <c r="U428" s="197"/>
      <c r="V428" s="197"/>
      <c r="W428" s="474"/>
      <c r="X428" s="473"/>
      <c r="Y428" s="473"/>
      <c r="Z428" s="473"/>
      <c r="AA428" s="475"/>
      <c r="AB428" s="469"/>
      <c r="AC428" s="469"/>
      <c r="AD428" s="469"/>
      <c r="AE428" s="476"/>
      <c r="AF428" s="221"/>
      <c r="AG428" s="221"/>
      <c r="AH428" s="477"/>
      <c r="AI428" s="478"/>
      <c r="AJ428" s="475"/>
      <c r="AK428" s="479"/>
      <c r="AL428" s="479"/>
      <c r="AM428" s="480"/>
      <c r="AN428" s="479"/>
      <c r="AO428" s="481"/>
      <c r="AP428" s="482"/>
      <c r="AQ428" s="552"/>
      <c r="AR428" s="483"/>
      <c r="AS428" s="539"/>
      <c r="AT428" s="540"/>
      <c r="AU428" s="541"/>
      <c r="AV428" s="484"/>
      <c r="AW428" s="484"/>
      <c r="AX428" s="484"/>
      <c r="AY428" s="484"/>
      <c r="AZ428" s="484"/>
      <c r="BA428" s="484"/>
      <c r="BB428" s="485"/>
      <c r="BC428" s="485"/>
      <c r="BD428" s="486"/>
      <c r="BE428" s="487"/>
      <c r="BF428" s="485"/>
      <c r="BG428" s="484"/>
      <c r="BH428" s="485"/>
      <c r="BI428" s="485"/>
      <c r="BJ428" s="485"/>
      <c r="BK428" s="488"/>
      <c r="BL428" s="489"/>
      <c r="BM428" s="485"/>
      <c r="BN428" s="485"/>
      <c r="BO428" s="485"/>
      <c r="BP428" s="485"/>
      <c r="BQ428" s="490"/>
      <c r="BR428" s="485"/>
      <c r="BS428" s="491" t="str">
        <f>IF(F428="","",IF(OR(AND(分岐管理シート!D426&lt;9, 分岐管理シート!L426&lt;10),AND(分岐管理シート!D426&gt;9, 分岐管理シート!L426&gt;10)),"","error"))</f>
        <v/>
      </c>
      <c r="BT428" s="491"/>
      <c r="BU428" s="491"/>
      <c r="BV428" s="491"/>
      <c r="BW428" s="491"/>
      <c r="BX428" s="491" t="str">
        <f>IF(AND(D428="R7_補正", OR(分岐管理シート!AF426&lt;27,分岐管理シート!AF426&gt;39)),"error","")</f>
        <v/>
      </c>
      <c r="BY428" s="491" t="str">
        <f>IF(F428="","",IF(OR(分岐管理シート!AG426&lt;27,分岐管理シート!AG426&gt;39),"error",""))</f>
        <v/>
      </c>
      <c r="BZ428" s="491" t="str">
        <f>IF(F428="","",IF(AND(OR(AD428="○", D428="R7_補正", D428="R7_予備"), 分岐管理シート!AG426&gt;=27),"",IF(AND(分岐管理シート!AG426&lt;=38, 分岐管理シート!AG426&gt;=27),"","error")))</f>
        <v/>
      </c>
      <c r="CA428" s="492" t="str">
        <f>IF(OR(D428="", D428="R6_補正", D428="R7_予備"),
   "",IF(F428="","",IF(AND(VLOOKUP(AE428,―!$AH$15:$AI$40,2,FALSE) &lt;= VLOOKUP(AF428,―!$AH$15:$AI$40,2,FALSE),VLOOKUP(AF428,―!$AH$15:$AI$40,2,FALSE) &lt;= VLOOKUP(AG428,―!$AH$15:$AI$40,2,FALSE)),"","error")))</f>
        <v/>
      </c>
      <c r="CB428" s="492" t="str">
        <f t="shared" si="23"/>
        <v/>
      </c>
      <c r="CC428" s="491" t="str">
        <f t="shared" si="24"/>
        <v/>
      </c>
      <c r="CD428" s="491" t="str">
        <f t="shared" si="25"/>
        <v/>
      </c>
      <c r="CE428" s="485"/>
      <c r="CF428" s="485"/>
      <c r="CG428" s="485"/>
      <c r="CH428" s="485"/>
      <c r="CI428" s="485" t="str">
        <f>分岐管理シート!BD426</f>
        <v/>
      </c>
      <c r="CJ428" s="493" t="str">
        <f t="shared" si="26"/>
        <v/>
      </c>
      <c r="CK428" s="555" t="str">
        <f>IF(D428="R6_補正",IF(SUM(変更カウント!D426:AR426)=0,"","error"),IF(AND(SUM(変更カウント!D426:AE426)=0,SUM(変更カウント!AH426:AP426)=0,変更カウント!AR426=0),"","error"))</f>
        <v/>
      </c>
    </row>
    <row r="429" spans="1:89" ht="24" thickBot="1" x14ac:dyDescent="0.25">
      <c r="A429" s="500"/>
      <c r="B429" s="501"/>
      <c r="C429" s="498">
        <v>355</v>
      </c>
      <c r="D429" s="467"/>
      <c r="E429" s="468"/>
      <c r="F429" s="469"/>
      <c r="G429" s="469"/>
      <c r="H429" s="469"/>
      <c r="I429" s="470"/>
      <c r="J429" s="470"/>
      <c r="K429" s="471"/>
      <c r="L429" s="470"/>
      <c r="M429" s="443"/>
      <c r="N429" s="443"/>
      <c r="O429" s="443"/>
      <c r="P429" s="472"/>
      <c r="Q429" s="197">
        <v>0</v>
      </c>
      <c r="R429" s="198">
        <v>0</v>
      </c>
      <c r="S429" s="473"/>
      <c r="T429" s="197"/>
      <c r="U429" s="197"/>
      <c r="V429" s="197"/>
      <c r="W429" s="474"/>
      <c r="X429" s="473"/>
      <c r="Y429" s="473"/>
      <c r="Z429" s="473"/>
      <c r="AA429" s="475"/>
      <c r="AB429" s="469"/>
      <c r="AC429" s="469"/>
      <c r="AD429" s="469"/>
      <c r="AE429" s="476"/>
      <c r="AF429" s="221"/>
      <c r="AG429" s="221"/>
      <c r="AH429" s="477"/>
      <c r="AI429" s="478"/>
      <c r="AJ429" s="475"/>
      <c r="AK429" s="479"/>
      <c r="AL429" s="479"/>
      <c r="AM429" s="480"/>
      <c r="AN429" s="479"/>
      <c r="AO429" s="481"/>
      <c r="AP429" s="482"/>
      <c r="AQ429" s="552"/>
      <c r="AR429" s="483"/>
      <c r="AS429" s="539"/>
      <c r="AT429" s="540"/>
      <c r="AU429" s="541"/>
      <c r="AV429" s="484"/>
      <c r="AW429" s="484"/>
      <c r="AX429" s="484"/>
      <c r="AY429" s="484"/>
      <c r="AZ429" s="484"/>
      <c r="BA429" s="484"/>
      <c r="BB429" s="485"/>
      <c r="BC429" s="485"/>
      <c r="BD429" s="486"/>
      <c r="BE429" s="487"/>
      <c r="BF429" s="485"/>
      <c r="BG429" s="484"/>
      <c r="BH429" s="485"/>
      <c r="BI429" s="485"/>
      <c r="BJ429" s="485"/>
      <c r="BK429" s="488"/>
      <c r="BL429" s="489"/>
      <c r="BM429" s="485"/>
      <c r="BN429" s="485"/>
      <c r="BO429" s="485"/>
      <c r="BP429" s="485"/>
      <c r="BQ429" s="490"/>
      <c r="BR429" s="485"/>
      <c r="BS429" s="491" t="str">
        <f>IF(F429="","",IF(OR(AND(分岐管理シート!D427&lt;9, 分岐管理シート!L427&lt;10),AND(分岐管理シート!D427&gt;9, 分岐管理シート!L427&gt;10)),"","error"))</f>
        <v/>
      </c>
      <c r="BT429" s="491"/>
      <c r="BU429" s="491"/>
      <c r="BV429" s="491"/>
      <c r="BW429" s="491"/>
      <c r="BX429" s="491" t="str">
        <f>IF(AND(D429="R7_補正", OR(分岐管理シート!AF427&lt;27,分岐管理シート!AF427&gt;39)),"error","")</f>
        <v/>
      </c>
      <c r="BY429" s="491" t="str">
        <f>IF(F429="","",IF(OR(分岐管理シート!AG427&lt;27,分岐管理シート!AG427&gt;39),"error",""))</f>
        <v/>
      </c>
      <c r="BZ429" s="491" t="str">
        <f>IF(F429="","",IF(AND(OR(AD429="○", D429="R7_補正", D429="R7_予備"), 分岐管理シート!AG427&gt;=27),"",IF(AND(分岐管理シート!AG427&lt;=38, 分岐管理シート!AG427&gt;=27),"","error")))</f>
        <v/>
      </c>
      <c r="CA429" s="492" t="str">
        <f>IF(OR(D429="", D429="R6_補正", D429="R7_予備"),
   "",IF(F429="","",IF(AND(VLOOKUP(AE429,―!$AH$15:$AI$40,2,FALSE) &lt;= VLOOKUP(AF429,―!$AH$15:$AI$40,2,FALSE),VLOOKUP(AF429,―!$AH$15:$AI$40,2,FALSE) &lt;= VLOOKUP(AG429,―!$AH$15:$AI$40,2,FALSE)),"","error")))</f>
        <v/>
      </c>
      <c r="CB429" s="492" t="str">
        <f t="shared" si="23"/>
        <v/>
      </c>
      <c r="CC429" s="491" t="str">
        <f t="shared" si="24"/>
        <v/>
      </c>
      <c r="CD429" s="491" t="str">
        <f t="shared" si="25"/>
        <v/>
      </c>
      <c r="CE429" s="485"/>
      <c r="CF429" s="485"/>
      <c r="CG429" s="485"/>
      <c r="CH429" s="485"/>
      <c r="CI429" s="485" t="str">
        <f>分岐管理シート!BD427</f>
        <v/>
      </c>
      <c r="CJ429" s="493" t="str">
        <f t="shared" si="26"/>
        <v/>
      </c>
      <c r="CK429" s="555" t="str">
        <f>IF(D429="R6_補正",IF(SUM(変更カウント!D427:AR427)=0,"","error"),IF(AND(SUM(変更カウント!D427:AE427)=0,SUM(変更カウント!AH427:AP427)=0,変更カウント!AR427=0),"","error"))</f>
        <v/>
      </c>
    </row>
    <row r="430" spans="1:89" ht="24" thickBot="1" x14ac:dyDescent="0.25">
      <c r="A430" s="500"/>
      <c r="B430" s="501"/>
      <c r="C430" s="499">
        <v>356</v>
      </c>
      <c r="D430" s="467"/>
      <c r="E430" s="468"/>
      <c r="F430" s="469"/>
      <c r="G430" s="469"/>
      <c r="H430" s="469"/>
      <c r="I430" s="470"/>
      <c r="J430" s="470"/>
      <c r="K430" s="471"/>
      <c r="L430" s="470"/>
      <c r="M430" s="443"/>
      <c r="N430" s="443"/>
      <c r="O430" s="443"/>
      <c r="P430" s="472"/>
      <c r="Q430" s="197">
        <v>0</v>
      </c>
      <c r="R430" s="198">
        <v>0</v>
      </c>
      <c r="S430" s="473"/>
      <c r="T430" s="197"/>
      <c r="U430" s="197"/>
      <c r="V430" s="197"/>
      <c r="W430" s="474"/>
      <c r="X430" s="473"/>
      <c r="Y430" s="473"/>
      <c r="Z430" s="473"/>
      <c r="AA430" s="475"/>
      <c r="AB430" s="469"/>
      <c r="AC430" s="469"/>
      <c r="AD430" s="469"/>
      <c r="AE430" s="476"/>
      <c r="AF430" s="221"/>
      <c r="AG430" s="221"/>
      <c r="AH430" s="477"/>
      <c r="AI430" s="478"/>
      <c r="AJ430" s="475"/>
      <c r="AK430" s="479"/>
      <c r="AL430" s="479"/>
      <c r="AM430" s="480"/>
      <c r="AN430" s="479"/>
      <c r="AO430" s="481"/>
      <c r="AP430" s="482"/>
      <c r="AQ430" s="552"/>
      <c r="AR430" s="483"/>
      <c r="AS430" s="539"/>
      <c r="AT430" s="540"/>
      <c r="AU430" s="541"/>
      <c r="AV430" s="484"/>
      <c r="AW430" s="484"/>
      <c r="AX430" s="484"/>
      <c r="AY430" s="484"/>
      <c r="AZ430" s="484"/>
      <c r="BA430" s="484"/>
      <c r="BB430" s="485"/>
      <c r="BC430" s="485"/>
      <c r="BD430" s="486"/>
      <c r="BE430" s="487"/>
      <c r="BF430" s="485"/>
      <c r="BG430" s="484"/>
      <c r="BH430" s="485"/>
      <c r="BI430" s="485"/>
      <c r="BJ430" s="485"/>
      <c r="BK430" s="488"/>
      <c r="BL430" s="489"/>
      <c r="BM430" s="485"/>
      <c r="BN430" s="485"/>
      <c r="BO430" s="485"/>
      <c r="BP430" s="485"/>
      <c r="BQ430" s="490"/>
      <c r="BR430" s="485"/>
      <c r="BS430" s="491" t="str">
        <f>IF(F430="","",IF(OR(AND(分岐管理シート!D428&lt;9, 分岐管理シート!L428&lt;10),AND(分岐管理シート!D428&gt;9, 分岐管理シート!L428&gt;10)),"","error"))</f>
        <v/>
      </c>
      <c r="BT430" s="491"/>
      <c r="BU430" s="491"/>
      <c r="BV430" s="491"/>
      <c r="BW430" s="491"/>
      <c r="BX430" s="491" t="str">
        <f>IF(AND(D430="R7_補正", OR(分岐管理シート!AF428&lt;27,分岐管理シート!AF428&gt;39)),"error","")</f>
        <v/>
      </c>
      <c r="BY430" s="491" t="str">
        <f>IF(F430="","",IF(OR(分岐管理シート!AG428&lt;27,分岐管理シート!AG428&gt;39),"error",""))</f>
        <v/>
      </c>
      <c r="BZ430" s="491" t="str">
        <f>IF(F430="","",IF(AND(OR(AD430="○", D430="R7_補正", D430="R7_予備"), 分岐管理シート!AG428&gt;=27),"",IF(AND(分岐管理シート!AG428&lt;=38, 分岐管理シート!AG428&gt;=27),"","error")))</f>
        <v/>
      </c>
      <c r="CA430" s="492" t="str">
        <f>IF(OR(D430="", D430="R6_補正", D430="R7_予備"),
   "",IF(F430="","",IF(AND(VLOOKUP(AE430,―!$AH$15:$AI$40,2,FALSE) &lt;= VLOOKUP(AF430,―!$AH$15:$AI$40,2,FALSE),VLOOKUP(AF430,―!$AH$15:$AI$40,2,FALSE) &lt;= VLOOKUP(AG430,―!$AH$15:$AI$40,2,FALSE)),"","error")))</f>
        <v/>
      </c>
      <c r="CB430" s="492" t="str">
        <f t="shared" si="23"/>
        <v/>
      </c>
      <c r="CC430" s="491" t="str">
        <f t="shared" si="24"/>
        <v/>
      </c>
      <c r="CD430" s="491" t="str">
        <f t="shared" si="25"/>
        <v/>
      </c>
      <c r="CE430" s="485"/>
      <c r="CF430" s="485"/>
      <c r="CG430" s="485"/>
      <c r="CH430" s="485"/>
      <c r="CI430" s="485" t="str">
        <f>分岐管理シート!BD428</f>
        <v/>
      </c>
      <c r="CJ430" s="493" t="str">
        <f t="shared" si="26"/>
        <v/>
      </c>
      <c r="CK430" s="555" t="str">
        <f>IF(D430="R6_補正",IF(SUM(変更カウント!D428:AR428)=0,"","error"),IF(AND(SUM(変更カウント!D428:AE428)=0,SUM(変更カウント!AH428:AP428)=0,変更カウント!AR428=0),"","error"))</f>
        <v/>
      </c>
    </row>
    <row r="431" spans="1:89" ht="24" thickBot="1" x14ac:dyDescent="0.25">
      <c r="A431" s="500"/>
      <c r="B431" s="501"/>
      <c r="C431" s="499">
        <v>357</v>
      </c>
      <c r="D431" s="467"/>
      <c r="E431" s="468"/>
      <c r="F431" s="469"/>
      <c r="G431" s="469"/>
      <c r="H431" s="469"/>
      <c r="I431" s="470"/>
      <c r="J431" s="470"/>
      <c r="K431" s="471"/>
      <c r="L431" s="470"/>
      <c r="M431" s="443"/>
      <c r="N431" s="443"/>
      <c r="O431" s="443"/>
      <c r="P431" s="472"/>
      <c r="Q431" s="197">
        <v>0</v>
      </c>
      <c r="R431" s="198">
        <v>0</v>
      </c>
      <c r="S431" s="473"/>
      <c r="T431" s="197"/>
      <c r="U431" s="197"/>
      <c r="V431" s="197"/>
      <c r="W431" s="474"/>
      <c r="X431" s="473"/>
      <c r="Y431" s="473"/>
      <c r="Z431" s="473"/>
      <c r="AA431" s="475"/>
      <c r="AB431" s="469"/>
      <c r="AC431" s="469"/>
      <c r="AD431" s="469"/>
      <c r="AE431" s="476"/>
      <c r="AF431" s="221"/>
      <c r="AG431" s="221"/>
      <c r="AH431" s="477"/>
      <c r="AI431" s="478"/>
      <c r="AJ431" s="475"/>
      <c r="AK431" s="479"/>
      <c r="AL431" s="479"/>
      <c r="AM431" s="480"/>
      <c r="AN431" s="479"/>
      <c r="AO431" s="481"/>
      <c r="AP431" s="482"/>
      <c r="AQ431" s="552"/>
      <c r="AR431" s="483"/>
      <c r="AS431" s="539"/>
      <c r="AT431" s="540"/>
      <c r="AU431" s="541"/>
      <c r="AV431" s="484"/>
      <c r="AW431" s="484"/>
      <c r="AX431" s="484"/>
      <c r="AY431" s="484"/>
      <c r="AZ431" s="484"/>
      <c r="BA431" s="484"/>
      <c r="BB431" s="485"/>
      <c r="BC431" s="485"/>
      <c r="BD431" s="486"/>
      <c r="BE431" s="487"/>
      <c r="BF431" s="485"/>
      <c r="BG431" s="484"/>
      <c r="BH431" s="485"/>
      <c r="BI431" s="485"/>
      <c r="BJ431" s="485"/>
      <c r="BK431" s="488"/>
      <c r="BL431" s="489"/>
      <c r="BM431" s="485"/>
      <c r="BN431" s="485"/>
      <c r="BO431" s="485"/>
      <c r="BP431" s="485"/>
      <c r="BQ431" s="490"/>
      <c r="BR431" s="485"/>
      <c r="BS431" s="491" t="str">
        <f>IF(F431="","",IF(OR(AND(分岐管理シート!D429&lt;9, 分岐管理シート!L429&lt;10),AND(分岐管理シート!D429&gt;9, 分岐管理シート!L429&gt;10)),"","error"))</f>
        <v/>
      </c>
      <c r="BT431" s="491"/>
      <c r="BU431" s="491"/>
      <c r="BV431" s="491"/>
      <c r="BW431" s="491"/>
      <c r="BX431" s="491" t="str">
        <f>IF(AND(D431="R7_補正", OR(分岐管理シート!AF429&lt;27,分岐管理シート!AF429&gt;39)),"error","")</f>
        <v/>
      </c>
      <c r="BY431" s="491" t="str">
        <f>IF(F431="","",IF(OR(分岐管理シート!AG429&lt;27,分岐管理シート!AG429&gt;39),"error",""))</f>
        <v/>
      </c>
      <c r="BZ431" s="491" t="str">
        <f>IF(F431="","",IF(AND(OR(AD431="○", D431="R7_補正", D431="R7_予備"), 分岐管理シート!AG429&gt;=27),"",IF(AND(分岐管理シート!AG429&lt;=38, 分岐管理シート!AG429&gt;=27),"","error")))</f>
        <v/>
      </c>
      <c r="CA431" s="492" t="str">
        <f>IF(OR(D431="", D431="R6_補正", D431="R7_予備"),
   "",IF(F431="","",IF(AND(VLOOKUP(AE431,―!$AH$15:$AI$40,2,FALSE) &lt;= VLOOKUP(AF431,―!$AH$15:$AI$40,2,FALSE),VLOOKUP(AF431,―!$AH$15:$AI$40,2,FALSE) &lt;= VLOOKUP(AG431,―!$AH$15:$AI$40,2,FALSE)),"","error")))</f>
        <v/>
      </c>
      <c r="CB431" s="492" t="str">
        <f t="shared" si="23"/>
        <v/>
      </c>
      <c r="CC431" s="491" t="str">
        <f t="shared" si="24"/>
        <v/>
      </c>
      <c r="CD431" s="491" t="str">
        <f t="shared" si="25"/>
        <v/>
      </c>
      <c r="CE431" s="485"/>
      <c r="CF431" s="485"/>
      <c r="CG431" s="485"/>
      <c r="CH431" s="485"/>
      <c r="CI431" s="485" t="str">
        <f>分岐管理シート!BD429</f>
        <v/>
      </c>
      <c r="CJ431" s="493" t="str">
        <f t="shared" si="26"/>
        <v/>
      </c>
      <c r="CK431" s="555" t="str">
        <f>IF(D431="R6_補正",IF(SUM(変更カウント!D429:AR429)=0,"","error"),IF(AND(SUM(変更カウント!D429:AE429)=0,SUM(変更カウント!AH429:AP429)=0,変更カウント!AR429=0),"","error"))</f>
        <v/>
      </c>
    </row>
    <row r="432" spans="1:89" ht="24" thickBot="1" x14ac:dyDescent="0.25">
      <c r="A432" s="500"/>
      <c r="B432" s="501"/>
      <c r="C432" s="498">
        <v>358</v>
      </c>
      <c r="D432" s="467"/>
      <c r="E432" s="468"/>
      <c r="F432" s="469"/>
      <c r="G432" s="469"/>
      <c r="H432" s="469"/>
      <c r="I432" s="470"/>
      <c r="J432" s="470"/>
      <c r="K432" s="471"/>
      <c r="L432" s="470"/>
      <c r="M432" s="443"/>
      <c r="N432" s="443"/>
      <c r="O432" s="443"/>
      <c r="P432" s="472"/>
      <c r="Q432" s="197">
        <v>0</v>
      </c>
      <c r="R432" s="198">
        <v>0</v>
      </c>
      <c r="S432" s="473"/>
      <c r="T432" s="197"/>
      <c r="U432" s="197"/>
      <c r="V432" s="197"/>
      <c r="W432" s="474"/>
      <c r="X432" s="473"/>
      <c r="Y432" s="473"/>
      <c r="Z432" s="473"/>
      <c r="AA432" s="475"/>
      <c r="AB432" s="469"/>
      <c r="AC432" s="469"/>
      <c r="AD432" s="469"/>
      <c r="AE432" s="476"/>
      <c r="AF432" s="221"/>
      <c r="AG432" s="221"/>
      <c r="AH432" s="477"/>
      <c r="AI432" s="478"/>
      <c r="AJ432" s="475"/>
      <c r="AK432" s="479"/>
      <c r="AL432" s="479"/>
      <c r="AM432" s="480"/>
      <c r="AN432" s="479"/>
      <c r="AO432" s="481"/>
      <c r="AP432" s="482"/>
      <c r="AQ432" s="552"/>
      <c r="AR432" s="483"/>
      <c r="AS432" s="539"/>
      <c r="AT432" s="540"/>
      <c r="AU432" s="541"/>
      <c r="AV432" s="484"/>
      <c r="AW432" s="484"/>
      <c r="AX432" s="484"/>
      <c r="AY432" s="484"/>
      <c r="AZ432" s="484"/>
      <c r="BA432" s="484"/>
      <c r="BB432" s="485"/>
      <c r="BC432" s="485"/>
      <c r="BD432" s="486"/>
      <c r="BE432" s="487"/>
      <c r="BF432" s="485"/>
      <c r="BG432" s="484"/>
      <c r="BH432" s="485"/>
      <c r="BI432" s="485"/>
      <c r="BJ432" s="485"/>
      <c r="BK432" s="488"/>
      <c r="BL432" s="489"/>
      <c r="BM432" s="485"/>
      <c r="BN432" s="485"/>
      <c r="BO432" s="485"/>
      <c r="BP432" s="485"/>
      <c r="BQ432" s="490"/>
      <c r="BR432" s="485"/>
      <c r="BS432" s="491" t="str">
        <f>IF(F432="","",IF(OR(AND(分岐管理シート!D430&lt;9, 分岐管理シート!L430&lt;10),AND(分岐管理シート!D430&gt;9, 分岐管理シート!L430&gt;10)),"","error"))</f>
        <v/>
      </c>
      <c r="BT432" s="491"/>
      <c r="BU432" s="491"/>
      <c r="BV432" s="491"/>
      <c r="BW432" s="491"/>
      <c r="BX432" s="491" t="str">
        <f>IF(AND(D432="R7_補正", OR(分岐管理シート!AF430&lt;27,分岐管理シート!AF430&gt;39)),"error","")</f>
        <v/>
      </c>
      <c r="BY432" s="491" t="str">
        <f>IF(F432="","",IF(OR(分岐管理シート!AG430&lt;27,分岐管理シート!AG430&gt;39),"error",""))</f>
        <v/>
      </c>
      <c r="BZ432" s="491" t="str">
        <f>IF(F432="","",IF(AND(OR(AD432="○", D432="R7_補正", D432="R7_予備"), 分岐管理シート!AG430&gt;=27),"",IF(AND(分岐管理シート!AG430&lt;=38, 分岐管理シート!AG430&gt;=27),"","error")))</f>
        <v/>
      </c>
      <c r="CA432" s="492" t="str">
        <f>IF(OR(D432="", D432="R6_補正", D432="R7_予備"),
   "",IF(F432="","",IF(AND(VLOOKUP(AE432,―!$AH$15:$AI$40,2,FALSE) &lt;= VLOOKUP(AF432,―!$AH$15:$AI$40,2,FALSE),VLOOKUP(AF432,―!$AH$15:$AI$40,2,FALSE) &lt;= VLOOKUP(AG432,―!$AH$15:$AI$40,2,FALSE)),"","error")))</f>
        <v/>
      </c>
      <c r="CB432" s="492" t="str">
        <f t="shared" si="23"/>
        <v/>
      </c>
      <c r="CC432" s="491" t="str">
        <f t="shared" si="24"/>
        <v/>
      </c>
      <c r="CD432" s="491" t="str">
        <f t="shared" si="25"/>
        <v/>
      </c>
      <c r="CE432" s="485"/>
      <c r="CF432" s="485"/>
      <c r="CG432" s="485"/>
      <c r="CH432" s="485"/>
      <c r="CI432" s="485" t="str">
        <f>分岐管理シート!BD430</f>
        <v/>
      </c>
      <c r="CJ432" s="493" t="str">
        <f t="shared" si="26"/>
        <v/>
      </c>
      <c r="CK432" s="555" t="str">
        <f>IF(D432="R6_補正",IF(SUM(変更カウント!D430:AR430)=0,"","error"),IF(AND(SUM(変更カウント!D430:AE430)=0,SUM(変更カウント!AH430:AP430)=0,変更カウント!AR430=0),"","error"))</f>
        <v/>
      </c>
    </row>
    <row r="433" spans="1:89" ht="24" thickBot="1" x14ac:dyDescent="0.25">
      <c r="A433" s="500"/>
      <c r="B433" s="501"/>
      <c r="C433" s="499">
        <v>359</v>
      </c>
      <c r="D433" s="467"/>
      <c r="E433" s="468"/>
      <c r="F433" s="469"/>
      <c r="G433" s="469"/>
      <c r="H433" s="469"/>
      <c r="I433" s="470"/>
      <c r="J433" s="470"/>
      <c r="K433" s="471"/>
      <c r="L433" s="470"/>
      <c r="M433" s="443"/>
      <c r="N433" s="443"/>
      <c r="O433" s="443"/>
      <c r="P433" s="472"/>
      <c r="Q433" s="197">
        <v>0</v>
      </c>
      <c r="R433" s="198">
        <v>0</v>
      </c>
      <c r="S433" s="473"/>
      <c r="T433" s="197"/>
      <c r="U433" s="197"/>
      <c r="V433" s="197"/>
      <c r="W433" s="474"/>
      <c r="X433" s="473"/>
      <c r="Y433" s="473"/>
      <c r="Z433" s="473"/>
      <c r="AA433" s="475"/>
      <c r="AB433" s="469"/>
      <c r="AC433" s="469"/>
      <c r="AD433" s="469"/>
      <c r="AE433" s="476"/>
      <c r="AF433" s="221"/>
      <c r="AG433" s="221"/>
      <c r="AH433" s="477"/>
      <c r="AI433" s="478"/>
      <c r="AJ433" s="475"/>
      <c r="AK433" s="479"/>
      <c r="AL433" s="479"/>
      <c r="AM433" s="480"/>
      <c r="AN433" s="479"/>
      <c r="AO433" s="481"/>
      <c r="AP433" s="482"/>
      <c r="AQ433" s="552"/>
      <c r="AR433" s="483"/>
      <c r="AS433" s="539"/>
      <c r="AT433" s="540"/>
      <c r="AU433" s="541"/>
      <c r="AV433" s="484"/>
      <c r="AW433" s="484"/>
      <c r="AX433" s="484"/>
      <c r="AY433" s="484"/>
      <c r="AZ433" s="484"/>
      <c r="BA433" s="484"/>
      <c r="BB433" s="485"/>
      <c r="BC433" s="485"/>
      <c r="BD433" s="486"/>
      <c r="BE433" s="487"/>
      <c r="BF433" s="485"/>
      <c r="BG433" s="484"/>
      <c r="BH433" s="485"/>
      <c r="BI433" s="485"/>
      <c r="BJ433" s="485"/>
      <c r="BK433" s="488"/>
      <c r="BL433" s="489"/>
      <c r="BM433" s="485"/>
      <c r="BN433" s="485"/>
      <c r="BO433" s="485"/>
      <c r="BP433" s="485"/>
      <c r="BQ433" s="490"/>
      <c r="BR433" s="485"/>
      <c r="BS433" s="491" t="str">
        <f>IF(F433="","",IF(OR(AND(分岐管理シート!D431&lt;9, 分岐管理シート!L431&lt;10),AND(分岐管理シート!D431&gt;9, 分岐管理シート!L431&gt;10)),"","error"))</f>
        <v/>
      </c>
      <c r="BT433" s="491"/>
      <c r="BU433" s="491"/>
      <c r="BV433" s="491"/>
      <c r="BW433" s="491"/>
      <c r="BX433" s="491" t="str">
        <f>IF(AND(D433="R7_補正", OR(分岐管理シート!AF431&lt;27,分岐管理シート!AF431&gt;39)),"error","")</f>
        <v/>
      </c>
      <c r="BY433" s="491" t="str">
        <f>IF(F433="","",IF(OR(分岐管理シート!AG431&lt;27,分岐管理シート!AG431&gt;39),"error",""))</f>
        <v/>
      </c>
      <c r="BZ433" s="491" t="str">
        <f>IF(F433="","",IF(AND(OR(AD433="○", D433="R7_補正", D433="R7_予備"), 分岐管理シート!AG431&gt;=27),"",IF(AND(分岐管理シート!AG431&lt;=38, 分岐管理シート!AG431&gt;=27),"","error")))</f>
        <v/>
      </c>
      <c r="CA433" s="492" t="str">
        <f>IF(OR(D433="", D433="R6_補正", D433="R7_予備"),
   "",IF(F433="","",IF(AND(VLOOKUP(AE433,―!$AH$15:$AI$40,2,FALSE) &lt;= VLOOKUP(AF433,―!$AH$15:$AI$40,2,FALSE),VLOOKUP(AF433,―!$AH$15:$AI$40,2,FALSE) &lt;= VLOOKUP(AG433,―!$AH$15:$AI$40,2,FALSE)),"","error")))</f>
        <v/>
      </c>
      <c r="CB433" s="492" t="str">
        <f t="shared" si="23"/>
        <v/>
      </c>
      <c r="CC433" s="491" t="str">
        <f t="shared" si="24"/>
        <v/>
      </c>
      <c r="CD433" s="491" t="str">
        <f t="shared" si="25"/>
        <v/>
      </c>
      <c r="CE433" s="485"/>
      <c r="CF433" s="485"/>
      <c r="CG433" s="485"/>
      <c r="CH433" s="485"/>
      <c r="CI433" s="485" t="str">
        <f>分岐管理シート!BD431</f>
        <v/>
      </c>
      <c r="CJ433" s="493" t="str">
        <f t="shared" si="26"/>
        <v/>
      </c>
      <c r="CK433" s="555" t="str">
        <f>IF(D433="R6_補正",IF(SUM(変更カウント!D431:AR431)=0,"","error"),IF(AND(SUM(変更カウント!D431:AE431)=0,SUM(変更カウント!AH431:AP431)=0,変更カウント!AR431=0),"","error"))</f>
        <v/>
      </c>
    </row>
    <row r="434" spans="1:89" ht="24" thickBot="1" x14ac:dyDescent="0.25">
      <c r="A434" s="500"/>
      <c r="B434" s="501"/>
      <c r="C434" s="499">
        <v>360</v>
      </c>
      <c r="D434" s="467"/>
      <c r="E434" s="468"/>
      <c r="F434" s="469"/>
      <c r="G434" s="469"/>
      <c r="H434" s="469"/>
      <c r="I434" s="470"/>
      <c r="J434" s="470"/>
      <c r="K434" s="471"/>
      <c r="L434" s="470"/>
      <c r="M434" s="443"/>
      <c r="N434" s="443"/>
      <c r="O434" s="443"/>
      <c r="P434" s="472"/>
      <c r="Q434" s="197">
        <v>0</v>
      </c>
      <c r="R434" s="198">
        <v>0</v>
      </c>
      <c r="S434" s="473"/>
      <c r="T434" s="197"/>
      <c r="U434" s="197"/>
      <c r="V434" s="197"/>
      <c r="W434" s="474"/>
      <c r="X434" s="473"/>
      <c r="Y434" s="473"/>
      <c r="Z434" s="473"/>
      <c r="AA434" s="475"/>
      <c r="AB434" s="469"/>
      <c r="AC434" s="469"/>
      <c r="AD434" s="469"/>
      <c r="AE434" s="476"/>
      <c r="AF434" s="221"/>
      <c r="AG434" s="221"/>
      <c r="AH434" s="477"/>
      <c r="AI434" s="478"/>
      <c r="AJ434" s="475"/>
      <c r="AK434" s="479"/>
      <c r="AL434" s="479"/>
      <c r="AM434" s="480"/>
      <c r="AN434" s="479"/>
      <c r="AO434" s="481"/>
      <c r="AP434" s="482"/>
      <c r="AQ434" s="552"/>
      <c r="AR434" s="483"/>
      <c r="AS434" s="539"/>
      <c r="AT434" s="540"/>
      <c r="AU434" s="541"/>
      <c r="AV434" s="484"/>
      <c r="AW434" s="484"/>
      <c r="AX434" s="484"/>
      <c r="AY434" s="484"/>
      <c r="AZ434" s="484"/>
      <c r="BA434" s="484"/>
      <c r="BB434" s="485"/>
      <c r="BC434" s="485"/>
      <c r="BD434" s="486"/>
      <c r="BE434" s="487"/>
      <c r="BF434" s="485"/>
      <c r="BG434" s="484"/>
      <c r="BH434" s="485"/>
      <c r="BI434" s="485"/>
      <c r="BJ434" s="485"/>
      <c r="BK434" s="488"/>
      <c r="BL434" s="489"/>
      <c r="BM434" s="485"/>
      <c r="BN434" s="485"/>
      <c r="BO434" s="485"/>
      <c r="BP434" s="485"/>
      <c r="BQ434" s="490"/>
      <c r="BR434" s="485"/>
      <c r="BS434" s="491" t="str">
        <f>IF(F434="","",IF(OR(AND(分岐管理シート!D432&lt;9, 分岐管理シート!L432&lt;10),AND(分岐管理シート!D432&gt;9, 分岐管理シート!L432&gt;10)),"","error"))</f>
        <v/>
      </c>
      <c r="BT434" s="491"/>
      <c r="BU434" s="491"/>
      <c r="BV434" s="491"/>
      <c r="BW434" s="491"/>
      <c r="BX434" s="491" t="str">
        <f>IF(AND(D434="R7_補正", OR(分岐管理シート!AF432&lt;27,分岐管理シート!AF432&gt;39)),"error","")</f>
        <v/>
      </c>
      <c r="BY434" s="491" t="str">
        <f>IF(F434="","",IF(OR(分岐管理シート!AG432&lt;27,分岐管理シート!AG432&gt;39),"error",""))</f>
        <v/>
      </c>
      <c r="BZ434" s="491" t="str">
        <f>IF(F434="","",IF(AND(OR(AD434="○", D434="R7_補正", D434="R7_予備"), 分岐管理シート!AG432&gt;=27),"",IF(AND(分岐管理シート!AG432&lt;=38, 分岐管理シート!AG432&gt;=27),"","error")))</f>
        <v/>
      </c>
      <c r="CA434" s="492" t="str">
        <f>IF(OR(D434="", D434="R6_補正", D434="R7_予備"),
   "",IF(F434="","",IF(AND(VLOOKUP(AE434,―!$AH$15:$AI$40,2,FALSE) &lt;= VLOOKUP(AF434,―!$AH$15:$AI$40,2,FALSE),VLOOKUP(AF434,―!$AH$15:$AI$40,2,FALSE) &lt;= VLOOKUP(AG434,―!$AH$15:$AI$40,2,FALSE)),"","error")))</f>
        <v/>
      </c>
      <c r="CB434" s="492" t="str">
        <f t="shared" si="23"/>
        <v/>
      </c>
      <c r="CC434" s="491" t="str">
        <f t="shared" si="24"/>
        <v/>
      </c>
      <c r="CD434" s="491" t="str">
        <f t="shared" si="25"/>
        <v/>
      </c>
      <c r="CE434" s="485"/>
      <c r="CF434" s="485"/>
      <c r="CG434" s="485"/>
      <c r="CH434" s="485"/>
      <c r="CI434" s="485" t="str">
        <f>分岐管理シート!BD432</f>
        <v/>
      </c>
      <c r="CJ434" s="493" t="str">
        <f t="shared" si="26"/>
        <v/>
      </c>
      <c r="CK434" s="555" t="str">
        <f>IF(D434="R6_補正",IF(SUM(変更カウント!D432:AR432)=0,"","error"),IF(AND(SUM(変更カウント!D432:AE432)=0,SUM(変更カウント!AH432:AP432)=0,変更カウント!AR432=0),"","error"))</f>
        <v/>
      </c>
    </row>
    <row r="435" spans="1:89" ht="24" thickBot="1" x14ac:dyDescent="0.25">
      <c r="A435" s="500"/>
      <c r="B435" s="501"/>
      <c r="C435" s="498">
        <v>361</v>
      </c>
      <c r="D435" s="467"/>
      <c r="E435" s="468"/>
      <c r="F435" s="469"/>
      <c r="G435" s="469"/>
      <c r="H435" s="469"/>
      <c r="I435" s="470"/>
      <c r="J435" s="470"/>
      <c r="K435" s="471"/>
      <c r="L435" s="470"/>
      <c r="M435" s="443"/>
      <c r="N435" s="443"/>
      <c r="O435" s="443"/>
      <c r="P435" s="472"/>
      <c r="Q435" s="197">
        <v>0</v>
      </c>
      <c r="R435" s="198">
        <v>0</v>
      </c>
      <c r="S435" s="473"/>
      <c r="T435" s="197"/>
      <c r="U435" s="197"/>
      <c r="V435" s="197"/>
      <c r="W435" s="474"/>
      <c r="X435" s="473"/>
      <c r="Y435" s="473"/>
      <c r="Z435" s="473"/>
      <c r="AA435" s="475"/>
      <c r="AB435" s="469"/>
      <c r="AC435" s="469"/>
      <c r="AD435" s="469"/>
      <c r="AE435" s="476"/>
      <c r="AF435" s="221"/>
      <c r="AG435" s="221"/>
      <c r="AH435" s="477"/>
      <c r="AI435" s="478"/>
      <c r="AJ435" s="475"/>
      <c r="AK435" s="479"/>
      <c r="AL435" s="479"/>
      <c r="AM435" s="480"/>
      <c r="AN435" s="479"/>
      <c r="AO435" s="481"/>
      <c r="AP435" s="482"/>
      <c r="AQ435" s="552"/>
      <c r="AR435" s="483"/>
      <c r="AS435" s="539"/>
      <c r="AT435" s="540"/>
      <c r="AU435" s="541"/>
      <c r="AV435" s="484"/>
      <c r="AW435" s="484"/>
      <c r="AX435" s="484"/>
      <c r="AY435" s="484"/>
      <c r="AZ435" s="484"/>
      <c r="BA435" s="484"/>
      <c r="BB435" s="485"/>
      <c r="BC435" s="485"/>
      <c r="BD435" s="486"/>
      <c r="BE435" s="487"/>
      <c r="BF435" s="485"/>
      <c r="BG435" s="484"/>
      <c r="BH435" s="485"/>
      <c r="BI435" s="485"/>
      <c r="BJ435" s="485"/>
      <c r="BK435" s="488"/>
      <c r="BL435" s="489"/>
      <c r="BM435" s="485"/>
      <c r="BN435" s="485"/>
      <c r="BO435" s="485"/>
      <c r="BP435" s="485"/>
      <c r="BQ435" s="490"/>
      <c r="BR435" s="485"/>
      <c r="BS435" s="491" t="str">
        <f>IF(F435="","",IF(OR(AND(分岐管理シート!D433&lt;9, 分岐管理シート!L433&lt;10),AND(分岐管理シート!D433&gt;9, 分岐管理シート!L433&gt;10)),"","error"))</f>
        <v/>
      </c>
      <c r="BT435" s="491"/>
      <c r="BU435" s="491"/>
      <c r="BV435" s="491"/>
      <c r="BW435" s="491"/>
      <c r="BX435" s="491" t="str">
        <f>IF(AND(D435="R7_補正", OR(分岐管理シート!AF433&lt;27,分岐管理シート!AF433&gt;39)),"error","")</f>
        <v/>
      </c>
      <c r="BY435" s="491" t="str">
        <f>IF(F435="","",IF(OR(分岐管理シート!AG433&lt;27,分岐管理シート!AG433&gt;39),"error",""))</f>
        <v/>
      </c>
      <c r="BZ435" s="491" t="str">
        <f>IF(F435="","",IF(AND(OR(AD435="○", D435="R7_補正", D435="R7_予備"), 分岐管理シート!AG433&gt;=27),"",IF(AND(分岐管理シート!AG433&lt;=38, 分岐管理シート!AG433&gt;=27),"","error")))</f>
        <v/>
      </c>
      <c r="CA435" s="492" t="str">
        <f>IF(OR(D435="", D435="R6_補正", D435="R7_予備"),
   "",IF(F435="","",IF(AND(VLOOKUP(AE435,―!$AH$15:$AI$40,2,FALSE) &lt;= VLOOKUP(AF435,―!$AH$15:$AI$40,2,FALSE),VLOOKUP(AF435,―!$AH$15:$AI$40,2,FALSE) &lt;= VLOOKUP(AG435,―!$AH$15:$AI$40,2,FALSE)),"","error")))</f>
        <v/>
      </c>
      <c r="CB435" s="492" t="str">
        <f t="shared" si="23"/>
        <v/>
      </c>
      <c r="CC435" s="491" t="str">
        <f t="shared" si="24"/>
        <v/>
      </c>
      <c r="CD435" s="491" t="str">
        <f t="shared" si="25"/>
        <v/>
      </c>
      <c r="CE435" s="485"/>
      <c r="CF435" s="485"/>
      <c r="CG435" s="485"/>
      <c r="CH435" s="485"/>
      <c r="CI435" s="485" t="str">
        <f>分岐管理シート!BD433</f>
        <v/>
      </c>
      <c r="CJ435" s="493" t="str">
        <f t="shared" si="26"/>
        <v/>
      </c>
      <c r="CK435" s="555" t="str">
        <f>IF(D435="R6_補正",IF(SUM(変更カウント!D433:AR433)=0,"","error"),IF(AND(SUM(変更カウント!D433:AE433)=0,SUM(変更カウント!AH433:AP433)=0,変更カウント!AR433=0),"","error"))</f>
        <v/>
      </c>
    </row>
    <row r="436" spans="1:89" ht="24" thickBot="1" x14ac:dyDescent="0.25">
      <c r="A436" s="500"/>
      <c r="B436" s="501"/>
      <c r="C436" s="499">
        <v>362</v>
      </c>
      <c r="D436" s="467"/>
      <c r="E436" s="468"/>
      <c r="F436" s="469"/>
      <c r="G436" s="469"/>
      <c r="H436" s="469"/>
      <c r="I436" s="470"/>
      <c r="J436" s="470"/>
      <c r="K436" s="471"/>
      <c r="L436" s="470"/>
      <c r="M436" s="443"/>
      <c r="N436" s="443"/>
      <c r="O436" s="443"/>
      <c r="P436" s="472"/>
      <c r="Q436" s="197">
        <v>0</v>
      </c>
      <c r="R436" s="198">
        <v>0</v>
      </c>
      <c r="S436" s="473"/>
      <c r="T436" s="197"/>
      <c r="U436" s="197"/>
      <c r="V436" s="197"/>
      <c r="W436" s="474"/>
      <c r="X436" s="473"/>
      <c r="Y436" s="473"/>
      <c r="Z436" s="473"/>
      <c r="AA436" s="475"/>
      <c r="AB436" s="469"/>
      <c r="AC436" s="469"/>
      <c r="AD436" s="469"/>
      <c r="AE436" s="476"/>
      <c r="AF436" s="221"/>
      <c r="AG436" s="221"/>
      <c r="AH436" s="477"/>
      <c r="AI436" s="478"/>
      <c r="AJ436" s="475"/>
      <c r="AK436" s="479"/>
      <c r="AL436" s="479"/>
      <c r="AM436" s="480"/>
      <c r="AN436" s="479"/>
      <c r="AO436" s="481"/>
      <c r="AP436" s="482"/>
      <c r="AQ436" s="552"/>
      <c r="AR436" s="483"/>
      <c r="AS436" s="539"/>
      <c r="AT436" s="540"/>
      <c r="AU436" s="541"/>
      <c r="AV436" s="484"/>
      <c r="AW436" s="484"/>
      <c r="AX436" s="484"/>
      <c r="AY436" s="484"/>
      <c r="AZ436" s="484"/>
      <c r="BA436" s="484"/>
      <c r="BB436" s="485"/>
      <c r="BC436" s="485"/>
      <c r="BD436" s="486"/>
      <c r="BE436" s="487"/>
      <c r="BF436" s="485"/>
      <c r="BG436" s="484"/>
      <c r="BH436" s="485"/>
      <c r="BI436" s="485"/>
      <c r="BJ436" s="485"/>
      <c r="BK436" s="488"/>
      <c r="BL436" s="489"/>
      <c r="BM436" s="485"/>
      <c r="BN436" s="485"/>
      <c r="BO436" s="485"/>
      <c r="BP436" s="485"/>
      <c r="BQ436" s="490"/>
      <c r="BR436" s="485"/>
      <c r="BS436" s="491" t="str">
        <f>IF(F436="","",IF(OR(AND(分岐管理シート!D434&lt;9, 分岐管理シート!L434&lt;10),AND(分岐管理シート!D434&gt;9, 分岐管理シート!L434&gt;10)),"","error"))</f>
        <v/>
      </c>
      <c r="BT436" s="491"/>
      <c r="BU436" s="491"/>
      <c r="BV436" s="491"/>
      <c r="BW436" s="491"/>
      <c r="BX436" s="491" t="str">
        <f>IF(AND(D436="R7_補正", OR(分岐管理シート!AF434&lt;27,分岐管理シート!AF434&gt;39)),"error","")</f>
        <v/>
      </c>
      <c r="BY436" s="491" t="str">
        <f>IF(F436="","",IF(OR(分岐管理シート!AG434&lt;27,分岐管理シート!AG434&gt;39),"error",""))</f>
        <v/>
      </c>
      <c r="BZ436" s="491" t="str">
        <f>IF(F436="","",IF(AND(OR(AD436="○", D436="R7_補正", D436="R7_予備"), 分岐管理シート!AG434&gt;=27),"",IF(AND(分岐管理シート!AG434&lt;=38, 分岐管理シート!AG434&gt;=27),"","error")))</f>
        <v/>
      </c>
      <c r="CA436" s="492" t="str">
        <f>IF(OR(D436="", D436="R6_補正", D436="R7_予備"),
   "",IF(F436="","",IF(AND(VLOOKUP(AE436,―!$AH$15:$AI$40,2,FALSE) &lt;= VLOOKUP(AF436,―!$AH$15:$AI$40,2,FALSE),VLOOKUP(AF436,―!$AH$15:$AI$40,2,FALSE) &lt;= VLOOKUP(AG436,―!$AH$15:$AI$40,2,FALSE)),"","error")))</f>
        <v/>
      </c>
      <c r="CB436" s="492" t="str">
        <f t="shared" si="23"/>
        <v/>
      </c>
      <c r="CC436" s="491" t="str">
        <f t="shared" si="24"/>
        <v/>
      </c>
      <c r="CD436" s="491" t="str">
        <f t="shared" si="25"/>
        <v/>
      </c>
      <c r="CE436" s="485"/>
      <c r="CF436" s="485"/>
      <c r="CG436" s="485"/>
      <c r="CH436" s="485"/>
      <c r="CI436" s="485" t="str">
        <f>分岐管理シート!BD434</f>
        <v/>
      </c>
      <c r="CJ436" s="493" t="str">
        <f t="shared" si="26"/>
        <v/>
      </c>
      <c r="CK436" s="555" t="str">
        <f>IF(D436="R6_補正",IF(SUM(変更カウント!D434:AR434)=0,"","error"),IF(AND(SUM(変更カウント!D434:AE434)=0,SUM(変更カウント!AH434:AP434)=0,変更カウント!AR434=0),"","error"))</f>
        <v/>
      </c>
    </row>
    <row r="437" spans="1:89" ht="24" thickBot="1" x14ac:dyDescent="0.25">
      <c r="A437" s="500"/>
      <c r="B437" s="501"/>
      <c r="C437" s="499">
        <v>363</v>
      </c>
      <c r="D437" s="467"/>
      <c r="E437" s="468"/>
      <c r="F437" s="469"/>
      <c r="G437" s="469"/>
      <c r="H437" s="469"/>
      <c r="I437" s="470"/>
      <c r="J437" s="470"/>
      <c r="K437" s="471"/>
      <c r="L437" s="470"/>
      <c r="M437" s="443"/>
      <c r="N437" s="443"/>
      <c r="O437" s="443"/>
      <c r="P437" s="472"/>
      <c r="Q437" s="197">
        <v>0</v>
      </c>
      <c r="R437" s="198">
        <v>0</v>
      </c>
      <c r="S437" s="473"/>
      <c r="T437" s="197"/>
      <c r="U437" s="197"/>
      <c r="V437" s="197"/>
      <c r="W437" s="474"/>
      <c r="X437" s="473"/>
      <c r="Y437" s="473"/>
      <c r="Z437" s="473"/>
      <c r="AA437" s="475"/>
      <c r="AB437" s="469"/>
      <c r="AC437" s="469"/>
      <c r="AD437" s="469"/>
      <c r="AE437" s="476"/>
      <c r="AF437" s="221"/>
      <c r="AG437" s="221"/>
      <c r="AH437" s="477"/>
      <c r="AI437" s="478"/>
      <c r="AJ437" s="475"/>
      <c r="AK437" s="479"/>
      <c r="AL437" s="479"/>
      <c r="AM437" s="480"/>
      <c r="AN437" s="479"/>
      <c r="AO437" s="481"/>
      <c r="AP437" s="482"/>
      <c r="AQ437" s="552"/>
      <c r="AR437" s="483"/>
      <c r="AS437" s="539"/>
      <c r="AT437" s="540"/>
      <c r="AU437" s="541"/>
      <c r="AV437" s="484"/>
      <c r="AW437" s="484"/>
      <c r="AX437" s="484"/>
      <c r="AY437" s="484"/>
      <c r="AZ437" s="484"/>
      <c r="BA437" s="484"/>
      <c r="BB437" s="485"/>
      <c r="BC437" s="485"/>
      <c r="BD437" s="486"/>
      <c r="BE437" s="487"/>
      <c r="BF437" s="485"/>
      <c r="BG437" s="484"/>
      <c r="BH437" s="485"/>
      <c r="BI437" s="485"/>
      <c r="BJ437" s="485"/>
      <c r="BK437" s="488"/>
      <c r="BL437" s="489"/>
      <c r="BM437" s="485"/>
      <c r="BN437" s="485"/>
      <c r="BO437" s="485"/>
      <c r="BP437" s="485"/>
      <c r="BQ437" s="490"/>
      <c r="BR437" s="485"/>
      <c r="BS437" s="491" t="str">
        <f>IF(F437="","",IF(OR(AND(分岐管理シート!D435&lt;9, 分岐管理シート!L435&lt;10),AND(分岐管理シート!D435&gt;9, 分岐管理シート!L435&gt;10)),"","error"))</f>
        <v/>
      </c>
      <c r="BT437" s="491"/>
      <c r="BU437" s="491"/>
      <c r="BV437" s="491"/>
      <c r="BW437" s="491"/>
      <c r="BX437" s="491" t="str">
        <f>IF(AND(D437="R7_補正", OR(分岐管理シート!AF435&lt;27,分岐管理シート!AF435&gt;39)),"error","")</f>
        <v/>
      </c>
      <c r="BY437" s="491" t="str">
        <f>IF(F437="","",IF(OR(分岐管理シート!AG435&lt;27,分岐管理シート!AG435&gt;39),"error",""))</f>
        <v/>
      </c>
      <c r="BZ437" s="491" t="str">
        <f>IF(F437="","",IF(AND(OR(AD437="○", D437="R7_補正", D437="R7_予備"), 分岐管理シート!AG435&gt;=27),"",IF(AND(分岐管理シート!AG435&lt;=38, 分岐管理シート!AG435&gt;=27),"","error")))</f>
        <v/>
      </c>
      <c r="CA437" s="492" t="str">
        <f>IF(OR(D437="", D437="R6_補正", D437="R7_予備"),
   "",IF(F437="","",IF(AND(VLOOKUP(AE437,―!$AH$15:$AI$40,2,FALSE) &lt;= VLOOKUP(AF437,―!$AH$15:$AI$40,2,FALSE),VLOOKUP(AF437,―!$AH$15:$AI$40,2,FALSE) &lt;= VLOOKUP(AG437,―!$AH$15:$AI$40,2,FALSE)),"","error")))</f>
        <v/>
      </c>
      <c r="CB437" s="492" t="str">
        <f t="shared" si="23"/>
        <v/>
      </c>
      <c r="CC437" s="491" t="str">
        <f t="shared" si="24"/>
        <v/>
      </c>
      <c r="CD437" s="491" t="str">
        <f t="shared" si="25"/>
        <v/>
      </c>
      <c r="CE437" s="485"/>
      <c r="CF437" s="485"/>
      <c r="CG437" s="485"/>
      <c r="CH437" s="485"/>
      <c r="CI437" s="485" t="str">
        <f>分岐管理シート!BD435</f>
        <v/>
      </c>
      <c r="CJ437" s="493" t="str">
        <f t="shared" si="26"/>
        <v/>
      </c>
      <c r="CK437" s="555" t="str">
        <f>IF(D437="R6_補正",IF(SUM(変更カウント!D435:AR435)=0,"","error"),IF(AND(SUM(変更カウント!D435:AE435)=0,SUM(変更カウント!AH435:AP435)=0,変更カウント!AR435=0),"","error"))</f>
        <v/>
      </c>
    </row>
    <row r="438" spans="1:89" ht="24" thickBot="1" x14ac:dyDescent="0.25">
      <c r="A438" s="500"/>
      <c r="B438" s="501"/>
      <c r="C438" s="498">
        <v>364</v>
      </c>
      <c r="D438" s="467"/>
      <c r="E438" s="468"/>
      <c r="F438" s="469"/>
      <c r="G438" s="469"/>
      <c r="H438" s="469"/>
      <c r="I438" s="470"/>
      <c r="J438" s="470"/>
      <c r="K438" s="471"/>
      <c r="L438" s="470"/>
      <c r="M438" s="443"/>
      <c r="N438" s="443"/>
      <c r="O438" s="443"/>
      <c r="P438" s="472"/>
      <c r="Q438" s="197">
        <v>0</v>
      </c>
      <c r="R438" s="198">
        <v>0</v>
      </c>
      <c r="S438" s="473"/>
      <c r="T438" s="197"/>
      <c r="U438" s="197"/>
      <c r="V438" s="197"/>
      <c r="W438" s="474"/>
      <c r="X438" s="473"/>
      <c r="Y438" s="473"/>
      <c r="Z438" s="473"/>
      <c r="AA438" s="475"/>
      <c r="AB438" s="469"/>
      <c r="AC438" s="469"/>
      <c r="AD438" s="469"/>
      <c r="AE438" s="476"/>
      <c r="AF438" s="221"/>
      <c r="AG438" s="221"/>
      <c r="AH438" s="477"/>
      <c r="AI438" s="478"/>
      <c r="AJ438" s="475"/>
      <c r="AK438" s="479"/>
      <c r="AL438" s="479"/>
      <c r="AM438" s="480"/>
      <c r="AN438" s="479"/>
      <c r="AO438" s="481"/>
      <c r="AP438" s="482"/>
      <c r="AQ438" s="552"/>
      <c r="AR438" s="483"/>
      <c r="AS438" s="539"/>
      <c r="AT438" s="540"/>
      <c r="AU438" s="541"/>
      <c r="AV438" s="484"/>
      <c r="AW438" s="484"/>
      <c r="AX438" s="484"/>
      <c r="AY438" s="484"/>
      <c r="AZ438" s="484"/>
      <c r="BA438" s="484"/>
      <c r="BB438" s="485"/>
      <c r="BC438" s="485"/>
      <c r="BD438" s="486"/>
      <c r="BE438" s="487"/>
      <c r="BF438" s="485"/>
      <c r="BG438" s="484"/>
      <c r="BH438" s="485"/>
      <c r="BI438" s="485"/>
      <c r="BJ438" s="485"/>
      <c r="BK438" s="488"/>
      <c r="BL438" s="489"/>
      <c r="BM438" s="485"/>
      <c r="BN438" s="485"/>
      <c r="BO438" s="485"/>
      <c r="BP438" s="485"/>
      <c r="BQ438" s="490"/>
      <c r="BR438" s="485"/>
      <c r="BS438" s="491" t="str">
        <f>IF(F438="","",IF(OR(AND(分岐管理シート!D436&lt;9, 分岐管理シート!L436&lt;10),AND(分岐管理シート!D436&gt;9, 分岐管理シート!L436&gt;10)),"","error"))</f>
        <v/>
      </c>
      <c r="BT438" s="491"/>
      <c r="BU438" s="491"/>
      <c r="BV438" s="491"/>
      <c r="BW438" s="491"/>
      <c r="BX438" s="491" t="str">
        <f>IF(AND(D438="R7_補正", OR(分岐管理シート!AF436&lt;27,分岐管理シート!AF436&gt;39)),"error","")</f>
        <v/>
      </c>
      <c r="BY438" s="491" t="str">
        <f>IF(F438="","",IF(OR(分岐管理シート!AG436&lt;27,分岐管理シート!AG436&gt;39),"error",""))</f>
        <v/>
      </c>
      <c r="BZ438" s="491" t="str">
        <f>IF(F438="","",IF(AND(OR(AD438="○", D438="R7_補正", D438="R7_予備"), 分岐管理シート!AG436&gt;=27),"",IF(AND(分岐管理シート!AG436&lt;=38, 分岐管理シート!AG436&gt;=27),"","error")))</f>
        <v/>
      </c>
      <c r="CA438" s="492" t="str">
        <f>IF(OR(D438="", D438="R6_補正", D438="R7_予備"),
   "",IF(F438="","",IF(AND(VLOOKUP(AE438,―!$AH$15:$AI$40,2,FALSE) &lt;= VLOOKUP(AF438,―!$AH$15:$AI$40,2,FALSE),VLOOKUP(AF438,―!$AH$15:$AI$40,2,FALSE) &lt;= VLOOKUP(AG438,―!$AH$15:$AI$40,2,FALSE)),"","error")))</f>
        <v/>
      </c>
      <c r="CB438" s="492" t="str">
        <f t="shared" si="23"/>
        <v/>
      </c>
      <c r="CC438" s="491" t="str">
        <f t="shared" si="24"/>
        <v/>
      </c>
      <c r="CD438" s="491" t="str">
        <f t="shared" si="25"/>
        <v/>
      </c>
      <c r="CE438" s="485"/>
      <c r="CF438" s="485"/>
      <c r="CG438" s="485"/>
      <c r="CH438" s="485"/>
      <c r="CI438" s="485" t="str">
        <f>分岐管理シート!BD436</f>
        <v/>
      </c>
      <c r="CJ438" s="493" t="str">
        <f t="shared" si="26"/>
        <v/>
      </c>
      <c r="CK438" s="555" t="str">
        <f>IF(D438="R6_補正",IF(SUM(変更カウント!D436:AR436)=0,"","error"),IF(AND(SUM(変更カウント!D436:AE436)=0,SUM(変更カウント!AH436:AP436)=0,変更カウント!AR436=0),"","error"))</f>
        <v/>
      </c>
    </row>
    <row r="439" spans="1:89" ht="24" thickBot="1" x14ac:dyDescent="0.25">
      <c r="A439" s="500"/>
      <c r="B439" s="501"/>
      <c r="C439" s="499">
        <v>365</v>
      </c>
      <c r="D439" s="467"/>
      <c r="E439" s="468"/>
      <c r="F439" s="469"/>
      <c r="G439" s="469"/>
      <c r="H439" s="469"/>
      <c r="I439" s="470"/>
      <c r="J439" s="470"/>
      <c r="K439" s="471"/>
      <c r="L439" s="470"/>
      <c r="M439" s="443"/>
      <c r="N439" s="443"/>
      <c r="O439" s="443"/>
      <c r="P439" s="472"/>
      <c r="Q439" s="197">
        <v>0</v>
      </c>
      <c r="R439" s="198">
        <v>0</v>
      </c>
      <c r="S439" s="473"/>
      <c r="T439" s="197"/>
      <c r="U439" s="197"/>
      <c r="V439" s="197"/>
      <c r="W439" s="474"/>
      <c r="X439" s="473"/>
      <c r="Y439" s="473"/>
      <c r="Z439" s="473"/>
      <c r="AA439" s="475"/>
      <c r="AB439" s="469"/>
      <c r="AC439" s="469"/>
      <c r="AD439" s="469"/>
      <c r="AE439" s="476"/>
      <c r="AF439" s="221"/>
      <c r="AG439" s="221"/>
      <c r="AH439" s="477"/>
      <c r="AI439" s="478"/>
      <c r="AJ439" s="475"/>
      <c r="AK439" s="479"/>
      <c r="AL439" s="479"/>
      <c r="AM439" s="480"/>
      <c r="AN439" s="479"/>
      <c r="AO439" s="481"/>
      <c r="AP439" s="482"/>
      <c r="AQ439" s="552"/>
      <c r="AR439" s="483"/>
      <c r="AS439" s="539"/>
      <c r="AT439" s="540"/>
      <c r="AU439" s="541"/>
      <c r="AV439" s="484"/>
      <c r="AW439" s="484"/>
      <c r="AX439" s="484"/>
      <c r="AY439" s="484"/>
      <c r="AZ439" s="484"/>
      <c r="BA439" s="484"/>
      <c r="BB439" s="485"/>
      <c r="BC439" s="485"/>
      <c r="BD439" s="486"/>
      <c r="BE439" s="487"/>
      <c r="BF439" s="485"/>
      <c r="BG439" s="484"/>
      <c r="BH439" s="485"/>
      <c r="BI439" s="485"/>
      <c r="BJ439" s="485"/>
      <c r="BK439" s="488"/>
      <c r="BL439" s="489"/>
      <c r="BM439" s="485"/>
      <c r="BN439" s="485"/>
      <c r="BO439" s="485"/>
      <c r="BP439" s="485"/>
      <c r="BQ439" s="490"/>
      <c r="BR439" s="485"/>
      <c r="BS439" s="491" t="str">
        <f>IF(F439="","",IF(OR(AND(分岐管理シート!D437&lt;9, 分岐管理シート!L437&lt;10),AND(分岐管理シート!D437&gt;9, 分岐管理シート!L437&gt;10)),"","error"))</f>
        <v/>
      </c>
      <c r="BT439" s="491"/>
      <c r="BU439" s="491"/>
      <c r="BV439" s="491"/>
      <c r="BW439" s="491"/>
      <c r="BX439" s="491" t="str">
        <f>IF(AND(D439="R7_補正", OR(分岐管理シート!AF437&lt;27,分岐管理シート!AF437&gt;39)),"error","")</f>
        <v/>
      </c>
      <c r="BY439" s="491" t="str">
        <f>IF(F439="","",IF(OR(分岐管理シート!AG437&lt;27,分岐管理シート!AG437&gt;39),"error",""))</f>
        <v/>
      </c>
      <c r="BZ439" s="491" t="str">
        <f>IF(F439="","",IF(AND(OR(AD439="○", D439="R7_補正", D439="R7_予備"), 分岐管理シート!AG437&gt;=27),"",IF(AND(分岐管理シート!AG437&lt;=38, 分岐管理シート!AG437&gt;=27),"","error")))</f>
        <v/>
      </c>
      <c r="CA439" s="492" t="str">
        <f>IF(OR(D439="", D439="R6_補正", D439="R7_予備"),
   "",IF(F439="","",IF(AND(VLOOKUP(AE439,―!$AH$15:$AI$40,2,FALSE) &lt;= VLOOKUP(AF439,―!$AH$15:$AI$40,2,FALSE),VLOOKUP(AF439,―!$AH$15:$AI$40,2,FALSE) &lt;= VLOOKUP(AG439,―!$AH$15:$AI$40,2,FALSE)),"","error")))</f>
        <v/>
      </c>
      <c r="CB439" s="492" t="str">
        <f t="shared" si="23"/>
        <v/>
      </c>
      <c r="CC439" s="491" t="str">
        <f t="shared" si="24"/>
        <v/>
      </c>
      <c r="CD439" s="491" t="str">
        <f t="shared" si="25"/>
        <v/>
      </c>
      <c r="CE439" s="485"/>
      <c r="CF439" s="485"/>
      <c r="CG439" s="485"/>
      <c r="CH439" s="485"/>
      <c r="CI439" s="485" t="str">
        <f>分岐管理シート!BD437</f>
        <v/>
      </c>
      <c r="CJ439" s="493" t="str">
        <f t="shared" si="26"/>
        <v/>
      </c>
      <c r="CK439" s="555" t="str">
        <f>IF(D439="R6_補正",IF(SUM(変更カウント!D437:AR437)=0,"","error"),IF(AND(SUM(変更カウント!D437:AE437)=0,SUM(変更カウント!AH437:AP437)=0,変更カウント!AR437=0),"","error"))</f>
        <v/>
      </c>
    </row>
    <row r="440" spans="1:89" ht="24" thickBot="1" x14ac:dyDescent="0.25">
      <c r="A440" s="500"/>
      <c r="B440" s="501"/>
      <c r="C440" s="499">
        <v>366</v>
      </c>
      <c r="D440" s="467"/>
      <c r="E440" s="468"/>
      <c r="F440" s="469"/>
      <c r="G440" s="469"/>
      <c r="H440" s="469"/>
      <c r="I440" s="470"/>
      <c r="J440" s="470"/>
      <c r="K440" s="471"/>
      <c r="L440" s="470"/>
      <c r="M440" s="443"/>
      <c r="N440" s="443"/>
      <c r="O440" s="443"/>
      <c r="P440" s="472"/>
      <c r="Q440" s="197">
        <v>0</v>
      </c>
      <c r="R440" s="198">
        <v>0</v>
      </c>
      <c r="S440" s="473"/>
      <c r="T440" s="197"/>
      <c r="U440" s="197"/>
      <c r="V440" s="197"/>
      <c r="W440" s="474"/>
      <c r="X440" s="473"/>
      <c r="Y440" s="473"/>
      <c r="Z440" s="473"/>
      <c r="AA440" s="475"/>
      <c r="AB440" s="469"/>
      <c r="AC440" s="469"/>
      <c r="AD440" s="469"/>
      <c r="AE440" s="476"/>
      <c r="AF440" s="221"/>
      <c r="AG440" s="221"/>
      <c r="AH440" s="477"/>
      <c r="AI440" s="478"/>
      <c r="AJ440" s="475"/>
      <c r="AK440" s="479"/>
      <c r="AL440" s="479"/>
      <c r="AM440" s="480"/>
      <c r="AN440" s="479"/>
      <c r="AO440" s="481"/>
      <c r="AP440" s="482"/>
      <c r="AQ440" s="552"/>
      <c r="AR440" s="483"/>
      <c r="AS440" s="539"/>
      <c r="AT440" s="540"/>
      <c r="AU440" s="541"/>
      <c r="AV440" s="484"/>
      <c r="AW440" s="484"/>
      <c r="AX440" s="484"/>
      <c r="AY440" s="484"/>
      <c r="AZ440" s="484"/>
      <c r="BA440" s="484"/>
      <c r="BB440" s="485"/>
      <c r="BC440" s="485"/>
      <c r="BD440" s="486"/>
      <c r="BE440" s="487"/>
      <c r="BF440" s="485"/>
      <c r="BG440" s="484"/>
      <c r="BH440" s="485"/>
      <c r="BI440" s="485"/>
      <c r="BJ440" s="485"/>
      <c r="BK440" s="488"/>
      <c r="BL440" s="489"/>
      <c r="BM440" s="485"/>
      <c r="BN440" s="485"/>
      <c r="BO440" s="485"/>
      <c r="BP440" s="485"/>
      <c r="BQ440" s="490"/>
      <c r="BR440" s="485"/>
      <c r="BS440" s="491" t="str">
        <f>IF(F440="","",IF(OR(AND(分岐管理シート!D438&lt;9, 分岐管理シート!L438&lt;10),AND(分岐管理シート!D438&gt;9, 分岐管理シート!L438&gt;10)),"","error"))</f>
        <v/>
      </c>
      <c r="BT440" s="491"/>
      <c r="BU440" s="491"/>
      <c r="BV440" s="491"/>
      <c r="BW440" s="491"/>
      <c r="BX440" s="491" t="str">
        <f>IF(AND(D440="R7_補正", OR(分岐管理シート!AF438&lt;27,分岐管理シート!AF438&gt;39)),"error","")</f>
        <v/>
      </c>
      <c r="BY440" s="491" t="str">
        <f>IF(F440="","",IF(OR(分岐管理シート!AG438&lt;27,分岐管理シート!AG438&gt;39),"error",""))</f>
        <v/>
      </c>
      <c r="BZ440" s="491" t="str">
        <f>IF(F440="","",IF(AND(OR(AD440="○", D440="R7_補正", D440="R7_予備"), 分岐管理シート!AG438&gt;=27),"",IF(AND(分岐管理シート!AG438&lt;=38, 分岐管理シート!AG438&gt;=27),"","error")))</f>
        <v/>
      </c>
      <c r="CA440" s="492" t="str">
        <f>IF(OR(D440="", D440="R6_補正", D440="R7_予備"),
   "",IF(F440="","",IF(AND(VLOOKUP(AE440,―!$AH$15:$AI$40,2,FALSE) &lt;= VLOOKUP(AF440,―!$AH$15:$AI$40,2,FALSE),VLOOKUP(AF440,―!$AH$15:$AI$40,2,FALSE) &lt;= VLOOKUP(AG440,―!$AH$15:$AI$40,2,FALSE)),"","error")))</f>
        <v/>
      </c>
      <c r="CB440" s="492" t="str">
        <f t="shared" si="23"/>
        <v/>
      </c>
      <c r="CC440" s="491" t="str">
        <f t="shared" si="24"/>
        <v/>
      </c>
      <c r="CD440" s="491" t="str">
        <f t="shared" si="25"/>
        <v/>
      </c>
      <c r="CE440" s="485"/>
      <c r="CF440" s="485"/>
      <c r="CG440" s="485"/>
      <c r="CH440" s="485"/>
      <c r="CI440" s="485" t="str">
        <f>分岐管理シート!BD438</f>
        <v/>
      </c>
      <c r="CJ440" s="493" t="str">
        <f t="shared" si="26"/>
        <v/>
      </c>
      <c r="CK440" s="555" t="str">
        <f>IF(D440="R6_補正",IF(SUM(変更カウント!D438:AR438)=0,"","error"),IF(AND(SUM(変更カウント!D438:AE438)=0,SUM(変更カウント!AH438:AP438)=0,変更カウント!AR438=0),"","error"))</f>
        <v/>
      </c>
    </row>
    <row r="441" spans="1:89" ht="24" thickBot="1" x14ac:dyDescent="0.25">
      <c r="A441" s="500"/>
      <c r="B441" s="501"/>
      <c r="C441" s="498">
        <v>367</v>
      </c>
      <c r="D441" s="467"/>
      <c r="E441" s="468"/>
      <c r="F441" s="469"/>
      <c r="G441" s="469"/>
      <c r="H441" s="469"/>
      <c r="I441" s="470"/>
      <c r="J441" s="470"/>
      <c r="K441" s="471"/>
      <c r="L441" s="470"/>
      <c r="M441" s="443"/>
      <c r="N441" s="443"/>
      <c r="O441" s="443"/>
      <c r="P441" s="472"/>
      <c r="Q441" s="197">
        <v>0</v>
      </c>
      <c r="R441" s="198">
        <v>0</v>
      </c>
      <c r="S441" s="473"/>
      <c r="T441" s="197"/>
      <c r="U441" s="197"/>
      <c r="V441" s="197"/>
      <c r="W441" s="474"/>
      <c r="X441" s="473"/>
      <c r="Y441" s="473"/>
      <c r="Z441" s="473"/>
      <c r="AA441" s="475"/>
      <c r="AB441" s="469"/>
      <c r="AC441" s="469"/>
      <c r="AD441" s="469"/>
      <c r="AE441" s="476"/>
      <c r="AF441" s="221"/>
      <c r="AG441" s="221"/>
      <c r="AH441" s="477"/>
      <c r="AI441" s="478"/>
      <c r="AJ441" s="475"/>
      <c r="AK441" s="479"/>
      <c r="AL441" s="479"/>
      <c r="AM441" s="480"/>
      <c r="AN441" s="479"/>
      <c r="AO441" s="481"/>
      <c r="AP441" s="482"/>
      <c r="AQ441" s="552"/>
      <c r="AR441" s="483"/>
      <c r="AS441" s="539"/>
      <c r="AT441" s="540"/>
      <c r="AU441" s="541"/>
      <c r="AV441" s="484"/>
      <c r="AW441" s="484"/>
      <c r="AX441" s="484"/>
      <c r="AY441" s="484"/>
      <c r="AZ441" s="484"/>
      <c r="BA441" s="484"/>
      <c r="BB441" s="485"/>
      <c r="BC441" s="485"/>
      <c r="BD441" s="486"/>
      <c r="BE441" s="487"/>
      <c r="BF441" s="485"/>
      <c r="BG441" s="484"/>
      <c r="BH441" s="485"/>
      <c r="BI441" s="485"/>
      <c r="BJ441" s="485"/>
      <c r="BK441" s="488"/>
      <c r="BL441" s="489"/>
      <c r="BM441" s="485"/>
      <c r="BN441" s="485"/>
      <c r="BO441" s="485"/>
      <c r="BP441" s="485"/>
      <c r="BQ441" s="490"/>
      <c r="BR441" s="485"/>
      <c r="BS441" s="491" t="str">
        <f>IF(F441="","",IF(OR(AND(分岐管理シート!D439&lt;9, 分岐管理シート!L439&lt;10),AND(分岐管理シート!D439&gt;9, 分岐管理シート!L439&gt;10)),"","error"))</f>
        <v/>
      </c>
      <c r="BT441" s="491"/>
      <c r="BU441" s="491"/>
      <c r="BV441" s="491"/>
      <c r="BW441" s="491"/>
      <c r="BX441" s="491" t="str">
        <f>IF(AND(D441="R7_補正", OR(分岐管理シート!AF439&lt;27,分岐管理シート!AF439&gt;39)),"error","")</f>
        <v/>
      </c>
      <c r="BY441" s="491" t="str">
        <f>IF(F441="","",IF(OR(分岐管理シート!AG439&lt;27,分岐管理シート!AG439&gt;39),"error",""))</f>
        <v/>
      </c>
      <c r="BZ441" s="491" t="str">
        <f>IF(F441="","",IF(AND(OR(AD441="○", D441="R7_補正", D441="R7_予備"), 分岐管理シート!AG439&gt;=27),"",IF(AND(分岐管理シート!AG439&lt;=38, 分岐管理シート!AG439&gt;=27),"","error")))</f>
        <v/>
      </c>
      <c r="CA441" s="492" t="str">
        <f>IF(OR(D441="", D441="R6_補正", D441="R7_予備"),
   "",IF(F441="","",IF(AND(VLOOKUP(AE441,―!$AH$15:$AI$40,2,FALSE) &lt;= VLOOKUP(AF441,―!$AH$15:$AI$40,2,FALSE),VLOOKUP(AF441,―!$AH$15:$AI$40,2,FALSE) &lt;= VLOOKUP(AG441,―!$AH$15:$AI$40,2,FALSE)),"","error")))</f>
        <v/>
      </c>
      <c r="CB441" s="492" t="str">
        <f t="shared" si="23"/>
        <v/>
      </c>
      <c r="CC441" s="491" t="str">
        <f t="shared" si="24"/>
        <v/>
      </c>
      <c r="CD441" s="491" t="str">
        <f t="shared" si="25"/>
        <v/>
      </c>
      <c r="CE441" s="485"/>
      <c r="CF441" s="485"/>
      <c r="CG441" s="485"/>
      <c r="CH441" s="485"/>
      <c r="CI441" s="485" t="str">
        <f>分岐管理シート!BD439</f>
        <v/>
      </c>
      <c r="CJ441" s="493" t="str">
        <f t="shared" si="26"/>
        <v/>
      </c>
      <c r="CK441" s="555" t="str">
        <f>IF(D441="R6_補正",IF(SUM(変更カウント!D439:AR439)=0,"","error"),IF(AND(SUM(変更カウント!D439:AE439)=0,SUM(変更カウント!AH439:AP439)=0,変更カウント!AR439=0),"","error"))</f>
        <v/>
      </c>
    </row>
    <row r="442" spans="1:89" ht="24" thickBot="1" x14ac:dyDescent="0.25">
      <c r="A442" s="500"/>
      <c r="B442" s="501"/>
      <c r="C442" s="499">
        <v>368</v>
      </c>
      <c r="D442" s="467"/>
      <c r="E442" s="468"/>
      <c r="F442" s="469"/>
      <c r="G442" s="469"/>
      <c r="H442" s="469"/>
      <c r="I442" s="470"/>
      <c r="J442" s="470"/>
      <c r="K442" s="471"/>
      <c r="L442" s="470"/>
      <c r="M442" s="443"/>
      <c r="N442" s="443"/>
      <c r="O442" s="443"/>
      <c r="P442" s="472"/>
      <c r="Q442" s="197">
        <v>0</v>
      </c>
      <c r="R442" s="198">
        <v>0</v>
      </c>
      <c r="S442" s="473"/>
      <c r="T442" s="197"/>
      <c r="U442" s="197"/>
      <c r="V442" s="197"/>
      <c r="W442" s="474"/>
      <c r="X442" s="473"/>
      <c r="Y442" s="473"/>
      <c r="Z442" s="473"/>
      <c r="AA442" s="475"/>
      <c r="AB442" s="469"/>
      <c r="AC442" s="469"/>
      <c r="AD442" s="469"/>
      <c r="AE442" s="476"/>
      <c r="AF442" s="221"/>
      <c r="AG442" s="221"/>
      <c r="AH442" s="477"/>
      <c r="AI442" s="478"/>
      <c r="AJ442" s="475"/>
      <c r="AK442" s="479"/>
      <c r="AL442" s="479"/>
      <c r="AM442" s="480"/>
      <c r="AN442" s="479"/>
      <c r="AO442" s="481"/>
      <c r="AP442" s="482"/>
      <c r="AQ442" s="552"/>
      <c r="AR442" s="483"/>
      <c r="AS442" s="539"/>
      <c r="AT442" s="540"/>
      <c r="AU442" s="541"/>
      <c r="AV442" s="484"/>
      <c r="AW442" s="484"/>
      <c r="AX442" s="484"/>
      <c r="AY442" s="484"/>
      <c r="AZ442" s="484"/>
      <c r="BA442" s="484"/>
      <c r="BB442" s="485"/>
      <c r="BC442" s="485"/>
      <c r="BD442" s="486"/>
      <c r="BE442" s="487"/>
      <c r="BF442" s="485"/>
      <c r="BG442" s="484"/>
      <c r="BH442" s="485"/>
      <c r="BI442" s="485"/>
      <c r="BJ442" s="485"/>
      <c r="BK442" s="488"/>
      <c r="BL442" s="489"/>
      <c r="BM442" s="485"/>
      <c r="BN442" s="485"/>
      <c r="BO442" s="485"/>
      <c r="BP442" s="485"/>
      <c r="BQ442" s="490"/>
      <c r="BR442" s="485"/>
      <c r="BS442" s="491" t="str">
        <f>IF(F442="","",IF(OR(AND(分岐管理シート!D440&lt;9, 分岐管理シート!L440&lt;10),AND(分岐管理シート!D440&gt;9, 分岐管理シート!L440&gt;10)),"","error"))</f>
        <v/>
      </c>
      <c r="BT442" s="491"/>
      <c r="BU442" s="491"/>
      <c r="BV442" s="491"/>
      <c r="BW442" s="491"/>
      <c r="BX442" s="491" t="str">
        <f>IF(AND(D442="R7_補正", OR(分岐管理シート!AF440&lt;27,分岐管理シート!AF440&gt;39)),"error","")</f>
        <v/>
      </c>
      <c r="BY442" s="491" t="str">
        <f>IF(F442="","",IF(OR(分岐管理シート!AG440&lt;27,分岐管理シート!AG440&gt;39),"error",""))</f>
        <v/>
      </c>
      <c r="BZ442" s="491" t="str">
        <f>IF(F442="","",IF(AND(OR(AD442="○", D442="R7_補正", D442="R7_予備"), 分岐管理シート!AG440&gt;=27),"",IF(AND(分岐管理シート!AG440&lt;=38, 分岐管理シート!AG440&gt;=27),"","error")))</f>
        <v/>
      </c>
      <c r="CA442" s="492" t="str">
        <f>IF(OR(D442="", D442="R6_補正", D442="R7_予備"),
   "",IF(F442="","",IF(AND(VLOOKUP(AE442,―!$AH$15:$AI$40,2,FALSE) &lt;= VLOOKUP(AF442,―!$AH$15:$AI$40,2,FALSE),VLOOKUP(AF442,―!$AH$15:$AI$40,2,FALSE) &lt;= VLOOKUP(AG442,―!$AH$15:$AI$40,2,FALSE)),"","error")))</f>
        <v/>
      </c>
      <c r="CB442" s="492" t="str">
        <f t="shared" si="23"/>
        <v/>
      </c>
      <c r="CC442" s="491" t="str">
        <f t="shared" si="24"/>
        <v/>
      </c>
      <c r="CD442" s="491" t="str">
        <f t="shared" si="25"/>
        <v/>
      </c>
      <c r="CE442" s="485"/>
      <c r="CF442" s="485"/>
      <c r="CG442" s="485"/>
      <c r="CH442" s="485"/>
      <c r="CI442" s="485" t="str">
        <f>分岐管理シート!BD440</f>
        <v/>
      </c>
      <c r="CJ442" s="493" t="str">
        <f t="shared" si="26"/>
        <v/>
      </c>
      <c r="CK442" s="555" t="str">
        <f>IF(D442="R6_補正",IF(SUM(変更カウント!D440:AR440)=0,"","error"),IF(AND(SUM(変更カウント!D440:AE440)=0,SUM(変更カウント!AH440:AP440)=0,変更カウント!AR440=0),"","error"))</f>
        <v/>
      </c>
    </row>
    <row r="443" spans="1:89" ht="24" thickBot="1" x14ac:dyDescent="0.25">
      <c r="A443" s="500"/>
      <c r="B443" s="501"/>
      <c r="C443" s="499">
        <v>369</v>
      </c>
      <c r="D443" s="467"/>
      <c r="E443" s="468"/>
      <c r="F443" s="469"/>
      <c r="G443" s="469"/>
      <c r="H443" s="469"/>
      <c r="I443" s="470"/>
      <c r="J443" s="470"/>
      <c r="K443" s="471"/>
      <c r="L443" s="470"/>
      <c r="M443" s="443"/>
      <c r="N443" s="443"/>
      <c r="O443" s="443"/>
      <c r="P443" s="472"/>
      <c r="Q443" s="197">
        <v>0</v>
      </c>
      <c r="R443" s="198">
        <v>0</v>
      </c>
      <c r="S443" s="473"/>
      <c r="T443" s="197"/>
      <c r="U443" s="197"/>
      <c r="V443" s="197"/>
      <c r="W443" s="474"/>
      <c r="X443" s="473"/>
      <c r="Y443" s="473"/>
      <c r="Z443" s="473"/>
      <c r="AA443" s="475"/>
      <c r="AB443" s="469"/>
      <c r="AC443" s="469"/>
      <c r="AD443" s="469"/>
      <c r="AE443" s="476"/>
      <c r="AF443" s="221"/>
      <c r="AG443" s="221"/>
      <c r="AH443" s="477"/>
      <c r="AI443" s="478"/>
      <c r="AJ443" s="475"/>
      <c r="AK443" s="479"/>
      <c r="AL443" s="479"/>
      <c r="AM443" s="480"/>
      <c r="AN443" s="479"/>
      <c r="AO443" s="481"/>
      <c r="AP443" s="482"/>
      <c r="AQ443" s="552"/>
      <c r="AR443" s="483"/>
      <c r="AS443" s="539"/>
      <c r="AT443" s="540"/>
      <c r="AU443" s="541"/>
      <c r="AV443" s="484"/>
      <c r="AW443" s="484"/>
      <c r="AX443" s="484"/>
      <c r="AY443" s="484"/>
      <c r="AZ443" s="484"/>
      <c r="BA443" s="484"/>
      <c r="BB443" s="485"/>
      <c r="BC443" s="485"/>
      <c r="BD443" s="486"/>
      <c r="BE443" s="487"/>
      <c r="BF443" s="485"/>
      <c r="BG443" s="484"/>
      <c r="BH443" s="485"/>
      <c r="BI443" s="485"/>
      <c r="BJ443" s="485"/>
      <c r="BK443" s="488"/>
      <c r="BL443" s="489"/>
      <c r="BM443" s="485"/>
      <c r="BN443" s="485"/>
      <c r="BO443" s="485"/>
      <c r="BP443" s="485"/>
      <c r="BQ443" s="490"/>
      <c r="BR443" s="485"/>
      <c r="BS443" s="491" t="str">
        <f>IF(F443="","",IF(OR(AND(分岐管理シート!D441&lt;9, 分岐管理シート!L441&lt;10),AND(分岐管理シート!D441&gt;9, 分岐管理シート!L441&gt;10)),"","error"))</f>
        <v/>
      </c>
      <c r="BT443" s="491"/>
      <c r="BU443" s="491"/>
      <c r="BV443" s="491"/>
      <c r="BW443" s="491"/>
      <c r="BX443" s="491" t="str">
        <f>IF(AND(D443="R7_補正", OR(分岐管理シート!AF441&lt;27,分岐管理シート!AF441&gt;39)),"error","")</f>
        <v/>
      </c>
      <c r="BY443" s="491" t="str">
        <f>IF(F443="","",IF(OR(分岐管理シート!AG441&lt;27,分岐管理シート!AG441&gt;39),"error",""))</f>
        <v/>
      </c>
      <c r="BZ443" s="491" t="str">
        <f>IF(F443="","",IF(AND(OR(AD443="○", D443="R7_補正", D443="R7_予備"), 分岐管理シート!AG441&gt;=27),"",IF(AND(分岐管理シート!AG441&lt;=38, 分岐管理シート!AG441&gt;=27),"","error")))</f>
        <v/>
      </c>
      <c r="CA443" s="492" t="str">
        <f>IF(OR(D443="", D443="R6_補正", D443="R7_予備"),
   "",IF(F443="","",IF(AND(VLOOKUP(AE443,―!$AH$15:$AI$40,2,FALSE) &lt;= VLOOKUP(AF443,―!$AH$15:$AI$40,2,FALSE),VLOOKUP(AF443,―!$AH$15:$AI$40,2,FALSE) &lt;= VLOOKUP(AG443,―!$AH$15:$AI$40,2,FALSE)),"","error")))</f>
        <v/>
      </c>
      <c r="CB443" s="492" t="str">
        <f t="shared" si="23"/>
        <v/>
      </c>
      <c r="CC443" s="491" t="str">
        <f t="shared" si="24"/>
        <v/>
      </c>
      <c r="CD443" s="491" t="str">
        <f t="shared" si="25"/>
        <v/>
      </c>
      <c r="CE443" s="485"/>
      <c r="CF443" s="485"/>
      <c r="CG443" s="485"/>
      <c r="CH443" s="485"/>
      <c r="CI443" s="485" t="str">
        <f>分岐管理シート!BD441</f>
        <v/>
      </c>
      <c r="CJ443" s="493" t="str">
        <f t="shared" si="26"/>
        <v/>
      </c>
      <c r="CK443" s="555" t="str">
        <f>IF(D443="R6_補正",IF(SUM(変更カウント!D441:AR441)=0,"","error"),IF(AND(SUM(変更カウント!D441:AE441)=0,SUM(変更カウント!AH441:AP441)=0,変更カウント!AR441=0),"","error"))</f>
        <v/>
      </c>
    </row>
    <row r="444" spans="1:89" ht="24" thickBot="1" x14ac:dyDescent="0.25">
      <c r="A444" s="500"/>
      <c r="B444" s="501"/>
      <c r="C444" s="498">
        <v>370</v>
      </c>
      <c r="D444" s="467"/>
      <c r="E444" s="468"/>
      <c r="F444" s="469"/>
      <c r="G444" s="469"/>
      <c r="H444" s="469"/>
      <c r="I444" s="470"/>
      <c r="J444" s="470"/>
      <c r="K444" s="471"/>
      <c r="L444" s="470"/>
      <c r="M444" s="443"/>
      <c r="N444" s="443"/>
      <c r="O444" s="443"/>
      <c r="P444" s="472"/>
      <c r="Q444" s="197">
        <v>0</v>
      </c>
      <c r="R444" s="198">
        <v>0</v>
      </c>
      <c r="S444" s="473"/>
      <c r="T444" s="197"/>
      <c r="U444" s="197"/>
      <c r="V444" s="197"/>
      <c r="W444" s="474"/>
      <c r="X444" s="473"/>
      <c r="Y444" s="473"/>
      <c r="Z444" s="473"/>
      <c r="AA444" s="475"/>
      <c r="AB444" s="469"/>
      <c r="AC444" s="469"/>
      <c r="AD444" s="469"/>
      <c r="AE444" s="476"/>
      <c r="AF444" s="221"/>
      <c r="AG444" s="221"/>
      <c r="AH444" s="477"/>
      <c r="AI444" s="478"/>
      <c r="AJ444" s="475"/>
      <c r="AK444" s="479"/>
      <c r="AL444" s="479"/>
      <c r="AM444" s="480"/>
      <c r="AN444" s="479"/>
      <c r="AO444" s="481"/>
      <c r="AP444" s="482"/>
      <c r="AQ444" s="552"/>
      <c r="AR444" s="483"/>
      <c r="AS444" s="539"/>
      <c r="AT444" s="540"/>
      <c r="AU444" s="541"/>
      <c r="AV444" s="484"/>
      <c r="AW444" s="484"/>
      <c r="AX444" s="484"/>
      <c r="AY444" s="484"/>
      <c r="AZ444" s="484"/>
      <c r="BA444" s="484"/>
      <c r="BB444" s="485"/>
      <c r="BC444" s="485"/>
      <c r="BD444" s="486"/>
      <c r="BE444" s="487"/>
      <c r="BF444" s="485"/>
      <c r="BG444" s="484"/>
      <c r="BH444" s="485"/>
      <c r="BI444" s="485"/>
      <c r="BJ444" s="485"/>
      <c r="BK444" s="488"/>
      <c r="BL444" s="489"/>
      <c r="BM444" s="485"/>
      <c r="BN444" s="485"/>
      <c r="BO444" s="485"/>
      <c r="BP444" s="485"/>
      <c r="BQ444" s="490"/>
      <c r="BR444" s="485"/>
      <c r="BS444" s="491" t="str">
        <f>IF(F444="","",IF(OR(AND(分岐管理シート!D442&lt;9, 分岐管理シート!L442&lt;10),AND(分岐管理シート!D442&gt;9, 分岐管理シート!L442&gt;10)),"","error"))</f>
        <v/>
      </c>
      <c r="BT444" s="491"/>
      <c r="BU444" s="491"/>
      <c r="BV444" s="491"/>
      <c r="BW444" s="491"/>
      <c r="BX444" s="491" t="str">
        <f>IF(AND(D444="R7_補正", OR(分岐管理シート!AF442&lt;27,分岐管理シート!AF442&gt;39)),"error","")</f>
        <v/>
      </c>
      <c r="BY444" s="491" t="str">
        <f>IF(F444="","",IF(OR(分岐管理シート!AG442&lt;27,分岐管理シート!AG442&gt;39),"error",""))</f>
        <v/>
      </c>
      <c r="BZ444" s="491" t="str">
        <f>IF(F444="","",IF(AND(OR(AD444="○", D444="R7_補正", D444="R7_予備"), 分岐管理シート!AG442&gt;=27),"",IF(AND(分岐管理シート!AG442&lt;=38, 分岐管理シート!AG442&gt;=27),"","error")))</f>
        <v/>
      </c>
      <c r="CA444" s="492" t="str">
        <f>IF(OR(D444="", D444="R6_補正", D444="R7_予備"),
   "",IF(F444="","",IF(AND(VLOOKUP(AE444,―!$AH$15:$AI$40,2,FALSE) &lt;= VLOOKUP(AF444,―!$AH$15:$AI$40,2,FALSE),VLOOKUP(AF444,―!$AH$15:$AI$40,2,FALSE) &lt;= VLOOKUP(AG444,―!$AH$15:$AI$40,2,FALSE)),"","error")))</f>
        <v/>
      </c>
      <c r="CB444" s="492" t="str">
        <f t="shared" si="23"/>
        <v/>
      </c>
      <c r="CC444" s="491" t="str">
        <f t="shared" si="24"/>
        <v/>
      </c>
      <c r="CD444" s="491" t="str">
        <f t="shared" si="25"/>
        <v/>
      </c>
      <c r="CE444" s="485"/>
      <c r="CF444" s="485"/>
      <c r="CG444" s="485"/>
      <c r="CH444" s="485"/>
      <c r="CI444" s="485" t="str">
        <f>分岐管理シート!BD442</f>
        <v/>
      </c>
      <c r="CJ444" s="493" t="str">
        <f t="shared" si="26"/>
        <v/>
      </c>
      <c r="CK444" s="555" t="str">
        <f>IF(D444="R6_補正",IF(SUM(変更カウント!D442:AR442)=0,"","error"),IF(AND(SUM(変更カウント!D442:AE442)=0,SUM(変更カウント!AH442:AP442)=0,変更カウント!AR442=0),"","error"))</f>
        <v/>
      </c>
    </row>
    <row r="445" spans="1:89" ht="24" thickBot="1" x14ac:dyDescent="0.25">
      <c r="A445" s="500"/>
      <c r="B445" s="501"/>
      <c r="C445" s="499">
        <v>371</v>
      </c>
      <c r="D445" s="467"/>
      <c r="E445" s="468"/>
      <c r="F445" s="469"/>
      <c r="G445" s="469"/>
      <c r="H445" s="469"/>
      <c r="I445" s="470"/>
      <c r="J445" s="470"/>
      <c r="K445" s="471"/>
      <c r="L445" s="470"/>
      <c r="M445" s="443"/>
      <c r="N445" s="443"/>
      <c r="O445" s="443"/>
      <c r="P445" s="472"/>
      <c r="Q445" s="197">
        <v>0</v>
      </c>
      <c r="R445" s="198">
        <v>0</v>
      </c>
      <c r="S445" s="473"/>
      <c r="T445" s="197"/>
      <c r="U445" s="197"/>
      <c r="V445" s="197"/>
      <c r="W445" s="474"/>
      <c r="X445" s="473"/>
      <c r="Y445" s="473"/>
      <c r="Z445" s="473"/>
      <c r="AA445" s="475"/>
      <c r="AB445" s="469"/>
      <c r="AC445" s="469"/>
      <c r="AD445" s="469"/>
      <c r="AE445" s="476"/>
      <c r="AF445" s="221"/>
      <c r="AG445" s="221"/>
      <c r="AH445" s="477"/>
      <c r="AI445" s="478"/>
      <c r="AJ445" s="475"/>
      <c r="AK445" s="479"/>
      <c r="AL445" s="479"/>
      <c r="AM445" s="480"/>
      <c r="AN445" s="479"/>
      <c r="AO445" s="481"/>
      <c r="AP445" s="482"/>
      <c r="AQ445" s="552"/>
      <c r="AR445" s="483"/>
      <c r="AS445" s="539"/>
      <c r="AT445" s="540"/>
      <c r="AU445" s="541"/>
      <c r="AV445" s="484"/>
      <c r="AW445" s="484"/>
      <c r="AX445" s="484"/>
      <c r="AY445" s="484"/>
      <c r="AZ445" s="484"/>
      <c r="BA445" s="484"/>
      <c r="BB445" s="485"/>
      <c r="BC445" s="485"/>
      <c r="BD445" s="486"/>
      <c r="BE445" s="487"/>
      <c r="BF445" s="485"/>
      <c r="BG445" s="484"/>
      <c r="BH445" s="485"/>
      <c r="BI445" s="485"/>
      <c r="BJ445" s="485"/>
      <c r="BK445" s="488"/>
      <c r="BL445" s="489"/>
      <c r="BM445" s="485"/>
      <c r="BN445" s="485"/>
      <c r="BO445" s="485"/>
      <c r="BP445" s="485"/>
      <c r="BQ445" s="490"/>
      <c r="BR445" s="485"/>
      <c r="BS445" s="491" t="str">
        <f>IF(F445="","",IF(OR(AND(分岐管理シート!D443&lt;9, 分岐管理シート!L443&lt;10),AND(分岐管理シート!D443&gt;9, 分岐管理シート!L443&gt;10)),"","error"))</f>
        <v/>
      </c>
      <c r="BT445" s="491"/>
      <c r="BU445" s="491"/>
      <c r="BV445" s="491"/>
      <c r="BW445" s="491"/>
      <c r="BX445" s="491" t="str">
        <f>IF(AND(D445="R7_補正", OR(分岐管理シート!AF443&lt;27,分岐管理シート!AF443&gt;39)),"error","")</f>
        <v/>
      </c>
      <c r="BY445" s="491" t="str">
        <f>IF(F445="","",IF(OR(分岐管理シート!AG443&lt;27,分岐管理シート!AG443&gt;39),"error",""))</f>
        <v/>
      </c>
      <c r="BZ445" s="491" t="str">
        <f>IF(F445="","",IF(AND(OR(AD445="○", D445="R7_補正", D445="R7_予備"), 分岐管理シート!AG443&gt;=27),"",IF(AND(分岐管理シート!AG443&lt;=38, 分岐管理シート!AG443&gt;=27),"","error")))</f>
        <v/>
      </c>
      <c r="CA445" s="492" t="str">
        <f>IF(OR(D445="", D445="R6_補正", D445="R7_予備"),
   "",IF(F445="","",IF(AND(VLOOKUP(AE445,―!$AH$15:$AI$40,2,FALSE) &lt;= VLOOKUP(AF445,―!$AH$15:$AI$40,2,FALSE),VLOOKUP(AF445,―!$AH$15:$AI$40,2,FALSE) &lt;= VLOOKUP(AG445,―!$AH$15:$AI$40,2,FALSE)),"","error")))</f>
        <v/>
      </c>
      <c r="CB445" s="492" t="str">
        <f t="shared" si="23"/>
        <v/>
      </c>
      <c r="CC445" s="491" t="str">
        <f t="shared" si="24"/>
        <v/>
      </c>
      <c r="CD445" s="491" t="str">
        <f t="shared" si="25"/>
        <v/>
      </c>
      <c r="CE445" s="485"/>
      <c r="CF445" s="485"/>
      <c r="CG445" s="485"/>
      <c r="CH445" s="485"/>
      <c r="CI445" s="485" t="str">
        <f>分岐管理シート!BD443</f>
        <v/>
      </c>
      <c r="CJ445" s="493" t="str">
        <f t="shared" si="26"/>
        <v/>
      </c>
      <c r="CK445" s="555" t="str">
        <f>IF(D445="R6_補正",IF(SUM(変更カウント!D443:AR443)=0,"","error"),IF(AND(SUM(変更カウント!D443:AE443)=0,SUM(変更カウント!AH443:AP443)=0,変更カウント!AR443=0),"","error"))</f>
        <v/>
      </c>
    </row>
    <row r="446" spans="1:89" ht="24" thickBot="1" x14ac:dyDescent="0.25">
      <c r="A446" s="500"/>
      <c r="B446" s="501"/>
      <c r="C446" s="499">
        <v>372</v>
      </c>
      <c r="D446" s="467"/>
      <c r="E446" s="468"/>
      <c r="F446" s="469"/>
      <c r="G446" s="469"/>
      <c r="H446" s="469"/>
      <c r="I446" s="470"/>
      <c r="J446" s="470"/>
      <c r="K446" s="471"/>
      <c r="L446" s="470"/>
      <c r="M446" s="443"/>
      <c r="N446" s="443"/>
      <c r="O446" s="443"/>
      <c r="P446" s="472"/>
      <c r="Q446" s="197">
        <v>0</v>
      </c>
      <c r="R446" s="198">
        <v>0</v>
      </c>
      <c r="S446" s="473"/>
      <c r="T446" s="197"/>
      <c r="U446" s="197"/>
      <c r="V446" s="197"/>
      <c r="W446" s="474"/>
      <c r="X446" s="473"/>
      <c r="Y446" s="473"/>
      <c r="Z446" s="473"/>
      <c r="AA446" s="475"/>
      <c r="AB446" s="469"/>
      <c r="AC446" s="469"/>
      <c r="AD446" s="469"/>
      <c r="AE446" s="476"/>
      <c r="AF446" s="221"/>
      <c r="AG446" s="221"/>
      <c r="AH446" s="477"/>
      <c r="AI446" s="478"/>
      <c r="AJ446" s="475"/>
      <c r="AK446" s="479"/>
      <c r="AL446" s="479"/>
      <c r="AM446" s="480"/>
      <c r="AN446" s="479"/>
      <c r="AO446" s="481"/>
      <c r="AP446" s="482"/>
      <c r="AQ446" s="552"/>
      <c r="AR446" s="483"/>
      <c r="AS446" s="539"/>
      <c r="AT446" s="540"/>
      <c r="AU446" s="541"/>
      <c r="AV446" s="484"/>
      <c r="AW446" s="484"/>
      <c r="AX446" s="484"/>
      <c r="AY446" s="484"/>
      <c r="AZ446" s="484"/>
      <c r="BA446" s="484"/>
      <c r="BB446" s="485"/>
      <c r="BC446" s="485"/>
      <c r="BD446" s="486"/>
      <c r="BE446" s="487"/>
      <c r="BF446" s="485"/>
      <c r="BG446" s="484"/>
      <c r="BH446" s="485"/>
      <c r="BI446" s="485"/>
      <c r="BJ446" s="485"/>
      <c r="BK446" s="488"/>
      <c r="BL446" s="489"/>
      <c r="BM446" s="485"/>
      <c r="BN446" s="485"/>
      <c r="BO446" s="485"/>
      <c r="BP446" s="485"/>
      <c r="BQ446" s="490"/>
      <c r="BR446" s="485"/>
      <c r="BS446" s="491" t="str">
        <f>IF(F446="","",IF(OR(AND(分岐管理シート!D444&lt;9, 分岐管理シート!L444&lt;10),AND(分岐管理シート!D444&gt;9, 分岐管理シート!L444&gt;10)),"","error"))</f>
        <v/>
      </c>
      <c r="BT446" s="491"/>
      <c r="BU446" s="491"/>
      <c r="BV446" s="491"/>
      <c r="BW446" s="491"/>
      <c r="BX446" s="491" t="str">
        <f>IF(AND(D446="R7_補正", OR(分岐管理シート!AF444&lt;27,分岐管理シート!AF444&gt;39)),"error","")</f>
        <v/>
      </c>
      <c r="BY446" s="491" t="str">
        <f>IF(F446="","",IF(OR(分岐管理シート!AG444&lt;27,分岐管理シート!AG444&gt;39),"error",""))</f>
        <v/>
      </c>
      <c r="BZ446" s="491" t="str">
        <f>IF(F446="","",IF(AND(OR(AD446="○", D446="R7_補正", D446="R7_予備"), 分岐管理シート!AG444&gt;=27),"",IF(AND(分岐管理シート!AG444&lt;=38, 分岐管理シート!AG444&gt;=27),"","error")))</f>
        <v/>
      </c>
      <c r="CA446" s="492" t="str">
        <f>IF(OR(D446="", D446="R6_補正", D446="R7_予備"),
   "",IF(F446="","",IF(AND(VLOOKUP(AE446,―!$AH$15:$AI$40,2,FALSE) &lt;= VLOOKUP(AF446,―!$AH$15:$AI$40,2,FALSE),VLOOKUP(AF446,―!$AH$15:$AI$40,2,FALSE) &lt;= VLOOKUP(AG446,―!$AH$15:$AI$40,2,FALSE)),"","error")))</f>
        <v/>
      </c>
      <c r="CB446" s="492" t="str">
        <f t="shared" si="23"/>
        <v/>
      </c>
      <c r="CC446" s="491" t="str">
        <f t="shared" si="24"/>
        <v/>
      </c>
      <c r="CD446" s="491" t="str">
        <f t="shared" si="25"/>
        <v/>
      </c>
      <c r="CE446" s="485"/>
      <c r="CF446" s="485"/>
      <c r="CG446" s="485"/>
      <c r="CH446" s="485"/>
      <c r="CI446" s="485" t="str">
        <f>分岐管理シート!BD444</f>
        <v/>
      </c>
      <c r="CJ446" s="493" t="str">
        <f t="shared" si="26"/>
        <v/>
      </c>
      <c r="CK446" s="555" t="str">
        <f>IF(D446="R6_補正",IF(SUM(変更カウント!D444:AR444)=0,"","error"),IF(AND(SUM(変更カウント!D444:AE444)=0,SUM(変更カウント!AH444:AP444)=0,変更カウント!AR444=0),"","error"))</f>
        <v/>
      </c>
    </row>
    <row r="447" spans="1:89" ht="24" thickBot="1" x14ac:dyDescent="0.25">
      <c r="A447" s="500"/>
      <c r="B447" s="501"/>
      <c r="C447" s="498">
        <v>373</v>
      </c>
      <c r="D447" s="467"/>
      <c r="E447" s="468"/>
      <c r="F447" s="469"/>
      <c r="G447" s="469"/>
      <c r="H447" s="469"/>
      <c r="I447" s="470"/>
      <c r="J447" s="470"/>
      <c r="K447" s="471"/>
      <c r="L447" s="470"/>
      <c r="M447" s="443"/>
      <c r="N447" s="443"/>
      <c r="O447" s="443"/>
      <c r="P447" s="472"/>
      <c r="Q447" s="197">
        <v>0</v>
      </c>
      <c r="R447" s="198">
        <v>0</v>
      </c>
      <c r="S447" s="473"/>
      <c r="T447" s="197"/>
      <c r="U447" s="197"/>
      <c r="V447" s="197"/>
      <c r="W447" s="474"/>
      <c r="X447" s="473"/>
      <c r="Y447" s="473"/>
      <c r="Z447" s="473"/>
      <c r="AA447" s="475"/>
      <c r="AB447" s="469"/>
      <c r="AC447" s="469"/>
      <c r="AD447" s="469"/>
      <c r="AE447" s="476"/>
      <c r="AF447" s="221"/>
      <c r="AG447" s="221"/>
      <c r="AH447" s="477"/>
      <c r="AI447" s="478"/>
      <c r="AJ447" s="475"/>
      <c r="AK447" s="479"/>
      <c r="AL447" s="479"/>
      <c r="AM447" s="480"/>
      <c r="AN447" s="479"/>
      <c r="AO447" s="481"/>
      <c r="AP447" s="482"/>
      <c r="AQ447" s="552"/>
      <c r="AR447" s="483"/>
      <c r="AS447" s="539"/>
      <c r="AT447" s="540"/>
      <c r="AU447" s="541"/>
      <c r="AV447" s="484"/>
      <c r="AW447" s="484"/>
      <c r="AX447" s="484"/>
      <c r="AY447" s="484"/>
      <c r="AZ447" s="484"/>
      <c r="BA447" s="484"/>
      <c r="BB447" s="485"/>
      <c r="BC447" s="485"/>
      <c r="BD447" s="486"/>
      <c r="BE447" s="487"/>
      <c r="BF447" s="485"/>
      <c r="BG447" s="484"/>
      <c r="BH447" s="485"/>
      <c r="BI447" s="485"/>
      <c r="BJ447" s="485"/>
      <c r="BK447" s="488"/>
      <c r="BL447" s="489"/>
      <c r="BM447" s="485"/>
      <c r="BN447" s="485"/>
      <c r="BO447" s="485"/>
      <c r="BP447" s="485"/>
      <c r="BQ447" s="490"/>
      <c r="BR447" s="485"/>
      <c r="BS447" s="491" t="str">
        <f>IF(F447="","",IF(OR(AND(分岐管理シート!D445&lt;9, 分岐管理シート!L445&lt;10),AND(分岐管理シート!D445&gt;9, 分岐管理シート!L445&gt;10)),"","error"))</f>
        <v/>
      </c>
      <c r="BT447" s="491"/>
      <c r="BU447" s="491"/>
      <c r="BV447" s="491"/>
      <c r="BW447" s="491"/>
      <c r="BX447" s="491" t="str">
        <f>IF(AND(D447="R7_補正", OR(分岐管理シート!AF445&lt;27,分岐管理シート!AF445&gt;39)),"error","")</f>
        <v/>
      </c>
      <c r="BY447" s="491" t="str">
        <f>IF(F447="","",IF(OR(分岐管理シート!AG445&lt;27,分岐管理シート!AG445&gt;39),"error",""))</f>
        <v/>
      </c>
      <c r="BZ447" s="491" t="str">
        <f>IF(F447="","",IF(AND(OR(AD447="○", D447="R7_補正", D447="R7_予備"), 分岐管理シート!AG445&gt;=27),"",IF(AND(分岐管理シート!AG445&lt;=38, 分岐管理シート!AG445&gt;=27),"","error")))</f>
        <v/>
      </c>
      <c r="CA447" s="492" t="str">
        <f>IF(OR(D447="", D447="R6_補正", D447="R7_予備"),
   "",IF(F447="","",IF(AND(VLOOKUP(AE447,―!$AH$15:$AI$40,2,FALSE) &lt;= VLOOKUP(AF447,―!$AH$15:$AI$40,2,FALSE),VLOOKUP(AF447,―!$AH$15:$AI$40,2,FALSE) &lt;= VLOOKUP(AG447,―!$AH$15:$AI$40,2,FALSE)),"","error")))</f>
        <v/>
      </c>
      <c r="CB447" s="492" t="str">
        <f t="shared" si="23"/>
        <v/>
      </c>
      <c r="CC447" s="491" t="str">
        <f t="shared" si="24"/>
        <v/>
      </c>
      <c r="CD447" s="491" t="str">
        <f t="shared" si="25"/>
        <v/>
      </c>
      <c r="CE447" s="485"/>
      <c r="CF447" s="485"/>
      <c r="CG447" s="485"/>
      <c r="CH447" s="485"/>
      <c r="CI447" s="485" t="str">
        <f>分岐管理シート!BD445</f>
        <v/>
      </c>
      <c r="CJ447" s="493" t="str">
        <f t="shared" si="26"/>
        <v/>
      </c>
      <c r="CK447" s="555" t="str">
        <f>IF(D447="R6_補正",IF(SUM(変更カウント!D445:AR445)=0,"","error"),IF(AND(SUM(変更カウント!D445:AE445)=0,SUM(変更カウント!AH445:AP445)=0,変更カウント!AR445=0),"","error"))</f>
        <v/>
      </c>
    </row>
    <row r="448" spans="1:89" ht="24" thickBot="1" x14ac:dyDescent="0.25">
      <c r="A448" s="500"/>
      <c r="B448" s="501"/>
      <c r="C448" s="499">
        <v>374</v>
      </c>
      <c r="D448" s="467"/>
      <c r="E448" s="468"/>
      <c r="F448" s="469"/>
      <c r="G448" s="469"/>
      <c r="H448" s="469"/>
      <c r="I448" s="470"/>
      <c r="J448" s="470"/>
      <c r="K448" s="471"/>
      <c r="L448" s="470"/>
      <c r="M448" s="443"/>
      <c r="N448" s="443"/>
      <c r="O448" s="443"/>
      <c r="P448" s="472"/>
      <c r="Q448" s="197">
        <v>0</v>
      </c>
      <c r="R448" s="198">
        <v>0</v>
      </c>
      <c r="S448" s="473"/>
      <c r="T448" s="197"/>
      <c r="U448" s="197"/>
      <c r="V448" s="197"/>
      <c r="W448" s="474"/>
      <c r="X448" s="473"/>
      <c r="Y448" s="473"/>
      <c r="Z448" s="473"/>
      <c r="AA448" s="475"/>
      <c r="AB448" s="469"/>
      <c r="AC448" s="469"/>
      <c r="AD448" s="469"/>
      <c r="AE448" s="476"/>
      <c r="AF448" s="221"/>
      <c r="AG448" s="221"/>
      <c r="AH448" s="477"/>
      <c r="AI448" s="478"/>
      <c r="AJ448" s="475"/>
      <c r="AK448" s="479"/>
      <c r="AL448" s="479"/>
      <c r="AM448" s="480"/>
      <c r="AN448" s="479"/>
      <c r="AO448" s="481"/>
      <c r="AP448" s="482"/>
      <c r="AQ448" s="552"/>
      <c r="AR448" s="483"/>
      <c r="AS448" s="539"/>
      <c r="AT448" s="540"/>
      <c r="AU448" s="541"/>
      <c r="AV448" s="484"/>
      <c r="AW448" s="484"/>
      <c r="AX448" s="484"/>
      <c r="AY448" s="484"/>
      <c r="AZ448" s="484"/>
      <c r="BA448" s="484"/>
      <c r="BB448" s="485"/>
      <c r="BC448" s="485"/>
      <c r="BD448" s="486"/>
      <c r="BE448" s="487"/>
      <c r="BF448" s="485"/>
      <c r="BG448" s="484"/>
      <c r="BH448" s="485"/>
      <c r="BI448" s="485"/>
      <c r="BJ448" s="485"/>
      <c r="BK448" s="488"/>
      <c r="BL448" s="489"/>
      <c r="BM448" s="485"/>
      <c r="BN448" s="485"/>
      <c r="BO448" s="485"/>
      <c r="BP448" s="485"/>
      <c r="BQ448" s="490"/>
      <c r="BR448" s="485"/>
      <c r="BS448" s="491" t="str">
        <f>IF(F448="","",IF(OR(AND(分岐管理シート!D446&lt;9, 分岐管理シート!L446&lt;10),AND(分岐管理シート!D446&gt;9, 分岐管理シート!L446&gt;10)),"","error"))</f>
        <v/>
      </c>
      <c r="BT448" s="491"/>
      <c r="BU448" s="491"/>
      <c r="BV448" s="491"/>
      <c r="BW448" s="491"/>
      <c r="BX448" s="491" t="str">
        <f>IF(AND(D448="R7_補正", OR(分岐管理シート!AF446&lt;27,分岐管理シート!AF446&gt;39)),"error","")</f>
        <v/>
      </c>
      <c r="BY448" s="491" t="str">
        <f>IF(F448="","",IF(OR(分岐管理シート!AG446&lt;27,分岐管理シート!AG446&gt;39),"error",""))</f>
        <v/>
      </c>
      <c r="BZ448" s="491" t="str">
        <f>IF(F448="","",IF(AND(OR(AD448="○", D448="R7_補正", D448="R7_予備"), 分岐管理シート!AG446&gt;=27),"",IF(AND(分岐管理シート!AG446&lt;=38, 分岐管理シート!AG446&gt;=27),"","error")))</f>
        <v/>
      </c>
      <c r="CA448" s="492" t="str">
        <f>IF(OR(D448="", D448="R6_補正", D448="R7_予備"),
   "",IF(F448="","",IF(AND(VLOOKUP(AE448,―!$AH$15:$AI$40,2,FALSE) &lt;= VLOOKUP(AF448,―!$AH$15:$AI$40,2,FALSE),VLOOKUP(AF448,―!$AH$15:$AI$40,2,FALSE) &lt;= VLOOKUP(AG448,―!$AH$15:$AI$40,2,FALSE)),"","error")))</f>
        <v/>
      </c>
      <c r="CB448" s="492" t="str">
        <f t="shared" si="23"/>
        <v/>
      </c>
      <c r="CC448" s="491" t="str">
        <f t="shared" si="24"/>
        <v/>
      </c>
      <c r="CD448" s="491" t="str">
        <f t="shared" si="25"/>
        <v/>
      </c>
      <c r="CE448" s="485"/>
      <c r="CF448" s="485"/>
      <c r="CG448" s="485"/>
      <c r="CH448" s="485"/>
      <c r="CI448" s="485" t="str">
        <f>分岐管理シート!BD446</f>
        <v/>
      </c>
      <c r="CJ448" s="493" t="str">
        <f t="shared" si="26"/>
        <v/>
      </c>
      <c r="CK448" s="555" t="str">
        <f>IF(D448="R6_補正",IF(SUM(変更カウント!D446:AR446)=0,"","error"),IF(AND(SUM(変更カウント!D446:AE446)=0,SUM(変更カウント!AH446:AP446)=0,変更カウント!AR446=0),"","error"))</f>
        <v/>
      </c>
    </row>
    <row r="449" spans="1:89" ht="24" thickBot="1" x14ac:dyDescent="0.25">
      <c r="A449" s="500"/>
      <c r="B449" s="501"/>
      <c r="C449" s="499">
        <v>375</v>
      </c>
      <c r="D449" s="467"/>
      <c r="E449" s="468"/>
      <c r="F449" s="469"/>
      <c r="G449" s="469"/>
      <c r="H449" s="469"/>
      <c r="I449" s="470"/>
      <c r="J449" s="470"/>
      <c r="K449" s="471"/>
      <c r="L449" s="470"/>
      <c r="M449" s="443"/>
      <c r="N449" s="443"/>
      <c r="O449" s="443"/>
      <c r="P449" s="472"/>
      <c r="Q449" s="197">
        <v>0</v>
      </c>
      <c r="R449" s="198">
        <v>0</v>
      </c>
      <c r="S449" s="473"/>
      <c r="T449" s="197"/>
      <c r="U449" s="197"/>
      <c r="V449" s="197"/>
      <c r="W449" s="474"/>
      <c r="X449" s="473"/>
      <c r="Y449" s="473"/>
      <c r="Z449" s="473"/>
      <c r="AA449" s="475"/>
      <c r="AB449" s="469"/>
      <c r="AC449" s="469"/>
      <c r="AD449" s="469"/>
      <c r="AE449" s="476"/>
      <c r="AF449" s="221"/>
      <c r="AG449" s="221"/>
      <c r="AH449" s="477"/>
      <c r="AI449" s="478"/>
      <c r="AJ449" s="475"/>
      <c r="AK449" s="479"/>
      <c r="AL449" s="479"/>
      <c r="AM449" s="480"/>
      <c r="AN449" s="479"/>
      <c r="AO449" s="481"/>
      <c r="AP449" s="482"/>
      <c r="AQ449" s="552"/>
      <c r="AR449" s="483"/>
      <c r="AS449" s="539"/>
      <c r="AT449" s="540"/>
      <c r="AU449" s="541"/>
      <c r="AV449" s="484"/>
      <c r="AW449" s="484"/>
      <c r="AX449" s="484"/>
      <c r="AY449" s="484"/>
      <c r="AZ449" s="484"/>
      <c r="BA449" s="484"/>
      <c r="BB449" s="485"/>
      <c r="BC449" s="485"/>
      <c r="BD449" s="486"/>
      <c r="BE449" s="487"/>
      <c r="BF449" s="485"/>
      <c r="BG449" s="484"/>
      <c r="BH449" s="485"/>
      <c r="BI449" s="485"/>
      <c r="BJ449" s="485"/>
      <c r="BK449" s="488"/>
      <c r="BL449" s="489"/>
      <c r="BM449" s="485"/>
      <c r="BN449" s="485"/>
      <c r="BO449" s="485"/>
      <c r="BP449" s="485"/>
      <c r="BQ449" s="490"/>
      <c r="BR449" s="485"/>
      <c r="BS449" s="491" t="str">
        <f>IF(F449="","",IF(OR(AND(分岐管理シート!D447&lt;9, 分岐管理シート!L447&lt;10),AND(分岐管理シート!D447&gt;9, 分岐管理シート!L447&gt;10)),"","error"))</f>
        <v/>
      </c>
      <c r="BT449" s="491"/>
      <c r="BU449" s="491"/>
      <c r="BV449" s="491"/>
      <c r="BW449" s="491"/>
      <c r="BX449" s="491" t="str">
        <f>IF(AND(D449="R7_補正", OR(分岐管理シート!AF447&lt;27,分岐管理シート!AF447&gt;39)),"error","")</f>
        <v/>
      </c>
      <c r="BY449" s="491" t="str">
        <f>IF(F449="","",IF(OR(分岐管理シート!AG447&lt;27,分岐管理シート!AG447&gt;39),"error",""))</f>
        <v/>
      </c>
      <c r="BZ449" s="491" t="str">
        <f>IF(F449="","",IF(AND(OR(AD449="○", D449="R7_補正", D449="R7_予備"), 分岐管理シート!AG447&gt;=27),"",IF(AND(分岐管理シート!AG447&lt;=38, 分岐管理シート!AG447&gt;=27),"","error")))</f>
        <v/>
      </c>
      <c r="CA449" s="492" t="str">
        <f>IF(OR(D449="", D449="R6_補正", D449="R7_予備"),
   "",IF(F449="","",IF(AND(VLOOKUP(AE449,―!$AH$15:$AI$40,2,FALSE) &lt;= VLOOKUP(AF449,―!$AH$15:$AI$40,2,FALSE),VLOOKUP(AF449,―!$AH$15:$AI$40,2,FALSE) &lt;= VLOOKUP(AG449,―!$AH$15:$AI$40,2,FALSE)),"","error")))</f>
        <v/>
      </c>
      <c r="CB449" s="492" t="str">
        <f t="shared" si="23"/>
        <v/>
      </c>
      <c r="CC449" s="491" t="str">
        <f t="shared" si="24"/>
        <v/>
      </c>
      <c r="CD449" s="491" t="str">
        <f t="shared" si="25"/>
        <v/>
      </c>
      <c r="CE449" s="485"/>
      <c r="CF449" s="485"/>
      <c r="CG449" s="485"/>
      <c r="CH449" s="485"/>
      <c r="CI449" s="485" t="str">
        <f>分岐管理シート!BD447</f>
        <v/>
      </c>
      <c r="CJ449" s="493" t="str">
        <f t="shared" si="26"/>
        <v/>
      </c>
      <c r="CK449" s="555" t="str">
        <f>IF(D449="R6_補正",IF(SUM(変更カウント!D447:AR447)=0,"","error"),IF(AND(SUM(変更カウント!D447:AE447)=0,SUM(変更カウント!AH447:AP447)=0,変更カウント!AR447=0),"","error"))</f>
        <v/>
      </c>
    </row>
    <row r="450" spans="1:89" ht="24" thickBot="1" x14ac:dyDescent="0.25">
      <c r="A450" s="500"/>
      <c r="B450" s="501"/>
      <c r="C450" s="498">
        <v>376</v>
      </c>
      <c r="D450" s="467"/>
      <c r="E450" s="468"/>
      <c r="F450" s="469"/>
      <c r="G450" s="469"/>
      <c r="H450" s="469"/>
      <c r="I450" s="470"/>
      <c r="J450" s="470"/>
      <c r="K450" s="471"/>
      <c r="L450" s="470"/>
      <c r="M450" s="443"/>
      <c r="N450" s="443"/>
      <c r="O450" s="443"/>
      <c r="P450" s="472"/>
      <c r="Q450" s="197">
        <v>0</v>
      </c>
      <c r="R450" s="198">
        <v>0</v>
      </c>
      <c r="S450" s="473"/>
      <c r="T450" s="197"/>
      <c r="U450" s="197"/>
      <c r="V450" s="197"/>
      <c r="W450" s="474"/>
      <c r="X450" s="473"/>
      <c r="Y450" s="473"/>
      <c r="Z450" s="473"/>
      <c r="AA450" s="475"/>
      <c r="AB450" s="469"/>
      <c r="AC450" s="469"/>
      <c r="AD450" s="469"/>
      <c r="AE450" s="476"/>
      <c r="AF450" s="221"/>
      <c r="AG450" s="221"/>
      <c r="AH450" s="477"/>
      <c r="AI450" s="478"/>
      <c r="AJ450" s="475"/>
      <c r="AK450" s="479"/>
      <c r="AL450" s="479"/>
      <c r="AM450" s="480"/>
      <c r="AN450" s="479"/>
      <c r="AO450" s="481"/>
      <c r="AP450" s="482"/>
      <c r="AQ450" s="552"/>
      <c r="AR450" s="483"/>
      <c r="AS450" s="539"/>
      <c r="AT450" s="540"/>
      <c r="AU450" s="541"/>
      <c r="AV450" s="484"/>
      <c r="AW450" s="484"/>
      <c r="AX450" s="484"/>
      <c r="AY450" s="484"/>
      <c r="AZ450" s="484"/>
      <c r="BA450" s="484"/>
      <c r="BB450" s="485"/>
      <c r="BC450" s="485"/>
      <c r="BD450" s="486"/>
      <c r="BE450" s="487"/>
      <c r="BF450" s="485"/>
      <c r="BG450" s="484"/>
      <c r="BH450" s="485"/>
      <c r="BI450" s="485"/>
      <c r="BJ450" s="485"/>
      <c r="BK450" s="488"/>
      <c r="BL450" s="489"/>
      <c r="BM450" s="485"/>
      <c r="BN450" s="485"/>
      <c r="BO450" s="485"/>
      <c r="BP450" s="485"/>
      <c r="BQ450" s="490"/>
      <c r="BR450" s="485"/>
      <c r="BS450" s="491" t="str">
        <f>IF(F450="","",IF(OR(AND(分岐管理シート!D448&lt;9, 分岐管理シート!L448&lt;10),AND(分岐管理シート!D448&gt;9, 分岐管理シート!L448&gt;10)),"","error"))</f>
        <v/>
      </c>
      <c r="BT450" s="491"/>
      <c r="BU450" s="491"/>
      <c r="BV450" s="491"/>
      <c r="BW450" s="491"/>
      <c r="BX450" s="491" t="str">
        <f>IF(AND(D450="R7_補正", OR(分岐管理シート!AF448&lt;27,分岐管理シート!AF448&gt;39)),"error","")</f>
        <v/>
      </c>
      <c r="BY450" s="491" t="str">
        <f>IF(F450="","",IF(OR(分岐管理シート!AG448&lt;27,分岐管理シート!AG448&gt;39),"error",""))</f>
        <v/>
      </c>
      <c r="BZ450" s="491" t="str">
        <f>IF(F450="","",IF(AND(OR(AD450="○", D450="R7_補正", D450="R7_予備"), 分岐管理シート!AG448&gt;=27),"",IF(AND(分岐管理シート!AG448&lt;=38, 分岐管理シート!AG448&gt;=27),"","error")))</f>
        <v/>
      </c>
      <c r="CA450" s="492" t="str">
        <f>IF(OR(D450="", D450="R6_補正", D450="R7_予備"),
   "",IF(F450="","",IF(AND(VLOOKUP(AE450,―!$AH$15:$AI$40,2,FALSE) &lt;= VLOOKUP(AF450,―!$AH$15:$AI$40,2,FALSE),VLOOKUP(AF450,―!$AH$15:$AI$40,2,FALSE) &lt;= VLOOKUP(AG450,―!$AH$15:$AI$40,2,FALSE)),"","error")))</f>
        <v/>
      </c>
      <c r="CB450" s="492" t="str">
        <f t="shared" si="23"/>
        <v/>
      </c>
      <c r="CC450" s="491" t="str">
        <f t="shared" si="24"/>
        <v/>
      </c>
      <c r="CD450" s="491" t="str">
        <f t="shared" si="25"/>
        <v/>
      </c>
      <c r="CE450" s="485"/>
      <c r="CF450" s="485"/>
      <c r="CG450" s="485"/>
      <c r="CH450" s="485"/>
      <c r="CI450" s="485" t="str">
        <f>分岐管理シート!BD448</f>
        <v/>
      </c>
      <c r="CJ450" s="493" t="str">
        <f t="shared" si="26"/>
        <v/>
      </c>
      <c r="CK450" s="555" t="str">
        <f>IF(D450="R6_補正",IF(SUM(変更カウント!D448:AR448)=0,"","error"),IF(AND(SUM(変更カウント!D448:AE448)=0,SUM(変更カウント!AH448:AP448)=0,変更カウント!AR448=0),"","error"))</f>
        <v/>
      </c>
    </row>
    <row r="451" spans="1:89" ht="24" thickBot="1" x14ac:dyDescent="0.25">
      <c r="A451" s="500"/>
      <c r="B451" s="501"/>
      <c r="C451" s="499">
        <v>377</v>
      </c>
      <c r="D451" s="467"/>
      <c r="E451" s="468"/>
      <c r="F451" s="469"/>
      <c r="G451" s="469"/>
      <c r="H451" s="469"/>
      <c r="I451" s="470"/>
      <c r="J451" s="470"/>
      <c r="K451" s="471"/>
      <c r="L451" s="470"/>
      <c r="M451" s="443"/>
      <c r="N451" s="443"/>
      <c r="O451" s="443"/>
      <c r="P451" s="472"/>
      <c r="Q451" s="197">
        <v>0</v>
      </c>
      <c r="R451" s="198">
        <v>0</v>
      </c>
      <c r="S451" s="473"/>
      <c r="T451" s="197"/>
      <c r="U451" s="197"/>
      <c r="V451" s="197"/>
      <c r="W451" s="474"/>
      <c r="X451" s="473"/>
      <c r="Y451" s="473"/>
      <c r="Z451" s="473"/>
      <c r="AA451" s="475"/>
      <c r="AB451" s="469"/>
      <c r="AC451" s="469"/>
      <c r="AD451" s="469"/>
      <c r="AE451" s="476"/>
      <c r="AF451" s="221"/>
      <c r="AG451" s="221"/>
      <c r="AH451" s="477"/>
      <c r="AI451" s="478"/>
      <c r="AJ451" s="475"/>
      <c r="AK451" s="479"/>
      <c r="AL451" s="479"/>
      <c r="AM451" s="480"/>
      <c r="AN451" s="479"/>
      <c r="AO451" s="481"/>
      <c r="AP451" s="482"/>
      <c r="AQ451" s="552"/>
      <c r="AR451" s="483"/>
      <c r="AS451" s="539"/>
      <c r="AT451" s="540"/>
      <c r="AU451" s="541"/>
      <c r="AV451" s="484"/>
      <c r="AW451" s="484"/>
      <c r="AX451" s="484"/>
      <c r="AY451" s="484"/>
      <c r="AZ451" s="484"/>
      <c r="BA451" s="484"/>
      <c r="BB451" s="485"/>
      <c r="BC451" s="485"/>
      <c r="BD451" s="486"/>
      <c r="BE451" s="487"/>
      <c r="BF451" s="485"/>
      <c r="BG451" s="484"/>
      <c r="BH451" s="485"/>
      <c r="BI451" s="485"/>
      <c r="BJ451" s="485"/>
      <c r="BK451" s="488"/>
      <c r="BL451" s="489"/>
      <c r="BM451" s="485"/>
      <c r="BN451" s="485"/>
      <c r="BO451" s="485"/>
      <c r="BP451" s="485"/>
      <c r="BQ451" s="490"/>
      <c r="BR451" s="485"/>
      <c r="BS451" s="491" t="str">
        <f>IF(F451="","",IF(OR(AND(分岐管理シート!D449&lt;9, 分岐管理シート!L449&lt;10),AND(分岐管理シート!D449&gt;9, 分岐管理シート!L449&gt;10)),"","error"))</f>
        <v/>
      </c>
      <c r="BT451" s="491"/>
      <c r="BU451" s="491"/>
      <c r="BV451" s="491"/>
      <c r="BW451" s="491"/>
      <c r="BX451" s="491" t="str">
        <f>IF(AND(D451="R7_補正", OR(分岐管理シート!AF449&lt;27,分岐管理シート!AF449&gt;39)),"error","")</f>
        <v/>
      </c>
      <c r="BY451" s="491" t="str">
        <f>IF(F451="","",IF(OR(分岐管理シート!AG449&lt;27,分岐管理シート!AG449&gt;39),"error",""))</f>
        <v/>
      </c>
      <c r="BZ451" s="491" t="str">
        <f>IF(F451="","",IF(AND(OR(AD451="○", D451="R7_補正", D451="R7_予備"), 分岐管理シート!AG449&gt;=27),"",IF(AND(分岐管理シート!AG449&lt;=38, 分岐管理シート!AG449&gt;=27),"","error")))</f>
        <v/>
      </c>
      <c r="CA451" s="492" t="str">
        <f>IF(OR(D451="", D451="R6_補正", D451="R7_予備"),
   "",IF(F451="","",IF(AND(VLOOKUP(AE451,―!$AH$15:$AI$40,2,FALSE) &lt;= VLOOKUP(AF451,―!$AH$15:$AI$40,2,FALSE),VLOOKUP(AF451,―!$AH$15:$AI$40,2,FALSE) &lt;= VLOOKUP(AG451,―!$AH$15:$AI$40,2,FALSE)),"","error")))</f>
        <v/>
      </c>
      <c r="CB451" s="492" t="str">
        <f t="shared" si="23"/>
        <v/>
      </c>
      <c r="CC451" s="491" t="str">
        <f t="shared" si="24"/>
        <v/>
      </c>
      <c r="CD451" s="491" t="str">
        <f t="shared" si="25"/>
        <v/>
      </c>
      <c r="CE451" s="485"/>
      <c r="CF451" s="485"/>
      <c r="CG451" s="485"/>
      <c r="CH451" s="485"/>
      <c r="CI451" s="485" t="str">
        <f>分岐管理シート!BD449</f>
        <v/>
      </c>
      <c r="CJ451" s="493" t="str">
        <f t="shared" si="26"/>
        <v/>
      </c>
      <c r="CK451" s="555" t="str">
        <f>IF(D451="R6_補正",IF(SUM(変更カウント!D449:AR449)=0,"","error"),IF(AND(SUM(変更カウント!D449:AE449)=0,SUM(変更カウント!AH449:AP449)=0,変更カウント!AR449=0),"","error"))</f>
        <v/>
      </c>
    </row>
    <row r="452" spans="1:89" ht="24" thickBot="1" x14ac:dyDescent="0.25">
      <c r="A452" s="500"/>
      <c r="B452" s="501"/>
      <c r="C452" s="499">
        <v>378</v>
      </c>
      <c r="D452" s="467"/>
      <c r="E452" s="468"/>
      <c r="F452" s="469"/>
      <c r="G452" s="469"/>
      <c r="H452" s="469"/>
      <c r="I452" s="470"/>
      <c r="J452" s="470"/>
      <c r="K452" s="471"/>
      <c r="L452" s="470"/>
      <c r="M452" s="443"/>
      <c r="N452" s="443"/>
      <c r="O452" s="443"/>
      <c r="P452" s="472"/>
      <c r="Q452" s="197">
        <v>0</v>
      </c>
      <c r="R452" s="198">
        <v>0</v>
      </c>
      <c r="S452" s="473"/>
      <c r="T452" s="197"/>
      <c r="U452" s="197"/>
      <c r="V452" s="197"/>
      <c r="W452" s="474"/>
      <c r="X452" s="473"/>
      <c r="Y452" s="473"/>
      <c r="Z452" s="473"/>
      <c r="AA452" s="475"/>
      <c r="AB452" s="469"/>
      <c r="AC452" s="469"/>
      <c r="AD452" s="469"/>
      <c r="AE452" s="476"/>
      <c r="AF452" s="221"/>
      <c r="AG452" s="221"/>
      <c r="AH452" s="477"/>
      <c r="AI452" s="478"/>
      <c r="AJ452" s="475"/>
      <c r="AK452" s="479"/>
      <c r="AL452" s="479"/>
      <c r="AM452" s="480"/>
      <c r="AN452" s="479"/>
      <c r="AO452" s="481"/>
      <c r="AP452" s="482"/>
      <c r="AQ452" s="552"/>
      <c r="AR452" s="483"/>
      <c r="AS452" s="539"/>
      <c r="AT452" s="540"/>
      <c r="AU452" s="541"/>
      <c r="AV452" s="484"/>
      <c r="AW452" s="484"/>
      <c r="AX452" s="484"/>
      <c r="AY452" s="484"/>
      <c r="AZ452" s="484"/>
      <c r="BA452" s="484"/>
      <c r="BB452" s="485"/>
      <c r="BC452" s="485"/>
      <c r="BD452" s="486"/>
      <c r="BE452" s="487"/>
      <c r="BF452" s="485"/>
      <c r="BG452" s="484"/>
      <c r="BH452" s="485"/>
      <c r="BI452" s="485"/>
      <c r="BJ452" s="485"/>
      <c r="BK452" s="488"/>
      <c r="BL452" s="489"/>
      <c r="BM452" s="485"/>
      <c r="BN452" s="485"/>
      <c r="BO452" s="485"/>
      <c r="BP452" s="485"/>
      <c r="BQ452" s="490"/>
      <c r="BR452" s="485"/>
      <c r="BS452" s="491" t="str">
        <f>IF(F452="","",IF(OR(AND(分岐管理シート!D450&lt;9, 分岐管理シート!L450&lt;10),AND(分岐管理シート!D450&gt;9, 分岐管理シート!L450&gt;10)),"","error"))</f>
        <v/>
      </c>
      <c r="BT452" s="491"/>
      <c r="BU452" s="491"/>
      <c r="BV452" s="491"/>
      <c r="BW452" s="491"/>
      <c r="BX452" s="491" t="str">
        <f>IF(AND(D452="R7_補正", OR(分岐管理シート!AF450&lt;27,分岐管理シート!AF450&gt;39)),"error","")</f>
        <v/>
      </c>
      <c r="BY452" s="491" t="str">
        <f>IF(F452="","",IF(OR(分岐管理シート!AG450&lt;27,分岐管理シート!AG450&gt;39),"error",""))</f>
        <v/>
      </c>
      <c r="BZ452" s="491" t="str">
        <f>IF(F452="","",IF(AND(OR(AD452="○", D452="R7_補正", D452="R7_予備"), 分岐管理シート!AG450&gt;=27),"",IF(AND(分岐管理シート!AG450&lt;=38, 分岐管理シート!AG450&gt;=27),"","error")))</f>
        <v/>
      </c>
      <c r="CA452" s="492" t="str">
        <f>IF(OR(D452="", D452="R6_補正", D452="R7_予備"),
   "",IF(F452="","",IF(AND(VLOOKUP(AE452,―!$AH$15:$AI$40,2,FALSE) &lt;= VLOOKUP(AF452,―!$AH$15:$AI$40,2,FALSE),VLOOKUP(AF452,―!$AH$15:$AI$40,2,FALSE) &lt;= VLOOKUP(AG452,―!$AH$15:$AI$40,2,FALSE)),"","error")))</f>
        <v/>
      </c>
      <c r="CB452" s="492" t="str">
        <f t="shared" si="23"/>
        <v/>
      </c>
      <c r="CC452" s="491" t="str">
        <f t="shared" si="24"/>
        <v/>
      </c>
      <c r="CD452" s="491" t="str">
        <f t="shared" si="25"/>
        <v/>
      </c>
      <c r="CE452" s="485"/>
      <c r="CF452" s="485"/>
      <c r="CG452" s="485"/>
      <c r="CH452" s="485"/>
      <c r="CI452" s="485" t="str">
        <f>分岐管理シート!BD450</f>
        <v/>
      </c>
      <c r="CJ452" s="493" t="str">
        <f t="shared" si="26"/>
        <v/>
      </c>
      <c r="CK452" s="555" t="str">
        <f>IF(D452="R6_補正",IF(SUM(変更カウント!D450:AR450)=0,"","error"),IF(AND(SUM(変更カウント!D450:AE450)=0,SUM(変更カウント!AH450:AP450)=0,変更カウント!AR450=0),"","error"))</f>
        <v/>
      </c>
    </row>
    <row r="453" spans="1:89" ht="24" thickBot="1" x14ac:dyDescent="0.25">
      <c r="A453" s="500"/>
      <c r="B453" s="501"/>
      <c r="C453" s="498">
        <v>379</v>
      </c>
      <c r="D453" s="467"/>
      <c r="E453" s="468"/>
      <c r="F453" s="469"/>
      <c r="G453" s="469"/>
      <c r="H453" s="469"/>
      <c r="I453" s="470"/>
      <c r="J453" s="470"/>
      <c r="K453" s="471"/>
      <c r="L453" s="470"/>
      <c r="M453" s="443"/>
      <c r="N453" s="443"/>
      <c r="O453" s="443"/>
      <c r="P453" s="472"/>
      <c r="Q453" s="197">
        <v>0</v>
      </c>
      <c r="R453" s="198">
        <v>0</v>
      </c>
      <c r="S453" s="473"/>
      <c r="T453" s="197"/>
      <c r="U453" s="197"/>
      <c r="V453" s="197"/>
      <c r="W453" s="474"/>
      <c r="X453" s="473"/>
      <c r="Y453" s="473"/>
      <c r="Z453" s="473"/>
      <c r="AA453" s="475"/>
      <c r="AB453" s="469"/>
      <c r="AC453" s="469"/>
      <c r="AD453" s="469"/>
      <c r="AE453" s="476"/>
      <c r="AF453" s="221"/>
      <c r="AG453" s="221"/>
      <c r="AH453" s="477"/>
      <c r="AI453" s="478"/>
      <c r="AJ453" s="475"/>
      <c r="AK453" s="479"/>
      <c r="AL453" s="479"/>
      <c r="AM453" s="480"/>
      <c r="AN453" s="479"/>
      <c r="AO453" s="481"/>
      <c r="AP453" s="482"/>
      <c r="AQ453" s="552"/>
      <c r="AR453" s="483"/>
      <c r="AS453" s="539"/>
      <c r="AT453" s="540"/>
      <c r="AU453" s="541"/>
      <c r="AV453" s="484"/>
      <c r="AW453" s="484"/>
      <c r="AX453" s="484"/>
      <c r="AY453" s="484"/>
      <c r="AZ453" s="484"/>
      <c r="BA453" s="484"/>
      <c r="BB453" s="485"/>
      <c r="BC453" s="485"/>
      <c r="BD453" s="486"/>
      <c r="BE453" s="487"/>
      <c r="BF453" s="485"/>
      <c r="BG453" s="484"/>
      <c r="BH453" s="485"/>
      <c r="BI453" s="485"/>
      <c r="BJ453" s="485"/>
      <c r="BK453" s="488"/>
      <c r="BL453" s="489"/>
      <c r="BM453" s="485"/>
      <c r="BN453" s="485"/>
      <c r="BO453" s="485"/>
      <c r="BP453" s="485"/>
      <c r="BQ453" s="490"/>
      <c r="BR453" s="485"/>
      <c r="BS453" s="491" t="str">
        <f>IF(F453="","",IF(OR(AND(分岐管理シート!D451&lt;9, 分岐管理シート!L451&lt;10),AND(分岐管理シート!D451&gt;9, 分岐管理シート!L451&gt;10)),"","error"))</f>
        <v/>
      </c>
      <c r="BT453" s="491"/>
      <c r="BU453" s="491"/>
      <c r="BV453" s="491"/>
      <c r="BW453" s="491"/>
      <c r="BX453" s="491" t="str">
        <f>IF(AND(D453="R7_補正", OR(分岐管理シート!AF451&lt;27,分岐管理シート!AF451&gt;39)),"error","")</f>
        <v/>
      </c>
      <c r="BY453" s="491" t="str">
        <f>IF(F453="","",IF(OR(分岐管理シート!AG451&lt;27,分岐管理シート!AG451&gt;39),"error",""))</f>
        <v/>
      </c>
      <c r="BZ453" s="491" t="str">
        <f>IF(F453="","",IF(AND(OR(AD453="○", D453="R7_補正", D453="R7_予備"), 分岐管理シート!AG451&gt;=27),"",IF(AND(分岐管理シート!AG451&lt;=38, 分岐管理シート!AG451&gt;=27),"","error")))</f>
        <v/>
      </c>
      <c r="CA453" s="492" t="str">
        <f>IF(OR(D453="", D453="R6_補正", D453="R7_予備"),
   "",IF(F453="","",IF(AND(VLOOKUP(AE453,―!$AH$15:$AI$40,2,FALSE) &lt;= VLOOKUP(AF453,―!$AH$15:$AI$40,2,FALSE),VLOOKUP(AF453,―!$AH$15:$AI$40,2,FALSE) &lt;= VLOOKUP(AG453,―!$AH$15:$AI$40,2,FALSE)),"","error")))</f>
        <v/>
      </c>
      <c r="CB453" s="492" t="str">
        <f t="shared" si="23"/>
        <v/>
      </c>
      <c r="CC453" s="491" t="str">
        <f t="shared" si="24"/>
        <v/>
      </c>
      <c r="CD453" s="491" t="str">
        <f t="shared" si="25"/>
        <v/>
      </c>
      <c r="CE453" s="485"/>
      <c r="CF453" s="485"/>
      <c r="CG453" s="485"/>
      <c r="CH453" s="485"/>
      <c r="CI453" s="485" t="str">
        <f>分岐管理シート!BD451</f>
        <v/>
      </c>
      <c r="CJ453" s="493" t="str">
        <f t="shared" si="26"/>
        <v/>
      </c>
      <c r="CK453" s="555" t="str">
        <f>IF(D453="R6_補正",IF(SUM(変更カウント!D451:AR451)=0,"","error"),IF(AND(SUM(変更カウント!D451:AE451)=0,SUM(変更カウント!AH451:AP451)=0,変更カウント!AR451=0),"","error"))</f>
        <v/>
      </c>
    </row>
    <row r="454" spans="1:89" ht="24" thickBot="1" x14ac:dyDescent="0.25">
      <c r="A454" s="500"/>
      <c r="B454" s="501"/>
      <c r="C454" s="499">
        <v>380</v>
      </c>
      <c r="D454" s="467"/>
      <c r="E454" s="468"/>
      <c r="F454" s="469"/>
      <c r="G454" s="469"/>
      <c r="H454" s="469"/>
      <c r="I454" s="470"/>
      <c r="J454" s="470"/>
      <c r="K454" s="471"/>
      <c r="L454" s="470"/>
      <c r="M454" s="443"/>
      <c r="N454" s="443"/>
      <c r="O454" s="443"/>
      <c r="P454" s="472"/>
      <c r="Q454" s="197">
        <v>0</v>
      </c>
      <c r="R454" s="198">
        <v>0</v>
      </c>
      <c r="S454" s="473"/>
      <c r="T454" s="197"/>
      <c r="U454" s="197"/>
      <c r="V454" s="197"/>
      <c r="W454" s="474"/>
      <c r="X454" s="473"/>
      <c r="Y454" s="473"/>
      <c r="Z454" s="473"/>
      <c r="AA454" s="475"/>
      <c r="AB454" s="469"/>
      <c r="AC454" s="469"/>
      <c r="AD454" s="469"/>
      <c r="AE454" s="476"/>
      <c r="AF454" s="221"/>
      <c r="AG454" s="221"/>
      <c r="AH454" s="477"/>
      <c r="AI454" s="478"/>
      <c r="AJ454" s="475"/>
      <c r="AK454" s="479"/>
      <c r="AL454" s="479"/>
      <c r="AM454" s="480"/>
      <c r="AN454" s="479"/>
      <c r="AO454" s="481"/>
      <c r="AP454" s="482"/>
      <c r="AQ454" s="552"/>
      <c r="AR454" s="483"/>
      <c r="AS454" s="539"/>
      <c r="AT454" s="540"/>
      <c r="AU454" s="541"/>
      <c r="AV454" s="484"/>
      <c r="AW454" s="484"/>
      <c r="AX454" s="484"/>
      <c r="AY454" s="484"/>
      <c r="AZ454" s="484"/>
      <c r="BA454" s="484"/>
      <c r="BB454" s="485"/>
      <c r="BC454" s="485"/>
      <c r="BD454" s="486"/>
      <c r="BE454" s="487"/>
      <c r="BF454" s="485"/>
      <c r="BG454" s="484"/>
      <c r="BH454" s="485"/>
      <c r="BI454" s="485"/>
      <c r="BJ454" s="485"/>
      <c r="BK454" s="488"/>
      <c r="BL454" s="489"/>
      <c r="BM454" s="485"/>
      <c r="BN454" s="485"/>
      <c r="BO454" s="485"/>
      <c r="BP454" s="485"/>
      <c r="BQ454" s="490"/>
      <c r="BR454" s="485"/>
      <c r="BS454" s="491" t="str">
        <f>IF(F454="","",IF(OR(AND(分岐管理シート!D452&lt;9, 分岐管理シート!L452&lt;10),AND(分岐管理シート!D452&gt;9, 分岐管理シート!L452&gt;10)),"","error"))</f>
        <v/>
      </c>
      <c r="BT454" s="491"/>
      <c r="BU454" s="491"/>
      <c r="BV454" s="491"/>
      <c r="BW454" s="491"/>
      <c r="BX454" s="491" t="str">
        <f>IF(AND(D454="R7_補正", OR(分岐管理シート!AF452&lt;27,分岐管理シート!AF452&gt;39)),"error","")</f>
        <v/>
      </c>
      <c r="BY454" s="491" t="str">
        <f>IF(F454="","",IF(OR(分岐管理シート!AG452&lt;27,分岐管理シート!AG452&gt;39),"error",""))</f>
        <v/>
      </c>
      <c r="BZ454" s="491" t="str">
        <f>IF(F454="","",IF(AND(OR(AD454="○", D454="R7_補正", D454="R7_予備"), 分岐管理シート!AG452&gt;=27),"",IF(AND(分岐管理シート!AG452&lt;=38, 分岐管理シート!AG452&gt;=27),"","error")))</f>
        <v/>
      </c>
      <c r="CA454" s="492" t="str">
        <f>IF(OR(D454="", D454="R6_補正", D454="R7_予備"),
   "",IF(F454="","",IF(AND(VLOOKUP(AE454,―!$AH$15:$AI$40,2,FALSE) &lt;= VLOOKUP(AF454,―!$AH$15:$AI$40,2,FALSE),VLOOKUP(AF454,―!$AH$15:$AI$40,2,FALSE) &lt;= VLOOKUP(AG454,―!$AH$15:$AI$40,2,FALSE)),"","error")))</f>
        <v/>
      </c>
      <c r="CB454" s="492" t="str">
        <f t="shared" si="23"/>
        <v/>
      </c>
      <c r="CC454" s="491" t="str">
        <f t="shared" si="24"/>
        <v/>
      </c>
      <c r="CD454" s="491" t="str">
        <f t="shared" si="25"/>
        <v/>
      </c>
      <c r="CE454" s="485"/>
      <c r="CF454" s="485"/>
      <c r="CG454" s="485"/>
      <c r="CH454" s="485"/>
      <c r="CI454" s="485" t="str">
        <f>分岐管理シート!BD452</f>
        <v/>
      </c>
      <c r="CJ454" s="493" t="str">
        <f t="shared" si="26"/>
        <v/>
      </c>
      <c r="CK454" s="555" t="str">
        <f>IF(D454="R6_補正",IF(SUM(変更カウント!D452:AR452)=0,"","error"),IF(AND(SUM(変更カウント!D452:AE452)=0,SUM(変更カウント!AH452:AP452)=0,変更カウント!AR452=0),"","error"))</f>
        <v/>
      </c>
    </row>
    <row r="455" spans="1:89" ht="24" thickBot="1" x14ac:dyDescent="0.25">
      <c r="A455" s="500"/>
      <c r="B455" s="501"/>
      <c r="C455" s="499">
        <v>381</v>
      </c>
      <c r="D455" s="467"/>
      <c r="E455" s="468"/>
      <c r="F455" s="469"/>
      <c r="G455" s="469"/>
      <c r="H455" s="469"/>
      <c r="I455" s="470"/>
      <c r="J455" s="470"/>
      <c r="K455" s="471"/>
      <c r="L455" s="470"/>
      <c r="M455" s="443"/>
      <c r="N455" s="443"/>
      <c r="O455" s="443"/>
      <c r="P455" s="472"/>
      <c r="Q455" s="197">
        <v>0</v>
      </c>
      <c r="R455" s="198">
        <v>0</v>
      </c>
      <c r="S455" s="473"/>
      <c r="T455" s="197"/>
      <c r="U455" s="197"/>
      <c r="V455" s="197"/>
      <c r="W455" s="474"/>
      <c r="X455" s="473"/>
      <c r="Y455" s="473"/>
      <c r="Z455" s="473"/>
      <c r="AA455" s="475"/>
      <c r="AB455" s="469"/>
      <c r="AC455" s="469"/>
      <c r="AD455" s="469"/>
      <c r="AE455" s="476"/>
      <c r="AF455" s="221"/>
      <c r="AG455" s="221"/>
      <c r="AH455" s="477"/>
      <c r="AI455" s="478"/>
      <c r="AJ455" s="475"/>
      <c r="AK455" s="479"/>
      <c r="AL455" s="479"/>
      <c r="AM455" s="480"/>
      <c r="AN455" s="479"/>
      <c r="AO455" s="481"/>
      <c r="AP455" s="482"/>
      <c r="AQ455" s="552"/>
      <c r="AR455" s="483"/>
      <c r="AS455" s="539"/>
      <c r="AT455" s="540"/>
      <c r="AU455" s="541"/>
      <c r="AV455" s="484"/>
      <c r="AW455" s="484"/>
      <c r="AX455" s="484"/>
      <c r="AY455" s="484"/>
      <c r="AZ455" s="484"/>
      <c r="BA455" s="484"/>
      <c r="BB455" s="485"/>
      <c r="BC455" s="485"/>
      <c r="BD455" s="486"/>
      <c r="BE455" s="487"/>
      <c r="BF455" s="485"/>
      <c r="BG455" s="484"/>
      <c r="BH455" s="485"/>
      <c r="BI455" s="485"/>
      <c r="BJ455" s="485"/>
      <c r="BK455" s="488"/>
      <c r="BL455" s="489"/>
      <c r="BM455" s="485"/>
      <c r="BN455" s="485"/>
      <c r="BO455" s="485"/>
      <c r="BP455" s="485"/>
      <c r="BQ455" s="490"/>
      <c r="BR455" s="485"/>
      <c r="BS455" s="491" t="str">
        <f>IF(F455="","",IF(OR(AND(分岐管理シート!D453&lt;9, 分岐管理シート!L453&lt;10),AND(分岐管理シート!D453&gt;9, 分岐管理シート!L453&gt;10)),"","error"))</f>
        <v/>
      </c>
      <c r="BT455" s="491"/>
      <c r="BU455" s="491"/>
      <c r="BV455" s="491"/>
      <c r="BW455" s="491"/>
      <c r="BX455" s="491" t="str">
        <f>IF(AND(D455="R7_補正", OR(分岐管理シート!AF453&lt;27,分岐管理シート!AF453&gt;39)),"error","")</f>
        <v/>
      </c>
      <c r="BY455" s="491" t="str">
        <f>IF(F455="","",IF(OR(分岐管理シート!AG453&lt;27,分岐管理シート!AG453&gt;39),"error",""))</f>
        <v/>
      </c>
      <c r="BZ455" s="491" t="str">
        <f>IF(F455="","",IF(AND(OR(AD455="○", D455="R7_補正", D455="R7_予備"), 分岐管理シート!AG453&gt;=27),"",IF(AND(分岐管理シート!AG453&lt;=38, 分岐管理シート!AG453&gt;=27),"","error")))</f>
        <v/>
      </c>
      <c r="CA455" s="492" t="str">
        <f>IF(OR(D455="", D455="R6_補正", D455="R7_予備"),
   "",IF(F455="","",IF(AND(VLOOKUP(AE455,―!$AH$15:$AI$40,2,FALSE) &lt;= VLOOKUP(AF455,―!$AH$15:$AI$40,2,FALSE),VLOOKUP(AF455,―!$AH$15:$AI$40,2,FALSE) &lt;= VLOOKUP(AG455,―!$AH$15:$AI$40,2,FALSE)),"","error")))</f>
        <v/>
      </c>
      <c r="CB455" s="492" t="str">
        <f t="shared" si="23"/>
        <v/>
      </c>
      <c r="CC455" s="491" t="str">
        <f t="shared" si="24"/>
        <v/>
      </c>
      <c r="CD455" s="491" t="str">
        <f t="shared" si="25"/>
        <v/>
      </c>
      <c r="CE455" s="485"/>
      <c r="CF455" s="485"/>
      <c r="CG455" s="485"/>
      <c r="CH455" s="485"/>
      <c r="CI455" s="485" t="str">
        <f>分岐管理シート!BD453</f>
        <v/>
      </c>
      <c r="CJ455" s="493" t="str">
        <f t="shared" si="26"/>
        <v/>
      </c>
      <c r="CK455" s="555" t="str">
        <f>IF(D455="R6_補正",IF(SUM(変更カウント!D453:AR453)=0,"","error"),IF(AND(SUM(変更カウント!D453:AE453)=0,SUM(変更カウント!AH453:AP453)=0,変更カウント!AR453=0),"","error"))</f>
        <v/>
      </c>
    </row>
    <row r="456" spans="1:89" ht="24" thickBot="1" x14ac:dyDescent="0.25">
      <c r="A456" s="500"/>
      <c r="B456" s="501"/>
      <c r="C456" s="498">
        <v>382</v>
      </c>
      <c r="D456" s="467"/>
      <c r="E456" s="468"/>
      <c r="F456" s="469"/>
      <c r="G456" s="469"/>
      <c r="H456" s="469"/>
      <c r="I456" s="470"/>
      <c r="J456" s="470"/>
      <c r="K456" s="471"/>
      <c r="L456" s="470"/>
      <c r="M456" s="443"/>
      <c r="N456" s="443"/>
      <c r="O456" s="443"/>
      <c r="P456" s="472"/>
      <c r="Q456" s="197">
        <v>0</v>
      </c>
      <c r="R456" s="198">
        <v>0</v>
      </c>
      <c r="S456" s="473"/>
      <c r="T456" s="197"/>
      <c r="U456" s="197"/>
      <c r="V456" s="197"/>
      <c r="W456" s="474"/>
      <c r="X456" s="473"/>
      <c r="Y456" s="473"/>
      <c r="Z456" s="473"/>
      <c r="AA456" s="475"/>
      <c r="AB456" s="469"/>
      <c r="AC456" s="469"/>
      <c r="AD456" s="469"/>
      <c r="AE456" s="476"/>
      <c r="AF456" s="221"/>
      <c r="AG456" s="221"/>
      <c r="AH456" s="477"/>
      <c r="AI456" s="478"/>
      <c r="AJ456" s="475"/>
      <c r="AK456" s="479"/>
      <c r="AL456" s="479"/>
      <c r="AM456" s="480"/>
      <c r="AN456" s="479"/>
      <c r="AO456" s="481"/>
      <c r="AP456" s="482"/>
      <c r="AQ456" s="552"/>
      <c r="AR456" s="483"/>
      <c r="AS456" s="539"/>
      <c r="AT456" s="540"/>
      <c r="AU456" s="541"/>
      <c r="AV456" s="484"/>
      <c r="AW456" s="484"/>
      <c r="AX456" s="484"/>
      <c r="AY456" s="484"/>
      <c r="AZ456" s="484"/>
      <c r="BA456" s="484"/>
      <c r="BB456" s="485"/>
      <c r="BC456" s="485"/>
      <c r="BD456" s="486"/>
      <c r="BE456" s="487"/>
      <c r="BF456" s="485"/>
      <c r="BG456" s="484"/>
      <c r="BH456" s="485"/>
      <c r="BI456" s="485"/>
      <c r="BJ456" s="485"/>
      <c r="BK456" s="488"/>
      <c r="BL456" s="489"/>
      <c r="BM456" s="485"/>
      <c r="BN456" s="485"/>
      <c r="BO456" s="485"/>
      <c r="BP456" s="485"/>
      <c r="BQ456" s="490"/>
      <c r="BR456" s="485"/>
      <c r="BS456" s="491" t="str">
        <f>IF(F456="","",IF(OR(AND(分岐管理シート!D454&lt;9, 分岐管理シート!L454&lt;10),AND(分岐管理シート!D454&gt;9, 分岐管理シート!L454&gt;10)),"","error"))</f>
        <v/>
      </c>
      <c r="BT456" s="491"/>
      <c r="BU456" s="491"/>
      <c r="BV456" s="491"/>
      <c r="BW456" s="491"/>
      <c r="BX456" s="491" t="str">
        <f>IF(AND(D456="R7_補正", OR(分岐管理シート!AF454&lt;27,分岐管理シート!AF454&gt;39)),"error","")</f>
        <v/>
      </c>
      <c r="BY456" s="491" t="str">
        <f>IF(F456="","",IF(OR(分岐管理シート!AG454&lt;27,分岐管理シート!AG454&gt;39),"error",""))</f>
        <v/>
      </c>
      <c r="BZ456" s="491" t="str">
        <f>IF(F456="","",IF(AND(OR(AD456="○", D456="R7_補正", D456="R7_予備"), 分岐管理シート!AG454&gt;=27),"",IF(AND(分岐管理シート!AG454&lt;=38, 分岐管理シート!AG454&gt;=27),"","error")))</f>
        <v/>
      </c>
      <c r="CA456" s="492" t="str">
        <f>IF(OR(D456="", D456="R6_補正", D456="R7_予備"),
   "",IF(F456="","",IF(AND(VLOOKUP(AE456,―!$AH$15:$AI$40,2,FALSE) &lt;= VLOOKUP(AF456,―!$AH$15:$AI$40,2,FALSE),VLOOKUP(AF456,―!$AH$15:$AI$40,2,FALSE) &lt;= VLOOKUP(AG456,―!$AH$15:$AI$40,2,FALSE)),"","error")))</f>
        <v/>
      </c>
      <c r="CB456" s="492" t="str">
        <f t="shared" si="23"/>
        <v/>
      </c>
      <c r="CC456" s="491" t="str">
        <f t="shared" si="24"/>
        <v/>
      </c>
      <c r="CD456" s="491" t="str">
        <f t="shared" si="25"/>
        <v/>
      </c>
      <c r="CE456" s="485"/>
      <c r="CF456" s="485"/>
      <c r="CG456" s="485"/>
      <c r="CH456" s="485"/>
      <c r="CI456" s="485" t="str">
        <f>分岐管理シート!BD454</f>
        <v/>
      </c>
      <c r="CJ456" s="493" t="str">
        <f t="shared" si="26"/>
        <v/>
      </c>
      <c r="CK456" s="555" t="str">
        <f>IF(D456="R6_補正",IF(SUM(変更カウント!D454:AR454)=0,"","error"),IF(AND(SUM(変更カウント!D454:AE454)=0,SUM(変更カウント!AH454:AP454)=0,変更カウント!AR454=0),"","error"))</f>
        <v/>
      </c>
    </row>
    <row r="457" spans="1:89" ht="24" thickBot="1" x14ac:dyDescent="0.25">
      <c r="A457" s="500"/>
      <c r="B457" s="501"/>
      <c r="C457" s="499">
        <v>383</v>
      </c>
      <c r="D457" s="467"/>
      <c r="E457" s="468"/>
      <c r="F457" s="469"/>
      <c r="G457" s="469"/>
      <c r="H457" s="469"/>
      <c r="I457" s="470"/>
      <c r="J457" s="470"/>
      <c r="K457" s="471"/>
      <c r="L457" s="470"/>
      <c r="M457" s="443"/>
      <c r="N457" s="443"/>
      <c r="O457" s="443"/>
      <c r="P457" s="472"/>
      <c r="Q457" s="197">
        <v>0</v>
      </c>
      <c r="R457" s="198">
        <v>0</v>
      </c>
      <c r="S457" s="473"/>
      <c r="T457" s="197"/>
      <c r="U457" s="197"/>
      <c r="V457" s="197"/>
      <c r="W457" s="474"/>
      <c r="X457" s="473"/>
      <c r="Y457" s="473"/>
      <c r="Z457" s="473"/>
      <c r="AA457" s="475"/>
      <c r="AB457" s="469"/>
      <c r="AC457" s="469"/>
      <c r="AD457" s="469"/>
      <c r="AE457" s="476"/>
      <c r="AF457" s="221"/>
      <c r="AG457" s="221"/>
      <c r="AH457" s="477"/>
      <c r="AI457" s="478"/>
      <c r="AJ457" s="475"/>
      <c r="AK457" s="479"/>
      <c r="AL457" s="479"/>
      <c r="AM457" s="480"/>
      <c r="AN457" s="479"/>
      <c r="AO457" s="481"/>
      <c r="AP457" s="482"/>
      <c r="AQ457" s="552"/>
      <c r="AR457" s="483"/>
      <c r="AS457" s="539"/>
      <c r="AT457" s="540"/>
      <c r="AU457" s="541"/>
      <c r="AV457" s="484"/>
      <c r="AW457" s="484"/>
      <c r="AX457" s="484"/>
      <c r="AY457" s="484"/>
      <c r="AZ457" s="484"/>
      <c r="BA457" s="484"/>
      <c r="BB457" s="485"/>
      <c r="BC457" s="485"/>
      <c r="BD457" s="486"/>
      <c r="BE457" s="487"/>
      <c r="BF457" s="485"/>
      <c r="BG457" s="484"/>
      <c r="BH457" s="485"/>
      <c r="BI457" s="485"/>
      <c r="BJ457" s="485"/>
      <c r="BK457" s="488"/>
      <c r="BL457" s="489"/>
      <c r="BM457" s="485"/>
      <c r="BN457" s="485"/>
      <c r="BO457" s="485"/>
      <c r="BP457" s="485"/>
      <c r="BQ457" s="490"/>
      <c r="BR457" s="485"/>
      <c r="BS457" s="491" t="str">
        <f>IF(F457="","",IF(OR(AND(分岐管理シート!D455&lt;9, 分岐管理シート!L455&lt;10),AND(分岐管理シート!D455&gt;9, 分岐管理シート!L455&gt;10)),"","error"))</f>
        <v/>
      </c>
      <c r="BT457" s="491"/>
      <c r="BU457" s="491"/>
      <c r="BV457" s="491"/>
      <c r="BW457" s="491"/>
      <c r="BX457" s="491" t="str">
        <f>IF(AND(D457="R7_補正", OR(分岐管理シート!AF455&lt;27,分岐管理シート!AF455&gt;39)),"error","")</f>
        <v/>
      </c>
      <c r="BY457" s="491" t="str">
        <f>IF(F457="","",IF(OR(分岐管理シート!AG455&lt;27,分岐管理シート!AG455&gt;39),"error",""))</f>
        <v/>
      </c>
      <c r="BZ457" s="491" t="str">
        <f>IF(F457="","",IF(AND(OR(AD457="○", D457="R7_補正", D457="R7_予備"), 分岐管理シート!AG455&gt;=27),"",IF(AND(分岐管理シート!AG455&lt;=38, 分岐管理シート!AG455&gt;=27),"","error")))</f>
        <v/>
      </c>
      <c r="CA457" s="492" t="str">
        <f>IF(OR(D457="", D457="R6_補正", D457="R7_予備"),
   "",IF(F457="","",IF(AND(VLOOKUP(AE457,―!$AH$15:$AI$40,2,FALSE) &lt;= VLOOKUP(AF457,―!$AH$15:$AI$40,2,FALSE),VLOOKUP(AF457,―!$AH$15:$AI$40,2,FALSE) &lt;= VLOOKUP(AG457,―!$AH$15:$AI$40,2,FALSE)),"","error")))</f>
        <v/>
      </c>
      <c r="CB457" s="492" t="str">
        <f t="shared" si="23"/>
        <v/>
      </c>
      <c r="CC457" s="491" t="str">
        <f t="shared" si="24"/>
        <v/>
      </c>
      <c r="CD457" s="491" t="str">
        <f t="shared" si="25"/>
        <v/>
      </c>
      <c r="CE457" s="485"/>
      <c r="CF457" s="485"/>
      <c r="CG457" s="485"/>
      <c r="CH457" s="485"/>
      <c r="CI457" s="485" t="str">
        <f>分岐管理シート!BD455</f>
        <v/>
      </c>
      <c r="CJ457" s="493" t="str">
        <f t="shared" si="26"/>
        <v/>
      </c>
      <c r="CK457" s="555" t="str">
        <f>IF(D457="R6_補正",IF(SUM(変更カウント!D455:AR455)=0,"","error"),IF(AND(SUM(変更カウント!D455:AE455)=0,SUM(変更カウント!AH455:AP455)=0,変更カウント!AR455=0),"","error"))</f>
        <v/>
      </c>
    </row>
    <row r="458" spans="1:89" ht="24" thickBot="1" x14ac:dyDescent="0.25">
      <c r="A458" s="500"/>
      <c r="B458" s="501"/>
      <c r="C458" s="499">
        <v>384</v>
      </c>
      <c r="D458" s="467"/>
      <c r="E458" s="468"/>
      <c r="F458" s="469"/>
      <c r="G458" s="469"/>
      <c r="H458" s="469"/>
      <c r="I458" s="470"/>
      <c r="J458" s="470"/>
      <c r="K458" s="471"/>
      <c r="L458" s="470"/>
      <c r="M458" s="443"/>
      <c r="N458" s="443"/>
      <c r="O458" s="443"/>
      <c r="P458" s="472"/>
      <c r="Q458" s="197">
        <v>0</v>
      </c>
      <c r="R458" s="198">
        <v>0</v>
      </c>
      <c r="S458" s="473"/>
      <c r="T458" s="197"/>
      <c r="U458" s="197"/>
      <c r="V458" s="197"/>
      <c r="W458" s="474"/>
      <c r="X458" s="473"/>
      <c r="Y458" s="473"/>
      <c r="Z458" s="473"/>
      <c r="AA458" s="475"/>
      <c r="AB458" s="469"/>
      <c r="AC458" s="469"/>
      <c r="AD458" s="469"/>
      <c r="AE458" s="476"/>
      <c r="AF458" s="221"/>
      <c r="AG458" s="221"/>
      <c r="AH458" s="477"/>
      <c r="AI458" s="478"/>
      <c r="AJ458" s="475"/>
      <c r="AK458" s="479"/>
      <c r="AL458" s="479"/>
      <c r="AM458" s="480"/>
      <c r="AN458" s="479"/>
      <c r="AO458" s="481"/>
      <c r="AP458" s="482"/>
      <c r="AQ458" s="552"/>
      <c r="AR458" s="483"/>
      <c r="AS458" s="539"/>
      <c r="AT458" s="540"/>
      <c r="AU458" s="541"/>
      <c r="AV458" s="484"/>
      <c r="AW458" s="484"/>
      <c r="AX458" s="484"/>
      <c r="AY458" s="484"/>
      <c r="AZ458" s="484"/>
      <c r="BA458" s="484"/>
      <c r="BB458" s="485"/>
      <c r="BC458" s="485"/>
      <c r="BD458" s="486"/>
      <c r="BE458" s="487"/>
      <c r="BF458" s="485"/>
      <c r="BG458" s="484"/>
      <c r="BH458" s="485"/>
      <c r="BI458" s="485"/>
      <c r="BJ458" s="485"/>
      <c r="BK458" s="488"/>
      <c r="BL458" s="489"/>
      <c r="BM458" s="485"/>
      <c r="BN458" s="485"/>
      <c r="BO458" s="485"/>
      <c r="BP458" s="485"/>
      <c r="BQ458" s="490"/>
      <c r="BR458" s="485"/>
      <c r="BS458" s="491" t="str">
        <f>IF(F458="","",IF(OR(AND(分岐管理シート!D456&lt;9, 分岐管理シート!L456&lt;10),AND(分岐管理シート!D456&gt;9, 分岐管理シート!L456&gt;10)),"","error"))</f>
        <v/>
      </c>
      <c r="BT458" s="491"/>
      <c r="BU458" s="491"/>
      <c r="BV458" s="491"/>
      <c r="BW458" s="491"/>
      <c r="BX458" s="491" t="str">
        <f>IF(AND(D458="R7_補正", OR(分岐管理シート!AF456&lt;27,分岐管理シート!AF456&gt;39)),"error","")</f>
        <v/>
      </c>
      <c r="BY458" s="491" t="str">
        <f>IF(F458="","",IF(OR(分岐管理シート!AG456&lt;27,分岐管理シート!AG456&gt;39),"error",""))</f>
        <v/>
      </c>
      <c r="BZ458" s="491" t="str">
        <f>IF(F458="","",IF(AND(OR(AD458="○", D458="R7_補正", D458="R7_予備"), 分岐管理シート!AG456&gt;=27),"",IF(AND(分岐管理シート!AG456&lt;=38, 分岐管理シート!AG456&gt;=27),"","error")))</f>
        <v/>
      </c>
      <c r="CA458" s="492" t="str">
        <f>IF(OR(D458="", D458="R6_補正", D458="R7_予備"),
   "",IF(F458="","",IF(AND(VLOOKUP(AE458,―!$AH$15:$AI$40,2,FALSE) &lt;= VLOOKUP(AF458,―!$AH$15:$AI$40,2,FALSE),VLOOKUP(AF458,―!$AH$15:$AI$40,2,FALSE) &lt;= VLOOKUP(AG458,―!$AH$15:$AI$40,2,FALSE)),"","error")))</f>
        <v/>
      </c>
      <c r="CB458" s="492" t="str">
        <f t="shared" si="23"/>
        <v/>
      </c>
      <c r="CC458" s="491" t="str">
        <f t="shared" si="24"/>
        <v/>
      </c>
      <c r="CD458" s="491" t="str">
        <f t="shared" si="25"/>
        <v/>
      </c>
      <c r="CE458" s="485"/>
      <c r="CF458" s="485"/>
      <c r="CG458" s="485"/>
      <c r="CH458" s="485"/>
      <c r="CI458" s="485" t="str">
        <f>分岐管理シート!BD456</f>
        <v/>
      </c>
      <c r="CJ458" s="493" t="str">
        <f t="shared" si="26"/>
        <v/>
      </c>
      <c r="CK458" s="555" t="str">
        <f>IF(D458="R6_補正",IF(SUM(変更カウント!D456:AR456)=0,"","error"),IF(AND(SUM(変更カウント!D456:AE456)=0,SUM(変更カウント!AH456:AP456)=0,変更カウント!AR456=0),"","error"))</f>
        <v/>
      </c>
    </row>
    <row r="459" spans="1:89" ht="24" thickBot="1" x14ac:dyDescent="0.25">
      <c r="A459" s="500"/>
      <c r="B459" s="501"/>
      <c r="C459" s="498">
        <v>385</v>
      </c>
      <c r="D459" s="467"/>
      <c r="E459" s="468"/>
      <c r="F459" s="469"/>
      <c r="G459" s="469"/>
      <c r="H459" s="469"/>
      <c r="I459" s="470"/>
      <c r="J459" s="470"/>
      <c r="K459" s="471"/>
      <c r="L459" s="470"/>
      <c r="M459" s="443"/>
      <c r="N459" s="443"/>
      <c r="O459" s="443"/>
      <c r="P459" s="472"/>
      <c r="Q459" s="197">
        <v>0</v>
      </c>
      <c r="R459" s="198">
        <v>0</v>
      </c>
      <c r="S459" s="473"/>
      <c r="T459" s="197"/>
      <c r="U459" s="197"/>
      <c r="V459" s="197"/>
      <c r="W459" s="474"/>
      <c r="X459" s="473"/>
      <c r="Y459" s="473"/>
      <c r="Z459" s="473"/>
      <c r="AA459" s="475"/>
      <c r="AB459" s="469"/>
      <c r="AC459" s="469"/>
      <c r="AD459" s="469"/>
      <c r="AE459" s="476"/>
      <c r="AF459" s="221"/>
      <c r="AG459" s="221"/>
      <c r="AH459" s="477"/>
      <c r="AI459" s="478"/>
      <c r="AJ459" s="475"/>
      <c r="AK459" s="479"/>
      <c r="AL459" s="479"/>
      <c r="AM459" s="480"/>
      <c r="AN459" s="479"/>
      <c r="AO459" s="481"/>
      <c r="AP459" s="482"/>
      <c r="AQ459" s="552"/>
      <c r="AR459" s="483"/>
      <c r="AS459" s="539"/>
      <c r="AT459" s="540"/>
      <c r="AU459" s="541"/>
      <c r="AV459" s="484"/>
      <c r="AW459" s="484"/>
      <c r="AX459" s="484"/>
      <c r="AY459" s="484"/>
      <c r="AZ459" s="484"/>
      <c r="BA459" s="484"/>
      <c r="BB459" s="485"/>
      <c r="BC459" s="485"/>
      <c r="BD459" s="486"/>
      <c r="BE459" s="487"/>
      <c r="BF459" s="485"/>
      <c r="BG459" s="484"/>
      <c r="BH459" s="485"/>
      <c r="BI459" s="485"/>
      <c r="BJ459" s="485"/>
      <c r="BK459" s="488"/>
      <c r="BL459" s="489"/>
      <c r="BM459" s="485"/>
      <c r="BN459" s="485"/>
      <c r="BO459" s="485"/>
      <c r="BP459" s="485"/>
      <c r="BQ459" s="490"/>
      <c r="BR459" s="485"/>
      <c r="BS459" s="491" t="str">
        <f>IF(F459="","",IF(OR(AND(分岐管理シート!D457&lt;9, 分岐管理シート!L457&lt;10),AND(分岐管理シート!D457&gt;9, 分岐管理シート!L457&gt;10)),"","error"))</f>
        <v/>
      </c>
      <c r="BT459" s="491"/>
      <c r="BU459" s="491"/>
      <c r="BV459" s="491"/>
      <c r="BW459" s="491"/>
      <c r="BX459" s="491" t="str">
        <f>IF(AND(D459="R7_補正", OR(分岐管理シート!AF457&lt;27,分岐管理シート!AF457&gt;39)),"error","")</f>
        <v/>
      </c>
      <c r="BY459" s="491" t="str">
        <f>IF(F459="","",IF(OR(分岐管理シート!AG457&lt;27,分岐管理シート!AG457&gt;39),"error",""))</f>
        <v/>
      </c>
      <c r="BZ459" s="491" t="str">
        <f>IF(F459="","",IF(AND(OR(AD459="○", D459="R7_補正", D459="R7_予備"), 分岐管理シート!AG457&gt;=27),"",IF(AND(分岐管理シート!AG457&lt;=38, 分岐管理シート!AG457&gt;=27),"","error")))</f>
        <v/>
      </c>
      <c r="CA459" s="492" t="str">
        <f>IF(OR(D459="", D459="R6_補正", D459="R7_予備"),
   "",IF(F459="","",IF(AND(VLOOKUP(AE459,―!$AH$15:$AI$40,2,FALSE) &lt;= VLOOKUP(AF459,―!$AH$15:$AI$40,2,FALSE),VLOOKUP(AF459,―!$AH$15:$AI$40,2,FALSE) &lt;= VLOOKUP(AG459,―!$AH$15:$AI$40,2,FALSE)),"","error")))</f>
        <v/>
      </c>
      <c r="CB459" s="492" t="str">
        <f t="shared" si="23"/>
        <v/>
      </c>
      <c r="CC459" s="491" t="str">
        <f t="shared" si="24"/>
        <v/>
      </c>
      <c r="CD459" s="491" t="str">
        <f t="shared" si="25"/>
        <v/>
      </c>
      <c r="CE459" s="485"/>
      <c r="CF459" s="485"/>
      <c r="CG459" s="485"/>
      <c r="CH459" s="485"/>
      <c r="CI459" s="485" t="str">
        <f>分岐管理シート!BD457</f>
        <v/>
      </c>
      <c r="CJ459" s="493" t="str">
        <f t="shared" si="26"/>
        <v/>
      </c>
      <c r="CK459" s="555" t="str">
        <f>IF(D459="R6_補正",IF(SUM(変更カウント!D457:AR457)=0,"","error"),IF(AND(SUM(変更カウント!D457:AE457)=0,SUM(変更カウント!AH457:AP457)=0,変更カウント!AR457=0),"","error"))</f>
        <v/>
      </c>
    </row>
    <row r="460" spans="1:89" ht="24" thickBot="1" x14ac:dyDescent="0.25">
      <c r="A460" s="500"/>
      <c r="B460" s="501"/>
      <c r="C460" s="499">
        <v>386</v>
      </c>
      <c r="D460" s="467"/>
      <c r="E460" s="468"/>
      <c r="F460" s="469"/>
      <c r="G460" s="469"/>
      <c r="H460" s="469"/>
      <c r="I460" s="470"/>
      <c r="J460" s="470"/>
      <c r="K460" s="471"/>
      <c r="L460" s="470"/>
      <c r="M460" s="443"/>
      <c r="N460" s="443"/>
      <c r="O460" s="443"/>
      <c r="P460" s="472"/>
      <c r="Q460" s="197">
        <v>0</v>
      </c>
      <c r="R460" s="198">
        <v>0</v>
      </c>
      <c r="S460" s="473"/>
      <c r="T460" s="197"/>
      <c r="U460" s="197"/>
      <c r="V460" s="197"/>
      <c r="W460" s="474"/>
      <c r="X460" s="473"/>
      <c r="Y460" s="473"/>
      <c r="Z460" s="473"/>
      <c r="AA460" s="475"/>
      <c r="AB460" s="469"/>
      <c r="AC460" s="469"/>
      <c r="AD460" s="469"/>
      <c r="AE460" s="476"/>
      <c r="AF460" s="221"/>
      <c r="AG460" s="221"/>
      <c r="AH460" s="477"/>
      <c r="AI460" s="478"/>
      <c r="AJ460" s="475"/>
      <c r="AK460" s="479"/>
      <c r="AL460" s="479"/>
      <c r="AM460" s="480"/>
      <c r="AN460" s="479"/>
      <c r="AO460" s="481"/>
      <c r="AP460" s="482"/>
      <c r="AQ460" s="552"/>
      <c r="AR460" s="483"/>
      <c r="AS460" s="539"/>
      <c r="AT460" s="540"/>
      <c r="AU460" s="541"/>
      <c r="AV460" s="484"/>
      <c r="AW460" s="484"/>
      <c r="AX460" s="484"/>
      <c r="AY460" s="484"/>
      <c r="AZ460" s="484"/>
      <c r="BA460" s="484"/>
      <c r="BB460" s="485"/>
      <c r="BC460" s="485"/>
      <c r="BD460" s="486"/>
      <c r="BE460" s="487"/>
      <c r="BF460" s="485"/>
      <c r="BG460" s="484"/>
      <c r="BH460" s="485"/>
      <c r="BI460" s="485"/>
      <c r="BJ460" s="485"/>
      <c r="BK460" s="488"/>
      <c r="BL460" s="489"/>
      <c r="BM460" s="485"/>
      <c r="BN460" s="485"/>
      <c r="BO460" s="485"/>
      <c r="BP460" s="485"/>
      <c r="BQ460" s="490"/>
      <c r="BR460" s="485"/>
      <c r="BS460" s="491" t="str">
        <f>IF(F460="","",IF(OR(AND(分岐管理シート!D458&lt;9, 分岐管理シート!L458&lt;10),AND(分岐管理シート!D458&gt;9, 分岐管理シート!L458&gt;10)),"","error"))</f>
        <v/>
      </c>
      <c r="BT460" s="491"/>
      <c r="BU460" s="491"/>
      <c r="BV460" s="491"/>
      <c r="BW460" s="491"/>
      <c r="BX460" s="491" t="str">
        <f>IF(AND(D460="R7_補正", OR(分岐管理シート!AF458&lt;27,分岐管理シート!AF458&gt;39)),"error","")</f>
        <v/>
      </c>
      <c r="BY460" s="491" t="str">
        <f>IF(F460="","",IF(OR(分岐管理シート!AG458&lt;27,分岐管理シート!AG458&gt;39),"error",""))</f>
        <v/>
      </c>
      <c r="BZ460" s="491" t="str">
        <f>IF(F460="","",IF(AND(OR(AD460="○", D460="R7_補正", D460="R7_予備"), 分岐管理シート!AG458&gt;=27),"",IF(AND(分岐管理シート!AG458&lt;=38, 分岐管理シート!AG458&gt;=27),"","error")))</f>
        <v/>
      </c>
      <c r="CA460" s="492" t="str">
        <f>IF(OR(D460="", D460="R6_補正", D460="R7_予備"),
   "",IF(F460="","",IF(AND(VLOOKUP(AE460,―!$AH$15:$AI$40,2,FALSE) &lt;= VLOOKUP(AF460,―!$AH$15:$AI$40,2,FALSE),VLOOKUP(AF460,―!$AH$15:$AI$40,2,FALSE) &lt;= VLOOKUP(AG460,―!$AH$15:$AI$40,2,FALSE)),"","error")))</f>
        <v/>
      </c>
      <c r="CB460" s="492" t="str">
        <f t="shared" si="23"/>
        <v/>
      </c>
      <c r="CC460" s="491" t="str">
        <f t="shared" si="24"/>
        <v/>
      </c>
      <c r="CD460" s="491" t="str">
        <f t="shared" si="25"/>
        <v/>
      </c>
      <c r="CE460" s="485"/>
      <c r="CF460" s="485"/>
      <c r="CG460" s="485"/>
      <c r="CH460" s="485"/>
      <c r="CI460" s="485" t="str">
        <f>分岐管理シート!BD458</f>
        <v/>
      </c>
      <c r="CJ460" s="493" t="str">
        <f t="shared" si="26"/>
        <v/>
      </c>
      <c r="CK460" s="555" t="str">
        <f>IF(D460="R6_補正",IF(SUM(変更カウント!D458:AR458)=0,"","error"),IF(AND(SUM(変更カウント!D458:AE458)=0,SUM(変更カウント!AH458:AP458)=0,変更カウント!AR458=0),"","error"))</f>
        <v/>
      </c>
    </row>
    <row r="461" spans="1:89" ht="24" thickBot="1" x14ac:dyDescent="0.25">
      <c r="A461" s="500"/>
      <c r="B461" s="501"/>
      <c r="C461" s="499">
        <v>387</v>
      </c>
      <c r="D461" s="467"/>
      <c r="E461" s="468"/>
      <c r="F461" s="469"/>
      <c r="G461" s="469"/>
      <c r="H461" s="469"/>
      <c r="I461" s="470"/>
      <c r="J461" s="470"/>
      <c r="K461" s="471"/>
      <c r="L461" s="470"/>
      <c r="M461" s="443"/>
      <c r="N461" s="443"/>
      <c r="O461" s="443"/>
      <c r="P461" s="472"/>
      <c r="Q461" s="197">
        <v>0</v>
      </c>
      <c r="R461" s="198">
        <v>0</v>
      </c>
      <c r="S461" s="473"/>
      <c r="T461" s="197"/>
      <c r="U461" s="197"/>
      <c r="V461" s="197"/>
      <c r="W461" s="474"/>
      <c r="X461" s="473"/>
      <c r="Y461" s="473"/>
      <c r="Z461" s="473"/>
      <c r="AA461" s="475"/>
      <c r="AB461" s="469"/>
      <c r="AC461" s="469"/>
      <c r="AD461" s="469"/>
      <c r="AE461" s="476"/>
      <c r="AF461" s="221"/>
      <c r="AG461" s="221"/>
      <c r="AH461" s="477"/>
      <c r="AI461" s="478"/>
      <c r="AJ461" s="475"/>
      <c r="AK461" s="479"/>
      <c r="AL461" s="479"/>
      <c r="AM461" s="480"/>
      <c r="AN461" s="479"/>
      <c r="AO461" s="481"/>
      <c r="AP461" s="482"/>
      <c r="AQ461" s="552"/>
      <c r="AR461" s="483"/>
      <c r="AS461" s="539"/>
      <c r="AT461" s="540"/>
      <c r="AU461" s="541"/>
      <c r="AV461" s="484"/>
      <c r="AW461" s="484"/>
      <c r="AX461" s="484"/>
      <c r="AY461" s="484"/>
      <c r="AZ461" s="484"/>
      <c r="BA461" s="484"/>
      <c r="BB461" s="485"/>
      <c r="BC461" s="485"/>
      <c r="BD461" s="486"/>
      <c r="BE461" s="487"/>
      <c r="BF461" s="485"/>
      <c r="BG461" s="484"/>
      <c r="BH461" s="485"/>
      <c r="BI461" s="485"/>
      <c r="BJ461" s="485"/>
      <c r="BK461" s="488"/>
      <c r="BL461" s="489"/>
      <c r="BM461" s="485"/>
      <c r="BN461" s="485"/>
      <c r="BO461" s="485"/>
      <c r="BP461" s="485"/>
      <c r="BQ461" s="490"/>
      <c r="BR461" s="485"/>
      <c r="BS461" s="491" t="str">
        <f>IF(F461="","",IF(OR(AND(分岐管理シート!D459&lt;9, 分岐管理シート!L459&lt;10),AND(分岐管理シート!D459&gt;9, 分岐管理シート!L459&gt;10)),"","error"))</f>
        <v/>
      </c>
      <c r="BT461" s="491"/>
      <c r="BU461" s="491"/>
      <c r="BV461" s="491"/>
      <c r="BW461" s="491"/>
      <c r="BX461" s="491" t="str">
        <f>IF(AND(D461="R7_補正", OR(分岐管理シート!AF459&lt;27,分岐管理シート!AF459&gt;39)),"error","")</f>
        <v/>
      </c>
      <c r="BY461" s="491" t="str">
        <f>IF(F461="","",IF(OR(分岐管理シート!AG459&lt;27,分岐管理シート!AG459&gt;39),"error",""))</f>
        <v/>
      </c>
      <c r="BZ461" s="491" t="str">
        <f>IF(F461="","",IF(AND(OR(AD461="○", D461="R7_補正", D461="R7_予備"), 分岐管理シート!AG459&gt;=27),"",IF(AND(分岐管理シート!AG459&lt;=38, 分岐管理シート!AG459&gt;=27),"","error")))</f>
        <v/>
      </c>
      <c r="CA461" s="492" t="str">
        <f>IF(OR(D461="", D461="R6_補正", D461="R7_予備"),
   "",IF(F461="","",IF(AND(VLOOKUP(AE461,―!$AH$15:$AI$40,2,FALSE) &lt;= VLOOKUP(AF461,―!$AH$15:$AI$40,2,FALSE),VLOOKUP(AF461,―!$AH$15:$AI$40,2,FALSE) &lt;= VLOOKUP(AG461,―!$AH$15:$AI$40,2,FALSE)),"","error")))</f>
        <v/>
      </c>
      <c r="CB461" s="492" t="str">
        <f t="shared" si="23"/>
        <v/>
      </c>
      <c r="CC461" s="491" t="str">
        <f t="shared" si="24"/>
        <v/>
      </c>
      <c r="CD461" s="491" t="str">
        <f t="shared" si="25"/>
        <v/>
      </c>
      <c r="CE461" s="485"/>
      <c r="CF461" s="485"/>
      <c r="CG461" s="485"/>
      <c r="CH461" s="485"/>
      <c r="CI461" s="485" t="str">
        <f>分岐管理シート!BD459</f>
        <v/>
      </c>
      <c r="CJ461" s="493" t="str">
        <f t="shared" si="26"/>
        <v/>
      </c>
      <c r="CK461" s="555" t="str">
        <f>IF(D461="R6_補正",IF(SUM(変更カウント!D459:AR459)=0,"","error"),IF(AND(SUM(変更カウント!D459:AE459)=0,SUM(変更カウント!AH459:AP459)=0,変更カウント!AR459=0),"","error"))</f>
        <v/>
      </c>
    </row>
    <row r="462" spans="1:89" ht="24" thickBot="1" x14ac:dyDescent="0.25">
      <c r="A462" s="500"/>
      <c r="B462" s="501"/>
      <c r="C462" s="498">
        <v>388</v>
      </c>
      <c r="D462" s="467"/>
      <c r="E462" s="468"/>
      <c r="F462" s="469"/>
      <c r="G462" s="469"/>
      <c r="H462" s="469"/>
      <c r="I462" s="470"/>
      <c r="J462" s="470"/>
      <c r="K462" s="471"/>
      <c r="L462" s="470"/>
      <c r="M462" s="443"/>
      <c r="N462" s="443"/>
      <c r="O462" s="443"/>
      <c r="P462" s="472"/>
      <c r="Q462" s="197">
        <v>0</v>
      </c>
      <c r="R462" s="198">
        <v>0</v>
      </c>
      <c r="S462" s="473"/>
      <c r="T462" s="197"/>
      <c r="U462" s="197"/>
      <c r="V462" s="197"/>
      <c r="W462" s="474"/>
      <c r="X462" s="473"/>
      <c r="Y462" s="473"/>
      <c r="Z462" s="473"/>
      <c r="AA462" s="475"/>
      <c r="AB462" s="469"/>
      <c r="AC462" s="469"/>
      <c r="AD462" s="469"/>
      <c r="AE462" s="476"/>
      <c r="AF462" s="221"/>
      <c r="AG462" s="221"/>
      <c r="AH462" s="477"/>
      <c r="AI462" s="478"/>
      <c r="AJ462" s="475"/>
      <c r="AK462" s="479"/>
      <c r="AL462" s="479"/>
      <c r="AM462" s="480"/>
      <c r="AN462" s="479"/>
      <c r="AO462" s="481"/>
      <c r="AP462" s="482"/>
      <c r="AQ462" s="552"/>
      <c r="AR462" s="483"/>
      <c r="AS462" s="539"/>
      <c r="AT462" s="540"/>
      <c r="AU462" s="541"/>
      <c r="AV462" s="484"/>
      <c r="AW462" s="484"/>
      <c r="AX462" s="484"/>
      <c r="AY462" s="484"/>
      <c r="AZ462" s="484"/>
      <c r="BA462" s="484"/>
      <c r="BB462" s="485"/>
      <c r="BC462" s="485"/>
      <c r="BD462" s="486"/>
      <c r="BE462" s="487"/>
      <c r="BF462" s="485"/>
      <c r="BG462" s="484"/>
      <c r="BH462" s="485"/>
      <c r="BI462" s="485"/>
      <c r="BJ462" s="485"/>
      <c r="BK462" s="488"/>
      <c r="BL462" s="489"/>
      <c r="BM462" s="485"/>
      <c r="BN462" s="485"/>
      <c r="BO462" s="485"/>
      <c r="BP462" s="485"/>
      <c r="BQ462" s="490"/>
      <c r="BR462" s="485"/>
      <c r="BS462" s="491" t="str">
        <f>IF(F462="","",IF(OR(AND(分岐管理シート!D460&lt;9, 分岐管理シート!L460&lt;10),AND(分岐管理シート!D460&gt;9, 分岐管理シート!L460&gt;10)),"","error"))</f>
        <v/>
      </c>
      <c r="BT462" s="491"/>
      <c r="BU462" s="491"/>
      <c r="BV462" s="491"/>
      <c r="BW462" s="491"/>
      <c r="BX462" s="491" t="str">
        <f>IF(AND(D462="R7_補正", OR(分岐管理シート!AF460&lt;27,分岐管理シート!AF460&gt;39)),"error","")</f>
        <v/>
      </c>
      <c r="BY462" s="491" t="str">
        <f>IF(F462="","",IF(OR(分岐管理シート!AG460&lt;27,分岐管理シート!AG460&gt;39),"error",""))</f>
        <v/>
      </c>
      <c r="BZ462" s="491" t="str">
        <f>IF(F462="","",IF(AND(OR(AD462="○", D462="R7_補正", D462="R7_予備"), 分岐管理シート!AG460&gt;=27),"",IF(AND(分岐管理シート!AG460&lt;=38, 分岐管理シート!AG460&gt;=27),"","error")))</f>
        <v/>
      </c>
      <c r="CA462" s="492" t="str">
        <f>IF(OR(D462="", D462="R6_補正", D462="R7_予備"),
   "",IF(F462="","",IF(AND(VLOOKUP(AE462,―!$AH$15:$AI$40,2,FALSE) &lt;= VLOOKUP(AF462,―!$AH$15:$AI$40,2,FALSE),VLOOKUP(AF462,―!$AH$15:$AI$40,2,FALSE) &lt;= VLOOKUP(AG462,―!$AH$15:$AI$40,2,FALSE)),"","error")))</f>
        <v/>
      </c>
      <c r="CB462" s="492" t="str">
        <f t="shared" si="23"/>
        <v/>
      </c>
      <c r="CC462" s="491" t="str">
        <f t="shared" si="24"/>
        <v/>
      </c>
      <c r="CD462" s="491" t="str">
        <f t="shared" si="25"/>
        <v/>
      </c>
      <c r="CE462" s="485"/>
      <c r="CF462" s="485"/>
      <c r="CG462" s="485"/>
      <c r="CH462" s="485"/>
      <c r="CI462" s="485" t="str">
        <f>分岐管理シート!BD460</f>
        <v/>
      </c>
      <c r="CJ462" s="493" t="str">
        <f t="shared" si="26"/>
        <v/>
      </c>
      <c r="CK462" s="555" t="str">
        <f>IF(D462="R6_補正",IF(SUM(変更カウント!D460:AR460)=0,"","error"),IF(AND(SUM(変更カウント!D460:AE460)=0,SUM(変更カウント!AH460:AP460)=0,変更カウント!AR460=0),"","error"))</f>
        <v/>
      </c>
    </row>
    <row r="463" spans="1:89" ht="24" thickBot="1" x14ac:dyDescent="0.25">
      <c r="A463" s="500"/>
      <c r="B463" s="501"/>
      <c r="C463" s="499">
        <v>389</v>
      </c>
      <c r="D463" s="467"/>
      <c r="E463" s="468"/>
      <c r="F463" s="469"/>
      <c r="G463" s="469"/>
      <c r="H463" s="469"/>
      <c r="I463" s="470"/>
      <c r="J463" s="470"/>
      <c r="K463" s="471"/>
      <c r="L463" s="470"/>
      <c r="M463" s="443"/>
      <c r="N463" s="443"/>
      <c r="O463" s="443"/>
      <c r="P463" s="472"/>
      <c r="Q463" s="197">
        <v>0</v>
      </c>
      <c r="R463" s="198">
        <v>0</v>
      </c>
      <c r="S463" s="473"/>
      <c r="T463" s="197"/>
      <c r="U463" s="197"/>
      <c r="V463" s="197"/>
      <c r="W463" s="474"/>
      <c r="X463" s="473"/>
      <c r="Y463" s="473"/>
      <c r="Z463" s="473"/>
      <c r="AA463" s="475"/>
      <c r="AB463" s="469"/>
      <c r="AC463" s="469"/>
      <c r="AD463" s="469"/>
      <c r="AE463" s="476"/>
      <c r="AF463" s="221"/>
      <c r="AG463" s="221"/>
      <c r="AH463" s="477"/>
      <c r="AI463" s="478"/>
      <c r="AJ463" s="475"/>
      <c r="AK463" s="479"/>
      <c r="AL463" s="479"/>
      <c r="AM463" s="480"/>
      <c r="AN463" s="479"/>
      <c r="AO463" s="481"/>
      <c r="AP463" s="482"/>
      <c r="AQ463" s="552"/>
      <c r="AR463" s="483"/>
      <c r="AS463" s="539"/>
      <c r="AT463" s="540"/>
      <c r="AU463" s="541"/>
      <c r="AV463" s="484"/>
      <c r="AW463" s="484"/>
      <c r="AX463" s="484"/>
      <c r="AY463" s="484"/>
      <c r="AZ463" s="484"/>
      <c r="BA463" s="484"/>
      <c r="BB463" s="485"/>
      <c r="BC463" s="485"/>
      <c r="BD463" s="486"/>
      <c r="BE463" s="487"/>
      <c r="BF463" s="485"/>
      <c r="BG463" s="484"/>
      <c r="BH463" s="485"/>
      <c r="BI463" s="485"/>
      <c r="BJ463" s="485"/>
      <c r="BK463" s="488"/>
      <c r="BL463" s="489"/>
      <c r="BM463" s="485"/>
      <c r="BN463" s="485"/>
      <c r="BO463" s="485"/>
      <c r="BP463" s="485"/>
      <c r="BQ463" s="490"/>
      <c r="BR463" s="485"/>
      <c r="BS463" s="491" t="str">
        <f>IF(F463="","",IF(OR(AND(分岐管理シート!D461&lt;9, 分岐管理シート!L461&lt;10),AND(分岐管理シート!D461&gt;9, 分岐管理シート!L461&gt;10)),"","error"))</f>
        <v/>
      </c>
      <c r="BT463" s="491"/>
      <c r="BU463" s="491"/>
      <c r="BV463" s="491"/>
      <c r="BW463" s="491"/>
      <c r="BX463" s="491" t="str">
        <f>IF(AND(D463="R7_補正", OR(分岐管理シート!AF461&lt;27,分岐管理シート!AF461&gt;39)),"error","")</f>
        <v/>
      </c>
      <c r="BY463" s="491" t="str">
        <f>IF(F463="","",IF(OR(分岐管理シート!AG461&lt;27,分岐管理シート!AG461&gt;39),"error",""))</f>
        <v/>
      </c>
      <c r="BZ463" s="491" t="str">
        <f>IF(F463="","",IF(AND(OR(AD463="○", D463="R7_補正", D463="R7_予備"), 分岐管理シート!AG461&gt;=27),"",IF(AND(分岐管理シート!AG461&lt;=38, 分岐管理シート!AG461&gt;=27),"","error")))</f>
        <v/>
      </c>
      <c r="CA463" s="492" t="str">
        <f>IF(OR(D463="", D463="R6_補正", D463="R7_予備"),
   "",IF(F463="","",IF(AND(VLOOKUP(AE463,―!$AH$15:$AI$40,2,FALSE) &lt;= VLOOKUP(AF463,―!$AH$15:$AI$40,2,FALSE),VLOOKUP(AF463,―!$AH$15:$AI$40,2,FALSE) &lt;= VLOOKUP(AG463,―!$AH$15:$AI$40,2,FALSE)),"","error")))</f>
        <v/>
      </c>
      <c r="CB463" s="492" t="str">
        <f t="shared" si="23"/>
        <v/>
      </c>
      <c r="CC463" s="491" t="str">
        <f t="shared" si="24"/>
        <v/>
      </c>
      <c r="CD463" s="491" t="str">
        <f t="shared" si="25"/>
        <v/>
      </c>
      <c r="CE463" s="485"/>
      <c r="CF463" s="485"/>
      <c r="CG463" s="485"/>
      <c r="CH463" s="485"/>
      <c r="CI463" s="485" t="str">
        <f>分岐管理シート!BD461</f>
        <v/>
      </c>
      <c r="CJ463" s="493" t="str">
        <f t="shared" si="26"/>
        <v/>
      </c>
      <c r="CK463" s="555" t="str">
        <f>IF(D463="R6_補正",IF(SUM(変更カウント!D461:AR461)=0,"","error"),IF(AND(SUM(変更カウント!D461:AE461)=0,SUM(変更カウント!AH461:AP461)=0,変更カウント!AR461=0),"","error"))</f>
        <v/>
      </c>
    </row>
    <row r="464" spans="1:89" ht="24" thickBot="1" x14ac:dyDescent="0.25">
      <c r="A464" s="500"/>
      <c r="B464" s="501"/>
      <c r="C464" s="499">
        <v>390</v>
      </c>
      <c r="D464" s="467"/>
      <c r="E464" s="468"/>
      <c r="F464" s="469"/>
      <c r="G464" s="469"/>
      <c r="H464" s="469"/>
      <c r="I464" s="470"/>
      <c r="J464" s="470"/>
      <c r="K464" s="471"/>
      <c r="L464" s="470"/>
      <c r="M464" s="443"/>
      <c r="N464" s="443"/>
      <c r="O464" s="443"/>
      <c r="P464" s="472"/>
      <c r="Q464" s="197">
        <v>0</v>
      </c>
      <c r="R464" s="198">
        <v>0</v>
      </c>
      <c r="S464" s="473"/>
      <c r="T464" s="197"/>
      <c r="U464" s="197"/>
      <c r="V464" s="197"/>
      <c r="W464" s="474"/>
      <c r="X464" s="473"/>
      <c r="Y464" s="473"/>
      <c r="Z464" s="473"/>
      <c r="AA464" s="475"/>
      <c r="AB464" s="469"/>
      <c r="AC464" s="469"/>
      <c r="AD464" s="469"/>
      <c r="AE464" s="476"/>
      <c r="AF464" s="221"/>
      <c r="AG464" s="221"/>
      <c r="AH464" s="477"/>
      <c r="AI464" s="478"/>
      <c r="AJ464" s="475"/>
      <c r="AK464" s="479"/>
      <c r="AL464" s="479"/>
      <c r="AM464" s="480"/>
      <c r="AN464" s="479"/>
      <c r="AO464" s="481"/>
      <c r="AP464" s="482"/>
      <c r="AQ464" s="552"/>
      <c r="AR464" s="483"/>
      <c r="AS464" s="539"/>
      <c r="AT464" s="540"/>
      <c r="AU464" s="541"/>
      <c r="AV464" s="484"/>
      <c r="AW464" s="484"/>
      <c r="AX464" s="484"/>
      <c r="AY464" s="484"/>
      <c r="AZ464" s="484"/>
      <c r="BA464" s="484"/>
      <c r="BB464" s="485"/>
      <c r="BC464" s="485"/>
      <c r="BD464" s="486"/>
      <c r="BE464" s="487"/>
      <c r="BF464" s="485"/>
      <c r="BG464" s="484"/>
      <c r="BH464" s="485"/>
      <c r="BI464" s="485"/>
      <c r="BJ464" s="485"/>
      <c r="BK464" s="488"/>
      <c r="BL464" s="489"/>
      <c r="BM464" s="485"/>
      <c r="BN464" s="485"/>
      <c r="BO464" s="485"/>
      <c r="BP464" s="485"/>
      <c r="BQ464" s="490"/>
      <c r="BR464" s="485"/>
      <c r="BS464" s="491" t="str">
        <f>IF(F464="","",IF(OR(AND(分岐管理シート!D462&lt;9, 分岐管理シート!L462&lt;10),AND(分岐管理シート!D462&gt;9, 分岐管理シート!L462&gt;10)),"","error"))</f>
        <v/>
      </c>
      <c r="BT464" s="491"/>
      <c r="BU464" s="491"/>
      <c r="BV464" s="491"/>
      <c r="BW464" s="491"/>
      <c r="BX464" s="491" t="str">
        <f>IF(AND(D464="R7_補正", OR(分岐管理シート!AF462&lt;27,分岐管理シート!AF462&gt;39)),"error","")</f>
        <v/>
      </c>
      <c r="BY464" s="491" t="str">
        <f>IF(F464="","",IF(OR(分岐管理シート!AG462&lt;27,分岐管理シート!AG462&gt;39),"error",""))</f>
        <v/>
      </c>
      <c r="BZ464" s="491" t="str">
        <f>IF(F464="","",IF(AND(OR(AD464="○", D464="R7_補正", D464="R7_予備"), 分岐管理シート!AG462&gt;=27),"",IF(AND(分岐管理シート!AG462&lt;=38, 分岐管理シート!AG462&gt;=27),"","error")))</f>
        <v/>
      </c>
      <c r="CA464" s="492" t="str">
        <f>IF(OR(D464="", D464="R6_補正", D464="R7_予備"),
   "",IF(F464="","",IF(AND(VLOOKUP(AE464,―!$AH$15:$AI$40,2,FALSE) &lt;= VLOOKUP(AF464,―!$AH$15:$AI$40,2,FALSE),VLOOKUP(AF464,―!$AH$15:$AI$40,2,FALSE) &lt;= VLOOKUP(AG464,―!$AH$15:$AI$40,2,FALSE)),"","error")))</f>
        <v/>
      </c>
      <c r="CB464" s="492" t="str">
        <f t="shared" ref="CB464:CB476" si="27">IF(AND(AD464&lt;&gt;"○",AG464="R8.4以降",AQ464=""),"error","")</f>
        <v/>
      </c>
      <c r="CC464" s="491" t="str">
        <f t="shared" ref="CC464:CC475" si="28">IF(AQ464&lt;&gt;"",IF(AND(AD464&lt;&gt;"○",AG464="R8.4以降"),"","error"),"")</f>
        <v/>
      </c>
      <c r="CD464" s="491" t="str">
        <f t="shared" ref="CD464:CD474" si="29">IF(AND(D464="R6_補正", AD464&lt;&gt;"○", AG464="R8.4以降"), "error", "")</f>
        <v/>
      </c>
      <c r="CE464" s="485"/>
      <c r="CF464" s="485"/>
      <c r="CG464" s="485"/>
      <c r="CH464" s="485"/>
      <c r="CI464" s="485" t="str">
        <f>分岐管理シート!BD462</f>
        <v/>
      </c>
      <c r="CJ464" s="493" t="str">
        <f t="shared" si="26"/>
        <v/>
      </c>
      <c r="CK464" s="555" t="str">
        <f>IF(D464="R6_補正",IF(SUM(変更カウント!D462:AR462)=0,"","error"),IF(AND(SUM(変更カウント!D462:AE462)=0,SUM(変更カウント!AH462:AP462)=0,変更カウント!AR462=0),"","error"))</f>
        <v/>
      </c>
    </row>
    <row r="465" spans="1:89" ht="24" thickBot="1" x14ac:dyDescent="0.25">
      <c r="A465" s="500"/>
      <c r="B465" s="501"/>
      <c r="C465" s="498">
        <v>391</v>
      </c>
      <c r="D465" s="467"/>
      <c r="E465" s="468"/>
      <c r="F465" s="469"/>
      <c r="G465" s="469"/>
      <c r="H465" s="469"/>
      <c r="I465" s="470"/>
      <c r="J465" s="470"/>
      <c r="K465" s="471"/>
      <c r="L465" s="470"/>
      <c r="M465" s="443"/>
      <c r="N465" s="443"/>
      <c r="O465" s="443"/>
      <c r="P465" s="472"/>
      <c r="Q465" s="197">
        <v>0</v>
      </c>
      <c r="R465" s="198">
        <v>0</v>
      </c>
      <c r="S465" s="473"/>
      <c r="T465" s="197"/>
      <c r="U465" s="197"/>
      <c r="V465" s="197"/>
      <c r="W465" s="474"/>
      <c r="X465" s="473"/>
      <c r="Y465" s="473"/>
      <c r="Z465" s="473"/>
      <c r="AA465" s="475"/>
      <c r="AB465" s="469"/>
      <c r="AC465" s="469"/>
      <c r="AD465" s="469"/>
      <c r="AE465" s="476"/>
      <c r="AF465" s="221"/>
      <c r="AG465" s="221"/>
      <c r="AH465" s="477"/>
      <c r="AI465" s="478"/>
      <c r="AJ465" s="475"/>
      <c r="AK465" s="479"/>
      <c r="AL465" s="479"/>
      <c r="AM465" s="480"/>
      <c r="AN465" s="479"/>
      <c r="AO465" s="481"/>
      <c r="AP465" s="482"/>
      <c r="AQ465" s="552"/>
      <c r="AR465" s="483"/>
      <c r="AS465" s="539"/>
      <c r="AT465" s="540"/>
      <c r="AU465" s="541"/>
      <c r="AV465" s="484"/>
      <c r="AW465" s="484"/>
      <c r="AX465" s="484"/>
      <c r="AY465" s="484"/>
      <c r="AZ465" s="484"/>
      <c r="BA465" s="484"/>
      <c r="BB465" s="485"/>
      <c r="BC465" s="485"/>
      <c r="BD465" s="486"/>
      <c r="BE465" s="487"/>
      <c r="BF465" s="485"/>
      <c r="BG465" s="484"/>
      <c r="BH465" s="485"/>
      <c r="BI465" s="485"/>
      <c r="BJ465" s="485"/>
      <c r="BK465" s="488"/>
      <c r="BL465" s="489"/>
      <c r="BM465" s="485"/>
      <c r="BN465" s="485"/>
      <c r="BO465" s="485"/>
      <c r="BP465" s="485"/>
      <c r="BQ465" s="490"/>
      <c r="BR465" s="485"/>
      <c r="BS465" s="491" t="str">
        <f>IF(F465="","",IF(OR(AND(分岐管理シート!D463&lt;9, 分岐管理シート!L463&lt;10),AND(分岐管理シート!D463&gt;9, 分岐管理シート!L463&gt;10)),"","error"))</f>
        <v/>
      </c>
      <c r="BT465" s="491"/>
      <c r="BU465" s="491"/>
      <c r="BV465" s="491"/>
      <c r="BW465" s="491"/>
      <c r="BX465" s="491" t="str">
        <f>IF(AND(D465="R7_補正", OR(分岐管理シート!AF463&lt;27,分岐管理シート!AF463&gt;39)),"error","")</f>
        <v/>
      </c>
      <c r="BY465" s="491" t="str">
        <f>IF(F465="","",IF(OR(分岐管理シート!AG463&lt;27,分岐管理シート!AG463&gt;39),"error",""))</f>
        <v/>
      </c>
      <c r="BZ465" s="491" t="str">
        <f>IF(F465="","",IF(AND(OR(AD465="○", D465="R7_補正", D465="R7_予備"), 分岐管理シート!AG463&gt;=27),"",IF(AND(分岐管理シート!AG463&lt;=38, 分岐管理シート!AG463&gt;=27),"","error")))</f>
        <v/>
      </c>
      <c r="CA465" s="492" t="str">
        <f>IF(OR(D465="", D465="R6_補正", D465="R7_予備"),
   "",IF(F465="","",IF(AND(VLOOKUP(AE465,―!$AH$15:$AI$40,2,FALSE) &lt;= VLOOKUP(AF465,―!$AH$15:$AI$40,2,FALSE),VLOOKUP(AF465,―!$AH$15:$AI$40,2,FALSE) &lt;= VLOOKUP(AG465,―!$AH$15:$AI$40,2,FALSE)),"","error")))</f>
        <v/>
      </c>
      <c r="CB465" s="492" t="str">
        <f t="shared" si="27"/>
        <v/>
      </c>
      <c r="CC465" s="491" t="str">
        <f t="shared" si="28"/>
        <v/>
      </c>
      <c r="CD465" s="491" t="str">
        <f t="shared" si="29"/>
        <v/>
      </c>
      <c r="CE465" s="485"/>
      <c r="CF465" s="485"/>
      <c r="CG465" s="485"/>
      <c r="CH465" s="485"/>
      <c r="CI465" s="485" t="str">
        <f>分岐管理シート!BD463</f>
        <v/>
      </c>
      <c r="CJ465" s="493" t="str">
        <f t="shared" ref="CJ465:CJ474" si="30">IF(AND(F465="",OR(D465&lt;&gt;"",E465&lt;&gt;"",G465&lt;&gt;"",H465&lt;&gt;"",I465&lt;&gt;"",J465&lt;&gt;"",K465&lt;&gt;"",L465&lt;&gt;"",P465&lt;&gt;"",S465&lt;&gt;"",W465&lt;&gt;"",Y465&lt;&gt;"",AA465&lt;&gt;"",AB465&lt;&gt;"",AC465&lt;&gt;"",AD465&lt;&gt;"",AE465&lt;&gt;"",AG465&lt;&gt;"",AH465&lt;&gt;"",AI465&lt;&gt;"",AJ465&lt;&gt;"",AO465&lt;&gt;"",AQ465&lt;&gt;"",AR465&lt;&gt;"")),"error","")</f>
        <v/>
      </c>
      <c r="CK465" s="555" t="str">
        <f>IF(D465="R6_補正",IF(SUM(変更カウント!D463:AR463)=0,"","error"),IF(AND(SUM(変更カウント!D463:AE463)=0,SUM(変更カウント!AH463:AP463)=0,変更カウント!AR463=0),"","error"))</f>
        <v/>
      </c>
    </row>
    <row r="466" spans="1:89" ht="24" thickBot="1" x14ac:dyDescent="0.25">
      <c r="A466" s="500"/>
      <c r="B466" s="501"/>
      <c r="C466" s="499">
        <v>392</v>
      </c>
      <c r="D466" s="467"/>
      <c r="E466" s="468"/>
      <c r="F466" s="469"/>
      <c r="G466" s="469"/>
      <c r="H466" s="469"/>
      <c r="I466" s="470"/>
      <c r="J466" s="470"/>
      <c r="K466" s="471"/>
      <c r="L466" s="470"/>
      <c r="M466" s="443"/>
      <c r="N466" s="443"/>
      <c r="O466" s="443"/>
      <c r="P466" s="472"/>
      <c r="Q466" s="197">
        <v>0</v>
      </c>
      <c r="R466" s="198">
        <v>0</v>
      </c>
      <c r="S466" s="473"/>
      <c r="T466" s="197"/>
      <c r="U466" s="197"/>
      <c r="V466" s="197"/>
      <c r="W466" s="474"/>
      <c r="X466" s="473"/>
      <c r="Y466" s="473"/>
      <c r="Z466" s="473"/>
      <c r="AA466" s="475"/>
      <c r="AB466" s="469"/>
      <c r="AC466" s="469"/>
      <c r="AD466" s="469"/>
      <c r="AE466" s="476"/>
      <c r="AF466" s="221"/>
      <c r="AG466" s="221"/>
      <c r="AH466" s="477"/>
      <c r="AI466" s="478"/>
      <c r="AJ466" s="475"/>
      <c r="AK466" s="479"/>
      <c r="AL466" s="479"/>
      <c r="AM466" s="480"/>
      <c r="AN466" s="479"/>
      <c r="AO466" s="481"/>
      <c r="AP466" s="482"/>
      <c r="AQ466" s="552"/>
      <c r="AR466" s="483"/>
      <c r="AS466" s="539"/>
      <c r="AT466" s="540"/>
      <c r="AU466" s="541"/>
      <c r="AV466" s="484"/>
      <c r="AW466" s="484"/>
      <c r="AX466" s="484"/>
      <c r="AY466" s="484"/>
      <c r="AZ466" s="484"/>
      <c r="BA466" s="484"/>
      <c r="BB466" s="485"/>
      <c r="BC466" s="485"/>
      <c r="BD466" s="486"/>
      <c r="BE466" s="487"/>
      <c r="BF466" s="485"/>
      <c r="BG466" s="484"/>
      <c r="BH466" s="485"/>
      <c r="BI466" s="485"/>
      <c r="BJ466" s="485"/>
      <c r="BK466" s="488"/>
      <c r="BL466" s="489"/>
      <c r="BM466" s="485"/>
      <c r="BN466" s="485"/>
      <c r="BO466" s="485"/>
      <c r="BP466" s="485"/>
      <c r="BQ466" s="490"/>
      <c r="BR466" s="485"/>
      <c r="BS466" s="491" t="str">
        <f>IF(F466="","",IF(OR(AND(分岐管理シート!D464&lt;9, 分岐管理シート!L464&lt;10),AND(分岐管理シート!D464&gt;9, 分岐管理シート!L464&gt;10)),"","error"))</f>
        <v/>
      </c>
      <c r="BT466" s="491"/>
      <c r="BU466" s="491"/>
      <c r="BV466" s="491"/>
      <c r="BW466" s="491"/>
      <c r="BX466" s="491" t="str">
        <f>IF(AND(D466="R7_補正", OR(分岐管理シート!AF464&lt;27,分岐管理シート!AF464&gt;39)),"error","")</f>
        <v/>
      </c>
      <c r="BY466" s="491" t="str">
        <f>IF(F466="","",IF(OR(分岐管理シート!AG464&lt;27,分岐管理シート!AG464&gt;39),"error",""))</f>
        <v/>
      </c>
      <c r="BZ466" s="491" t="str">
        <f>IF(F466="","",IF(AND(OR(AD466="○", D466="R7_補正", D466="R7_予備"), 分岐管理シート!AG464&gt;=27),"",IF(AND(分岐管理シート!AG464&lt;=38, 分岐管理シート!AG464&gt;=27),"","error")))</f>
        <v/>
      </c>
      <c r="CA466" s="492" t="str">
        <f>IF(OR(D466="", D466="R6_補正", D466="R7_予備"),
   "",IF(F466="","",IF(AND(VLOOKUP(AE466,―!$AH$15:$AI$40,2,FALSE) &lt;= VLOOKUP(AF466,―!$AH$15:$AI$40,2,FALSE),VLOOKUP(AF466,―!$AH$15:$AI$40,2,FALSE) &lt;= VLOOKUP(AG466,―!$AH$15:$AI$40,2,FALSE)),"","error")))</f>
        <v/>
      </c>
      <c r="CB466" s="492" t="str">
        <f t="shared" si="27"/>
        <v/>
      </c>
      <c r="CC466" s="491" t="str">
        <f t="shared" si="28"/>
        <v/>
      </c>
      <c r="CD466" s="491" t="str">
        <f t="shared" si="29"/>
        <v/>
      </c>
      <c r="CE466" s="485"/>
      <c r="CF466" s="485"/>
      <c r="CG466" s="485"/>
      <c r="CH466" s="485"/>
      <c r="CI466" s="485" t="str">
        <f>分岐管理シート!BD464</f>
        <v/>
      </c>
      <c r="CJ466" s="493" t="str">
        <f t="shared" si="30"/>
        <v/>
      </c>
      <c r="CK466" s="555" t="str">
        <f>IF(D466="R6_補正",IF(SUM(変更カウント!D464:AR464)=0,"","error"),IF(AND(SUM(変更カウント!D464:AE464)=0,SUM(変更カウント!AH464:AP464)=0,変更カウント!AR464=0),"","error"))</f>
        <v/>
      </c>
    </row>
    <row r="467" spans="1:89" ht="24" thickBot="1" x14ac:dyDescent="0.25">
      <c r="A467" s="500"/>
      <c r="B467" s="501"/>
      <c r="C467" s="499">
        <v>393</v>
      </c>
      <c r="D467" s="467"/>
      <c r="E467" s="468"/>
      <c r="F467" s="469"/>
      <c r="G467" s="469"/>
      <c r="H467" s="469"/>
      <c r="I467" s="470"/>
      <c r="J467" s="470"/>
      <c r="K467" s="471"/>
      <c r="L467" s="470"/>
      <c r="M467" s="443"/>
      <c r="N467" s="443"/>
      <c r="O467" s="443"/>
      <c r="P467" s="472"/>
      <c r="Q467" s="197">
        <v>0</v>
      </c>
      <c r="R467" s="198">
        <v>0</v>
      </c>
      <c r="S467" s="473"/>
      <c r="T467" s="197"/>
      <c r="U467" s="197"/>
      <c r="V467" s="197"/>
      <c r="W467" s="474"/>
      <c r="X467" s="473"/>
      <c r="Y467" s="473"/>
      <c r="Z467" s="473"/>
      <c r="AA467" s="475"/>
      <c r="AB467" s="469"/>
      <c r="AC467" s="469"/>
      <c r="AD467" s="469"/>
      <c r="AE467" s="476"/>
      <c r="AF467" s="221"/>
      <c r="AG467" s="221"/>
      <c r="AH467" s="477"/>
      <c r="AI467" s="478"/>
      <c r="AJ467" s="475"/>
      <c r="AK467" s="479"/>
      <c r="AL467" s="479"/>
      <c r="AM467" s="480"/>
      <c r="AN467" s="479"/>
      <c r="AO467" s="481"/>
      <c r="AP467" s="482"/>
      <c r="AQ467" s="552"/>
      <c r="AR467" s="483"/>
      <c r="AS467" s="539"/>
      <c r="AT467" s="540"/>
      <c r="AU467" s="541"/>
      <c r="AV467" s="484"/>
      <c r="AW467" s="484"/>
      <c r="AX467" s="484"/>
      <c r="AY467" s="484"/>
      <c r="AZ467" s="484"/>
      <c r="BA467" s="484"/>
      <c r="BB467" s="485"/>
      <c r="BC467" s="485"/>
      <c r="BD467" s="486"/>
      <c r="BE467" s="487"/>
      <c r="BF467" s="485"/>
      <c r="BG467" s="484"/>
      <c r="BH467" s="485"/>
      <c r="BI467" s="485"/>
      <c r="BJ467" s="485"/>
      <c r="BK467" s="488"/>
      <c r="BL467" s="489"/>
      <c r="BM467" s="485"/>
      <c r="BN467" s="485"/>
      <c r="BO467" s="485"/>
      <c r="BP467" s="485"/>
      <c r="BQ467" s="490"/>
      <c r="BR467" s="485"/>
      <c r="BS467" s="491" t="str">
        <f>IF(F467="","",IF(OR(AND(分岐管理シート!D465&lt;9, 分岐管理シート!L465&lt;10),AND(分岐管理シート!D465&gt;9, 分岐管理シート!L465&gt;10)),"","error"))</f>
        <v/>
      </c>
      <c r="BT467" s="491"/>
      <c r="BU467" s="491"/>
      <c r="BV467" s="491"/>
      <c r="BW467" s="491"/>
      <c r="BX467" s="491" t="str">
        <f>IF(AND(D467="R7_補正", OR(分岐管理シート!AF465&lt;27,分岐管理シート!AF465&gt;39)),"error","")</f>
        <v/>
      </c>
      <c r="BY467" s="491" t="str">
        <f>IF(F467="","",IF(OR(分岐管理シート!AG465&lt;27,分岐管理シート!AG465&gt;39),"error",""))</f>
        <v/>
      </c>
      <c r="BZ467" s="491" t="str">
        <f>IF(F467="","",IF(AND(OR(AD467="○", D467="R7_補正", D467="R7_予備"), 分岐管理シート!AG465&gt;=27),"",IF(AND(分岐管理シート!AG465&lt;=38, 分岐管理シート!AG465&gt;=27),"","error")))</f>
        <v/>
      </c>
      <c r="CA467" s="492" t="str">
        <f>IF(OR(D467="", D467="R6_補正", D467="R7_予備"),
   "",IF(F467="","",IF(AND(VLOOKUP(AE467,―!$AH$15:$AI$40,2,FALSE) &lt;= VLOOKUP(AF467,―!$AH$15:$AI$40,2,FALSE),VLOOKUP(AF467,―!$AH$15:$AI$40,2,FALSE) &lt;= VLOOKUP(AG467,―!$AH$15:$AI$40,2,FALSE)),"","error")))</f>
        <v/>
      </c>
      <c r="CB467" s="492" t="str">
        <f t="shared" si="27"/>
        <v/>
      </c>
      <c r="CC467" s="491" t="str">
        <f t="shared" si="28"/>
        <v/>
      </c>
      <c r="CD467" s="491" t="str">
        <f t="shared" si="29"/>
        <v/>
      </c>
      <c r="CE467" s="485"/>
      <c r="CF467" s="485"/>
      <c r="CG467" s="485"/>
      <c r="CH467" s="485"/>
      <c r="CI467" s="485" t="str">
        <f>分岐管理シート!BD465</f>
        <v/>
      </c>
      <c r="CJ467" s="493" t="str">
        <f t="shared" si="30"/>
        <v/>
      </c>
      <c r="CK467" s="555" t="str">
        <f>IF(D467="R6_補正",IF(SUM(変更カウント!D465:AR465)=0,"","error"),IF(AND(SUM(変更カウント!D465:AE465)=0,SUM(変更カウント!AH465:AP465)=0,変更カウント!AR465=0),"","error"))</f>
        <v/>
      </c>
    </row>
    <row r="468" spans="1:89" ht="24" thickBot="1" x14ac:dyDescent="0.25">
      <c r="A468" s="500"/>
      <c r="B468" s="501"/>
      <c r="C468" s="502">
        <v>394</v>
      </c>
      <c r="D468" s="467"/>
      <c r="E468" s="468"/>
      <c r="F468" s="469"/>
      <c r="G468" s="469"/>
      <c r="H468" s="469"/>
      <c r="I468" s="470"/>
      <c r="J468" s="470"/>
      <c r="K468" s="471"/>
      <c r="L468" s="470"/>
      <c r="M468" s="443"/>
      <c r="N468" s="443"/>
      <c r="O468" s="443"/>
      <c r="P468" s="472"/>
      <c r="Q468" s="197">
        <v>0</v>
      </c>
      <c r="R468" s="198">
        <v>0</v>
      </c>
      <c r="S468" s="473"/>
      <c r="T468" s="197"/>
      <c r="U468" s="197"/>
      <c r="V468" s="197"/>
      <c r="W468" s="474"/>
      <c r="X468" s="473"/>
      <c r="Y468" s="473"/>
      <c r="Z468" s="473"/>
      <c r="AA468" s="475"/>
      <c r="AB468" s="469"/>
      <c r="AC468" s="469"/>
      <c r="AD468" s="469"/>
      <c r="AE468" s="476"/>
      <c r="AF468" s="221"/>
      <c r="AG468" s="221"/>
      <c r="AH468" s="477"/>
      <c r="AI468" s="478"/>
      <c r="AJ468" s="475"/>
      <c r="AK468" s="479"/>
      <c r="AL468" s="479"/>
      <c r="AM468" s="480"/>
      <c r="AN468" s="479"/>
      <c r="AO468" s="481"/>
      <c r="AP468" s="482"/>
      <c r="AQ468" s="552"/>
      <c r="AR468" s="483"/>
      <c r="AS468" s="539"/>
      <c r="AT468" s="540"/>
      <c r="AU468" s="541"/>
      <c r="AV468" s="484"/>
      <c r="AW468" s="484"/>
      <c r="AX468" s="484"/>
      <c r="AY468" s="484"/>
      <c r="AZ468" s="484"/>
      <c r="BA468" s="484"/>
      <c r="BB468" s="485"/>
      <c r="BC468" s="485"/>
      <c r="BD468" s="486"/>
      <c r="BE468" s="487"/>
      <c r="BF468" s="485"/>
      <c r="BG468" s="484"/>
      <c r="BH468" s="485"/>
      <c r="BI468" s="485"/>
      <c r="BJ468" s="485"/>
      <c r="BK468" s="488"/>
      <c r="BL468" s="489"/>
      <c r="BM468" s="485"/>
      <c r="BN468" s="485"/>
      <c r="BO468" s="485"/>
      <c r="BP468" s="485"/>
      <c r="BQ468" s="490"/>
      <c r="BR468" s="485"/>
      <c r="BS468" s="491" t="str">
        <f>IF(F468="","",IF(OR(AND(分岐管理シート!D466&lt;9, 分岐管理シート!L466&lt;10),AND(分岐管理シート!D466&gt;9, 分岐管理シート!L466&gt;10)),"","error"))</f>
        <v/>
      </c>
      <c r="BT468" s="491"/>
      <c r="BU468" s="491"/>
      <c r="BV468" s="491"/>
      <c r="BW468" s="491"/>
      <c r="BX468" s="491" t="str">
        <f>IF(AND(D468="R7_補正", OR(分岐管理シート!AF466&lt;27,分岐管理シート!AF466&gt;39)),"error","")</f>
        <v/>
      </c>
      <c r="BY468" s="491" t="str">
        <f>IF(F468="","",IF(OR(分岐管理シート!AG466&lt;27,分岐管理シート!AG466&gt;39),"error",""))</f>
        <v/>
      </c>
      <c r="BZ468" s="491" t="str">
        <f>IF(F468="","",IF(AND(OR(AD468="○", D468="R7_補正", D468="R7_予備"), 分岐管理シート!AG466&gt;=27),"",IF(AND(分岐管理シート!AG466&lt;=38, 分岐管理シート!AG466&gt;=27),"","error")))</f>
        <v/>
      </c>
      <c r="CA468" s="492" t="str">
        <f>IF(OR(D468="", D468="R6_補正", D468="R7_予備"),
   "",IF(F468="","",IF(AND(VLOOKUP(AE468,―!$AH$15:$AI$40,2,FALSE) &lt;= VLOOKUP(AF468,―!$AH$15:$AI$40,2,FALSE),VLOOKUP(AF468,―!$AH$15:$AI$40,2,FALSE) &lt;= VLOOKUP(AG468,―!$AH$15:$AI$40,2,FALSE)),"","error")))</f>
        <v/>
      </c>
      <c r="CB468" s="492" t="str">
        <f t="shared" si="27"/>
        <v/>
      </c>
      <c r="CC468" s="491" t="str">
        <f t="shared" si="28"/>
        <v/>
      </c>
      <c r="CD468" s="491" t="str">
        <f t="shared" si="29"/>
        <v/>
      </c>
      <c r="CE468" s="485"/>
      <c r="CF468" s="485"/>
      <c r="CG468" s="485"/>
      <c r="CH468" s="485"/>
      <c r="CI468" s="485" t="str">
        <f>分岐管理シート!BD466</f>
        <v/>
      </c>
      <c r="CJ468" s="493" t="str">
        <f t="shared" si="30"/>
        <v/>
      </c>
      <c r="CK468" s="555" t="str">
        <f>IF(D468="R6_補正",IF(SUM(変更カウント!D466:AR466)=0,"","error"),IF(AND(SUM(変更カウント!D466:AE466)=0,SUM(変更カウント!AH466:AP466)=0,変更カウント!AR466=0),"","error"))</f>
        <v/>
      </c>
    </row>
    <row r="469" spans="1:89" ht="24" thickBot="1" x14ac:dyDescent="0.25">
      <c r="A469" s="272"/>
      <c r="B469" s="501"/>
      <c r="C469" s="466">
        <v>395</v>
      </c>
      <c r="D469" s="467"/>
      <c r="E469" s="468"/>
      <c r="F469" s="469"/>
      <c r="G469" s="469"/>
      <c r="H469" s="469"/>
      <c r="I469" s="470"/>
      <c r="J469" s="470"/>
      <c r="K469" s="471"/>
      <c r="L469" s="470"/>
      <c r="M469" s="443"/>
      <c r="N469" s="443"/>
      <c r="O469" s="443"/>
      <c r="P469" s="472"/>
      <c r="Q469" s="197">
        <v>0</v>
      </c>
      <c r="R469" s="198">
        <v>0</v>
      </c>
      <c r="S469" s="473"/>
      <c r="T469" s="197"/>
      <c r="U469" s="197"/>
      <c r="V469" s="197"/>
      <c r="W469" s="474"/>
      <c r="X469" s="473"/>
      <c r="Y469" s="473"/>
      <c r="Z469" s="473"/>
      <c r="AA469" s="475"/>
      <c r="AB469" s="469"/>
      <c r="AC469" s="469"/>
      <c r="AD469" s="469"/>
      <c r="AE469" s="476"/>
      <c r="AF469" s="221"/>
      <c r="AG469" s="221"/>
      <c r="AH469" s="477"/>
      <c r="AI469" s="478"/>
      <c r="AJ469" s="475"/>
      <c r="AK469" s="479"/>
      <c r="AL469" s="479"/>
      <c r="AM469" s="480"/>
      <c r="AN469" s="479"/>
      <c r="AO469" s="481"/>
      <c r="AP469" s="482"/>
      <c r="AQ469" s="552"/>
      <c r="AR469" s="483"/>
      <c r="AS469" s="542"/>
      <c r="AT469" s="543"/>
      <c r="AU469" s="544"/>
      <c r="AV469" s="484"/>
      <c r="AW469" s="484"/>
      <c r="AX469" s="484"/>
      <c r="AY469" s="484"/>
      <c r="AZ469" s="484"/>
      <c r="BA469" s="484"/>
      <c r="BB469" s="485"/>
      <c r="BC469" s="485"/>
      <c r="BD469" s="486"/>
      <c r="BE469" s="487"/>
      <c r="BF469" s="485"/>
      <c r="BG469" s="484"/>
      <c r="BH469" s="485"/>
      <c r="BI469" s="485"/>
      <c r="BJ469" s="485"/>
      <c r="BK469" s="488"/>
      <c r="BL469" s="489"/>
      <c r="BM469" s="485"/>
      <c r="BN469" s="485"/>
      <c r="BO469" s="485"/>
      <c r="BP469" s="485"/>
      <c r="BQ469" s="490"/>
      <c r="BR469" s="485"/>
      <c r="BS469" s="491" t="str">
        <f>IF(F469="","",IF(OR(AND(分岐管理シート!D467&lt;9, 分岐管理シート!L467&lt;10),AND(分岐管理シート!D467&gt;9, 分岐管理シート!L467&gt;10)),"","error"))</f>
        <v/>
      </c>
      <c r="BT469" s="491"/>
      <c r="BU469" s="491"/>
      <c r="BV469" s="491"/>
      <c r="BW469" s="491"/>
      <c r="BX469" s="491" t="str">
        <f>IF(AND(D469="R7_補正", OR(分岐管理シート!AF467&lt;27,分岐管理シート!AF467&gt;39)),"error","")</f>
        <v/>
      </c>
      <c r="BY469" s="491" t="str">
        <f>IF(F469="","",IF(OR(分岐管理シート!AG467&lt;27,分岐管理シート!AG467&gt;39),"error",""))</f>
        <v/>
      </c>
      <c r="BZ469" s="491" t="str">
        <f>IF(F469="","",IF(AND(OR(AD469="○", D469="R7_補正", D469="R7_予備"), 分岐管理シート!AG467&gt;=27),"",IF(AND(分岐管理シート!AG467&lt;=38, 分岐管理シート!AG467&gt;=27),"","error")))</f>
        <v/>
      </c>
      <c r="CA469" s="492" t="str">
        <f>IF(OR(D469="", D469="R6_補正", D469="R7_予備"),
   "",IF(F469="","",IF(AND(VLOOKUP(AE469,―!$AH$15:$AI$40,2,FALSE) &lt;= VLOOKUP(AF469,―!$AH$15:$AI$40,2,FALSE),VLOOKUP(AF469,―!$AH$15:$AI$40,2,FALSE) &lt;= VLOOKUP(AG469,―!$AH$15:$AI$40,2,FALSE)),"","error")))</f>
        <v/>
      </c>
      <c r="CB469" s="492" t="str">
        <f t="shared" si="27"/>
        <v/>
      </c>
      <c r="CC469" s="491" t="str">
        <f t="shared" si="28"/>
        <v/>
      </c>
      <c r="CD469" s="491" t="str">
        <f t="shared" si="29"/>
        <v/>
      </c>
      <c r="CE469" s="485"/>
      <c r="CF469" s="485"/>
      <c r="CG469" s="485"/>
      <c r="CH469" s="485"/>
      <c r="CI469" s="485" t="str">
        <f>分岐管理シート!BD467</f>
        <v/>
      </c>
      <c r="CJ469" s="493" t="str">
        <f t="shared" si="30"/>
        <v/>
      </c>
      <c r="CK469" s="555" t="str">
        <f>IF(D469="R6_補正",IF(SUM(変更カウント!D467:AR467)=0,"","error"),IF(AND(SUM(変更カウント!D467:AE467)=0,SUM(変更カウント!AH467:AP467)=0,変更カウント!AR467=0),"","error"))</f>
        <v/>
      </c>
    </row>
    <row r="470" spans="1:89" ht="24" thickBot="1" x14ac:dyDescent="0.25">
      <c r="A470" s="272"/>
      <c r="B470" s="501"/>
      <c r="C470" s="466">
        <v>396</v>
      </c>
      <c r="D470" s="467"/>
      <c r="E470" s="468"/>
      <c r="F470" s="469"/>
      <c r="G470" s="469"/>
      <c r="H470" s="469"/>
      <c r="I470" s="470"/>
      <c r="J470" s="470"/>
      <c r="K470" s="471"/>
      <c r="L470" s="470"/>
      <c r="M470" s="443"/>
      <c r="N470" s="443"/>
      <c r="O470" s="443"/>
      <c r="P470" s="472"/>
      <c r="Q470" s="197">
        <v>0</v>
      </c>
      <c r="R470" s="198">
        <v>0</v>
      </c>
      <c r="S470" s="473"/>
      <c r="T470" s="197"/>
      <c r="U470" s="197"/>
      <c r="V470" s="197"/>
      <c r="W470" s="474"/>
      <c r="X470" s="473"/>
      <c r="Y470" s="473"/>
      <c r="Z470" s="473"/>
      <c r="AA470" s="475"/>
      <c r="AB470" s="469"/>
      <c r="AC470" s="469"/>
      <c r="AD470" s="469"/>
      <c r="AE470" s="476"/>
      <c r="AF470" s="221"/>
      <c r="AG470" s="221"/>
      <c r="AH470" s="477"/>
      <c r="AI470" s="478"/>
      <c r="AJ470" s="475"/>
      <c r="AK470" s="479"/>
      <c r="AL470" s="479"/>
      <c r="AM470" s="480"/>
      <c r="AN470" s="479"/>
      <c r="AO470" s="481"/>
      <c r="AP470" s="482"/>
      <c r="AQ470" s="552"/>
      <c r="AR470" s="483"/>
      <c r="AS470" s="545"/>
      <c r="AT470" s="546"/>
      <c r="AU470" s="547"/>
      <c r="AV470" s="484"/>
      <c r="AW470" s="484"/>
      <c r="AX470" s="484"/>
      <c r="AY470" s="484"/>
      <c r="AZ470" s="484"/>
      <c r="BA470" s="484"/>
      <c r="BB470" s="485"/>
      <c r="BC470" s="485"/>
      <c r="BD470" s="486"/>
      <c r="BE470" s="487"/>
      <c r="BF470" s="485"/>
      <c r="BG470" s="484"/>
      <c r="BH470" s="485"/>
      <c r="BI470" s="485"/>
      <c r="BJ470" s="485"/>
      <c r="BK470" s="488"/>
      <c r="BL470" s="489"/>
      <c r="BM470" s="485"/>
      <c r="BN470" s="485"/>
      <c r="BO470" s="485"/>
      <c r="BP470" s="485"/>
      <c r="BQ470" s="490"/>
      <c r="BR470" s="485"/>
      <c r="BS470" s="491" t="str">
        <f>IF(F470="","",IF(OR(AND(分岐管理シート!D468&lt;9, 分岐管理シート!L468&lt;10),AND(分岐管理シート!D468&gt;9, 分岐管理シート!L468&gt;10)),"","error"))</f>
        <v/>
      </c>
      <c r="BT470" s="491"/>
      <c r="BU470" s="491"/>
      <c r="BV470" s="491"/>
      <c r="BW470" s="491"/>
      <c r="BX470" s="491" t="str">
        <f>IF(AND(D470="R7_補正", OR(分岐管理シート!AF468&lt;27,分岐管理シート!AF468&gt;39)),"error","")</f>
        <v/>
      </c>
      <c r="BY470" s="491" t="str">
        <f>IF(F470="","",IF(OR(分岐管理シート!AG468&lt;27,分岐管理シート!AG468&gt;39),"error",""))</f>
        <v/>
      </c>
      <c r="BZ470" s="491" t="str">
        <f>IF(F470="","",IF(AND(OR(AD470="○", D470="R7_補正", D470="R7_予備"), 分岐管理シート!AG468&gt;=27),"",IF(AND(分岐管理シート!AG468&lt;=38, 分岐管理シート!AG468&gt;=27),"","error")))</f>
        <v/>
      </c>
      <c r="CA470" s="492" t="str">
        <f>IF(OR(D470="", D470="R6_補正", D470="R7_予備"),
   "",IF(F470="","",IF(AND(VLOOKUP(AE470,―!$AH$15:$AI$40,2,FALSE) &lt;= VLOOKUP(AF470,―!$AH$15:$AI$40,2,FALSE),VLOOKUP(AF470,―!$AH$15:$AI$40,2,FALSE) &lt;= VLOOKUP(AG470,―!$AH$15:$AI$40,2,FALSE)),"","error")))</f>
        <v/>
      </c>
      <c r="CB470" s="492" t="str">
        <f t="shared" si="27"/>
        <v/>
      </c>
      <c r="CC470" s="491" t="str">
        <f t="shared" si="28"/>
        <v/>
      </c>
      <c r="CD470" s="491" t="str">
        <f t="shared" si="29"/>
        <v/>
      </c>
      <c r="CE470" s="485"/>
      <c r="CF470" s="485"/>
      <c r="CG470" s="485"/>
      <c r="CH470" s="485"/>
      <c r="CI470" s="485" t="str">
        <f>分岐管理シート!BD468</f>
        <v/>
      </c>
      <c r="CJ470" s="493" t="str">
        <f t="shared" si="30"/>
        <v/>
      </c>
      <c r="CK470" s="555" t="str">
        <f>IF(D470="R6_補正",IF(SUM(変更カウント!D468:AR468)=0,"","error"),IF(AND(SUM(変更カウント!D468:AE468)=0,SUM(変更カウント!AH468:AP468)=0,変更カウント!AR468=0),"","error"))</f>
        <v/>
      </c>
    </row>
    <row r="471" spans="1:89" ht="24" thickBot="1" x14ac:dyDescent="0.25">
      <c r="A471" s="272"/>
      <c r="B471" s="501"/>
      <c r="C471" s="466">
        <v>397</v>
      </c>
      <c r="D471" s="467"/>
      <c r="E471" s="468"/>
      <c r="F471" s="469"/>
      <c r="G471" s="469"/>
      <c r="H471" s="469"/>
      <c r="I471" s="470"/>
      <c r="J471" s="470"/>
      <c r="K471" s="471"/>
      <c r="L471" s="470"/>
      <c r="M471" s="443"/>
      <c r="N471" s="443"/>
      <c r="O471" s="443"/>
      <c r="P471" s="472"/>
      <c r="Q471" s="197">
        <v>0</v>
      </c>
      <c r="R471" s="198">
        <v>0</v>
      </c>
      <c r="S471" s="473"/>
      <c r="T471" s="197"/>
      <c r="U471" s="197"/>
      <c r="V471" s="197"/>
      <c r="W471" s="474"/>
      <c r="X471" s="473"/>
      <c r="Y471" s="473"/>
      <c r="Z471" s="473"/>
      <c r="AA471" s="475"/>
      <c r="AB471" s="469"/>
      <c r="AC471" s="469"/>
      <c r="AD471" s="469"/>
      <c r="AE471" s="476"/>
      <c r="AF471" s="221"/>
      <c r="AG471" s="221"/>
      <c r="AH471" s="477"/>
      <c r="AI471" s="478"/>
      <c r="AJ471" s="475"/>
      <c r="AK471" s="479"/>
      <c r="AL471" s="479"/>
      <c r="AM471" s="480"/>
      <c r="AN471" s="479"/>
      <c r="AO471" s="481"/>
      <c r="AP471" s="482"/>
      <c r="AQ471" s="552"/>
      <c r="AR471" s="483"/>
      <c r="AS471" s="545"/>
      <c r="AT471" s="546"/>
      <c r="AU471" s="547"/>
      <c r="AV471" s="484"/>
      <c r="AW471" s="484"/>
      <c r="AX471" s="484"/>
      <c r="AY471" s="484"/>
      <c r="AZ471" s="484"/>
      <c r="BA471" s="484"/>
      <c r="BB471" s="485"/>
      <c r="BC471" s="485"/>
      <c r="BD471" s="486"/>
      <c r="BE471" s="487"/>
      <c r="BF471" s="485"/>
      <c r="BG471" s="484"/>
      <c r="BH471" s="485"/>
      <c r="BI471" s="485"/>
      <c r="BJ471" s="485"/>
      <c r="BK471" s="488"/>
      <c r="BL471" s="489"/>
      <c r="BM471" s="485"/>
      <c r="BN471" s="485"/>
      <c r="BO471" s="485"/>
      <c r="BP471" s="485"/>
      <c r="BQ471" s="490"/>
      <c r="BR471" s="485"/>
      <c r="BS471" s="491" t="str">
        <f>IF(F471="","",IF(OR(AND(分岐管理シート!D469&lt;9, 分岐管理シート!L469&lt;10),AND(分岐管理シート!D469&gt;9, 分岐管理シート!L469&gt;10)),"","error"))</f>
        <v/>
      </c>
      <c r="BT471" s="491"/>
      <c r="BU471" s="491"/>
      <c r="BV471" s="491"/>
      <c r="BW471" s="491"/>
      <c r="BX471" s="491" t="str">
        <f>IF(AND(D471="R7_補正", OR(分岐管理シート!AF469&lt;27,分岐管理シート!AF469&gt;39)),"error","")</f>
        <v/>
      </c>
      <c r="BY471" s="491" t="str">
        <f>IF(F471="","",IF(OR(分岐管理シート!AG469&lt;27,分岐管理シート!AG469&gt;39),"error",""))</f>
        <v/>
      </c>
      <c r="BZ471" s="491" t="str">
        <f>IF(F471="","",IF(AND(OR(AD471="○", D471="R7_補正", D471="R7_予備"), 分岐管理シート!AG469&gt;=27),"",IF(AND(分岐管理シート!AG469&lt;=38, 分岐管理シート!AG469&gt;=27),"","error")))</f>
        <v/>
      </c>
      <c r="CA471" s="492" t="str">
        <f>IF(OR(D471="", D471="R6_補正", D471="R7_予備"),
   "",IF(F471="","",IF(AND(VLOOKUP(AE471,―!$AH$15:$AI$40,2,FALSE) &lt;= VLOOKUP(AF471,―!$AH$15:$AI$40,2,FALSE),VLOOKUP(AF471,―!$AH$15:$AI$40,2,FALSE) &lt;= VLOOKUP(AG471,―!$AH$15:$AI$40,2,FALSE)),"","error")))</f>
        <v/>
      </c>
      <c r="CB471" s="492" t="str">
        <f t="shared" si="27"/>
        <v/>
      </c>
      <c r="CC471" s="491" t="str">
        <f t="shared" si="28"/>
        <v/>
      </c>
      <c r="CD471" s="491" t="str">
        <f t="shared" si="29"/>
        <v/>
      </c>
      <c r="CE471" s="485"/>
      <c r="CF471" s="485"/>
      <c r="CG471" s="485"/>
      <c r="CH471" s="485"/>
      <c r="CI471" s="485" t="str">
        <f>分岐管理シート!BD469</f>
        <v/>
      </c>
      <c r="CJ471" s="493" t="str">
        <f t="shared" si="30"/>
        <v/>
      </c>
      <c r="CK471" s="555" t="str">
        <f>IF(D471="R6_補正",IF(SUM(変更カウント!D469:AR469)=0,"","error"),IF(AND(SUM(変更カウント!D469:AE469)=0,SUM(変更カウント!AH469:AP469)=0,変更カウント!AR469=0),"","error"))</f>
        <v/>
      </c>
    </row>
    <row r="472" spans="1:89" ht="24" thickBot="1" x14ac:dyDescent="0.25">
      <c r="A472" s="272"/>
      <c r="B472" s="501"/>
      <c r="C472" s="466">
        <v>398</v>
      </c>
      <c r="D472" s="467"/>
      <c r="E472" s="468"/>
      <c r="F472" s="469"/>
      <c r="G472" s="469"/>
      <c r="H472" s="469"/>
      <c r="I472" s="470"/>
      <c r="J472" s="470"/>
      <c r="K472" s="471"/>
      <c r="L472" s="470"/>
      <c r="M472" s="443"/>
      <c r="N472" s="443"/>
      <c r="O472" s="443"/>
      <c r="P472" s="472"/>
      <c r="Q472" s="197">
        <v>0</v>
      </c>
      <c r="R472" s="198">
        <v>0</v>
      </c>
      <c r="S472" s="473"/>
      <c r="T472" s="197"/>
      <c r="U472" s="197"/>
      <c r="V472" s="197"/>
      <c r="W472" s="474"/>
      <c r="X472" s="473"/>
      <c r="Y472" s="473"/>
      <c r="Z472" s="473"/>
      <c r="AA472" s="475"/>
      <c r="AB472" s="469"/>
      <c r="AC472" s="469"/>
      <c r="AD472" s="469"/>
      <c r="AE472" s="476"/>
      <c r="AF472" s="221"/>
      <c r="AG472" s="221"/>
      <c r="AH472" s="477"/>
      <c r="AI472" s="478"/>
      <c r="AJ472" s="475"/>
      <c r="AK472" s="479"/>
      <c r="AL472" s="479"/>
      <c r="AM472" s="480"/>
      <c r="AN472" s="479"/>
      <c r="AO472" s="481"/>
      <c r="AP472" s="482"/>
      <c r="AQ472" s="552"/>
      <c r="AR472" s="483"/>
      <c r="AS472" s="545"/>
      <c r="AT472" s="546"/>
      <c r="AU472" s="547"/>
      <c r="AV472" s="484"/>
      <c r="AW472" s="484"/>
      <c r="AX472" s="484"/>
      <c r="AY472" s="484"/>
      <c r="AZ472" s="484"/>
      <c r="BA472" s="484"/>
      <c r="BB472" s="485"/>
      <c r="BC472" s="485"/>
      <c r="BD472" s="486"/>
      <c r="BE472" s="487"/>
      <c r="BF472" s="485"/>
      <c r="BG472" s="484"/>
      <c r="BH472" s="485"/>
      <c r="BI472" s="485"/>
      <c r="BJ472" s="485"/>
      <c r="BK472" s="488"/>
      <c r="BL472" s="489"/>
      <c r="BM472" s="485"/>
      <c r="BN472" s="485"/>
      <c r="BO472" s="485"/>
      <c r="BP472" s="485"/>
      <c r="BQ472" s="490"/>
      <c r="BR472" s="485"/>
      <c r="BS472" s="491" t="str">
        <f>IF(F472="","",IF(OR(AND(分岐管理シート!D470&lt;9, 分岐管理シート!L470&lt;10),AND(分岐管理シート!D470&gt;9, 分岐管理シート!L470&gt;10)),"","error"))</f>
        <v/>
      </c>
      <c r="BT472" s="491"/>
      <c r="BU472" s="491"/>
      <c r="BV472" s="491"/>
      <c r="BW472" s="491"/>
      <c r="BX472" s="491" t="str">
        <f>IF(AND(D472="R7_補正", OR(分岐管理シート!AF470&lt;27,分岐管理シート!AF470&gt;39)),"error","")</f>
        <v/>
      </c>
      <c r="BY472" s="491" t="str">
        <f>IF(F472="","",IF(OR(分岐管理シート!AG470&lt;27,分岐管理シート!AG470&gt;39),"error",""))</f>
        <v/>
      </c>
      <c r="BZ472" s="491" t="str">
        <f>IF(F472="","",IF(AND(OR(AD472="○", D472="R7_補正", D472="R7_予備"), 分岐管理シート!AG470&gt;=27),"",IF(AND(分岐管理シート!AG470&lt;=38, 分岐管理シート!AG470&gt;=27),"","error")))</f>
        <v/>
      </c>
      <c r="CA472" s="492" t="str">
        <f>IF(OR(D472="", D472="R6_補正", D472="R7_予備"),
   "",IF(F472="","",IF(AND(VLOOKUP(AE472,―!$AH$15:$AI$40,2,FALSE) &lt;= VLOOKUP(AF472,―!$AH$15:$AI$40,2,FALSE),VLOOKUP(AF472,―!$AH$15:$AI$40,2,FALSE) &lt;= VLOOKUP(AG472,―!$AH$15:$AI$40,2,FALSE)),"","error")))</f>
        <v/>
      </c>
      <c r="CB472" s="492" t="str">
        <f t="shared" si="27"/>
        <v/>
      </c>
      <c r="CC472" s="491" t="str">
        <f t="shared" si="28"/>
        <v/>
      </c>
      <c r="CD472" s="491" t="str">
        <f t="shared" si="29"/>
        <v/>
      </c>
      <c r="CE472" s="485"/>
      <c r="CF472" s="485"/>
      <c r="CG472" s="485"/>
      <c r="CH472" s="485"/>
      <c r="CI472" s="485" t="str">
        <f>分岐管理シート!BD470</f>
        <v/>
      </c>
      <c r="CJ472" s="493" t="str">
        <f t="shared" si="30"/>
        <v/>
      </c>
      <c r="CK472" s="555" t="str">
        <f>IF(D472="R6_補正",IF(SUM(変更カウント!D470:AR470)=0,"","error"),IF(AND(SUM(変更カウント!D470:AE470)=0,SUM(変更カウント!AH470:AP470)=0,変更カウント!AR470=0),"","error"))</f>
        <v/>
      </c>
    </row>
    <row r="473" spans="1:89" ht="24" thickBot="1" x14ac:dyDescent="0.25">
      <c r="A473" s="272"/>
      <c r="B473" s="501"/>
      <c r="C473" s="466">
        <v>399</v>
      </c>
      <c r="D473" s="467"/>
      <c r="E473" s="468"/>
      <c r="F473" s="469"/>
      <c r="G473" s="469"/>
      <c r="H473" s="469"/>
      <c r="I473" s="470"/>
      <c r="J473" s="470"/>
      <c r="K473" s="471"/>
      <c r="L473" s="470"/>
      <c r="M473" s="443"/>
      <c r="N473" s="443"/>
      <c r="O473" s="443"/>
      <c r="P473" s="472"/>
      <c r="Q473" s="197">
        <v>0</v>
      </c>
      <c r="R473" s="198">
        <v>0</v>
      </c>
      <c r="S473" s="473"/>
      <c r="T473" s="197"/>
      <c r="U473" s="197"/>
      <c r="V473" s="197"/>
      <c r="W473" s="474"/>
      <c r="X473" s="473"/>
      <c r="Y473" s="473"/>
      <c r="Z473" s="473"/>
      <c r="AA473" s="475"/>
      <c r="AB473" s="469"/>
      <c r="AC473" s="469"/>
      <c r="AD473" s="469"/>
      <c r="AE473" s="476"/>
      <c r="AF473" s="221"/>
      <c r="AG473" s="221"/>
      <c r="AH473" s="477"/>
      <c r="AI473" s="478"/>
      <c r="AJ473" s="475"/>
      <c r="AK473" s="479"/>
      <c r="AL473" s="479"/>
      <c r="AM473" s="480"/>
      <c r="AN473" s="479"/>
      <c r="AO473" s="481"/>
      <c r="AP473" s="482"/>
      <c r="AQ473" s="552"/>
      <c r="AR473" s="483"/>
      <c r="AS473" s="545"/>
      <c r="AT473" s="546"/>
      <c r="AU473" s="547"/>
      <c r="AV473" s="484"/>
      <c r="AW473" s="484"/>
      <c r="AX473" s="484"/>
      <c r="AY473" s="484"/>
      <c r="AZ473" s="484"/>
      <c r="BA473" s="484"/>
      <c r="BB473" s="485"/>
      <c r="BC473" s="485"/>
      <c r="BD473" s="486"/>
      <c r="BE473" s="487"/>
      <c r="BF473" s="485"/>
      <c r="BG473" s="484"/>
      <c r="BH473" s="485"/>
      <c r="BI473" s="485"/>
      <c r="BJ473" s="485"/>
      <c r="BK473" s="488"/>
      <c r="BL473" s="489"/>
      <c r="BM473" s="485"/>
      <c r="BN473" s="485"/>
      <c r="BO473" s="485"/>
      <c r="BP473" s="485"/>
      <c r="BQ473" s="490"/>
      <c r="BR473" s="485"/>
      <c r="BS473" s="491" t="str">
        <f>IF(F473="","",IF(OR(AND(分岐管理シート!D471&lt;9, 分岐管理シート!L471&lt;10),AND(分岐管理シート!D471&gt;9, 分岐管理シート!L471&gt;10)),"","error"))</f>
        <v/>
      </c>
      <c r="BT473" s="491"/>
      <c r="BU473" s="491"/>
      <c r="BV473" s="491"/>
      <c r="BW473" s="491"/>
      <c r="BX473" s="491" t="str">
        <f>IF(AND(D473="R7_補正", OR(分岐管理シート!AF471&lt;27,分岐管理シート!AF471&gt;39)),"error","")</f>
        <v/>
      </c>
      <c r="BY473" s="491" t="str">
        <f>IF(F473="","",IF(OR(分岐管理シート!AG471&lt;27,分岐管理シート!AG471&gt;39),"error",""))</f>
        <v/>
      </c>
      <c r="BZ473" s="491" t="str">
        <f>IF(F473="","",IF(AND(OR(AD473="○", D473="R7_補正", D473="R7_予備"), 分岐管理シート!AG471&gt;=27),"",IF(AND(分岐管理シート!AG471&lt;=38, 分岐管理シート!AG471&gt;=27),"","error")))</f>
        <v/>
      </c>
      <c r="CA473" s="492" t="str">
        <f>IF(OR(D473="", D473="R6_補正", D473="R7_予備"),
   "",IF(F473="","",IF(AND(VLOOKUP(AE473,―!$AH$15:$AI$40,2,FALSE) &lt;= VLOOKUP(AF473,―!$AH$15:$AI$40,2,FALSE),VLOOKUP(AF473,―!$AH$15:$AI$40,2,FALSE) &lt;= VLOOKUP(AG473,―!$AH$15:$AI$40,2,FALSE)),"","error")))</f>
        <v/>
      </c>
      <c r="CB473" s="492" t="str">
        <f t="shared" si="27"/>
        <v/>
      </c>
      <c r="CC473" s="491" t="str">
        <f t="shared" si="28"/>
        <v/>
      </c>
      <c r="CD473" s="491" t="str">
        <f t="shared" si="29"/>
        <v/>
      </c>
      <c r="CE473" s="485"/>
      <c r="CF473" s="485"/>
      <c r="CG473" s="485"/>
      <c r="CH473" s="485"/>
      <c r="CI473" s="485" t="str">
        <f>分岐管理シート!BD471</f>
        <v/>
      </c>
      <c r="CJ473" s="493" t="str">
        <f t="shared" si="30"/>
        <v/>
      </c>
      <c r="CK473" s="555" t="str">
        <f>IF(D473="R6_補正",IF(SUM(変更カウント!D471:AR471)=0,"","error"),IF(AND(SUM(変更カウント!D471:AE471)=0,SUM(変更カウント!AH471:AP471)=0,変更カウント!AR471=0),"","error"))</f>
        <v/>
      </c>
    </row>
    <row r="474" spans="1:89" customFormat="1" ht="16.5" customHeight="1" thickBot="1" x14ac:dyDescent="0.25">
      <c r="A474" s="272"/>
      <c r="B474" s="501"/>
      <c r="C474" s="466">
        <v>400</v>
      </c>
      <c r="D474" s="467"/>
      <c r="E474" s="468"/>
      <c r="F474" s="469"/>
      <c r="G474" s="469"/>
      <c r="H474" s="469"/>
      <c r="I474" s="470"/>
      <c r="J474" s="470"/>
      <c r="K474" s="471"/>
      <c r="L474" s="470"/>
      <c r="M474" s="443"/>
      <c r="N474" s="443"/>
      <c r="O474" s="443"/>
      <c r="P474" s="472"/>
      <c r="Q474" s="197">
        <v>0</v>
      </c>
      <c r="R474" s="198">
        <v>0</v>
      </c>
      <c r="S474" s="473"/>
      <c r="T474" s="197"/>
      <c r="U474" s="197"/>
      <c r="V474" s="197"/>
      <c r="W474" s="474"/>
      <c r="X474" s="473"/>
      <c r="Y474" s="473"/>
      <c r="Z474" s="473"/>
      <c r="AA474" s="475"/>
      <c r="AB474" s="469"/>
      <c r="AC474" s="469"/>
      <c r="AD474" s="469"/>
      <c r="AE474" s="476"/>
      <c r="AF474" s="221"/>
      <c r="AG474" s="221"/>
      <c r="AH474" s="477"/>
      <c r="AI474" s="478"/>
      <c r="AJ474" s="475"/>
      <c r="AK474" s="479"/>
      <c r="AL474" s="479"/>
      <c r="AM474" s="480"/>
      <c r="AN474" s="503"/>
      <c r="AO474" s="481"/>
      <c r="AP474" s="482"/>
      <c r="AQ474" s="552"/>
      <c r="AR474" s="483"/>
      <c r="AS474" s="548"/>
      <c r="AT474" s="549"/>
      <c r="AU474" s="550"/>
      <c r="AV474" s="504"/>
      <c r="AW474" s="504"/>
      <c r="AX474" s="504"/>
      <c r="AY474" s="504"/>
      <c r="AZ474" s="504"/>
      <c r="BA474" s="504"/>
      <c r="BB474" s="505"/>
      <c r="BC474" s="505"/>
      <c r="BD474" s="506"/>
      <c r="BE474" s="507"/>
      <c r="BF474" s="505"/>
      <c r="BG474" s="504"/>
      <c r="BH474" s="505"/>
      <c r="BI474" s="505"/>
      <c r="BJ474" s="505"/>
      <c r="BK474" s="508"/>
      <c r="BL474" s="509"/>
      <c r="BM474" s="505"/>
      <c r="BN474" s="505"/>
      <c r="BO474" s="505"/>
      <c r="BP474" s="505"/>
      <c r="BQ474" s="510"/>
      <c r="BR474" s="505"/>
      <c r="BS474" s="511" t="str">
        <f>IF(F474="","",IF(OR(AND(分岐管理シート!D472&lt;9, 分岐管理シート!L472&lt;10),AND(分岐管理シート!D472&gt;9, 分岐管理シート!L472&gt;10)),"","error"))</f>
        <v/>
      </c>
      <c r="BT474" s="511"/>
      <c r="BU474" s="511"/>
      <c r="BV474" s="511"/>
      <c r="BW474" s="511"/>
      <c r="BX474" s="491" t="str">
        <f>IF(AND(D474="R7_補正", OR(分岐管理シート!AF472&lt;27,分岐管理シート!AF472&gt;39)),"error","")</f>
        <v/>
      </c>
      <c r="BY474" s="511" t="str">
        <f>IF(F474="","",IF(OR(分岐管理シート!AG472&lt;27,分岐管理シート!AG472&gt;39),"error",""))</f>
        <v/>
      </c>
      <c r="BZ474" s="511" t="str">
        <f>IF(F474="","",IF(AND(OR(AD474="○", D474="R7_補正", D474="R7_予備"), 分岐管理シート!AG472&gt;=27),"",IF(AND(分岐管理シート!AG472&lt;=38, 分岐管理シート!AG472&gt;=27),"","error")))</f>
        <v/>
      </c>
      <c r="CA474" s="492" t="str">
        <f>IF(OR(D474="", D474="R6_補正", D474="R7_予備"),
   "",IF(F474="","",IF(AND(VLOOKUP(AE474,―!$AH$15:$AI$40,2,FALSE) &lt;= VLOOKUP(AF474,―!$AH$15:$AI$40,2,FALSE),VLOOKUP(AF474,―!$AH$15:$AI$40,2,FALSE) &lt;= VLOOKUP(AG474,―!$AH$15:$AI$40,2,FALSE)),"","error")))</f>
        <v/>
      </c>
      <c r="CB474" s="512" t="str">
        <f t="shared" si="27"/>
        <v/>
      </c>
      <c r="CC474" s="511" t="str">
        <f t="shared" si="28"/>
        <v/>
      </c>
      <c r="CD474" s="511" t="str">
        <f t="shared" si="29"/>
        <v/>
      </c>
      <c r="CE474" s="505"/>
      <c r="CF474" s="505"/>
      <c r="CG474" s="505"/>
      <c r="CH474" s="505"/>
      <c r="CI474" s="505" t="str">
        <f>分岐管理シート!BD472</f>
        <v/>
      </c>
      <c r="CJ474" s="513" t="str">
        <f t="shared" si="30"/>
        <v/>
      </c>
      <c r="CK474" s="555" t="str">
        <f>IF(D474="R6_補正",IF(SUM(変更カウント!D472:AR472)=0,"","error"),IF(AND(SUM(変更カウント!D472:AE472)=0,SUM(変更カウント!AH472:AP472)=0,変更カウント!AR472=0),"","error"))</f>
        <v/>
      </c>
    </row>
    <row r="475" spans="1:89" x14ac:dyDescent="0.2">
      <c r="E475" s="514"/>
      <c r="F475" s="515"/>
      <c r="G475" s="515"/>
      <c r="H475" s="515"/>
      <c r="I475" s="515"/>
      <c r="J475" s="515"/>
      <c r="K475" s="516"/>
      <c r="L475" s="516"/>
      <c r="M475" s="516"/>
      <c r="N475" s="516"/>
      <c r="O475" s="516"/>
      <c r="P475" s="516"/>
      <c r="R475" s="514"/>
      <c r="S475" s="515"/>
      <c r="T475" s="515"/>
      <c r="U475" s="515"/>
      <c r="V475" s="515"/>
      <c r="W475" s="517"/>
      <c r="X475" s="515"/>
      <c r="Y475" s="515"/>
      <c r="Z475" s="515"/>
      <c r="AA475" s="515"/>
      <c r="AB475" s="515"/>
      <c r="AC475" s="515"/>
      <c r="AD475" s="515"/>
      <c r="AE475" s="518"/>
      <c r="AG475" s="514"/>
      <c r="AH475" s="515"/>
      <c r="AI475" s="515"/>
      <c r="AJ475" s="515"/>
      <c r="AK475" s="515"/>
      <c r="AL475" s="515"/>
      <c r="AM475" s="518"/>
      <c r="AO475" s="514"/>
      <c r="AP475" s="515"/>
      <c r="AQ475" s="515"/>
      <c r="AR475" s="519"/>
      <c r="AS475" s="514"/>
      <c r="AT475" s="514"/>
      <c r="AU475" s="515"/>
      <c r="BD475" s="520" t="str">
        <f t="shared" ref="BD475" si="31">IF(AND(L475&lt;&gt;"①食料品の物価高騰に対する特別加算", M475&lt;&gt;"", N475&lt;&gt;""), "error", "")</f>
        <v/>
      </c>
      <c r="BK475" s="514"/>
      <c r="BL475" s="515"/>
      <c r="BQ475" s="514"/>
      <c r="BR475" s="515"/>
      <c r="BS475" s="515"/>
      <c r="BT475" s="515"/>
      <c r="CA475" s="521" t="str">
        <f>IF(OR(D475="", D475="R6_補正", D475="R7_予備"),
   "",IF(F475="","",IF(AND(VLOOKUP(AE475,―!$AH$15:$AI$40,2,FALSE) &lt;= VLOOKUP(AF475,―!$AH$15:$AI$40,2,FALSE),VLOOKUP(AF475,―!$AH$15:$AI$40,2,FALSE) &lt;= VLOOKUP(AG475,―!$AH$15:$AI$40,2,FALSE)),"","error")))</f>
        <v/>
      </c>
      <c r="CB475" s="514" t="str">
        <f t="shared" si="27"/>
        <v/>
      </c>
      <c r="CC475" s="515" t="str">
        <f t="shared" si="28"/>
        <v/>
      </c>
      <c r="CD475" s="515"/>
    </row>
    <row r="476" spans="1:89" x14ac:dyDescent="0.2">
      <c r="AS476" s="523"/>
      <c r="CB476" s="236" t="str">
        <f t="shared" si="27"/>
        <v/>
      </c>
    </row>
  </sheetData>
  <sheetProtection algorithmName="SHA-512" hashValue="wTGcMvbJtEjwByZesPnFr/ZtCiJBNzE/Wlj3Ek6D7YII4/QJeHmopJrmvQvNKBAieBYykdEHzkuF/um75CnVqw==" saltValue="2/2KGm0R6uXWzlQIjPoY9Q==" spinCount="100000" sheet="1" formatColumns="0" formatRows="0"/>
  <dataConsolidate link="1"/>
  <mergeCells count="225">
    <mergeCell ref="CK70:CK73"/>
    <mergeCell ref="CJ74:CK74"/>
    <mergeCell ref="AZ3:AZ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Y70:AY73"/>
    <mergeCell ref="AZ70:AZ73"/>
    <mergeCell ref="AJ15:AN17"/>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D70:D73"/>
    <mergeCell ref="Y71:Y72"/>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E69:AH69"/>
    <mergeCell ref="AO13:AQ13"/>
    <mergeCell ref="AI16:AI17"/>
    <mergeCell ref="AB70:AB73"/>
    <mergeCell ref="AC70:AC73"/>
    <mergeCell ref="AW70:AW73"/>
    <mergeCell ref="AT70:AT73"/>
    <mergeCell ref="AR70:AR73"/>
    <mergeCell ref="AU70:AU73"/>
    <mergeCell ref="AV70:AV73"/>
    <mergeCell ref="AI70:AI73"/>
    <mergeCell ref="BD70:BD73"/>
    <mergeCell ref="AX70:AX73"/>
    <mergeCell ref="AK70:AM72"/>
    <mergeCell ref="AN70:AN73"/>
    <mergeCell ref="AS70:AS73"/>
    <mergeCell ref="BA70:BA73"/>
    <mergeCell ref="BB70:BB73"/>
    <mergeCell ref="BC70:BC73"/>
    <mergeCell ref="CJ70:CJ73"/>
    <mergeCell ref="BY70:BY73"/>
    <mergeCell ref="CI70:CI73"/>
    <mergeCell ref="CG70:CG73"/>
    <mergeCell ref="CB70:CB73"/>
    <mergeCell ref="CH70:CH73"/>
    <mergeCell ref="CC70:CC73"/>
    <mergeCell ref="CD70:CD73"/>
    <mergeCell ref="CE70:CE73"/>
    <mergeCell ref="CF70:CF73"/>
    <mergeCell ref="CA70:CA73"/>
    <mergeCell ref="BZ70:BZ73"/>
    <mergeCell ref="BW70:BW73"/>
    <mergeCell ref="BT70:BT73"/>
    <mergeCell ref="BN70:BN73"/>
    <mergeCell ref="BS70:BS73"/>
    <mergeCell ref="BV70:BV73"/>
    <mergeCell ref="BU70:BU73"/>
    <mergeCell ref="BH70:BH73"/>
    <mergeCell ref="BR70:BR73"/>
    <mergeCell ref="BQ70:BQ73"/>
    <mergeCell ref="BO70:BO73"/>
    <mergeCell ref="BJ70:BJ73"/>
    <mergeCell ref="BK70:BK73"/>
    <mergeCell ref="BI70:BI73"/>
    <mergeCell ref="BL70:BL73"/>
    <mergeCell ref="BP70:BP73"/>
    <mergeCell ref="BM70:BM73"/>
    <mergeCell ref="BG70:BG73"/>
    <mergeCell ref="BE70:BE73"/>
    <mergeCell ref="BF70:BF73"/>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Y20:AA20"/>
    <mergeCell ref="R71:R72"/>
    <mergeCell ref="Z70:Z72"/>
    <mergeCell ref="AW3:AW9"/>
    <mergeCell ref="AO12:AQ12"/>
    <mergeCell ref="I8:K8"/>
    <mergeCell ref="C3:H3"/>
    <mergeCell ref="T13:U13"/>
    <mergeCell ref="V22:W22"/>
    <mergeCell ref="Q15:S15"/>
    <mergeCell ref="AB16:AC16"/>
    <mergeCell ref="V19:W19"/>
    <mergeCell ref="AV3:AV9"/>
    <mergeCell ref="AT3:AT9"/>
    <mergeCell ref="AU3:AU9"/>
    <mergeCell ref="AB4:AC4"/>
    <mergeCell ref="AJ3:AP3"/>
    <mergeCell ref="AQ3:AR3"/>
    <mergeCell ref="AJ4:AP4"/>
    <mergeCell ref="AQ4:AR4"/>
    <mergeCell ref="AJ6:AP6"/>
    <mergeCell ref="AQ6:AR6"/>
    <mergeCell ref="AJ7:AP7"/>
    <mergeCell ref="AQ7:AR7"/>
    <mergeCell ref="AJ8:AP8"/>
    <mergeCell ref="AQ8:AR8"/>
    <mergeCell ref="L5:U5"/>
    <mergeCell ref="AB15:AC1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Y11:AA11"/>
    <mergeCell ref="AB11:AC11"/>
    <mergeCell ref="Q13:S13"/>
    <mergeCell ref="AB20:AC20"/>
    <mergeCell ref="BX70:BX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Y3:AY9"/>
    <mergeCell ref="AX3:AX9"/>
  </mergeCells>
  <phoneticPr fontId="20"/>
  <conditionalFormatting sqref="D79:D474">
    <cfRule type="expression" dxfId="23" priority="22">
      <formula>D79="R7_補正"</formula>
    </cfRule>
  </conditionalFormatting>
  <conditionalFormatting sqref="M80:O474">
    <cfRule type="expression" dxfId="21" priority="4">
      <formula>OR($D80&lt;&gt;"R7_補正",$L80&lt;&gt;"①食料品の物価高騰に対する特別加算")</formula>
    </cfRule>
  </conditionalFormatting>
  <conditionalFormatting sqref="P80:P474">
    <cfRule type="expression" dxfId="20" priority="151">
      <formula>COUNTIF($L80,"*推奨*")&gt;0</formula>
    </cfRule>
  </conditionalFormatting>
  <conditionalFormatting sqref="S76">
    <cfRule type="expression" dxfId="19" priority="158">
      <formula>OR(D77="R7_予備",E77="",E77="低所得")</formula>
    </cfRule>
  </conditionalFormatting>
  <conditionalFormatting sqref="S77:S78">
    <cfRule type="expression" dxfId="18" priority="31">
      <formula>OR(D77="R7_予備",E77="",E77="低所得")</formula>
    </cfRule>
  </conditionalFormatting>
  <conditionalFormatting sqref="S79:S474">
    <cfRule type="expression" dxfId="17" priority="56">
      <formula>OR(D79="R7_予備",D79="",D79="R7_補正")</formula>
    </cfRule>
  </conditionalFormatting>
  <conditionalFormatting sqref="T77">
    <cfRule type="expression" dxfId="16" priority="41">
      <formula>OR(D77="R7_予備",E77="",E77="推奨事業")</formula>
    </cfRule>
  </conditionalFormatting>
  <conditionalFormatting sqref="U78">
    <cfRule type="expression" dxfId="15" priority="39">
      <formula>OR(D78="R7_予備")</formula>
    </cfRule>
  </conditionalFormatting>
  <conditionalFormatting sqref="V76">
    <cfRule type="expression" dxfId="14" priority="38">
      <formula>E76=""</formula>
    </cfRule>
  </conditionalFormatting>
  <conditionalFormatting sqref="W77:W78">
    <cfRule type="expression" dxfId="13" priority="34">
      <formula>OR(D77="R6_補正",E77="",E77="低所得")</formula>
    </cfRule>
  </conditionalFormatting>
  <conditionalFormatting sqref="W79:W474">
    <cfRule type="expression" dxfId="12" priority="33">
      <formula>OR(D79="R6_補正",D79="",D79="R7_補正")</formula>
    </cfRule>
  </conditionalFormatting>
  <conditionalFormatting sqref="X15:X19">
    <cfRule type="expression" dxfId="11" priority="26">
      <formula>X15=0</formula>
    </cfRule>
  </conditionalFormatting>
  <conditionalFormatting sqref="X79:X474">
    <cfRule type="expression" dxfId="10" priority="23">
      <formula>OR(D79="R6_補正",D79="R7_予備",D79="")</formula>
    </cfRule>
  </conditionalFormatting>
  <conditionalFormatting sqref="Z79">
    <cfRule type="expression" dxfId="9" priority="17">
      <formula>$D79="R7_補正"</formula>
    </cfRule>
  </conditionalFormatting>
  <conditionalFormatting sqref="Z80:Z474">
    <cfRule type="expression" dxfId="8" priority="8">
      <formula>OR(D80="R6_補正",D80="R7_予備")</formula>
    </cfRule>
  </conditionalFormatting>
  <conditionalFormatting sqref="AB15">
    <cfRule type="expression" dxfId="7" priority="36">
      <formula>AB15=0</formula>
    </cfRule>
  </conditionalFormatting>
  <conditionalFormatting sqref="AB18">
    <cfRule type="expression" dxfId="6" priority="27">
      <formula>AB18=0</formula>
    </cfRule>
  </conditionalFormatting>
  <conditionalFormatting sqref="AF80:AF474">
    <cfRule type="expression" dxfId="5" priority="10">
      <formula>OR(D80="R6_補正",D80="R7_予備")</formula>
    </cfRule>
  </conditionalFormatting>
  <conditionalFormatting sqref="AG79:AG474">
    <cfRule type="expression" dxfId="4" priority="21">
      <formula>$D79="R7_補正"</formula>
    </cfRule>
  </conditionalFormatting>
  <conditionalFormatting sqref="AK79:AM474">
    <cfRule type="expression" dxfId="3" priority="16">
      <formula>LEN(M79)&gt;0</formula>
    </cfRule>
  </conditionalFormatting>
  <conditionalFormatting sqref="AN79:AN474">
    <cfRule type="expression" dxfId="2" priority="13">
      <formula>OR(AJ79="農林水産・食品分野　", AJ79="中小企業・小規模事業者の賃上げ環境整備")</formula>
    </cfRule>
  </conditionalFormatting>
  <dataValidations xWindow="921" yWindow="402" count="40">
    <dataValidation allowBlank="1" showErrorMessage="1" prompt="数式や、当室で入力した数値は変更しないでください。" sqref="AB9:AB10 X21:Z21 T6:T14 X9:X13 AB15:AB16 X22 X15:X20 AB18:AB20 Y69 Y11:Y13 Z12:Z13" xr:uid="{87DF15F5-8C84-4FAD-A1B4-1E2656C021CB}"/>
    <dataValidation allowBlank="1" showErrorMessage="1" sqref="AJ75:AQ75 AS75:AU474 P78 H75 P75 AO78:AP474 AQ78" xr:uid="{D7C0ABDB-96D2-4944-B851-B469865D4558}"/>
    <dataValidation type="list" allowBlank="1" showErrorMessage="1" sqref="G78" xr:uid="{35654E7B-3AF8-4031-B264-AFD5BDCC166E}">
      <formula1>エネルギー・食料品価格等の物価高騰の影響を受けた生活者等に対して事業の効果が直接及ぶ</formula1>
    </dataValidation>
    <dataValidation type="list" allowBlank="1" showInputMessage="1" showErrorMessage="1" sqref="AB79:AB474" xr:uid="{F1CDBEEE-114F-4FD3-AD17-AD0531F74F67}">
      <formula1>特定事業者等支援</formula1>
    </dataValidation>
    <dataValidation type="list" allowBlank="1" showInputMessage="1" showErrorMessage="1" sqref="AC79:AC474" xr:uid="{96D45F34-89D2-4770-82C1-9C975831877E}">
      <formula1>個人を対象とした給付金等</formula1>
    </dataValidation>
    <dataValidation type="list" allowBlank="1" showInputMessage="1" showErrorMessage="1" sqref="E79:E474" xr:uid="{D8D0F66D-5895-49A4-8224-044854FC9F05}">
      <formula1>枠_推奨</formula1>
    </dataValidation>
    <dataValidation type="list" allowBlank="1" showInputMessage="1" showErrorMessage="1" sqref="AD80:AD474" xr:uid="{37F674D1-FED8-4134-9A16-5A5978EABD40}">
      <formula1>基金_通常</formula1>
    </dataValidation>
    <dataValidation type="list" allowBlank="1" showInputMessage="1" showErrorMessage="1" sqref="G76:G474" xr:uid="{C6EE1C41-9762-4D2B-BEC4-1FD6C781D6E1}">
      <formula1>エネルギー・食料品価格等の物価高騰の影響を受けた生活者等に対して事業の効果が直接及ぶ</formula1>
    </dataValidation>
    <dataValidation type="list" allowBlank="1" showInputMessage="1" showErrorMessage="1" sqref="L76:O78" xr:uid="{32D4F262-C984-4937-A71D-36316610456A}">
      <formula1>低_推奨事業メニュー</formula1>
    </dataValidation>
    <dataValidation type="list" allowBlank="1" showInputMessage="1" showErrorMessage="1" sqref="AB76:AB78" xr:uid="{847FFE7F-469F-4D38-A0D6-F4E2A355C7B6}">
      <formula1>特定事業者等支援_低所得</formula1>
    </dataValidation>
    <dataValidation type="list" allowBlank="1" showInputMessage="1" showErrorMessage="1" sqref="AC76:AC78" xr:uid="{5ABBC007-FA10-4A51-9F5F-5501F3731DF2}">
      <formula1>個人を対象とした給付金等_低所得</formula1>
    </dataValidation>
    <dataValidation type="list" allowBlank="1" showInputMessage="1" showErrorMessage="1" sqref="AD76:AD79" xr:uid="{35B5C403-0818-4F54-9C16-76FC4D9EA7F8}">
      <formula1>基金_低所得</formula1>
    </dataValidation>
    <dataValidation type="list" allowBlank="1" showInputMessage="1" showErrorMessage="1" sqref="AJ76:AJ78" xr:uid="{667BE478-93A1-4C1E-9E66-1F9052C56703}">
      <formula1>対象分野_低</formula1>
    </dataValidation>
    <dataValidation type="list" allowBlank="1" showInputMessage="1" showErrorMessage="1" sqref="K76:K474" xr:uid="{757751B3-29C2-4A45-AADE-3A6EE75253B2}">
      <formula1>対象外経費に臨時交付金を充当していない</formula1>
    </dataValidation>
    <dataValidation type="list" allowBlank="1" showInputMessage="1" showErrorMessage="1" sqref="F76:F474" xr:uid="{236A1BB8-9BF8-458D-B204-91C86E04674A}">
      <formula1>地方単独事業</formula1>
    </dataValidation>
    <dataValidation type="list" allowBlank="1" showErrorMessage="1" sqref="H76 H78:H474" xr:uid="{B81CCE06-348C-43AC-8E60-8A16FB223188}">
      <formula1>臨時の措置であることが分かる名称</formula1>
    </dataValidation>
    <dataValidation type="list" allowBlank="1" showInputMessage="1" showErrorMessage="1" sqref="J76" xr:uid="{DBFAEFA2-7BD4-4B77-98FA-8BACCB98C358}">
      <formula1>経済対策との関係_R6</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type="list" allowBlank="1" showInputMessage="1" showErrorMessage="1" sqref="E76" xr:uid="{5DC4A8EB-0CDA-46D9-9486-7F80187AD8EB}">
      <formula1>枠_給付支援</formula1>
    </dataValidation>
    <dataValidation type="list" allowBlank="1" showInputMessage="1" showErrorMessage="1" sqref="AE76:AE474" xr:uid="{69BAE6BB-385B-40F7-ACDF-7C4C8F831E00}">
      <formula1>事業始期_R7_通常</formula1>
    </dataValidation>
    <dataValidation type="list" allowBlank="1" showInputMessage="1" showErrorMessage="1" sqref="H77" xr:uid="{EC4F2C9C-7178-4472-9CFC-EA7C45B11D4B}">
      <formula1>臨時の措置であることが分かる名称</formula1>
    </dataValidation>
    <dataValidation allowBlank="1" showErrorMessage="1" prompt="該当が無い場合は0を入力してください。" sqref="AI19:AI20 AB3:AB4 Y5:Z7 AI3 AQ3 Y22:Z22 X3:X7 AQ6 AQ21 AR22:AS22" xr:uid="{CEBE9131-FE89-48FA-A6C5-9291B1FC834D}"/>
    <dataValidation type="list" allowBlank="1" showInputMessage="1" showErrorMessage="1" sqref="D76" xr:uid="{5E95CE9F-089A-4044-818B-D53D55597784}">
      <formula1>国の予算年度_R6補正</formula1>
    </dataValidation>
    <dataValidation type="list" allowBlank="1" showInputMessage="1" showErrorMessage="1" sqref="AR76" xr:uid="{67CAA1CE-82C6-4596-8D2B-1DC04D93FE5F}">
      <formula1>予算区分_R7_通常</formula1>
    </dataValidation>
    <dataValidation type="list" allowBlank="1" showErrorMessage="1" sqref="AE78" xr:uid="{65C3534A-0C45-4368-8622-85B47DE3288F}">
      <formula1>事業始期_別表3</formula1>
    </dataValidation>
    <dataValidation type="list" allowBlank="1" showInputMessage="1" showErrorMessage="1" sqref="D77:D78" xr:uid="{F387F7E7-C0A2-41ED-AA76-958C200F85B8}">
      <formula1>国の予算年度_R6補正orR7予備or両方</formula1>
    </dataValidation>
    <dataValidation type="whole" operator="greaterThanOrEqual" allowBlank="1" showInputMessage="1" showErrorMessage="1" sqref="T77:Z77 S74:Z76 S78:Z474 Q74:R474" xr:uid="{3A017856-104D-478A-8944-0B03D8324C05}">
      <formula1>0</formula1>
    </dataValidation>
    <dataValidation showErrorMessage="1" prompt="該当がない場合は「0」を入力してください。" sqref="AQ15" xr:uid="{94373811-0980-4F8E-BC86-F5692AE258F7}"/>
    <dataValidation type="whole" allowBlank="1" showInputMessage="1" showErrorMessage="1" prompt="該当がない場合は「0」を入力してください。" sqref="AQ17" xr:uid="{1B2B8219-4E07-4E54-92B4-A3222F50F581}">
      <formula1>0</formula1>
      <formula2>1000000000000</formula2>
    </dataValidation>
    <dataValidation type="list" allowBlank="1" showInputMessage="1" showErrorMessage="1" sqref="D80:D474" xr:uid="{FE2350CA-6CFA-42F3-9EF0-E2053CB2E2D8}">
      <formula1>国の予算年度_R6補正orR7予備orR7補正</formula1>
    </dataValidation>
    <dataValidation type="list" allowBlank="1" showInputMessage="1" showErrorMessage="1" sqref="AI76:AI474" xr:uid="{492F453F-5816-4C26-A349-EC0FF20F9093}">
      <formula1>国の重点支援地方交付金が活用されている旨の明記</formula1>
    </dataValidation>
    <dataValidation type="list" allowBlank="1" showInputMessage="1" showErrorMessage="1" sqref="D79" xr:uid="{5E2191D0-5AFB-4113-9F43-92491E5AECC5}">
      <formula1>国の予算年度_R7補正</formula1>
    </dataValidation>
    <dataValidation type="list" allowBlank="1" showInputMessage="1" showErrorMessage="1" sqref="L79" xr:uid="{296C5151-5130-4612-B491-EBB96F369570}">
      <formula1>種類_推奨事業メニュー_R7補正_食料品</formula1>
    </dataValidation>
    <dataValidation type="list" allowBlank="1" showInputMessage="1" showErrorMessage="1" sqref="AJ79 AK79:AM474" xr:uid="{EA8486B2-DD0D-4E10-BFF3-72DDFB3BC0FE}">
      <formula1>対象分野_R7</formula1>
    </dataValidation>
    <dataValidation type="list" allowBlank="1" showInputMessage="1" showErrorMessage="1" sqref="AG76:AG78" xr:uid="{D45CF780-ACF4-4BE1-926B-0D118151E3BC}">
      <formula1>事業終期_R7_通常</formula1>
    </dataValidation>
    <dataValidation type="list" allowBlank="1" showInputMessage="1" showErrorMessage="1" sqref="M80:M474" xr:uid="{B1221753-7085-4481-9B7B-2CDF2EA68BCC}">
      <formula1>IF(L80="①食料品の物価高騰に対する特別加算", 種類_推奨事業メニュー_R7補正_複数選択, "")</formula1>
    </dataValidation>
    <dataValidation type="list" allowBlank="1" showInputMessage="1" showErrorMessage="1" sqref="N80:N474" xr:uid="{40B5A1FB-5488-447F-9D94-31E149F83597}">
      <formula1>IF(L80="①食料品の物価高騰に対する特別加算", 種類_推奨事業メニュー_R7補正_複数選択, "")</formula1>
    </dataValidation>
    <dataValidation type="list" allowBlank="1" showInputMessage="1" showErrorMessage="1" sqref="O80:O474" xr:uid="{806D6A60-A74B-4CA7-A35F-B9305651A202}">
      <formula1>IF(L80="①食料品の物価高騰に対する特別加算", 種類_推奨事業メニュー_R7補正_複数選択, "")</formula1>
    </dataValidation>
    <dataValidation type="list" allowBlank="1" showInputMessage="1" showErrorMessage="1" sqref="M79:O79" xr:uid="{3FD81327-291D-4181-AD2D-1F70C9924418}">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8" scale="16" fitToHeight="0" orientation="landscape" horizontalDpi="300" verticalDpi="300" r:id="rId1"/>
  <headerFooter alignWithMargins="0">
    <oddHeader>&amp;R&amp;20&amp;F</oddHeader>
  </headerFooter>
  <rowBreaks count="1" manualBreakCount="1">
    <brk id="93" max="62" man="1"/>
  </rowBreaks>
  <extLst>
    <ext xmlns:x14="http://schemas.microsoft.com/office/spreadsheetml/2009/9/main" uri="{78C0D931-6437-407d-A8EE-F0AAD7539E65}">
      <x14:conditionalFormattings>
        <x14:conditionalFormatting xmlns:xm="http://schemas.microsoft.com/office/excel/2006/main">
          <x14:cfRule type="expression" priority="12"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9">
        <x14:dataValidation type="list" allowBlank="1" showInputMessage="1" showErrorMessage="1" xr:uid="{A884DF85-281F-416C-82E1-FC627380F94E}">
          <x14:formula1>
            <xm:f>INDIRECT(分岐管理シート!$AT$75)</xm:f>
          </x14:formula1>
          <xm:sqref>E77</xm:sqref>
        </x14:dataValidation>
        <x14:dataValidation type="list" allowBlank="1" showErrorMessage="1" prompt="D78を選択すると、入力可能になります。" xr:uid="{505D37E0-96F6-4BD3-923D-979C8C546BAA}">
          <x14:formula1>
            <xm:f>INDIRECT(分岐管理シート!$AT$76)</xm:f>
          </x14:formula1>
          <xm:sqref>E78</xm:sqref>
        </x14:dataValidation>
        <x14:dataValidation type="list" allowBlank="1" showInputMessage="1" showErrorMessage="1" xr:uid="{987368FB-2AAA-48EA-ACBC-23261B9FFBF9}">
          <x14:formula1>
            <xm:f>INDIRECT(分岐管理シート!AU75)</xm:f>
          </x14:formula1>
          <xm:sqref>AR77:AR474</xm:sqref>
        </x14:dataValidation>
        <x14:dataValidation type="list" allowBlank="1" showInputMessage="1" showErrorMessage="1" xr:uid="{6226228F-F946-4C6D-9BF9-8AEC8C37BD87}">
          <x14:formula1>
            <xm:f>INDIRECT(分岐管理シート!AV75)</xm:f>
          </x14:formula1>
          <xm:sqref>J77:J474</xm:sqref>
        </x14:dataValidation>
        <x14:dataValidation type="list" allowBlank="1" showInputMessage="1" showErrorMessage="1" xr:uid="{3C7D2792-135F-4C81-BE99-7771C1BFAEAF}">
          <x14:formula1>
            <xm:f>INDIRECT(分岐管理シート!AW78)</xm:f>
          </x14:formula1>
          <xm:sqref>L80:L474</xm:sqref>
        </x14:dataValidation>
        <x14:dataValidation type="list" allowBlank="1" showInputMessage="1" showErrorMessage="1" xr:uid="{D1290356-E2FA-4FC3-8060-D52850F90CB6}">
          <x14:formula1>
            <xm:f>INDIRECT(分岐管理シート!AX78)</xm:f>
          </x14:formula1>
          <xm:sqref>AJ80:AJ474</xm:sqref>
        </x14:dataValidation>
        <x14:dataValidation type="list" allowBlank="1" showInputMessage="1" showErrorMessage="1" xr:uid="{8C0E4B7F-7ED0-4816-A74E-A4FA4BF4D4A1}">
          <x14:formula1>
            <xm:f>INDIRECT(分岐管理シート!AY77)</xm:f>
          </x14:formula1>
          <xm:sqref>AN79:AN474</xm:sqref>
        </x14:dataValidation>
        <x14:dataValidation type="list" allowBlank="1" showInputMessage="1" showErrorMessage="1" xr:uid="{8751C84D-2B37-43CD-8E9D-0ED9F88E1A5C}">
          <x14:formula1>
            <xm:f>INDIRECT(分岐管理シート!AZ77)</xm:f>
          </x14:formula1>
          <xm:sqref>AF79:AG474</xm:sqref>
        </x14:dataValidation>
        <x14:dataValidation type="custom" showErrorMessage="1" xr:uid="{9759079E-4038-4F95-954F-3E58C4D41407}">
          <x14:formula1>
            <xm:f>AND(D79&lt;&gt;"",D79&lt;&gt;"R6_補正",AD79="－",分岐管理シート!AG77=39)</xm:f>
          </x14:formula1>
          <xm:sqref>AQ79:AQ474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K2" sqref="K2:K181"/>
    </sheetView>
  </sheetViews>
  <sheetFormatPr defaultColWidth="8.90625" defaultRowHeight="13" x14ac:dyDescent="0.2"/>
  <cols>
    <col min="1" max="1" width="24.90625" customWidth="1"/>
    <col min="2" max="2" width="19.453125" customWidth="1"/>
    <col min="3" max="3" width="21.90625" bestFit="1" customWidth="1"/>
    <col min="4" max="5" width="14.453125" customWidth="1"/>
    <col min="6" max="7" width="22.453125" customWidth="1"/>
    <col min="8" max="9" width="24.90625" customWidth="1"/>
    <col min="10" max="10" width="23" customWidth="1"/>
    <col min="11" max="23" width="14.453125" customWidth="1"/>
    <col min="24" max="24" width="16.453125" customWidth="1"/>
    <col min="25" max="39" width="14.453125" customWidth="1"/>
    <col min="40" max="40" width="16.453125" customWidth="1"/>
    <col min="41" max="55" width="14.453125" customWidth="1"/>
    <col min="56" max="56" width="16.453125" customWidth="1"/>
    <col min="57" max="57" width="14.453125" customWidth="1"/>
  </cols>
  <sheetData>
    <row r="1" spans="1:57" ht="13.5" thickBot="1" x14ac:dyDescent="0.25">
      <c r="A1" s="60" t="s">
        <v>4216</v>
      </c>
      <c r="B1" s="60" t="s">
        <v>4217</v>
      </c>
      <c r="C1" s="60" t="s">
        <v>4218</v>
      </c>
      <c r="D1" s="60" t="s">
        <v>4219</v>
      </c>
      <c r="E1" s="60" t="s">
        <v>4220</v>
      </c>
      <c r="F1" s="60" t="s">
        <v>4221</v>
      </c>
      <c r="G1" s="60" t="s">
        <v>4222</v>
      </c>
      <c r="H1" s="60" t="s">
        <v>4223</v>
      </c>
      <c r="I1" s="60" t="s">
        <v>4224</v>
      </c>
      <c r="J1" s="60" t="s">
        <v>4225</v>
      </c>
      <c r="K1" s="60" t="s">
        <v>4226</v>
      </c>
      <c r="L1" s="60" t="s">
        <v>4227</v>
      </c>
      <c r="M1" s="60" t="s">
        <v>4228</v>
      </c>
      <c r="N1" s="60" t="s">
        <v>4229</v>
      </c>
      <c r="O1" s="60" t="s">
        <v>4230</v>
      </c>
      <c r="P1" s="60" t="s">
        <v>4231</v>
      </c>
      <c r="Q1" s="60" t="s">
        <v>4232</v>
      </c>
      <c r="R1" s="60" t="s">
        <v>4233</v>
      </c>
      <c r="S1" s="60" t="s">
        <v>4234</v>
      </c>
      <c r="T1" s="60" t="s">
        <v>4235</v>
      </c>
      <c r="U1" s="60" t="s">
        <v>4236</v>
      </c>
      <c r="V1" s="60" t="s">
        <v>4237</v>
      </c>
      <c r="W1" s="60" t="s">
        <v>4238</v>
      </c>
      <c r="X1" s="60" t="s">
        <v>4239</v>
      </c>
      <c r="Y1" s="60" t="s">
        <v>4240</v>
      </c>
      <c r="Z1" s="60" t="s">
        <v>4241</v>
      </c>
      <c r="AA1" s="60" t="s">
        <v>4242</v>
      </c>
      <c r="AB1" s="60" t="s">
        <v>4243</v>
      </c>
      <c r="AC1" s="60" t="s">
        <v>4244</v>
      </c>
      <c r="AD1" s="60" t="s">
        <v>4245</v>
      </c>
      <c r="AE1" s="60" t="s">
        <v>4246</v>
      </c>
      <c r="AF1" s="60" t="s">
        <v>4247</v>
      </c>
      <c r="AG1" s="60" t="s">
        <v>4248</v>
      </c>
      <c r="AH1" s="60" t="s">
        <v>4249</v>
      </c>
      <c r="AI1" s="60" t="s">
        <v>4250</v>
      </c>
      <c r="AJ1" s="60" t="s">
        <v>4251</v>
      </c>
      <c r="AK1" s="60" t="s">
        <v>4252</v>
      </c>
      <c r="AL1" s="60" t="s">
        <v>4253</v>
      </c>
      <c r="AM1" s="60" t="s">
        <v>4254</v>
      </c>
      <c r="AN1" s="60" t="s">
        <v>4255</v>
      </c>
      <c r="AO1" s="60" t="s">
        <v>4256</v>
      </c>
      <c r="AP1" s="60" t="s">
        <v>4257</v>
      </c>
      <c r="AQ1" s="60" t="s">
        <v>4258</v>
      </c>
      <c r="AR1" s="60" t="s">
        <v>4259</v>
      </c>
      <c r="AS1" s="60" t="s">
        <v>4260</v>
      </c>
      <c r="AT1" s="60" t="s">
        <v>4261</v>
      </c>
      <c r="AU1" s="60" t="s">
        <v>4262</v>
      </c>
      <c r="AV1" s="60" t="s">
        <v>4263</v>
      </c>
      <c r="AW1" s="60" t="s">
        <v>4264</v>
      </c>
      <c r="AX1" s="60" t="s">
        <v>4265</v>
      </c>
      <c r="AY1" s="60" t="s">
        <v>4266</v>
      </c>
      <c r="AZ1" s="60" t="s">
        <v>4267</v>
      </c>
      <c r="BA1" s="60" t="s">
        <v>4268</v>
      </c>
      <c r="BB1" s="60" t="s">
        <v>4269</v>
      </c>
      <c r="BC1" s="60" t="s">
        <v>4270</v>
      </c>
      <c r="BD1" s="60" t="s">
        <v>4271</v>
      </c>
      <c r="BE1" s="60" t="s">
        <v>4272</v>
      </c>
    </row>
    <row r="2" spans="1:57" ht="13.5" thickTop="1" x14ac:dyDescent="0.2">
      <c r="A2" t="s">
        <v>4273</v>
      </c>
      <c r="B2">
        <v>1000</v>
      </c>
      <c r="C2" t="s">
        <v>4226</v>
      </c>
      <c r="D2" t="s">
        <v>518</v>
      </c>
      <c r="E2" t="s">
        <v>4274</v>
      </c>
      <c r="F2" t="s">
        <v>517</v>
      </c>
      <c r="G2" t="s">
        <v>4275</v>
      </c>
      <c r="H2" t="s">
        <v>518</v>
      </c>
      <c r="J2" t="s">
        <v>4226</v>
      </c>
      <c r="K2" t="s">
        <v>4273</v>
      </c>
      <c r="L2" t="s">
        <v>4276</v>
      </c>
      <c r="M2" t="s">
        <v>4277</v>
      </c>
      <c r="N2" t="s">
        <v>4278</v>
      </c>
      <c r="O2" t="s">
        <v>4279</v>
      </c>
      <c r="P2" t="s">
        <v>4280</v>
      </c>
      <c r="Q2" t="s">
        <v>4281</v>
      </c>
      <c r="R2" t="s">
        <v>4282</v>
      </c>
      <c r="S2" t="s">
        <v>4283</v>
      </c>
      <c r="T2" t="s">
        <v>4284</v>
      </c>
      <c r="U2" t="s">
        <v>4285</v>
      </c>
      <c r="V2" t="s">
        <v>4286</v>
      </c>
      <c r="W2" t="s">
        <v>4287</v>
      </c>
      <c r="X2" t="s">
        <v>4288</v>
      </c>
      <c r="Y2" t="s">
        <v>4289</v>
      </c>
      <c r="Z2" t="s">
        <v>4290</v>
      </c>
      <c r="AA2" t="s">
        <v>4291</v>
      </c>
      <c r="AB2" t="s">
        <v>4292</v>
      </c>
      <c r="AC2" t="s">
        <v>4293</v>
      </c>
      <c r="AD2" t="s">
        <v>4294</v>
      </c>
      <c r="AE2" t="s">
        <v>4295</v>
      </c>
      <c r="AF2" t="s">
        <v>4296</v>
      </c>
      <c r="AG2" t="s">
        <v>4297</v>
      </c>
      <c r="AH2" t="s">
        <v>4298</v>
      </c>
      <c r="AI2" t="s">
        <v>4299</v>
      </c>
      <c r="AJ2" t="s">
        <v>4300</v>
      </c>
      <c r="AK2" t="s">
        <v>4301</v>
      </c>
      <c r="AL2" t="s">
        <v>4302</v>
      </c>
      <c r="AM2" t="s">
        <v>4303</v>
      </c>
      <c r="AN2" t="s">
        <v>4304</v>
      </c>
      <c r="AO2" t="s">
        <v>4305</v>
      </c>
      <c r="AP2" t="s">
        <v>4306</v>
      </c>
      <c r="AQ2" t="s">
        <v>4307</v>
      </c>
      <c r="AR2" t="s">
        <v>4308</v>
      </c>
      <c r="AS2" t="s">
        <v>4309</v>
      </c>
      <c r="AT2" t="s">
        <v>4310</v>
      </c>
      <c r="AU2" t="s">
        <v>4311</v>
      </c>
      <c r="AV2" t="s">
        <v>4312</v>
      </c>
      <c r="AW2" t="s">
        <v>4313</v>
      </c>
      <c r="AX2" t="s">
        <v>4314</v>
      </c>
      <c r="AY2" t="s">
        <v>4315</v>
      </c>
      <c r="AZ2" t="s">
        <v>4316</v>
      </c>
      <c r="BA2" t="s">
        <v>4317</v>
      </c>
      <c r="BB2" t="s">
        <v>4318</v>
      </c>
      <c r="BC2" t="s">
        <v>4319</v>
      </c>
      <c r="BD2" t="s">
        <v>4320</v>
      </c>
      <c r="BE2" t="s">
        <v>4321</v>
      </c>
    </row>
    <row r="3" spans="1:57" x14ac:dyDescent="0.2">
      <c r="A3" t="s">
        <v>4322</v>
      </c>
      <c r="B3">
        <v>1100</v>
      </c>
      <c r="C3" t="s">
        <v>4226</v>
      </c>
      <c r="D3" t="s">
        <v>520</v>
      </c>
      <c r="E3" t="s">
        <v>4323</v>
      </c>
      <c r="F3" t="s">
        <v>519</v>
      </c>
      <c r="G3" t="s">
        <v>4324</v>
      </c>
      <c r="H3" t="s">
        <v>518</v>
      </c>
      <c r="I3" t="s">
        <v>520</v>
      </c>
      <c r="J3" t="s">
        <v>4227</v>
      </c>
      <c r="K3" t="s">
        <v>4322</v>
      </c>
      <c r="L3" t="s">
        <v>4325</v>
      </c>
      <c r="M3" t="s">
        <v>4326</v>
      </c>
      <c r="N3" t="s">
        <v>4327</v>
      </c>
      <c r="O3" t="s">
        <v>4328</v>
      </c>
      <c r="P3" t="s">
        <v>4329</v>
      </c>
      <c r="Q3" t="s">
        <v>4330</v>
      </c>
      <c r="R3" t="s">
        <v>4331</v>
      </c>
      <c r="S3" t="s">
        <v>4332</v>
      </c>
      <c r="T3" t="s">
        <v>4333</v>
      </c>
      <c r="U3" t="s">
        <v>4334</v>
      </c>
      <c r="V3" t="s">
        <v>4335</v>
      </c>
      <c r="W3" t="s">
        <v>4336</v>
      </c>
      <c r="X3" t="s">
        <v>4337</v>
      </c>
      <c r="Y3" t="s">
        <v>4338</v>
      </c>
      <c r="Z3" t="s">
        <v>4339</v>
      </c>
      <c r="AA3" t="s">
        <v>4340</v>
      </c>
      <c r="AB3" t="s">
        <v>4341</v>
      </c>
      <c r="AC3" t="s">
        <v>4342</v>
      </c>
      <c r="AD3" t="s">
        <v>4343</v>
      </c>
      <c r="AE3" t="s">
        <v>4344</v>
      </c>
      <c r="AF3" t="s">
        <v>4345</v>
      </c>
      <c r="AG3" t="s">
        <v>4346</v>
      </c>
      <c r="AH3" t="s">
        <v>4347</v>
      </c>
      <c r="AI3" t="s">
        <v>4348</v>
      </c>
      <c r="AJ3" t="s">
        <v>4349</v>
      </c>
      <c r="AK3" t="s">
        <v>4350</v>
      </c>
      <c r="AL3" t="s">
        <v>4351</v>
      </c>
      <c r="AM3" t="s">
        <v>4352</v>
      </c>
      <c r="AN3" t="s">
        <v>4353</v>
      </c>
      <c r="AO3" t="s">
        <v>4354</v>
      </c>
      <c r="AP3" t="s">
        <v>4355</v>
      </c>
      <c r="AQ3" t="s">
        <v>4356</v>
      </c>
      <c r="AR3" t="s">
        <v>4357</v>
      </c>
      <c r="AS3" t="s">
        <v>4358</v>
      </c>
      <c r="AT3" t="s">
        <v>4359</v>
      </c>
      <c r="AU3" t="s">
        <v>4360</v>
      </c>
      <c r="AV3" t="s">
        <v>4361</v>
      </c>
      <c r="AW3" t="s">
        <v>4362</v>
      </c>
      <c r="AX3" t="s">
        <v>4363</v>
      </c>
      <c r="AY3" t="s">
        <v>4364</v>
      </c>
      <c r="AZ3" t="s">
        <v>4365</v>
      </c>
      <c r="BA3" t="s">
        <v>4366</v>
      </c>
      <c r="BB3" t="s">
        <v>4367</v>
      </c>
      <c r="BC3" t="s">
        <v>4368</v>
      </c>
      <c r="BD3" t="s">
        <v>4369</v>
      </c>
      <c r="BE3" t="s">
        <v>4370</v>
      </c>
    </row>
    <row r="4" spans="1:57" x14ac:dyDescent="0.2">
      <c r="A4" t="s">
        <v>4371</v>
      </c>
      <c r="B4">
        <v>1202</v>
      </c>
      <c r="C4" t="s">
        <v>4226</v>
      </c>
      <c r="D4" t="s">
        <v>522</v>
      </c>
      <c r="E4" t="s">
        <v>4323</v>
      </c>
      <c r="F4" t="s">
        <v>521</v>
      </c>
      <c r="G4" t="s">
        <v>4372</v>
      </c>
      <c r="H4" t="s">
        <v>518</v>
      </c>
      <c r="I4" t="s">
        <v>522</v>
      </c>
      <c r="J4" t="s">
        <v>4228</v>
      </c>
      <c r="K4" t="s">
        <v>4371</v>
      </c>
      <c r="L4" t="s">
        <v>4373</v>
      </c>
      <c r="M4" t="s">
        <v>4374</v>
      </c>
      <c r="N4" t="s">
        <v>4375</v>
      </c>
      <c r="O4" t="s">
        <v>4376</v>
      </c>
      <c r="P4" t="s">
        <v>4377</v>
      </c>
      <c r="Q4" t="s">
        <v>4378</v>
      </c>
      <c r="R4" t="s">
        <v>4379</v>
      </c>
      <c r="S4" t="s">
        <v>4380</v>
      </c>
      <c r="T4" t="s">
        <v>4381</v>
      </c>
      <c r="U4" t="s">
        <v>4382</v>
      </c>
      <c r="V4" t="s">
        <v>4383</v>
      </c>
      <c r="W4" t="s">
        <v>4384</v>
      </c>
      <c r="X4" t="s">
        <v>4385</v>
      </c>
      <c r="Y4" t="s">
        <v>4386</v>
      </c>
      <c r="Z4" t="s">
        <v>4387</v>
      </c>
      <c r="AA4" t="s">
        <v>4388</v>
      </c>
      <c r="AB4" t="s">
        <v>4389</v>
      </c>
      <c r="AC4" t="s">
        <v>4390</v>
      </c>
      <c r="AD4" t="s">
        <v>4391</v>
      </c>
      <c r="AE4" t="s">
        <v>4392</v>
      </c>
      <c r="AF4" t="s">
        <v>4393</v>
      </c>
      <c r="AG4" t="s">
        <v>4394</v>
      </c>
      <c r="AH4" t="s">
        <v>4395</v>
      </c>
      <c r="AI4" t="s">
        <v>4396</v>
      </c>
      <c r="AJ4" t="s">
        <v>4397</v>
      </c>
      <c r="AK4" t="s">
        <v>4398</v>
      </c>
      <c r="AL4" t="s">
        <v>4399</v>
      </c>
      <c r="AM4" t="s">
        <v>4400</v>
      </c>
      <c r="AN4" t="s">
        <v>4401</v>
      </c>
      <c r="AO4" t="s">
        <v>4402</v>
      </c>
      <c r="AP4" t="s">
        <v>4403</v>
      </c>
      <c r="AQ4" t="s">
        <v>4404</v>
      </c>
      <c r="AR4" t="s">
        <v>4405</v>
      </c>
      <c r="AS4" t="s">
        <v>4406</v>
      </c>
      <c r="AT4" t="s">
        <v>4407</v>
      </c>
      <c r="AU4" t="s">
        <v>4408</v>
      </c>
      <c r="AV4" t="s">
        <v>4409</v>
      </c>
      <c r="AW4" t="s">
        <v>4410</v>
      </c>
      <c r="AX4" t="s">
        <v>4411</v>
      </c>
      <c r="AY4" t="s">
        <v>4412</v>
      </c>
      <c r="AZ4" t="s">
        <v>4413</v>
      </c>
      <c r="BA4" t="s">
        <v>4414</v>
      </c>
      <c r="BB4" t="s">
        <v>4415</v>
      </c>
      <c r="BC4" t="s">
        <v>4416</v>
      </c>
      <c r="BD4" t="s">
        <v>4417</v>
      </c>
      <c r="BE4" t="s">
        <v>4418</v>
      </c>
    </row>
    <row r="5" spans="1:57" x14ac:dyDescent="0.2">
      <c r="A5" t="s">
        <v>4419</v>
      </c>
      <c r="B5">
        <v>1203</v>
      </c>
      <c r="C5" t="s">
        <v>4226</v>
      </c>
      <c r="D5" t="s">
        <v>524</v>
      </c>
      <c r="E5" t="s">
        <v>4323</v>
      </c>
      <c r="F5" t="s">
        <v>523</v>
      </c>
      <c r="G5" t="s">
        <v>4420</v>
      </c>
      <c r="H5" t="s">
        <v>518</v>
      </c>
      <c r="I5" t="s">
        <v>524</v>
      </c>
      <c r="J5" t="s">
        <v>4229</v>
      </c>
      <c r="K5" t="s">
        <v>4419</v>
      </c>
      <c r="L5" t="s">
        <v>4421</v>
      </c>
      <c r="M5" t="s">
        <v>4422</v>
      </c>
      <c r="N5" t="s">
        <v>4423</v>
      </c>
      <c r="O5" t="s">
        <v>4424</v>
      </c>
      <c r="P5" t="s">
        <v>4425</v>
      </c>
      <c r="Q5" t="s">
        <v>4426</v>
      </c>
      <c r="R5" t="s">
        <v>4427</v>
      </c>
      <c r="S5" t="s">
        <v>4428</v>
      </c>
      <c r="T5" t="s">
        <v>4429</v>
      </c>
      <c r="U5" t="s">
        <v>4430</v>
      </c>
      <c r="V5" t="s">
        <v>4431</v>
      </c>
      <c r="W5" t="s">
        <v>4432</v>
      </c>
      <c r="X5" t="s">
        <v>4433</v>
      </c>
      <c r="Y5" t="s">
        <v>4434</v>
      </c>
      <c r="Z5" t="s">
        <v>4435</v>
      </c>
      <c r="AA5" t="s">
        <v>4436</v>
      </c>
      <c r="AB5" t="s">
        <v>4437</v>
      </c>
      <c r="AC5" t="s">
        <v>4438</v>
      </c>
      <c r="AD5" t="s">
        <v>4439</v>
      </c>
      <c r="AE5" t="s">
        <v>4440</v>
      </c>
      <c r="AF5" t="s">
        <v>4441</v>
      </c>
      <c r="AG5" t="s">
        <v>4442</v>
      </c>
      <c r="AH5" t="s">
        <v>4443</v>
      </c>
      <c r="AI5" t="s">
        <v>4444</v>
      </c>
      <c r="AJ5" t="s">
        <v>4445</v>
      </c>
      <c r="AK5" t="s">
        <v>4446</v>
      </c>
      <c r="AL5" t="s">
        <v>4447</v>
      </c>
      <c r="AM5" t="s">
        <v>4448</v>
      </c>
      <c r="AN5" t="s">
        <v>4449</v>
      </c>
      <c r="AO5" t="s">
        <v>4450</v>
      </c>
      <c r="AP5" t="s">
        <v>4451</v>
      </c>
      <c r="AQ5" t="s">
        <v>4452</v>
      </c>
      <c r="AR5" t="s">
        <v>4453</v>
      </c>
      <c r="AS5" t="s">
        <v>4454</v>
      </c>
      <c r="AT5" t="s">
        <v>4455</v>
      </c>
      <c r="AU5" t="s">
        <v>4456</v>
      </c>
      <c r="AV5" t="s">
        <v>4457</v>
      </c>
      <c r="AW5" t="s">
        <v>4458</v>
      </c>
      <c r="AX5" t="s">
        <v>4459</v>
      </c>
      <c r="AY5" t="s">
        <v>4460</v>
      </c>
      <c r="AZ5" t="s">
        <v>4461</v>
      </c>
      <c r="BA5" t="s">
        <v>4462</v>
      </c>
      <c r="BB5" t="s">
        <v>4463</v>
      </c>
      <c r="BC5" t="s">
        <v>4464</v>
      </c>
      <c r="BD5" t="s">
        <v>4465</v>
      </c>
      <c r="BE5" t="s">
        <v>4466</v>
      </c>
    </row>
    <row r="6" spans="1:57" x14ac:dyDescent="0.2">
      <c r="A6" t="s">
        <v>4467</v>
      </c>
      <c r="B6">
        <v>1204</v>
      </c>
      <c r="C6" t="s">
        <v>4226</v>
      </c>
      <c r="D6" t="s">
        <v>526</v>
      </c>
      <c r="E6" t="s">
        <v>4323</v>
      </c>
      <c r="F6" t="s">
        <v>525</v>
      </c>
      <c r="G6" t="s">
        <v>4468</v>
      </c>
      <c r="H6" t="s">
        <v>518</v>
      </c>
      <c r="I6" t="s">
        <v>526</v>
      </c>
      <c r="J6" t="s">
        <v>4230</v>
      </c>
      <c r="K6" t="s">
        <v>4467</v>
      </c>
      <c r="L6" t="s">
        <v>4469</v>
      </c>
      <c r="M6" t="s">
        <v>4470</v>
      </c>
      <c r="N6" t="s">
        <v>4471</v>
      </c>
      <c r="O6" t="s">
        <v>4472</v>
      </c>
      <c r="P6" t="s">
        <v>4473</v>
      </c>
      <c r="Q6" t="s">
        <v>4474</v>
      </c>
      <c r="R6" t="s">
        <v>4475</v>
      </c>
      <c r="S6" t="s">
        <v>4476</v>
      </c>
      <c r="T6" t="s">
        <v>4477</v>
      </c>
      <c r="U6" t="s">
        <v>4478</v>
      </c>
      <c r="V6" t="s">
        <v>4479</v>
      </c>
      <c r="W6" t="s">
        <v>4480</v>
      </c>
      <c r="X6" t="s">
        <v>4481</v>
      </c>
      <c r="Y6" t="s">
        <v>4482</v>
      </c>
      <c r="Z6" t="s">
        <v>4483</v>
      </c>
      <c r="AA6" t="s">
        <v>4484</v>
      </c>
      <c r="AB6" t="s">
        <v>4485</v>
      </c>
      <c r="AC6" t="s">
        <v>4486</v>
      </c>
      <c r="AD6" t="s">
        <v>4487</v>
      </c>
      <c r="AE6" t="s">
        <v>4488</v>
      </c>
      <c r="AF6" t="s">
        <v>4489</v>
      </c>
      <c r="AG6" t="s">
        <v>4490</v>
      </c>
      <c r="AH6" t="s">
        <v>4491</v>
      </c>
      <c r="AI6" t="s">
        <v>4492</v>
      </c>
      <c r="AJ6" t="s">
        <v>4493</v>
      </c>
      <c r="AK6" t="s">
        <v>4494</v>
      </c>
      <c r="AL6" t="s">
        <v>4495</v>
      </c>
      <c r="AM6" t="s">
        <v>4496</v>
      </c>
      <c r="AN6" t="s">
        <v>4497</v>
      </c>
      <c r="AO6" t="s">
        <v>4498</v>
      </c>
      <c r="AP6" t="s">
        <v>4499</v>
      </c>
      <c r="AQ6" t="s">
        <v>4500</v>
      </c>
      <c r="AR6" t="s">
        <v>4501</v>
      </c>
      <c r="AS6" t="s">
        <v>4502</v>
      </c>
      <c r="AT6" t="s">
        <v>4503</v>
      </c>
      <c r="AU6" t="s">
        <v>4504</v>
      </c>
      <c r="AV6" t="s">
        <v>4505</v>
      </c>
      <c r="AW6" t="s">
        <v>4506</v>
      </c>
      <c r="AX6" t="s">
        <v>4507</v>
      </c>
      <c r="AY6" t="s">
        <v>4508</v>
      </c>
      <c r="AZ6" t="s">
        <v>4509</v>
      </c>
      <c r="BA6" t="s">
        <v>4510</v>
      </c>
      <c r="BB6" t="s">
        <v>4511</v>
      </c>
      <c r="BC6" t="s">
        <v>4512</v>
      </c>
      <c r="BD6" t="s">
        <v>4513</v>
      </c>
      <c r="BE6" t="s">
        <v>4514</v>
      </c>
    </row>
    <row r="7" spans="1:57" x14ac:dyDescent="0.2">
      <c r="A7" t="s">
        <v>4515</v>
      </c>
      <c r="B7">
        <v>1205</v>
      </c>
      <c r="C7" t="s">
        <v>4226</v>
      </c>
      <c r="D7" t="s">
        <v>528</v>
      </c>
      <c r="E7" t="s">
        <v>4323</v>
      </c>
      <c r="F7" t="s">
        <v>527</v>
      </c>
      <c r="G7" t="s">
        <v>4516</v>
      </c>
      <c r="H7" t="s">
        <v>518</v>
      </c>
      <c r="I7" t="s">
        <v>528</v>
      </c>
      <c r="J7" t="s">
        <v>4231</v>
      </c>
      <c r="K7" t="s">
        <v>4515</v>
      </c>
      <c r="L7" t="s">
        <v>4517</v>
      </c>
      <c r="M7" t="s">
        <v>4518</v>
      </c>
      <c r="N7" t="s">
        <v>4519</v>
      </c>
      <c r="O7" t="s">
        <v>4520</v>
      </c>
      <c r="P7" t="s">
        <v>4521</v>
      </c>
      <c r="Q7" t="s">
        <v>4522</v>
      </c>
      <c r="R7" t="s">
        <v>4523</v>
      </c>
      <c r="S7" t="s">
        <v>4524</v>
      </c>
      <c r="T7" t="s">
        <v>4525</v>
      </c>
      <c r="U7" t="s">
        <v>4526</v>
      </c>
      <c r="V7" t="s">
        <v>4527</v>
      </c>
      <c r="W7" t="s">
        <v>4528</v>
      </c>
      <c r="X7" t="s">
        <v>4529</v>
      </c>
      <c r="Y7" t="s">
        <v>4530</v>
      </c>
      <c r="Z7" t="s">
        <v>4531</v>
      </c>
      <c r="AA7" t="s">
        <v>4532</v>
      </c>
      <c r="AB7" t="s">
        <v>4533</v>
      </c>
      <c r="AC7" t="s">
        <v>4534</v>
      </c>
      <c r="AD7" t="s">
        <v>4535</v>
      </c>
      <c r="AE7" t="s">
        <v>4536</v>
      </c>
      <c r="AF7" t="s">
        <v>4537</v>
      </c>
      <c r="AG7" t="s">
        <v>4538</v>
      </c>
      <c r="AH7" t="s">
        <v>4539</v>
      </c>
      <c r="AI7" t="s">
        <v>4540</v>
      </c>
      <c r="AJ7" t="s">
        <v>4541</v>
      </c>
      <c r="AK7" t="s">
        <v>4542</v>
      </c>
      <c r="AL7" t="s">
        <v>4543</v>
      </c>
      <c r="AM7" t="s">
        <v>4544</v>
      </c>
      <c r="AN7" t="s">
        <v>4545</v>
      </c>
      <c r="AO7" t="s">
        <v>4546</v>
      </c>
      <c r="AP7" t="s">
        <v>4547</v>
      </c>
      <c r="AQ7" t="s">
        <v>4548</v>
      </c>
      <c r="AR7" t="s">
        <v>4549</v>
      </c>
      <c r="AS7" t="s">
        <v>4550</v>
      </c>
      <c r="AT7" t="s">
        <v>4551</v>
      </c>
      <c r="AU7" t="s">
        <v>4552</v>
      </c>
      <c r="AV7" t="s">
        <v>4553</v>
      </c>
      <c r="AW7" t="s">
        <v>4554</v>
      </c>
      <c r="AX7" t="s">
        <v>4555</v>
      </c>
      <c r="AY7" t="s">
        <v>4556</v>
      </c>
      <c r="AZ7" t="s">
        <v>4557</v>
      </c>
      <c r="BA7" t="s">
        <v>4558</v>
      </c>
      <c r="BB7" t="s">
        <v>4559</v>
      </c>
      <c r="BC7" t="s">
        <v>4560</v>
      </c>
      <c r="BD7" t="s">
        <v>4561</v>
      </c>
      <c r="BE7" t="s">
        <v>4562</v>
      </c>
    </row>
    <row r="8" spans="1:57" x14ac:dyDescent="0.2">
      <c r="A8" t="s">
        <v>4563</v>
      </c>
      <c r="B8">
        <v>1206</v>
      </c>
      <c r="C8" t="s">
        <v>4226</v>
      </c>
      <c r="D8" t="s">
        <v>530</v>
      </c>
      <c r="E8" t="s">
        <v>4323</v>
      </c>
      <c r="F8" t="s">
        <v>529</v>
      </c>
      <c r="G8" t="s">
        <v>4564</v>
      </c>
      <c r="H8" t="s">
        <v>518</v>
      </c>
      <c r="I8" t="s">
        <v>530</v>
      </c>
      <c r="J8" t="s">
        <v>4232</v>
      </c>
      <c r="K8" t="s">
        <v>4563</v>
      </c>
      <c r="L8" t="s">
        <v>4565</v>
      </c>
      <c r="M8" t="s">
        <v>4566</v>
      </c>
      <c r="N8" t="s">
        <v>4567</v>
      </c>
      <c r="O8" t="s">
        <v>4568</v>
      </c>
      <c r="P8" t="s">
        <v>4569</v>
      </c>
      <c r="Q8" t="s">
        <v>4570</v>
      </c>
      <c r="R8" t="s">
        <v>4571</v>
      </c>
      <c r="S8" t="s">
        <v>4572</v>
      </c>
      <c r="T8" t="s">
        <v>4573</v>
      </c>
      <c r="U8" t="s">
        <v>4574</v>
      </c>
      <c r="V8" t="s">
        <v>4575</v>
      </c>
      <c r="W8" t="s">
        <v>4576</v>
      </c>
      <c r="X8" t="s">
        <v>4577</v>
      </c>
      <c r="Y8" t="s">
        <v>4578</v>
      </c>
      <c r="Z8" t="s">
        <v>4579</v>
      </c>
      <c r="AA8" t="s">
        <v>4580</v>
      </c>
      <c r="AB8" t="s">
        <v>4581</v>
      </c>
      <c r="AC8" t="s">
        <v>4582</v>
      </c>
      <c r="AD8" t="s">
        <v>4583</v>
      </c>
      <c r="AE8" t="s">
        <v>4584</v>
      </c>
      <c r="AF8" t="s">
        <v>4585</v>
      </c>
      <c r="AG8" t="s">
        <v>4586</v>
      </c>
      <c r="AH8" t="s">
        <v>4587</v>
      </c>
      <c r="AI8" t="s">
        <v>4588</v>
      </c>
      <c r="AJ8" t="s">
        <v>4589</v>
      </c>
      <c r="AK8" t="s">
        <v>4590</v>
      </c>
      <c r="AL8" t="s">
        <v>4591</v>
      </c>
      <c r="AM8" t="s">
        <v>4592</v>
      </c>
      <c r="AN8" t="s">
        <v>4593</v>
      </c>
      <c r="AO8" t="s">
        <v>4594</v>
      </c>
      <c r="AP8" t="s">
        <v>4595</v>
      </c>
      <c r="AQ8" t="s">
        <v>4596</v>
      </c>
      <c r="AR8" t="s">
        <v>4597</v>
      </c>
      <c r="AS8" t="s">
        <v>4598</v>
      </c>
      <c r="AT8" t="s">
        <v>4599</v>
      </c>
      <c r="AU8" t="s">
        <v>4600</v>
      </c>
      <c r="AV8" t="s">
        <v>4601</v>
      </c>
      <c r="AW8" t="s">
        <v>4602</v>
      </c>
      <c r="AX8" t="s">
        <v>4603</v>
      </c>
      <c r="AY8" t="s">
        <v>4604</v>
      </c>
      <c r="AZ8" t="s">
        <v>4605</v>
      </c>
      <c r="BA8" t="s">
        <v>4606</v>
      </c>
      <c r="BB8" t="s">
        <v>4607</v>
      </c>
      <c r="BC8" t="s">
        <v>4608</v>
      </c>
      <c r="BD8" t="s">
        <v>4609</v>
      </c>
      <c r="BE8" t="s">
        <v>4610</v>
      </c>
    </row>
    <row r="9" spans="1:57" x14ac:dyDescent="0.2">
      <c r="A9" t="s">
        <v>4611</v>
      </c>
      <c r="B9">
        <v>1207</v>
      </c>
      <c r="C9" t="s">
        <v>4226</v>
      </c>
      <c r="D9" t="s">
        <v>532</v>
      </c>
      <c r="E9" t="s">
        <v>4323</v>
      </c>
      <c r="F9" t="s">
        <v>531</v>
      </c>
      <c r="G9" t="s">
        <v>4612</v>
      </c>
      <c r="H9" t="s">
        <v>518</v>
      </c>
      <c r="I9" t="s">
        <v>532</v>
      </c>
      <c r="J9" t="s">
        <v>4233</v>
      </c>
      <c r="K9" t="s">
        <v>4611</v>
      </c>
      <c r="L9" t="s">
        <v>4613</v>
      </c>
      <c r="M9" t="s">
        <v>4614</v>
      </c>
      <c r="N9" t="s">
        <v>4615</v>
      </c>
      <c r="O9" t="s">
        <v>4616</v>
      </c>
      <c r="P9" t="s">
        <v>4617</v>
      </c>
      <c r="Q9" t="s">
        <v>4618</v>
      </c>
      <c r="R9" t="s">
        <v>4619</v>
      </c>
      <c r="S9" t="s">
        <v>4620</v>
      </c>
      <c r="T9" t="s">
        <v>4621</v>
      </c>
      <c r="U9" t="s">
        <v>4622</v>
      </c>
      <c r="V9" t="s">
        <v>4623</v>
      </c>
      <c r="W9" t="s">
        <v>4624</v>
      </c>
      <c r="X9" t="s">
        <v>4625</v>
      </c>
      <c r="Y9" t="s">
        <v>4626</v>
      </c>
      <c r="Z9" t="s">
        <v>4627</v>
      </c>
      <c r="AA9" t="s">
        <v>4628</v>
      </c>
      <c r="AB9" t="s">
        <v>4629</v>
      </c>
      <c r="AC9" t="s">
        <v>4630</v>
      </c>
      <c r="AD9" t="s">
        <v>4631</v>
      </c>
      <c r="AE9" t="s">
        <v>4632</v>
      </c>
      <c r="AF9" t="s">
        <v>4633</v>
      </c>
      <c r="AG9" t="s">
        <v>4634</v>
      </c>
      <c r="AH9" t="s">
        <v>4635</v>
      </c>
      <c r="AI9" t="s">
        <v>4636</v>
      </c>
      <c r="AJ9" t="s">
        <v>4637</v>
      </c>
      <c r="AK9" t="s">
        <v>4638</v>
      </c>
      <c r="AL9" t="s">
        <v>4639</v>
      </c>
      <c r="AM9" t="s">
        <v>4640</v>
      </c>
      <c r="AN9" t="s">
        <v>4641</v>
      </c>
      <c r="AO9" t="s">
        <v>4642</v>
      </c>
      <c r="AP9" t="s">
        <v>4643</v>
      </c>
      <c r="AQ9" t="s">
        <v>4644</v>
      </c>
      <c r="AR9" t="s">
        <v>4645</v>
      </c>
      <c r="AS9" t="s">
        <v>4646</v>
      </c>
      <c r="AT9" t="s">
        <v>4647</v>
      </c>
      <c r="AU9" t="s">
        <v>4648</v>
      </c>
      <c r="AV9" t="s">
        <v>4649</v>
      </c>
      <c r="AW9" t="s">
        <v>4650</v>
      </c>
      <c r="AX9" t="s">
        <v>4651</v>
      </c>
      <c r="AY9" t="s">
        <v>4652</v>
      </c>
      <c r="AZ9" t="s">
        <v>4653</v>
      </c>
      <c r="BA9" t="s">
        <v>4654</v>
      </c>
      <c r="BB9" t="s">
        <v>4655</v>
      </c>
      <c r="BC9" t="s">
        <v>4656</v>
      </c>
      <c r="BD9" t="s">
        <v>4657</v>
      </c>
      <c r="BE9" t="s">
        <v>4658</v>
      </c>
    </row>
    <row r="10" spans="1:57" x14ac:dyDescent="0.2">
      <c r="A10" t="s">
        <v>4659</v>
      </c>
      <c r="B10">
        <v>1208</v>
      </c>
      <c r="C10" t="s">
        <v>4226</v>
      </c>
      <c r="D10" t="s">
        <v>534</v>
      </c>
      <c r="E10" t="s">
        <v>4323</v>
      </c>
      <c r="F10" t="s">
        <v>533</v>
      </c>
      <c r="G10" t="s">
        <v>4660</v>
      </c>
      <c r="H10" t="s">
        <v>518</v>
      </c>
      <c r="I10" t="s">
        <v>534</v>
      </c>
      <c r="J10" t="s">
        <v>4234</v>
      </c>
      <c r="K10" t="s">
        <v>4659</v>
      </c>
      <c r="L10" t="s">
        <v>4661</v>
      </c>
      <c r="M10" t="s">
        <v>4662</v>
      </c>
      <c r="N10" t="s">
        <v>4663</v>
      </c>
      <c r="O10" t="s">
        <v>4664</v>
      </c>
      <c r="P10" t="s">
        <v>4665</v>
      </c>
      <c r="Q10" t="s">
        <v>4666</v>
      </c>
      <c r="R10" t="s">
        <v>4667</v>
      </c>
      <c r="S10" t="s">
        <v>4668</v>
      </c>
      <c r="T10" t="s">
        <v>4669</v>
      </c>
      <c r="U10" t="s">
        <v>4670</v>
      </c>
      <c r="V10" t="s">
        <v>4671</v>
      </c>
      <c r="W10" t="s">
        <v>4672</v>
      </c>
      <c r="X10" t="s">
        <v>4673</v>
      </c>
      <c r="Y10" t="s">
        <v>4674</v>
      </c>
      <c r="Z10" t="s">
        <v>4675</v>
      </c>
      <c r="AA10" t="s">
        <v>4676</v>
      </c>
      <c r="AB10" t="s">
        <v>4677</v>
      </c>
      <c r="AC10" t="s">
        <v>4678</v>
      </c>
      <c r="AD10" t="s">
        <v>4679</v>
      </c>
      <c r="AE10" t="s">
        <v>4680</v>
      </c>
      <c r="AF10" t="s">
        <v>4681</v>
      </c>
      <c r="AG10" t="s">
        <v>4682</v>
      </c>
      <c r="AH10" t="s">
        <v>4683</v>
      </c>
      <c r="AI10" t="s">
        <v>4684</v>
      </c>
      <c r="AJ10" t="s">
        <v>4685</v>
      </c>
      <c r="AK10" t="s">
        <v>4686</v>
      </c>
      <c r="AL10" t="s">
        <v>4687</v>
      </c>
      <c r="AM10" t="s">
        <v>4688</v>
      </c>
      <c r="AN10" t="s">
        <v>4689</v>
      </c>
      <c r="AO10" t="s">
        <v>4690</v>
      </c>
      <c r="AP10" t="s">
        <v>4691</v>
      </c>
      <c r="AQ10" t="s">
        <v>4692</v>
      </c>
      <c r="AR10" t="s">
        <v>4693</v>
      </c>
      <c r="AS10" t="s">
        <v>4694</v>
      </c>
      <c r="AT10" t="s">
        <v>4695</v>
      </c>
      <c r="AU10" t="s">
        <v>4696</v>
      </c>
      <c r="AV10" t="s">
        <v>4697</v>
      </c>
      <c r="AW10" t="s">
        <v>4698</v>
      </c>
      <c r="AX10" t="s">
        <v>4699</v>
      </c>
      <c r="AY10" t="s">
        <v>4700</v>
      </c>
      <c r="AZ10" t="s">
        <v>4701</v>
      </c>
      <c r="BA10" t="s">
        <v>4702</v>
      </c>
      <c r="BB10" t="s">
        <v>4703</v>
      </c>
      <c r="BC10" t="s">
        <v>4704</v>
      </c>
      <c r="BD10" t="s">
        <v>4705</v>
      </c>
      <c r="BE10" t="s">
        <v>4706</v>
      </c>
    </row>
    <row r="11" spans="1:57" x14ac:dyDescent="0.2">
      <c r="A11" t="s">
        <v>4707</v>
      </c>
      <c r="B11">
        <v>1209</v>
      </c>
      <c r="C11" t="s">
        <v>4226</v>
      </c>
      <c r="D11" t="s">
        <v>536</v>
      </c>
      <c r="E11" t="s">
        <v>4323</v>
      </c>
      <c r="F11" t="s">
        <v>535</v>
      </c>
      <c r="G11" t="s">
        <v>4708</v>
      </c>
      <c r="H11" t="s">
        <v>518</v>
      </c>
      <c r="I11" t="s">
        <v>536</v>
      </c>
      <c r="J11" t="s">
        <v>4235</v>
      </c>
      <c r="K11" t="s">
        <v>4707</v>
      </c>
      <c r="L11" t="s">
        <v>4709</v>
      </c>
      <c r="M11" t="s">
        <v>4710</v>
      </c>
      <c r="N11" t="s">
        <v>4711</v>
      </c>
      <c r="O11" t="s">
        <v>4712</v>
      </c>
      <c r="P11" t="s">
        <v>4713</v>
      </c>
      <c r="Q11" t="s">
        <v>4714</v>
      </c>
      <c r="R11" t="s">
        <v>4715</v>
      </c>
      <c r="S11" t="s">
        <v>4716</v>
      </c>
      <c r="T11" t="s">
        <v>4717</v>
      </c>
      <c r="U11" t="s">
        <v>4718</v>
      </c>
      <c r="V11" t="s">
        <v>4719</v>
      </c>
      <c r="W11" t="s">
        <v>4720</v>
      </c>
      <c r="X11" t="s">
        <v>4721</v>
      </c>
      <c r="Y11" t="s">
        <v>4722</v>
      </c>
      <c r="Z11" t="s">
        <v>4723</v>
      </c>
      <c r="AA11" t="s">
        <v>4724</v>
      </c>
      <c r="AB11" t="s">
        <v>4725</v>
      </c>
      <c r="AC11" t="s">
        <v>4726</v>
      </c>
      <c r="AD11" t="s">
        <v>4727</v>
      </c>
      <c r="AE11" t="s">
        <v>4728</v>
      </c>
      <c r="AF11" t="s">
        <v>4729</v>
      </c>
      <c r="AG11" t="s">
        <v>4730</v>
      </c>
      <c r="AH11" t="s">
        <v>4731</v>
      </c>
      <c r="AI11" t="s">
        <v>4732</v>
      </c>
      <c r="AJ11" t="s">
        <v>4733</v>
      </c>
      <c r="AK11" t="s">
        <v>4734</v>
      </c>
      <c r="AL11" t="s">
        <v>4735</v>
      </c>
      <c r="AM11" t="s">
        <v>4736</v>
      </c>
      <c r="AN11" t="s">
        <v>4737</v>
      </c>
      <c r="AO11" t="s">
        <v>4738</v>
      </c>
      <c r="AP11" t="s">
        <v>4739</v>
      </c>
      <c r="AQ11" t="s">
        <v>4740</v>
      </c>
      <c r="AR11" t="s">
        <v>4741</v>
      </c>
      <c r="AS11" t="s">
        <v>4742</v>
      </c>
      <c r="AT11" t="s">
        <v>4743</v>
      </c>
      <c r="AU11" t="s">
        <v>4744</v>
      </c>
      <c r="AV11" t="s">
        <v>4745</v>
      </c>
      <c r="AW11" t="s">
        <v>4746</v>
      </c>
      <c r="AX11" t="s">
        <v>4747</v>
      </c>
      <c r="AY11" t="s">
        <v>4748</v>
      </c>
      <c r="AZ11" t="s">
        <v>4749</v>
      </c>
      <c r="BA11" t="s">
        <v>4750</v>
      </c>
      <c r="BB11" t="s">
        <v>4751</v>
      </c>
      <c r="BC11" t="s">
        <v>4752</v>
      </c>
      <c r="BD11" t="s">
        <v>4753</v>
      </c>
      <c r="BE11" t="s">
        <v>4754</v>
      </c>
    </row>
    <row r="12" spans="1:57" x14ac:dyDescent="0.2">
      <c r="A12" t="s">
        <v>4755</v>
      </c>
      <c r="B12">
        <v>1210</v>
      </c>
      <c r="C12" t="s">
        <v>4226</v>
      </c>
      <c r="D12" t="s">
        <v>538</v>
      </c>
      <c r="E12" t="s">
        <v>4323</v>
      </c>
      <c r="F12" t="s">
        <v>537</v>
      </c>
      <c r="G12" t="s">
        <v>4756</v>
      </c>
      <c r="H12" t="s">
        <v>518</v>
      </c>
      <c r="I12" t="s">
        <v>538</v>
      </c>
      <c r="J12" t="s">
        <v>4236</v>
      </c>
      <c r="K12" t="s">
        <v>4755</v>
      </c>
      <c r="L12" t="s">
        <v>4757</v>
      </c>
      <c r="M12" t="s">
        <v>4758</v>
      </c>
      <c r="N12" t="s">
        <v>4759</v>
      </c>
      <c r="O12" t="s">
        <v>4760</v>
      </c>
      <c r="P12" t="s">
        <v>4761</v>
      </c>
      <c r="Q12" t="s">
        <v>4762</v>
      </c>
      <c r="R12" t="s">
        <v>4763</v>
      </c>
      <c r="S12" t="s">
        <v>4764</v>
      </c>
      <c r="T12" t="s">
        <v>4765</v>
      </c>
      <c r="U12" t="s">
        <v>4766</v>
      </c>
      <c r="V12" t="s">
        <v>4767</v>
      </c>
      <c r="W12" t="s">
        <v>4768</v>
      </c>
      <c r="X12" t="s">
        <v>4769</v>
      </c>
      <c r="Y12" t="s">
        <v>4770</v>
      </c>
      <c r="Z12" t="s">
        <v>4771</v>
      </c>
      <c r="AA12" t="s">
        <v>4772</v>
      </c>
      <c r="AB12" t="s">
        <v>4773</v>
      </c>
      <c r="AC12" t="s">
        <v>4774</v>
      </c>
      <c r="AD12" t="s">
        <v>4775</v>
      </c>
      <c r="AE12" t="s">
        <v>4776</v>
      </c>
      <c r="AF12" t="s">
        <v>4777</v>
      </c>
      <c r="AG12" t="s">
        <v>4778</v>
      </c>
      <c r="AH12" t="s">
        <v>4779</v>
      </c>
      <c r="AI12" t="s">
        <v>4780</v>
      </c>
      <c r="AJ12" t="s">
        <v>4781</v>
      </c>
      <c r="AK12" t="s">
        <v>4782</v>
      </c>
      <c r="AL12" t="s">
        <v>4783</v>
      </c>
      <c r="AM12" t="s">
        <v>4784</v>
      </c>
      <c r="AN12" t="s">
        <v>4785</v>
      </c>
      <c r="AO12" t="s">
        <v>4786</v>
      </c>
      <c r="AP12" t="s">
        <v>4787</v>
      </c>
      <c r="AQ12" t="s">
        <v>4788</v>
      </c>
      <c r="AR12" t="s">
        <v>4789</v>
      </c>
      <c r="AS12" t="s">
        <v>4790</v>
      </c>
      <c r="AT12" t="s">
        <v>4791</v>
      </c>
      <c r="AU12" t="s">
        <v>4792</v>
      </c>
      <c r="AV12" t="s">
        <v>4793</v>
      </c>
      <c r="AW12" t="s">
        <v>4794</v>
      </c>
      <c r="AX12" t="s">
        <v>4795</v>
      </c>
      <c r="AY12" t="s">
        <v>4796</v>
      </c>
      <c r="AZ12" t="s">
        <v>4797</v>
      </c>
      <c r="BA12" t="s">
        <v>4798</v>
      </c>
      <c r="BB12" t="s">
        <v>4799</v>
      </c>
      <c r="BC12" t="s">
        <v>4800</v>
      </c>
      <c r="BD12" t="s">
        <v>4801</v>
      </c>
      <c r="BE12" t="s">
        <v>4802</v>
      </c>
    </row>
    <row r="13" spans="1:57" x14ac:dyDescent="0.2">
      <c r="A13" t="s">
        <v>4803</v>
      </c>
      <c r="B13">
        <v>1211</v>
      </c>
      <c r="C13" t="s">
        <v>4226</v>
      </c>
      <c r="D13" t="s">
        <v>540</v>
      </c>
      <c r="E13" t="s">
        <v>4323</v>
      </c>
      <c r="F13" t="s">
        <v>539</v>
      </c>
      <c r="G13" t="s">
        <v>4804</v>
      </c>
      <c r="H13" t="s">
        <v>518</v>
      </c>
      <c r="I13" t="s">
        <v>540</v>
      </c>
      <c r="J13" t="s">
        <v>4237</v>
      </c>
      <c r="K13" t="s">
        <v>4803</v>
      </c>
      <c r="L13" t="s">
        <v>4805</v>
      </c>
      <c r="M13" t="s">
        <v>4806</v>
      </c>
      <c r="N13" t="s">
        <v>4807</v>
      </c>
      <c r="O13" t="s">
        <v>4808</v>
      </c>
      <c r="P13" t="s">
        <v>4809</v>
      </c>
      <c r="Q13" t="s">
        <v>4810</v>
      </c>
      <c r="R13" t="s">
        <v>4811</v>
      </c>
      <c r="S13" t="s">
        <v>4812</v>
      </c>
      <c r="T13" t="s">
        <v>4813</v>
      </c>
      <c r="U13" t="s">
        <v>4814</v>
      </c>
      <c r="V13" t="s">
        <v>4815</v>
      </c>
      <c r="W13" t="s">
        <v>4816</v>
      </c>
      <c r="X13" t="s">
        <v>4817</v>
      </c>
      <c r="Y13" t="s">
        <v>4818</v>
      </c>
      <c r="Z13" t="s">
        <v>4819</v>
      </c>
      <c r="AA13" t="s">
        <v>4820</v>
      </c>
      <c r="AB13" t="s">
        <v>4821</v>
      </c>
      <c r="AC13" t="s">
        <v>4822</v>
      </c>
      <c r="AD13" t="s">
        <v>4823</v>
      </c>
      <c r="AE13" t="s">
        <v>4824</v>
      </c>
      <c r="AF13" t="s">
        <v>4825</v>
      </c>
      <c r="AG13" t="s">
        <v>4826</v>
      </c>
      <c r="AH13" t="s">
        <v>4827</v>
      </c>
      <c r="AI13" t="s">
        <v>4828</v>
      </c>
      <c r="AJ13" t="s">
        <v>4829</v>
      </c>
      <c r="AK13" t="s">
        <v>4830</v>
      </c>
      <c r="AL13" t="s">
        <v>4831</v>
      </c>
      <c r="AM13" t="s">
        <v>4832</v>
      </c>
      <c r="AN13" t="s">
        <v>4833</v>
      </c>
      <c r="AO13" t="s">
        <v>4834</v>
      </c>
      <c r="AP13" t="s">
        <v>4835</v>
      </c>
      <c r="AQ13" t="s">
        <v>4836</v>
      </c>
      <c r="AR13" t="s">
        <v>4837</v>
      </c>
      <c r="AS13" t="s">
        <v>4838</v>
      </c>
      <c r="AT13" t="s">
        <v>4839</v>
      </c>
      <c r="AU13" t="s">
        <v>4840</v>
      </c>
      <c r="AV13" t="s">
        <v>4841</v>
      </c>
      <c r="AW13" t="s">
        <v>4842</v>
      </c>
      <c r="AX13" t="s">
        <v>4843</v>
      </c>
      <c r="AY13" t="s">
        <v>4844</v>
      </c>
      <c r="AZ13" t="s">
        <v>4845</v>
      </c>
      <c r="BA13" t="s">
        <v>4846</v>
      </c>
      <c r="BB13" t="s">
        <v>4847</v>
      </c>
      <c r="BC13" t="s">
        <v>4848</v>
      </c>
      <c r="BD13" t="s">
        <v>4849</v>
      </c>
      <c r="BE13" t="s">
        <v>4850</v>
      </c>
    </row>
    <row r="14" spans="1:57" x14ac:dyDescent="0.2">
      <c r="A14" t="s">
        <v>4851</v>
      </c>
      <c r="B14">
        <v>1212</v>
      </c>
      <c r="C14" t="s">
        <v>4226</v>
      </c>
      <c r="D14" t="s">
        <v>542</v>
      </c>
      <c r="E14" t="s">
        <v>4323</v>
      </c>
      <c r="F14" t="s">
        <v>541</v>
      </c>
      <c r="G14" t="s">
        <v>4852</v>
      </c>
      <c r="H14" t="s">
        <v>518</v>
      </c>
      <c r="I14" t="s">
        <v>542</v>
      </c>
      <c r="J14" t="s">
        <v>4238</v>
      </c>
      <c r="K14" t="s">
        <v>4851</v>
      </c>
      <c r="L14" t="s">
        <v>4853</v>
      </c>
      <c r="M14" t="s">
        <v>4854</v>
      </c>
      <c r="N14" t="s">
        <v>4855</v>
      </c>
      <c r="O14" t="s">
        <v>4856</v>
      </c>
      <c r="P14" t="s">
        <v>4857</v>
      </c>
      <c r="Q14" t="s">
        <v>4858</v>
      </c>
      <c r="R14" t="s">
        <v>4859</v>
      </c>
      <c r="S14" t="s">
        <v>4860</v>
      </c>
      <c r="T14" t="s">
        <v>4861</v>
      </c>
      <c r="U14" t="s">
        <v>4862</v>
      </c>
      <c r="V14" t="s">
        <v>4863</v>
      </c>
      <c r="W14" t="s">
        <v>4864</v>
      </c>
      <c r="X14" t="s">
        <v>4865</v>
      </c>
      <c r="Y14" t="s">
        <v>4866</v>
      </c>
      <c r="Z14" t="s">
        <v>4867</v>
      </c>
      <c r="AA14" t="s">
        <v>4868</v>
      </c>
      <c r="AB14" t="s">
        <v>4869</v>
      </c>
      <c r="AC14" t="s">
        <v>4870</v>
      </c>
      <c r="AD14" t="s">
        <v>4871</v>
      </c>
      <c r="AE14" t="s">
        <v>4872</v>
      </c>
      <c r="AF14" t="s">
        <v>4873</v>
      </c>
      <c r="AG14" t="s">
        <v>4874</v>
      </c>
      <c r="AH14" t="s">
        <v>4875</v>
      </c>
      <c r="AI14" t="s">
        <v>4876</v>
      </c>
      <c r="AJ14" t="s">
        <v>4877</v>
      </c>
      <c r="AK14" t="s">
        <v>4878</v>
      </c>
      <c r="AL14" t="s">
        <v>4879</v>
      </c>
      <c r="AM14" t="s">
        <v>4880</v>
      </c>
      <c r="AN14" t="s">
        <v>4881</v>
      </c>
      <c r="AO14" t="s">
        <v>4882</v>
      </c>
      <c r="AP14" t="s">
        <v>4883</v>
      </c>
      <c r="AQ14" t="s">
        <v>4884</v>
      </c>
      <c r="AR14" t="s">
        <v>4885</v>
      </c>
      <c r="AS14" t="s">
        <v>4886</v>
      </c>
      <c r="AT14" t="s">
        <v>4887</v>
      </c>
      <c r="AU14" t="s">
        <v>4888</v>
      </c>
      <c r="AV14" t="s">
        <v>4889</v>
      </c>
      <c r="AW14" t="s">
        <v>4890</v>
      </c>
      <c r="AX14" t="s">
        <v>4891</v>
      </c>
      <c r="AY14" t="s">
        <v>4892</v>
      </c>
      <c r="AZ14" t="s">
        <v>4893</v>
      </c>
      <c r="BA14" t="s">
        <v>4894</v>
      </c>
      <c r="BB14" t="s">
        <v>4895</v>
      </c>
      <c r="BC14" t="s">
        <v>4896</v>
      </c>
      <c r="BD14" t="s">
        <v>4897</v>
      </c>
      <c r="BE14" t="s">
        <v>4898</v>
      </c>
    </row>
    <row r="15" spans="1:57" x14ac:dyDescent="0.2">
      <c r="A15" t="s">
        <v>4899</v>
      </c>
      <c r="B15">
        <v>1213</v>
      </c>
      <c r="C15" t="s">
        <v>4226</v>
      </c>
      <c r="D15" t="s">
        <v>544</v>
      </c>
      <c r="E15" t="s">
        <v>4323</v>
      </c>
      <c r="F15" t="s">
        <v>543</v>
      </c>
      <c r="G15" t="s">
        <v>4900</v>
      </c>
      <c r="H15" t="s">
        <v>518</v>
      </c>
      <c r="I15" t="s">
        <v>544</v>
      </c>
      <c r="J15" t="s">
        <v>4239</v>
      </c>
      <c r="K15" t="s">
        <v>4899</v>
      </c>
      <c r="L15" t="s">
        <v>4901</v>
      </c>
      <c r="M15" t="s">
        <v>4902</v>
      </c>
      <c r="N15" t="s">
        <v>4903</v>
      </c>
      <c r="O15" t="s">
        <v>4904</v>
      </c>
      <c r="P15" t="s">
        <v>4905</v>
      </c>
      <c r="Q15" t="s">
        <v>4906</v>
      </c>
      <c r="R15" t="s">
        <v>4907</v>
      </c>
      <c r="S15" t="s">
        <v>4908</v>
      </c>
      <c r="T15" t="s">
        <v>4909</v>
      </c>
      <c r="U15" t="s">
        <v>4910</v>
      </c>
      <c r="V15" t="s">
        <v>4911</v>
      </c>
      <c r="W15" t="s">
        <v>4912</v>
      </c>
      <c r="X15" t="s">
        <v>4913</v>
      </c>
      <c r="Y15" t="s">
        <v>4914</v>
      </c>
      <c r="Z15" t="s">
        <v>4915</v>
      </c>
      <c r="AA15" t="s">
        <v>4916</v>
      </c>
      <c r="AB15" t="s">
        <v>4917</v>
      </c>
      <c r="AC15" t="s">
        <v>4918</v>
      </c>
      <c r="AD15" t="s">
        <v>4919</v>
      </c>
      <c r="AE15" t="s">
        <v>4920</v>
      </c>
      <c r="AF15" t="s">
        <v>4921</v>
      </c>
      <c r="AG15" t="s">
        <v>4922</v>
      </c>
      <c r="AH15" t="s">
        <v>4923</v>
      </c>
      <c r="AI15" t="s">
        <v>4924</v>
      </c>
      <c r="AJ15" t="s">
        <v>4925</v>
      </c>
      <c r="AK15" t="s">
        <v>4926</v>
      </c>
      <c r="AL15" t="s">
        <v>4927</v>
      </c>
      <c r="AM15" t="s">
        <v>4928</v>
      </c>
      <c r="AN15" t="s">
        <v>4929</v>
      </c>
      <c r="AO15" t="s">
        <v>4930</v>
      </c>
      <c r="AP15" t="s">
        <v>4931</v>
      </c>
      <c r="AQ15" t="s">
        <v>4932</v>
      </c>
      <c r="AR15" t="s">
        <v>4933</v>
      </c>
      <c r="AS15" t="s">
        <v>4934</v>
      </c>
      <c r="AT15" t="s">
        <v>4935</v>
      </c>
      <c r="AU15" t="s">
        <v>4936</v>
      </c>
      <c r="AV15" t="s">
        <v>4937</v>
      </c>
      <c r="AW15" t="s">
        <v>4938</v>
      </c>
      <c r="AX15" t="s">
        <v>4939</v>
      </c>
      <c r="AY15" t="s">
        <v>4940</v>
      </c>
      <c r="AZ15" t="s">
        <v>4941</v>
      </c>
      <c r="BA15" t="s">
        <v>4942</v>
      </c>
      <c r="BB15" t="s">
        <v>4943</v>
      </c>
      <c r="BC15" t="s">
        <v>4944</v>
      </c>
      <c r="BD15" t="s">
        <v>4945</v>
      </c>
      <c r="BE15" t="s">
        <v>4946</v>
      </c>
    </row>
    <row r="16" spans="1:57" x14ac:dyDescent="0.2">
      <c r="A16" t="s">
        <v>4947</v>
      </c>
      <c r="B16">
        <v>1214</v>
      </c>
      <c r="C16" t="s">
        <v>4226</v>
      </c>
      <c r="D16" t="s">
        <v>546</v>
      </c>
      <c r="E16" t="s">
        <v>4323</v>
      </c>
      <c r="F16" t="s">
        <v>545</v>
      </c>
      <c r="G16" t="s">
        <v>4948</v>
      </c>
      <c r="H16" t="s">
        <v>518</v>
      </c>
      <c r="I16" t="s">
        <v>546</v>
      </c>
      <c r="J16" t="s">
        <v>4240</v>
      </c>
      <c r="K16" t="s">
        <v>4947</v>
      </c>
      <c r="L16" t="s">
        <v>4949</v>
      </c>
      <c r="M16" t="s">
        <v>4950</v>
      </c>
      <c r="N16" t="s">
        <v>4951</v>
      </c>
      <c r="O16" t="s">
        <v>4952</v>
      </c>
      <c r="P16" t="s">
        <v>4953</v>
      </c>
      <c r="Q16" t="s">
        <v>4954</v>
      </c>
      <c r="R16" t="s">
        <v>4955</v>
      </c>
      <c r="S16" t="s">
        <v>4956</v>
      </c>
      <c r="T16" t="s">
        <v>4957</v>
      </c>
      <c r="U16" t="s">
        <v>4958</v>
      </c>
      <c r="V16" t="s">
        <v>4959</v>
      </c>
      <c r="W16" t="s">
        <v>4960</v>
      </c>
      <c r="X16" t="s">
        <v>4961</v>
      </c>
      <c r="Y16" t="s">
        <v>4962</v>
      </c>
      <c r="Z16" t="s">
        <v>4963</v>
      </c>
      <c r="AA16" t="s">
        <v>4964</v>
      </c>
      <c r="AB16" t="s">
        <v>4965</v>
      </c>
      <c r="AC16" t="s">
        <v>4966</v>
      </c>
      <c r="AD16" t="s">
        <v>4967</v>
      </c>
      <c r="AE16" t="s">
        <v>4968</v>
      </c>
      <c r="AF16" t="s">
        <v>4969</v>
      </c>
      <c r="AG16" t="s">
        <v>4970</v>
      </c>
      <c r="AH16" t="s">
        <v>4971</v>
      </c>
      <c r="AI16" t="s">
        <v>4972</v>
      </c>
      <c r="AJ16" t="s">
        <v>4973</v>
      </c>
      <c r="AK16" t="s">
        <v>4974</v>
      </c>
      <c r="AL16" t="s">
        <v>4975</v>
      </c>
      <c r="AM16" t="s">
        <v>4976</v>
      </c>
      <c r="AN16" t="s">
        <v>4977</v>
      </c>
      <c r="AO16" t="s">
        <v>4978</v>
      </c>
      <c r="AP16" t="s">
        <v>4979</v>
      </c>
      <c r="AQ16" t="s">
        <v>4980</v>
      </c>
      <c r="AR16" t="s">
        <v>4981</v>
      </c>
      <c r="AS16" t="s">
        <v>4982</v>
      </c>
      <c r="AT16" t="s">
        <v>4983</v>
      </c>
      <c r="AU16" t="s">
        <v>4984</v>
      </c>
      <c r="AV16" t="s">
        <v>4985</v>
      </c>
      <c r="AW16" t="s">
        <v>4986</v>
      </c>
      <c r="AX16" t="s">
        <v>4987</v>
      </c>
      <c r="AY16" t="s">
        <v>4988</v>
      </c>
      <c r="AZ16" t="s">
        <v>4989</v>
      </c>
      <c r="BA16" t="s">
        <v>4990</v>
      </c>
      <c r="BB16" t="s">
        <v>4991</v>
      </c>
      <c r="BC16" t="s">
        <v>4992</v>
      </c>
      <c r="BD16" t="s">
        <v>4993</v>
      </c>
      <c r="BE16" t="s">
        <v>4994</v>
      </c>
    </row>
    <row r="17" spans="1:57" x14ac:dyDescent="0.2">
      <c r="A17" t="s">
        <v>4995</v>
      </c>
      <c r="B17">
        <v>1215</v>
      </c>
      <c r="C17" t="s">
        <v>4226</v>
      </c>
      <c r="D17" t="s">
        <v>548</v>
      </c>
      <c r="E17" t="s">
        <v>4323</v>
      </c>
      <c r="F17" t="s">
        <v>547</v>
      </c>
      <c r="G17" t="s">
        <v>4996</v>
      </c>
      <c r="H17" t="s">
        <v>518</v>
      </c>
      <c r="I17" t="s">
        <v>548</v>
      </c>
      <c r="J17" t="s">
        <v>4241</v>
      </c>
      <c r="K17" t="s">
        <v>4995</v>
      </c>
      <c r="L17" t="s">
        <v>4997</v>
      </c>
      <c r="M17" t="s">
        <v>4998</v>
      </c>
      <c r="N17" t="s">
        <v>4999</v>
      </c>
      <c r="O17" t="s">
        <v>5000</v>
      </c>
      <c r="P17" t="s">
        <v>5001</v>
      </c>
      <c r="Q17" t="s">
        <v>5002</v>
      </c>
      <c r="R17" t="s">
        <v>5003</v>
      </c>
      <c r="S17" t="s">
        <v>5004</v>
      </c>
      <c r="T17" t="s">
        <v>5005</v>
      </c>
      <c r="U17" t="s">
        <v>5006</v>
      </c>
      <c r="V17" t="s">
        <v>5007</v>
      </c>
      <c r="W17" t="s">
        <v>5008</v>
      </c>
      <c r="X17" t="s">
        <v>5009</v>
      </c>
      <c r="Y17" t="s">
        <v>5010</v>
      </c>
      <c r="Z17" t="s">
        <v>5011</v>
      </c>
      <c r="AA17" t="s">
        <v>5012</v>
      </c>
      <c r="AB17" t="s">
        <v>5013</v>
      </c>
      <c r="AC17" t="s">
        <v>5014</v>
      </c>
      <c r="AD17" t="s">
        <v>5015</v>
      </c>
      <c r="AE17" t="s">
        <v>5016</v>
      </c>
      <c r="AF17" t="s">
        <v>5017</v>
      </c>
      <c r="AG17" t="s">
        <v>5018</v>
      </c>
      <c r="AH17" t="s">
        <v>5019</v>
      </c>
      <c r="AI17" t="s">
        <v>5020</v>
      </c>
      <c r="AJ17" t="s">
        <v>5021</v>
      </c>
      <c r="AK17" t="s">
        <v>5022</v>
      </c>
      <c r="AL17" t="s">
        <v>5023</v>
      </c>
      <c r="AM17" t="s">
        <v>5024</v>
      </c>
      <c r="AN17" t="s">
        <v>5025</v>
      </c>
      <c r="AO17" t="s">
        <v>5026</v>
      </c>
      <c r="AP17" t="s">
        <v>5027</v>
      </c>
      <c r="AQ17" t="s">
        <v>5028</v>
      </c>
      <c r="AR17" t="s">
        <v>5029</v>
      </c>
      <c r="AS17" t="s">
        <v>5030</v>
      </c>
      <c r="AT17" t="s">
        <v>5031</v>
      </c>
      <c r="AU17" t="s">
        <v>5032</v>
      </c>
      <c r="AV17" t="s">
        <v>5033</v>
      </c>
      <c r="AW17" t="s">
        <v>5034</v>
      </c>
      <c r="AX17" t="s">
        <v>5035</v>
      </c>
      <c r="AY17" t="s">
        <v>5036</v>
      </c>
      <c r="AZ17" t="s">
        <v>5037</v>
      </c>
      <c r="BA17" t="s">
        <v>5038</v>
      </c>
      <c r="BB17" t="s">
        <v>5039</v>
      </c>
      <c r="BC17" t="s">
        <v>5040</v>
      </c>
      <c r="BD17" t="s">
        <v>5041</v>
      </c>
      <c r="BE17" t="s">
        <v>5042</v>
      </c>
    </row>
    <row r="18" spans="1:57" x14ac:dyDescent="0.2">
      <c r="A18" t="s">
        <v>5043</v>
      </c>
      <c r="B18">
        <v>1216</v>
      </c>
      <c r="C18" t="s">
        <v>4226</v>
      </c>
      <c r="D18" t="s">
        <v>550</v>
      </c>
      <c r="E18" t="s">
        <v>4323</v>
      </c>
      <c r="F18" t="s">
        <v>549</v>
      </c>
      <c r="G18" t="s">
        <v>5044</v>
      </c>
      <c r="H18" t="s">
        <v>518</v>
      </c>
      <c r="I18" t="s">
        <v>550</v>
      </c>
      <c r="J18" t="s">
        <v>4242</v>
      </c>
      <c r="K18" t="s">
        <v>5043</v>
      </c>
      <c r="L18" t="s">
        <v>5045</v>
      </c>
      <c r="M18" t="s">
        <v>5046</v>
      </c>
      <c r="N18" t="s">
        <v>5047</v>
      </c>
      <c r="O18" t="s">
        <v>5048</v>
      </c>
      <c r="P18" t="s">
        <v>5049</v>
      </c>
      <c r="Q18" t="s">
        <v>5050</v>
      </c>
      <c r="R18" t="s">
        <v>5051</v>
      </c>
      <c r="S18" t="s">
        <v>5052</v>
      </c>
      <c r="T18" t="s">
        <v>5053</v>
      </c>
      <c r="U18" t="s">
        <v>5054</v>
      </c>
      <c r="V18" t="s">
        <v>5055</v>
      </c>
      <c r="W18" t="s">
        <v>5056</v>
      </c>
      <c r="X18" t="s">
        <v>5057</v>
      </c>
      <c r="Y18" t="s">
        <v>5058</v>
      </c>
      <c r="AA18" t="s">
        <v>5059</v>
      </c>
      <c r="AB18" t="s">
        <v>5060</v>
      </c>
      <c r="AC18" t="s">
        <v>5061</v>
      </c>
      <c r="AD18" t="s">
        <v>5062</v>
      </c>
      <c r="AE18" t="s">
        <v>5063</v>
      </c>
      <c r="AF18" t="s">
        <v>5064</v>
      </c>
      <c r="AG18" t="s">
        <v>5065</v>
      </c>
      <c r="AH18" t="s">
        <v>5066</v>
      </c>
      <c r="AI18" t="s">
        <v>5067</v>
      </c>
      <c r="AJ18" t="s">
        <v>5068</v>
      </c>
      <c r="AK18" t="s">
        <v>5069</v>
      </c>
      <c r="AL18" t="s">
        <v>5070</v>
      </c>
      <c r="AM18" t="s">
        <v>5071</v>
      </c>
      <c r="AN18" t="s">
        <v>5072</v>
      </c>
      <c r="AO18" t="s">
        <v>5073</v>
      </c>
      <c r="AP18" t="s">
        <v>5074</v>
      </c>
      <c r="AQ18" t="s">
        <v>5075</v>
      </c>
      <c r="AR18" t="s">
        <v>5076</v>
      </c>
      <c r="AS18" t="s">
        <v>5077</v>
      </c>
      <c r="AT18" t="s">
        <v>5078</v>
      </c>
      <c r="AU18" t="s">
        <v>5079</v>
      </c>
      <c r="AV18" t="s">
        <v>5080</v>
      </c>
      <c r="AW18" t="s">
        <v>5081</v>
      </c>
      <c r="AX18" t="s">
        <v>5082</v>
      </c>
      <c r="AY18" t="s">
        <v>5083</v>
      </c>
      <c r="AZ18" t="s">
        <v>5084</v>
      </c>
      <c r="BA18" t="s">
        <v>5085</v>
      </c>
      <c r="BB18" t="s">
        <v>5086</v>
      </c>
      <c r="BC18" t="s">
        <v>5087</v>
      </c>
      <c r="BD18" t="s">
        <v>5088</v>
      </c>
      <c r="BE18" t="s">
        <v>5089</v>
      </c>
    </row>
    <row r="19" spans="1:57" x14ac:dyDescent="0.2">
      <c r="A19" t="s">
        <v>5090</v>
      </c>
      <c r="B19">
        <v>1217</v>
      </c>
      <c r="C19" t="s">
        <v>4226</v>
      </c>
      <c r="D19" t="s">
        <v>552</v>
      </c>
      <c r="E19" t="s">
        <v>4323</v>
      </c>
      <c r="F19" t="s">
        <v>551</v>
      </c>
      <c r="G19" t="s">
        <v>5091</v>
      </c>
      <c r="H19" t="s">
        <v>518</v>
      </c>
      <c r="I19" t="s">
        <v>552</v>
      </c>
      <c r="J19" t="s">
        <v>4243</v>
      </c>
      <c r="K19" t="s">
        <v>5090</v>
      </c>
      <c r="L19" t="s">
        <v>5092</v>
      </c>
      <c r="M19" t="s">
        <v>5093</v>
      </c>
      <c r="N19" t="s">
        <v>5094</v>
      </c>
      <c r="O19" t="s">
        <v>5095</v>
      </c>
      <c r="P19" t="s">
        <v>5096</v>
      </c>
      <c r="Q19" t="s">
        <v>5097</v>
      </c>
      <c r="R19" t="s">
        <v>5098</v>
      </c>
      <c r="S19" t="s">
        <v>5099</v>
      </c>
      <c r="T19" t="s">
        <v>5100</v>
      </c>
      <c r="U19" t="s">
        <v>5101</v>
      </c>
      <c r="V19" t="s">
        <v>5102</v>
      </c>
      <c r="W19" t="s">
        <v>5103</v>
      </c>
      <c r="X19" t="s">
        <v>5104</v>
      </c>
      <c r="Y19" t="s">
        <v>5105</v>
      </c>
      <c r="AA19" t="s">
        <v>5106</v>
      </c>
      <c r="AB19" t="s">
        <v>5107</v>
      </c>
      <c r="AC19" t="s">
        <v>5108</v>
      </c>
      <c r="AD19" t="s">
        <v>5109</v>
      </c>
      <c r="AE19" t="s">
        <v>5110</v>
      </c>
      <c r="AF19" t="s">
        <v>5111</v>
      </c>
      <c r="AG19" t="s">
        <v>5112</v>
      </c>
      <c r="AH19" t="s">
        <v>5113</v>
      </c>
      <c r="AI19" t="s">
        <v>5114</v>
      </c>
      <c r="AJ19" t="s">
        <v>5115</v>
      </c>
      <c r="AK19" t="s">
        <v>5116</v>
      </c>
      <c r="AL19" t="s">
        <v>5117</v>
      </c>
      <c r="AM19" t="s">
        <v>5118</v>
      </c>
      <c r="AN19" t="s">
        <v>5119</v>
      </c>
      <c r="AO19" t="s">
        <v>5120</v>
      </c>
      <c r="AP19" t="s">
        <v>5121</v>
      </c>
      <c r="AQ19" t="s">
        <v>5122</v>
      </c>
      <c r="AR19" t="s">
        <v>5123</v>
      </c>
      <c r="AS19" t="s">
        <v>5124</v>
      </c>
      <c r="AT19" t="s">
        <v>5125</v>
      </c>
      <c r="AU19" t="s">
        <v>5126</v>
      </c>
      <c r="AV19" t="s">
        <v>5127</v>
      </c>
      <c r="AW19" t="s">
        <v>5128</v>
      </c>
      <c r="AX19" t="s">
        <v>5129</v>
      </c>
      <c r="AY19" t="s">
        <v>5130</v>
      </c>
      <c r="AZ19" t="s">
        <v>5131</v>
      </c>
      <c r="BA19" t="s">
        <v>5132</v>
      </c>
      <c r="BB19" t="s">
        <v>5133</v>
      </c>
      <c r="BC19" t="s">
        <v>5134</v>
      </c>
      <c r="BD19" t="s">
        <v>5135</v>
      </c>
      <c r="BE19" t="s">
        <v>5136</v>
      </c>
    </row>
    <row r="20" spans="1:57" x14ac:dyDescent="0.2">
      <c r="A20" t="s">
        <v>5137</v>
      </c>
      <c r="B20">
        <v>1218</v>
      </c>
      <c r="C20" t="s">
        <v>4226</v>
      </c>
      <c r="D20" t="s">
        <v>554</v>
      </c>
      <c r="E20" t="s">
        <v>4323</v>
      </c>
      <c r="F20" t="s">
        <v>553</v>
      </c>
      <c r="G20" t="s">
        <v>5138</v>
      </c>
      <c r="H20" t="s">
        <v>518</v>
      </c>
      <c r="I20" t="s">
        <v>554</v>
      </c>
      <c r="J20" t="s">
        <v>4244</v>
      </c>
      <c r="K20" t="s">
        <v>5137</v>
      </c>
      <c r="L20" t="s">
        <v>5139</v>
      </c>
      <c r="M20" t="s">
        <v>5140</v>
      </c>
      <c r="N20" t="s">
        <v>5141</v>
      </c>
      <c r="O20" t="s">
        <v>5142</v>
      </c>
      <c r="P20" t="s">
        <v>5143</v>
      </c>
      <c r="Q20" t="s">
        <v>5144</v>
      </c>
      <c r="R20" t="s">
        <v>5145</v>
      </c>
      <c r="S20" t="s">
        <v>5146</v>
      </c>
      <c r="T20" t="s">
        <v>5147</v>
      </c>
      <c r="U20" t="s">
        <v>5148</v>
      </c>
      <c r="V20" t="s">
        <v>5149</v>
      </c>
      <c r="W20" t="s">
        <v>5150</v>
      </c>
      <c r="X20" t="s">
        <v>5151</v>
      </c>
      <c r="Y20" t="s">
        <v>5152</v>
      </c>
      <c r="AA20" t="s">
        <v>5153</v>
      </c>
      <c r="AC20" t="s">
        <v>5154</v>
      </c>
      <c r="AD20" t="s">
        <v>5155</v>
      </c>
      <c r="AE20" t="s">
        <v>5156</v>
      </c>
      <c r="AF20" t="s">
        <v>5157</v>
      </c>
      <c r="AG20" t="s">
        <v>5158</v>
      </c>
      <c r="AH20" t="s">
        <v>5159</v>
      </c>
      <c r="AI20" t="s">
        <v>5160</v>
      </c>
      <c r="AJ20" t="s">
        <v>5161</v>
      </c>
      <c r="AK20" t="s">
        <v>5162</v>
      </c>
      <c r="AL20" t="s">
        <v>5163</v>
      </c>
      <c r="AM20" t="s">
        <v>5164</v>
      </c>
      <c r="AN20" t="s">
        <v>5165</v>
      </c>
      <c r="AO20" t="s">
        <v>5166</v>
      </c>
      <c r="AP20" t="s">
        <v>5167</v>
      </c>
      <c r="AQ20" t="s">
        <v>5168</v>
      </c>
      <c r="AR20" t="s">
        <v>5169</v>
      </c>
      <c r="AS20" t="s">
        <v>5170</v>
      </c>
      <c r="AT20" t="s">
        <v>5171</v>
      </c>
      <c r="AV20" t="s">
        <v>5172</v>
      </c>
      <c r="AW20" t="s">
        <v>5173</v>
      </c>
      <c r="AX20" t="s">
        <v>5174</v>
      </c>
      <c r="AY20" t="s">
        <v>5175</v>
      </c>
      <c r="AZ20" t="s">
        <v>5176</v>
      </c>
      <c r="BA20" t="s">
        <v>5177</v>
      </c>
      <c r="BB20" t="s">
        <v>5178</v>
      </c>
      <c r="BC20" t="s">
        <v>5179</v>
      </c>
      <c r="BD20" t="s">
        <v>5180</v>
      </c>
      <c r="BE20" t="s">
        <v>5181</v>
      </c>
    </row>
    <row r="21" spans="1:57" x14ac:dyDescent="0.2">
      <c r="A21" t="s">
        <v>5182</v>
      </c>
      <c r="B21">
        <v>1219</v>
      </c>
      <c r="C21" t="s">
        <v>4226</v>
      </c>
      <c r="D21" t="s">
        <v>556</v>
      </c>
      <c r="E21" t="s">
        <v>4323</v>
      </c>
      <c r="F21" t="s">
        <v>555</v>
      </c>
      <c r="G21" t="s">
        <v>5183</v>
      </c>
      <c r="H21" t="s">
        <v>518</v>
      </c>
      <c r="I21" t="s">
        <v>556</v>
      </c>
      <c r="J21" t="s">
        <v>4245</v>
      </c>
      <c r="K21" t="s">
        <v>5182</v>
      </c>
      <c r="L21" t="s">
        <v>5184</v>
      </c>
      <c r="M21" t="s">
        <v>5185</v>
      </c>
      <c r="N21" t="s">
        <v>5186</v>
      </c>
      <c r="O21" t="s">
        <v>5187</v>
      </c>
      <c r="P21" t="s">
        <v>5188</v>
      </c>
      <c r="Q21" t="s">
        <v>5189</v>
      </c>
      <c r="R21" t="s">
        <v>5190</v>
      </c>
      <c r="S21" t="s">
        <v>5191</v>
      </c>
      <c r="T21" t="s">
        <v>5192</v>
      </c>
      <c r="U21" t="s">
        <v>5193</v>
      </c>
      <c r="V21" t="s">
        <v>5194</v>
      </c>
      <c r="W21" t="s">
        <v>5195</v>
      </c>
      <c r="X21" t="s">
        <v>5196</v>
      </c>
      <c r="Y21" t="s">
        <v>5197</v>
      </c>
      <c r="AA21" t="s">
        <v>5198</v>
      </c>
      <c r="AC21" t="s">
        <v>5199</v>
      </c>
      <c r="AD21" t="s">
        <v>5200</v>
      </c>
      <c r="AE21" t="s">
        <v>5201</v>
      </c>
      <c r="AF21" t="s">
        <v>5202</v>
      </c>
      <c r="AG21" t="s">
        <v>5203</v>
      </c>
      <c r="AH21" t="s">
        <v>5204</v>
      </c>
      <c r="AI21" t="s">
        <v>5205</v>
      </c>
      <c r="AJ21" t="s">
        <v>5206</v>
      </c>
      <c r="AK21" t="s">
        <v>5207</v>
      </c>
      <c r="AL21" t="s">
        <v>5208</v>
      </c>
      <c r="AM21" t="s">
        <v>5209</v>
      </c>
      <c r="AN21" t="s">
        <v>5210</v>
      </c>
      <c r="AO21" t="s">
        <v>5211</v>
      </c>
      <c r="AP21" t="s">
        <v>5212</v>
      </c>
      <c r="AQ21" t="s">
        <v>5213</v>
      </c>
      <c r="AR21" t="s">
        <v>5214</v>
      </c>
      <c r="AS21" t="s">
        <v>5215</v>
      </c>
      <c r="AT21" t="s">
        <v>5216</v>
      </c>
      <c r="AV21" t="s">
        <v>5217</v>
      </c>
      <c r="AW21" t="s">
        <v>5218</v>
      </c>
      <c r="AX21" t="s">
        <v>5219</v>
      </c>
      <c r="AY21" t="s">
        <v>5220</v>
      </c>
      <c r="AZ21" t="s">
        <v>5221</v>
      </c>
      <c r="BA21" t="s">
        <v>5222</v>
      </c>
      <c r="BC21" t="s">
        <v>5223</v>
      </c>
      <c r="BD21" t="s">
        <v>5224</v>
      </c>
      <c r="BE21" t="s">
        <v>5225</v>
      </c>
    </row>
    <row r="22" spans="1:57" x14ac:dyDescent="0.2">
      <c r="A22" t="s">
        <v>5226</v>
      </c>
      <c r="B22">
        <v>1220</v>
      </c>
      <c r="C22" t="s">
        <v>4226</v>
      </c>
      <c r="D22" t="s">
        <v>558</v>
      </c>
      <c r="E22" t="s">
        <v>4323</v>
      </c>
      <c r="F22" t="s">
        <v>557</v>
      </c>
      <c r="G22" t="s">
        <v>5227</v>
      </c>
      <c r="H22" t="s">
        <v>518</v>
      </c>
      <c r="I22" t="s">
        <v>558</v>
      </c>
      <c r="J22" t="s">
        <v>4246</v>
      </c>
      <c r="K22" t="s">
        <v>5226</v>
      </c>
      <c r="L22" t="s">
        <v>5228</v>
      </c>
      <c r="M22" t="s">
        <v>5229</v>
      </c>
      <c r="N22" t="s">
        <v>5230</v>
      </c>
      <c r="O22" t="s">
        <v>5231</v>
      </c>
      <c r="P22" t="s">
        <v>5232</v>
      </c>
      <c r="Q22" t="s">
        <v>5233</v>
      </c>
      <c r="R22" t="s">
        <v>5234</v>
      </c>
      <c r="S22" t="s">
        <v>5235</v>
      </c>
      <c r="T22" t="s">
        <v>5236</v>
      </c>
      <c r="U22" t="s">
        <v>5237</v>
      </c>
      <c r="V22" t="s">
        <v>5238</v>
      </c>
      <c r="W22" t="s">
        <v>5239</v>
      </c>
      <c r="X22" t="s">
        <v>5240</v>
      </c>
      <c r="Y22" t="s">
        <v>5241</v>
      </c>
      <c r="AC22" t="s">
        <v>5242</v>
      </c>
      <c r="AD22" t="s">
        <v>5243</v>
      </c>
      <c r="AE22" t="s">
        <v>5244</v>
      </c>
      <c r="AF22" t="s">
        <v>5245</v>
      </c>
      <c r="AG22" t="s">
        <v>5246</v>
      </c>
      <c r="AH22" t="s">
        <v>5247</v>
      </c>
      <c r="AJ22" t="s">
        <v>5248</v>
      </c>
      <c r="AK22" t="s">
        <v>5249</v>
      </c>
      <c r="AL22" t="s">
        <v>5250</v>
      </c>
      <c r="AM22" t="s">
        <v>5251</v>
      </c>
      <c r="AN22" t="s">
        <v>5252</v>
      </c>
      <c r="AQ22" t="s">
        <v>5253</v>
      </c>
      <c r="AR22" t="s">
        <v>5254</v>
      </c>
      <c r="AT22" t="s">
        <v>5255</v>
      </c>
      <c r="AV22" t="s">
        <v>5256</v>
      </c>
      <c r="AW22" t="s">
        <v>5257</v>
      </c>
      <c r="AX22" t="s">
        <v>5258</v>
      </c>
      <c r="AY22" t="s">
        <v>5259</v>
      </c>
      <c r="AZ22" t="s">
        <v>5260</v>
      </c>
      <c r="BA22" t="s">
        <v>5261</v>
      </c>
      <c r="BC22" t="s">
        <v>5262</v>
      </c>
      <c r="BD22" t="s">
        <v>5263</v>
      </c>
      <c r="BE22" t="s">
        <v>5264</v>
      </c>
    </row>
    <row r="23" spans="1:57" x14ac:dyDescent="0.2">
      <c r="A23" t="s">
        <v>5265</v>
      </c>
      <c r="B23">
        <v>1221</v>
      </c>
      <c r="C23" t="s">
        <v>4226</v>
      </c>
      <c r="D23" t="s">
        <v>560</v>
      </c>
      <c r="E23" t="s">
        <v>4323</v>
      </c>
      <c r="F23" t="s">
        <v>559</v>
      </c>
      <c r="G23" t="s">
        <v>5266</v>
      </c>
      <c r="H23" t="s">
        <v>518</v>
      </c>
      <c r="I23" t="s">
        <v>560</v>
      </c>
      <c r="J23" t="s">
        <v>4247</v>
      </c>
      <c r="K23" t="s">
        <v>5265</v>
      </c>
      <c r="L23" t="s">
        <v>5267</v>
      </c>
      <c r="M23" t="s">
        <v>5268</v>
      </c>
      <c r="N23" t="s">
        <v>5269</v>
      </c>
      <c r="O23" t="s">
        <v>5270</v>
      </c>
      <c r="P23" t="s">
        <v>5271</v>
      </c>
      <c r="Q23" t="s">
        <v>5272</v>
      </c>
      <c r="R23" t="s">
        <v>5273</v>
      </c>
      <c r="S23" t="s">
        <v>5274</v>
      </c>
      <c r="T23" t="s">
        <v>5275</v>
      </c>
      <c r="U23" t="s">
        <v>5276</v>
      </c>
      <c r="V23" t="s">
        <v>5277</v>
      </c>
      <c r="W23" t="s">
        <v>5278</v>
      </c>
      <c r="X23" t="s">
        <v>5279</v>
      </c>
      <c r="Y23" t="s">
        <v>5280</v>
      </c>
      <c r="AC23" t="s">
        <v>5281</v>
      </c>
      <c r="AD23" t="s">
        <v>5282</v>
      </c>
      <c r="AE23" t="s">
        <v>5283</v>
      </c>
      <c r="AF23" t="s">
        <v>5284</v>
      </c>
      <c r="AG23" t="s">
        <v>5285</v>
      </c>
      <c r="AH23" t="s">
        <v>5286</v>
      </c>
      <c r="AJ23" t="s">
        <v>5287</v>
      </c>
      <c r="AK23" t="s">
        <v>5288</v>
      </c>
      <c r="AL23" t="s">
        <v>5289</v>
      </c>
      <c r="AM23" t="s">
        <v>5290</v>
      </c>
      <c r="AN23" t="s">
        <v>5291</v>
      </c>
      <c r="AQ23" t="s">
        <v>5292</v>
      </c>
      <c r="AR23" t="s">
        <v>5293</v>
      </c>
      <c r="AT23" t="s">
        <v>5294</v>
      </c>
      <c r="AW23" t="s">
        <v>5295</v>
      </c>
      <c r="AX23" t="s">
        <v>5296</v>
      </c>
      <c r="AZ23" t="s">
        <v>5297</v>
      </c>
      <c r="BA23" t="s">
        <v>5298</v>
      </c>
      <c r="BC23" t="s">
        <v>5299</v>
      </c>
      <c r="BD23" t="s">
        <v>5300</v>
      </c>
      <c r="BE23" t="s">
        <v>5301</v>
      </c>
    </row>
    <row r="24" spans="1:57" x14ac:dyDescent="0.2">
      <c r="A24" t="s">
        <v>5302</v>
      </c>
      <c r="B24">
        <v>1222</v>
      </c>
      <c r="C24" t="s">
        <v>4226</v>
      </c>
      <c r="D24" t="s">
        <v>562</v>
      </c>
      <c r="E24" t="s">
        <v>4323</v>
      </c>
      <c r="F24" t="s">
        <v>561</v>
      </c>
      <c r="G24" t="s">
        <v>5303</v>
      </c>
      <c r="H24" t="s">
        <v>518</v>
      </c>
      <c r="I24" t="s">
        <v>562</v>
      </c>
      <c r="J24" t="s">
        <v>4248</v>
      </c>
      <c r="K24" t="s">
        <v>5302</v>
      </c>
      <c r="L24" t="s">
        <v>5304</v>
      </c>
      <c r="M24" t="s">
        <v>5305</v>
      </c>
      <c r="N24" t="s">
        <v>5306</v>
      </c>
      <c r="O24" t="s">
        <v>5307</v>
      </c>
      <c r="P24" t="s">
        <v>5308</v>
      </c>
      <c r="Q24" t="s">
        <v>5309</v>
      </c>
      <c r="R24" t="s">
        <v>5310</v>
      </c>
      <c r="S24" t="s">
        <v>5311</v>
      </c>
      <c r="T24" t="s">
        <v>5312</v>
      </c>
      <c r="U24" t="s">
        <v>5313</v>
      </c>
      <c r="V24" t="s">
        <v>5314</v>
      </c>
      <c r="W24" t="s">
        <v>5315</v>
      </c>
      <c r="X24" t="s">
        <v>5316</v>
      </c>
      <c r="Y24" t="s">
        <v>5317</v>
      </c>
      <c r="AC24" t="s">
        <v>5318</v>
      </c>
      <c r="AD24" t="s">
        <v>5319</v>
      </c>
      <c r="AE24" t="s">
        <v>5320</v>
      </c>
      <c r="AF24" t="s">
        <v>5321</v>
      </c>
      <c r="AG24" t="s">
        <v>5322</v>
      </c>
      <c r="AH24" t="s">
        <v>5323</v>
      </c>
      <c r="AJ24" t="s">
        <v>5324</v>
      </c>
      <c r="AK24" t="s">
        <v>5325</v>
      </c>
      <c r="AL24" t="s">
        <v>5326</v>
      </c>
      <c r="AM24" t="s">
        <v>5327</v>
      </c>
      <c r="AN24" t="s">
        <v>5328</v>
      </c>
      <c r="AQ24" t="s">
        <v>5329</v>
      </c>
      <c r="AR24" t="s">
        <v>5330</v>
      </c>
      <c r="AT24" t="s">
        <v>5331</v>
      </c>
      <c r="AW24" t="s">
        <v>5332</v>
      </c>
      <c r="AX24" t="s">
        <v>5333</v>
      </c>
      <c r="BA24" t="s">
        <v>5334</v>
      </c>
      <c r="BC24" t="s">
        <v>5335</v>
      </c>
      <c r="BD24" t="s">
        <v>5336</v>
      </c>
      <c r="BE24" t="s">
        <v>5337</v>
      </c>
    </row>
    <row r="25" spans="1:57" x14ac:dyDescent="0.2">
      <c r="A25" t="s">
        <v>5338</v>
      </c>
      <c r="B25">
        <v>1223</v>
      </c>
      <c r="C25" t="s">
        <v>4226</v>
      </c>
      <c r="D25" t="s">
        <v>564</v>
      </c>
      <c r="E25" t="s">
        <v>4323</v>
      </c>
      <c r="F25" t="s">
        <v>563</v>
      </c>
      <c r="G25" t="s">
        <v>5339</v>
      </c>
      <c r="H25" t="s">
        <v>518</v>
      </c>
      <c r="I25" t="s">
        <v>564</v>
      </c>
      <c r="J25" t="s">
        <v>4249</v>
      </c>
      <c r="K25" t="s">
        <v>5338</v>
      </c>
      <c r="L25" t="s">
        <v>5340</v>
      </c>
      <c r="M25" t="s">
        <v>5341</v>
      </c>
      <c r="N25" t="s">
        <v>5342</v>
      </c>
      <c r="O25" t="s">
        <v>5343</v>
      </c>
      <c r="P25" t="s">
        <v>5344</v>
      </c>
      <c r="Q25" t="s">
        <v>5345</v>
      </c>
      <c r="R25" t="s">
        <v>5346</v>
      </c>
      <c r="S25" t="s">
        <v>5347</v>
      </c>
      <c r="T25" t="s">
        <v>5348</v>
      </c>
      <c r="U25" t="s">
        <v>5349</v>
      </c>
      <c r="V25" t="s">
        <v>5350</v>
      </c>
      <c r="W25" t="s">
        <v>5351</v>
      </c>
      <c r="X25" t="s">
        <v>5352</v>
      </c>
      <c r="Y25" t="s">
        <v>5353</v>
      </c>
      <c r="AC25" t="s">
        <v>5354</v>
      </c>
      <c r="AD25" t="s">
        <v>5355</v>
      </c>
      <c r="AE25" t="s">
        <v>5356</v>
      </c>
      <c r="AF25" t="s">
        <v>5357</v>
      </c>
      <c r="AG25" t="s">
        <v>5358</v>
      </c>
      <c r="AH25" t="s">
        <v>5359</v>
      </c>
      <c r="AJ25" t="s">
        <v>5360</v>
      </c>
      <c r="AK25" t="s">
        <v>5361</v>
      </c>
      <c r="AL25" t="s">
        <v>5362</v>
      </c>
      <c r="AM25" t="s">
        <v>5363</v>
      </c>
      <c r="AN25" t="s">
        <v>5364</v>
      </c>
      <c r="AQ25" t="s">
        <v>5365</v>
      </c>
      <c r="AR25" t="s">
        <v>5366</v>
      </c>
      <c r="AT25" t="s">
        <v>5367</v>
      </c>
      <c r="AW25" t="s">
        <v>5368</v>
      </c>
      <c r="AX25" t="s">
        <v>5369</v>
      </c>
      <c r="BA25" t="s">
        <v>5370</v>
      </c>
      <c r="BC25" t="s">
        <v>5371</v>
      </c>
      <c r="BD25" t="s">
        <v>5372</v>
      </c>
      <c r="BE25" t="s">
        <v>5373</v>
      </c>
    </row>
    <row r="26" spans="1:57" x14ac:dyDescent="0.2">
      <c r="A26" t="s">
        <v>5374</v>
      </c>
      <c r="B26">
        <v>1224</v>
      </c>
      <c r="C26" t="s">
        <v>4226</v>
      </c>
      <c r="D26" t="s">
        <v>566</v>
      </c>
      <c r="E26" t="s">
        <v>4323</v>
      </c>
      <c r="F26" t="s">
        <v>565</v>
      </c>
      <c r="G26" t="s">
        <v>5375</v>
      </c>
      <c r="H26" t="s">
        <v>518</v>
      </c>
      <c r="I26" t="s">
        <v>566</v>
      </c>
      <c r="J26" t="s">
        <v>4250</v>
      </c>
      <c r="K26" t="s">
        <v>5374</v>
      </c>
      <c r="L26" t="s">
        <v>5376</v>
      </c>
      <c r="M26" t="s">
        <v>5377</v>
      </c>
      <c r="N26" t="s">
        <v>5378</v>
      </c>
      <c r="O26" t="s">
        <v>5379</v>
      </c>
      <c r="P26" t="s">
        <v>5380</v>
      </c>
      <c r="Q26" t="s">
        <v>5381</v>
      </c>
      <c r="R26" t="s">
        <v>5382</v>
      </c>
      <c r="S26" t="s">
        <v>5383</v>
      </c>
      <c r="T26" t="s">
        <v>5384</v>
      </c>
      <c r="U26" t="s">
        <v>5385</v>
      </c>
      <c r="V26" t="s">
        <v>5386</v>
      </c>
      <c r="W26" t="s">
        <v>5387</v>
      </c>
      <c r="X26" t="s">
        <v>5388</v>
      </c>
      <c r="Y26" t="s">
        <v>5389</v>
      </c>
      <c r="AC26" t="s">
        <v>5390</v>
      </c>
      <c r="AD26" t="s">
        <v>5391</v>
      </c>
      <c r="AE26" t="s">
        <v>5392</v>
      </c>
      <c r="AF26" t="s">
        <v>5393</v>
      </c>
      <c r="AG26" t="s">
        <v>5394</v>
      </c>
      <c r="AH26" t="s">
        <v>5395</v>
      </c>
      <c r="AJ26" t="s">
        <v>5396</v>
      </c>
      <c r="AK26" t="s">
        <v>5397</v>
      </c>
      <c r="AL26" t="s">
        <v>5398</v>
      </c>
      <c r="AM26" t="s">
        <v>5399</v>
      </c>
      <c r="AN26" t="s">
        <v>5400</v>
      </c>
      <c r="AQ26" t="s">
        <v>5401</v>
      </c>
      <c r="AT26" t="s">
        <v>5402</v>
      </c>
      <c r="AW26" t="s">
        <v>5403</v>
      </c>
      <c r="AX26" t="s">
        <v>5404</v>
      </c>
      <c r="BA26" t="s">
        <v>5405</v>
      </c>
      <c r="BC26" t="s">
        <v>5406</v>
      </c>
      <c r="BD26" t="s">
        <v>5407</v>
      </c>
      <c r="BE26" t="s">
        <v>5408</v>
      </c>
    </row>
    <row r="27" spans="1:57" x14ac:dyDescent="0.2">
      <c r="A27" t="s">
        <v>5409</v>
      </c>
      <c r="B27">
        <v>1225</v>
      </c>
      <c r="C27" t="s">
        <v>4226</v>
      </c>
      <c r="D27" t="s">
        <v>568</v>
      </c>
      <c r="E27" t="s">
        <v>4323</v>
      </c>
      <c r="F27" t="s">
        <v>567</v>
      </c>
      <c r="G27" t="s">
        <v>5410</v>
      </c>
      <c r="H27" t="s">
        <v>518</v>
      </c>
      <c r="I27" t="s">
        <v>568</v>
      </c>
      <c r="J27" t="s">
        <v>4251</v>
      </c>
      <c r="K27" t="s">
        <v>5409</v>
      </c>
      <c r="L27" t="s">
        <v>5411</v>
      </c>
      <c r="M27" t="s">
        <v>5412</v>
      </c>
      <c r="N27" t="s">
        <v>5413</v>
      </c>
      <c r="O27" t="s">
        <v>5414</v>
      </c>
      <c r="P27" t="s">
        <v>5415</v>
      </c>
      <c r="Q27" t="s">
        <v>5416</v>
      </c>
      <c r="R27" t="s">
        <v>5417</v>
      </c>
      <c r="S27" t="s">
        <v>5418</v>
      </c>
      <c r="T27" t="s">
        <v>5419</v>
      </c>
      <c r="U27" t="s">
        <v>5420</v>
      </c>
      <c r="V27" t="s">
        <v>5421</v>
      </c>
      <c r="W27" t="s">
        <v>5422</v>
      </c>
      <c r="X27" t="s">
        <v>5423</v>
      </c>
      <c r="Y27" t="s">
        <v>5424</v>
      </c>
      <c r="AC27" t="s">
        <v>5425</v>
      </c>
      <c r="AD27" t="s">
        <v>5426</v>
      </c>
      <c r="AE27" t="s">
        <v>5427</v>
      </c>
      <c r="AF27" t="s">
        <v>5428</v>
      </c>
      <c r="AG27" t="s">
        <v>5429</v>
      </c>
      <c r="AH27" t="s">
        <v>5430</v>
      </c>
      <c r="AJ27" t="s">
        <v>5431</v>
      </c>
      <c r="AK27" t="s">
        <v>5432</v>
      </c>
      <c r="AL27" t="s">
        <v>5433</v>
      </c>
      <c r="AM27" t="s">
        <v>5434</v>
      </c>
      <c r="AN27" t="s">
        <v>5435</v>
      </c>
      <c r="AQ27" t="s">
        <v>5436</v>
      </c>
      <c r="AW27" t="s">
        <v>5437</v>
      </c>
      <c r="AX27" t="s">
        <v>5438</v>
      </c>
      <c r="BA27" t="s">
        <v>5439</v>
      </c>
      <c r="BC27" t="s">
        <v>5440</v>
      </c>
      <c r="BD27" t="s">
        <v>5441</v>
      </c>
      <c r="BE27" t="s">
        <v>5442</v>
      </c>
    </row>
    <row r="28" spans="1:57" x14ac:dyDescent="0.2">
      <c r="A28" t="s">
        <v>5443</v>
      </c>
      <c r="B28">
        <v>1226</v>
      </c>
      <c r="C28" t="s">
        <v>4226</v>
      </c>
      <c r="D28" t="s">
        <v>570</v>
      </c>
      <c r="E28" t="s">
        <v>4323</v>
      </c>
      <c r="F28" t="s">
        <v>569</v>
      </c>
      <c r="G28" t="s">
        <v>5444</v>
      </c>
      <c r="H28" t="s">
        <v>518</v>
      </c>
      <c r="I28" t="s">
        <v>570</v>
      </c>
      <c r="J28" t="s">
        <v>4252</v>
      </c>
      <c r="K28" t="s">
        <v>5443</v>
      </c>
      <c r="L28" t="s">
        <v>5445</v>
      </c>
      <c r="M28" t="s">
        <v>5446</v>
      </c>
      <c r="N28" t="s">
        <v>5447</v>
      </c>
      <c r="P28" t="s">
        <v>5448</v>
      </c>
      <c r="Q28" t="s">
        <v>5449</v>
      </c>
      <c r="R28" t="s">
        <v>5450</v>
      </c>
      <c r="T28" t="s">
        <v>5451</v>
      </c>
      <c r="U28" t="s">
        <v>5452</v>
      </c>
      <c r="V28" t="s">
        <v>5453</v>
      </c>
      <c r="W28" t="s">
        <v>5454</v>
      </c>
      <c r="X28" t="s">
        <v>5455</v>
      </c>
      <c r="Y28" t="s">
        <v>5456</v>
      </c>
      <c r="AC28" t="s">
        <v>5457</v>
      </c>
      <c r="AD28" t="s">
        <v>5458</v>
      </c>
      <c r="AE28" t="s">
        <v>5459</v>
      </c>
      <c r="AF28" t="s">
        <v>5460</v>
      </c>
      <c r="AG28" t="s">
        <v>5461</v>
      </c>
      <c r="AH28" t="s">
        <v>5462</v>
      </c>
      <c r="AJ28" t="s">
        <v>5463</v>
      </c>
      <c r="AK28" t="s">
        <v>5464</v>
      </c>
      <c r="AL28" t="s">
        <v>5465</v>
      </c>
      <c r="AM28" t="s">
        <v>5466</v>
      </c>
      <c r="AN28" t="s">
        <v>5467</v>
      </c>
      <c r="AQ28" t="s">
        <v>5468</v>
      </c>
      <c r="AW28" t="s">
        <v>5469</v>
      </c>
      <c r="AX28" t="s">
        <v>5470</v>
      </c>
      <c r="BA28" t="s">
        <v>5471</v>
      </c>
      <c r="BC28" t="s">
        <v>5472</v>
      </c>
      <c r="BD28" t="s">
        <v>5473</v>
      </c>
      <c r="BE28" t="s">
        <v>5474</v>
      </c>
    </row>
    <row r="29" spans="1:57" x14ac:dyDescent="0.2">
      <c r="A29" t="s">
        <v>5475</v>
      </c>
      <c r="B29">
        <v>1227</v>
      </c>
      <c r="C29" t="s">
        <v>4226</v>
      </c>
      <c r="D29" t="s">
        <v>572</v>
      </c>
      <c r="E29" t="s">
        <v>4323</v>
      </c>
      <c r="F29" t="s">
        <v>571</v>
      </c>
      <c r="G29" t="s">
        <v>5476</v>
      </c>
      <c r="H29" t="s">
        <v>518</v>
      </c>
      <c r="I29" t="s">
        <v>572</v>
      </c>
      <c r="J29" t="s">
        <v>4253</v>
      </c>
      <c r="K29" t="s">
        <v>5475</v>
      </c>
      <c r="L29" t="s">
        <v>5477</v>
      </c>
      <c r="M29" t="s">
        <v>5478</v>
      </c>
      <c r="N29" t="s">
        <v>5479</v>
      </c>
      <c r="P29" t="s">
        <v>5480</v>
      </c>
      <c r="Q29" t="s">
        <v>5481</v>
      </c>
      <c r="R29" t="s">
        <v>5482</v>
      </c>
      <c r="T29" t="s">
        <v>5483</v>
      </c>
      <c r="U29" t="s">
        <v>5484</v>
      </c>
      <c r="V29" t="s">
        <v>5485</v>
      </c>
      <c r="W29" t="s">
        <v>5486</v>
      </c>
      <c r="X29" t="s">
        <v>5487</v>
      </c>
      <c r="Y29" t="s">
        <v>5488</v>
      </c>
      <c r="AC29" t="s">
        <v>5489</v>
      </c>
      <c r="AD29" t="s">
        <v>5490</v>
      </c>
      <c r="AE29" t="s">
        <v>5491</v>
      </c>
      <c r="AF29" t="s">
        <v>5492</v>
      </c>
      <c r="AG29" t="s">
        <v>5493</v>
      </c>
      <c r="AH29" t="s">
        <v>5494</v>
      </c>
      <c r="AK29" t="s">
        <v>5495</v>
      </c>
      <c r="AL29" t="s">
        <v>5496</v>
      </c>
      <c r="AM29" t="s">
        <v>5497</v>
      </c>
      <c r="AN29" t="s">
        <v>5498</v>
      </c>
      <c r="AQ29" t="s">
        <v>5499</v>
      </c>
      <c r="AW29" t="s">
        <v>5500</v>
      </c>
      <c r="AX29" t="s">
        <v>5501</v>
      </c>
      <c r="BA29" t="s">
        <v>5502</v>
      </c>
      <c r="BD29" t="s">
        <v>5503</v>
      </c>
      <c r="BE29" t="s">
        <v>5504</v>
      </c>
    </row>
    <row r="30" spans="1:57" x14ac:dyDescent="0.2">
      <c r="A30" t="s">
        <v>5505</v>
      </c>
      <c r="B30">
        <v>1228</v>
      </c>
      <c r="C30" t="s">
        <v>4226</v>
      </c>
      <c r="D30" t="s">
        <v>574</v>
      </c>
      <c r="E30" t="s">
        <v>4323</v>
      </c>
      <c r="F30" t="s">
        <v>573</v>
      </c>
      <c r="G30" t="s">
        <v>5506</v>
      </c>
      <c r="H30" t="s">
        <v>518</v>
      </c>
      <c r="I30" t="s">
        <v>574</v>
      </c>
      <c r="J30" t="s">
        <v>4254</v>
      </c>
      <c r="K30" t="s">
        <v>5505</v>
      </c>
      <c r="L30" t="s">
        <v>5507</v>
      </c>
      <c r="M30" t="s">
        <v>5508</v>
      </c>
      <c r="N30" t="s">
        <v>5509</v>
      </c>
      <c r="P30" t="s">
        <v>5510</v>
      </c>
      <c r="Q30" t="s">
        <v>5511</v>
      </c>
      <c r="R30" t="s">
        <v>5512</v>
      </c>
      <c r="T30" t="s">
        <v>5513</v>
      </c>
      <c r="U30" t="s">
        <v>5514</v>
      </c>
      <c r="V30" t="s">
        <v>5515</v>
      </c>
      <c r="W30" t="s">
        <v>5516</v>
      </c>
      <c r="X30" t="s">
        <v>5517</v>
      </c>
      <c r="Y30" t="s">
        <v>5518</v>
      </c>
      <c r="AD30" t="s">
        <v>5519</v>
      </c>
      <c r="AE30" t="s">
        <v>5520</v>
      </c>
      <c r="AF30" t="s">
        <v>5521</v>
      </c>
      <c r="AG30" t="s">
        <v>5522</v>
      </c>
      <c r="AH30" t="s">
        <v>5523</v>
      </c>
      <c r="AK30" t="s">
        <v>5524</v>
      </c>
      <c r="AL30" t="s">
        <v>5525</v>
      </c>
      <c r="AM30" t="s">
        <v>5526</v>
      </c>
      <c r="AN30" t="s">
        <v>5527</v>
      </c>
      <c r="AW30" t="s">
        <v>5528</v>
      </c>
      <c r="AX30" t="s">
        <v>5529</v>
      </c>
      <c r="BA30" t="s">
        <v>5530</v>
      </c>
      <c r="BD30" t="s">
        <v>5531</v>
      </c>
      <c r="BE30" t="s">
        <v>5532</v>
      </c>
    </row>
    <row r="31" spans="1:57" x14ac:dyDescent="0.2">
      <c r="A31" t="s">
        <v>5533</v>
      </c>
      <c r="B31">
        <v>1229</v>
      </c>
      <c r="C31" t="s">
        <v>4226</v>
      </c>
      <c r="D31" t="s">
        <v>576</v>
      </c>
      <c r="E31" t="s">
        <v>4323</v>
      </c>
      <c r="F31" t="s">
        <v>575</v>
      </c>
      <c r="G31" t="s">
        <v>5534</v>
      </c>
      <c r="H31" t="s">
        <v>518</v>
      </c>
      <c r="I31" t="s">
        <v>576</v>
      </c>
      <c r="J31" t="s">
        <v>4255</v>
      </c>
      <c r="K31" t="s">
        <v>5533</v>
      </c>
      <c r="L31" t="s">
        <v>5535</v>
      </c>
      <c r="M31" t="s">
        <v>5536</v>
      </c>
      <c r="N31" t="s">
        <v>5537</v>
      </c>
      <c r="P31" t="s">
        <v>5538</v>
      </c>
      <c r="Q31" t="s">
        <v>5539</v>
      </c>
      <c r="R31" t="s">
        <v>5540</v>
      </c>
      <c r="T31" t="s">
        <v>5541</v>
      </c>
      <c r="U31" t="s">
        <v>5542</v>
      </c>
      <c r="V31" t="s">
        <v>5543</v>
      </c>
      <c r="W31" t="s">
        <v>5544</v>
      </c>
      <c r="X31" t="s">
        <v>5545</v>
      </c>
      <c r="Y31" t="s">
        <v>5546</v>
      </c>
      <c r="AD31" t="s">
        <v>5547</v>
      </c>
      <c r="AE31" t="s">
        <v>5548</v>
      </c>
      <c r="AF31" t="s">
        <v>5549</v>
      </c>
      <c r="AG31" t="s">
        <v>5550</v>
      </c>
      <c r="AH31" t="s">
        <v>5551</v>
      </c>
      <c r="AK31" t="s">
        <v>5552</v>
      </c>
      <c r="AL31" t="s">
        <v>5553</v>
      </c>
      <c r="AM31" t="s">
        <v>5554</v>
      </c>
      <c r="AN31" t="s">
        <v>5555</v>
      </c>
      <c r="AW31" t="s">
        <v>5556</v>
      </c>
      <c r="AX31" t="s">
        <v>5557</v>
      </c>
      <c r="BA31" t="s">
        <v>5558</v>
      </c>
      <c r="BD31" t="s">
        <v>5559</v>
      </c>
      <c r="BE31" t="s">
        <v>5560</v>
      </c>
    </row>
    <row r="32" spans="1:57" x14ac:dyDescent="0.2">
      <c r="A32" t="s">
        <v>5561</v>
      </c>
      <c r="B32">
        <v>1230</v>
      </c>
      <c r="C32" t="s">
        <v>4226</v>
      </c>
      <c r="D32" t="s">
        <v>578</v>
      </c>
      <c r="E32" t="s">
        <v>4323</v>
      </c>
      <c r="F32" t="s">
        <v>577</v>
      </c>
      <c r="G32" t="s">
        <v>5562</v>
      </c>
      <c r="H32" t="s">
        <v>518</v>
      </c>
      <c r="I32" t="s">
        <v>578</v>
      </c>
      <c r="J32" t="s">
        <v>4256</v>
      </c>
      <c r="K32" t="s">
        <v>5561</v>
      </c>
      <c r="L32" t="s">
        <v>5563</v>
      </c>
      <c r="M32" t="s">
        <v>5564</v>
      </c>
      <c r="N32" t="s">
        <v>5565</v>
      </c>
      <c r="P32" t="s">
        <v>5566</v>
      </c>
      <c r="Q32" t="s">
        <v>5567</v>
      </c>
      <c r="R32" t="s">
        <v>5568</v>
      </c>
      <c r="T32" t="s">
        <v>5569</v>
      </c>
      <c r="U32" t="s">
        <v>5570</v>
      </c>
      <c r="V32" t="s">
        <v>5571</v>
      </c>
      <c r="W32" t="s">
        <v>5572</v>
      </c>
      <c r="X32" t="s">
        <v>5573</v>
      </c>
      <c r="Y32" t="s">
        <v>5574</v>
      </c>
      <c r="AD32" t="s">
        <v>5575</v>
      </c>
      <c r="AE32" t="s">
        <v>5576</v>
      </c>
      <c r="AF32" t="s">
        <v>5577</v>
      </c>
      <c r="AG32" t="s">
        <v>5578</v>
      </c>
      <c r="AK32" t="s">
        <v>5579</v>
      </c>
      <c r="AL32" t="s">
        <v>5580</v>
      </c>
      <c r="AM32" t="s">
        <v>5581</v>
      </c>
      <c r="AN32" t="s">
        <v>5582</v>
      </c>
      <c r="AW32" t="s">
        <v>5583</v>
      </c>
      <c r="AX32" t="s">
        <v>5584</v>
      </c>
      <c r="BA32" t="s">
        <v>5585</v>
      </c>
      <c r="BD32" t="s">
        <v>5586</v>
      </c>
      <c r="BE32" t="s">
        <v>5587</v>
      </c>
    </row>
    <row r="33" spans="1:57" x14ac:dyDescent="0.2">
      <c r="A33" t="s">
        <v>5588</v>
      </c>
      <c r="B33">
        <v>1231</v>
      </c>
      <c r="C33" t="s">
        <v>4226</v>
      </c>
      <c r="D33" t="s">
        <v>580</v>
      </c>
      <c r="E33" t="s">
        <v>4323</v>
      </c>
      <c r="F33" t="s">
        <v>579</v>
      </c>
      <c r="G33" t="s">
        <v>5589</v>
      </c>
      <c r="H33" t="s">
        <v>518</v>
      </c>
      <c r="I33" t="s">
        <v>580</v>
      </c>
      <c r="J33" t="s">
        <v>4257</v>
      </c>
      <c r="K33" t="s">
        <v>5588</v>
      </c>
      <c r="L33" t="s">
        <v>5590</v>
      </c>
      <c r="M33" t="s">
        <v>5591</v>
      </c>
      <c r="N33" t="s">
        <v>5592</v>
      </c>
      <c r="P33" t="s">
        <v>5593</v>
      </c>
      <c r="Q33" t="s">
        <v>5594</v>
      </c>
      <c r="R33" t="s">
        <v>5595</v>
      </c>
      <c r="T33" t="s">
        <v>5596</v>
      </c>
      <c r="U33" t="s">
        <v>5597</v>
      </c>
      <c r="V33" t="s">
        <v>5598</v>
      </c>
      <c r="W33" t="s">
        <v>5599</v>
      </c>
      <c r="X33" t="s">
        <v>5600</v>
      </c>
      <c r="AD33" t="s">
        <v>5601</v>
      </c>
      <c r="AE33" t="s">
        <v>5602</v>
      </c>
      <c r="AF33" t="s">
        <v>5603</v>
      </c>
      <c r="AG33" t="s">
        <v>5604</v>
      </c>
      <c r="AK33" t="s">
        <v>5605</v>
      </c>
      <c r="AL33" t="s">
        <v>5606</v>
      </c>
      <c r="AM33" t="s">
        <v>5607</v>
      </c>
      <c r="AW33" t="s">
        <v>5608</v>
      </c>
      <c r="AX33" t="s">
        <v>5609</v>
      </c>
      <c r="BA33" t="s">
        <v>5610</v>
      </c>
      <c r="BD33" t="s">
        <v>5611</v>
      </c>
      <c r="BE33" t="s">
        <v>5612</v>
      </c>
    </row>
    <row r="34" spans="1:57" x14ac:dyDescent="0.2">
      <c r="A34" t="s">
        <v>5613</v>
      </c>
      <c r="B34">
        <v>1233</v>
      </c>
      <c r="C34" t="s">
        <v>4226</v>
      </c>
      <c r="D34" t="s">
        <v>582</v>
      </c>
      <c r="E34" t="s">
        <v>4323</v>
      </c>
      <c r="F34" t="s">
        <v>581</v>
      </c>
      <c r="G34" t="s">
        <v>5614</v>
      </c>
      <c r="H34" t="s">
        <v>518</v>
      </c>
      <c r="I34" t="s">
        <v>582</v>
      </c>
      <c r="J34" t="s">
        <v>4258</v>
      </c>
      <c r="K34" t="s">
        <v>5613</v>
      </c>
      <c r="L34" t="s">
        <v>5615</v>
      </c>
      <c r="M34" t="s">
        <v>5616</v>
      </c>
      <c r="N34" t="s">
        <v>5617</v>
      </c>
      <c r="P34" t="s">
        <v>5618</v>
      </c>
      <c r="Q34" t="s">
        <v>5619</v>
      </c>
      <c r="R34" t="s">
        <v>5620</v>
      </c>
      <c r="T34" t="s">
        <v>5621</v>
      </c>
      <c r="U34" t="s">
        <v>5622</v>
      </c>
      <c r="V34" t="s">
        <v>5623</v>
      </c>
      <c r="W34" t="s">
        <v>5624</v>
      </c>
      <c r="X34" t="s">
        <v>5625</v>
      </c>
      <c r="AD34" t="s">
        <v>5626</v>
      </c>
      <c r="AE34" t="s">
        <v>5627</v>
      </c>
      <c r="AF34" t="s">
        <v>5628</v>
      </c>
      <c r="AG34" t="s">
        <v>5629</v>
      </c>
      <c r="AK34" t="s">
        <v>5630</v>
      </c>
      <c r="AL34" t="s">
        <v>5631</v>
      </c>
      <c r="AM34" t="s">
        <v>5632</v>
      </c>
      <c r="AW34" t="s">
        <v>5633</v>
      </c>
      <c r="AX34" t="s">
        <v>5634</v>
      </c>
      <c r="BA34" t="s">
        <v>5635</v>
      </c>
      <c r="BD34" t="s">
        <v>5636</v>
      </c>
      <c r="BE34" t="s">
        <v>5637</v>
      </c>
    </row>
    <row r="35" spans="1:57" x14ac:dyDescent="0.2">
      <c r="A35" t="s">
        <v>5638</v>
      </c>
      <c r="B35">
        <v>1234</v>
      </c>
      <c r="C35" t="s">
        <v>4226</v>
      </c>
      <c r="D35" t="s">
        <v>584</v>
      </c>
      <c r="E35" t="s">
        <v>4323</v>
      </c>
      <c r="F35" t="s">
        <v>583</v>
      </c>
      <c r="G35" t="s">
        <v>5639</v>
      </c>
      <c r="H35" t="s">
        <v>518</v>
      </c>
      <c r="I35" t="s">
        <v>584</v>
      </c>
      <c r="J35" t="s">
        <v>4259</v>
      </c>
      <c r="K35" t="s">
        <v>5638</v>
      </c>
      <c r="L35" t="s">
        <v>5640</v>
      </c>
      <c r="M35" t="s">
        <v>5641</v>
      </c>
      <c r="N35" t="s">
        <v>5642</v>
      </c>
      <c r="P35" t="s">
        <v>5643</v>
      </c>
      <c r="Q35" t="s">
        <v>5644</v>
      </c>
      <c r="R35" t="s">
        <v>5645</v>
      </c>
      <c r="T35" t="s">
        <v>5646</v>
      </c>
      <c r="U35" t="s">
        <v>5647</v>
      </c>
      <c r="V35" t="s">
        <v>5648</v>
      </c>
      <c r="W35" t="s">
        <v>5649</v>
      </c>
      <c r="X35" t="s">
        <v>5650</v>
      </c>
      <c r="AD35" t="s">
        <v>5651</v>
      </c>
      <c r="AE35" t="s">
        <v>5652</v>
      </c>
      <c r="AF35" t="s">
        <v>5653</v>
      </c>
      <c r="AG35" t="s">
        <v>5654</v>
      </c>
      <c r="AK35" t="s">
        <v>5655</v>
      </c>
      <c r="AL35" t="s">
        <v>5656</v>
      </c>
      <c r="AM35" t="s">
        <v>5657</v>
      </c>
      <c r="AW35" t="s">
        <v>5658</v>
      </c>
      <c r="AX35" t="s">
        <v>5659</v>
      </c>
      <c r="BA35" t="s">
        <v>5660</v>
      </c>
      <c r="BD35" t="s">
        <v>5661</v>
      </c>
      <c r="BE35" t="s">
        <v>5662</v>
      </c>
    </row>
    <row r="36" spans="1:57" x14ac:dyDescent="0.2">
      <c r="A36" t="s">
        <v>5663</v>
      </c>
      <c r="B36">
        <v>1235</v>
      </c>
      <c r="C36" t="s">
        <v>4226</v>
      </c>
      <c r="D36" t="s">
        <v>586</v>
      </c>
      <c r="E36" t="s">
        <v>4323</v>
      </c>
      <c r="F36" t="s">
        <v>585</v>
      </c>
      <c r="G36" t="s">
        <v>5664</v>
      </c>
      <c r="H36" t="s">
        <v>518</v>
      </c>
      <c r="I36" t="s">
        <v>586</v>
      </c>
      <c r="J36" t="s">
        <v>4260</v>
      </c>
      <c r="K36" t="s">
        <v>5663</v>
      </c>
      <c r="L36" t="s">
        <v>5665</v>
      </c>
      <c r="N36" t="s">
        <v>5666</v>
      </c>
      <c r="P36" t="s">
        <v>5667</v>
      </c>
      <c r="Q36" t="s">
        <v>5668</v>
      </c>
      <c r="R36" t="s">
        <v>5669</v>
      </c>
      <c r="T36" t="s">
        <v>5670</v>
      </c>
      <c r="U36" t="s">
        <v>5671</v>
      </c>
      <c r="V36" t="s">
        <v>5672</v>
      </c>
      <c r="W36" t="s">
        <v>5673</v>
      </c>
      <c r="AD36" t="s">
        <v>5674</v>
      </c>
      <c r="AE36" t="s">
        <v>5675</v>
      </c>
      <c r="AF36" t="s">
        <v>5676</v>
      </c>
      <c r="AG36" t="s">
        <v>5677</v>
      </c>
      <c r="AK36" t="s">
        <v>5678</v>
      </c>
      <c r="AL36" t="s">
        <v>5679</v>
      </c>
      <c r="AM36" t="s">
        <v>5680</v>
      </c>
      <c r="AW36" t="s">
        <v>5681</v>
      </c>
      <c r="AX36" t="s">
        <v>5682</v>
      </c>
      <c r="BA36" t="s">
        <v>5683</v>
      </c>
      <c r="BD36" t="s">
        <v>5684</v>
      </c>
      <c r="BE36" t="s">
        <v>5685</v>
      </c>
    </row>
    <row r="37" spans="1:57" x14ac:dyDescent="0.2">
      <c r="A37" t="s">
        <v>5686</v>
      </c>
      <c r="B37">
        <v>1236</v>
      </c>
      <c r="C37" t="s">
        <v>4226</v>
      </c>
      <c r="D37" t="s">
        <v>588</v>
      </c>
      <c r="E37" t="s">
        <v>4323</v>
      </c>
      <c r="F37" t="s">
        <v>587</v>
      </c>
      <c r="G37" t="s">
        <v>5687</v>
      </c>
      <c r="H37" t="s">
        <v>518</v>
      </c>
      <c r="I37" t="s">
        <v>588</v>
      </c>
      <c r="J37" t="s">
        <v>4261</v>
      </c>
      <c r="K37" t="s">
        <v>5686</v>
      </c>
      <c r="L37" t="s">
        <v>5688</v>
      </c>
      <c r="N37" t="s">
        <v>5689</v>
      </c>
      <c r="P37" t="s">
        <v>5690</v>
      </c>
      <c r="Q37" t="s">
        <v>5691</v>
      </c>
      <c r="R37" t="s">
        <v>5692</v>
      </c>
      <c r="T37" t="s">
        <v>5693</v>
      </c>
      <c r="U37" t="s">
        <v>5694</v>
      </c>
      <c r="V37" t="s">
        <v>5695</v>
      </c>
      <c r="W37" t="s">
        <v>5696</v>
      </c>
      <c r="AD37" t="s">
        <v>5697</v>
      </c>
      <c r="AE37" t="s">
        <v>5698</v>
      </c>
      <c r="AF37" t="s">
        <v>5699</v>
      </c>
      <c r="AG37" t="s">
        <v>5700</v>
      </c>
      <c r="AK37" t="s">
        <v>5701</v>
      </c>
      <c r="AL37" t="s">
        <v>5702</v>
      </c>
      <c r="AM37" t="s">
        <v>5703</v>
      </c>
      <c r="AX37" t="s">
        <v>5704</v>
      </c>
      <c r="BA37" t="s">
        <v>5705</v>
      </c>
      <c r="BD37" t="s">
        <v>5706</v>
      </c>
      <c r="BE37" t="s">
        <v>5707</v>
      </c>
    </row>
    <row r="38" spans="1:57" x14ac:dyDescent="0.2">
      <c r="A38" t="s">
        <v>5708</v>
      </c>
      <c r="B38">
        <v>1303</v>
      </c>
      <c r="C38" t="s">
        <v>4226</v>
      </c>
      <c r="D38" t="s">
        <v>590</v>
      </c>
      <c r="E38" t="s">
        <v>4323</v>
      </c>
      <c r="F38" t="s">
        <v>589</v>
      </c>
      <c r="G38" t="s">
        <v>5709</v>
      </c>
      <c r="H38" t="s">
        <v>518</v>
      </c>
      <c r="I38" t="s">
        <v>590</v>
      </c>
      <c r="J38" t="s">
        <v>4262</v>
      </c>
      <c r="K38" t="s">
        <v>5708</v>
      </c>
      <c r="L38" t="s">
        <v>5710</v>
      </c>
      <c r="Q38" t="s">
        <v>5711</v>
      </c>
      <c r="R38" t="s">
        <v>5712</v>
      </c>
      <c r="U38" t="s">
        <v>5713</v>
      </c>
      <c r="V38" t="s">
        <v>5714</v>
      </c>
      <c r="W38" t="s">
        <v>5715</v>
      </c>
      <c r="AD38" t="s">
        <v>5716</v>
      </c>
      <c r="AE38" t="s">
        <v>5717</v>
      </c>
      <c r="AG38" t="s">
        <v>5718</v>
      </c>
      <c r="AK38" t="s">
        <v>5719</v>
      </c>
      <c r="AL38" t="s">
        <v>5720</v>
      </c>
      <c r="AM38" t="s">
        <v>5721</v>
      </c>
      <c r="AX38" t="s">
        <v>5722</v>
      </c>
      <c r="BA38" t="s">
        <v>5723</v>
      </c>
      <c r="BD38" t="s">
        <v>5724</v>
      </c>
      <c r="BE38" t="s">
        <v>5725</v>
      </c>
    </row>
    <row r="39" spans="1:57" x14ac:dyDescent="0.2">
      <c r="A39" t="s">
        <v>5726</v>
      </c>
      <c r="B39">
        <v>1304</v>
      </c>
      <c r="C39" t="s">
        <v>4226</v>
      </c>
      <c r="D39" t="s">
        <v>592</v>
      </c>
      <c r="E39" t="s">
        <v>4323</v>
      </c>
      <c r="F39" t="s">
        <v>591</v>
      </c>
      <c r="G39" t="s">
        <v>5727</v>
      </c>
      <c r="H39" t="s">
        <v>518</v>
      </c>
      <c r="I39" t="s">
        <v>592</v>
      </c>
      <c r="J39" t="s">
        <v>4263</v>
      </c>
      <c r="K39" t="s">
        <v>5726</v>
      </c>
      <c r="L39" t="s">
        <v>5728</v>
      </c>
      <c r="Q39" t="s">
        <v>5729</v>
      </c>
      <c r="R39" t="s">
        <v>5730</v>
      </c>
      <c r="U39" t="s">
        <v>5731</v>
      </c>
      <c r="V39" t="s">
        <v>5732</v>
      </c>
      <c r="W39" t="s">
        <v>5733</v>
      </c>
      <c r="AD39" t="s">
        <v>5734</v>
      </c>
      <c r="AE39" t="s">
        <v>5735</v>
      </c>
      <c r="AG39" t="s">
        <v>5736</v>
      </c>
      <c r="AK39" t="s">
        <v>5737</v>
      </c>
      <c r="AL39" t="s">
        <v>5738</v>
      </c>
      <c r="AM39" t="s">
        <v>5739</v>
      </c>
      <c r="AX39" t="s">
        <v>5740</v>
      </c>
      <c r="BA39" t="s">
        <v>5741</v>
      </c>
      <c r="BD39" t="s">
        <v>5742</v>
      </c>
      <c r="BE39" t="s">
        <v>5743</v>
      </c>
    </row>
    <row r="40" spans="1:57" x14ac:dyDescent="0.2">
      <c r="A40" t="s">
        <v>5744</v>
      </c>
      <c r="B40">
        <v>1331</v>
      </c>
      <c r="C40" t="s">
        <v>4226</v>
      </c>
      <c r="D40" t="s">
        <v>594</v>
      </c>
      <c r="E40" t="s">
        <v>4323</v>
      </c>
      <c r="F40" t="s">
        <v>593</v>
      </c>
      <c r="G40" t="s">
        <v>5745</v>
      </c>
      <c r="H40" t="s">
        <v>518</v>
      </c>
      <c r="I40" t="s">
        <v>594</v>
      </c>
      <c r="J40" t="s">
        <v>4264</v>
      </c>
      <c r="K40" t="s">
        <v>5744</v>
      </c>
      <c r="L40" t="s">
        <v>5746</v>
      </c>
      <c r="Q40" t="s">
        <v>5747</v>
      </c>
      <c r="R40" t="s">
        <v>5748</v>
      </c>
      <c r="U40" t="s">
        <v>5749</v>
      </c>
      <c r="V40" t="s">
        <v>5750</v>
      </c>
      <c r="W40" t="s">
        <v>5751</v>
      </c>
      <c r="AD40" t="s">
        <v>5752</v>
      </c>
      <c r="AE40" t="s">
        <v>5753</v>
      </c>
      <c r="AG40" t="s">
        <v>5754</v>
      </c>
      <c r="AK40" t="s">
        <v>5755</v>
      </c>
      <c r="AL40" t="s">
        <v>5756</v>
      </c>
      <c r="AM40" t="s">
        <v>5757</v>
      </c>
      <c r="AX40" t="s">
        <v>5758</v>
      </c>
      <c r="BA40" t="s">
        <v>5759</v>
      </c>
      <c r="BD40" t="s">
        <v>5760</v>
      </c>
      <c r="BE40" t="s">
        <v>5761</v>
      </c>
    </row>
    <row r="41" spans="1:57" x14ac:dyDescent="0.2">
      <c r="A41" t="s">
        <v>5762</v>
      </c>
      <c r="B41">
        <v>1332</v>
      </c>
      <c r="C41" t="s">
        <v>4226</v>
      </c>
      <c r="D41" t="s">
        <v>596</v>
      </c>
      <c r="E41" t="s">
        <v>4323</v>
      </c>
      <c r="F41" t="s">
        <v>595</v>
      </c>
      <c r="G41" t="s">
        <v>5763</v>
      </c>
      <c r="H41" t="s">
        <v>518</v>
      </c>
      <c r="I41" t="s">
        <v>596</v>
      </c>
      <c r="J41" t="s">
        <v>4265</v>
      </c>
      <c r="K41" t="s">
        <v>5762</v>
      </c>
      <c r="L41" t="s">
        <v>5764</v>
      </c>
      <c r="Q41" t="s">
        <v>5765</v>
      </c>
      <c r="R41" t="s">
        <v>5766</v>
      </c>
      <c r="U41" t="s">
        <v>5767</v>
      </c>
      <c r="V41" t="s">
        <v>5768</v>
      </c>
      <c r="W41" t="s">
        <v>5769</v>
      </c>
      <c r="AD41" t="s">
        <v>5770</v>
      </c>
      <c r="AE41" t="s">
        <v>5771</v>
      </c>
      <c r="AG41" t="s">
        <v>5772</v>
      </c>
      <c r="AK41" t="s">
        <v>5773</v>
      </c>
      <c r="AL41" t="s">
        <v>5774</v>
      </c>
      <c r="AM41" t="s">
        <v>5775</v>
      </c>
      <c r="AX41" t="s">
        <v>5776</v>
      </c>
      <c r="BA41" t="s">
        <v>5777</v>
      </c>
      <c r="BD41" t="s">
        <v>5778</v>
      </c>
      <c r="BE41" t="s">
        <v>5779</v>
      </c>
    </row>
    <row r="42" spans="1:57" x14ac:dyDescent="0.2">
      <c r="A42" t="s">
        <v>5780</v>
      </c>
      <c r="B42">
        <v>1333</v>
      </c>
      <c r="C42" t="s">
        <v>4226</v>
      </c>
      <c r="D42" t="s">
        <v>598</v>
      </c>
      <c r="E42" t="s">
        <v>4323</v>
      </c>
      <c r="F42" t="s">
        <v>597</v>
      </c>
      <c r="G42" t="s">
        <v>5781</v>
      </c>
      <c r="H42" t="s">
        <v>518</v>
      </c>
      <c r="I42" t="s">
        <v>598</v>
      </c>
      <c r="J42" t="s">
        <v>4266</v>
      </c>
      <c r="K42" t="s">
        <v>5780</v>
      </c>
      <c r="L42" t="s">
        <v>5782</v>
      </c>
      <c r="Q42" t="s">
        <v>5783</v>
      </c>
      <c r="R42" t="s">
        <v>5784</v>
      </c>
      <c r="U42" t="s">
        <v>5785</v>
      </c>
      <c r="V42" t="s">
        <v>5786</v>
      </c>
      <c r="W42" t="s">
        <v>5787</v>
      </c>
      <c r="AD42" t="s">
        <v>5788</v>
      </c>
      <c r="AE42" t="s">
        <v>5789</v>
      </c>
      <c r="AG42" t="s">
        <v>5790</v>
      </c>
      <c r="AK42" t="s">
        <v>5791</v>
      </c>
      <c r="AL42" t="s">
        <v>5792</v>
      </c>
      <c r="AX42" t="s">
        <v>5793</v>
      </c>
      <c r="BA42" t="s">
        <v>5794</v>
      </c>
      <c r="BD42" t="s">
        <v>5795</v>
      </c>
      <c r="BE42" t="s">
        <v>5796</v>
      </c>
    </row>
    <row r="43" spans="1:57" x14ac:dyDescent="0.2">
      <c r="A43" t="s">
        <v>5797</v>
      </c>
      <c r="B43">
        <v>1334</v>
      </c>
      <c r="C43" t="s">
        <v>4226</v>
      </c>
      <c r="D43" t="s">
        <v>600</v>
      </c>
      <c r="E43" t="s">
        <v>4323</v>
      </c>
      <c r="F43" t="s">
        <v>599</v>
      </c>
      <c r="G43" t="s">
        <v>5798</v>
      </c>
      <c r="H43" t="s">
        <v>518</v>
      </c>
      <c r="I43" t="s">
        <v>600</v>
      </c>
      <c r="J43" t="s">
        <v>4267</v>
      </c>
      <c r="K43" t="s">
        <v>5797</v>
      </c>
      <c r="Q43" t="s">
        <v>5799</v>
      </c>
      <c r="R43" t="s">
        <v>5800</v>
      </c>
      <c r="U43" t="s">
        <v>5801</v>
      </c>
      <c r="V43" t="s">
        <v>5802</v>
      </c>
      <c r="W43" t="s">
        <v>5803</v>
      </c>
      <c r="AD43" t="s">
        <v>5804</v>
      </c>
      <c r="AE43" t="s">
        <v>5805</v>
      </c>
      <c r="AG43" t="s">
        <v>5806</v>
      </c>
      <c r="AK43" t="s">
        <v>5807</v>
      </c>
      <c r="AL43" t="s">
        <v>5808</v>
      </c>
      <c r="AX43" t="s">
        <v>5809</v>
      </c>
      <c r="BA43" t="s">
        <v>5810</v>
      </c>
      <c r="BD43" t="s">
        <v>5811</v>
      </c>
      <c r="BE43" t="s">
        <v>5812</v>
      </c>
    </row>
    <row r="44" spans="1:57" x14ac:dyDescent="0.2">
      <c r="A44" t="s">
        <v>5813</v>
      </c>
      <c r="B44">
        <v>1337</v>
      </c>
      <c r="C44" t="s">
        <v>4226</v>
      </c>
      <c r="D44" t="s">
        <v>602</v>
      </c>
      <c r="E44" t="s">
        <v>4323</v>
      </c>
      <c r="F44" t="s">
        <v>601</v>
      </c>
      <c r="G44" t="s">
        <v>5814</v>
      </c>
      <c r="H44" t="s">
        <v>518</v>
      </c>
      <c r="I44" t="s">
        <v>602</v>
      </c>
      <c r="J44" t="s">
        <v>4268</v>
      </c>
      <c r="K44" t="s">
        <v>5813</v>
      </c>
      <c r="Q44" t="s">
        <v>5815</v>
      </c>
      <c r="R44" t="s">
        <v>5816</v>
      </c>
      <c r="U44" t="s">
        <v>5817</v>
      </c>
      <c r="V44" t="s">
        <v>5818</v>
      </c>
      <c r="W44" t="s">
        <v>5819</v>
      </c>
      <c r="AD44" t="s">
        <v>5820</v>
      </c>
      <c r="AE44" t="s">
        <v>5821</v>
      </c>
      <c r="AG44" t="s">
        <v>5822</v>
      </c>
      <c r="AK44" t="s">
        <v>5823</v>
      </c>
      <c r="AX44" t="s">
        <v>5824</v>
      </c>
      <c r="BA44" t="s">
        <v>5825</v>
      </c>
      <c r="BD44" t="s">
        <v>5826</v>
      </c>
    </row>
    <row r="45" spans="1:57" x14ac:dyDescent="0.2">
      <c r="A45" t="s">
        <v>5827</v>
      </c>
      <c r="B45">
        <v>1343</v>
      </c>
      <c r="C45" t="s">
        <v>4226</v>
      </c>
      <c r="D45" t="s">
        <v>604</v>
      </c>
      <c r="E45" t="s">
        <v>4323</v>
      </c>
      <c r="F45" t="s">
        <v>603</v>
      </c>
      <c r="G45" t="s">
        <v>5828</v>
      </c>
      <c r="H45" t="s">
        <v>518</v>
      </c>
      <c r="I45" t="s">
        <v>604</v>
      </c>
      <c r="J45" t="s">
        <v>4269</v>
      </c>
      <c r="K45" t="s">
        <v>5827</v>
      </c>
      <c r="Q45" t="s">
        <v>5829</v>
      </c>
      <c r="R45" t="s">
        <v>5830</v>
      </c>
      <c r="U45" t="s">
        <v>5831</v>
      </c>
      <c r="V45" t="s">
        <v>5832</v>
      </c>
      <c r="W45" t="s">
        <v>5833</v>
      </c>
      <c r="AD45" t="s">
        <v>5834</v>
      </c>
      <c r="AG45" t="s">
        <v>5835</v>
      </c>
      <c r="AK45" t="s">
        <v>5836</v>
      </c>
      <c r="AX45" t="s">
        <v>5837</v>
      </c>
      <c r="BA45" t="s">
        <v>5838</v>
      </c>
      <c r="BD45" t="s">
        <v>5839</v>
      </c>
    </row>
    <row r="46" spans="1:57" x14ac:dyDescent="0.2">
      <c r="A46" t="s">
        <v>5840</v>
      </c>
      <c r="B46">
        <v>1345</v>
      </c>
      <c r="C46" t="s">
        <v>4226</v>
      </c>
      <c r="D46" t="s">
        <v>606</v>
      </c>
      <c r="E46" t="s">
        <v>4323</v>
      </c>
      <c r="F46" t="s">
        <v>605</v>
      </c>
      <c r="G46" t="s">
        <v>5841</v>
      </c>
      <c r="H46" t="s">
        <v>518</v>
      </c>
      <c r="I46" t="s">
        <v>606</v>
      </c>
      <c r="J46" t="s">
        <v>4270</v>
      </c>
      <c r="K46" t="s">
        <v>5840</v>
      </c>
      <c r="Q46" t="s">
        <v>5842</v>
      </c>
      <c r="R46" t="s">
        <v>5843</v>
      </c>
      <c r="U46" t="s">
        <v>5844</v>
      </c>
      <c r="V46" t="s">
        <v>5845</v>
      </c>
      <c r="W46" t="s">
        <v>5846</v>
      </c>
      <c r="AD46" t="s">
        <v>5847</v>
      </c>
      <c r="AG46" t="s">
        <v>5848</v>
      </c>
      <c r="AX46" t="s">
        <v>5849</v>
      </c>
      <c r="BA46" t="s">
        <v>5850</v>
      </c>
    </row>
    <row r="47" spans="1:57" x14ac:dyDescent="0.2">
      <c r="A47" t="s">
        <v>5851</v>
      </c>
      <c r="B47">
        <v>1346</v>
      </c>
      <c r="C47" t="s">
        <v>4226</v>
      </c>
      <c r="D47" t="s">
        <v>608</v>
      </c>
      <c r="E47" t="s">
        <v>4323</v>
      </c>
      <c r="F47" t="s">
        <v>607</v>
      </c>
      <c r="G47" t="s">
        <v>5852</v>
      </c>
      <c r="H47" t="s">
        <v>518</v>
      </c>
      <c r="I47" t="s">
        <v>608</v>
      </c>
      <c r="J47" t="s">
        <v>4271</v>
      </c>
      <c r="K47" t="s">
        <v>5851</v>
      </c>
      <c r="Q47" t="s">
        <v>5853</v>
      </c>
      <c r="U47" t="s">
        <v>5854</v>
      </c>
      <c r="V47" t="s">
        <v>5855</v>
      </c>
      <c r="W47" t="s">
        <v>5856</v>
      </c>
      <c r="AD47" t="s">
        <v>5857</v>
      </c>
      <c r="AG47" t="s">
        <v>5858</v>
      </c>
      <c r="AX47" t="s">
        <v>5859</v>
      </c>
      <c r="BA47" t="s">
        <v>5860</v>
      </c>
    </row>
    <row r="48" spans="1:57" x14ac:dyDescent="0.2">
      <c r="A48" t="s">
        <v>5861</v>
      </c>
      <c r="B48">
        <v>1347</v>
      </c>
      <c r="C48" t="s">
        <v>4226</v>
      </c>
      <c r="D48" t="s">
        <v>610</v>
      </c>
      <c r="E48" t="s">
        <v>4323</v>
      </c>
      <c r="F48" t="s">
        <v>609</v>
      </c>
      <c r="G48" t="s">
        <v>5862</v>
      </c>
      <c r="H48" t="s">
        <v>518</v>
      </c>
      <c r="I48" t="s">
        <v>610</v>
      </c>
      <c r="J48" t="s">
        <v>4272</v>
      </c>
      <c r="K48" t="s">
        <v>5861</v>
      </c>
      <c r="Q48" t="s">
        <v>5863</v>
      </c>
      <c r="U48" t="s">
        <v>5864</v>
      </c>
      <c r="V48" t="s">
        <v>5865</v>
      </c>
      <c r="W48" t="s">
        <v>5866</v>
      </c>
      <c r="AD48" t="s">
        <v>5867</v>
      </c>
      <c r="AG48" t="s">
        <v>5868</v>
      </c>
      <c r="AX48" t="s">
        <v>5869</v>
      </c>
    </row>
    <row r="49" spans="1:50" x14ac:dyDescent="0.2">
      <c r="A49" t="s">
        <v>5870</v>
      </c>
      <c r="B49">
        <v>1361</v>
      </c>
      <c r="C49" t="s">
        <v>4226</v>
      </c>
      <c r="D49" t="s">
        <v>612</v>
      </c>
      <c r="E49" t="s">
        <v>4323</v>
      </c>
      <c r="F49" t="s">
        <v>611</v>
      </c>
      <c r="G49" t="s">
        <v>5871</v>
      </c>
      <c r="H49" t="s">
        <v>518</v>
      </c>
      <c r="I49" t="s">
        <v>612</v>
      </c>
      <c r="K49" t="s">
        <v>5870</v>
      </c>
      <c r="Q49" t="s">
        <v>5872</v>
      </c>
      <c r="U49" t="s">
        <v>5873</v>
      </c>
      <c r="V49" t="s">
        <v>5874</v>
      </c>
      <c r="W49" t="s">
        <v>5875</v>
      </c>
      <c r="AD49" t="s">
        <v>5876</v>
      </c>
      <c r="AG49" t="s">
        <v>5877</v>
      </c>
      <c r="AX49" t="s">
        <v>5878</v>
      </c>
    </row>
    <row r="50" spans="1:50" x14ac:dyDescent="0.2">
      <c r="A50" t="s">
        <v>5879</v>
      </c>
      <c r="B50">
        <v>1362</v>
      </c>
      <c r="C50" t="s">
        <v>4226</v>
      </c>
      <c r="D50" t="s">
        <v>614</v>
      </c>
      <c r="E50" t="s">
        <v>4323</v>
      </c>
      <c r="F50" t="s">
        <v>613</v>
      </c>
      <c r="G50" t="s">
        <v>5880</v>
      </c>
      <c r="H50" t="s">
        <v>518</v>
      </c>
      <c r="I50" t="s">
        <v>614</v>
      </c>
      <c r="K50" t="s">
        <v>5879</v>
      </c>
      <c r="Q50" t="s">
        <v>5881</v>
      </c>
      <c r="U50" t="s">
        <v>5882</v>
      </c>
      <c r="V50" t="s">
        <v>5883</v>
      </c>
      <c r="W50" t="s">
        <v>5884</v>
      </c>
      <c r="AD50" t="s">
        <v>5885</v>
      </c>
      <c r="AG50" t="s">
        <v>5886</v>
      </c>
      <c r="AX50" t="s">
        <v>5887</v>
      </c>
    </row>
    <row r="51" spans="1:50" x14ac:dyDescent="0.2">
      <c r="A51" t="s">
        <v>5888</v>
      </c>
      <c r="B51">
        <v>1363</v>
      </c>
      <c r="C51" t="s">
        <v>4226</v>
      </c>
      <c r="D51" t="s">
        <v>616</v>
      </c>
      <c r="E51" t="s">
        <v>4323</v>
      </c>
      <c r="F51" t="s">
        <v>615</v>
      </c>
      <c r="G51" t="s">
        <v>5889</v>
      </c>
      <c r="H51" t="s">
        <v>518</v>
      </c>
      <c r="I51" t="s">
        <v>616</v>
      </c>
      <c r="K51" t="s">
        <v>5888</v>
      </c>
      <c r="Q51" t="s">
        <v>5890</v>
      </c>
      <c r="U51" t="s">
        <v>5891</v>
      </c>
      <c r="V51" t="s">
        <v>5892</v>
      </c>
      <c r="W51" t="s">
        <v>5893</v>
      </c>
      <c r="AD51" t="s">
        <v>5894</v>
      </c>
      <c r="AG51" t="s">
        <v>5895</v>
      </c>
      <c r="AX51" t="s">
        <v>5896</v>
      </c>
    </row>
    <row r="52" spans="1:50" x14ac:dyDescent="0.2">
      <c r="A52" t="s">
        <v>5897</v>
      </c>
      <c r="B52">
        <v>1364</v>
      </c>
      <c r="C52" t="s">
        <v>4226</v>
      </c>
      <c r="D52" t="s">
        <v>618</v>
      </c>
      <c r="E52" t="s">
        <v>4323</v>
      </c>
      <c r="F52" t="s">
        <v>617</v>
      </c>
      <c r="G52" t="s">
        <v>5898</v>
      </c>
      <c r="H52" t="s">
        <v>518</v>
      </c>
      <c r="I52" t="s">
        <v>618</v>
      </c>
      <c r="K52" t="s">
        <v>5897</v>
      </c>
      <c r="Q52" t="s">
        <v>5899</v>
      </c>
      <c r="U52" t="s">
        <v>5900</v>
      </c>
      <c r="V52" t="s">
        <v>5901</v>
      </c>
      <c r="W52" t="s">
        <v>5902</v>
      </c>
      <c r="AD52" t="s">
        <v>5903</v>
      </c>
      <c r="AG52" t="s">
        <v>5904</v>
      </c>
      <c r="AX52" t="s">
        <v>5905</v>
      </c>
    </row>
    <row r="53" spans="1:50" x14ac:dyDescent="0.2">
      <c r="A53" t="s">
        <v>5906</v>
      </c>
      <c r="B53">
        <v>1367</v>
      </c>
      <c r="C53" t="s">
        <v>4226</v>
      </c>
      <c r="D53" t="s">
        <v>620</v>
      </c>
      <c r="E53" t="s">
        <v>4323</v>
      </c>
      <c r="F53" t="s">
        <v>619</v>
      </c>
      <c r="G53" t="s">
        <v>5907</v>
      </c>
      <c r="H53" t="s">
        <v>518</v>
      </c>
      <c r="I53" t="s">
        <v>620</v>
      </c>
      <c r="K53" t="s">
        <v>5906</v>
      </c>
      <c r="Q53" t="s">
        <v>5908</v>
      </c>
      <c r="U53" t="s">
        <v>5909</v>
      </c>
      <c r="V53" t="s">
        <v>5910</v>
      </c>
      <c r="W53" t="s">
        <v>5911</v>
      </c>
      <c r="AD53" t="s">
        <v>5912</v>
      </c>
      <c r="AG53" t="s">
        <v>5913</v>
      </c>
      <c r="AX53" t="s">
        <v>5914</v>
      </c>
    </row>
    <row r="54" spans="1:50" x14ac:dyDescent="0.2">
      <c r="A54" t="s">
        <v>5915</v>
      </c>
      <c r="B54">
        <v>1370</v>
      </c>
      <c r="C54" t="s">
        <v>4226</v>
      </c>
      <c r="D54" t="s">
        <v>622</v>
      </c>
      <c r="E54" t="s">
        <v>4323</v>
      </c>
      <c r="F54" t="s">
        <v>621</v>
      </c>
      <c r="G54" t="s">
        <v>5916</v>
      </c>
      <c r="H54" t="s">
        <v>518</v>
      </c>
      <c r="I54" t="s">
        <v>622</v>
      </c>
      <c r="K54" t="s">
        <v>5915</v>
      </c>
      <c r="Q54" t="s">
        <v>5917</v>
      </c>
      <c r="U54" t="s">
        <v>5918</v>
      </c>
      <c r="V54" t="s">
        <v>5919</v>
      </c>
      <c r="W54" t="s">
        <v>5920</v>
      </c>
      <c r="AD54" t="s">
        <v>5921</v>
      </c>
      <c r="AG54" t="s">
        <v>5922</v>
      </c>
      <c r="AX54" t="s">
        <v>5923</v>
      </c>
    </row>
    <row r="55" spans="1:50" x14ac:dyDescent="0.2">
      <c r="A55" t="s">
        <v>5924</v>
      </c>
      <c r="B55">
        <v>1371</v>
      </c>
      <c r="C55" t="s">
        <v>4226</v>
      </c>
      <c r="D55" t="s">
        <v>624</v>
      </c>
      <c r="E55" t="s">
        <v>4323</v>
      </c>
      <c r="F55" t="s">
        <v>623</v>
      </c>
      <c r="G55" t="s">
        <v>5925</v>
      </c>
      <c r="H55" t="s">
        <v>518</v>
      </c>
      <c r="I55" t="s">
        <v>624</v>
      </c>
      <c r="K55" t="s">
        <v>5924</v>
      </c>
      <c r="Q55" t="s">
        <v>5926</v>
      </c>
      <c r="U55" t="s">
        <v>5927</v>
      </c>
      <c r="V55" t="s">
        <v>5928</v>
      </c>
      <c r="W55" t="s">
        <v>5929</v>
      </c>
      <c r="AD55" t="s">
        <v>5930</v>
      </c>
      <c r="AG55" t="s">
        <v>5931</v>
      </c>
      <c r="AX55" t="s">
        <v>5932</v>
      </c>
    </row>
    <row r="56" spans="1:50" x14ac:dyDescent="0.2">
      <c r="A56" t="s">
        <v>5933</v>
      </c>
      <c r="B56">
        <v>1391</v>
      </c>
      <c r="C56" t="s">
        <v>4226</v>
      </c>
      <c r="D56" t="s">
        <v>626</v>
      </c>
      <c r="E56" t="s">
        <v>4323</v>
      </c>
      <c r="F56" t="s">
        <v>625</v>
      </c>
      <c r="G56" t="s">
        <v>5934</v>
      </c>
      <c r="H56" t="s">
        <v>518</v>
      </c>
      <c r="I56" t="s">
        <v>626</v>
      </c>
      <c r="K56" t="s">
        <v>5933</v>
      </c>
      <c r="Q56" t="s">
        <v>5935</v>
      </c>
      <c r="U56" t="s">
        <v>5936</v>
      </c>
      <c r="V56" t="s">
        <v>5937</v>
      </c>
      <c r="W56" t="s">
        <v>5938</v>
      </c>
      <c r="AD56" t="s">
        <v>5939</v>
      </c>
      <c r="AG56" t="s">
        <v>5940</v>
      </c>
      <c r="AX56" t="s">
        <v>5941</v>
      </c>
    </row>
    <row r="57" spans="1:50" x14ac:dyDescent="0.2">
      <c r="A57" t="s">
        <v>5942</v>
      </c>
      <c r="B57">
        <v>1392</v>
      </c>
      <c r="C57" t="s">
        <v>4226</v>
      </c>
      <c r="D57" t="s">
        <v>628</v>
      </c>
      <c r="E57" t="s">
        <v>4323</v>
      </c>
      <c r="F57" t="s">
        <v>627</v>
      </c>
      <c r="G57" t="s">
        <v>5943</v>
      </c>
      <c r="H57" t="s">
        <v>518</v>
      </c>
      <c r="I57" t="s">
        <v>628</v>
      </c>
      <c r="K57" t="s">
        <v>5942</v>
      </c>
      <c r="Q57" t="s">
        <v>5944</v>
      </c>
      <c r="U57" t="s">
        <v>5945</v>
      </c>
      <c r="W57" t="s">
        <v>5946</v>
      </c>
      <c r="AD57" t="s">
        <v>5947</v>
      </c>
      <c r="AX57" t="s">
        <v>5948</v>
      </c>
    </row>
    <row r="58" spans="1:50" x14ac:dyDescent="0.2">
      <c r="A58" t="s">
        <v>5949</v>
      </c>
      <c r="B58">
        <v>1393</v>
      </c>
      <c r="C58" t="s">
        <v>4226</v>
      </c>
      <c r="D58" t="s">
        <v>630</v>
      </c>
      <c r="E58" t="s">
        <v>4323</v>
      </c>
      <c r="F58" t="s">
        <v>629</v>
      </c>
      <c r="G58" t="s">
        <v>5950</v>
      </c>
      <c r="H58" t="s">
        <v>518</v>
      </c>
      <c r="I58" t="s">
        <v>630</v>
      </c>
      <c r="K58" t="s">
        <v>5949</v>
      </c>
      <c r="Q58" t="s">
        <v>5951</v>
      </c>
      <c r="U58" t="s">
        <v>5952</v>
      </c>
      <c r="W58" t="s">
        <v>5953</v>
      </c>
      <c r="AD58" t="s">
        <v>5954</v>
      </c>
      <c r="AX58" t="s">
        <v>5955</v>
      </c>
    </row>
    <row r="59" spans="1:50" x14ac:dyDescent="0.2">
      <c r="A59" t="s">
        <v>5956</v>
      </c>
      <c r="B59">
        <v>1394</v>
      </c>
      <c r="C59" t="s">
        <v>4226</v>
      </c>
      <c r="D59" t="s">
        <v>632</v>
      </c>
      <c r="E59" t="s">
        <v>4323</v>
      </c>
      <c r="F59" t="s">
        <v>631</v>
      </c>
      <c r="G59" t="s">
        <v>5957</v>
      </c>
      <c r="H59" t="s">
        <v>518</v>
      </c>
      <c r="I59" t="s">
        <v>632</v>
      </c>
      <c r="K59" t="s">
        <v>5956</v>
      </c>
      <c r="Q59" t="s">
        <v>5958</v>
      </c>
      <c r="U59" t="s">
        <v>5959</v>
      </c>
      <c r="W59" t="s">
        <v>5960</v>
      </c>
      <c r="AD59" t="s">
        <v>5961</v>
      </c>
      <c r="AX59" t="s">
        <v>5962</v>
      </c>
    </row>
    <row r="60" spans="1:50" x14ac:dyDescent="0.2">
      <c r="A60" t="s">
        <v>5963</v>
      </c>
      <c r="B60">
        <v>1395</v>
      </c>
      <c r="C60" t="s">
        <v>4226</v>
      </c>
      <c r="D60" t="s">
        <v>634</v>
      </c>
      <c r="E60" t="s">
        <v>4323</v>
      </c>
      <c r="F60" t="s">
        <v>633</v>
      </c>
      <c r="G60" t="s">
        <v>5964</v>
      </c>
      <c r="H60" t="s">
        <v>518</v>
      </c>
      <c r="I60" t="s">
        <v>634</v>
      </c>
      <c r="K60" t="s">
        <v>5963</v>
      </c>
      <c r="Q60" t="s">
        <v>5965</v>
      </c>
      <c r="U60" t="s">
        <v>5966</v>
      </c>
      <c r="W60" t="s">
        <v>5967</v>
      </c>
      <c r="AD60" t="s">
        <v>5968</v>
      </c>
      <c r="AX60" t="s">
        <v>5969</v>
      </c>
    </row>
    <row r="61" spans="1:50" x14ac:dyDescent="0.2">
      <c r="A61" t="s">
        <v>5970</v>
      </c>
      <c r="B61">
        <v>1396</v>
      </c>
      <c r="C61" t="s">
        <v>4226</v>
      </c>
      <c r="D61" t="s">
        <v>636</v>
      </c>
      <c r="E61" t="s">
        <v>4323</v>
      </c>
      <c r="F61" t="s">
        <v>635</v>
      </c>
      <c r="G61" t="s">
        <v>5971</v>
      </c>
      <c r="H61" t="s">
        <v>518</v>
      </c>
      <c r="I61" t="s">
        <v>636</v>
      </c>
      <c r="K61" t="s">
        <v>5970</v>
      </c>
      <c r="Q61" t="s">
        <v>5972</v>
      </c>
      <c r="U61" t="s">
        <v>5973</v>
      </c>
      <c r="W61" t="s">
        <v>5974</v>
      </c>
      <c r="AD61" t="s">
        <v>5975</v>
      </c>
      <c r="AX61" t="s">
        <v>5976</v>
      </c>
    </row>
    <row r="62" spans="1:50" x14ac:dyDescent="0.2">
      <c r="A62" t="s">
        <v>5977</v>
      </c>
      <c r="B62">
        <v>1397</v>
      </c>
      <c r="C62" t="s">
        <v>4226</v>
      </c>
      <c r="D62" t="s">
        <v>638</v>
      </c>
      <c r="E62" t="s">
        <v>4323</v>
      </c>
      <c r="F62" t="s">
        <v>637</v>
      </c>
      <c r="G62" t="s">
        <v>5978</v>
      </c>
      <c r="H62" t="s">
        <v>518</v>
      </c>
      <c r="I62" t="s">
        <v>638</v>
      </c>
      <c r="K62" t="s">
        <v>5977</v>
      </c>
      <c r="U62" t="s">
        <v>5979</v>
      </c>
      <c r="W62" t="s">
        <v>5980</v>
      </c>
      <c r="AD62" t="s">
        <v>5981</v>
      </c>
      <c r="AX62" t="s">
        <v>5982</v>
      </c>
    </row>
    <row r="63" spans="1:50" x14ac:dyDescent="0.2">
      <c r="A63" t="s">
        <v>5983</v>
      </c>
      <c r="B63">
        <v>1398</v>
      </c>
      <c r="C63" t="s">
        <v>4226</v>
      </c>
      <c r="D63" t="s">
        <v>640</v>
      </c>
      <c r="E63" t="s">
        <v>4323</v>
      </c>
      <c r="F63" t="s">
        <v>639</v>
      </c>
      <c r="G63" t="s">
        <v>5984</v>
      </c>
      <c r="H63" t="s">
        <v>518</v>
      </c>
      <c r="I63" t="s">
        <v>640</v>
      </c>
      <c r="K63" t="s">
        <v>5983</v>
      </c>
      <c r="U63" t="s">
        <v>5985</v>
      </c>
      <c r="W63" t="s">
        <v>5986</v>
      </c>
      <c r="AD63" t="s">
        <v>5987</v>
      </c>
    </row>
    <row r="64" spans="1:50" x14ac:dyDescent="0.2">
      <c r="A64" t="s">
        <v>5988</v>
      </c>
      <c r="B64">
        <v>1399</v>
      </c>
      <c r="C64" t="s">
        <v>4226</v>
      </c>
      <c r="D64" t="s">
        <v>642</v>
      </c>
      <c r="E64" t="s">
        <v>4323</v>
      </c>
      <c r="F64" t="s">
        <v>641</v>
      </c>
      <c r="G64" t="s">
        <v>5989</v>
      </c>
      <c r="H64" t="s">
        <v>518</v>
      </c>
      <c r="I64" t="s">
        <v>642</v>
      </c>
      <c r="K64" t="s">
        <v>5988</v>
      </c>
      <c r="U64" t="s">
        <v>5990</v>
      </c>
      <c r="W64" t="s">
        <v>5991</v>
      </c>
      <c r="AD64" t="s">
        <v>5992</v>
      </c>
    </row>
    <row r="65" spans="1:30" x14ac:dyDescent="0.2">
      <c r="A65" t="s">
        <v>5993</v>
      </c>
      <c r="B65">
        <v>1400</v>
      </c>
      <c r="C65" t="s">
        <v>4226</v>
      </c>
      <c r="D65" t="s">
        <v>644</v>
      </c>
      <c r="E65" t="s">
        <v>4323</v>
      </c>
      <c r="F65" t="s">
        <v>643</v>
      </c>
      <c r="G65" t="s">
        <v>5994</v>
      </c>
      <c r="H65" t="s">
        <v>518</v>
      </c>
      <c r="I65" t="s">
        <v>644</v>
      </c>
      <c r="K65" t="s">
        <v>5993</v>
      </c>
      <c r="U65" t="s">
        <v>5995</v>
      </c>
      <c r="AD65" t="s">
        <v>5996</v>
      </c>
    </row>
    <row r="66" spans="1:30" x14ac:dyDescent="0.2">
      <c r="A66" t="s">
        <v>5997</v>
      </c>
      <c r="B66">
        <v>1401</v>
      </c>
      <c r="C66" t="s">
        <v>4226</v>
      </c>
      <c r="D66" t="s">
        <v>646</v>
      </c>
      <c r="E66" t="s">
        <v>4323</v>
      </c>
      <c r="F66" t="s">
        <v>645</v>
      </c>
      <c r="G66" t="s">
        <v>5998</v>
      </c>
      <c r="H66" t="s">
        <v>518</v>
      </c>
      <c r="I66" t="s">
        <v>646</v>
      </c>
      <c r="K66" t="s">
        <v>5997</v>
      </c>
      <c r="AD66" t="s">
        <v>5999</v>
      </c>
    </row>
    <row r="67" spans="1:30" x14ac:dyDescent="0.2">
      <c r="A67" t="s">
        <v>6000</v>
      </c>
      <c r="B67">
        <v>1402</v>
      </c>
      <c r="C67" t="s">
        <v>4226</v>
      </c>
      <c r="D67" t="s">
        <v>648</v>
      </c>
      <c r="E67" t="s">
        <v>4323</v>
      </c>
      <c r="F67" t="s">
        <v>647</v>
      </c>
      <c r="G67" t="s">
        <v>6001</v>
      </c>
      <c r="H67" t="s">
        <v>518</v>
      </c>
      <c r="I67" t="s">
        <v>648</v>
      </c>
      <c r="K67" t="s">
        <v>6000</v>
      </c>
      <c r="AD67" t="s">
        <v>6002</v>
      </c>
    </row>
    <row r="68" spans="1:30" x14ac:dyDescent="0.2">
      <c r="A68" t="s">
        <v>6003</v>
      </c>
      <c r="B68">
        <v>1403</v>
      </c>
      <c r="C68" t="s">
        <v>4226</v>
      </c>
      <c r="D68" t="s">
        <v>650</v>
      </c>
      <c r="E68" t="s">
        <v>4323</v>
      </c>
      <c r="F68" t="s">
        <v>649</v>
      </c>
      <c r="G68" t="s">
        <v>6004</v>
      </c>
      <c r="H68" t="s">
        <v>518</v>
      </c>
      <c r="I68" t="s">
        <v>650</v>
      </c>
      <c r="K68" t="s">
        <v>6003</v>
      </c>
      <c r="AD68" t="s">
        <v>6005</v>
      </c>
    </row>
    <row r="69" spans="1:30" x14ac:dyDescent="0.2">
      <c r="A69" t="s">
        <v>6006</v>
      </c>
      <c r="B69">
        <v>1404</v>
      </c>
      <c r="C69" t="s">
        <v>4226</v>
      </c>
      <c r="D69" t="s">
        <v>652</v>
      </c>
      <c r="E69" t="s">
        <v>4323</v>
      </c>
      <c r="F69" t="s">
        <v>651</v>
      </c>
      <c r="G69" t="s">
        <v>6007</v>
      </c>
      <c r="H69" t="s">
        <v>518</v>
      </c>
      <c r="I69" t="s">
        <v>652</v>
      </c>
      <c r="K69" t="s">
        <v>6006</v>
      </c>
      <c r="AD69" t="s">
        <v>6008</v>
      </c>
    </row>
    <row r="70" spans="1:30" x14ac:dyDescent="0.2">
      <c r="A70" t="s">
        <v>6009</v>
      </c>
      <c r="B70">
        <v>1405</v>
      </c>
      <c r="C70" t="s">
        <v>4226</v>
      </c>
      <c r="D70" t="s">
        <v>654</v>
      </c>
      <c r="E70" t="s">
        <v>4323</v>
      </c>
      <c r="F70" t="s">
        <v>653</v>
      </c>
      <c r="G70" t="s">
        <v>6010</v>
      </c>
      <c r="H70" t="s">
        <v>518</v>
      </c>
      <c r="I70" t="s">
        <v>654</v>
      </c>
      <c r="K70" t="s">
        <v>6009</v>
      </c>
      <c r="AD70" t="s">
        <v>6011</v>
      </c>
    </row>
    <row r="71" spans="1:30" x14ac:dyDescent="0.2">
      <c r="A71" t="s">
        <v>6012</v>
      </c>
      <c r="B71">
        <v>1406</v>
      </c>
      <c r="C71" t="s">
        <v>4226</v>
      </c>
      <c r="D71" t="s">
        <v>656</v>
      </c>
      <c r="E71" t="s">
        <v>4323</v>
      </c>
      <c r="F71" t="s">
        <v>655</v>
      </c>
      <c r="G71" t="s">
        <v>6013</v>
      </c>
      <c r="H71" t="s">
        <v>518</v>
      </c>
      <c r="I71" t="s">
        <v>656</v>
      </c>
      <c r="K71" t="s">
        <v>6012</v>
      </c>
      <c r="AD71" t="s">
        <v>6014</v>
      </c>
    </row>
    <row r="72" spans="1:30" x14ac:dyDescent="0.2">
      <c r="A72" t="s">
        <v>6015</v>
      </c>
      <c r="B72">
        <v>1407</v>
      </c>
      <c r="C72" t="s">
        <v>4226</v>
      </c>
      <c r="D72" t="s">
        <v>658</v>
      </c>
      <c r="E72" t="s">
        <v>4323</v>
      </c>
      <c r="F72" t="s">
        <v>657</v>
      </c>
      <c r="G72" t="s">
        <v>6016</v>
      </c>
      <c r="H72" t="s">
        <v>518</v>
      </c>
      <c r="I72" t="s">
        <v>658</v>
      </c>
      <c r="K72" t="s">
        <v>6015</v>
      </c>
      <c r="AD72" t="s">
        <v>6017</v>
      </c>
    </row>
    <row r="73" spans="1:30" x14ac:dyDescent="0.2">
      <c r="A73" t="s">
        <v>6018</v>
      </c>
      <c r="B73">
        <v>1408</v>
      </c>
      <c r="C73" t="s">
        <v>4226</v>
      </c>
      <c r="D73" t="s">
        <v>660</v>
      </c>
      <c r="E73" t="s">
        <v>4323</v>
      </c>
      <c r="F73" t="s">
        <v>659</v>
      </c>
      <c r="G73" t="s">
        <v>6019</v>
      </c>
      <c r="H73" t="s">
        <v>518</v>
      </c>
      <c r="I73" t="s">
        <v>660</v>
      </c>
      <c r="K73" t="s">
        <v>6018</v>
      </c>
      <c r="AD73" t="s">
        <v>6020</v>
      </c>
    </row>
    <row r="74" spans="1:30" x14ac:dyDescent="0.2">
      <c r="A74" t="s">
        <v>6021</v>
      </c>
      <c r="B74">
        <v>1409</v>
      </c>
      <c r="C74" t="s">
        <v>4226</v>
      </c>
      <c r="D74" t="s">
        <v>662</v>
      </c>
      <c r="E74" t="s">
        <v>4323</v>
      </c>
      <c r="F74" t="s">
        <v>661</v>
      </c>
      <c r="G74" t="s">
        <v>6022</v>
      </c>
      <c r="H74" t="s">
        <v>518</v>
      </c>
      <c r="I74" t="s">
        <v>662</v>
      </c>
      <c r="K74" t="s">
        <v>6021</v>
      </c>
      <c r="AD74" t="s">
        <v>6023</v>
      </c>
    </row>
    <row r="75" spans="1:30" x14ac:dyDescent="0.2">
      <c r="A75" t="s">
        <v>6024</v>
      </c>
      <c r="B75">
        <v>1423</v>
      </c>
      <c r="C75" t="s">
        <v>4226</v>
      </c>
      <c r="D75" t="s">
        <v>664</v>
      </c>
      <c r="E75" t="s">
        <v>4323</v>
      </c>
      <c r="F75" t="s">
        <v>663</v>
      </c>
      <c r="G75" t="s">
        <v>6025</v>
      </c>
      <c r="H75" t="s">
        <v>518</v>
      </c>
      <c r="I75" t="s">
        <v>664</v>
      </c>
      <c r="K75" t="s">
        <v>6024</v>
      </c>
      <c r="AD75" t="s">
        <v>6026</v>
      </c>
    </row>
    <row r="76" spans="1:30" x14ac:dyDescent="0.2">
      <c r="A76" t="s">
        <v>6027</v>
      </c>
      <c r="B76">
        <v>1424</v>
      </c>
      <c r="C76" t="s">
        <v>4226</v>
      </c>
      <c r="D76" t="s">
        <v>666</v>
      </c>
      <c r="E76" t="s">
        <v>4323</v>
      </c>
      <c r="F76" t="s">
        <v>665</v>
      </c>
      <c r="G76" t="s">
        <v>6028</v>
      </c>
      <c r="H76" t="s">
        <v>518</v>
      </c>
      <c r="I76" t="s">
        <v>666</v>
      </c>
      <c r="K76" t="s">
        <v>6027</v>
      </c>
      <c r="AD76" t="s">
        <v>6029</v>
      </c>
    </row>
    <row r="77" spans="1:30" x14ac:dyDescent="0.2">
      <c r="A77" t="s">
        <v>6030</v>
      </c>
      <c r="B77">
        <v>1425</v>
      </c>
      <c r="C77" t="s">
        <v>4226</v>
      </c>
      <c r="D77" t="s">
        <v>668</v>
      </c>
      <c r="E77" t="s">
        <v>4323</v>
      </c>
      <c r="F77" t="s">
        <v>667</v>
      </c>
      <c r="G77" t="s">
        <v>6031</v>
      </c>
      <c r="H77" t="s">
        <v>518</v>
      </c>
      <c r="I77" t="s">
        <v>668</v>
      </c>
      <c r="K77" t="s">
        <v>6030</v>
      </c>
      <c r="AD77" t="s">
        <v>6032</v>
      </c>
    </row>
    <row r="78" spans="1:30" x14ac:dyDescent="0.2">
      <c r="A78" t="s">
        <v>6033</v>
      </c>
      <c r="B78">
        <v>1427</v>
      </c>
      <c r="C78" t="s">
        <v>4226</v>
      </c>
      <c r="D78" t="s">
        <v>670</v>
      </c>
      <c r="E78" t="s">
        <v>4323</v>
      </c>
      <c r="F78" t="s">
        <v>669</v>
      </c>
      <c r="G78" t="s">
        <v>6034</v>
      </c>
      <c r="H78" t="s">
        <v>518</v>
      </c>
      <c r="I78" t="s">
        <v>670</v>
      </c>
      <c r="K78" t="s">
        <v>6033</v>
      </c>
      <c r="AD78" t="s">
        <v>6035</v>
      </c>
    </row>
    <row r="79" spans="1:30" x14ac:dyDescent="0.2">
      <c r="A79" t="s">
        <v>6036</v>
      </c>
      <c r="B79">
        <v>1428</v>
      </c>
      <c r="C79" t="s">
        <v>4226</v>
      </c>
      <c r="D79" t="s">
        <v>672</v>
      </c>
      <c r="E79" t="s">
        <v>4323</v>
      </c>
      <c r="F79" t="s">
        <v>671</v>
      </c>
      <c r="G79" t="s">
        <v>6037</v>
      </c>
      <c r="H79" t="s">
        <v>518</v>
      </c>
      <c r="I79" t="s">
        <v>672</v>
      </c>
      <c r="K79" t="s">
        <v>6036</v>
      </c>
      <c r="AD79" t="s">
        <v>6038</v>
      </c>
    </row>
    <row r="80" spans="1:30" x14ac:dyDescent="0.2">
      <c r="A80" t="s">
        <v>6039</v>
      </c>
      <c r="B80">
        <v>1429</v>
      </c>
      <c r="C80" t="s">
        <v>4226</v>
      </c>
      <c r="D80" t="s">
        <v>674</v>
      </c>
      <c r="E80" t="s">
        <v>4323</v>
      </c>
      <c r="F80" t="s">
        <v>673</v>
      </c>
      <c r="G80" t="s">
        <v>6040</v>
      </c>
      <c r="H80" t="s">
        <v>518</v>
      </c>
      <c r="I80" t="s">
        <v>674</v>
      </c>
      <c r="K80" t="s">
        <v>6039</v>
      </c>
    </row>
    <row r="81" spans="1:11" x14ac:dyDescent="0.2">
      <c r="A81" t="s">
        <v>6041</v>
      </c>
      <c r="B81">
        <v>1430</v>
      </c>
      <c r="C81" t="s">
        <v>4226</v>
      </c>
      <c r="D81" t="s">
        <v>676</v>
      </c>
      <c r="E81" t="s">
        <v>4323</v>
      </c>
      <c r="F81" t="s">
        <v>675</v>
      </c>
      <c r="G81" t="s">
        <v>6042</v>
      </c>
      <c r="H81" t="s">
        <v>518</v>
      </c>
      <c r="I81" t="s">
        <v>676</v>
      </c>
      <c r="K81" t="s">
        <v>6041</v>
      </c>
    </row>
    <row r="82" spans="1:11" x14ac:dyDescent="0.2">
      <c r="A82" t="s">
        <v>6043</v>
      </c>
      <c r="B82">
        <v>1431</v>
      </c>
      <c r="C82" t="s">
        <v>4226</v>
      </c>
      <c r="D82" t="s">
        <v>678</v>
      </c>
      <c r="E82" t="s">
        <v>4323</v>
      </c>
      <c r="F82" t="s">
        <v>677</v>
      </c>
      <c r="G82" t="s">
        <v>6044</v>
      </c>
      <c r="H82" t="s">
        <v>518</v>
      </c>
      <c r="I82" t="s">
        <v>678</v>
      </c>
      <c r="K82" t="s">
        <v>6043</v>
      </c>
    </row>
    <row r="83" spans="1:11" x14ac:dyDescent="0.2">
      <c r="A83" t="s">
        <v>6045</v>
      </c>
      <c r="B83">
        <v>1432</v>
      </c>
      <c r="C83" t="s">
        <v>4226</v>
      </c>
      <c r="D83" t="s">
        <v>680</v>
      </c>
      <c r="E83" t="s">
        <v>4323</v>
      </c>
      <c r="F83" t="s">
        <v>679</v>
      </c>
      <c r="G83" t="s">
        <v>6046</v>
      </c>
      <c r="H83" t="s">
        <v>518</v>
      </c>
      <c r="I83" t="s">
        <v>680</v>
      </c>
      <c r="K83" t="s">
        <v>6045</v>
      </c>
    </row>
    <row r="84" spans="1:11" x14ac:dyDescent="0.2">
      <c r="A84" t="s">
        <v>6047</v>
      </c>
      <c r="B84">
        <v>1433</v>
      </c>
      <c r="C84" t="s">
        <v>4226</v>
      </c>
      <c r="D84" t="s">
        <v>682</v>
      </c>
      <c r="E84" t="s">
        <v>4323</v>
      </c>
      <c r="F84" t="s">
        <v>681</v>
      </c>
      <c r="G84" t="s">
        <v>6048</v>
      </c>
      <c r="H84" t="s">
        <v>518</v>
      </c>
      <c r="I84" t="s">
        <v>682</v>
      </c>
      <c r="K84" t="s">
        <v>6047</v>
      </c>
    </row>
    <row r="85" spans="1:11" x14ac:dyDescent="0.2">
      <c r="A85" t="s">
        <v>6049</v>
      </c>
      <c r="B85">
        <v>1434</v>
      </c>
      <c r="C85" t="s">
        <v>4226</v>
      </c>
      <c r="D85" t="s">
        <v>684</v>
      </c>
      <c r="E85" t="s">
        <v>4323</v>
      </c>
      <c r="F85" t="s">
        <v>683</v>
      </c>
      <c r="G85" t="s">
        <v>6050</v>
      </c>
      <c r="H85" t="s">
        <v>518</v>
      </c>
      <c r="I85" t="s">
        <v>684</v>
      </c>
      <c r="K85" t="s">
        <v>6049</v>
      </c>
    </row>
    <row r="86" spans="1:11" x14ac:dyDescent="0.2">
      <c r="A86" t="s">
        <v>6051</v>
      </c>
      <c r="B86">
        <v>1436</v>
      </c>
      <c r="C86" t="s">
        <v>4226</v>
      </c>
      <c r="D86" t="s">
        <v>686</v>
      </c>
      <c r="E86" t="s">
        <v>4323</v>
      </c>
      <c r="F86" t="s">
        <v>685</v>
      </c>
      <c r="G86" t="s">
        <v>6052</v>
      </c>
      <c r="H86" t="s">
        <v>518</v>
      </c>
      <c r="I86" t="s">
        <v>686</v>
      </c>
      <c r="K86" t="s">
        <v>6051</v>
      </c>
    </row>
    <row r="87" spans="1:11" x14ac:dyDescent="0.2">
      <c r="A87" t="s">
        <v>6053</v>
      </c>
      <c r="B87">
        <v>1437</v>
      </c>
      <c r="C87" t="s">
        <v>4226</v>
      </c>
      <c r="D87" t="s">
        <v>688</v>
      </c>
      <c r="E87" t="s">
        <v>4323</v>
      </c>
      <c r="F87" t="s">
        <v>687</v>
      </c>
      <c r="G87" t="s">
        <v>6054</v>
      </c>
      <c r="H87" t="s">
        <v>518</v>
      </c>
      <c r="I87" t="s">
        <v>688</v>
      </c>
      <c r="K87" t="s">
        <v>6053</v>
      </c>
    </row>
    <row r="88" spans="1:11" x14ac:dyDescent="0.2">
      <c r="A88" t="s">
        <v>6055</v>
      </c>
      <c r="B88">
        <v>1438</v>
      </c>
      <c r="C88" t="s">
        <v>4226</v>
      </c>
      <c r="D88" t="s">
        <v>690</v>
      </c>
      <c r="E88" t="s">
        <v>4323</v>
      </c>
      <c r="F88" t="s">
        <v>689</v>
      </c>
      <c r="G88" t="s">
        <v>6056</v>
      </c>
      <c r="H88" t="s">
        <v>518</v>
      </c>
      <c r="I88" t="s">
        <v>690</v>
      </c>
      <c r="K88" t="s">
        <v>6055</v>
      </c>
    </row>
    <row r="89" spans="1:11" x14ac:dyDescent="0.2">
      <c r="A89" t="s">
        <v>6057</v>
      </c>
      <c r="B89">
        <v>1452</v>
      </c>
      <c r="C89" t="s">
        <v>4226</v>
      </c>
      <c r="D89" t="s">
        <v>692</v>
      </c>
      <c r="E89" t="s">
        <v>4323</v>
      </c>
      <c r="F89" t="s">
        <v>691</v>
      </c>
      <c r="G89" t="s">
        <v>6058</v>
      </c>
      <c r="H89" t="s">
        <v>518</v>
      </c>
      <c r="I89" t="s">
        <v>692</v>
      </c>
      <c r="K89" t="s">
        <v>6057</v>
      </c>
    </row>
    <row r="90" spans="1:11" x14ac:dyDescent="0.2">
      <c r="A90" t="s">
        <v>6059</v>
      </c>
      <c r="B90">
        <v>1453</v>
      </c>
      <c r="C90" t="s">
        <v>4226</v>
      </c>
      <c r="D90" t="s">
        <v>694</v>
      </c>
      <c r="E90" t="s">
        <v>4323</v>
      </c>
      <c r="F90" t="s">
        <v>693</v>
      </c>
      <c r="G90" t="s">
        <v>6060</v>
      </c>
      <c r="H90" t="s">
        <v>518</v>
      </c>
      <c r="I90" t="s">
        <v>694</v>
      </c>
      <c r="K90" t="s">
        <v>6059</v>
      </c>
    </row>
    <row r="91" spans="1:11" x14ac:dyDescent="0.2">
      <c r="A91" t="s">
        <v>6061</v>
      </c>
      <c r="B91">
        <v>1454</v>
      </c>
      <c r="C91" t="s">
        <v>4226</v>
      </c>
      <c r="D91" t="s">
        <v>696</v>
      </c>
      <c r="E91" t="s">
        <v>4323</v>
      </c>
      <c r="F91" t="s">
        <v>695</v>
      </c>
      <c r="G91" t="s">
        <v>6062</v>
      </c>
      <c r="H91" t="s">
        <v>518</v>
      </c>
      <c r="I91" t="s">
        <v>696</v>
      </c>
      <c r="K91" t="s">
        <v>6061</v>
      </c>
    </row>
    <row r="92" spans="1:11" x14ac:dyDescent="0.2">
      <c r="A92" t="s">
        <v>6063</v>
      </c>
      <c r="B92">
        <v>1455</v>
      </c>
      <c r="C92" t="s">
        <v>4226</v>
      </c>
      <c r="D92" t="s">
        <v>698</v>
      </c>
      <c r="E92" t="s">
        <v>4323</v>
      </c>
      <c r="F92" t="s">
        <v>697</v>
      </c>
      <c r="G92" t="s">
        <v>6064</v>
      </c>
      <c r="H92" t="s">
        <v>518</v>
      </c>
      <c r="I92" t="s">
        <v>698</v>
      </c>
      <c r="K92" t="s">
        <v>6063</v>
      </c>
    </row>
    <row r="93" spans="1:11" x14ac:dyDescent="0.2">
      <c r="A93" t="s">
        <v>6065</v>
      </c>
      <c r="B93">
        <v>1456</v>
      </c>
      <c r="C93" t="s">
        <v>4226</v>
      </c>
      <c r="D93" t="s">
        <v>700</v>
      </c>
      <c r="E93" t="s">
        <v>4323</v>
      </c>
      <c r="F93" t="s">
        <v>699</v>
      </c>
      <c r="G93" t="s">
        <v>6066</v>
      </c>
      <c r="H93" t="s">
        <v>518</v>
      </c>
      <c r="I93" t="s">
        <v>700</v>
      </c>
      <c r="K93" t="s">
        <v>6065</v>
      </c>
    </row>
    <row r="94" spans="1:11" x14ac:dyDescent="0.2">
      <c r="A94" t="s">
        <v>6067</v>
      </c>
      <c r="B94">
        <v>1457</v>
      </c>
      <c r="C94" t="s">
        <v>4226</v>
      </c>
      <c r="D94" t="s">
        <v>702</v>
      </c>
      <c r="E94" t="s">
        <v>4323</v>
      </c>
      <c r="F94" t="s">
        <v>701</v>
      </c>
      <c r="G94" t="s">
        <v>6068</v>
      </c>
      <c r="H94" t="s">
        <v>518</v>
      </c>
      <c r="I94" t="s">
        <v>702</v>
      </c>
      <c r="K94" t="s">
        <v>6067</v>
      </c>
    </row>
    <row r="95" spans="1:11" x14ac:dyDescent="0.2">
      <c r="A95" t="s">
        <v>6069</v>
      </c>
      <c r="B95">
        <v>1458</v>
      </c>
      <c r="C95" t="s">
        <v>4226</v>
      </c>
      <c r="D95" t="s">
        <v>704</v>
      </c>
      <c r="E95" t="s">
        <v>4323</v>
      </c>
      <c r="F95" t="s">
        <v>703</v>
      </c>
      <c r="G95" t="s">
        <v>6070</v>
      </c>
      <c r="H95" t="s">
        <v>518</v>
      </c>
      <c r="I95" t="s">
        <v>704</v>
      </c>
      <c r="K95" t="s">
        <v>6069</v>
      </c>
    </row>
    <row r="96" spans="1:11" x14ac:dyDescent="0.2">
      <c r="A96" t="s">
        <v>6071</v>
      </c>
      <c r="B96">
        <v>1459</v>
      </c>
      <c r="C96" t="s">
        <v>4226</v>
      </c>
      <c r="D96" t="s">
        <v>706</v>
      </c>
      <c r="E96" t="s">
        <v>4323</v>
      </c>
      <c r="F96" t="s">
        <v>705</v>
      </c>
      <c r="G96" t="s">
        <v>6072</v>
      </c>
      <c r="H96" t="s">
        <v>518</v>
      </c>
      <c r="I96" t="s">
        <v>706</v>
      </c>
      <c r="K96" t="s">
        <v>6071</v>
      </c>
    </row>
    <row r="97" spans="1:11" x14ac:dyDescent="0.2">
      <c r="A97" t="s">
        <v>6073</v>
      </c>
      <c r="B97">
        <v>1460</v>
      </c>
      <c r="C97" t="s">
        <v>4226</v>
      </c>
      <c r="D97" t="s">
        <v>708</v>
      </c>
      <c r="E97" t="s">
        <v>4323</v>
      </c>
      <c r="F97" t="s">
        <v>707</v>
      </c>
      <c r="G97" t="s">
        <v>6074</v>
      </c>
      <c r="H97" t="s">
        <v>518</v>
      </c>
      <c r="I97" t="s">
        <v>708</v>
      </c>
      <c r="K97" t="s">
        <v>6073</v>
      </c>
    </row>
    <row r="98" spans="1:11" x14ac:dyDescent="0.2">
      <c r="A98" t="s">
        <v>6075</v>
      </c>
      <c r="B98">
        <v>1461</v>
      </c>
      <c r="C98" t="s">
        <v>4226</v>
      </c>
      <c r="D98" t="s">
        <v>710</v>
      </c>
      <c r="E98" t="s">
        <v>4323</v>
      </c>
      <c r="F98" t="s">
        <v>709</v>
      </c>
      <c r="G98" t="s">
        <v>6076</v>
      </c>
      <c r="H98" t="s">
        <v>518</v>
      </c>
      <c r="I98" t="s">
        <v>710</v>
      </c>
      <c r="K98" t="s">
        <v>6075</v>
      </c>
    </row>
    <row r="99" spans="1:11" x14ac:dyDescent="0.2">
      <c r="A99" t="s">
        <v>6077</v>
      </c>
      <c r="B99">
        <v>1462</v>
      </c>
      <c r="C99" t="s">
        <v>4226</v>
      </c>
      <c r="D99" t="s">
        <v>712</v>
      </c>
      <c r="E99" t="s">
        <v>4323</v>
      </c>
      <c r="F99" t="s">
        <v>711</v>
      </c>
      <c r="G99" t="s">
        <v>6078</v>
      </c>
      <c r="H99" t="s">
        <v>518</v>
      </c>
      <c r="I99" t="s">
        <v>712</v>
      </c>
      <c r="K99" t="s">
        <v>6077</v>
      </c>
    </row>
    <row r="100" spans="1:11" x14ac:dyDescent="0.2">
      <c r="A100" t="s">
        <v>6079</v>
      </c>
      <c r="B100">
        <v>1463</v>
      </c>
      <c r="C100" t="s">
        <v>4226</v>
      </c>
      <c r="D100" t="s">
        <v>714</v>
      </c>
      <c r="E100" t="s">
        <v>4323</v>
      </c>
      <c r="F100" t="s">
        <v>713</v>
      </c>
      <c r="G100" t="s">
        <v>6080</v>
      </c>
      <c r="H100" t="s">
        <v>518</v>
      </c>
      <c r="I100" t="s">
        <v>714</v>
      </c>
      <c r="K100" t="s">
        <v>6079</v>
      </c>
    </row>
    <row r="101" spans="1:11" x14ac:dyDescent="0.2">
      <c r="A101" t="s">
        <v>6081</v>
      </c>
      <c r="B101">
        <v>1464</v>
      </c>
      <c r="C101" t="s">
        <v>4226</v>
      </c>
      <c r="D101" t="s">
        <v>716</v>
      </c>
      <c r="E101" t="s">
        <v>4323</v>
      </c>
      <c r="F101" t="s">
        <v>715</v>
      </c>
      <c r="G101" t="s">
        <v>6082</v>
      </c>
      <c r="H101" t="s">
        <v>518</v>
      </c>
      <c r="I101" t="s">
        <v>716</v>
      </c>
      <c r="K101" t="s">
        <v>6081</v>
      </c>
    </row>
    <row r="102" spans="1:11" x14ac:dyDescent="0.2">
      <c r="A102" t="s">
        <v>6083</v>
      </c>
      <c r="B102">
        <v>1465</v>
      </c>
      <c r="C102" t="s">
        <v>4226</v>
      </c>
      <c r="D102" t="s">
        <v>718</v>
      </c>
      <c r="E102" t="s">
        <v>4323</v>
      </c>
      <c r="F102" t="s">
        <v>717</v>
      </c>
      <c r="G102" t="s">
        <v>6084</v>
      </c>
      <c r="H102" t="s">
        <v>518</v>
      </c>
      <c r="I102" t="s">
        <v>718</v>
      </c>
      <c r="K102" t="s">
        <v>6083</v>
      </c>
    </row>
    <row r="103" spans="1:11" x14ac:dyDescent="0.2">
      <c r="A103" t="s">
        <v>6085</v>
      </c>
      <c r="B103">
        <v>1468</v>
      </c>
      <c r="C103" t="s">
        <v>4226</v>
      </c>
      <c r="D103" t="s">
        <v>720</v>
      </c>
      <c r="E103" t="s">
        <v>4323</v>
      </c>
      <c r="F103" t="s">
        <v>719</v>
      </c>
      <c r="G103" t="s">
        <v>6086</v>
      </c>
      <c r="H103" t="s">
        <v>518</v>
      </c>
      <c r="I103" t="s">
        <v>720</v>
      </c>
      <c r="K103" t="s">
        <v>6085</v>
      </c>
    </row>
    <row r="104" spans="1:11" x14ac:dyDescent="0.2">
      <c r="A104" t="s">
        <v>6087</v>
      </c>
      <c r="B104">
        <v>1469</v>
      </c>
      <c r="C104" t="s">
        <v>4226</v>
      </c>
      <c r="D104" t="s">
        <v>722</v>
      </c>
      <c r="E104" t="s">
        <v>4323</v>
      </c>
      <c r="F104" t="s">
        <v>721</v>
      </c>
      <c r="G104" t="s">
        <v>6088</v>
      </c>
      <c r="H104" t="s">
        <v>518</v>
      </c>
      <c r="I104" t="s">
        <v>722</v>
      </c>
      <c r="K104" t="s">
        <v>6087</v>
      </c>
    </row>
    <row r="105" spans="1:11" x14ac:dyDescent="0.2">
      <c r="A105" t="s">
        <v>6089</v>
      </c>
      <c r="B105">
        <v>1470</v>
      </c>
      <c r="C105" t="s">
        <v>4226</v>
      </c>
      <c r="D105" t="s">
        <v>724</v>
      </c>
      <c r="E105" t="s">
        <v>4323</v>
      </c>
      <c r="F105" t="s">
        <v>723</v>
      </c>
      <c r="G105" t="s">
        <v>6090</v>
      </c>
      <c r="H105" t="s">
        <v>518</v>
      </c>
      <c r="I105" t="s">
        <v>724</v>
      </c>
      <c r="K105" t="s">
        <v>6089</v>
      </c>
    </row>
    <row r="106" spans="1:11" x14ac:dyDescent="0.2">
      <c r="A106" t="s">
        <v>6091</v>
      </c>
      <c r="B106">
        <v>1471</v>
      </c>
      <c r="C106" t="s">
        <v>4226</v>
      </c>
      <c r="D106" t="s">
        <v>726</v>
      </c>
      <c r="E106" t="s">
        <v>4323</v>
      </c>
      <c r="F106" t="s">
        <v>725</v>
      </c>
      <c r="G106" t="s">
        <v>6092</v>
      </c>
      <c r="H106" t="s">
        <v>518</v>
      </c>
      <c r="I106" t="s">
        <v>726</v>
      </c>
      <c r="K106" t="s">
        <v>6091</v>
      </c>
    </row>
    <row r="107" spans="1:11" x14ac:dyDescent="0.2">
      <c r="A107" t="s">
        <v>6093</v>
      </c>
      <c r="B107">
        <v>1472</v>
      </c>
      <c r="C107" t="s">
        <v>4226</v>
      </c>
      <c r="D107" t="s">
        <v>728</v>
      </c>
      <c r="E107" t="s">
        <v>4323</v>
      </c>
      <c r="F107" t="s">
        <v>727</v>
      </c>
      <c r="G107" t="s">
        <v>6094</v>
      </c>
      <c r="H107" t="s">
        <v>518</v>
      </c>
      <c r="I107" t="s">
        <v>728</v>
      </c>
      <c r="K107" t="s">
        <v>6093</v>
      </c>
    </row>
    <row r="108" spans="1:11" x14ac:dyDescent="0.2">
      <c r="A108" t="s">
        <v>6095</v>
      </c>
      <c r="B108">
        <v>1481</v>
      </c>
      <c r="C108" t="s">
        <v>4226</v>
      </c>
      <c r="D108" t="s">
        <v>730</v>
      </c>
      <c r="E108" t="s">
        <v>4323</v>
      </c>
      <c r="F108" t="s">
        <v>729</v>
      </c>
      <c r="G108" t="s">
        <v>6096</v>
      </c>
      <c r="H108" t="s">
        <v>518</v>
      </c>
      <c r="I108" t="s">
        <v>730</v>
      </c>
      <c r="K108" t="s">
        <v>6095</v>
      </c>
    </row>
    <row r="109" spans="1:11" x14ac:dyDescent="0.2">
      <c r="A109" t="s">
        <v>6097</v>
      </c>
      <c r="B109">
        <v>1482</v>
      </c>
      <c r="C109" t="s">
        <v>4226</v>
      </c>
      <c r="D109" t="s">
        <v>732</v>
      </c>
      <c r="E109" t="s">
        <v>4323</v>
      </c>
      <c r="F109" t="s">
        <v>731</v>
      </c>
      <c r="G109" t="s">
        <v>6098</v>
      </c>
      <c r="H109" t="s">
        <v>518</v>
      </c>
      <c r="I109" t="s">
        <v>732</v>
      </c>
      <c r="K109" t="s">
        <v>6097</v>
      </c>
    </row>
    <row r="110" spans="1:11" x14ac:dyDescent="0.2">
      <c r="A110" t="s">
        <v>6099</v>
      </c>
      <c r="B110">
        <v>1483</v>
      </c>
      <c r="C110" t="s">
        <v>4226</v>
      </c>
      <c r="D110" t="s">
        <v>734</v>
      </c>
      <c r="E110" t="s">
        <v>4323</v>
      </c>
      <c r="F110" t="s">
        <v>733</v>
      </c>
      <c r="G110" t="s">
        <v>6100</v>
      </c>
      <c r="H110" t="s">
        <v>518</v>
      </c>
      <c r="I110" t="s">
        <v>734</v>
      </c>
      <c r="K110" t="s">
        <v>6099</v>
      </c>
    </row>
    <row r="111" spans="1:11" x14ac:dyDescent="0.2">
      <c r="A111" t="s">
        <v>6101</v>
      </c>
      <c r="B111">
        <v>1484</v>
      </c>
      <c r="C111" t="s">
        <v>4226</v>
      </c>
      <c r="D111" t="s">
        <v>736</v>
      </c>
      <c r="E111" t="s">
        <v>4323</v>
      </c>
      <c r="F111" t="s">
        <v>735</v>
      </c>
      <c r="G111" t="s">
        <v>6102</v>
      </c>
      <c r="H111" t="s">
        <v>518</v>
      </c>
      <c r="I111" t="s">
        <v>736</v>
      </c>
      <c r="K111" t="s">
        <v>6101</v>
      </c>
    </row>
    <row r="112" spans="1:11" x14ac:dyDescent="0.2">
      <c r="A112" t="s">
        <v>6103</v>
      </c>
      <c r="B112">
        <v>1485</v>
      </c>
      <c r="C112" t="s">
        <v>4226</v>
      </c>
      <c r="D112" t="s">
        <v>738</v>
      </c>
      <c r="E112" t="s">
        <v>4323</v>
      </c>
      <c r="F112" t="s">
        <v>737</v>
      </c>
      <c r="G112" t="s">
        <v>6104</v>
      </c>
      <c r="H112" t="s">
        <v>518</v>
      </c>
      <c r="I112" t="s">
        <v>738</v>
      </c>
      <c r="K112" t="s">
        <v>6103</v>
      </c>
    </row>
    <row r="113" spans="1:11" x14ac:dyDescent="0.2">
      <c r="A113" t="s">
        <v>6105</v>
      </c>
      <c r="B113">
        <v>1486</v>
      </c>
      <c r="C113" t="s">
        <v>4226</v>
      </c>
      <c r="D113" t="s">
        <v>740</v>
      </c>
      <c r="E113" t="s">
        <v>4323</v>
      </c>
      <c r="F113" t="s">
        <v>739</v>
      </c>
      <c r="G113" t="s">
        <v>6106</v>
      </c>
      <c r="H113" t="s">
        <v>518</v>
      </c>
      <c r="I113" t="s">
        <v>740</v>
      </c>
      <c r="K113" t="s">
        <v>6105</v>
      </c>
    </row>
    <row r="114" spans="1:11" x14ac:dyDescent="0.2">
      <c r="A114" t="s">
        <v>6107</v>
      </c>
      <c r="B114">
        <v>1487</v>
      </c>
      <c r="C114" t="s">
        <v>4226</v>
      </c>
      <c r="D114" t="s">
        <v>742</v>
      </c>
      <c r="E114" t="s">
        <v>4323</v>
      </c>
      <c r="F114" t="s">
        <v>741</v>
      </c>
      <c r="G114" t="s">
        <v>6108</v>
      </c>
      <c r="H114" t="s">
        <v>518</v>
      </c>
      <c r="I114" t="s">
        <v>742</v>
      </c>
      <c r="K114" t="s">
        <v>6107</v>
      </c>
    </row>
    <row r="115" spans="1:11" x14ac:dyDescent="0.2">
      <c r="A115" t="s">
        <v>6109</v>
      </c>
      <c r="B115">
        <v>1511</v>
      </c>
      <c r="C115" t="s">
        <v>4226</v>
      </c>
      <c r="D115" t="s">
        <v>744</v>
      </c>
      <c r="E115" t="s">
        <v>4323</v>
      </c>
      <c r="F115" t="s">
        <v>743</v>
      </c>
      <c r="G115" t="s">
        <v>6110</v>
      </c>
      <c r="H115" t="s">
        <v>518</v>
      </c>
      <c r="I115" t="s">
        <v>744</v>
      </c>
      <c r="K115" t="s">
        <v>6109</v>
      </c>
    </row>
    <row r="116" spans="1:11" x14ac:dyDescent="0.2">
      <c r="A116" t="s">
        <v>6111</v>
      </c>
      <c r="B116">
        <v>1512</v>
      </c>
      <c r="C116" t="s">
        <v>4226</v>
      </c>
      <c r="D116" t="s">
        <v>746</v>
      </c>
      <c r="E116" t="s">
        <v>4323</v>
      </c>
      <c r="F116" t="s">
        <v>745</v>
      </c>
      <c r="G116" t="s">
        <v>6112</v>
      </c>
      <c r="H116" t="s">
        <v>518</v>
      </c>
      <c r="I116" t="s">
        <v>746</v>
      </c>
      <c r="K116" t="s">
        <v>6111</v>
      </c>
    </row>
    <row r="117" spans="1:11" x14ac:dyDescent="0.2">
      <c r="A117" t="s">
        <v>6113</v>
      </c>
      <c r="B117">
        <v>1513</v>
      </c>
      <c r="C117" t="s">
        <v>4226</v>
      </c>
      <c r="D117" t="s">
        <v>748</v>
      </c>
      <c r="E117" t="s">
        <v>4323</v>
      </c>
      <c r="F117" t="s">
        <v>747</v>
      </c>
      <c r="G117" t="s">
        <v>6114</v>
      </c>
      <c r="H117" t="s">
        <v>518</v>
      </c>
      <c r="I117" t="s">
        <v>748</v>
      </c>
      <c r="K117" t="s">
        <v>6113</v>
      </c>
    </row>
    <row r="118" spans="1:11" x14ac:dyDescent="0.2">
      <c r="A118" t="s">
        <v>6115</v>
      </c>
      <c r="B118">
        <v>1514</v>
      </c>
      <c r="C118" t="s">
        <v>4226</v>
      </c>
      <c r="D118" t="s">
        <v>750</v>
      </c>
      <c r="E118" t="s">
        <v>4323</v>
      </c>
      <c r="F118" t="s">
        <v>749</v>
      </c>
      <c r="G118" t="s">
        <v>6116</v>
      </c>
      <c r="H118" t="s">
        <v>518</v>
      </c>
      <c r="I118" t="s">
        <v>750</v>
      </c>
      <c r="K118" t="s">
        <v>6115</v>
      </c>
    </row>
    <row r="119" spans="1:11" x14ac:dyDescent="0.2">
      <c r="A119" t="s">
        <v>6117</v>
      </c>
      <c r="B119">
        <v>1516</v>
      </c>
      <c r="C119" t="s">
        <v>4226</v>
      </c>
      <c r="D119" t="s">
        <v>752</v>
      </c>
      <c r="E119" t="s">
        <v>4323</v>
      </c>
      <c r="F119" t="s">
        <v>751</v>
      </c>
      <c r="G119" t="s">
        <v>6118</v>
      </c>
      <c r="H119" t="s">
        <v>518</v>
      </c>
      <c r="I119" t="s">
        <v>752</v>
      </c>
      <c r="K119" t="s">
        <v>6117</v>
      </c>
    </row>
    <row r="120" spans="1:11" x14ac:dyDescent="0.2">
      <c r="A120" t="s">
        <v>6119</v>
      </c>
      <c r="B120">
        <v>1517</v>
      </c>
      <c r="C120" t="s">
        <v>4226</v>
      </c>
      <c r="D120" t="s">
        <v>754</v>
      </c>
      <c r="E120" t="s">
        <v>4323</v>
      </c>
      <c r="F120" t="s">
        <v>753</v>
      </c>
      <c r="G120" t="s">
        <v>6120</v>
      </c>
      <c r="H120" t="s">
        <v>518</v>
      </c>
      <c r="I120" t="s">
        <v>754</v>
      </c>
      <c r="K120" t="s">
        <v>6119</v>
      </c>
    </row>
    <row r="121" spans="1:11" x14ac:dyDescent="0.2">
      <c r="A121" t="s">
        <v>6121</v>
      </c>
      <c r="B121">
        <v>1518</v>
      </c>
      <c r="C121" t="s">
        <v>4226</v>
      </c>
      <c r="D121" t="s">
        <v>756</v>
      </c>
      <c r="E121" t="s">
        <v>4323</v>
      </c>
      <c r="F121" t="s">
        <v>755</v>
      </c>
      <c r="G121" t="s">
        <v>6122</v>
      </c>
      <c r="H121" t="s">
        <v>518</v>
      </c>
      <c r="I121" t="s">
        <v>756</v>
      </c>
      <c r="K121" t="s">
        <v>6121</v>
      </c>
    </row>
    <row r="122" spans="1:11" x14ac:dyDescent="0.2">
      <c r="A122" t="s">
        <v>6123</v>
      </c>
      <c r="B122">
        <v>1519</v>
      </c>
      <c r="C122" t="s">
        <v>4226</v>
      </c>
      <c r="D122" t="s">
        <v>758</v>
      </c>
      <c r="E122" t="s">
        <v>4323</v>
      </c>
      <c r="F122" t="s">
        <v>757</v>
      </c>
      <c r="G122" t="s">
        <v>6124</v>
      </c>
      <c r="H122" t="s">
        <v>518</v>
      </c>
      <c r="I122" t="s">
        <v>758</v>
      </c>
      <c r="K122" t="s">
        <v>6123</v>
      </c>
    </row>
    <row r="123" spans="1:11" x14ac:dyDescent="0.2">
      <c r="A123" t="s">
        <v>6125</v>
      </c>
      <c r="B123">
        <v>1520</v>
      </c>
      <c r="C123" t="s">
        <v>4226</v>
      </c>
      <c r="D123" t="s">
        <v>760</v>
      </c>
      <c r="E123" t="s">
        <v>4323</v>
      </c>
      <c r="F123" t="s">
        <v>759</v>
      </c>
      <c r="G123" t="s">
        <v>6126</v>
      </c>
      <c r="H123" t="s">
        <v>518</v>
      </c>
      <c r="I123" t="s">
        <v>760</v>
      </c>
      <c r="K123" t="s">
        <v>6125</v>
      </c>
    </row>
    <row r="124" spans="1:11" x14ac:dyDescent="0.2">
      <c r="A124" t="s">
        <v>6127</v>
      </c>
      <c r="B124">
        <v>1543</v>
      </c>
      <c r="C124" t="s">
        <v>4226</v>
      </c>
      <c r="D124" t="s">
        <v>762</v>
      </c>
      <c r="E124" t="s">
        <v>4323</v>
      </c>
      <c r="F124" t="s">
        <v>761</v>
      </c>
      <c r="G124" t="s">
        <v>6128</v>
      </c>
      <c r="H124" t="s">
        <v>518</v>
      </c>
      <c r="I124" t="s">
        <v>762</v>
      </c>
      <c r="K124" t="s">
        <v>6127</v>
      </c>
    </row>
    <row r="125" spans="1:11" x14ac:dyDescent="0.2">
      <c r="A125" t="s">
        <v>6129</v>
      </c>
      <c r="B125">
        <v>1544</v>
      </c>
      <c r="C125" t="s">
        <v>4226</v>
      </c>
      <c r="D125" t="s">
        <v>764</v>
      </c>
      <c r="E125" t="s">
        <v>4323</v>
      </c>
      <c r="F125" t="s">
        <v>763</v>
      </c>
      <c r="G125" t="s">
        <v>6130</v>
      </c>
      <c r="H125" t="s">
        <v>518</v>
      </c>
      <c r="I125" t="s">
        <v>764</v>
      </c>
      <c r="K125" t="s">
        <v>6129</v>
      </c>
    </row>
    <row r="126" spans="1:11" x14ac:dyDescent="0.2">
      <c r="A126" t="s">
        <v>6131</v>
      </c>
      <c r="B126">
        <v>1545</v>
      </c>
      <c r="C126" t="s">
        <v>4226</v>
      </c>
      <c r="D126" t="s">
        <v>766</v>
      </c>
      <c r="E126" t="s">
        <v>4323</v>
      </c>
      <c r="F126" t="s">
        <v>765</v>
      </c>
      <c r="G126" t="s">
        <v>6132</v>
      </c>
      <c r="H126" t="s">
        <v>518</v>
      </c>
      <c r="I126" t="s">
        <v>766</v>
      </c>
      <c r="K126" t="s">
        <v>6131</v>
      </c>
    </row>
    <row r="127" spans="1:11" x14ac:dyDescent="0.2">
      <c r="A127" t="s">
        <v>6133</v>
      </c>
      <c r="B127">
        <v>1546</v>
      </c>
      <c r="C127" t="s">
        <v>4226</v>
      </c>
      <c r="D127" t="s">
        <v>768</v>
      </c>
      <c r="E127" t="s">
        <v>4323</v>
      </c>
      <c r="F127" t="s">
        <v>767</v>
      </c>
      <c r="G127" t="s">
        <v>6134</v>
      </c>
      <c r="H127" t="s">
        <v>518</v>
      </c>
      <c r="I127" t="s">
        <v>768</v>
      </c>
      <c r="K127" t="s">
        <v>6133</v>
      </c>
    </row>
    <row r="128" spans="1:11" x14ac:dyDescent="0.2">
      <c r="A128" t="s">
        <v>6135</v>
      </c>
      <c r="B128">
        <v>1547</v>
      </c>
      <c r="C128" t="s">
        <v>4226</v>
      </c>
      <c r="D128" t="s">
        <v>770</v>
      </c>
      <c r="E128" t="s">
        <v>4323</v>
      </c>
      <c r="F128" t="s">
        <v>769</v>
      </c>
      <c r="G128" t="s">
        <v>6136</v>
      </c>
      <c r="H128" t="s">
        <v>518</v>
      </c>
      <c r="I128" t="s">
        <v>770</v>
      </c>
      <c r="K128" t="s">
        <v>6135</v>
      </c>
    </row>
    <row r="129" spans="1:11" x14ac:dyDescent="0.2">
      <c r="A129" t="s">
        <v>6137</v>
      </c>
      <c r="B129">
        <v>1549</v>
      </c>
      <c r="C129" t="s">
        <v>4226</v>
      </c>
      <c r="D129" t="s">
        <v>772</v>
      </c>
      <c r="E129" t="s">
        <v>4323</v>
      </c>
      <c r="F129" t="s">
        <v>771</v>
      </c>
      <c r="G129" t="s">
        <v>6138</v>
      </c>
      <c r="H129" t="s">
        <v>518</v>
      </c>
      <c r="I129" t="s">
        <v>772</v>
      </c>
      <c r="K129" t="s">
        <v>6137</v>
      </c>
    </row>
    <row r="130" spans="1:11" x14ac:dyDescent="0.2">
      <c r="A130" t="s">
        <v>6139</v>
      </c>
      <c r="B130">
        <v>1550</v>
      </c>
      <c r="C130" t="s">
        <v>4226</v>
      </c>
      <c r="D130" t="s">
        <v>774</v>
      </c>
      <c r="E130" t="s">
        <v>4323</v>
      </c>
      <c r="F130" t="s">
        <v>773</v>
      </c>
      <c r="G130" t="s">
        <v>6140</v>
      </c>
      <c r="H130" t="s">
        <v>518</v>
      </c>
      <c r="I130" t="s">
        <v>774</v>
      </c>
      <c r="K130" t="s">
        <v>6139</v>
      </c>
    </row>
    <row r="131" spans="1:11" x14ac:dyDescent="0.2">
      <c r="A131" t="s">
        <v>6141</v>
      </c>
      <c r="B131">
        <v>1552</v>
      </c>
      <c r="C131" t="s">
        <v>4226</v>
      </c>
      <c r="D131" t="s">
        <v>776</v>
      </c>
      <c r="E131" t="s">
        <v>4323</v>
      </c>
      <c r="F131" t="s">
        <v>775</v>
      </c>
      <c r="G131" t="s">
        <v>6142</v>
      </c>
      <c r="H131" t="s">
        <v>518</v>
      </c>
      <c r="I131" t="s">
        <v>776</v>
      </c>
      <c r="K131" t="s">
        <v>6141</v>
      </c>
    </row>
    <row r="132" spans="1:11" x14ac:dyDescent="0.2">
      <c r="A132" t="s">
        <v>6143</v>
      </c>
      <c r="B132">
        <v>1555</v>
      </c>
      <c r="C132" t="s">
        <v>4226</v>
      </c>
      <c r="D132" t="s">
        <v>778</v>
      </c>
      <c r="E132" t="s">
        <v>4323</v>
      </c>
      <c r="F132" t="s">
        <v>777</v>
      </c>
      <c r="G132" t="s">
        <v>6144</v>
      </c>
      <c r="H132" t="s">
        <v>518</v>
      </c>
      <c r="I132" t="s">
        <v>778</v>
      </c>
      <c r="K132" t="s">
        <v>6143</v>
      </c>
    </row>
    <row r="133" spans="1:11" x14ac:dyDescent="0.2">
      <c r="A133" t="s">
        <v>6145</v>
      </c>
      <c r="B133">
        <v>1559</v>
      </c>
      <c r="C133" t="s">
        <v>4226</v>
      </c>
      <c r="D133" t="s">
        <v>780</v>
      </c>
      <c r="E133" t="s">
        <v>4323</v>
      </c>
      <c r="F133" t="s">
        <v>779</v>
      </c>
      <c r="G133" t="s">
        <v>6146</v>
      </c>
      <c r="H133" t="s">
        <v>518</v>
      </c>
      <c r="I133" t="s">
        <v>780</v>
      </c>
      <c r="K133" t="s">
        <v>6145</v>
      </c>
    </row>
    <row r="134" spans="1:11" x14ac:dyDescent="0.2">
      <c r="A134" t="s">
        <v>6147</v>
      </c>
      <c r="B134">
        <v>1560</v>
      </c>
      <c r="C134" t="s">
        <v>4226</v>
      </c>
      <c r="D134" t="s">
        <v>782</v>
      </c>
      <c r="E134" t="s">
        <v>4323</v>
      </c>
      <c r="F134" t="s">
        <v>781</v>
      </c>
      <c r="G134" t="s">
        <v>6148</v>
      </c>
      <c r="H134" t="s">
        <v>518</v>
      </c>
      <c r="I134" t="s">
        <v>782</v>
      </c>
      <c r="K134" t="s">
        <v>6147</v>
      </c>
    </row>
    <row r="135" spans="1:11" x14ac:dyDescent="0.2">
      <c r="A135" t="s">
        <v>6149</v>
      </c>
      <c r="B135">
        <v>1561</v>
      </c>
      <c r="C135" t="s">
        <v>4226</v>
      </c>
      <c r="D135" t="s">
        <v>784</v>
      </c>
      <c r="E135" t="s">
        <v>4323</v>
      </c>
      <c r="F135" t="s">
        <v>783</v>
      </c>
      <c r="G135" t="s">
        <v>6150</v>
      </c>
      <c r="H135" t="s">
        <v>518</v>
      </c>
      <c r="I135" t="s">
        <v>784</v>
      </c>
      <c r="K135" t="s">
        <v>6149</v>
      </c>
    </row>
    <row r="136" spans="1:11" x14ac:dyDescent="0.2">
      <c r="A136" t="s">
        <v>6151</v>
      </c>
      <c r="B136">
        <v>1562</v>
      </c>
      <c r="C136" t="s">
        <v>4226</v>
      </c>
      <c r="D136" t="s">
        <v>786</v>
      </c>
      <c r="E136" t="s">
        <v>4323</v>
      </c>
      <c r="F136" t="s">
        <v>785</v>
      </c>
      <c r="G136" t="s">
        <v>6152</v>
      </c>
      <c r="H136" t="s">
        <v>518</v>
      </c>
      <c r="I136" t="s">
        <v>786</v>
      </c>
      <c r="K136" t="s">
        <v>6151</v>
      </c>
    </row>
    <row r="137" spans="1:11" x14ac:dyDescent="0.2">
      <c r="A137" t="s">
        <v>6153</v>
      </c>
      <c r="B137">
        <v>1563</v>
      </c>
      <c r="C137" t="s">
        <v>4226</v>
      </c>
      <c r="D137" t="s">
        <v>788</v>
      </c>
      <c r="E137" t="s">
        <v>4323</v>
      </c>
      <c r="F137" t="s">
        <v>787</v>
      </c>
      <c r="G137" t="s">
        <v>6154</v>
      </c>
      <c r="H137" t="s">
        <v>518</v>
      </c>
      <c r="I137" t="s">
        <v>788</v>
      </c>
      <c r="K137" t="s">
        <v>6153</v>
      </c>
    </row>
    <row r="138" spans="1:11" x14ac:dyDescent="0.2">
      <c r="A138" t="s">
        <v>6155</v>
      </c>
      <c r="B138">
        <v>1564</v>
      </c>
      <c r="C138" t="s">
        <v>4226</v>
      </c>
      <c r="D138" t="s">
        <v>790</v>
      </c>
      <c r="E138" t="s">
        <v>4323</v>
      </c>
      <c r="F138" t="s">
        <v>789</v>
      </c>
      <c r="G138" t="s">
        <v>6156</v>
      </c>
      <c r="H138" t="s">
        <v>518</v>
      </c>
      <c r="I138" t="s">
        <v>790</v>
      </c>
      <c r="K138" t="s">
        <v>6155</v>
      </c>
    </row>
    <row r="139" spans="1:11" x14ac:dyDescent="0.2">
      <c r="A139" t="s">
        <v>6157</v>
      </c>
      <c r="B139">
        <v>1571</v>
      </c>
      <c r="C139" t="s">
        <v>4226</v>
      </c>
      <c r="D139" t="s">
        <v>792</v>
      </c>
      <c r="E139" t="s">
        <v>4323</v>
      </c>
      <c r="F139" t="s">
        <v>791</v>
      </c>
      <c r="G139" t="s">
        <v>6158</v>
      </c>
      <c r="H139" t="s">
        <v>518</v>
      </c>
      <c r="I139" t="s">
        <v>792</v>
      </c>
      <c r="K139" t="s">
        <v>6157</v>
      </c>
    </row>
    <row r="140" spans="1:11" x14ac:dyDescent="0.2">
      <c r="A140" t="s">
        <v>6159</v>
      </c>
      <c r="B140">
        <v>1575</v>
      </c>
      <c r="C140" t="s">
        <v>4226</v>
      </c>
      <c r="D140" t="s">
        <v>794</v>
      </c>
      <c r="E140" t="s">
        <v>4323</v>
      </c>
      <c r="F140" t="s">
        <v>793</v>
      </c>
      <c r="G140" t="s">
        <v>6160</v>
      </c>
      <c r="H140" t="s">
        <v>518</v>
      </c>
      <c r="I140" t="s">
        <v>794</v>
      </c>
      <c r="K140" t="s">
        <v>6159</v>
      </c>
    </row>
    <row r="141" spans="1:11" x14ac:dyDescent="0.2">
      <c r="A141" t="s">
        <v>6161</v>
      </c>
      <c r="B141">
        <v>1578</v>
      </c>
      <c r="C141" t="s">
        <v>4226</v>
      </c>
      <c r="D141" t="s">
        <v>796</v>
      </c>
      <c r="E141" t="s">
        <v>4323</v>
      </c>
      <c r="F141" t="s">
        <v>795</v>
      </c>
      <c r="G141" t="s">
        <v>6162</v>
      </c>
      <c r="H141" t="s">
        <v>518</v>
      </c>
      <c r="I141" t="s">
        <v>796</v>
      </c>
      <c r="K141" t="s">
        <v>6161</v>
      </c>
    </row>
    <row r="142" spans="1:11" x14ac:dyDescent="0.2">
      <c r="A142" t="s">
        <v>6163</v>
      </c>
      <c r="B142">
        <v>1581</v>
      </c>
      <c r="C142" t="s">
        <v>4226</v>
      </c>
      <c r="D142" t="s">
        <v>798</v>
      </c>
      <c r="E142" t="s">
        <v>4323</v>
      </c>
      <c r="F142" t="s">
        <v>797</v>
      </c>
      <c r="G142" t="s">
        <v>6164</v>
      </c>
      <c r="H142" t="s">
        <v>518</v>
      </c>
      <c r="I142" t="s">
        <v>798</v>
      </c>
      <c r="K142" t="s">
        <v>6163</v>
      </c>
    </row>
    <row r="143" spans="1:11" x14ac:dyDescent="0.2">
      <c r="A143" t="s">
        <v>6165</v>
      </c>
      <c r="B143">
        <v>1584</v>
      </c>
      <c r="C143" t="s">
        <v>4226</v>
      </c>
      <c r="D143" t="s">
        <v>800</v>
      </c>
      <c r="E143" t="s">
        <v>4323</v>
      </c>
      <c r="F143" t="s">
        <v>799</v>
      </c>
      <c r="G143" t="s">
        <v>6166</v>
      </c>
      <c r="H143" t="s">
        <v>518</v>
      </c>
      <c r="I143" t="s">
        <v>800</v>
      </c>
      <c r="K143" t="s">
        <v>6165</v>
      </c>
    </row>
    <row r="144" spans="1:11" x14ac:dyDescent="0.2">
      <c r="A144" t="s">
        <v>6167</v>
      </c>
      <c r="B144">
        <v>1585</v>
      </c>
      <c r="C144" t="s">
        <v>4226</v>
      </c>
      <c r="D144" t="s">
        <v>802</v>
      </c>
      <c r="E144" t="s">
        <v>4323</v>
      </c>
      <c r="F144" t="s">
        <v>801</v>
      </c>
      <c r="G144" t="s">
        <v>6168</v>
      </c>
      <c r="H144" t="s">
        <v>518</v>
      </c>
      <c r="I144" t="s">
        <v>802</v>
      </c>
      <c r="K144" t="s">
        <v>6167</v>
      </c>
    </row>
    <row r="145" spans="1:11" x14ac:dyDescent="0.2">
      <c r="A145" t="s">
        <v>6169</v>
      </c>
      <c r="B145">
        <v>1586</v>
      </c>
      <c r="C145" t="s">
        <v>4226</v>
      </c>
      <c r="D145" t="s">
        <v>804</v>
      </c>
      <c r="E145" t="s">
        <v>4323</v>
      </c>
      <c r="F145" t="s">
        <v>803</v>
      </c>
      <c r="G145" t="s">
        <v>6170</v>
      </c>
      <c r="H145" t="s">
        <v>518</v>
      </c>
      <c r="I145" t="s">
        <v>804</v>
      </c>
      <c r="K145" t="s">
        <v>6169</v>
      </c>
    </row>
    <row r="146" spans="1:11" x14ac:dyDescent="0.2">
      <c r="A146" t="s">
        <v>6171</v>
      </c>
      <c r="B146">
        <v>1601</v>
      </c>
      <c r="C146" t="s">
        <v>4226</v>
      </c>
      <c r="D146" t="s">
        <v>806</v>
      </c>
      <c r="E146" t="s">
        <v>4323</v>
      </c>
      <c r="F146" t="s">
        <v>805</v>
      </c>
      <c r="G146" t="s">
        <v>6172</v>
      </c>
      <c r="H146" t="s">
        <v>518</v>
      </c>
      <c r="I146" t="s">
        <v>806</v>
      </c>
      <c r="K146" t="s">
        <v>6171</v>
      </c>
    </row>
    <row r="147" spans="1:11" x14ac:dyDescent="0.2">
      <c r="A147" t="s">
        <v>6173</v>
      </c>
      <c r="B147">
        <v>1602</v>
      </c>
      <c r="C147" t="s">
        <v>4226</v>
      </c>
      <c r="D147" t="s">
        <v>808</v>
      </c>
      <c r="E147" t="s">
        <v>4323</v>
      </c>
      <c r="F147" t="s">
        <v>807</v>
      </c>
      <c r="G147" t="s">
        <v>6174</v>
      </c>
      <c r="H147" t="s">
        <v>518</v>
      </c>
      <c r="I147" t="s">
        <v>808</v>
      </c>
      <c r="K147" t="s">
        <v>6173</v>
      </c>
    </row>
    <row r="148" spans="1:11" x14ac:dyDescent="0.2">
      <c r="A148" t="s">
        <v>6175</v>
      </c>
      <c r="B148">
        <v>1604</v>
      </c>
      <c r="C148" t="s">
        <v>4226</v>
      </c>
      <c r="D148" t="s">
        <v>810</v>
      </c>
      <c r="E148" t="s">
        <v>4323</v>
      </c>
      <c r="F148" t="s">
        <v>809</v>
      </c>
      <c r="G148" t="s">
        <v>6176</v>
      </c>
      <c r="H148" t="s">
        <v>518</v>
      </c>
      <c r="I148" t="s">
        <v>810</v>
      </c>
      <c r="K148" t="s">
        <v>6175</v>
      </c>
    </row>
    <row r="149" spans="1:11" x14ac:dyDescent="0.2">
      <c r="A149" t="s">
        <v>6177</v>
      </c>
      <c r="B149">
        <v>1607</v>
      </c>
      <c r="C149" t="s">
        <v>4226</v>
      </c>
      <c r="D149" t="s">
        <v>812</v>
      </c>
      <c r="E149" t="s">
        <v>4323</v>
      </c>
      <c r="F149" t="s">
        <v>811</v>
      </c>
      <c r="G149" t="s">
        <v>6178</v>
      </c>
      <c r="H149" t="s">
        <v>518</v>
      </c>
      <c r="I149" t="s">
        <v>812</v>
      </c>
      <c r="K149" t="s">
        <v>6177</v>
      </c>
    </row>
    <row r="150" spans="1:11" x14ac:dyDescent="0.2">
      <c r="A150" t="s">
        <v>6179</v>
      </c>
      <c r="B150">
        <v>1608</v>
      </c>
      <c r="C150" t="s">
        <v>4226</v>
      </c>
      <c r="D150" t="s">
        <v>814</v>
      </c>
      <c r="E150" t="s">
        <v>4323</v>
      </c>
      <c r="F150" t="s">
        <v>813</v>
      </c>
      <c r="G150" t="s">
        <v>6180</v>
      </c>
      <c r="H150" t="s">
        <v>518</v>
      </c>
      <c r="I150" t="s">
        <v>814</v>
      </c>
      <c r="K150" t="s">
        <v>6179</v>
      </c>
    </row>
    <row r="151" spans="1:11" x14ac:dyDescent="0.2">
      <c r="A151" t="s">
        <v>6181</v>
      </c>
      <c r="B151">
        <v>1609</v>
      </c>
      <c r="C151" t="s">
        <v>4226</v>
      </c>
      <c r="D151" t="s">
        <v>816</v>
      </c>
      <c r="E151" t="s">
        <v>4323</v>
      </c>
      <c r="F151" t="s">
        <v>815</v>
      </c>
      <c r="G151" t="s">
        <v>6182</v>
      </c>
      <c r="H151" t="s">
        <v>518</v>
      </c>
      <c r="I151" t="s">
        <v>816</v>
      </c>
      <c r="K151" t="s">
        <v>6181</v>
      </c>
    </row>
    <row r="152" spans="1:11" x14ac:dyDescent="0.2">
      <c r="A152" t="s">
        <v>6183</v>
      </c>
      <c r="B152">
        <v>1610</v>
      </c>
      <c r="C152" t="s">
        <v>4226</v>
      </c>
      <c r="D152" t="s">
        <v>818</v>
      </c>
      <c r="E152" t="s">
        <v>4323</v>
      </c>
      <c r="F152" t="s">
        <v>817</v>
      </c>
      <c r="G152" t="s">
        <v>6184</v>
      </c>
      <c r="H152" t="s">
        <v>518</v>
      </c>
      <c r="I152" t="s">
        <v>818</v>
      </c>
      <c r="K152" t="s">
        <v>6183</v>
      </c>
    </row>
    <row r="153" spans="1:11" x14ac:dyDescent="0.2">
      <c r="A153" t="s">
        <v>6185</v>
      </c>
      <c r="B153">
        <v>1631</v>
      </c>
      <c r="C153" t="s">
        <v>4226</v>
      </c>
      <c r="D153" t="s">
        <v>820</v>
      </c>
      <c r="E153" t="s">
        <v>4323</v>
      </c>
      <c r="F153" t="s">
        <v>819</v>
      </c>
      <c r="G153" t="s">
        <v>6186</v>
      </c>
      <c r="H153" t="s">
        <v>518</v>
      </c>
      <c r="I153" t="s">
        <v>820</v>
      </c>
      <c r="K153" t="s">
        <v>6185</v>
      </c>
    </row>
    <row r="154" spans="1:11" x14ac:dyDescent="0.2">
      <c r="A154" t="s">
        <v>6187</v>
      </c>
      <c r="B154">
        <v>1632</v>
      </c>
      <c r="C154" t="s">
        <v>4226</v>
      </c>
      <c r="D154" t="s">
        <v>822</v>
      </c>
      <c r="E154" t="s">
        <v>4323</v>
      </c>
      <c r="F154" t="s">
        <v>821</v>
      </c>
      <c r="G154" t="s">
        <v>6188</v>
      </c>
      <c r="H154" t="s">
        <v>518</v>
      </c>
      <c r="I154" t="s">
        <v>822</v>
      </c>
      <c r="K154" t="s">
        <v>6187</v>
      </c>
    </row>
    <row r="155" spans="1:11" x14ac:dyDescent="0.2">
      <c r="A155" t="s">
        <v>6189</v>
      </c>
      <c r="B155">
        <v>1633</v>
      </c>
      <c r="C155" t="s">
        <v>4226</v>
      </c>
      <c r="D155" t="s">
        <v>824</v>
      </c>
      <c r="E155" t="s">
        <v>4323</v>
      </c>
      <c r="F155" t="s">
        <v>823</v>
      </c>
      <c r="G155" t="s">
        <v>6190</v>
      </c>
      <c r="H155" t="s">
        <v>518</v>
      </c>
      <c r="I155" t="s">
        <v>824</v>
      </c>
      <c r="K155" t="s">
        <v>6189</v>
      </c>
    </row>
    <row r="156" spans="1:11" x14ac:dyDescent="0.2">
      <c r="A156" t="s">
        <v>6191</v>
      </c>
      <c r="B156">
        <v>1634</v>
      </c>
      <c r="C156" t="s">
        <v>4226</v>
      </c>
      <c r="D156" t="s">
        <v>826</v>
      </c>
      <c r="E156" t="s">
        <v>4323</v>
      </c>
      <c r="F156" t="s">
        <v>825</v>
      </c>
      <c r="G156" t="s">
        <v>6192</v>
      </c>
      <c r="H156" t="s">
        <v>518</v>
      </c>
      <c r="I156" t="s">
        <v>826</v>
      </c>
      <c r="K156" t="s">
        <v>6191</v>
      </c>
    </row>
    <row r="157" spans="1:11" x14ac:dyDescent="0.2">
      <c r="A157" t="s">
        <v>6193</v>
      </c>
      <c r="B157">
        <v>1635</v>
      </c>
      <c r="C157" t="s">
        <v>4226</v>
      </c>
      <c r="D157" t="s">
        <v>828</v>
      </c>
      <c r="E157" t="s">
        <v>4323</v>
      </c>
      <c r="F157" t="s">
        <v>827</v>
      </c>
      <c r="G157" t="s">
        <v>6194</v>
      </c>
      <c r="H157" t="s">
        <v>518</v>
      </c>
      <c r="I157" t="s">
        <v>828</v>
      </c>
      <c r="K157" t="s">
        <v>6193</v>
      </c>
    </row>
    <row r="158" spans="1:11" x14ac:dyDescent="0.2">
      <c r="A158" t="s">
        <v>6195</v>
      </c>
      <c r="B158">
        <v>1636</v>
      </c>
      <c r="C158" t="s">
        <v>4226</v>
      </c>
      <c r="D158" t="s">
        <v>830</v>
      </c>
      <c r="E158" t="s">
        <v>4323</v>
      </c>
      <c r="F158" t="s">
        <v>829</v>
      </c>
      <c r="G158" t="s">
        <v>6196</v>
      </c>
      <c r="H158" t="s">
        <v>518</v>
      </c>
      <c r="I158" t="s">
        <v>830</v>
      </c>
      <c r="K158" t="s">
        <v>6195</v>
      </c>
    </row>
    <row r="159" spans="1:11" x14ac:dyDescent="0.2">
      <c r="A159" t="s">
        <v>6197</v>
      </c>
      <c r="B159">
        <v>1637</v>
      </c>
      <c r="C159" t="s">
        <v>4226</v>
      </c>
      <c r="D159" t="s">
        <v>832</v>
      </c>
      <c r="E159" t="s">
        <v>4323</v>
      </c>
      <c r="F159" t="s">
        <v>831</v>
      </c>
      <c r="G159" t="s">
        <v>6198</v>
      </c>
      <c r="H159" t="s">
        <v>518</v>
      </c>
      <c r="I159" t="s">
        <v>832</v>
      </c>
      <c r="K159" t="s">
        <v>6197</v>
      </c>
    </row>
    <row r="160" spans="1:11" x14ac:dyDescent="0.2">
      <c r="A160" t="s">
        <v>6199</v>
      </c>
      <c r="B160">
        <v>1638</v>
      </c>
      <c r="C160" t="s">
        <v>4226</v>
      </c>
      <c r="D160" t="s">
        <v>834</v>
      </c>
      <c r="E160" t="s">
        <v>4323</v>
      </c>
      <c r="F160" t="s">
        <v>833</v>
      </c>
      <c r="G160" t="s">
        <v>6200</v>
      </c>
      <c r="H160" t="s">
        <v>518</v>
      </c>
      <c r="I160" t="s">
        <v>834</v>
      </c>
      <c r="K160" t="s">
        <v>6199</v>
      </c>
    </row>
    <row r="161" spans="1:11" x14ac:dyDescent="0.2">
      <c r="A161" t="s">
        <v>6201</v>
      </c>
      <c r="B161">
        <v>1639</v>
      </c>
      <c r="C161" t="s">
        <v>4226</v>
      </c>
      <c r="D161" t="s">
        <v>836</v>
      </c>
      <c r="E161" t="s">
        <v>4323</v>
      </c>
      <c r="F161" t="s">
        <v>835</v>
      </c>
      <c r="G161" t="s">
        <v>6202</v>
      </c>
      <c r="H161" t="s">
        <v>518</v>
      </c>
      <c r="I161" t="s">
        <v>836</v>
      </c>
      <c r="K161" t="s">
        <v>6201</v>
      </c>
    </row>
    <row r="162" spans="1:11" x14ac:dyDescent="0.2">
      <c r="A162" t="s">
        <v>6203</v>
      </c>
      <c r="B162">
        <v>1641</v>
      </c>
      <c r="C162" t="s">
        <v>4226</v>
      </c>
      <c r="D162" t="s">
        <v>838</v>
      </c>
      <c r="E162" t="s">
        <v>4323</v>
      </c>
      <c r="F162" t="s">
        <v>837</v>
      </c>
      <c r="G162" t="s">
        <v>6204</v>
      </c>
      <c r="H162" t="s">
        <v>518</v>
      </c>
      <c r="I162" t="s">
        <v>838</v>
      </c>
      <c r="K162" t="s">
        <v>6203</v>
      </c>
    </row>
    <row r="163" spans="1:11" x14ac:dyDescent="0.2">
      <c r="A163" t="s">
        <v>6205</v>
      </c>
      <c r="B163">
        <v>1642</v>
      </c>
      <c r="C163" t="s">
        <v>4226</v>
      </c>
      <c r="D163" t="s">
        <v>840</v>
      </c>
      <c r="E163" t="s">
        <v>4323</v>
      </c>
      <c r="F163" t="s">
        <v>839</v>
      </c>
      <c r="G163" t="s">
        <v>6206</v>
      </c>
      <c r="H163" t="s">
        <v>518</v>
      </c>
      <c r="I163" t="s">
        <v>840</v>
      </c>
      <c r="K163" t="s">
        <v>6205</v>
      </c>
    </row>
    <row r="164" spans="1:11" x14ac:dyDescent="0.2">
      <c r="A164" t="s">
        <v>6207</v>
      </c>
      <c r="B164">
        <v>1643</v>
      </c>
      <c r="C164" t="s">
        <v>4226</v>
      </c>
      <c r="D164" t="s">
        <v>842</v>
      </c>
      <c r="E164" t="s">
        <v>4323</v>
      </c>
      <c r="F164" t="s">
        <v>841</v>
      </c>
      <c r="G164" t="s">
        <v>6208</v>
      </c>
      <c r="H164" t="s">
        <v>518</v>
      </c>
      <c r="I164" t="s">
        <v>842</v>
      </c>
      <c r="K164" t="s">
        <v>6207</v>
      </c>
    </row>
    <row r="165" spans="1:11" x14ac:dyDescent="0.2">
      <c r="A165" t="s">
        <v>6209</v>
      </c>
      <c r="B165">
        <v>1644</v>
      </c>
      <c r="C165" t="s">
        <v>4226</v>
      </c>
      <c r="D165" t="s">
        <v>844</v>
      </c>
      <c r="E165" t="s">
        <v>4323</v>
      </c>
      <c r="F165" t="s">
        <v>843</v>
      </c>
      <c r="G165" t="s">
        <v>6210</v>
      </c>
      <c r="H165" t="s">
        <v>518</v>
      </c>
      <c r="I165" t="s">
        <v>844</v>
      </c>
      <c r="K165" t="s">
        <v>6209</v>
      </c>
    </row>
    <row r="166" spans="1:11" x14ac:dyDescent="0.2">
      <c r="A166" t="s">
        <v>6211</v>
      </c>
      <c r="B166">
        <v>1645</v>
      </c>
      <c r="C166" t="s">
        <v>4226</v>
      </c>
      <c r="D166" t="s">
        <v>846</v>
      </c>
      <c r="E166" t="s">
        <v>4323</v>
      </c>
      <c r="F166" t="s">
        <v>845</v>
      </c>
      <c r="G166" t="s">
        <v>6212</v>
      </c>
      <c r="H166" t="s">
        <v>518</v>
      </c>
      <c r="I166" t="s">
        <v>846</v>
      </c>
      <c r="K166" t="s">
        <v>6211</v>
      </c>
    </row>
    <row r="167" spans="1:11" x14ac:dyDescent="0.2">
      <c r="A167" t="s">
        <v>6213</v>
      </c>
      <c r="B167">
        <v>1646</v>
      </c>
      <c r="C167" t="s">
        <v>4226</v>
      </c>
      <c r="D167" t="s">
        <v>848</v>
      </c>
      <c r="E167" t="s">
        <v>4323</v>
      </c>
      <c r="F167" t="s">
        <v>847</v>
      </c>
      <c r="G167" t="s">
        <v>6214</v>
      </c>
      <c r="H167" t="s">
        <v>518</v>
      </c>
      <c r="I167" t="s">
        <v>848</v>
      </c>
      <c r="K167" t="s">
        <v>6213</v>
      </c>
    </row>
    <row r="168" spans="1:11" x14ac:dyDescent="0.2">
      <c r="A168" t="s">
        <v>6215</v>
      </c>
      <c r="B168">
        <v>1647</v>
      </c>
      <c r="C168" t="s">
        <v>4226</v>
      </c>
      <c r="D168" t="s">
        <v>850</v>
      </c>
      <c r="E168" t="s">
        <v>4323</v>
      </c>
      <c r="F168" t="s">
        <v>849</v>
      </c>
      <c r="G168" t="s">
        <v>6216</v>
      </c>
      <c r="H168" t="s">
        <v>518</v>
      </c>
      <c r="I168" t="s">
        <v>850</v>
      </c>
      <c r="K168" t="s">
        <v>6215</v>
      </c>
    </row>
    <row r="169" spans="1:11" x14ac:dyDescent="0.2">
      <c r="A169" t="s">
        <v>6217</v>
      </c>
      <c r="B169">
        <v>1648</v>
      </c>
      <c r="C169" t="s">
        <v>4226</v>
      </c>
      <c r="D169" t="s">
        <v>852</v>
      </c>
      <c r="E169" t="s">
        <v>4323</v>
      </c>
      <c r="F169" t="s">
        <v>851</v>
      </c>
      <c r="G169" t="s">
        <v>6218</v>
      </c>
      <c r="H169" t="s">
        <v>518</v>
      </c>
      <c r="I169" t="s">
        <v>852</v>
      </c>
      <c r="K169" t="s">
        <v>6217</v>
      </c>
    </row>
    <row r="170" spans="1:11" x14ac:dyDescent="0.2">
      <c r="A170" t="s">
        <v>6219</v>
      </c>
      <c r="B170">
        <v>1649</v>
      </c>
      <c r="C170" t="s">
        <v>4226</v>
      </c>
      <c r="D170" t="s">
        <v>854</v>
      </c>
      <c r="E170" t="s">
        <v>4323</v>
      </c>
      <c r="F170" t="s">
        <v>853</v>
      </c>
      <c r="G170" t="s">
        <v>6220</v>
      </c>
      <c r="H170" t="s">
        <v>518</v>
      </c>
      <c r="I170" t="s">
        <v>854</v>
      </c>
      <c r="K170" t="s">
        <v>6219</v>
      </c>
    </row>
    <row r="171" spans="1:11" x14ac:dyDescent="0.2">
      <c r="A171" t="s">
        <v>6221</v>
      </c>
      <c r="B171">
        <v>1661</v>
      </c>
      <c r="C171" t="s">
        <v>4226</v>
      </c>
      <c r="D171" t="s">
        <v>856</v>
      </c>
      <c r="E171" t="s">
        <v>4323</v>
      </c>
      <c r="F171" t="s">
        <v>855</v>
      </c>
      <c r="G171" t="s">
        <v>6222</v>
      </c>
      <c r="H171" t="s">
        <v>518</v>
      </c>
      <c r="I171" t="s">
        <v>856</v>
      </c>
      <c r="K171" t="s">
        <v>6221</v>
      </c>
    </row>
    <row r="172" spans="1:11" x14ac:dyDescent="0.2">
      <c r="A172" t="s">
        <v>6223</v>
      </c>
      <c r="B172">
        <v>1662</v>
      </c>
      <c r="C172" t="s">
        <v>4226</v>
      </c>
      <c r="D172" t="s">
        <v>858</v>
      </c>
      <c r="E172" t="s">
        <v>4323</v>
      </c>
      <c r="F172" t="s">
        <v>857</v>
      </c>
      <c r="G172" t="s">
        <v>6224</v>
      </c>
      <c r="H172" t="s">
        <v>518</v>
      </c>
      <c r="I172" t="s">
        <v>858</v>
      </c>
      <c r="K172" t="s">
        <v>6223</v>
      </c>
    </row>
    <row r="173" spans="1:11" x14ac:dyDescent="0.2">
      <c r="A173" t="s">
        <v>6225</v>
      </c>
      <c r="B173">
        <v>1663</v>
      </c>
      <c r="C173" t="s">
        <v>4226</v>
      </c>
      <c r="D173" t="s">
        <v>860</v>
      </c>
      <c r="E173" t="s">
        <v>4323</v>
      </c>
      <c r="F173" t="s">
        <v>859</v>
      </c>
      <c r="G173" t="s">
        <v>6226</v>
      </c>
      <c r="H173" t="s">
        <v>518</v>
      </c>
      <c r="I173" t="s">
        <v>860</v>
      </c>
      <c r="K173" t="s">
        <v>6225</v>
      </c>
    </row>
    <row r="174" spans="1:11" x14ac:dyDescent="0.2">
      <c r="A174" t="s">
        <v>6227</v>
      </c>
      <c r="B174">
        <v>1664</v>
      </c>
      <c r="C174" t="s">
        <v>4226</v>
      </c>
      <c r="D174" t="s">
        <v>862</v>
      </c>
      <c r="E174" t="s">
        <v>4323</v>
      </c>
      <c r="F174" t="s">
        <v>861</v>
      </c>
      <c r="G174" t="s">
        <v>6228</v>
      </c>
      <c r="H174" t="s">
        <v>518</v>
      </c>
      <c r="I174" t="s">
        <v>862</v>
      </c>
      <c r="K174" t="s">
        <v>6227</v>
      </c>
    </row>
    <row r="175" spans="1:11" x14ac:dyDescent="0.2">
      <c r="A175" t="s">
        <v>6229</v>
      </c>
      <c r="B175">
        <v>1665</v>
      </c>
      <c r="C175" t="s">
        <v>4226</v>
      </c>
      <c r="D175" t="s">
        <v>864</v>
      </c>
      <c r="E175" t="s">
        <v>4323</v>
      </c>
      <c r="F175" t="s">
        <v>863</v>
      </c>
      <c r="G175" t="s">
        <v>6230</v>
      </c>
      <c r="H175" t="s">
        <v>518</v>
      </c>
      <c r="I175" t="s">
        <v>864</v>
      </c>
      <c r="K175" t="s">
        <v>6229</v>
      </c>
    </row>
    <row r="176" spans="1:11" x14ac:dyDescent="0.2">
      <c r="A176" t="s">
        <v>6231</v>
      </c>
      <c r="B176">
        <v>1667</v>
      </c>
      <c r="C176" t="s">
        <v>4226</v>
      </c>
      <c r="D176" t="s">
        <v>866</v>
      </c>
      <c r="E176" t="s">
        <v>4323</v>
      </c>
      <c r="F176" t="s">
        <v>865</v>
      </c>
      <c r="G176" t="s">
        <v>6232</v>
      </c>
      <c r="H176" t="s">
        <v>518</v>
      </c>
      <c r="I176" t="s">
        <v>866</v>
      </c>
      <c r="K176" t="s">
        <v>6231</v>
      </c>
    </row>
    <row r="177" spans="1:11" x14ac:dyDescent="0.2">
      <c r="A177" t="s">
        <v>6233</v>
      </c>
      <c r="B177">
        <v>1668</v>
      </c>
      <c r="C177" t="s">
        <v>4226</v>
      </c>
      <c r="D177" t="s">
        <v>868</v>
      </c>
      <c r="E177" t="s">
        <v>4323</v>
      </c>
      <c r="F177" t="s">
        <v>867</v>
      </c>
      <c r="G177" t="s">
        <v>6234</v>
      </c>
      <c r="H177" t="s">
        <v>518</v>
      </c>
      <c r="I177" t="s">
        <v>868</v>
      </c>
      <c r="K177" t="s">
        <v>6233</v>
      </c>
    </row>
    <row r="178" spans="1:11" x14ac:dyDescent="0.2">
      <c r="A178" t="s">
        <v>6235</v>
      </c>
      <c r="B178">
        <v>1691</v>
      </c>
      <c r="C178" t="s">
        <v>4226</v>
      </c>
      <c r="D178" t="s">
        <v>870</v>
      </c>
      <c r="E178" t="s">
        <v>4323</v>
      </c>
      <c r="F178" t="s">
        <v>869</v>
      </c>
      <c r="G178" t="s">
        <v>6236</v>
      </c>
      <c r="H178" t="s">
        <v>518</v>
      </c>
      <c r="I178" t="s">
        <v>870</v>
      </c>
      <c r="K178" t="s">
        <v>6235</v>
      </c>
    </row>
    <row r="179" spans="1:11" x14ac:dyDescent="0.2">
      <c r="A179" t="s">
        <v>6237</v>
      </c>
      <c r="B179">
        <v>1692</v>
      </c>
      <c r="C179" t="s">
        <v>4226</v>
      </c>
      <c r="D179" t="s">
        <v>872</v>
      </c>
      <c r="E179" t="s">
        <v>4323</v>
      </c>
      <c r="F179" t="s">
        <v>871</v>
      </c>
      <c r="G179" t="s">
        <v>6238</v>
      </c>
      <c r="H179" t="s">
        <v>518</v>
      </c>
      <c r="I179" t="s">
        <v>872</v>
      </c>
      <c r="K179" t="s">
        <v>6237</v>
      </c>
    </row>
    <row r="180" spans="1:11" x14ac:dyDescent="0.2">
      <c r="A180" t="s">
        <v>6239</v>
      </c>
      <c r="B180">
        <v>1693</v>
      </c>
      <c r="C180" t="s">
        <v>4226</v>
      </c>
      <c r="D180" t="s">
        <v>874</v>
      </c>
      <c r="E180" t="s">
        <v>4323</v>
      </c>
      <c r="F180" t="s">
        <v>873</v>
      </c>
      <c r="G180" t="s">
        <v>6240</v>
      </c>
      <c r="H180" t="s">
        <v>518</v>
      </c>
      <c r="I180" t="s">
        <v>874</v>
      </c>
      <c r="K180" t="s">
        <v>6239</v>
      </c>
    </row>
    <row r="181" spans="1:11" x14ac:dyDescent="0.2">
      <c r="A181" t="s">
        <v>6241</v>
      </c>
      <c r="B181">
        <v>1694</v>
      </c>
      <c r="C181" t="s">
        <v>4226</v>
      </c>
      <c r="D181" t="s">
        <v>876</v>
      </c>
      <c r="E181" t="s">
        <v>4323</v>
      </c>
      <c r="F181" t="s">
        <v>875</v>
      </c>
      <c r="G181" t="s">
        <v>6242</v>
      </c>
      <c r="H181" t="s">
        <v>518</v>
      </c>
      <c r="I181" t="s">
        <v>876</v>
      </c>
      <c r="K181" t="s">
        <v>6241</v>
      </c>
    </row>
    <row r="182" spans="1:11" x14ac:dyDescent="0.2">
      <c r="A182" t="s">
        <v>4276</v>
      </c>
      <c r="B182">
        <v>2000</v>
      </c>
      <c r="C182" t="s">
        <v>4227</v>
      </c>
      <c r="D182" t="s">
        <v>878</v>
      </c>
      <c r="E182" t="s">
        <v>4274</v>
      </c>
      <c r="F182" t="s">
        <v>877</v>
      </c>
      <c r="G182" t="s">
        <v>6243</v>
      </c>
      <c r="H182" t="s">
        <v>878</v>
      </c>
    </row>
    <row r="183" spans="1:11" x14ac:dyDescent="0.2">
      <c r="A183" t="s">
        <v>4325</v>
      </c>
      <c r="B183">
        <v>2201</v>
      </c>
      <c r="C183" t="s">
        <v>4227</v>
      </c>
      <c r="D183" t="s">
        <v>880</v>
      </c>
      <c r="E183" t="s">
        <v>4323</v>
      </c>
      <c r="F183" t="s">
        <v>879</v>
      </c>
      <c r="G183" t="s">
        <v>6244</v>
      </c>
      <c r="H183" t="s">
        <v>878</v>
      </c>
      <c r="I183" t="s">
        <v>880</v>
      </c>
    </row>
    <row r="184" spans="1:11" x14ac:dyDescent="0.2">
      <c r="A184" t="s">
        <v>4373</v>
      </c>
      <c r="B184">
        <v>2202</v>
      </c>
      <c r="C184" t="s">
        <v>4227</v>
      </c>
      <c r="D184" t="s">
        <v>882</v>
      </c>
      <c r="E184" t="s">
        <v>4323</v>
      </c>
      <c r="F184" t="s">
        <v>881</v>
      </c>
      <c r="G184" t="s">
        <v>6245</v>
      </c>
      <c r="H184" t="s">
        <v>878</v>
      </c>
      <c r="I184" t="s">
        <v>882</v>
      </c>
    </row>
    <row r="185" spans="1:11" x14ac:dyDescent="0.2">
      <c r="A185" t="s">
        <v>4421</v>
      </c>
      <c r="B185">
        <v>2203</v>
      </c>
      <c r="C185" t="s">
        <v>4227</v>
      </c>
      <c r="D185" t="s">
        <v>884</v>
      </c>
      <c r="E185" t="s">
        <v>4323</v>
      </c>
      <c r="F185" t="s">
        <v>883</v>
      </c>
      <c r="G185" t="s">
        <v>6246</v>
      </c>
      <c r="H185" t="s">
        <v>878</v>
      </c>
      <c r="I185" t="s">
        <v>884</v>
      </c>
    </row>
    <row r="186" spans="1:11" x14ac:dyDescent="0.2">
      <c r="A186" t="s">
        <v>4469</v>
      </c>
      <c r="B186">
        <v>2204</v>
      </c>
      <c r="C186" t="s">
        <v>4227</v>
      </c>
      <c r="D186" t="s">
        <v>886</v>
      </c>
      <c r="E186" t="s">
        <v>4323</v>
      </c>
      <c r="F186" t="s">
        <v>885</v>
      </c>
      <c r="G186" t="s">
        <v>6247</v>
      </c>
      <c r="H186" t="s">
        <v>878</v>
      </c>
      <c r="I186" t="s">
        <v>886</v>
      </c>
    </row>
    <row r="187" spans="1:11" x14ac:dyDescent="0.2">
      <c r="A187" t="s">
        <v>4517</v>
      </c>
      <c r="B187">
        <v>2205</v>
      </c>
      <c r="C187" t="s">
        <v>4227</v>
      </c>
      <c r="D187" t="s">
        <v>888</v>
      </c>
      <c r="E187" t="s">
        <v>4323</v>
      </c>
      <c r="F187" t="s">
        <v>887</v>
      </c>
      <c r="G187" t="s">
        <v>6248</v>
      </c>
      <c r="H187" t="s">
        <v>878</v>
      </c>
      <c r="I187" t="s">
        <v>888</v>
      </c>
    </row>
    <row r="188" spans="1:11" x14ac:dyDescent="0.2">
      <c r="A188" t="s">
        <v>6249</v>
      </c>
      <c r="B188">
        <v>2206</v>
      </c>
      <c r="C188" t="s">
        <v>4227</v>
      </c>
      <c r="D188" t="s">
        <v>890</v>
      </c>
      <c r="E188" t="s">
        <v>4323</v>
      </c>
      <c r="F188" t="s">
        <v>889</v>
      </c>
      <c r="G188" t="s">
        <v>6250</v>
      </c>
      <c r="H188" t="s">
        <v>878</v>
      </c>
      <c r="I188" t="s">
        <v>890</v>
      </c>
    </row>
    <row r="189" spans="1:11" x14ac:dyDescent="0.2">
      <c r="A189" t="s">
        <v>4613</v>
      </c>
      <c r="B189">
        <v>2207</v>
      </c>
      <c r="C189" t="s">
        <v>4227</v>
      </c>
      <c r="D189" t="s">
        <v>892</v>
      </c>
      <c r="E189" t="s">
        <v>4323</v>
      </c>
      <c r="F189" t="s">
        <v>891</v>
      </c>
      <c r="G189" t="s">
        <v>6251</v>
      </c>
      <c r="H189" t="s">
        <v>878</v>
      </c>
      <c r="I189" t="s">
        <v>892</v>
      </c>
    </row>
    <row r="190" spans="1:11" x14ac:dyDescent="0.2">
      <c r="A190" t="s">
        <v>4661</v>
      </c>
      <c r="B190">
        <v>2208</v>
      </c>
      <c r="C190" t="s">
        <v>4227</v>
      </c>
      <c r="D190" t="s">
        <v>894</v>
      </c>
      <c r="E190" t="s">
        <v>4323</v>
      </c>
      <c r="F190" t="s">
        <v>893</v>
      </c>
      <c r="G190" t="s">
        <v>6252</v>
      </c>
      <c r="H190" t="s">
        <v>878</v>
      </c>
      <c r="I190" t="s">
        <v>894</v>
      </c>
    </row>
    <row r="191" spans="1:11" x14ac:dyDescent="0.2">
      <c r="A191" t="s">
        <v>4709</v>
      </c>
      <c r="B191">
        <v>2209</v>
      </c>
      <c r="C191" t="s">
        <v>4227</v>
      </c>
      <c r="D191" t="s">
        <v>896</v>
      </c>
      <c r="E191" t="s">
        <v>4323</v>
      </c>
      <c r="F191" t="s">
        <v>895</v>
      </c>
      <c r="G191" t="s">
        <v>6253</v>
      </c>
      <c r="H191" t="s">
        <v>878</v>
      </c>
      <c r="I191" t="s">
        <v>896</v>
      </c>
    </row>
    <row r="192" spans="1:11" x14ac:dyDescent="0.2">
      <c r="A192" t="s">
        <v>4757</v>
      </c>
      <c r="B192">
        <v>2210</v>
      </c>
      <c r="C192" t="s">
        <v>4227</v>
      </c>
      <c r="D192" t="s">
        <v>898</v>
      </c>
      <c r="E192" t="s">
        <v>4323</v>
      </c>
      <c r="F192" t="s">
        <v>897</v>
      </c>
      <c r="G192" t="s">
        <v>6254</v>
      </c>
      <c r="H192" t="s">
        <v>878</v>
      </c>
      <c r="I192" t="s">
        <v>898</v>
      </c>
    </row>
    <row r="193" spans="1:9" x14ac:dyDescent="0.2">
      <c r="A193" t="s">
        <v>4805</v>
      </c>
      <c r="B193">
        <v>2301</v>
      </c>
      <c r="C193" t="s">
        <v>4227</v>
      </c>
      <c r="D193" t="s">
        <v>900</v>
      </c>
      <c r="E193" t="s">
        <v>4323</v>
      </c>
      <c r="F193" t="s">
        <v>899</v>
      </c>
      <c r="G193" t="s">
        <v>6255</v>
      </c>
      <c r="H193" t="s">
        <v>878</v>
      </c>
      <c r="I193" t="s">
        <v>900</v>
      </c>
    </row>
    <row r="194" spans="1:9" x14ac:dyDescent="0.2">
      <c r="A194" t="s">
        <v>4853</v>
      </c>
      <c r="B194">
        <v>2303</v>
      </c>
      <c r="C194" t="s">
        <v>4227</v>
      </c>
      <c r="D194" t="s">
        <v>902</v>
      </c>
      <c r="E194" t="s">
        <v>4323</v>
      </c>
      <c r="F194" t="s">
        <v>901</v>
      </c>
      <c r="G194" t="s">
        <v>6256</v>
      </c>
      <c r="H194" t="s">
        <v>878</v>
      </c>
      <c r="I194" t="s">
        <v>902</v>
      </c>
    </row>
    <row r="195" spans="1:9" x14ac:dyDescent="0.2">
      <c r="A195" t="s">
        <v>4901</v>
      </c>
      <c r="B195">
        <v>2304</v>
      </c>
      <c r="C195" t="s">
        <v>4227</v>
      </c>
      <c r="D195" t="s">
        <v>904</v>
      </c>
      <c r="E195" t="s">
        <v>4323</v>
      </c>
      <c r="F195" t="s">
        <v>903</v>
      </c>
      <c r="G195" t="s">
        <v>6257</v>
      </c>
      <c r="H195" t="s">
        <v>878</v>
      </c>
      <c r="I195" t="s">
        <v>904</v>
      </c>
    </row>
    <row r="196" spans="1:9" x14ac:dyDescent="0.2">
      <c r="A196" t="s">
        <v>4949</v>
      </c>
      <c r="B196">
        <v>2307</v>
      </c>
      <c r="C196" t="s">
        <v>4227</v>
      </c>
      <c r="D196" t="s">
        <v>906</v>
      </c>
      <c r="E196" t="s">
        <v>4323</v>
      </c>
      <c r="F196" t="s">
        <v>905</v>
      </c>
      <c r="G196" t="s">
        <v>6258</v>
      </c>
      <c r="H196" t="s">
        <v>878</v>
      </c>
      <c r="I196" t="s">
        <v>906</v>
      </c>
    </row>
    <row r="197" spans="1:9" x14ac:dyDescent="0.2">
      <c r="A197" t="s">
        <v>4997</v>
      </c>
      <c r="B197">
        <v>2321</v>
      </c>
      <c r="C197" t="s">
        <v>4227</v>
      </c>
      <c r="D197" t="s">
        <v>908</v>
      </c>
      <c r="E197" t="s">
        <v>4323</v>
      </c>
      <c r="F197" t="s">
        <v>907</v>
      </c>
      <c r="G197" t="s">
        <v>6259</v>
      </c>
      <c r="H197" t="s">
        <v>878</v>
      </c>
      <c r="I197" t="s">
        <v>908</v>
      </c>
    </row>
    <row r="198" spans="1:9" x14ac:dyDescent="0.2">
      <c r="A198" t="s">
        <v>5045</v>
      </c>
      <c r="B198">
        <v>2323</v>
      </c>
      <c r="C198" t="s">
        <v>4227</v>
      </c>
      <c r="D198" t="s">
        <v>910</v>
      </c>
      <c r="E198" t="s">
        <v>4323</v>
      </c>
      <c r="F198" t="s">
        <v>909</v>
      </c>
      <c r="G198" t="s">
        <v>6260</v>
      </c>
      <c r="H198" t="s">
        <v>878</v>
      </c>
      <c r="I198" t="s">
        <v>910</v>
      </c>
    </row>
    <row r="199" spans="1:9" x14ac:dyDescent="0.2">
      <c r="A199" t="s">
        <v>5092</v>
      </c>
      <c r="B199">
        <v>2343</v>
      </c>
      <c r="C199" t="s">
        <v>4227</v>
      </c>
      <c r="D199" t="s">
        <v>912</v>
      </c>
      <c r="E199" t="s">
        <v>4323</v>
      </c>
      <c r="F199" t="s">
        <v>911</v>
      </c>
      <c r="G199" t="s">
        <v>6261</v>
      </c>
      <c r="H199" t="s">
        <v>878</v>
      </c>
      <c r="I199" t="s">
        <v>912</v>
      </c>
    </row>
    <row r="200" spans="1:9" x14ac:dyDescent="0.2">
      <c r="A200" t="s">
        <v>5139</v>
      </c>
      <c r="B200">
        <v>2361</v>
      </c>
      <c r="C200" t="s">
        <v>4227</v>
      </c>
      <c r="D200" t="s">
        <v>914</v>
      </c>
      <c r="E200" t="s">
        <v>4323</v>
      </c>
      <c r="F200" t="s">
        <v>913</v>
      </c>
      <c r="G200" t="s">
        <v>6262</v>
      </c>
      <c r="H200" t="s">
        <v>878</v>
      </c>
      <c r="I200" t="s">
        <v>914</v>
      </c>
    </row>
    <row r="201" spans="1:9" x14ac:dyDescent="0.2">
      <c r="A201" t="s">
        <v>5184</v>
      </c>
      <c r="B201">
        <v>2362</v>
      </c>
      <c r="C201" t="s">
        <v>4227</v>
      </c>
      <c r="D201" t="s">
        <v>916</v>
      </c>
      <c r="E201" t="s">
        <v>4323</v>
      </c>
      <c r="F201" t="s">
        <v>915</v>
      </c>
      <c r="G201" t="s">
        <v>6263</v>
      </c>
      <c r="H201" t="s">
        <v>878</v>
      </c>
      <c r="I201" t="s">
        <v>916</v>
      </c>
    </row>
    <row r="202" spans="1:9" x14ac:dyDescent="0.2">
      <c r="A202" t="s">
        <v>5228</v>
      </c>
      <c r="B202">
        <v>2367</v>
      </c>
      <c r="C202" t="s">
        <v>4227</v>
      </c>
      <c r="D202" t="s">
        <v>918</v>
      </c>
      <c r="E202" t="s">
        <v>4323</v>
      </c>
      <c r="F202" t="s">
        <v>917</v>
      </c>
      <c r="G202" t="s">
        <v>6264</v>
      </c>
      <c r="H202" t="s">
        <v>878</v>
      </c>
      <c r="I202" t="s">
        <v>918</v>
      </c>
    </row>
    <row r="203" spans="1:9" x14ac:dyDescent="0.2">
      <c r="A203" t="s">
        <v>5267</v>
      </c>
      <c r="B203">
        <v>2381</v>
      </c>
      <c r="C203" t="s">
        <v>4227</v>
      </c>
      <c r="D203" t="s">
        <v>920</v>
      </c>
      <c r="E203" t="s">
        <v>4323</v>
      </c>
      <c r="F203" t="s">
        <v>919</v>
      </c>
      <c r="G203" t="s">
        <v>6265</v>
      </c>
      <c r="H203" t="s">
        <v>878</v>
      </c>
      <c r="I203" t="s">
        <v>920</v>
      </c>
    </row>
    <row r="204" spans="1:9" x14ac:dyDescent="0.2">
      <c r="A204" t="s">
        <v>5304</v>
      </c>
      <c r="B204">
        <v>2384</v>
      </c>
      <c r="C204" t="s">
        <v>4227</v>
      </c>
      <c r="D204" t="s">
        <v>922</v>
      </c>
      <c r="E204" t="s">
        <v>4323</v>
      </c>
      <c r="F204" t="s">
        <v>921</v>
      </c>
      <c r="G204" t="s">
        <v>6266</v>
      </c>
      <c r="H204" t="s">
        <v>878</v>
      </c>
      <c r="I204" t="s">
        <v>922</v>
      </c>
    </row>
    <row r="205" spans="1:9" x14ac:dyDescent="0.2">
      <c r="A205" t="s">
        <v>5340</v>
      </c>
      <c r="B205">
        <v>2387</v>
      </c>
      <c r="C205" t="s">
        <v>4227</v>
      </c>
      <c r="D205" t="s">
        <v>924</v>
      </c>
      <c r="E205" t="s">
        <v>4323</v>
      </c>
      <c r="F205" t="s">
        <v>923</v>
      </c>
      <c r="G205" t="s">
        <v>6267</v>
      </c>
      <c r="H205" t="s">
        <v>878</v>
      </c>
      <c r="I205" t="s">
        <v>924</v>
      </c>
    </row>
    <row r="206" spans="1:9" x14ac:dyDescent="0.2">
      <c r="A206" t="s">
        <v>5376</v>
      </c>
      <c r="B206">
        <v>2401</v>
      </c>
      <c r="C206" t="s">
        <v>4227</v>
      </c>
      <c r="D206" t="s">
        <v>926</v>
      </c>
      <c r="E206" t="s">
        <v>4323</v>
      </c>
      <c r="F206" t="s">
        <v>925</v>
      </c>
      <c r="G206" t="s">
        <v>6268</v>
      </c>
      <c r="H206" t="s">
        <v>878</v>
      </c>
      <c r="I206" t="s">
        <v>926</v>
      </c>
    </row>
    <row r="207" spans="1:9" x14ac:dyDescent="0.2">
      <c r="A207" t="s">
        <v>5411</v>
      </c>
      <c r="B207">
        <v>2402</v>
      </c>
      <c r="C207" t="s">
        <v>4227</v>
      </c>
      <c r="D207" t="s">
        <v>928</v>
      </c>
      <c r="E207" t="s">
        <v>4323</v>
      </c>
      <c r="F207" t="s">
        <v>927</v>
      </c>
      <c r="G207" t="s">
        <v>6269</v>
      </c>
      <c r="H207" t="s">
        <v>878</v>
      </c>
      <c r="I207" t="s">
        <v>928</v>
      </c>
    </row>
    <row r="208" spans="1:9" x14ac:dyDescent="0.2">
      <c r="A208" t="s">
        <v>5445</v>
      </c>
      <c r="B208">
        <v>2405</v>
      </c>
      <c r="C208" t="s">
        <v>4227</v>
      </c>
      <c r="D208" t="s">
        <v>930</v>
      </c>
      <c r="E208" t="s">
        <v>4323</v>
      </c>
      <c r="F208" t="s">
        <v>929</v>
      </c>
      <c r="G208" t="s">
        <v>6270</v>
      </c>
      <c r="H208" t="s">
        <v>878</v>
      </c>
      <c r="I208" t="s">
        <v>930</v>
      </c>
    </row>
    <row r="209" spans="1:9" x14ac:dyDescent="0.2">
      <c r="A209" t="s">
        <v>5477</v>
      </c>
      <c r="B209">
        <v>2406</v>
      </c>
      <c r="C209" t="s">
        <v>4227</v>
      </c>
      <c r="D209" t="s">
        <v>932</v>
      </c>
      <c r="E209" t="s">
        <v>4323</v>
      </c>
      <c r="F209" t="s">
        <v>931</v>
      </c>
      <c r="G209" t="s">
        <v>6271</v>
      </c>
      <c r="H209" t="s">
        <v>878</v>
      </c>
      <c r="I209" t="s">
        <v>932</v>
      </c>
    </row>
    <row r="210" spans="1:9" x14ac:dyDescent="0.2">
      <c r="A210" t="s">
        <v>5507</v>
      </c>
      <c r="B210">
        <v>2408</v>
      </c>
      <c r="C210" t="s">
        <v>4227</v>
      </c>
      <c r="D210" t="s">
        <v>934</v>
      </c>
      <c r="E210" t="s">
        <v>4323</v>
      </c>
      <c r="F210" t="s">
        <v>933</v>
      </c>
      <c r="G210" t="s">
        <v>6272</v>
      </c>
      <c r="H210" t="s">
        <v>878</v>
      </c>
      <c r="I210" t="s">
        <v>934</v>
      </c>
    </row>
    <row r="211" spans="1:9" x14ac:dyDescent="0.2">
      <c r="A211" t="s">
        <v>5535</v>
      </c>
      <c r="B211">
        <v>2411</v>
      </c>
      <c r="C211" t="s">
        <v>4227</v>
      </c>
      <c r="D211" t="s">
        <v>936</v>
      </c>
      <c r="E211" t="s">
        <v>4323</v>
      </c>
      <c r="F211" t="s">
        <v>935</v>
      </c>
      <c r="G211" t="s">
        <v>6273</v>
      </c>
      <c r="H211" t="s">
        <v>878</v>
      </c>
      <c r="I211" t="s">
        <v>936</v>
      </c>
    </row>
    <row r="212" spans="1:9" x14ac:dyDescent="0.2">
      <c r="A212" t="s">
        <v>5563</v>
      </c>
      <c r="B212">
        <v>2412</v>
      </c>
      <c r="C212" t="s">
        <v>4227</v>
      </c>
      <c r="D212" t="s">
        <v>938</v>
      </c>
      <c r="E212" t="s">
        <v>4323</v>
      </c>
      <c r="F212" t="s">
        <v>937</v>
      </c>
      <c r="G212" t="s">
        <v>6274</v>
      </c>
      <c r="H212" t="s">
        <v>878</v>
      </c>
      <c r="I212" t="s">
        <v>938</v>
      </c>
    </row>
    <row r="213" spans="1:9" x14ac:dyDescent="0.2">
      <c r="A213" t="s">
        <v>5590</v>
      </c>
      <c r="B213">
        <v>2423</v>
      </c>
      <c r="C213" t="s">
        <v>4227</v>
      </c>
      <c r="D213" t="s">
        <v>940</v>
      </c>
      <c r="E213" t="s">
        <v>4323</v>
      </c>
      <c r="F213" t="s">
        <v>939</v>
      </c>
      <c r="G213" t="s">
        <v>6275</v>
      </c>
      <c r="H213" t="s">
        <v>878</v>
      </c>
      <c r="I213" t="s">
        <v>940</v>
      </c>
    </row>
    <row r="214" spans="1:9" x14ac:dyDescent="0.2">
      <c r="A214" t="s">
        <v>5615</v>
      </c>
      <c r="B214">
        <v>2424</v>
      </c>
      <c r="C214" t="s">
        <v>4227</v>
      </c>
      <c r="D214" t="s">
        <v>942</v>
      </c>
      <c r="E214" t="s">
        <v>4323</v>
      </c>
      <c r="F214" t="s">
        <v>941</v>
      </c>
      <c r="G214" t="s">
        <v>6276</v>
      </c>
      <c r="H214" t="s">
        <v>878</v>
      </c>
      <c r="I214" t="s">
        <v>942</v>
      </c>
    </row>
    <row r="215" spans="1:9" x14ac:dyDescent="0.2">
      <c r="A215" t="s">
        <v>5640</v>
      </c>
      <c r="B215">
        <v>2425</v>
      </c>
      <c r="C215" t="s">
        <v>4227</v>
      </c>
      <c r="D215" t="s">
        <v>944</v>
      </c>
      <c r="E215" t="s">
        <v>4323</v>
      </c>
      <c r="F215" t="s">
        <v>943</v>
      </c>
      <c r="G215" t="s">
        <v>6277</v>
      </c>
      <c r="H215" t="s">
        <v>878</v>
      </c>
      <c r="I215" t="s">
        <v>944</v>
      </c>
    </row>
    <row r="216" spans="1:9" x14ac:dyDescent="0.2">
      <c r="A216" t="s">
        <v>5665</v>
      </c>
      <c r="B216">
        <v>2426</v>
      </c>
      <c r="C216" t="s">
        <v>4227</v>
      </c>
      <c r="D216" t="s">
        <v>946</v>
      </c>
      <c r="E216" t="s">
        <v>4323</v>
      </c>
      <c r="F216" t="s">
        <v>945</v>
      </c>
      <c r="G216" t="s">
        <v>6278</v>
      </c>
      <c r="H216" t="s">
        <v>878</v>
      </c>
      <c r="I216" t="s">
        <v>946</v>
      </c>
    </row>
    <row r="217" spans="1:9" x14ac:dyDescent="0.2">
      <c r="A217" t="s">
        <v>5688</v>
      </c>
      <c r="B217">
        <v>2441</v>
      </c>
      <c r="C217" t="s">
        <v>4227</v>
      </c>
      <c r="D217" t="s">
        <v>948</v>
      </c>
      <c r="E217" t="s">
        <v>4323</v>
      </c>
      <c r="F217" t="s">
        <v>947</v>
      </c>
      <c r="G217" t="s">
        <v>6279</v>
      </c>
      <c r="H217" t="s">
        <v>878</v>
      </c>
      <c r="I217" t="s">
        <v>948</v>
      </c>
    </row>
    <row r="218" spans="1:9" x14ac:dyDescent="0.2">
      <c r="A218" t="s">
        <v>5710</v>
      </c>
      <c r="B218">
        <v>2442</v>
      </c>
      <c r="C218" t="s">
        <v>4227</v>
      </c>
      <c r="D218" t="s">
        <v>950</v>
      </c>
      <c r="E218" t="s">
        <v>4323</v>
      </c>
      <c r="F218" t="s">
        <v>949</v>
      </c>
      <c r="G218" t="s">
        <v>6280</v>
      </c>
      <c r="H218" t="s">
        <v>878</v>
      </c>
      <c r="I218" t="s">
        <v>950</v>
      </c>
    </row>
    <row r="219" spans="1:9" x14ac:dyDescent="0.2">
      <c r="A219" t="s">
        <v>5728</v>
      </c>
      <c r="B219">
        <v>2443</v>
      </c>
      <c r="C219" t="s">
        <v>4227</v>
      </c>
      <c r="D219" t="s">
        <v>952</v>
      </c>
      <c r="E219" t="s">
        <v>4323</v>
      </c>
      <c r="F219" t="s">
        <v>951</v>
      </c>
      <c r="G219" t="s">
        <v>6281</v>
      </c>
      <c r="H219" t="s">
        <v>878</v>
      </c>
      <c r="I219" t="s">
        <v>952</v>
      </c>
    </row>
    <row r="220" spans="1:9" x14ac:dyDescent="0.2">
      <c r="A220" t="s">
        <v>5746</v>
      </c>
      <c r="B220">
        <v>2445</v>
      </c>
      <c r="C220" t="s">
        <v>4227</v>
      </c>
      <c r="D220" t="s">
        <v>954</v>
      </c>
      <c r="E220" t="s">
        <v>4323</v>
      </c>
      <c r="F220" t="s">
        <v>953</v>
      </c>
      <c r="G220" t="s">
        <v>6282</v>
      </c>
      <c r="H220" t="s">
        <v>878</v>
      </c>
      <c r="I220" t="s">
        <v>954</v>
      </c>
    </row>
    <row r="221" spans="1:9" x14ac:dyDescent="0.2">
      <c r="A221" t="s">
        <v>5764</v>
      </c>
      <c r="B221">
        <v>2446</v>
      </c>
      <c r="C221" t="s">
        <v>4227</v>
      </c>
      <c r="D221" t="s">
        <v>956</v>
      </c>
      <c r="E221" t="s">
        <v>4323</v>
      </c>
      <c r="F221" t="s">
        <v>955</v>
      </c>
      <c r="G221" t="s">
        <v>6283</v>
      </c>
      <c r="H221" t="s">
        <v>878</v>
      </c>
      <c r="I221" t="s">
        <v>956</v>
      </c>
    </row>
    <row r="222" spans="1:9" x14ac:dyDescent="0.2">
      <c r="A222" t="s">
        <v>5782</v>
      </c>
      <c r="B222">
        <v>2450</v>
      </c>
      <c r="C222" t="s">
        <v>4227</v>
      </c>
      <c r="D222" t="s">
        <v>958</v>
      </c>
      <c r="E222" t="s">
        <v>4323</v>
      </c>
      <c r="F222" t="s">
        <v>957</v>
      </c>
      <c r="G222" t="s">
        <v>6284</v>
      </c>
      <c r="H222" t="s">
        <v>878</v>
      </c>
      <c r="I222" t="s">
        <v>958</v>
      </c>
    </row>
    <row r="223" spans="1:9" x14ac:dyDescent="0.2">
      <c r="A223" t="s">
        <v>4277</v>
      </c>
      <c r="B223">
        <v>3000</v>
      </c>
      <c r="C223" t="s">
        <v>4228</v>
      </c>
      <c r="D223" t="s">
        <v>960</v>
      </c>
      <c r="E223" t="s">
        <v>4274</v>
      </c>
      <c r="F223" t="s">
        <v>959</v>
      </c>
      <c r="G223" t="s">
        <v>6285</v>
      </c>
      <c r="H223" t="s">
        <v>960</v>
      </c>
    </row>
    <row r="224" spans="1:9" x14ac:dyDescent="0.2">
      <c r="A224" t="s">
        <v>4326</v>
      </c>
      <c r="B224">
        <v>3201</v>
      </c>
      <c r="C224" t="s">
        <v>4228</v>
      </c>
      <c r="D224" t="s">
        <v>962</v>
      </c>
      <c r="E224" t="s">
        <v>4323</v>
      </c>
      <c r="F224" t="s">
        <v>961</v>
      </c>
      <c r="G224" t="s">
        <v>6286</v>
      </c>
      <c r="H224" t="s">
        <v>960</v>
      </c>
      <c r="I224" t="s">
        <v>962</v>
      </c>
    </row>
    <row r="225" spans="1:9" x14ac:dyDescent="0.2">
      <c r="A225" t="s">
        <v>4374</v>
      </c>
      <c r="B225">
        <v>3202</v>
      </c>
      <c r="C225" t="s">
        <v>4228</v>
      </c>
      <c r="D225" t="s">
        <v>964</v>
      </c>
      <c r="E225" t="s">
        <v>4323</v>
      </c>
      <c r="F225" t="s">
        <v>963</v>
      </c>
      <c r="G225" t="s">
        <v>6287</v>
      </c>
      <c r="H225" t="s">
        <v>960</v>
      </c>
      <c r="I225" t="s">
        <v>964</v>
      </c>
    </row>
    <row r="226" spans="1:9" x14ac:dyDescent="0.2">
      <c r="A226" t="s">
        <v>4422</v>
      </c>
      <c r="B226">
        <v>3203</v>
      </c>
      <c r="C226" t="s">
        <v>4228</v>
      </c>
      <c r="D226" t="s">
        <v>966</v>
      </c>
      <c r="E226" t="s">
        <v>4323</v>
      </c>
      <c r="F226" t="s">
        <v>965</v>
      </c>
      <c r="G226" t="s">
        <v>6288</v>
      </c>
      <c r="H226" t="s">
        <v>960</v>
      </c>
      <c r="I226" t="s">
        <v>966</v>
      </c>
    </row>
    <row r="227" spans="1:9" x14ac:dyDescent="0.2">
      <c r="A227" t="s">
        <v>4470</v>
      </c>
      <c r="B227">
        <v>3205</v>
      </c>
      <c r="C227" t="s">
        <v>4228</v>
      </c>
      <c r="D227" t="s">
        <v>968</v>
      </c>
      <c r="E227" t="s">
        <v>4323</v>
      </c>
      <c r="F227" t="s">
        <v>967</v>
      </c>
      <c r="G227" t="s">
        <v>6289</v>
      </c>
      <c r="H227" t="s">
        <v>960</v>
      </c>
      <c r="I227" t="s">
        <v>968</v>
      </c>
    </row>
    <row r="228" spans="1:9" x14ac:dyDescent="0.2">
      <c r="A228" t="s">
        <v>4518</v>
      </c>
      <c r="B228">
        <v>3206</v>
      </c>
      <c r="C228" t="s">
        <v>4228</v>
      </c>
      <c r="D228" t="s">
        <v>970</v>
      </c>
      <c r="E228" t="s">
        <v>4323</v>
      </c>
      <c r="F228" t="s">
        <v>969</v>
      </c>
      <c r="G228" t="s">
        <v>6290</v>
      </c>
      <c r="H228" t="s">
        <v>960</v>
      </c>
      <c r="I228" t="s">
        <v>970</v>
      </c>
    </row>
    <row r="229" spans="1:9" x14ac:dyDescent="0.2">
      <c r="A229" t="s">
        <v>4566</v>
      </c>
      <c r="B229">
        <v>3207</v>
      </c>
      <c r="C229" t="s">
        <v>4228</v>
      </c>
      <c r="D229" t="s">
        <v>972</v>
      </c>
      <c r="E229" t="s">
        <v>4323</v>
      </c>
      <c r="F229" t="s">
        <v>971</v>
      </c>
      <c r="G229" t="s">
        <v>6291</v>
      </c>
      <c r="H229" t="s">
        <v>960</v>
      </c>
      <c r="I229" t="s">
        <v>972</v>
      </c>
    </row>
    <row r="230" spans="1:9" x14ac:dyDescent="0.2">
      <c r="A230" t="s">
        <v>4614</v>
      </c>
      <c r="B230">
        <v>3208</v>
      </c>
      <c r="C230" t="s">
        <v>4228</v>
      </c>
      <c r="D230" t="s">
        <v>974</v>
      </c>
      <c r="E230" t="s">
        <v>4323</v>
      </c>
      <c r="F230" t="s">
        <v>973</v>
      </c>
      <c r="G230" t="s">
        <v>6292</v>
      </c>
      <c r="H230" t="s">
        <v>960</v>
      </c>
      <c r="I230" t="s">
        <v>974</v>
      </c>
    </row>
    <row r="231" spans="1:9" x14ac:dyDescent="0.2">
      <c r="A231" t="s">
        <v>4662</v>
      </c>
      <c r="B231">
        <v>3209</v>
      </c>
      <c r="C231" t="s">
        <v>4228</v>
      </c>
      <c r="D231" t="s">
        <v>976</v>
      </c>
      <c r="E231" t="s">
        <v>4323</v>
      </c>
      <c r="F231" t="s">
        <v>975</v>
      </c>
      <c r="G231" t="s">
        <v>6293</v>
      </c>
      <c r="H231" t="s">
        <v>960</v>
      </c>
      <c r="I231" t="s">
        <v>976</v>
      </c>
    </row>
    <row r="232" spans="1:9" x14ac:dyDescent="0.2">
      <c r="A232" t="s">
        <v>4710</v>
      </c>
      <c r="B232">
        <v>3210</v>
      </c>
      <c r="C232" t="s">
        <v>4228</v>
      </c>
      <c r="D232" t="s">
        <v>978</v>
      </c>
      <c r="E232" t="s">
        <v>4323</v>
      </c>
      <c r="F232" t="s">
        <v>977</v>
      </c>
      <c r="G232" t="s">
        <v>6294</v>
      </c>
      <c r="H232" t="s">
        <v>960</v>
      </c>
      <c r="I232" t="s">
        <v>978</v>
      </c>
    </row>
    <row r="233" spans="1:9" x14ac:dyDescent="0.2">
      <c r="A233" t="s">
        <v>4758</v>
      </c>
      <c r="B233">
        <v>3211</v>
      </c>
      <c r="C233" t="s">
        <v>4228</v>
      </c>
      <c r="D233" t="s">
        <v>980</v>
      </c>
      <c r="E233" t="s">
        <v>4323</v>
      </c>
      <c r="F233" t="s">
        <v>979</v>
      </c>
      <c r="G233" t="s">
        <v>6295</v>
      </c>
      <c r="H233" t="s">
        <v>960</v>
      </c>
      <c r="I233" t="s">
        <v>980</v>
      </c>
    </row>
    <row r="234" spans="1:9" x14ac:dyDescent="0.2">
      <c r="A234" t="s">
        <v>4806</v>
      </c>
      <c r="B234">
        <v>3213</v>
      </c>
      <c r="C234" t="s">
        <v>4228</v>
      </c>
      <c r="D234" t="s">
        <v>982</v>
      </c>
      <c r="E234" t="s">
        <v>4323</v>
      </c>
      <c r="F234" t="s">
        <v>981</v>
      </c>
      <c r="G234" t="s">
        <v>6296</v>
      </c>
      <c r="H234" t="s">
        <v>960</v>
      </c>
      <c r="I234" t="s">
        <v>982</v>
      </c>
    </row>
    <row r="235" spans="1:9" x14ac:dyDescent="0.2">
      <c r="A235" t="s">
        <v>4854</v>
      </c>
      <c r="B235">
        <v>3214</v>
      </c>
      <c r="C235" t="s">
        <v>4228</v>
      </c>
      <c r="D235" t="s">
        <v>984</v>
      </c>
      <c r="E235" t="s">
        <v>4323</v>
      </c>
      <c r="F235" t="s">
        <v>983</v>
      </c>
      <c r="G235" t="s">
        <v>6297</v>
      </c>
      <c r="H235" t="s">
        <v>960</v>
      </c>
      <c r="I235" t="s">
        <v>984</v>
      </c>
    </row>
    <row r="236" spans="1:9" x14ac:dyDescent="0.2">
      <c r="A236" t="s">
        <v>4902</v>
      </c>
      <c r="B236">
        <v>3215</v>
      </c>
      <c r="C236" t="s">
        <v>4228</v>
      </c>
      <c r="D236" t="s">
        <v>986</v>
      </c>
      <c r="E236" t="s">
        <v>4323</v>
      </c>
      <c r="F236" t="s">
        <v>985</v>
      </c>
      <c r="G236" t="s">
        <v>6298</v>
      </c>
      <c r="H236" t="s">
        <v>960</v>
      </c>
      <c r="I236" t="s">
        <v>986</v>
      </c>
    </row>
    <row r="237" spans="1:9" x14ac:dyDescent="0.2">
      <c r="A237" t="s">
        <v>4950</v>
      </c>
      <c r="B237">
        <v>3216</v>
      </c>
      <c r="C237" t="s">
        <v>4228</v>
      </c>
      <c r="D237" t="s">
        <v>988</v>
      </c>
      <c r="E237" t="s">
        <v>4323</v>
      </c>
      <c r="F237" t="s">
        <v>987</v>
      </c>
      <c r="G237" t="s">
        <v>6299</v>
      </c>
      <c r="H237" t="s">
        <v>960</v>
      </c>
      <c r="I237" t="s">
        <v>6300</v>
      </c>
    </row>
    <row r="238" spans="1:9" x14ac:dyDescent="0.2">
      <c r="A238" t="s">
        <v>4998</v>
      </c>
      <c r="B238">
        <v>3301</v>
      </c>
      <c r="C238" t="s">
        <v>4228</v>
      </c>
      <c r="D238" t="s">
        <v>990</v>
      </c>
      <c r="E238" t="s">
        <v>4323</v>
      </c>
      <c r="F238" t="s">
        <v>989</v>
      </c>
      <c r="G238" t="s">
        <v>6301</v>
      </c>
      <c r="H238" t="s">
        <v>960</v>
      </c>
      <c r="I238" t="s">
        <v>990</v>
      </c>
    </row>
    <row r="239" spans="1:9" x14ac:dyDescent="0.2">
      <c r="A239" t="s">
        <v>5046</v>
      </c>
      <c r="B239">
        <v>3302</v>
      </c>
      <c r="C239" t="s">
        <v>4228</v>
      </c>
      <c r="D239" t="s">
        <v>992</v>
      </c>
      <c r="E239" t="s">
        <v>4323</v>
      </c>
      <c r="F239" t="s">
        <v>991</v>
      </c>
      <c r="G239" t="s">
        <v>6302</v>
      </c>
      <c r="H239" t="s">
        <v>960</v>
      </c>
      <c r="I239" t="s">
        <v>992</v>
      </c>
    </row>
    <row r="240" spans="1:9" x14ac:dyDescent="0.2">
      <c r="A240" t="s">
        <v>5093</v>
      </c>
      <c r="B240">
        <v>3303</v>
      </c>
      <c r="C240" t="s">
        <v>4228</v>
      </c>
      <c r="D240" t="s">
        <v>994</v>
      </c>
      <c r="E240" t="s">
        <v>4323</v>
      </c>
      <c r="F240" t="s">
        <v>993</v>
      </c>
      <c r="G240" t="s">
        <v>6303</v>
      </c>
      <c r="H240" t="s">
        <v>960</v>
      </c>
      <c r="I240" t="s">
        <v>994</v>
      </c>
    </row>
    <row r="241" spans="1:9" x14ac:dyDescent="0.2">
      <c r="A241" t="s">
        <v>5140</v>
      </c>
      <c r="B241">
        <v>3321</v>
      </c>
      <c r="C241" t="s">
        <v>4228</v>
      </c>
      <c r="D241" t="s">
        <v>996</v>
      </c>
      <c r="E241" t="s">
        <v>4323</v>
      </c>
      <c r="F241" t="s">
        <v>995</v>
      </c>
      <c r="G241" t="s">
        <v>6304</v>
      </c>
      <c r="H241" t="s">
        <v>960</v>
      </c>
      <c r="I241" t="s">
        <v>996</v>
      </c>
    </row>
    <row r="242" spans="1:9" x14ac:dyDescent="0.2">
      <c r="A242" t="s">
        <v>5185</v>
      </c>
      <c r="B242">
        <v>3322</v>
      </c>
      <c r="C242" t="s">
        <v>4228</v>
      </c>
      <c r="D242" t="s">
        <v>998</v>
      </c>
      <c r="E242" t="s">
        <v>4323</v>
      </c>
      <c r="F242" t="s">
        <v>997</v>
      </c>
      <c r="G242" t="s">
        <v>6305</v>
      </c>
      <c r="H242" t="s">
        <v>960</v>
      </c>
      <c r="I242" t="s">
        <v>998</v>
      </c>
    </row>
    <row r="243" spans="1:9" x14ac:dyDescent="0.2">
      <c r="A243" t="s">
        <v>5229</v>
      </c>
      <c r="B243">
        <v>3366</v>
      </c>
      <c r="C243" t="s">
        <v>4228</v>
      </c>
      <c r="D243" t="s">
        <v>1000</v>
      </c>
      <c r="E243" t="s">
        <v>4323</v>
      </c>
      <c r="F243" t="s">
        <v>999</v>
      </c>
      <c r="G243" t="s">
        <v>6306</v>
      </c>
      <c r="H243" t="s">
        <v>960</v>
      </c>
      <c r="I243" t="s">
        <v>1000</v>
      </c>
    </row>
    <row r="244" spans="1:9" x14ac:dyDescent="0.2">
      <c r="A244" t="s">
        <v>5268</v>
      </c>
      <c r="B244">
        <v>3381</v>
      </c>
      <c r="C244" t="s">
        <v>4228</v>
      </c>
      <c r="D244" t="s">
        <v>6307</v>
      </c>
      <c r="E244" t="s">
        <v>4323</v>
      </c>
      <c r="F244" t="s">
        <v>1001</v>
      </c>
      <c r="G244" t="s">
        <v>6308</v>
      </c>
      <c r="H244" t="s">
        <v>960</v>
      </c>
      <c r="I244" t="s">
        <v>1002</v>
      </c>
    </row>
    <row r="245" spans="1:9" x14ac:dyDescent="0.2">
      <c r="A245" t="s">
        <v>5305</v>
      </c>
      <c r="B245">
        <v>3402</v>
      </c>
      <c r="C245" t="s">
        <v>4228</v>
      </c>
      <c r="D245" t="s">
        <v>1004</v>
      </c>
      <c r="E245" t="s">
        <v>4323</v>
      </c>
      <c r="F245" t="s">
        <v>1003</v>
      </c>
      <c r="G245" t="s">
        <v>6309</v>
      </c>
      <c r="H245" t="s">
        <v>960</v>
      </c>
      <c r="I245" t="s">
        <v>1004</v>
      </c>
    </row>
    <row r="246" spans="1:9" x14ac:dyDescent="0.2">
      <c r="A246" t="s">
        <v>5341</v>
      </c>
      <c r="B246">
        <v>3441</v>
      </c>
      <c r="C246" t="s">
        <v>4228</v>
      </c>
      <c r="D246" t="s">
        <v>1006</v>
      </c>
      <c r="E246" t="s">
        <v>4323</v>
      </c>
      <c r="F246" t="s">
        <v>1005</v>
      </c>
      <c r="G246" t="s">
        <v>6310</v>
      </c>
      <c r="H246" t="s">
        <v>960</v>
      </c>
      <c r="I246" t="s">
        <v>1006</v>
      </c>
    </row>
    <row r="247" spans="1:9" x14ac:dyDescent="0.2">
      <c r="A247" t="s">
        <v>5377</v>
      </c>
      <c r="B247">
        <v>3461</v>
      </c>
      <c r="C247" t="s">
        <v>4228</v>
      </c>
      <c r="D247" t="s">
        <v>1008</v>
      </c>
      <c r="E247" t="s">
        <v>4323</v>
      </c>
      <c r="F247" t="s">
        <v>1007</v>
      </c>
      <c r="G247" t="s">
        <v>6311</v>
      </c>
      <c r="H247" t="s">
        <v>960</v>
      </c>
      <c r="I247" t="s">
        <v>1008</v>
      </c>
    </row>
    <row r="248" spans="1:9" x14ac:dyDescent="0.2">
      <c r="A248" t="s">
        <v>5412</v>
      </c>
      <c r="B248">
        <v>3482</v>
      </c>
      <c r="C248" t="s">
        <v>4228</v>
      </c>
      <c r="D248" t="s">
        <v>1010</v>
      </c>
      <c r="E248" t="s">
        <v>4323</v>
      </c>
      <c r="F248" t="s">
        <v>1009</v>
      </c>
      <c r="G248" t="s">
        <v>6312</v>
      </c>
      <c r="H248" t="s">
        <v>960</v>
      </c>
      <c r="I248" t="s">
        <v>1010</v>
      </c>
    </row>
    <row r="249" spans="1:9" x14ac:dyDescent="0.2">
      <c r="A249" t="s">
        <v>5446</v>
      </c>
      <c r="B249">
        <v>3483</v>
      </c>
      <c r="C249" t="s">
        <v>4228</v>
      </c>
      <c r="D249" t="s">
        <v>1012</v>
      </c>
      <c r="E249" t="s">
        <v>4323</v>
      </c>
      <c r="F249" t="s">
        <v>1011</v>
      </c>
      <c r="G249" t="s">
        <v>6313</v>
      </c>
      <c r="H249" t="s">
        <v>960</v>
      </c>
      <c r="I249" t="s">
        <v>1012</v>
      </c>
    </row>
    <row r="250" spans="1:9" x14ac:dyDescent="0.2">
      <c r="A250" t="s">
        <v>5478</v>
      </c>
      <c r="B250">
        <v>3484</v>
      </c>
      <c r="C250" t="s">
        <v>4228</v>
      </c>
      <c r="D250" t="s">
        <v>1014</v>
      </c>
      <c r="E250" t="s">
        <v>4323</v>
      </c>
      <c r="F250" t="s">
        <v>1013</v>
      </c>
      <c r="G250" t="s">
        <v>6314</v>
      </c>
      <c r="H250" t="s">
        <v>960</v>
      </c>
      <c r="I250" t="s">
        <v>1014</v>
      </c>
    </row>
    <row r="251" spans="1:9" x14ac:dyDescent="0.2">
      <c r="A251" t="s">
        <v>5508</v>
      </c>
      <c r="B251">
        <v>3485</v>
      </c>
      <c r="C251" t="s">
        <v>4228</v>
      </c>
      <c r="D251" t="s">
        <v>1016</v>
      </c>
      <c r="E251" t="s">
        <v>4323</v>
      </c>
      <c r="F251" t="s">
        <v>1015</v>
      </c>
      <c r="G251" t="s">
        <v>6315</v>
      </c>
      <c r="H251" t="s">
        <v>960</v>
      </c>
      <c r="I251" t="s">
        <v>1016</v>
      </c>
    </row>
    <row r="252" spans="1:9" x14ac:dyDescent="0.2">
      <c r="A252" t="s">
        <v>5536</v>
      </c>
      <c r="B252">
        <v>3501</v>
      </c>
      <c r="C252" t="s">
        <v>4228</v>
      </c>
      <c r="D252" t="s">
        <v>1018</v>
      </c>
      <c r="E252" t="s">
        <v>4323</v>
      </c>
      <c r="F252" t="s">
        <v>1017</v>
      </c>
      <c r="G252" t="s">
        <v>6316</v>
      </c>
      <c r="H252" t="s">
        <v>960</v>
      </c>
      <c r="I252" t="s">
        <v>1018</v>
      </c>
    </row>
    <row r="253" spans="1:9" x14ac:dyDescent="0.2">
      <c r="A253" t="s">
        <v>5564</v>
      </c>
      <c r="B253">
        <v>3503</v>
      </c>
      <c r="C253" t="s">
        <v>4228</v>
      </c>
      <c r="D253" t="s">
        <v>1020</v>
      </c>
      <c r="E253" t="s">
        <v>4323</v>
      </c>
      <c r="F253" t="s">
        <v>1019</v>
      </c>
      <c r="G253" t="s">
        <v>6317</v>
      </c>
      <c r="H253" t="s">
        <v>960</v>
      </c>
      <c r="I253" t="s">
        <v>1020</v>
      </c>
    </row>
    <row r="254" spans="1:9" x14ac:dyDescent="0.2">
      <c r="A254" t="s">
        <v>5591</v>
      </c>
      <c r="B254">
        <v>3506</v>
      </c>
      <c r="C254" t="s">
        <v>4228</v>
      </c>
      <c r="D254" t="s">
        <v>1022</v>
      </c>
      <c r="E254" t="s">
        <v>4323</v>
      </c>
      <c r="F254" t="s">
        <v>1021</v>
      </c>
      <c r="G254" t="s">
        <v>6318</v>
      </c>
      <c r="H254" t="s">
        <v>960</v>
      </c>
      <c r="I254" t="s">
        <v>1022</v>
      </c>
    </row>
    <row r="255" spans="1:9" x14ac:dyDescent="0.2">
      <c r="A255" t="s">
        <v>5616</v>
      </c>
      <c r="B255">
        <v>3507</v>
      </c>
      <c r="C255" t="s">
        <v>4228</v>
      </c>
      <c r="D255" t="s">
        <v>1024</v>
      </c>
      <c r="E255" t="s">
        <v>4323</v>
      </c>
      <c r="F255" t="s">
        <v>1023</v>
      </c>
      <c r="G255" t="s">
        <v>6319</v>
      </c>
      <c r="H255" t="s">
        <v>960</v>
      </c>
      <c r="I255" t="s">
        <v>1024</v>
      </c>
    </row>
    <row r="256" spans="1:9" x14ac:dyDescent="0.2">
      <c r="A256" t="s">
        <v>5641</v>
      </c>
      <c r="B256">
        <v>3524</v>
      </c>
      <c r="C256" t="s">
        <v>4228</v>
      </c>
      <c r="D256" t="s">
        <v>1026</v>
      </c>
      <c r="E256" t="s">
        <v>4323</v>
      </c>
      <c r="F256" t="s">
        <v>1025</v>
      </c>
      <c r="G256" t="s">
        <v>6320</v>
      </c>
      <c r="H256" t="s">
        <v>960</v>
      </c>
      <c r="I256" t="s">
        <v>1026</v>
      </c>
    </row>
    <row r="257" spans="1:9" x14ac:dyDescent="0.2">
      <c r="A257" t="s">
        <v>4278</v>
      </c>
      <c r="B257">
        <v>4000</v>
      </c>
      <c r="C257" t="s">
        <v>4229</v>
      </c>
      <c r="D257" t="s">
        <v>1028</v>
      </c>
      <c r="E257" t="s">
        <v>4274</v>
      </c>
      <c r="F257" t="s">
        <v>1027</v>
      </c>
      <c r="G257" t="s">
        <v>6321</v>
      </c>
      <c r="H257" t="s">
        <v>1028</v>
      </c>
    </row>
    <row r="258" spans="1:9" x14ac:dyDescent="0.2">
      <c r="A258" t="s">
        <v>4327</v>
      </c>
      <c r="B258">
        <v>4100</v>
      </c>
      <c r="C258" t="s">
        <v>4229</v>
      </c>
      <c r="D258" t="s">
        <v>1030</v>
      </c>
      <c r="E258" t="s">
        <v>4323</v>
      </c>
      <c r="F258" t="s">
        <v>1029</v>
      </c>
      <c r="G258" t="s">
        <v>6322</v>
      </c>
      <c r="H258" t="s">
        <v>1028</v>
      </c>
      <c r="I258" t="s">
        <v>1030</v>
      </c>
    </row>
    <row r="259" spans="1:9" x14ac:dyDescent="0.2">
      <c r="A259" t="s">
        <v>4375</v>
      </c>
      <c r="B259">
        <v>4202</v>
      </c>
      <c r="C259" t="s">
        <v>4229</v>
      </c>
      <c r="D259" t="s">
        <v>1032</v>
      </c>
      <c r="E259" t="s">
        <v>4323</v>
      </c>
      <c r="F259" t="s">
        <v>1031</v>
      </c>
      <c r="G259" t="s">
        <v>6323</v>
      </c>
      <c r="H259" t="s">
        <v>1028</v>
      </c>
      <c r="I259" t="s">
        <v>1032</v>
      </c>
    </row>
    <row r="260" spans="1:9" x14ac:dyDescent="0.2">
      <c r="A260" t="s">
        <v>4423</v>
      </c>
      <c r="B260">
        <v>4203</v>
      </c>
      <c r="C260" t="s">
        <v>4229</v>
      </c>
      <c r="D260" t="s">
        <v>1034</v>
      </c>
      <c r="E260" t="s">
        <v>4323</v>
      </c>
      <c r="F260" t="s">
        <v>1033</v>
      </c>
      <c r="G260" t="s">
        <v>6324</v>
      </c>
      <c r="H260" t="s">
        <v>1028</v>
      </c>
      <c r="I260" t="s">
        <v>1034</v>
      </c>
    </row>
    <row r="261" spans="1:9" x14ac:dyDescent="0.2">
      <c r="A261" t="s">
        <v>4471</v>
      </c>
      <c r="B261">
        <v>4205</v>
      </c>
      <c r="C261" t="s">
        <v>4229</v>
      </c>
      <c r="D261" t="s">
        <v>1036</v>
      </c>
      <c r="E261" t="s">
        <v>4323</v>
      </c>
      <c r="F261" t="s">
        <v>1035</v>
      </c>
      <c r="G261" t="s">
        <v>6325</v>
      </c>
      <c r="H261" t="s">
        <v>1028</v>
      </c>
      <c r="I261" t="s">
        <v>1036</v>
      </c>
    </row>
    <row r="262" spans="1:9" x14ac:dyDescent="0.2">
      <c r="A262" t="s">
        <v>4519</v>
      </c>
      <c r="B262">
        <v>4206</v>
      </c>
      <c r="C262" t="s">
        <v>4229</v>
      </c>
      <c r="D262" t="s">
        <v>1038</v>
      </c>
      <c r="E262" t="s">
        <v>4323</v>
      </c>
      <c r="F262" t="s">
        <v>1037</v>
      </c>
      <c r="G262" t="s">
        <v>6326</v>
      </c>
      <c r="H262" t="s">
        <v>1028</v>
      </c>
      <c r="I262" t="s">
        <v>1038</v>
      </c>
    </row>
    <row r="263" spans="1:9" x14ac:dyDescent="0.2">
      <c r="A263" t="s">
        <v>4567</v>
      </c>
      <c r="B263">
        <v>4207</v>
      </c>
      <c r="C263" t="s">
        <v>4229</v>
      </c>
      <c r="D263" t="s">
        <v>1040</v>
      </c>
      <c r="E263" t="s">
        <v>4323</v>
      </c>
      <c r="F263" t="s">
        <v>1039</v>
      </c>
      <c r="G263" t="s">
        <v>6327</v>
      </c>
      <c r="H263" t="s">
        <v>1028</v>
      </c>
      <c r="I263" t="s">
        <v>1040</v>
      </c>
    </row>
    <row r="264" spans="1:9" x14ac:dyDescent="0.2">
      <c r="A264" t="s">
        <v>4615</v>
      </c>
      <c r="B264">
        <v>4208</v>
      </c>
      <c r="C264" t="s">
        <v>4229</v>
      </c>
      <c r="D264" t="s">
        <v>1042</v>
      </c>
      <c r="E264" t="s">
        <v>4323</v>
      </c>
      <c r="F264" t="s">
        <v>1041</v>
      </c>
      <c r="G264" t="s">
        <v>6328</v>
      </c>
      <c r="H264" t="s">
        <v>1028</v>
      </c>
      <c r="I264" t="s">
        <v>1042</v>
      </c>
    </row>
    <row r="265" spans="1:9" x14ac:dyDescent="0.2">
      <c r="A265" t="s">
        <v>4663</v>
      </c>
      <c r="B265">
        <v>4209</v>
      </c>
      <c r="C265" t="s">
        <v>4229</v>
      </c>
      <c r="D265" t="s">
        <v>1044</v>
      </c>
      <c r="E265" t="s">
        <v>4323</v>
      </c>
      <c r="F265" t="s">
        <v>1043</v>
      </c>
      <c r="G265" t="s">
        <v>6329</v>
      </c>
      <c r="H265" t="s">
        <v>1028</v>
      </c>
      <c r="I265" t="s">
        <v>1044</v>
      </c>
    </row>
    <row r="266" spans="1:9" x14ac:dyDescent="0.2">
      <c r="A266" t="s">
        <v>4711</v>
      </c>
      <c r="B266">
        <v>4211</v>
      </c>
      <c r="C266" t="s">
        <v>4229</v>
      </c>
      <c r="D266" t="s">
        <v>1046</v>
      </c>
      <c r="E266" t="s">
        <v>4323</v>
      </c>
      <c r="F266" t="s">
        <v>1045</v>
      </c>
      <c r="G266" t="s">
        <v>6330</v>
      </c>
      <c r="H266" t="s">
        <v>1028</v>
      </c>
      <c r="I266" t="s">
        <v>1046</v>
      </c>
    </row>
    <row r="267" spans="1:9" x14ac:dyDescent="0.2">
      <c r="A267" t="s">
        <v>4759</v>
      </c>
      <c r="B267">
        <v>4212</v>
      </c>
      <c r="C267" t="s">
        <v>4229</v>
      </c>
      <c r="D267" t="s">
        <v>1048</v>
      </c>
      <c r="E267" t="s">
        <v>4323</v>
      </c>
      <c r="F267" t="s">
        <v>1047</v>
      </c>
      <c r="G267" t="s">
        <v>6331</v>
      </c>
      <c r="H267" t="s">
        <v>1028</v>
      </c>
      <c r="I267" t="s">
        <v>1048</v>
      </c>
    </row>
    <row r="268" spans="1:9" x14ac:dyDescent="0.2">
      <c r="A268" t="s">
        <v>4807</v>
      </c>
      <c r="B268">
        <v>4213</v>
      </c>
      <c r="C268" t="s">
        <v>4229</v>
      </c>
      <c r="D268" t="s">
        <v>1050</v>
      </c>
      <c r="E268" t="s">
        <v>4323</v>
      </c>
      <c r="F268" t="s">
        <v>1049</v>
      </c>
      <c r="G268" t="s">
        <v>6332</v>
      </c>
      <c r="H268" t="s">
        <v>1028</v>
      </c>
      <c r="I268" t="s">
        <v>1050</v>
      </c>
    </row>
    <row r="269" spans="1:9" x14ac:dyDescent="0.2">
      <c r="A269" t="s">
        <v>4855</v>
      </c>
      <c r="B269">
        <v>4214</v>
      </c>
      <c r="C269" t="s">
        <v>4229</v>
      </c>
      <c r="D269" t="s">
        <v>1052</v>
      </c>
      <c r="E269" t="s">
        <v>4323</v>
      </c>
      <c r="F269" t="s">
        <v>1051</v>
      </c>
      <c r="G269" t="s">
        <v>6333</v>
      </c>
      <c r="H269" t="s">
        <v>1028</v>
      </c>
      <c r="I269" t="s">
        <v>1052</v>
      </c>
    </row>
    <row r="270" spans="1:9" x14ac:dyDescent="0.2">
      <c r="A270" t="s">
        <v>4903</v>
      </c>
      <c r="B270">
        <v>4215</v>
      </c>
      <c r="C270" t="s">
        <v>4229</v>
      </c>
      <c r="D270" t="s">
        <v>1054</v>
      </c>
      <c r="E270" t="s">
        <v>4323</v>
      </c>
      <c r="F270" t="s">
        <v>1053</v>
      </c>
      <c r="G270" t="s">
        <v>6334</v>
      </c>
      <c r="H270" t="s">
        <v>1028</v>
      </c>
      <c r="I270" t="s">
        <v>1054</v>
      </c>
    </row>
    <row r="271" spans="1:9" x14ac:dyDescent="0.2">
      <c r="A271" t="s">
        <v>4951</v>
      </c>
      <c r="B271">
        <v>4216</v>
      </c>
      <c r="C271" t="s">
        <v>4229</v>
      </c>
      <c r="D271" t="s">
        <v>1056</v>
      </c>
      <c r="E271" t="s">
        <v>4323</v>
      </c>
      <c r="F271" t="s">
        <v>1055</v>
      </c>
      <c r="G271" t="s">
        <v>6335</v>
      </c>
      <c r="H271" t="s">
        <v>1028</v>
      </c>
      <c r="I271" t="s">
        <v>6336</v>
      </c>
    </row>
    <row r="272" spans="1:9" x14ac:dyDescent="0.2">
      <c r="A272" t="s">
        <v>4999</v>
      </c>
      <c r="B272">
        <v>4301</v>
      </c>
      <c r="C272" t="s">
        <v>4229</v>
      </c>
      <c r="D272" t="s">
        <v>1058</v>
      </c>
      <c r="E272" t="s">
        <v>4323</v>
      </c>
      <c r="F272" t="s">
        <v>1057</v>
      </c>
      <c r="G272" t="s">
        <v>6337</v>
      </c>
      <c r="H272" t="s">
        <v>1028</v>
      </c>
      <c r="I272" t="s">
        <v>1058</v>
      </c>
    </row>
    <row r="273" spans="1:9" x14ac:dyDescent="0.2">
      <c r="A273" t="s">
        <v>5047</v>
      </c>
      <c r="B273">
        <v>4302</v>
      </c>
      <c r="C273" t="s">
        <v>4229</v>
      </c>
      <c r="D273" t="s">
        <v>1060</v>
      </c>
      <c r="E273" t="s">
        <v>4323</v>
      </c>
      <c r="F273" t="s">
        <v>1059</v>
      </c>
      <c r="G273" t="s">
        <v>6338</v>
      </c>
      <c r="H273" t="s">
        <v>1028</v>
      </c>
      <c r="I273" t="s">
        <v>1060</v>
      </c>
    </row>
    <row r="274" spans="1:9" x14ac:dyDescent="0.2">
      <c r="A274" t="s">
        <v>5094</v>
      </c>
      <c r="B274">
        <v>4321</v>
      </c>
      <c r="C274" t="s">
        <v>4229</v>
      </c>
      <c r="D274" t="s">
        <v>1062</v>
      </c>
      <c r="E274" t="s">
        <v>4323</v>
      </c>
      <c r="F274" t="s">
        <v>1061</v>
      </c>
      <c r="G274" t="s">
        <v>6339</v>
      </c>
      <c r="H274" t="s">
        <v>1028</v>
      </c>
      <c r="I274" t="s">
        <v>1062</v>
      </c>
    </row>
    <row r="275" spans="1:9" x14ac:dyDescent="0.2">
      <c r="A275" t="s">
        <v>5141</v>
      </c>
      <c r="B275">
        <v>4322</v>
      </c>
      <c r="C275" t="s">
        <v>4229</v>
      </c>
      <c r="D275" t="s">
        <v>1064</v>
      </c>
      <c r="E275" t="s">
        <v>4323</v>
      </c>
      <c r="F275" t="s">
        <v>1063</v>
      </c>
      <c r="G275" t="s">
        <v>6340</v>
      </c>
      <c r="H275" t="s">
        <v>1028</v>
      </c>
      <c r="I275" t="s">
        <v>1064</v>
      </c>
    </row>
    <row r="276" spans="1:9" x14ac:dyDescent="0.2">
      <c r="A276" t="s">
        <v>5186</v>
      </c>
      <c r="B276">
        <v>4323</v>
      </c>
      <c r="C276" t="s">
        <v>4229</v>
      </c>
      <c r="D276" t="s">
        <v>1066</v>
      </c>
      <c r="E276" t="s">
        <v>4323</v>
      </c>
      <c r="F276" t="s">
        <v>1065</v>
      </c>
      <c r="G276" t="s">
        <v>6341</v>
      </c>
      <c r="H276" t="s">
        <v>1028</v>
      </c>
      <c r="I276" t="s">
        <v>1066</v>
      </c>
    </row>
    <row r="277" spans="1:9" x14ac:dyDescent="0.2">
      <c r="A277" t="s">
        <v>5230</v>
      </c>
      <c r="B277">
        <v>4324</v>
      </c>
      <c r="C277" t="s">
        <v>4229</v>
      </c>
      <c r="D277" t="s">
        <v>1068</v>
      </c>
      <c r="E277" t="s">
        <v>4323</v>
      </c>
      <c r="F277" t="s">
        <v>1067</v>
      </c>
      <c r="G277" t="s">
        <v>6342</v>
      </c>
      <c r="H277" t="s">
        <v>1028</v>
      </c>
      <c r="I277" t="s">
        <v>1068</v>
      </c>
    </row>
    <row r="278" spans="1:9" x14ac:dyDescent="0.2">
      <c r="A278" t="s">
        <v>5269</v>
      </c>
      <c r="B278">
        <v>4341</v>
      </c>
      <c r="C278" t="s">
        <v>4229</v>
      </c>
      <c r="D278" t="s">
        <v>1070</v>
      </c>
      <c r="E278" t="s">
        <v>4323</v>
      </c>
      <c r="F278" t="s">
        <v>1069</v>
      </c>
      <c r="G278" t="s">
        <v>6343</v>
      </c>
      <c r="H278" t="s">
        <v>1028</v>
      </c>
      <c r="I278" t="s">
        <v>1070</v>
      </c>
    </row>
    <row r="279" spans="1:9" x14ac:dyDescent="0.2">
      <c r="A279" t="s">
        <v>5306</v>
      </c>
      <c r="B279">
        <v>4361</v>
      </c>
      <c r="C279" t="s">
        <v>4229</v>
      </c>
      <c r="D279" t="s">
        <v>1072</v>
      </c>
      <c r="E279" t="s">
        <v>4323</v>
      </c>
      <c r="F279" t="s">
        <v>1071</v>
      </c>
      <c r="G279" t="s">
        <v>6344</v>
      </c>
      <c r="H279" t="s">
        <v>1028</v>
      </c>
      <c r="I279" t="s">
        <v>1072</v>
      </c>
    </row>
    <row r="280" spans="1:9" x14ac:dyDescent="0.2">
      <c r="A280" t="s">
        <v>5342</v>
      </c>
      <c r="B280">
        <v>4362</v>
      </c>
      <c r="C280" t="s">
        <v>4229</v>
      </c>
      <c r="D280" t="s">
        <v>1074</v>
      </c>
      <c r="E280" t="s">
        <v>4323</v>
      </c>
      <c r="F280" t="s">
        <v>1073</v>
      </c>
      <c r="G280" t="s">
        <v>6345</v>
      </c>
      <c r="H280" t="s">
        <v>1028</v>
      </c>
      <c r="I280" t="s">
        <v>1074</v>
      </c>
    </row>
    <row r="281" spans="1:9" x14ac:dyDescent="0.2">
      <c r="A281" t="s">
        <v>5378</v>
      </c>
      <c r="B281">
        <v>4401</v>
      </c>
      <c r="C281" t="s">
        <v>4229</v>
      </c>
      <c r="D281" t="s">
        <v>1076</v>
      </c>
      <c r="E281" t="s">
        <v>4323</v>
      </c>
      <c r="F281" t="s">
        <v>1075</v>
      </c>
      <c r="G281" t="s">
        <v>6346</v>
      </c>
      <c r="H281" t="s">
        <v>1028</v>
      </c>
      <c r="I281" t="s">
        <v>1076</v>
      </c>
    </row>
    <row r="282" spans="1:9" x14ac:dyDescent="0.2">
      <c r="A282" t="s">
        <v>5413</v>
      </c>
      <c r="B282">
        <v>4404</v>
      </c>
      <c r="C282" t="s">
        <v>4229</v>
      </c>
      <c r="D282" t="s">
        <v>1078</v>
      </c>
      <c r="E282" t="s">
        <v>4323</v>
      </c>
      <c r="F282" t="s">
        <v>1077</v>
      </c>
      <c r="G282" t="s">
        <v>6347</v>
      </c>
      <c r="H282" t="s">
        <v>1028</v>
      </c>
      <c r="I282" t="s">
        <v>1078</v>
      </c>
    </row>
    <row r="283" spans="1:9" x14ac:dyDescent="0.2">
      <c r="A283" t="s">
        <v>5447</v>
      </c>
      <c r="B283">
        <v>4406</v>
      </c>
      <c r="C283" t="s">
        <v>4229</v>
      </c>
      <c r="D283" t="s">
        <v>1080</v>
      </c>
      <c r="E283" t="s">
        <v>4323</v>
      </c>
      <c r="F283" t="s">
        <v>1079</v>
      </c>
      <c r="G283" t="s">
        <v>6348</v>
      </c>
      <c r="H283" t="s">
        <v>1028</v>
      </c>
      <c r="I283" t="s">
        <v>1080</v>
      </c>
    </row>
    <row r="284" spans="1:9" x14ac:dyDescent="0.2">
      <c r="A284" t="s">
        <v>5479</v>
      </c>
      <c r="B284">
        <v>4421</v>
      </c>
      <c r="C284" t="s">
        <v>4229</v>
      </c>
      <c r="D284" t="s">
        <v>1082</v>
      </c>
      <c r="E284" t="s">
        <v>4323</v>
      </c>
      <c r="F284" t="s">
        <v>1081</v>
      </c>
      <c r="G284" t="s">
        <v>6349</v>
      </c>
      <c r="H284" t="s">
        <v>1028</v>
      </c>
      <c r="I284" t="s">
        <v>1082</v>
      </c>
    </row>
    <row r="285" spans="1:9" x14ac:dyDescent="0.2">
      <c r="A285" t="s">
        <v>5509</v>
      </c>
      <c r="B285">
        <v>4422</v>
      </c>
      <c r="C285" t="s">
        <v>4229</v>
      </c>
      <c r="D285" t="s">
        <v>1084</v>
      </c>
      <c r="E285" t="s">
        <v>4323</v>
      </c>
      <c r="F285" t="s">
        <v>1083</v>
      </c>
      <c r="G285" t="s">
        <v>6350</v>
      </c>
      <c r="H285" t="s">
        <v>1028</v>
      </c>
      <c r="I285" t="s">
        <v>1084</v>
      </c>
    </row>
    <row r="286" spans="1:9" x14ac:dyDescent="0.2">
      <c r="A286" t="s">
        <v>5537</v>
      </c>
      <c r="B286">
        <v>4424</v>
      </c>
      <c r="C286" t="s">
        <v>4229</v>
      </c>
      <c r="D286" t="s">
        <v>1086</v>
      </c>
      <c r="E286" t="s">
        <v>4323</v>
      </c>
      <c r="F286" t="s">
        <v>1085</v>
      </c>
      <c r="G286" t="s">
        <v>6351</v>
      </c>
      <c r="H286" t="s">
        <v>1028</v>
      </c>
      <c r="I286" t="s">
        <v>1086</v>
      </c>
    </row>
    <row r="287" spans="1:9" x14ac:dyDescent="0.2">
      <c r="A287" t="s">
        <v>5565</v>
      </c>
      <c r="B287">
        <v>4444</v>
      </c>
      <c r="C287" t="s">
        <v>4229</v>
      </c>
      <c r="D287" t="s">
        <v>1088</v>
      </c>
      <c r="E287" t="s">
        <v>4323</v>
      </c>
      <c r="F287" t="s">
        <v>1087</v>
      </c>
      <c r="G287" t="s">
        <v>6352</v>
      </c>
      <c r="H287" t="s">
        <v>1028</v>
      </c>
      <c r="I287" t="s">
        <v>1088</v>
      </c>
    </row>
    <row r="288" spans="1:9" x14ac:dyDescent="0.2">
      <c r="A288" t="s">
        <v>5592</v>
      </c>
      <c r="B288">
        <v>4445</v>
      </c>
      <c r="C288" t="s">
        <v>4229</v>
      </c>
      <c r="D288" t="s">
        <v>1090</v>
      </c>
      <c r="E288" t="s">
        <v>4323</v>
      </c>
      <c r="F288" t="s">
        <v>1089</v>
      </c>
      <c r="G288" t="s">
        <v>6353</v>
      </c>
      <c r="H288" t="s">
        <v>1028</v>
      </c>
      <c r="I288" t="s">
        <v>1090</v>
      </c>
    </row>
    <row r="289" spans="1:9" x14ac:dyDescent="0.2">
      <c r="A289" t="s">
        <v>5617</v>
      </c>
      <c r="B289">
        <v>4501</v>
      </c>
      <c r="C289" t="s">
        <v>4229</v>
      </c>
      <c r="D289" t="s">
        <v>1092</v>
      </c>
      <c r="E289" t="s">
        <v>4323</v>
      </c>
      <c r="F289" t="s">
        <v>1091</v>
      </c>
      <c r="G289" t="s">
        <v>6354</v>
      </c>
      <c r="H289" t="s">
        <v>1028</v>
      </c>
      <c r="I289" t="s">
        <v>1092</v>
      </c>
    </row>
    <row r="290" spans="1:9" x14ac:dyDescent="0.2">
      <c r="A290" t="s">
        <v>5642</v>
      </c>
      <c r="B290">
        <v>4505</v>
      </c>
      <c r="C290" t="s">
        <v>4229</v>
      </c>
      <c r="D290" t="s">
        <v>1094</v>
      </c>
      <c r="E290" t="s">
        <v>4323</v>
      </c>
      <c r="F290" t="s">
        <v>1093</v>
      </c>
      <c r="G290" t="s">
        <v>6355</v>
      </c>
      <c r="H290" t="s">
        <v>1028</v>
      </c>
      <c r="I290" t="s">
        <v>1094</v>
      </c>
    </row>
    <row r="291" spans="1:9" x14ac:dyDescent="0.2">
      <c r="A291" t="s">
        <v>5666</v>
      </c>
      <c r="B291">
        <v>4581</v>
      </c>
      <c r="C291" t="s">
        <v>4229</v>
      </c>
      <c r="D291" t="s">
        <v>1096</v>
      </c>
      <c r="E291" t="s">
        <v>4323</v>
      </c>
      <c r="F291" t="s">
        <v>1095</v>
      </c>
      <c r="G291" t="s">
        <v>6356</v>
      </c>
      <c r="H291" t="s">
        <v>1028</v>
      </c>
      <c r="I291" t="s">
        <v>1096</v>
      </c>
    </row>
    <row r="292" spans="1:9" x14ac:dyDescent="0.2">
      <c r="A292" t="s">
        <v>5689</v>
      </c>
      <c r="B292">
        <v>4606</v>
      </c>
      <c r="C292" t="s">
        <v>4229</v>
      </c>
      <c r="D292" t="s">
        <v>1098</v>
      </c>
      <c r="E292" t="s">
        <v>4323</v>
      </c>
      <c r="F292" t="s">
        <v>1097</v>
      </c>
      <c r="G292" t="s">
        <v>6357</v>
      </c>
      <c r="H292" t="s">
        <v>1028</v>
      </c>
      <c r="I292" t="s">
        <v>1098</v>
      </c>
    </row>
    <row r="293" spans="1:9" x14ac:dyDescent="0.2">
      <c r="A293" t="s">
        <v>4279</v>
      </c>
      <c r="B293">
        <v>5000</v>
      </c>
      <c r="C293" t="s">
        <v>4230</v>
      </c>
      <c r="D293" t="s">
        <v>1100</v>
      </c>
      <c r="E293" t="s">
        <v>4274</v>
      </c>
      <c r="F293" t="s">
        <v>1099</v>
      </c>
      <c r="G293" t="s">
        <v>6358</v>
      </c>
      <c r="H293" t="s">
        <v>1100</v>
      </c>
    </row>
    <row r="294" spans="1:9" x14ac:dyDescent="0.2">
      <c r="A294" t="s">
        <v>4328</v>
      </c>
      <c r="B294">
        <v>5201</v>
      </c>
      <c r="C294" t="s">
        <v>4230</v>
      </c>
      <c r="D294" t="s">
        <v>1102</v>
      </c>
      <c r="E294" t="s">
        <v>4323</v>
      </c>
      <c r="F294" t="s">
        <v>1101</v>
      </c>
      <c r="G294" t="s">
        <v>6359</v>
      </c>
      <c r="H294" t="s">
        <v>1100</v>
      </c>
      <c r="I294" t="s">
        <v>1102</v>
      </c>
    </row>
    <row r="295" spans="1:9" x14ac:dyDescent="0.2">
      <c r="A295" t="s">
        <v>4376</v>
      </c>
      <c r="B295">
        <v>5202</v>
      </c>
      <c r="C295" t="s">
        <v>4230</v>
      </c>
      <c r="D295" t="s">
        <v>1104</v>
      </c>
      <c r="E295" t="s">
        <v>4323</v>
      </c>
      <c r="F295" t="s">
        <v>1103</v>
      </c>
      <c r="G295" t="s">
        <v>6360</v>
      </c>
      <c r="H295" t="s">
        <v>1100</v>
      </c>
      <c r="I295" t="s">
        <v>1104</v>
      </c>
    </row>
    <row r="296" spans="1:9" x14ac:dyDescent="0.2">
      <c r="A296" t="s">
        <v>4424</v>
      </c>
      <c r="B296">
        <v>5203</v>
      </c>
      <c r="C296" t="s">
        <v>4230</v>
      </c>
      <c r="D296" t="s">
        <v>1106</v>
      </c>
      <c r="E296" t="s">
        <v>4323</v>
      </c>
      <c r="F296" t="s">
        <v>1105</v>
      </c>
      <c r="G296" t="s">
        <v>6361</v>
      </c>
      <c r="H296" t="s">
        <v>1100</v>
      </c>
      <c r="I296" t="s">
        <v>1106</v>
      </c>
    </row>
    <row r="297" spans="1:9" x14ac:dyDescent="0.2">
      <c r="A297" t="s">
        <v>4472</v>
      </c>
      <c r="B297">
        <v>5204</v>
      </c>
      <c r="C297" t="s">
        <v>4230</v>
      </c>
      <c r="D297" t="s">
        <v>1108</v>
      </c>
      <c r="E297" t="s">
        <v>4323</v>
      </c>
      <c r="F297" t="s">
        <v>1107</v>
      </c>
      <c r="G297" t="s">
        <v>6362</v>
      </c>
      <c r="H297" t="s">
        <v>1100</v>
      </c>
      <c r="I297" t="s">
        <v>1108</v>
      </c>
    </row>
    <row r="298" spans="1:9" x14ac:dyDescent="0.2">
      <c r="A298" t="s">
        <v>4520</v>
      </c>
      <c r="B298">
        <v>5206</v>
      </c>
      <c r="C298" t="s">
        <v>4230</v>
      </c>
      <c r="D298" t="s">
        <v>1110</v>
      </c>
      <c r="E298" t="s">
        <v>4323</v>
      </c>
      <c r="F298" t="s">
        <v>1109</v>
      </c>
      <c r="G298" t="s">
        <v>6363</v>
      </c>
      <c r="H298" t="s">
        <v>1100</v>
      </c>
      <c r="I298" t="s">
        <v>1110</v>
      </c>
    </row>
    <row r="299" spans="1:9" x14ac:dyDescent="0.2">
      <c r="A299" t="s">
        <v>4568</v>
      </c>
      <c r="B299">
        <v>5207</v>
      </c>
      <c r="C299" t="s">
        <v>4230</v>
      </c>
      <c r="D299" t="s">
        <v>1112</v>
      </c>
      <c r="E299" t="s">
        <v>4323</v>
      </c>
      <c r="F299" t="s">
        <v>1111</v>
      </c>
      <c r="G299" t="s">
        <v>6364</v>
      </c>
      <c r="H299" t="s">
        <v>1100</v>
      </c>
      <c r="I299" t="s">
        <v>1112</v>
      </c>
    </row>
    <row r="300" spans="1:9" x14ac:dyDescent="0.2">
      <c r="A300" t="s">
        <v>4616</v>
      </c>
      <c r="B300">
        <v>5209</v>
      </c>
      <c r="C300" t="s">
        <v>4230</v>
      </c>
      <c r="D300" t="s">
        <v>1114</v>
      </c>
      <c r="E300" t="s">
        <v>4323</v>
      </c>
      <c r="F300" t="s">
        <v>1113</v>
      </c>
      <c r="G300" t="s">
        <v>6365</v>
      </c>
      <c r="H300" t="s">
        <v>1100</v>
      </c>
      <c r="I300" t="s">
        <v>1114</v>
      </c>
    </row>
    <row r="301" spans="1:9" x14ac:dyDescent="0.2">
      <c r="A301" t="s">
        <v>4664</v>
      </c>
      <c r="B301">
        <v>5210</v>
      </c>
      <c r="C301" t="s">
        <v>4230</v>
      </c>
      <c r="D301" t="s">
        <v>1116</v>
      </c>
      <c r="E301" t="s">
        <v>4323</v>
      </c>
      <c r="F301" t="s">
        <v>1115</v>
      </c>
      <c r="G301" t="s">
        <v>6366</v>
      </c>
      <c r="H301" t="s">
        <v>1100</v>
      </c>
      <c r="I301" t="s">
        <v>1116</v>
      </c>
    </row>
    <row r="302" spans="1:9" x14ac:dyDescent="0.2">
      <c r="A302" t="s">
        <v>4712</v>
      </c>
      <c r="B302">
        <v>5211</v>
      </c>
      <c r="C302" t="s">
        <v>4230</v>
      </c>
      <c r="D302" t="s">
        <v>1118</v>
      </c>
      <c r="E302" t="s">
        <v>4323</v>
      </c>
      <c r="F302" t="s">
        <v>1117</v>
      </c>
      <c r="G302" t="s">
        <v>6367</v>
      </c>
      <c r="H302" t="s">
        <v>1100</v>
      </c>
      <c r="I302" t="s">
        <v>1118</v>
      </c>
    </row>
    <row r="303" spans="1:9" x14ac:dyDescent="0.2">
      <c r="A303" t="s">
        <v>4760</v>
      </c>
      <c r="B303">
        <v>5212</v>
      </c>
      <c r="C303" t="s">
        <v>4230</v>
      </c>
      <c r="D303" t="s">
        <v>1120</v>
      </c>
      <c r="E303" t="s">
        <v>4323</v>
      </c>
      <c r="F303" t="s">
        <v>1119</v>
      </c>
      <c r="G303" t="s">
        <v>6368</v>
      </c>
      <c r="H303" t="s">
        <v>1100</v>
      </c>
      <c r="I303" t="s">
        <v>1120</v>
      </c>
    </row>
    <row r="304" spans="1:9" x14ac:dyDescent="0.2">
      <c r="A304" t="s">
        <v>4808</v>
      </c>
      <c r="B304">
        <v>5213</v>
      </c>
      <c r="C304" t="s">
        <v>4230</v>
      </c>
      <c r="D304" t="s">
        <v>1122</v>
      </c>
      <c r="E304" t="s">
        <v>4323</v>
      </c>
      <c r="F304" t="s">
        <v>1121</v>
      </c>
      <c r="G304" t="s">
        <v>6369</v>
      </c>
      <c r="H304" t="s">
        <v>1100</v>
      </c>
      <c r="I304" t="s">
        <v>1122</v>
      </c>
    </row>
    <row r="305" spans="1:9" x14ac:dyDescent="0.2">
      <c r="A305" t="s">
        <v>4856</v>
      </c>
      <c r="B305">
        <v>5214</v>
      </c>
      <c r="C305" t="s">
        <v>4230</v>
      </c>
      <c r="D305" t="s">
        <v>1124</v>
      </c>
      <c r="E305" t="s">
        <v>4323</v>
      </c>
      <c r="F305" t="s">
        <v>1123</v>
      </c>
      <c r="G305" t="s">
        <v>6370</v>
      </c>
      <c r="H305" t="s">
        <v>1100</v>
      </c>
      <c r="I305" t="s">
        <v>1124</v>
      </c>
    </row>
    <row r="306" spans="1:9" x14ac:dyDescent="0.2">
      <c r="A306" t="s">
        <v>4904</v>
      </c>
      <c r="B306">
        <v>5215</v>
      </c>
      <c r="C306" t="s">
        <v>4230</v>
      </c>
      <c r="D306" t="s">
        <v>1126</v>
      </c>
      <c r="E306" t="s">
        <v>4323</v>
      </c>
      <c r="F306" t="s">
        <v>1125</v>
      </c>
      <c r="G306" t="s">
        <v>6371</v>
      </c>
      <c r="H306" t="s">
        <v>1100</v>
      </c>
      <c r="I306" t="s">
        <v>1126</v>
      </c>
    </row>
    <row r="307" spans="1:9" x14ac:dyDescent="0.2">
      <c r="A307" t="s">
        <v>4952</v>
      </c>
      <c r="B307">
        <v>5303</v>
      </c>
      <c r="C307" t="s">
        <v>4230</v>
      </c>
      <c r="D307" t="s">
        <v>1128</v>
      </c>
      <c r="E307" t="s">
        <v>4323</v>
      </c>
      <c r="F307" t="s">
        <v>1127</v>
      </c>
      <c r="G307" t="s">
        <v>6372</v>
      </c>
      <c r="H307" t="s">
        <v>1100</v>
      </c>
      <c r="I307" t="s">
        <v>1128</v>
      </c>
    </row>
    <row r="308" spans="1:9" x14ac:dyDescent="0.2">
      <c r="A308" t="s">
        <v>5000</v>
      </c>
      <c r="B308">
        <v>5327</v>
      </c>
      <c r="C308" t="s">
        <v>4230</v>
      </c>
      <c r="D308" t="s">
        <v>1130</v>
      </c>
      <c r="E308" t="s">
        <v>4323</v>
      </c>
      <c r="F308" t="s">
        <v>1129</v>
      </c>
      <c r="G308" t="s">
        <v>6373</v>
      </c>
      <c r="H308" t="s">
        <v>1100</v>
      </c>
      <c r="I308" t="s">
        <v>1130</v>
      </c>
    </row>
    <row r="309" spans="1:9" x14ac:dyDescent="0.2">
      <c r="A309" t="s">
        <v>5048</v>
      </c>
      <c r="B309">
        <v>5346</v>
      </c>
      <c r="C309" t="s">
        <v>4230</v>
      </c>
      <c r="D309" t="s">
        <v>1132</v>
      </c>
      <c r="E309" t="s">
        <v>4323</v>
      </c>
      <c r="F309" t="s">
        <v>1131</v>
      </c>
      <c r="G309" t="s">
        <v>6374</v>
      </c>
      <c r="H309" t="s">
        <v>1100</v>
      </c>
      <c r="I309" t="s">
        <v>1132</v>
      </c>
    </row>
    <row r="310" spans="1:9" x14ac:dyDescent="0.2">
      <c r="A310" t="s">
        <v>5095</v>
      </c>
      <c r="B310">
        <v>5348</v>
      </c>
      <c r="C310" t="s">
        <v>4230</v>
      </c>
      <c r="D310" t="s">
        <v>1134</v>
      </c>
      <c r="E310" t="s">
        <v>4323</v>
      </c>
      <c r="F310" t="s">
        <v>1133</v>
      </c>
      <c r="G310" t="s">
        <v>6375</v>
      </c>
      <c r="H310" t="s">
        <v>1100</v>
      </c>
      <c r="I310" t="s">
        <v>1134</v>
      </c>
    </row>
    <row r="311" spans="1:9" x14ac:dyDescent="0.2">
      <c r="A311" t="s">
        <v>5142</v>
      </c>
      <c r="B311">
        <v>5349</v>
      </c>
      <c r="C311" t="s">
        <v>4230</v>
      </c>
      <c r="D311" t="s">
        <v>1136</v>
      </c>
      <c r="E311" t="s">
        <v>4323</v>
      </c>
      <c r="F311" t="s">
        <v>1135</v>
      </c>
      <c r="G311" t="s">
        <v>6376</v>
      </c>
      <c r="H311" t="s">
        <v>1100</v>
      </c>
      <c r="I311" t="s">
        <v>1136</v>
      </c>
    </row>
    <row r="312" spans="1:9" x14ac:dyDescent="0.2">
      <c r="A312" t="s">
        <v>5187</v>
      </c>
      <c r="B312">
        <v>5361</v>
      </c>
      <c r="C312" t="s">
        <v>4230</v>
      </c>
      <c r="D312" t="s">
        <v>1138</v>
      </c>
      <c r="E312" t="s">
        <v>4323</v>
      </c>
      <c r="F312" t="s">
        <v>1137</v>
      </c>
      <c r="G312" t="s">
        <v>6377</v>
      </c>
      <c r="H312" t="s">
        <v>1100</v>
      </c>
      <c r="I312" t="s">
        <v>1138</v>
      </c>
    </row>
    <row r="313" spans="1:9" x14ac:dyDescent="0.2">
      <c r="A313" t="s">
        <v>5231</v>
      </c>
      <c r="B313">
        <v>5363</v>
      </c>
      <c r="C313" t="s">
        <v>4230</v>
      </c>
      <c r="D313" t="s">
        <v>1140</v>
      </c>
      <c r="E313" t="s">
        <v>4323</v>
      </c>
      <c r="F313" t="s">
        <v>1139</v>
      </c>
      <c r="G313" t="s">
        <v>6378</v>
      </c>
      <c r="H313" t="s">
        <v>1100</v>
      </c>
      <c r="I313" t="s">
        <v>1140</v>
      </c>
    </row>
    <row r="314" spans="1:9" x14ac:dyDescent="0.2">
      <c r="A314" t="s">
        <v>5270</v>
      </c>
      <c r="B314">
        <v>5366</v>
      </c>
      <c r="C314" t="s">
        <v>4230</v>
      </c>
      <c r="D314" t="s">
        <v>1142</v>
      </c>
      <c r="E314" t="s">
        <v>4323</v>
      </c>
      <c r="F314" t="s">
        <v>1141</v>
      </c>
      <c r="G314" t="s">
        <v>6379</v>
      </c>
      <c r="H314" t="s">
        <v>1100</v>
      </c>
      <c r="I314" t="s">
        <v>1142</v>
      </c>
    </row>
    <row r="315" spans="1:9" x14ac:dyDescent="0.2">
      <c r="A315" t="s">
        <v>5307</v>
      </c>
      <c r="B315">
        <v>5368</v>
      </c>
      <c r="C315" t="s">
        <v>4230</v>
      </c>
      <c r="D315" t="s">
        <v>1144</v>
      </c>
      <c r="E315" t="s">
        <v>4323</v>
      </c>
      <c r="F315" t="s">
        <v>1143</v>
      </c>
      <c r="G315" t="s">
        <v>6380</v>
      </c>
      <c r="H315" t="s">
        <v>1100</v>
      </c>
      <c r="I315" t="s">
        <v>1144</v>
      </c>
    </row>
    <row r="316" spans="1:9" x14ac:dyDescent="0.2">
      <c r="A316" t="s">
        <v>5343</v>
      </c>
      <c r="B316">
        <v>5434</v>
      </c>
      <c r="C316" t="s">
        <v>4230</v>
      </c>
      <c r="D316" t="s">
        <v>1146</v>
      </c>
      <c r="E316" t="s">
        <v>4323</v>
      </c>
      <c r="F316" t="s">
        <v>1145</v>
      </c>
      <c r="G316" t="s">
        <v>6381</v>
      </c>
      <c r="H316" t="s">
        <v>1100</v>
      </c>
      <c r="I316" t="s">
        <v>1146</v>
      </c>
    </row>
    <row r="317" spans="1:9" x14ac:dyDescent="0.2">
      <c r="A317" t="s">
        <v>5379</v>
      </c>
      <c r="B317">
        <v>5463</v>
      </c>
      <c r="C317" t="s">
        <v>4230</v>
      </c>
      <c r="D317" t="s">
        <v>1148</v>
      </c>
      <c r="E317" t="s">
        <v>4323</v>
      </c>
      <c r="F317" t="s">
        <v>1147</v>
      </c>
      <c r="G317" t="s">
        <v>6382</v>
      </c>
      <c r="H317" t="s">
        <v>1100</v>
      </c>
      <c r="I317" t="s">
        <v>1148</v>
      </c>
    </row>
    <row r="318" spans="1:9" x14ac:dyDescent="0.2">
      <c r="A318" t="s">
        <v>5414</v>
      </c>
      <c r="B318">
        <v>5464</v>
      </c>
      <c r="C318" t="s">
        <v>4230</v>
      </c>
      <c r="D318" t="s">
        <v>1150</v>
      </c>
      <c r="E318" t="s">
        <v>4323</v>
      </c>
      <c r="F318" t="s">
        <v>1149</v>
      </c>
      <c r="G318" t="s">
        <v>6383</v>
      </c>
      <c r="H318" t="s">
        <v>1100</v>
      </c>
      <c r="I318" t="s">
        <v>1150</v>
      </c>
    </row>
    <row r="319" spans="1:9" x14ac:dyDescent="0.2">
      <c r="A319" t="s">
        <v>4280</v>
      </c>
      <c r="B319">
        <v>6000</v>
      </c>
      <c r="C319" t="s">
        <v>4231</v>
      </c>
      <c r="D319" t="s">
        <v>1152</v>
      </c>
      <c r="E319" t="s">
        <v>4274</v>
      </c>
      <c r="F319" t="s">
        <v>1151</v>
      </c>
      <c r="G319" t="s">
        <v>6384</v>
      </c>
      <c r="H319" t="s">
        <v>1152</v>
      </c>
    </row>
    <row r="320" spans="1:9" x14ac:dyDescent="0.2">
      <c r="A320" t="s">
        <v>4329</v>
      </c>
      <c r="B320">
        <v>6201</v>
      </c>
      <c r="C320" t="s">
        <v>4231</v>
      </c>
      <c r="D320" t="s">
        <v>1154</v>
      </c>
      <c r="E320" t="s">
        <v>4323</v>
      </c>
      <c r="F320" t="s">
        <v>1153</v>
      </c>
      <c r="G320" t="s">
        <v>6385</v>
      </c>
      <c r="H320" t="s">
        <v>1152</v>
      </c>
      <c r="I320" t="s">
        <v>1154</v>
      </c>
    </row>
    <row r="321" spans="1:9" x14ac:dyDescent="0.2">
      <c r="A321" t="s">
        <v>4377</v>
      </c>
      <c r="B321">
        <v>6202</v>
      </c>
      <c r="C321" t="s">
        <v>4231</v>
      </c>
      <c r="D321" t="s">
        <v>1156</v>
      </c>
      <c r="E321" t="s">
        <v>4323</v>
      </c>
      <c r="F321" t="s">
        <v>1155</v>
      </c>
      <c r="G321" t="s">
        <v>6386</v>
      </c>
      <c r="H321" t="s">
        <v>1152</v>
      </c>
      <c r="I321" t="s">
        <v>1156</v>
      </c>
    </row>
    <row r="322" spans="1:9" x14ac:dyDescent="0.2">
      <c r="A322" t="s">
        <v>4425</v>
      </c>
      <c r="B322">
        <v>6203</v>
      </c>
      <c r="C322" t="s">
        <v>4231</v>
      </c>
      <c r="D322" t="s">
        <v>1158</v>
      </c>
      <c r="E322" t="s">
        <v>4323</v>
      </c>
      <c r="F322" t="s">
        <v>1157</v>
      </c>
      <c r="G322" t="s">
        <v>6387</v>
      </c>
      <c r="H322" t="s">
        <v>1152</v>
      </c>
      <c r="I322" t="s">
        <v>1158</v>
      </c>
    </row>
    <row r="323" spans="1:9" x14ac:dyDescent="0.2">
      <c r="A323" t="s">
        <v>4473</v>
      </c>
      <c r="B323">
        <v>6204</v>
      </c>
      <c r="C323" t="s">
        <v>4231</v>
      </c>
      <c r="D323" t="s">
        <v>1160</v>
      </c>
      <c r="E323" t="s">
        <v>4323</v>
      </c>
      <c r="F323" t="s">
        <v>1159</v>
      </c>
      <c r="G323" t="s">
        <v>6388</v>
      </c>
      <c r="H323" t="s">
        <v>1152</v>
      </c>
      <c r="I323" t="s">
        <v>1160</v>
      </c>
    </row>
    <row r="324" spans="1:9" x14ac:dyDescent="0.2">
      <c r="A324" t="s">
        <v>4521</v>
      </c>
      <c r="B324">
        <v>6205</v>
      </c>
      <c r="C324" t="s">
        <v>4231</v>
      </c>
      <c r="D324" t="s">
        <v>1162</v>
      </c>
      <c r="E324" t="s">
        <v>4323</v>
      </c>
      <c r="F324" t="s">
        <v>1161</v>
      </c>
      <c r="G324" t="s">
        <v>6389</v>
      </c>
      <c r="H324" t="s">
        <v>1152</v>
      </c>
      <c r="I324" t="s">
        <v>1162</v>
      </c>
    </row>
    <row r="325" spans="1:9" x14ac:dyDescent="0.2">
      <c r="A325" t="s">
        <v>4569</v>
      </c>
      <c r="B325">
        <v>6206</v>
      </c>
      <c r="C325" t="s">
        <v>4231</v>
      </c>
      <c r="D325" t="s">
        <v>1164</v>
      </c>
      <c r="E325" t="s">
        <v>4323</v>
      </c>
      <c r="F325" t="s">
        <v>1163</v>
      </c>
      <c r="G325" t="s">
        <v>6390</v>
      </c>
      <c r="H325" t="s">
        <v>1152</v>
      </c>
      <c r="I325" t="s">
        <v>1164</v>
      </c>
    </row>
    <row r="326" spans="1:9" x14ac:dyDescent="0.2">
      <c r="A326" t="s">
        <v>4617</v>
      </c>
      <c r="B326">
        <v>6207</v>
      </c>
      <c r="C326" t="s">
        <v>4231</v>
      </c>
      <c r="D326" t="s">
        <v>1166</v>
      </c>
      <c r="E326" t="s">
        <v>4323</v>
      </c>
      <c r="F326" t="s">
        <v>1165</v>
      </c>
      <c r="G326" t="s">
        <v>6391</v>
      </c>
      <c r="H326" t="s">
        <v>1152</v>
      </c>
      <c r="I326" t="s">
        <v>1166</v>
      </c>
    </row>
    <row r="327" spans="1:9" x14ac:dyDescent="0.2">
      <c r="A327" t="s">
        <v>4665</v>
      </c>
      <c r="B327">
        <v>6208</v>
      </c>
      <c r="C327" t="s">
        <v>4231</v>
      </c>
      <c r="D327" t="s">
        <v>1168</v>
      </c>
      <c r="E327" t="s">
        <v>4323</v>
      </c>
      <c r="F327" t="s">
        <v>1167</v>
      </c>
      <c r="G327" t="s">
        <v>6392</v>
      </c>
      <c r="H327" t="s">
        <v>1152</v>
      </c>
      <c r="I327" t="s">
        <v>1168</v>
      </c>
    </row>
    <row r="328" spans="1:9" x14ac:dyDescent="0.2">
      <c r="A328" t="s">
        <v>4713</v>
      </c>
      <c r="B328">
        <v>6209</v>
      </c>
      <c r="C328" t="s">
        <v>4231</v>
      </c>
      <c r="D328" t="s">
        <v>1170</v>
      </c>
      <c r="E328" t="s">
        <v>4323</v>
      </c>
      <c r="F328" t="s">
        <v>1169</v>
      </c>
      <c r="G328" t="s">
        <v>6393</v>
      </c>
      <c r="H328" t="s">
        <v>1152</v>
      </c>
      <c r="I328" t="s">
        <v>1170</v>
      </c>
    </row>
    <row r="329" spans="1:9" x14ac:dyDescent="0.2">
      <c r="A329" t="s">
        <v>4761</v>
      </c>
      <c r="B329">
        <v>6210</v>
      </c>
      <c r="C329" t="s">
        <v>4231</v>
      </c>
      <c r="D329" t="s">
        <v>1172</v>
      </c>
      <c r="E329" t="s">
        <v>4323</v>
      </c>
      <c r="F329" t="s">
        <v>1171</v>
      </c>
      <c r="G329" t="s">
        <v>6394</v>
      </c>
      <c r="H329" t="s">
        <v>1152</v>
      </c>
      <c r="I329" t="s">
        <v>1172</v>
      </c>
    </row>
    <row r="330" spans="1:9" x14ac:dyDescent="0.2">
      <c r="A330" t="s">
        <v>4809</v>
      </c>
      <c r="B330">
        <v>6211</v>
      </c>
      <c r="C330" t="s">
        <v>4231</v>
      </c>
      <c r="D330" t="s">
        <v>1174</v>
      </c>
      <c r="E330" t="s">
        <v>4323</v>
      </c>
      <c r="F330" t="s">
        <v>1173</v>
      </c>
      <c r="G330" t="s">
        <v>6395</v>
      </c>
      <c r="H330" t="s">
        <v>1152</v>
      </c>
      <c r="I330" t="s">
        <v>1174</v>
      </c>
    </row>
    <row r="331" spans="1:9" x14ac:dyDescent="0.2">
      <c r="A331" t="s">
        <v>4857</v>
      </c>
      <c r="B331">
        <v>6212</v>
      </c>
      <c r="C331" t="s">
        <v>4231</v>
      </c>
      <c r="D331" t="s">
        <v>1176</v>
      </c>
      <c r="E331" t="s">
        <v>4323</v>
      </c>
      <c r="F331" t="s">
        <v>1175</v>
      </c>
      <c r="G331" t="s">
        <v>6396</v>
      </c>
      <c r="H331" t="s">
        <v>1152</v>
      </c>
      <c r="I331" t="s">
        <v>1176</v>
      </c>
    </row>
    <row r="332" spans="1:9" x14ac:dyDescent="0.2">
      <c r="A332" t="s">
        <v>4905</v>
      </c>
      <c r="B332">
        <v>6213</v>
      </c>
      <c r="C332" t="s">
        <v>4231</v>
      </c>
      <c r="D332" t="s">
        <v>1178</v>
      </c>
      <c r="E332" t="s">
        <v>4323</v>
      </c>
      <c r="F332" t="s">
        <v>1177</v>
      </c>
      <c r="G332" t="s">
        <v>6397</v>
      </c>
      <c r="H332" t="s">
        <v>1152</v>
      </c>
      <c r="I332" t="s">
        <v>1178</v>
      </c>
    </row>
    <row r="333" spans="1:9" x14ac:dyDescent="0.2">
      <c r="A333" t="s">
        <v>4953</v>
      </c>
      <c r="B333">
        <v>6301</v>
      </c>
      <c r="C333" t="s">
        <v>4231</v>
      </c>
      <c r="D333" t="s">
        <v>1180</v>
      </c>
      <c r="E333" t="s">
        <v>4323</v>
      </c>
      <c r="F333" t="s">
        <v>1179</v>
      </c>
      <c r="G333" t="s">
        <v>6398</v>
      </c>
      <c r="H333" t="s">
        <v>1152</v>
      </c>
      <c r="I333" t="s">
        <v>1180</v>
      </c>
    </row>
    <row r="334" spans="1:9" x14ac:dyDescent="0.2">
      <c r="A334" t="s">
        <v>5001</v>
      </c>
      <c r="B334">
        <v>6302</v>
      </c>
      <c r="C334" t="s">
        <v>4231</v>
      </c>
      <c r="D334" t="s">
        <v>1182</v>
      </c>
      <c r="E334" t="s">
        <v>4323</v>
      </c>
      <c r="F334" t="s">
        <v>1181</v>
      </c>
      <c r="G334" t="s">
        <v>6399</v>
      </c>
      <c r="H334" t="s">
        <v>1152</v>
      </c>
      <c r="I334" t="s">
        <v>1182</v>
      </c>
    </row>
    <row r="335" spans="1:9" x14ac:dyDescent="0.2">
      <c r="A335" t="s">
        <v>5049</v>
      </c>
      <c r="B335">
        <v>6321</v>
      </c>
      <c r="C335" t="s">
        <v>4231</v>
      </c>
      <c r="D335" t="s">
        <v>1184</v>
      </c>
      <c r="E335" t="s">
        <v>4323</v>
      </c>
      <c r="F335" t="s">
        <v>1183</v>
      </c>
      <c r="G335" t="s">
        <v>6400</v>
      </c>
      <c r="H335" t="s">
        <v>1152</v>
      </c>
      <c r="I335" t="s">
        <v>1184</v>
      </c>
    </row>
    <row r="336" spans="1:9" x14ac:dyDescent="0.2">
      <c r="A336" t="s">
        <v>5096</v>
      </c>
      <c r="B336">
        <v>6322</v>
      </c>
      <c r="C336" t="s">
        <v>4231</v>
      </c>
      <c r="D336" t="s">
        <v>1186</v>
      </c>
      <c r="E336" t="s">
        <v>4323</v>
      </c>
      <c r="F336" t="s">
        <v>1185</v>
      </c>
      <c r="G336" t="s">
        <v>6401</v>
      </c>
      <c r="H336" t="s">
        <v>1152</v>
      </c>
      <c r="I336" t="s">
        <v>1186</v>
      </c>
    </row>
    <row r="337" spans="1:9" x14ac:dyDescent="0.2">
      <c r="A337" t="s">
        <v>5143</v>
      </c>
      <c r="B337">
        <v>6323</v>
      </c>
      <c r="C337" t="s">
        <v>4231</v>
      </c>
      <c r="D337" t="s">
        <v>1188</v>
      </c>
      <c r="E337" t="s">
        <v>4323</v>
      </c>
      <c r="F337" t="s">
        <v>1187</v>
      </c>
      <c r="G337" t="s">
        <v>6402</v>
      </c>
      <c r="H337" t="s">
        <v>1152</v>
      </c>
      <c r="I337" t="s">
        <v>1188</v>
      </c>
    </row>
    <row r="338" spans="1:9" x14ac:dyDescent="0.2">
      <c r="A338" t="s">
        <v>5188</v>
      </c>
      <c r="B338">
        <v>6324</v>
      </c>
      <c r="C338" t="s">
        <v>4231</v>
      </c>
      <c r="D338" t="s">
        <v>1190</v>
      </c>
      <c r="E338" t="s">
        <v>4323</v>
      </c>
      <c r="F338" t="s">
        <v>1189</v>
      </c>
      <c r="G338" t="s">
        <v>6403</v>
      </c>
      <c r="H338" t="s">
        <v>1152</v>
      </c>
      <c r="I338" t="s">
        <v>1190</v>
      </c>
    </row>
    <row r="339" spans="1:9" x14ac:dyDescent="0.2">
      <c r="A339" t="s">
        <v>5232</v>
      </c>
      <c r="B339">
        <v>6341</v>
      </c>
      <c r="C339" t="s">
        <v>4231</v>
      </c>
      <c r="D339" t="s">
        <v>1192</v>
      </c>
      <c r="E339" t="s">
        <v>4323</v>
      </c>
      <c r="F339" t="s">
        <v>1191</v>
      </c>
      <c r="G339" t="s">
        <v>6404</v>
      </c>
      <c r="H339" t="s">
        <v>1152</v>
      </c>
      <c r="I339" t="s">
        <v>1192</v>
      </c>
    </row>
    <row r="340" spans="1:9" x14ac:dyDescent="0.2">
      <c r="A340" t="s">
        <v>5271</v>
      </c>
      <c r="B340">
        <v>6361</v>
      </c>
      <c r="C340" t="s">
        <v>4231</v>
      </c>
      <c r="D340" t="s">
        <v>1194</v>
      </c>
      <c r="E340" t="s">
        <v>4323</v>
      </c>
      <c r="F340" t="s">
        <v>1193</v>
      </c>
      <c r="G340" t="s">
        <v>6405</v>
      </c>
      <c r="H340" t="s">
        <v>1152</v>
      </c>
      <c r="I340" t="s">
        <v>1194</v>
      </c>
    </row>
    <row r="341" spans="1:9" x14ac:dyDescent="0.2">
      <c r="A341" t="s">
        <v>5308</v>
      </c>
      <c r="B341">
        <v>6362</v>
      </c>
      <c r="C341" t="s">
        <v>4231</v>
      </c>
      <c r="D341" t="s">
        <v>1196</v>
      </c>
      <c r="E341" t="s">
        <v>4323</v>
      </c>
      <c r="F341" t="s">
        <v>1195</v>
      </c>
      <c r="G341" t="s">
        <v>6406</v>
      </c>
      <c r="H341" t="s">
        <v>1152</v>
      </c>
      <c r="I341" t="s">
        <v>1196</v>
      </c>
    </row>
    <row r="342" spans="1:9" x14ac:dyDescent="0.2">
      <c r="A342" t="s">
        <v>5344</v>
      </c>
      <c r="B342">
        <v>6363</v>
      </c>
      <c r="C342" t="s">
        <v>4231</v>
      </c>
      <c r="D342" t="s">
        <v>1198</v>
      </c>
      <c r="E342" t="s">
        <v>4323</v>
      </c>
      <c r="F342" t="s">
        <v>1197</v>
      </c>
      <c r="G342" t="s">
        <v>6407</v>
      </c>
      <c r="H342" t="s">
        <v>1152</v>
      </c>
      <c r="I342" t="s">
        <v>1198</v>
      </c>
    </row>
    <row r="343" spans="1:9" x14ac:dyDescent="0.2">
      <c r="A343" t="s">
        <v>5380</v>
      </c>
      <c r="B343">
        <v>6364</v>
      </c>
      <c r="C343" t="s">
        <v>4231</v>
      </c>
      <c r="D343" t="s">
        <v>1200</v>
      </c>
      <c r="E343" t="s">
        <v>4323</v>
      </c>
      <c r="F343" t="s">
        <v>1199</v>
      </c>
      <c r="G343" t="s">
        <v>6408</v>
      </c>
      <c r="H343" t="s">
        <v>1152</v>
      </c>
      <c r="I343" t="s">
        <v>1200</v>
      </c>
    </row>
    <row r="344" spans="1:9" x14ac:dyDescent="0.2">
      <c r="A344" t="s">
        <v>5415</v>
      </c>
      <c r="B344">
        <v>6365</v>
      </c>
      <c r="C344" t="s">
        <v>4231</v>
      </c>
      <c r="D344" t="s">
        <v>1202</v>
      </c>
      <c r="E344" t="s">
        <v>4323</v>
      </c>
      <c r="F344" t="s">
        <v>1201</v>
      </c>
      <c r="G344" t="s">
        <v>6409</v>
      </c>
      <c r="H344" t="s">
        <v>1152</v>
      </c>
      <c r="I344" t="s">
        <v>1202</v>
      </c>
    </row>
    <row r="345" spans="1:9" x14ac:dyDescent="0.2">
      <c r="A345" t="s">
        <v>5448</v>
      </c>
      <c r="B345">
        <v>6366</v>
      </c>
      <c r="C345" t="s">
        <v>4231</v>
      </c>
      <c r="D345" t="s">
        <v>1204</v>
      </c>
      <c r="E345" t="s">
        <v>4323</v>
      </c>
      <c r="F345" t="s">
        <v>1203</v>
      </c>
      <c r="G345" t="s">
        <v>6410</v>
      </c>
      <c r="H345" t="s">
        <v>1152</v>
      </c>
      <c r="I345" t="s">
        <v>1204</v>
      </c>
    </row>
    <row r="346" spans="1:9" x14ac:dyDescent="0.2">
      <c r="A346" t="s">
        <v>5480</v>
      </c>
      <c r="B346">
        <v>6367</v>
      </c>
      <c r="C346" t="s">
        <v>4231</v>
      </c>
      <c r="D346" t="s">
        <v>1206</v>
      </c>
      <c r="E346" t="s">
        <v>4323</v>
      </c>
      <c r="F346" t="s">
        <v>1205</v>
      </c>
      <c r="G346" t="s">
        <v>6411</v>
      </c>
      <c r="H346" t="s">
        <v>1152</v>
      </c>
      <c r="I346" t="s">
        <v>1206</v>
      </c>
    </row>
    <row r="347" spans="1:9" x14ac:dyDescent="0.2">
      <c r="A347" t="s">
        <v>5510</v>
      </c>
      <c r="B347">
        <v>6381</v>
      </c>
      <c r="C347" t="s">
        <v>4231</v>
      </c>
      <c r="D347" t="s">
        <v>1208</v>
      </c>
      <c r="E347" t="s">
        <v>4323</v>
      </c>
      <c r="F347" t="s">
        <v>1207</v>
      </c>
      <c r="G347" t="s">
        <v>6412</v>
      </c>
      <c r="H347" t="s">
        <v>1152</v>
      </c>
      <c r="I347" t="s">
        <v>1208</v>
      </c>
    </row>
    <row r="348" spans="1:9" x14ac:dyDescent="0.2">
      <c r="A348" t="s">
        <v>5538</v>
      </c>
      <c r="B348">
        <v>6382</v>
      </c>
      <c r="C348" t="s">
        <v>4231</v>
      </c>
      <c r="D348" t="s">
        <v>1210</v>
      </c>
      <c r="E348" t="s">
        <v>4323</v>
      </c>
      <c r="F348" t="s">
        <v>1209</v>
      </c>
      <c r="G348" t="s">
        <v>6413</v>
      </c>
      <c r="H348" t="s">
        <v>1152</v>
      </c>
      <c r="I348" t="s">
        <v>1210</v>
      </c>
    </row>
    <row r="349" spans="1:9" x14ac:dyDescent="0.2">
      <c r="A349" t="s">
        <v>5566</v>
      </c>
      <c r="B349">
        <v>6401</v>
      </c>
      <c r="C349" t="s">
        <v>4231</v>
      </c>
      <c r="D349" t="s">
        <v>1212</v>
      </c>
      <c r="E349" t="s">
        <v>4323</v>
      </c>
      <c r="F349" t="s">
        <v>1211</v>
      </c>
      <c r="G349" t="s">
        <v>6414</v>
      </c>
      <c r="H349" t="s">
        <v>1152</v>
      </c>
      <c r="I349" t="s">
        <v>1212</v>
      </c>
    </row>
    <row r="350" spans="1:9" x14ac:dyDescent="0.2">
      <c r="A350" t="s">
        <v>5593</v>
      </c>
      <c r="B350">
        <v>6402</v>
      </c>
      <c r="C350" t="s">
        <v>4231</v>
      </c>
      <c r="D350" t="s">
        <v>1214</v>
      </c>
      <c r="E350" t="s">
        <v>4323</v>
      </c>
      <c r="F350" t="s">
        <v>1213</v>
      </c>
      <c r="G350" t="s">
        <v>6415</v>
      </c>
      <c r="H350" t="s">
        <v>1152</v>
      </c>
      <c r="I350" t="s">
        <v>1214</v>
      </c>
    </row>
    <row r="351" spans="1:9" x14ac:dyDescent="0.2">
      <c r="A351" t="s">
        <v>5618</v>
      </c>
      <c r="B351">
        <v>6403</v>
      </c>
      <c r="C351" t="s">
        <v>4231</v>
      </c>
      <c r="D351" t="s">
        <v>1216</v>
      </c>
      <c r="E351" t="s">
        <v>4323</v>
      </c>
      <c r="F351" t="s">
        <v>1215</v>
      </c>
      <c r="G351" t="s">
        <v>6416</v>
      </c>
      <c r="H351" t="s">
        <v>1152</v>
      </c>
      <c r="I351" t="s">
        <v>1216</v>
      </c>
    </row>
    <row r="352" spans="1:9" x14ac:dyDescent="0.2">
      <c r="A352" t="s">
        <v>5643</v>
      </c>
      <c r="B352">
        <v>6426</v>
      </c>
      <c r="C352" t="s">
        <v>4231</v>
      </c>
      <c r="D352" t="s">
        <v>1218</v>
      </c>
      <c r="E352" t="s">
        <v>4323</v>
      </c>
      <c r="F352" t="s">
        <v>1217</v>
      </c>
      <c r="G352" t="s">
        <v>6417</v>
      </c>
      <c r="H352" t="s">
        <v>1152</v>
      </c>
      <c r="I352" t="s">
        <v>1218</v>
      </c>
    </row>
    <row r="353" spans="1:9" x14ac:dyDescent="0.2">
      <c r="A353" t="s">
        <v>5667</v>
      </c>
      <c r="B353">
        <v>6428</v>
      </c>
      <c r="C353" t="s">
        <v>4231</v>
      </c>
      <c r="D353" t="s">
        <v>1220</v>
      </c>
      <c r="E353" t="s">
        <v>4323</v>
      </c>
      <c r="F353" t="s">
        <v>1219</v>
      </c>
      <c r="G353" t="s">
        <v>6418</v>
      </c>
      <c r="H353" t="s">
        <v>1152</v>
      </c>
      <c r="I353" t="s">
        <v>1220</v>
      </c>
    </row>
    <row r="354" spans="1:9" x14ac:dyDescent="0.2">
      <c r="A354" t="s">
        <v>5690</v>
      </c>
      <c r="B354">
        <v>6461</v>
      </c>
      <c r="C354" t="s">
        <v>4231</v>
      </c>
      <c r="D354" t="s">
        <v>1222</v>
      </c>
      <c r="E354" t="s">
        <v>4323</v>
      </c>
      <c r="F354" t="s">
        <v>1221</v>
      </c>
      <c r="G354" t="s">
        <v>6419</v>
      </c>
      <c r="H354" t="s">
        <v>1152</v>
      </c>
      <c r="I354" t="s">
        <v>1222</v>
      </c>
    </row>
    <row r="355" spans="1:9" x14ac:dyDescent="0.2">
      <c r="A355" t="s">
        <v>4281</v>
      </c>
      <c r="B355">
        <v>7000</v>
      </c>
      <c r="C355" t="s">
        <v>4232</v>
      </c>
      <c r="D355" t="s">
        <v>1224</v>
      </c>
      <c r="E355" t="s">
        <v>4274</v>
      </c>
      <c r="F355" t="s">
        <v>1223</v>
      </c>
      <c r="G355" t="s">
        <v>6420</v>
      </c>
      <c r="H355" t="s">
        <v>1224</v>
      </c>
    </row>
    <row r="356" spans="1:9" x14ac:dyDescent="0.2">
      <c r="A356" t="s">
        <v>4330</v>
      </c>
      <c r="B356">
        <v>7201</v>
      </c>
      <c r="C356" t="s">
        <v>4232</v>
      </c>
      <c r="D356" t="s">
        <v>1226</v>
      </c>
      <c r="E356" t="s">
        <v>4323</v>
      </c>
      <c r="F356" t="s">
        <v>1225</v>
      </c>
      <c r="G356" t="s">
        <v>6421</v>
      </c>
      <c r="H356" t="s">
        <v>1224</v>
      </c>
      <c r="I356" t="s">
        <v>1226</v>
      </c>
    </row>
    <row r="357" spans="1:9" x14ac:dyDescent="0.2">
      <c r="A357" t="s">
        <v>4378</v>
      </c>
      <c r="B357">
        <v>7202</v>
      </c>
      <c r="C357" t="s">
        <v>4232</v>
      </c>
      <c r="D357" t="s">
        <v>1228</v>
      </c>
      <c r="E357" t="s">
        <v>4323</v>
      </c>
      <c r="F357" t="s">
        <v>1227</v>
      </c>
      <c r="G357" t="s">
        <v>6422</v>
      </c>
      <c r="H357" t="s">
        <v>1224</v>
      </c>
      <c r="I357" t="s">
        <v>1228</v>
      </c>
    </row>
    <row r="358" spans="1:9" x14ac:dyDescent="0.2">
      <c r="A358" t="s">
        <v>4426</v>
      </c>
      <c r="B358">
        <v>7203</v>
      </c>
      <c r="C358" t="s">
        <v>4232</v>
      </c>
      <c r="D358" t="s">
        <v>1230</v>
      </c>
      <c r="E358" t="s">
        <v>4323</v>
      </c>
      <c r="F358" t="s">
        <v>1229</v>
      </c>
      <c r="G358" t="s">
        <v>6423</v>
      </c>
      <c r="H358" t="s">
        <v>1224</v>
      </c>
      <c r="I358" t="s">
        <v>1230</v>
      </c>
    </row>
    <row r="359" spans="1:9" x14ac:dyDescent="0.2">
      <c r="A359" t="s">
        <v>4474</v>
      </c>
      <c r="B359">
        <v>7204</v>
      </c>
      <c r="C359" t="s">
        <v>4232</v>
      </c>
      <c r="D359" t="s">
        <v>1232</v>
      </c>
      <c r="E359" t="s">
        <v>4323</v>
      </c>
      <c r="F359" t="s">
        <v>1231</v>
      </c>
      <c r="G359" t="s">
        <v>6424</v>
      </c>
      <c r="H359" t="s">
        <v>1224</v>
      </c>
      <c r="I359" t="s">
        <v>1232</v>
      </c>
    </row>
    <row r="360" spans="1:9" x14ac:dyDescent="0.2">
      <c r="A360" t="s">
        <v>4522</v>
      </c>
      <c r="B360">
        <v>7205</v>
      </c>
      <c r="C360" t="s">
        <v>4232</v>
      </c>
      <c r="D360" t="s">
        <v>1234</v>
      </c>
      <c r="E360" t="s">
        <v>4323</v>
      </c>
      <c r="F360" t="s">
        <v>1233</v>
      </c>
      <c r="G360" t="s">
        <v>6425</v>
      </c>
      <c r="H360" t="s">
        <v>1224</v>
      </c>
      <c r="I360" t="s">
        <v>1234</v>
      </c>
    </row>
    <row r="361" spans="1:9" x14ac:dyDescent="0.2">
      <c r="A361" t="s">
        <v>4570</v>
      </c>
      <c r="B361">
        <v>7207</v>
      </c>
      <c r="C361" t="s">
        <v>4232</v>
      </c>
      <c r="D361" t="s">
        <v>1236</v>
      </c>
      <c r="E361" t="s">
        <v>4323</v>
      </c>
      <c r="F361" t="s">
        <v>1235</v>
      </c>
      <c r="G361" t="s">
        <v>6426</v>
      </c>
      <c r="H361" t="s">
        <v>1224</v>
      </c>
      <c r="I361" t="s">
        <v>1236</v>
      </c>
    </row>
    <row r="362" spans="1:9" x14ac:dyDescent="0.2">
      <c r="A362" t="s">
        <v>4618</v>
      </c>
      <c r="B362">
        <v>7208</v>
      </c>
      <c r="C362" t="s">
        <v>4232</v>
      </c>
      <c r="D362" t="s">
        <v>1238</v>
      </c>
      <c r="E362" t="s">
        <v>4323</v>
      </c>
      <c r="F362" t="s">
        <v>1237</v>
      </c>
      <c r="G362" t="s">
        <v>6427</v>
      </c>
      <c r="H362" t="s">
        <v>1224</v>
      </c>
      <c r="I362" t="s">
        <v>1238</v>
      </c>
    </row>
    <row r="363" spans="1:9" x14ac:dyDescent="0.2">
      <c r="A363" t="s">
        <v>4666</v>
      </c>
      <c r="B363">
        <v>7209</v>
      </c>
      <c r="C363" t="s">
        <v>4232</v>
      </c>
      <c r="D363" t="s">
        <v>1240</v>
      </c>
      <c r="E363" t="s">
        <v>4323</v>
      </c>
      <c r="F363" t="s">
        <v>1239</v>
      </c>
      <c r="G363" t="s">
        <v>6428</v>
      </c>
      <c r="H363" t="s">
        <v>1224</v>
      </c>
      <c r="I363" t="s">
        <v>1240</v>
      </c>
    </row>
    <row r="364" spans="1:9" x14ac:dyDescent="0.2">
      <c r="A364" t="s">
        <v>4714</v>
      </c>
      <c r="B364">
        <v>7210</v>
      </c>
      <c r="C364" t="s">
        <v>4232</v>
      </c>
      <c r="D364" t="s">
        <v>1242</v>
      </c>
      <c r="E364" t="s">
        <v>4323</v>
      </c>
      <c r="F364" t="s">
        <v>1241</v>
      </c>
      <c r="G364" t="s">
        <v>6429</v>
      </c>
      <c r="H364" t="s">
        <v>1224</v>
      </c>
      <c r="I364" t="s">
        <v>1242</v>
      </c>
    </row>
    <row r="365" spans="1:9" x14ac:dyDescent="0.2">
      <c r="A365" t="s">
        <v>4762</v>
      </c>
      <c r="B365">
        <v>7211</v>
      </c>
      <c r="C365" t="s">
        <v>4232</v>
      </c>
      <c r="D365" t="s">
        <v>1244</v>
      </c>
      <c r="E365" t="s">
        <v>4323</v>
      </c>
      <c r="F365" t="s">
        <v>1243</v>
      </c>
      <c r="G365" t="s">
        <v>6430</v>
      </c>
      <c r="H365" t="s">
        <v>1224</v>
      </c>
      <c r="I365" t="s">
        <v>1244</v>
      </c>
    </row>
    <row r="366" spans="1:9" x14ac:dyDescent="0.2">
      <c r="A366" t="s">
        <v>4810</v>
      </c>
      <c r="B366">
        <v>7212</v>
      </c>
      <c r="C366" t="s">
        <v>4232</v>
      </c>
      <c r="D366" t="s">
        <v>1246</v>
      </c>
      <c r="E366" t="s">
        <v>4323</v>
      </c>
      <c r="F366" t="s">
        <v>1245</v>
      </c>
      <c r="G366" t="s">
        <v>6431</v>
      </c>
      <c r="H366" t="s">
        <v>1224</v>
      </c>
      <c r="I366" t="s">
        <v>1246</v>
      </c>
    </row>
    <row r="367" spans="1:9" x14ac:dyDescent="0.2">
      <c r="A367" t="s">
        <v>4858</v>
      </c>
      <c r="B367">
        <v>7213</v>
      </c>
      <c r="C367" t="s">
        <v>4232</v>
      </c>
      <c r="D367" t="s">
        <v>582</v>
      </c>
      <c r="E367" t="s">
        <v>4323</v>
      </c>
      <c r="F367" t="s">
        <v>1247</v>
      </c>
      <c r="G367" t="s">
        <v>6432</v>
      </c>
      <c r="H367" t="s">
        <v>1224</v>
      </c>
      <c r="I367" t="s">
        <v>582</v>
      </c>
    </row>
    <row r="368" spans="1:9" x14ac:dyDescent="0.2">
      <c r="A368" t="s">
        <v>4906</v>
      </c>
      <c r="B368">
        <v>7214</v>
      </c>
      <c r="C368" t="s">
        <v>4232</v>
      </c>
      <c r="D368" t="s">
        <v>1249</v>
      </c>
      <c r="E368" t="s">
        <v>4323</v>
      </c>
      <c r="F368" t="s">
        <v>1248</v>
      </c>
      <c r="G368" t="s">
        <v>6433</v>
      </c>
      <c r="H368" t="s">
        <v>1224</v>
      </c>
      <c r="I368" t="s">
        <v>1249</v>
      </c>
    </row>
    <row r="369" spans="1:9" x14ac:dyDescent="0.2">
      <c r="A369" t="s">
        <v>4954</v>
      </c>
      <c r="B369">
        <v>7301</v>
      </c>
      <c r="C369" t="s">
        <v>4232</v>
      </c>
      <c r="D369" t="s">
        <v>1251</v>
      </c>
      <c r="E369" t="s">
        <v>4323</v>
      </c>
      <c r="F369" t="s">
        <v>1250</v>
      </c>
      <c r="G369" t="s">
        <v>6434</v>
      </c>
      <c r="H369" t="s">
        <v>1224</v>
      </c>
      <c r="I369" t="s">
        <v>1251</v>
      </c>
    </row>
    <row r="370" spans="1:9" x14ac:dyDescent="0.2">
      <c r="A370" t="s">
        <v>5002</v>
      </c>
      <c r="B370">
        <v>7303</v>
      </c>
      <c r="C370" t="s">
        <v>4232</v>
      </c>
      <c r="D370" t="s">
        <v>1253</v>
      </c>
      <c r="E370" t="s">
        <v>4323</v>
      </c>
      <c r="F370" t="s">
        <v>1252</v>
      </c>
      <c r="G370" t="s">
        <v>6435</v>
      </c>
      <c r="H370" t="s">
        <v>1224</v>
      </c>
      <c r="I370" t="s">
        <v>1253</v>
      </c>
    </row>
    <row r="371" spans="1:9" x14ac:dyDescent="0.2">
      <c r="A371" t="s">
        <v>5050</v>
      </c>
      <c r="B371">
        <v>7308</v>
      </c>
      <c r="C371" t="s">
        <v>4232</v>
      </c>
      <c r="D371" t="s">
        <v>1255</v>
      </c>
      <c r="E371" t="s">
        <v>4323</v>
      </c>
      <c r="F371" t="s">
        <v>1254</v>
      </c>
      <c r="G371" t="s">
        <v>6436</v>
      </c>
      <c r="H371" t="s">
        <v>1224</v>
      </c>
      <c r="I371" t="s">
        <v>1255</v>
      </c>
    </row>
    <row r="372" spans="1:9" x14ac:dyDescent="0.2">
      <c r="A372" t="s">
        <v>5097</v>
      </c>
      <c r="B372">
        <v>7322</v>
      </c>
      <c r="C372" t="s">
        <v>4232</v>
      </c>
      <c r="D372" t="s">
        <v>1257</v>
      </c>
      <c r="E372" t="s">
        <v>4323</v>
      </c>
      <c r="F372" t="s">
        <v>1256</v>
      </c>
      <c r="G372" t="s">
        <v>6437</v>
      </c>
      <c r="H372" t="s">
        <v>1224</v>
      </c>
      <c r="I372" t="s">
        <v>1257</v>
      </c>
    </row>
    <row r="373" spans="1:9" x14ac:dyDescent="0.2">
      <c r="A373" t="s">
        <v>5144</v>
      </c>
      <c r="B373">
        <v>7342</v>
      </c>
      <c r="C373" t="s">
        <v>4232</v>
      </c>
      <c r="D373" t="s">
        <v>1259</v>
      </c>
      <c r="E373" t="s">
        <v>4323</v>
      </c>
      <c r="F373" t="s">
        <v>1258</v>
      </c>
      <c r="G373" t="s">
        <v>6438</v>
      </c>
      <c r="H373" t="s">
        <v>1224</v>
      </c>
      <c r="I373" t="s">
        <v>1259</v>
      </c>
    </row>
    <row r="374" spans="1:9" x14ac:dyDescent="0.2">
      <c r="A374" t="s">
        <v>5189</v>
      </c>
      <c r="B374">
        <v>7344</v>
      </c>
      <c r="C374" t="s">
        <v>4232</v>
      </c>
      <c r="D374" t="s">
        <v>1261</v>
      </c>
      <c r="E374" t="s">
        <v>4323</v>
      </c>
      <c r="F374" t="s">
        <v>1260</v>
      </c>
      <c r="G374" t="s">
        <v>6439</v>
      </c>
      <c r="H374" t="s">
        <v>1224</v>
      </c>
      <c r="I374" t="s">
        <v>1261</v>
      </c>
    </row>
    <row r="375" spans="1:9" x14ac:dyDescent="0.2">
      <c r="A375" t="s">
        <v>5233</v>
      </c>
      <c r="B375">
        <v>7362</v>
      </c>
      <c r="C375" t="s">
        <v>4232</v>
      </c>
      <c r="D375" t="s">
        <v>1263</v>
      </c>
      <c r="E375" t="s">
        <v>4323</v>
      </c>
      <c r="F375" t="s">
        <v>1262</v>
      </c>
      <c r="G375" t="s">
        <v>6440</v>
      </c>
      <c r="H375" t="s">
        <v>1224</v>
      </c>
      <c r="I375" t="s">
        <v>1263</v>
      </c>
    </row>
    <row r="376" spans="1:9" x14ac:dyDescent="0.2">
      <c r="A376" t="s">
        <v>5272</v>
      </c>
      <c r="B376">
        <v>7364</v>
      </c>
      <c r="C376" t="s">
        <v>4232</v>
      </c>
      <c r="D376" t="s">
        <v>1265</v>
      </c>
      <c r="E376" t="s">
        <v>4323</v>
      </c>
      <c r="F376" t="s">
        <v>1264</v>
      </c>
      <c r="G376" t="s">
        <v>6441</v>
      </c>
      <c r="H376" t="s">
        <v>1224</v>
      </c>
      <c r="I376" t="s">
        <v>1265</v>
      </c>
    </row>
    <row r="377" spans="1:9" x14ac:dyDescent="0.2">
      <c r="A377" t="s">
        <v>5309</v>
      </c>
      <c r="B377">
        <v>7367</v>
      </c>
      <c r="C377" t="s">
        <v>4232</v>
      </c>
      <c r="D377" t="s">
        <v>1267</v>
      </c>
      <c r="E377" t="s">
        <v>4323</v>
      </c>
      <c r="F377" t="s">
        <v>1266</v>
      </c>
      <c r="G377" t="s">
        <v>6442</v>
      </c>
      <c r="H377" t="s">
        <v>1224</v>
      </c>
      <c r="I377" t="s">
        <v>1267</v>
      </c>
    </row>
    <row r="378" spans="1:9" x14ac:dyDescent="0.2">
      <c r="A378" t="s">
        <v>5345</v>
      </c>
      <c r="B378">
        <v>7368</v>
      </c>
      <c r="C378" t="s">
        <v>4232</v>
      </c>
      <c r="D378" t="s">
        <v>1269</v>
      </c>
      <c r="E378" t="s">
        <v>4323</v>
      </c>
      <c r="F378" t="s">
        <v>1268</v>
      </c>
      <c r="G378" t="s">
        <v>6443</v>
      </c>
      <c r="H378" t="s">
        <v>1224</v>
      </c>
      <c r="I378" t="s">
        <v>1269</v>
      </c>
    </row>
    <row r="379" spans="1:9" x14ac:dyDescent="0.2">
      <c r="A379" t="s">
        <v>5381</v>
      </c>
      <c r="B379">
        <v>7402</v>
      </c>
      <c r="C379" t="s">
        <v>4232</v>
      </c>
      <c r="D379" t="s">
        <v>1271</v>
      </c>
      <c r="E379" t="s">
        <v>4323</v>
      </c>
      <c r="F379" t="s">
        <v>1270</v>
      </c>
      <c r="G379" t="s">
        <v>6444</v>
      </c>
      <c r="H379" t="s">
        <v>1224</v>
      </c>
      <c r="I379" t="s">
        <v>1271</v>
      </c>
    </row>
    <row r="380" spans="1:9" x14ac:dyDescent="0.2">
      <c r="A380" t="s">
        <v>5416</v>
      </c>
      <c r="B380">
        <v>7405</v>
      </c>
      <c r="C380" t="s">
        <v>4232</v>
      </c>
      <c r="D380" t="s">
        <v>1273</v>
      </c>
      <c r="E380" t="s">
        <v>4323</v>
      </c>
      <c r="F380" t="s">
        <v>1272</v>
      </c>
      <c r="G380" t="s">
        <v>6445</v>
      </c>
      <c r="H380" t="s">
        <v>1224</v>
      </c>
      <c r="I380" t="s">
        <v>1273</v>
      </c>
    </row>
    <row r="381" spans="1:9" x14ac:dyDescent="0.2">
      <c r="A381" t="s">
        <v>5449</v>
      </c>
      <c r="B381">
        <v>7407</v>
      </c>
      <c r="C381" t="s">
        <v>4232</v>
      </c>
      <c r="D381" t="s">
        <v>1275</v>
      </c>
      <c r="E381" t="s">
        <v>4323</v>
      </c>
      <c r="F381" t="s">
        <v>1274</v>
      </c>
      <c r="G381" t="s">
        <v>6446</v>
      </c>
      <c r="H381" t="s">
        <v>1224</v>
      </c>
      <c r="I381" t="s">
        <v>1275</v>
      </c>
    </row>
    <row r="382" spans="1:9" x14ac:dyDescent="0.2">
      <c r="A382" t="s">
        <v>5481</v>
      </c>
      <c r="B382">
        <v>7408</v>
      </c>
      <c r="C382" t="s">
        <v>4232</v>
      </c>
      <c r="D382" t="s">
        <v>1277</v>
      </c>
      <c r="E382" t="s">
        <v>4323</v>
      </c>
      <c r="F382" t="s">
        <v>1276</v>
      </c>
      <c r="G382" t="s">
        <v>6447</v>
      </c>
      <c r="H382" t="s">
        <v>1224</v>
      </c>
      <c r="I382" t="s">
        <v>1277</v>
      </c>
    </row>
    <row r="383" spans="1:9" x14ac:dyDescent="0.2">
      <c r="A383" t="s">
        <v>5511</v>
      </c>
      <c r="B383">
        <v>7421</v>
      </c>
      <c r="C383" t="s">
        <v>4232</v>
      </c>
      <c r="D383" t="s">
        <v>1279</v>
      </c>
      <c r="E383" t="s">
        <v>4323</v>
      </c>
      <c r="F383" t="s">
        <v>1278</v>
      </c>
      <c r="G383" t="s">
        <v>6448</v>
      </c>
      <c r="H383" t="s">
        <v>1224</v>
      </c>
      <c r="I383" t="s">
        <v>1279</v>
      </c>
    </row>
    <row r="384" spans="1:9" x14ac:dyDescent="0.2">
      <c r="A384" t="s">
        <v>5539</v>
      </c>
      <c r="B384">
        <v>7422</v>
      </c>
      <c r="C384" t="s">
        <v>4232</v>
      </c>
      <c r="D384" t="s">
        <v>1281</v>
      </c>
      <c r="E384" t="s">
        <v>4323</v>
      </c>
      <c r="F384" t="s">
        <v>1280</v>
      </c>
      <c r="G384" t="s">
        <v>6449</v>
      </c>
      <c r="H384" t="s">
        <v>1224</v>
      </c>
      <c r="I384" t="s">
        <v>1281</v>
      </c>
    </row>
    <row r="385" spans="1:9" x14ac:dyDescent="0.2">
      <c r="A385" t="s">
        <v>5567</v>
      </c>
      <c r="B385">
        <v>7423</v>
      </c>
      <c r="C385" t="s">
        <v>4232</v>
      </c>
      <c r="D385" t="s">
        <v>1283</v>
      </c>
      <c r="E385" t="s">
        <v>4323</v>
      </c>
      <c r="F385" t="s">
        <v>1282</v>
      </c>
      <c r="G385" t="s">
        <v>6450</v>
      </c>
      <c r="H385" t="s">
        <v>1224</v>
      </c>
      <c r="I385" t="s">
        <v>1283</v>
      </c>
    </row>
    <row r="386" spans="1:9" x14ac:dyDescent="0.2">
      <c r="A386" t="s">
        <v>5594</v>
      </c>
      <c r="B386">
        <v>7444</v>
      </c>
      <c r="C386" t="s">
        <v>4232</v>
      </c>
      <c r="D386" t="s">
        <v>1285</v>
      </c>
      <c r="E386" t="s">
        <v>4323</v>
      </c>
      <c r="F386" t="s">
        <v>1284</v>
      </c>
      <c r="G386" t="s">
        <v>6451</v>
      </c>
      <c r="H386" t="s">
        <v>1224</v>
      </c>
      <c r="I386" t="s">
        <v>1285</v>
      </c>
    </row>
    <row r="387" spans="1:9" x14ac:dyDescent="0.2">
      <c r="A387" t="s">
        <v>5619</v>
      </c>
      <c r="B387">
        <v>7445</v>
      </c>
      <c r="C387" t="s">
        <v>4232</v>
      </c>
      <c r="D387" t="s">
        <v>1194</v>
      </c>
      <c r="E387" t="s">
        <v>4323</v>
      </c>
      <c r="F387" t="s">
        <v>1286</v>
      </c>
      <c r="G387" t="s">
        <v>6452</v>
      </c>
      <c r="H387" t="s">
        <v>1224</v>
      </c>
      <c r="I387" t="s">
        <v>1194</v>
      </c>
    </row>
    <row r="388" spans="1:9" x14ac:dyDescent="0.2">
      <c r="A388" t="s">
        <v>5644</v>
      </c>
      <c r="B388">
        <v>7446</v>
      </c>
      <c r="C388" t="s">
        <v>4232</v>
      </c>
      <c r="D388" t="s">
        <v>1288</v>
      </c>
      <c r="E388" t="s">
        <v>4323</v>
      </c>
      <c r="F388" t="s">
        <v>1287</v>
      </c>
      <c r="G388" t="s">
        <v>6453</v>
      </c>
      <c r="H388" t="s">
        <v>1224</v>
      </c>
      <c r="I388" t="s">
        <v>1288</v>
      </c>
    </row>
    <row r="389" spans="1:9" x14ac:dyDescent="0.2">
      <c r="A389" t="s">
        <v>5668</v>
      </c>
      <c r="B389">
        <v>7447</v>
      </c>
      <c r="C389" t="s">
        <v>4232</v>
      </c>
      <c r="D389" t="s">
        <v>1290</v>
      </c>
      <c r="E389" t="s">
        <v>4323</v>
      </c>
      <c r="F389" t="s">
        <v>1289</v>
      </c>
      <c r="G389" t="s">
        <v>6454</v>
      </c>
      <c r="H389" t="s">
        <v>1224</v>
      </c>
      <c r="I389" t="s">
        <v>1290</v>
      </c>
    </row>
    <row r="390" spans="1:9" x14ac:dyDescent="0.2">
      <c r="A390" t="s">
        <v>5691</v>
      </c>
      <c r="B390">
        <v>7461</v>
      </c>
      <c r="C390" t="s">
        <v>4232</v>
      </c>
      <c r="D390" t="s">
        <v>1292</v>
      </c>
      <c r="E390" t="s">
        <v>4323</v>
      </c>
      <c r="F390" t="s">
        <v>1291</v>
      </c>
      <c r="G390" t="s">
        <v>6455</v>
      </c>
      <c r="H390" t="s">
        <v>1224</v>
      </c>
      <c r="I390" t="s">
        <v>1292</v>
      </c>
    </row>
    <row r="391" spans="1:9" x14ac:dyDescent="0.2">
      <c r="A391" t="s">
        <v>5711</v>
      </c>
      <c r="B391">
        <v>7464</v>
      </c>
      <c r="C391" t="s">
        <v>4232</v>
      </c>
      <c r="D391" t="s">
        <v>1294</v>
      </c>
      <c r="E391" t="s">
        <v>4323</v>
      </c>
      <c r="F391" t="s">
        <v>1293</v>
      </c>
      <c r="G391" t="s">
        <v>6456</v>
      </c>
      <c r="H391" t="s">
        <v>1224</v>
      </c>
      <c r="I391" t="s">
        <v>1294</v>
      </c>
    </row>
    <row r="392" spans="1:9" x14ac:dyDescent="0.2">
      <c r="A392" t="s">
        <v>5729</v>
      </c>
      <c r="B392">
        <v>7465</v>
      </c>
      <c r="C392" t="s">
        <v>4232</v>
      </c>
      <c r="D392" t="s">
        <v>1296</v>
      </c>
      <c r="E392" t="s">
        <v>4323</v>
      </c>
      <c r="F392" t="s">
        <v>1295</v>
      </c>
      <c r="G392" t="s">
        <v>6457</v>
      </c>
      <c r="H392" t="s">
        <v>1224</v>
      </c>
      <c r="I392" t="s">
        <v>1296</v>
      </c>
    </row>
    <row r="393" spans="1:9" x14ac:dyDescent="0.2">
      <c r="A393" t="s">
        <v>5747</v>
      </c>
      <c r="B393">
        <v>7466</v>
      </c>
      <c r="C393" t="s">
        <v>4232</v>
      </c>
      <c r="D393" t="s">
        <v>1298</v>
      </c>
      <c r="E393" t="s">
        <v>4323</v>
      </c>
      <c r="F393" t="s">
        <v>1297</v>
      </c>
      <c r="G393" t="s">
        <v>6458</v>
      </c>
      <c r="H393" t="s">
        <v>1224</v>
      </c>
      <c r="I393" t="s">
        <v>1298</v>
      </c>
    </row>
    <row r="394" spans="1:9" x14ac:dyDescent="0.2">
      <c r="A394" t="s">
        <v>5765</v>
      </c>
      <c r="B394">
        <v>7481</v>
      </c>
      <c r="C394" t="s">
        <v>4232</v>
      </c>
      <c r="D394" t="s">
        <v>1300</v>
      </c>
      <c r="E394" t="s">
        <v>4323</v>
      </c>
      <c r="F394" t="s">
        <v>1299</v>
      </c>
      <c r="G394" t="s">
        <v>6459</v>
      </c>
      <c r="H394" t="s">
        <v>1224</v>
      </c>
      <c r="I394" t="s">
        <v>1300</v>
      </c>
    </row>
    <row r="395" spans="1:9" x14ac:dyDescent="0.2">
      <c r="A395" t="s">
        <v>5783</v>
      </c>
      <c r="B395">
        <v>7482</v>
      </c>
      <c r="C395" t="s">
        <v>4232</v>
      </c>
      <c r="D395" t="s">
        <v>1302</v>
      </c>
      <c r="E395" t="s">
        <v>4323</v>
      </c>
      <c r="F395" t="s">
        <v>1301</v>
      </c>
      <c r="G395" t="s">
        <v>6460</v>
      </c>
      <c r="H395" t="s">
        <v>1224</v>
      </c>
      <c r="I395" t="s">
        <v>1302</v>
      </c>
    </row>
    <row r="396" spans="1:9" x14ac:dyDescent="0.2">
      <c r="A396" t="s">
        <v>5799</v>
      </c>
      <c r="B396">
        <v>7483</v>
      </c>
      <c r="C396" t="s">
        <v>4232</v>
      </c>
      <c r="D396" t="s">
        <v>1304</v>
      </c>
      <c r="E396" t="s">
        <v>4323</v>
      </c>
      <c r="F396" t="s">
        <v>1303</v>
      </c>
      <c r="G396" t="s">
        <v>6461</v>
      </c>
      <c r="H396" t="s">
        <v>1224</v>
      </c>
      <c r="I396" t="s">
        <v>1304</v>
      </c>
    </row>
    <row r="397" spans="1:9" x14ac:dyDescent="0.2">
      <c r="A397" t="s">
        <v>5815</v>
      </c>
      <c r="B397">
        <v>7484</v>
      </c>
      <c r="C397" t="s">
        <v>4232</v>
      </c>
      <c r="D397" t="s">
        <v>1306</v>
      </c>
      <c r="E397" t="s">
        <v>4323</v>
      </c>
      <c r="F397" t="s">
        <v>1305</v>
      </c>
      <c r="G397" t="s">
        <v>6462</v>
      </c>
      <c r="H397" t="s">
        <v>1224</v>
      </c>
      <c r="I397" t="s">
        <v>1306</v>
      </c>
    </row>
    <row r="398" spans="1:9" x14ac:dyDescent="0.2">
      <c r="A398" t="s">
        <v>5829</v>
      </c>
      <c r="B398">
        <v>7501</v>
      </c>
      <c r="C398" t="s">
        <v>4232</v>
      </c>
      <c r="D398" t="s">
        <v>1308</v>
      </c>
      <c r="E398" t="s">
        <v>4323</v>
      </c>
      <c r="F398" t="s">
        <v>1307</v>
      </c>
      <c r="G398" t="s">
        <v>6463</v>
      </c>
      <c r="H398" t="s">
        <v>1224</v>
      </c>
      <c r="I398" t="s">
        <v>1308</v>
      </c>
    </row>
    <row r="399" spans="1:9" x14ac:dyDescent="0.2">
      <c r="A399" t="s">
        <v>5842</v>
      </c>
      <c r="B399">
        <v>7502</v>
      </c>
      <c r="C399" t="s">
        <v>4232</v>
      </c>
      <c r="D399" t="s">
        <v>1310</v>
      </c>
      <c r="E399" t="s">
        <v>4323</v>
      </c>
      <c r="F399" t="s">
        <v>1309</v>
      </c>
      <c r="G399" t="s">
        <v>6464</v>
      </c>
      <c r="H399" t="s">
        <v>1224</v>
      </c>
      <c r="I399" t="s">
        <v>1310</v>
      </c>
    </row>
    <row r="400" spans="1:9" x14ac:dyDescent="0.2">
      <c r="A400" t="s">
        <v>5853</v>
      </c>
      <c r="B400">
        <v>7503</v>
      </c>
      <c r="C400" t="s">
        <v>4232</v>
      </c>
      <c r="D400" t="s">
        <v>1312</v>
      </c>
      <c r="E400" t="s">
        <v>4323</v>
      </c>
      <c r="F400" t="s">
        <v>1311</v>
      </c>
      <c r="G400" t="s">
        <v>6465</v>
      </c>
      <c r="H400" t="s">
        <v>1224</v>
      </c>
      <c r="I400" t="s">
        <v>1312</v>
      </c>
    </row>
    <row r="401" spans="1:9" x14ac:dyDescent="0.2">
      <c r="A401" t="s">
        <v>5863</v>
      </c>
      <c r="B401">
        <v>7504</v>
      </c>
      <c r="C401" t="s">
        <v>4232</v>
      </c>
      <c r="D401" t="s">
        <v>1314</v>
      </c>
      <c r="E401" t="s">
        <v>4323</v>
      </c>
      <c r="F401" t="s">
        <v>1313</v>
      </c>
      <c r="G401" t="s">
        <v>6466</v>
      </c>
      <c r="H401" t="s">
        <v>1224</v>
      </c>
      <c r="I401" t="s">
        <v>1314</v>
      </c>
    </row>
    <row r="402" spans="1:9" x14ac:dyDescent="0.2">
      <c r="A402" t="s">
        <v>5872</v>
      </c>
      <c r="B402">
        <v>7505</v>
      </c>
      <c r="C402" t="s">
        <v>4232</v>
      </c>
      <c r="D402" t="s">
        <v>1316</v>
      </c>
      <c r="E402" t="s">
        <v>4323</v>
      </c>
      <c r="F402" t="s">
        <v>1315</v>
      </c>
      <c r="G402" t="s">
        <v>6467</v>
      </c>
      <c r="H402" t="s">
        <v>1224</v>
      </c>
      <c r="I402" t="s">
        <v>1316</v>
      </c>
    </row>
    <row r="403" spans="1:9" x14ac:dyDescent="0.2">
      <c r="A403" t="s">
        <v>5881</v>
      </c>
      <c r="B403">
        <v>7521</v>
      </c>
      <c r="C403" t="s">
        <v>4232</v>
      </c>
      <c r="D403" t="s">
        <v>1318</v>
      </c>
      <c r="E403" t="s">
        <v>4323</v>
      </c>
      <c r="F403" t="s">
        <v>1317</v>
      </c>
      <c r="G403" t="s">
        <v>6468</v>
      </c>
      <c r="H403" t="s">
        <v>1224</v>
      </c>
      <c r="I403" t="s">
        <v>1318</v>
      </c>
    </row>
    <row r="404" spans="1:9" x14ac:dyDescent="0.2">
      <c r="A404" t="s">
        <v>5890</v>
      </c>
      <c r="B404">
        <v>7522</v>
      </c>
      <c r="C404" t="s">
        <v>4232</v>
      </c>
      <c r="D404" t="s">
        <v>1320</v>
      </c>
      <c r="E404" t="s">
        <v>4323</v>
      </c>
      <c r="F404" t="s">
        <v>1319</v>
      </c>
      <c r="G404" t="s">
        <v>6469</v>
      </c>
      <c r="H404" t="s">
        <v>1224</v>
      </c>
      <c r="I404" t="s">
        <v>1320</v>
      </c>
    </row>
    <row r="405" spans="1:9" x14ac:dyDescent="0.2">
      <c r="A405" t="s">
        <v>5899</v>
      </c>
      <c r="B405">
        <v>7541</v>
      </c>
      <c r="C405" t="s">
        <v>4232</v>
      </c>
      <c r="D405" t="s">
        <v>1322</v>
      </c>
      <c r="E405" t="s">
        <v>4323</v>
      </c>
      <c r="F405" t="s">
        <v>1321</v>
      </c>
      <c r="G405" t="s">
        <v>6470</v>
      </c>
      <c r="H405" t="s">
        <v>1224</v>
      </c>
      <c r="I405" t="s">
        <v>1322</v>
      </c>
    </row>
    <row r="406" spans="1:9" x14ac:dyDescent="0.2">
      <c r="A406" t="s">
        <v>5908</v>
      </c>
      <c r="B406">
        <v>7542</v>
      </c>
      <c r="C406" t="s">
        <v>4232</v>
      </c>
      <c r="D406" t="s">
        <v>1324</v>
      </c>
      <c r="E406" t="s">
        <v>4323</v>
      </c>
      <c r="F406" t="s">
        <v>1323</v>
      </c>
      <c r="G406" t="s">
        <v>6471</v>
      </c>
      <c r="H406" t="s">
        <v>1224</v>
      </c>
      <c r="I406" t="s">
        <v>1324</v>
      </c>
    </row>
    <row r="407" spans="1:9" x14ac:dyDescent="0.2">
      <c r="A407" t="s">
        <v>5917</v>
      </c>
      <c r="B407">
        <v>7543</v>
      </c>
      <c r="C407" t="s">
        <v>4232</v>
      </c>
      <c r="D407" t="s">
        <v>1326</v>
      </c>
      <c r="E407" t="s">
        <v>4323</v>
      </c>
      <c r="F407" t="s">
        <v>1325</v>
      </c>
      <c r="G407" t="s">
        <v>6472</v>
      </c>
      <c r="H407" t="s">
        <v>1224</v>
      </c>
      <c r="I407" t="s">
        <v>1326</v>
      </c>
    </row>
    <row r="408" spans="1:9" x14ac:dyDescent="0.2">
      <c r="A408" t="s">
        <v>5926</v>
      </c>
      <c r="B408">
        <v>7544</v>
      </c>
      <c r="C408" t="s">
        <v>4232</v>
      </c>
      <c r="D408" t="s">
        <v>1328</v>
      </c>
      <c r="E408" t="s">
        <v>4323</v>
      </c>
      <c r="F408" t="s">
        <v>1327</v>
      </c>
      <c r="G408" t="s">
        <v>6473</v>
      </c>
      <c r="H408" t="s">
        <v>1224</v>
      </c>
      <c r="I408" t="s">
        <v>1328</v>
      </c>
    </row>
    <row r="409" spans="1:9" x14ac:dyDescent="0.2">
      <c r="A409" t="s">
        <v>5935</v>
      </c>
      <c r="B409">
        <v>7545</v>
      </c>
      <c r="C409" t="s">
        <v>4232</v>
      </c>
      <c r="D409" t="s">
        <v>1330</v>
      </c>
      <c r="E409" t="s">
        <v>4323</v>
      </c>
      <c r="F409" t="s">
        <v>1329</v>
      </c>
      <c r="G409" t="s">
        <v>6474</v>
      </c>
      <c r="H409" t="s">
        <v>1224</v>
      </c>
      <c r="I409" t="s">
        <v>1330</v>
      </c>
    </row>
    <row r="410" spans="1:9" x14ac:dyDescent="0.2">
      <c r="A410" t="s">
        <v>5944</v>
      </c>
      <c r="B410">
        <v>7546</v>
      </c>
      <c r="C410" t="s">
        <v>4232</v>
      </c>
      <c r="D410" t="s">
        <v>1332</v>
      </c>
      <c r="E410" t="s">
        <v>4323</v>
      </c>
      <c r="F410" t="s">
        <v>1331</v>
      </c>
      <c r="G410" t="s">
        <v>6475</v>
      </c>
      <c r="H410" t="s">
        <v>1224</v>
      </c>
      <c r="I410" t="s">
        <v>1332</v>
      </c>
    </row>
    <row r="411" spans="1:9" x14ac:dyDescent="0.2">
      <c r="A411" t="s">
        <v>5951</v>
      </c>
      <c r="B411">
        <v>7547</v>
      </c>
      <c r="C411" t="s">
        <v>4232</v>
      </c>
      <c r="D411" t="s">
        <v>1334</v>
      </c>
      <c r="E411" t="s">
        <v>4323</v>
      </c>
      <c r="F411" t="s">
        <v>1333</v>
      </c>
      <c r="G411" t="s">
        <v>6476</v>
      </c>
      <c r="H411" t="s">
        <v>1224</v>
      </c>
      <c r="I411" t="s">
        <v>1334</v>
      </c>
    </row>
    <row r="412" spans="1:9" x14ac:dyDescent="0.2">
      <c r="A412" t="s">
        <v>5958</v>
      </c>
      <c r="B412">
        <v>7548</v>
      </c>
      <c r="C412" t="s">
        <v>4232</v>
      </c>
      <c r="D412" t="s">
        <v>1336</v>
      </c>
      <c r="E412" t="s">
        <v>4323</v>
      </c>
      <c r="F412" t="s">
        <v>1335</v>
      </c>
      <c r="G412" t="s">
        <v>6477</v>
      </c>
      <c r="H412" t="s">
        <v>1224</v>
      </c>
      <c r="I412" t="s">
        <v>1336</v>
      </c>
    </row>
    <row r="413" spans="1:9" x14ac:dyDescent="0.2">
      <c r="A413" t="s">
        <v>5965</v>
      </c>
      <c r="B413">
        <v>7561</v>
      </c>
      <c r="C413" t="s">
        <v>4232</v>
      </c>
      <c r="D413" t="s">
        <v>1338</v>
      </c>
      <c r="E413" t="s">
        <v>4323</v>
      </c>
      <c r="F413" t="s">
        <v>1337</v>
      </c>
      <c r="G413" t="s">
        <v>6478</v>
      </c>
      <c r="H413" t="s">
        <v>1224</v>
      </c>
      <c r="I413" t="s">
        <v>1338</v>
      </c>
    </row>
    <row r="414" spans="1:9" x14ac:dyDescent="0.2">
      <c r="A414" t="s">
        <v>5972</v>
      </c>
      <c r="B414">
        <v>7564</v>
      </c>
      <c r="C414" t="s">
        <v>4232</v>
      </c>
      <c r="D414" t="s">
        <v>1340</v>
      </c>
      <c r="E414" t="s">
        <v>4323</v>
      </c>
      <c r="F414" t="s">
        <v>1339</v>
      </c>
      <c r="G414" t="s">
        <v>6479</v>
      </c>
      <c r="H414" t="s">
        <v>1224</v>
      </c>
      <c r="I414" t="s">
        <v>1340</v>
      </c>
    </row>
    <row r="415" spans="1:9" x14ac:dyDescent="0.2">
      <c r="A415" t="s">
        <v>4282</v>
      </c>
      <c r="B415">
        <v>8000</v>
      </c>
      <c r="C415" t="s">
        <v>4233</v>
      </c>
      <c r="D415" t="s">
        <v>1342</v>
      </c>
      <c r="E415" t="s">
        <v>4274</v>
      </c>
      <c r="F415" t="s">
        <v>1341</v>
      </c>
      <c r="G415" t="s">
        <v>6480</v>
      </c>
      <c r="H415" t="s">
        <v>1342</v>
      </c>
    </row>
    <row r="416" spans="1:9" x14ac:dyDescent="0.2">
      <c r="A416" t="s">
        <v>4331</v>
      </c>
      <c r="B416">
        <v>8201</v>
      </c>
      <c r="C416" t="s">
        <v>4233</v>
      </c>
      <c r="D416" t="s">
        <v>1344</v>
      </c>
      <c r="E416" t="s">
        <v>4323</v>
      </c>
      <c r="F416" t="s">
        <v>1343</v>
      </c>
      <c r="G416" t="s">
        <v>6481</v>
      </c>
      <c r="H416" t="s">
        <v>1342</v>
      </c>
      <c r="I416" t="s">
        <v>1344</v>
      </c>
    </row>
    <row r="417" spans="1:9" x14ac:dyDescent="0.2">
      <c r="A417" t="s">
        <v>4379</v>
      </c>
      <c r="B417">
        <v>8202</v>
      </c>
      <c r="C417" t="s">
        <v>4233</v>
      </c>
      <c r="D417" t="s">
        <v>1346</v>
      </c>
      <c r="E417" t="s">
        <v>4323</v>
      </c>
      <c r="F417" t="s">
        <v>1345</v>
      </c>
      <c r="G417" t="s">
        <v>6482</v>
      </c>
      <c r="H417" t="s">
        <v>1342</v>
      </c>
      <c r="I417" t="s">
        <v>1346</v>
      </c>
    </row>
    <row r="418" spans="1:9" x14ac:dyDescent="0.2">
      <c r="A418" t="s">
        <v>4427</v>
      </c>
      <c r="B418">
        <v>8203</v>
      </c>
      <c r="C418" t="s">
        <v>4233</v>
      </c>
      <c r="D418" t="s">
        <v>1348</v>
      </c>
      <c r="E418" t="s">
        <v>4323</v>
      </c>
      <c r="F418" t="s">
        <v>1347</v>
      </c>
      <c r="G418" t="s">
        <v>6483</v>
      </c>
      <c r="H418" t="s">
        <v>1342</v>
      </c>
      <c r="I418" t="s">
        <v>1348</v>
      </c>
    </row>
    <row r="419" spans="1:9" x14ac:dyDescent="0.2">
      <c r="A419" t="s">
        <v>4475</v>
      </c>
      <c r="B419">
        <v>8204</v>
      </c>
      <c r="C419" t="s">
        <v>4233</v>
      </c>
      <c r="D419" t="s">
        <v>1350</v>
      </c>
      <c r="E419" t="s">
        <v>4323</v>
      </c>
      <c r="F419" t="s">
        <v>1349</v>
      </c>
      <c r="G419" t="s">
        <v>6484</v>
      </c>
      <c r="H419" t="s">
        <v>1342</v>
      </c>
      <c r="I419" t="s">
        <v>1350</v>
      </c>
    </row>
    <row r="420" spans="1:9" x14ac:dyDescent="0.2">
      <c r="A420" t="s">
        <v>4523</v>
      </c>
      <c r="B420">
        <v>8205</v>
      </c>
      <c r="C420" t="s">
        <v>4233</v>
      </c>
      <c r="D420" t="s">
        <v>1352</v>
      </c>
      <c r="E420" t="s">
        <v>4323</v>
      </c>
      <c r="F420" t="s">
        <v>1351</v>
      </c>
      <c r="G420" t="s">
        <v>6485</v>
      </c>
      <c r="H420" t="s">
        <v>1342</v>
      </c>
      <c r="I420" t="s">
        <v>1352</v>
      </c>
    </row>
    <row r="421" spans="1:9" x14ac:dyDescent="0.2">
      <c r="A421" t="s">
        <v>4571</v>
      </c>
      <c r="B421">
        <v>8207</v>
      </c>
      <c r="C421" t="s">
        <v>4233</v>
      </c>
      <c r="D421" t="s">
        <v>1354</v>
      </c>
      <c r="E421" t="s">
        <v>4323</v>
      </c>
      <c r="F421" t="s">
        <v>1353</v>
      </c>
      <c r="G421" t="s">
        <v>6486</v>
      </c>
      <c r="H421" t="s">
        <v>1342</v>
      </c>
      <c r="I421" t="s">
        <v>1354</v>
      </c>
    </row>
    <row r="422" spans="1:9" x14ac:dyDescent="0.2">
      <c r="A422" t="s">
        <v>4619</v>
      </c>
      <c r="B422">
        <v>8208</v>
      </c>
      <c r="C422" t="s">
        <v>4233</v>
      </c>
      <c r="D422" t="s">
        <v>6487</v>
      </c>
      <c r="E422" t="s">
        <v>4323</v>
      </c>
      <c r="F422" t="s">
        <v>1355</v>
      </c>
      <c r="G422" t="s">
        <v>6488</v>
      </c>
      <c r="H422" t="s">
        <v>1342</v>
      </c>
      <c r="I422" t="s">
        <v>1356</v>
      </c>
    </row>
    <row r="423" spans="1:9" x14ac:dyDescent="0.2">
      <c r="A423" t="s">
        <v>4667</v>
      </c>
      <c r="B423">
        <v>8210</v>
      </c>
      <c r="C423" t="s">
        <v>4233</v>
      </c>
      <c r="D423" t="s">
        <v>1358</v>
      </c>
      <c r="E423" t="s">
        <v>4323</v>
      </c>
      <c r="F423" t="s">
        <v>1357</v>
      </c>
      <c r="G423" t="s">
        <v>6489</v>
      </c>
      <c r="H423" t="s">
        <v>1342</v>
      </c>
      <c r="I423" t="s">
        <v>1358</v>
      </c>
    </row>
    <row r="424" spans="1:9" x14ac:dyDescent="0.2">
      <c r="A424" t="s">
        <v>4715</v>
      </c>
      <c r="B424">
        <v>8211</v>
      </c>
      <c r="C424" t="s">
        <v>4233</v>
      </c>
      <c r="D424" t="s">
        <v>1360</v>
      </c>
      <c r="E424" t="s">
        <v>4323</v>
      </c>
      <c r="F424" t="s">
        <v>1359</v>
      </c>
      <c r="G424" t="s">
        <v>6490</v>
      </c>
      <c r="H424" t="s">
        <v>1342</v>
      </c>
      <c r="I424" t="s">
        <v>1360</v>
      </c>
    </row>
    <row r="425" spans="1:9" x14ac:dyDescent="0.2">
      <c r="A425" t="s">
        <v>4763</v>
      </c>
      <c r="B425" s="59">
        <v>8212</v>
      </c>
      <c r="C425" s="59" t="s">
        <v>4233</v>
      </c>
      <c r="D425" s="59" t="s">
        <v>1362</v>
      </c>
      <c r="E425" s="59" t="s">
        <v>4323</v>
      </c>
      <c r="F425" s="59" t="s">
        <v>1361</v>
      </c>
      <c r="G425" t="s">
        <v>6491</v>
      </c>
      <c r="H425" t="s">
        <v>1342</v>
      </c>
      <c r="I425" t="s">
        <v>1362</v>
      </c>
    </row>
    <row r="426" spans="1:9" x14ac:dyDescent="0.2">
      <c r="A426" t="s">
        <v>4811</v>
      </c>
      <c r="B426">
        <v>8214</v>
      </c>
      <c r="C426" t="s">
        <v>4233</v>
      </c>
      <c r="D426" t="s">
        <v>1364</v>
      </c>
      <c r="E426" t="s">
        <v>4323</v>
      </c>
      <c r="F426" t="s">
        <v>1363</v>
      </c>
      <c r="G426" t="s">
        <v>6492</v>
      </c>
      <c r="H426" t="s">
        <v>1342</v>
      </c>
      <c r="I426" t="s">
        <v>1364</v>
      </c>
    </row>
    <row r="427" spans="1:9" x14ac:dyDescent="0.2">
      <c r="A427" t="s">
        <v>4859</v>
      </c>
      <c r="B427">
        <v>8215</v>
      </c>
      <c r="C427" t="s">
        <v>4233</v>
      </c>
      <c r="D427" t="s">
        <v>1366</v>
      </c>
      <c r="E427" t="s">
        <v>4323</v>
      </c>
      <c r="F427" t="s">
        <v>1365</v>
      </c>
      <c r="G427" t="s">
        <v>6493</v>
      </c>
      <c r="H427" t="s">
        <v>1342</v>
      </c>
      <c r="I427" t="s">
        <v>1366</v>
      </c>
    </row>
    <row r="428" spans="1:9" x14ac:dyDescent="0.2">
      <c r="A428" t="s">
        <v>4907</v>
      </c>
      <c r="B428">
        <v>8216</v>
      </c>
      <c r="C428" t="s">
        <v>4233</v>
      </c>
      <c r="D428" t="s">
        <v>1368</v>
      </c>
      <c r="E428" t="s">
        <v>4323</v>
      </c>
      <c r="F428" t="s">
        <v>1367</v>
      </c>
      <c r="G428" t="s">
        <v>6494</v>
      </c>
      <c r="H428" t="s">
        <v>1342</v>
      </c>
      <c r="I428" t="s">
        <v>1368</v>
      </c>
    </row>
    <row r="429" spans="1:9" x14ac:dyDescent="0.2">
      <c r="A429" t="s">
        <v>4955</v>
      </c>
      <c r="B429">
        <v>8217</v>
      </c>
      <c r="C429" t="s">
        <v>4233</v>
      </c>
      <c r="D429" t="s">
        <v>1370</v>
      </c>
      <c r="E429" t="s">
        <v>4323</v>
      </c>
      <c r="F429" t="s">
        <v>1369</v>
      </c>
      <c r="G429" t="s">
        <v>6495</v>
      </c>
      <c r="H429" t="s">
        <v>1342</v>
      </c>
      <c r="I429" t="s">
        <v>1370</v>
      </c>
    </row>
    <row r="430" spans="1:9" x14ac:dyDescent="0.2">
      <c r="A430" t="s">
        <v>5003</v>
      </c>
      <c r="B430">
        <v>8219</v>
      </c>
      <c r="C430" t="s">
        <v>4233</v>
      </c>
      <c r="D430" t="s">
        <v>1372</v>
      </c>
      <c r="E430" t="s">
        <v>4323</v>
      </c>
      <c r="F430" t="s">
        <v>1371</v>
      </c>
      <c r="G430" t="s">
        <v>6496</v>
      </c>
      <c r="H430" t="s">
        <v>1342</v>
      </c>
      <c r="I430" t="s">
        <v>1372</v>
      </c>
    </row>
    <row r="431" spans="1:9" x14ac:dyDescent="0.2">
      <c r="A431" t="s">
        <v>5051</v>
      </c>
      <c r="B431">
        <v>8220</v>
      </c>
      <c r="C431" t="s">
        <v>4233</v>
      </c>
      <c r="D431" t="s">
        <v>1374</v>
      </c>
      <c r="E431" t="s">
        <v>4323</v>
      </c>
      <c r="F431" t="s">
        <v>1373</v>
      </c>
      <c r="G431" t="s">
        <v>6497</v>
      </c>
      <c r="H431" t="s">
        <v>1342</v>
      </c>
      <c r="I431" t="s">
        <v>1374</v>
      </c>
    </row>
    <row r="432" spans="1:9" x14ac:dyDescent="0.2">
      <c r="A432" t="s">
        <v>5098</v>
      </c>
      <c r="B432">
        <v>8221</v>
      </c>
      <c r="C432" t="s">
        <v>4233</v>
      </c>
      <c r="D432" t="s">
        <v>1376</v>
      </c>
      <c r="E432" t="s">
        <v>4323</v>
      </c>
      <c r="F432" t="s">
        <v>1375</v>
      </c>
      <c r="G432" t="s">
        <v>6498</v>
      </c>
      <c r="H432" t="s">
        <v>1342</v>
      </c>
      <c r="I432" t="s">
        <v>1376</v>
      </c>
    </row>
    <row r="433" spans="1:9" x14ac:dyDescent="0.2">
      <c r="A433" t="s">
        <v>5145</v>
      </c>
      <c r="B433">
        <v>8222</v>
      </c>
      <c r="C433" t="s">
        <v>4233</v>
      </c>
      <c r="D433" t="s">
        <v>1378</v>
      </c>
      <c r="E433" t="s">
        <v>4323</v>
      </c>
      <c r="F433" t="s">
        <v>1377</v>
      </c>
      <c r="G433" t="s">
        <v>6499</v>
      </c>
      <c r="H433" t="s">
        <v>1342</v>
      </c>
      <c r="I433" t="s">
        <v>1378</v>
      </c>
    </row>
    <row r="434" spans="1:9" x14ac:dyDescent="0.2">
      <c r="A434" t="s">
        <v>5190</v>
      </c>
      <c r="B434">
        <v>8223</v>
      </c>
      <c r="C434" t="s">
        <v>4233</v>
      </c>
      <c r="D434" t="s">
        <v>1380</v>
      </c>
      <c r="E434" t="s">
        <v>4323</v>
      </c>
      <c r="F434" t="s">
        <v>1379</v>
      </c>
      <c r="G434" t="s">
        <v>6500</v>
      </c>
      <c r="H434" t="s">
        <v>1342</v>
      </c>
      <c r="I434" t="s">
        <v>1380</v>
      </c>
    </row>
    <row r="435" spans="1:9" x14ac:dyDescent="0.2">
      <c r="A435" t="s">
        <v>5234</v>
      </c>
      <c r="B435">
        <v>8224</v>
      </c>
      <c r="C435" t="s">
        <v>4233</v>
      </c>
      <c r="D435" t="s">
        <v>1382</v>
      </c>
      <c r="E435" t="s">
        <v>4323</v>
      </c>
      <c r="F435" t="s">
        <v>1381</v>
      </c>
      <c r="G435" t="s">
        <v>6501</v>
      </c>
      <c r="H435" t="s">
        <v>1342</v>
      </c>
      <c r="I435" t="s">
        <v>1382</v>
      </c>
    </row>
    <row r="436" spans="1:9" x14ac:dyDescent="0.2">
      <c r="A436" t="s">
        <v>5273</v>
      </c>
      <c r="B436">
        <v>8225</v>
      </c>
      <c r="C436" t="s">
        <v>4233</v>
      </c>
      <c r="D436" t="s">
        <v>1384</v>
      </c>
      <c r="E436" t="s">
        <v>4323</v>
      </c>
      <c r="F436" t="s">
        <v>1383</v>
      </c>
      <c r="G436" t="s">
        <v>6502</v>
      </c>
      <c r="H436" t="s">
        <v>1342</v>
      </c>
      <c r="I436" t="s">
        <v>1384</v>
      </c>
    </row>
    <row r="437" spans="1:9" x14ac:dyDescent="0.2">
      <c r="A437" t="s">
        <v>5310</v>
      </c>
      <c r="B437">
        <v>8226</v>
      </c>
      <c r="C437" t="s">
        <v>4233</v>
      </c>
      <c r="D437" t="s">
        <v>1386</v>
      </c>
      <c r="E437" t="s">
        <v>4323</v>
      </c>
      <c r="F437" t="s">
        <v>1385</v>
      </c>
      <c r="G437" t="s">
        <v>6503</v>
      </c>
      <c r="H437" t="s">
        <v>1342</v>
      </c>
      <c r="I437" t="s">
        <v>1386</v>
      </c>
    </row>
    <row r="438" spans="1:9" x14ac:dyDescent="0.2">
      <c r="A438" t="s">
        <v>5346</v>
      </c>
      <c r="B438">
        <v>8227</v>
      </c>
      <c r="C438" t="s">
        <v>4233</v>
      </c>
      <c r="D438" t="s">
        <v>1388</v>
      </c>
      <c r="E438" t="s">
        <v>4323</v>
      </c>
      <c r="F438" t="s">
        <v>1387</v>
      </c>
      <c r="G438" t="s">
        <v>6504</v>
      </c>
      <c r="H438" t="s">
        <v>1342</v>
      </c>
      <c r="I438" t="s">
        <v>1388</v>
      </c>
    </row>
    <row r="439" spans="1:9" x14ac:dyDescent="0.2">
      <c r="A439" t="s">
        <v>5382</v>
      </c>
      <c r="B439">
        <v>8228</v>
      </c>
      <c r="C439" t="s">
        <v>4233</v>
      </c>
      <c r="D439" t="s">
        <v>1390</v>
      </c>
      <c r="E439" t="s">
        <v>4323</v>
      </c>
      <c r="F439" t="s">
        <v>1389</v>
      </c>
      <c r="G439" t="s">
        <v>6505</v>
      </c>
      <c r="H439" t="s">
        <v>1342</v>
      </c>
      <c r="I439" t="s">
        <v>1390</v>
      </c>
    </row>
    <row r="440" spans="1:9" x14ac:dyDescent="0.2">
      <c r="A440" t="s">
        <v>5417</v>
      </c>
      <c r="B440">
        <v>8229</v>
      </c>
      <c r="C440" t="s">
        <v>4233</v>
      </c>
      <c r="D440" t="s">
        <v>1392</v>
      </c>
      <c r="E440" t="s">
        <v>4323</v>
      </c>
      <c r="F440" t="s">
        <v>1391</v>
      </c>
      <c r="G440" t="s">
        <v>6506</v>
      </c>
      <c r="H440" t="s">
        <v>1342</v>
      </c>
      <c r="I440" t="s">
        <v>1392</v>
      </c>
    </row>
    <row r="441" spans="1:9" x14ac:dyDescent="0.2">
      <c r="A441" t="s">
        <v>5450</v>
      </c>
      <c r="B441">
        <v>8230</v>
      </c>
      <c r="C441" t="s">
        <v>4233</v>
      </c>
      <c r="D441" t="s">
        <v>1394</v>
      </c>
      <c r="E441" t="s">
        <v>4323</v>
      </c>
      <c r="F441" t="s">
        <v>1393</v>
      </c>
      <c r="G441" t="s">
        <v>6507</v>
      </c>
      <c r="H441" t="s">
        <v>1342</v>
      </c>
      <c r="I441" t="s">
        <v>1394</v>
      </c>
    </row>
    <row r="442" spans="1:9" x14ac:dyDescent="0.2">
      <c r="A442" t="s">
        <v>5482</v>
      </c>
      <c r="B442">
        <v>8231</v>
      </c>
      <c r="C442" t="s">
        <v>4233</v>
      </c>
      <c r="D442" t="s">
        <v>1396</v>
      </c>
      <c r="E442" t="s">
        <v>4323</v>
      </c>
      <c r="F442" t="s">
        <v>1395</v>
      </c>
      <c r="G442" t="s">
        <v>6508</v>
      </c>
      <c r="H442" t="s">
        <v>1342</v>
      </c>
      <c r="I442" t="s">
        <v>1396</v>
      </c>
    </row>
    <row r="443" spans="1:9" x14ac:dyDescent="0.2">
      <c r="A443" t="s">
        <v>5512</v>
      </c>
      <c r="B443">
        <v>8232</v>
      </c>
      <c r="C443" t="s">
        <v>4233</v>
      </c>
      <c r="D443" t="s">
        <v>1398</v>
      </c>
      <c r="E443" t="s">
        <v>4323</v>
      </c>
      <c r="F443" t="s">
        <v>1397</v>
      </c>
      <c r="G443" t="s">
        <v>6509</v>
      </c>
      <c r="H443" t="s">
        <v>1342</v>
      </c>
      <c r="I443" t="s">
        <v>1398</v>
      </c>
    </row>
    <row r="444" spans="1:9" x14ac:dyDescent="0.2">
      <c r="A444" t="s">
        <v>5540</v>
      </c>
      <c r="B444">
        <v>8233</v>
      </c>
      <c r="C444" t="s">
        <v>4233</v>
      </c>
      <c r="D444" t="s">
        <v>1400</v>
      </c>
      <c r="E444" t="s">
        <v>4323</v>
      </c>
      <c r="F444" t="s">
        <v>1399</v>
      </c>
      <c r="G444" t="s">
        <v>6510</v>
      </c>
      <c r="H444" t="s">
        <v>1342</v>
      </c>
      <c r="I444" t="s">
        <v>1400</v>
      </c>
    </row>
    <row r="445" spans="1:9" x14ac:dyDescent="0.2">
      <c r="A445" t="s">
        <v>5568</v>
      </c>
      <c r="B445">
        <v>8234</v>
      </c>
      <c r="C445" t="s">
        <v>4233</v>
      </c>
      <c r="D445" t="s">
        <v>1402</v>
      </c>
      <c r="E445" t="s">
        <v>4323</v>
      </c>
      <c r="F445" t="s">
        <v>1401</v>
      </c>
      <c r="G445" t="s">
        <v>6511</v>
      </c>
      <c r="H445" t="s">
        <v>1342</v>
      </c>
      <c r="I445" t="s">
        <v>1402</v>
      </c>
    </row>
    <row r="446" spans="1:9" x14ac:dyDescent="0.2">
      <c r="A446" t="s">
        <v>5595</v>
      </c>
      <c r="B446">
        <v>8235</v>
      </c>
      <c r="C446" t="s">
        <v>4233</v>
      </c>
      <c r="D446" t="s">
        <v>1404</v>
      </c>
      <c r="E446" t="s">
        <v>4323</v>
      </c>
      <c r="F446" t="s">
        <v>1403</v>
      </c>
      <c r="G446" t="s">
        <v>6512</v>
      </c>
      <c r="H446" t="s">
        <v>1342</v>
      </c>
      <c r="I446" t="s">
        <v>1404</v>
      </c>
    </row>
    <row r="447" spans="1:9" x14ac:dyDescent="0.2">
      <c r="A447" t="s">
        <v>5620</v>
      </c>
      <c r="B447">
        <v>8236</v>
      </c>
      <c r="C447" t="s">
        <v>4233</v>
      </c>
      <c r="D447" t="s">
        <v>1406</v>
      </c>
      <c r="E447" t="s">
        <v>4323</v>
      </c>
      <c r="F447" t="s">
        <v>1405</v>
      </c>
      <c r="G447" t="s">
        <v>6513</v>
      </c>
      <c r="H447" t="s">
        <v>1342</v>
      </c>
      <c r="I447" t="s">
        <v>1406</v>
      </c>
    </row>
    <row r="448" spans="1:9" x14ac:dyDescent="0.2">
      <c r="A448" t="s">
        <v>5645</v>
      </c>
      <c r="B448">
        <v>8302</v>
      </c>
      <c r="C448" t="s">
        <v>4233</v>
      </c>
      <c r="D448" t="s">
        <v>1408</v>
      </c>
      <c r="E448" t="s">
        <v>4323</v>
      </c>
      <c r="F448" t="s">
        <v>1407</v>
      </c>
      <c r="G448" t="s">
        <v>6514</v>
      </c>
      <c r="H448" t="s">
        <v>1342</v>
      </c>
      <c r="I448" t="s">
        <v>1408</v>
      </c>
    </row>
    <row r="449" spans="1:9" x14ac:dyDescent="0.2">
      <c r="A449" t="s">
        <v>5669</v>
      </c>
      <c r="B449">
        <v>8309</v>
      </c>
      <c r="C449" t="s">
        <v>4233</v>
      </c>
      <c r="D449" t="s">
        <v>1410</v>
      </c>
      <c r="E449" t="s">
        <v>4323</v>
      </c>
      <c r="F449" t="s">
        <v>1409</v>
      </c>
      <c r="G449" t="s">
        <v>6515</v>
      </c>
      <c r="H449" t="s">
        <v>1342</v>
      </c>
      <c r="I449" t="s">
        <v>1410</v>
      </c>
    </row>
    <row r="450" spans="1:9" x14ac:dyDescent="0.2">
      <c r="A450" t="s">
        <v>5692</v>
      </c>
      <c r="B450">
        <v>8310</v>
      </c>
      <c r="C450" t="s">
        <v>4233</v>
      </c>
      <c r="D450" t="s">
        <v>1412</v>
      </c>
      <c r="E450" t="s">
        <v>4323</v>
      </c>
      <c r="F450" t="s">
        <v>1411</v>
      </c>
      <c r="G450" t="s">
        <v>6516</v>
      </c>
      <c r="H450" t="s">
        <v>1342</v>
      </c>
      <c r="I450" t="s">
        <v>1412</v>
      </c>
    </row>
    <row r="451" spans="1:9" x14ac:dyDescent="0.2">
      <c r="A451" t="s">
        <v>5712</v>
      </c>
      <c r="B451">
        <v>8341</v>
      </c>
      <c r="C451" t="s">
        <v>4233</v>
      </c>
      <c r="D451" t="s">
        <v>1414</v>
      </c>
      <c r="E451" t="s">
        <v>4323</v>
      </c>
      <c r="F451" t="s">
        <v>1413</v>
      </c>
      <c r="G451" t="s">
        <v>6517</v>
      </c>
      <c r="H451" t="s">
        <v>1342</v>
      </c>
      <c r="I451" t="s">
        <v>1414</v>
      </c>
    </row>
    <row r="452" spans="1:9" x14ac:dyDescent="0.2">
      <c r="A452" t="s">
        <v>5730</v>
      </c>
      <c r="B452">
        <v>8364</v>
      </c>
      <c r="C452" t="s">
        <v>4233</v>
      </c>
      <c r="D452" t="s">
        <v>1416</v>
      </c>
      <c r="E452" t="s">
        <v>4323</v>
      </c>
      <c r="F452" t="s">
        <v>1415</v>
      </c>
      <c r="G452" t="s">
        <v>6518</v>
      </c>
      <c r="H452" t="s">
        <v>1342</v>
      </c>
      <c r="I452" t="s">
        <v>1416</v>
      </c>
    </row>
    <row r="453" spans="1:9" x14ac:dyDescent="0.2">
      <c r="A453" t="s">
        <v>5748</v>
      </c>
      <c r="B453">
        <v>8442</v>
      </c>
      <c r="C453" t="s">
        <v>4233</v>
      </c>
      <c r="D453" t="s">
        <v>1418</v>
      </c>
      <c r="E453" t="s">
        <v>4323</v>
      </c>
      <c r="F453" t="s">
        <v>1417</v>
      </c>
      <c r="G453" t="s">
        <v>6519</v>
      </c>
      <c r="H453" t="s">
        <v>1342</v>
      </c>
      <c r="I453" t="s">
        <v>1418</v>
      </c>
    </row>
    <row r="454" spans="1:9" x14ac:dyDescent="0.2">
      <c r="A454" t="s">
        <v>5766</v>
      </c>
      <c r="B454">
        <v>8443</v>
      </c>
      <c r="C454" t="s">
        <v>4233</v>
      </c>
      <c r="D454" t="s">
        <v>1420</v>
      </c>
      <c r="E454" t="s">
        <v>4323</v>
      </c>
      <c r="F454" t="s">
        <v>1419</v>
      </c>
      <c r="G454" t="s">
        <v>6520</v>
      </c>
      <c r="H454" t="s">
        <v>1342</v>
      </c>
      <c r="I454" t="s">
        <v>1420</v>
      </c>
    </row>
    <row r="455" spans="1:9" x14ac:dyDescent="0.2">
      <c r="A455" t="s">
        <v>5784</v>
      </c>
      <c r="B455">
        <v>8447</v>
      </c>
      <c r="C455" t="s">
        <v>4233</v>
      </c>
      <c r="D455" t="s">
        <v>1422</v>
      </c>
      <c r="E455" t="s">
        <v>4323</v>
      </c>
      <c r="F455" t="s">
        <v>1421</v>
      </c>
      <c r="G455" t="s">
        <v>6521</v>
      </c>
      <c r="H455" t="s">
        <v>1342</v>
      </c>
      <c r="I455" t="s">
        <v>1422</v>
      </c>
    </row>
    <row r="456" spans="1:9" x14ac:dyDescent="0.2">
      <c r="A456" t="s">
        <v>5800</v>
      </c>
      <c r="B456">
        <v>8521</v>
      </c>
      <c r="C456" t="s">
        <v>4233</v>
      </c>
      <c r="D456" t="s">
        <v>1424</v>
      </c>
      <c r="E456" t="s">
        <v>4323</v>
      </c>
      <c r="F456" t="s">
        <v>1423</v>
      </c>
      <c r="G456" t="s">
        <v>6522</v>
      </c>
      <c r="H456" t="s">
        <v>1342</v>
      </c>
      <c r="I456" t="s">
        <v>1424</v>
      </c>
    </row>
    <row r="457" spans="1:9" x14ac:dyDescent="0.2">
      <c r="A457" t="s">
        <v>5816</v>
      </c>
      <c r="B457">
        <v>8542</v>
      </c>
      <c r="C457" t="s">
        <v>4233</v>
      </c>
      <c r="D457" t="s">
        <v>1426</v>
      </c>
      <c r="E457" t="s">
        <v>4323</v>
      </c>
      <c r="F457" t="s">
        <v>1425</v>
      </c>
      <c r="G457" t="s">
        <v>6523</v>
      </c>
      <c r="H457" t="s">
        <v>1342</v>
      </c>
      <c r="I457" t="s">
        <v>1426</v>
      </c>
    </row>
    <row r="458" spans="1:9" x14ac:dyDescent="0.2">
      <c r="A458" t="s">
        <v>5830</v>
      </c>
      <c r="B458">
        <v>8546</v>
      </c>
      <c r="C458" t="s">
        <v>4233</v>
      </c>
      <c r="D458" t="s">
        <v>1428</v>
      </c>
      <c r="E458" t="s">
        <v>4323</v>
      </c>
      <c r="F458" t="s">
        <v>1427</v>
      </c>
      <c r="G458" t="s">
        <v>6524</v>
      </c>
      <c r="H458" t="s">
        <v>1342</v>
      </c>
      <c r="I458" t="s">
        <v>1428</v>
      </c>
    </row>
    <row r="459" spans="1:9" x14ac:dyDescent="0.2">
      <c r="A459" t="s">
        <v>5843</v>
      </c>
      <c r="B459">
        <v>8564</v>
      </c>
      <c r="C459" t="s">
        <v>4233</v>
      </c>
      <c r="D459" t="s">
        <v>1430</v>
      </c>
      <c r="E459" t="s">
        <v>4323</v>
      </c>
      <c r="F459" t="s">
        <v>1429</v>
      </c>
      <c r="G459" t="s">
        <v>6525</v>
      </c>
      <c r="H459" t="s">
        <v>1342</v>
      </c>
      <c r="I459" t="s">
        <v>1430</v>
      </c>
    </row>
    <row r="460" spans="1:9" x14ac:dyDescent="0.2">
      <c r="A460" t="s">
        <v>4283</v>
      </c>
      <c r="B460">
        <v>9000</v>
      </c>
      <c r="C460" t="s">
        <v>4234</v>
      </c>
      <c r="D460" t="s">
        <v>1432</v>
      </c>
      <c r="E460" t="s">
        <v>4274</v>
      </c>
      <c r="F460" t="s">
        <v>1431</v>
      </c>
      <c r="G460" t="s">
        <v>6526</v>
      </c>
      <c r="H460" t="s">
        <v>1432</v>
      </c>
    </row>
    <row r="461" spans="1:9" x14ac:dyDescent="0.2">
      <c r="A461" t="s">
        <v>4332</v>
      </c>
      <c r="B461">
        <v>9201</v>
      </c>
      <c r="C461" t="s">
        <v>4234</v>
      </c>
      <c r="D461" t="s">
        <v>1434</v>
      </c>
      <c r="E461" t="s">
        <v>4323</v>
      </c>
      <c r="F461" t="s">
        <v>1433</v>
      </c>
      <c r="G461" t="s">
        <v>6527</v>
      </c>
      <c r="H461" t="s">
        <v>1432</v>
      </c>
      <c r="I461" t="s">
        <v>1434</v>
      </c>
    </row>
    <row r="462" spans="1:9" x14ac:dyDescent="0.2">
      <c r="A462" t="s">
        <v>4380</v>
      </c>
      <c r="B462">
        <v>9202</v>
      </c>
      <c r="C462" t="s">
        <v>4234</v>
      </c>
      <c r="D462" t="s">
        <v>1436</v>
      </c>
      <c r="E462" t="s">
        <v>4323</v>
      </c>
      <c r="F462" t="s">
        <v>1435</v>
      </c>
      <c r="G462" t="s">
        <v>6528</v>
      </c>
      <c r="H462" t="s">
        <v>1432</v>
      </c>
      <c r="I462" t="s">
        <v>1436</v>
      </c>
    </row>
    <row r="463" spans="1:9" x14ac:dyDescent="0.2">
      <c r="A463" t="s">
        <v>4428</v>
      </c>
      <c r="B463">
        <v>9203</v>
      </c>
      <c r="C463" t="s">
        <v>4234</v>
      </c>
      <c r="D463" t="s">
        <v>1438</v>
      </c>
      <c r="E463" t="s">
        <v>4323</v>
      </c>
      <c r="F463" t="s">
        <v>1437</v>
      </c>
      <c r="G463" t="s">
        <v>6529</v>
      </c>
      <c r="H463" t="s">
        <v>1432</v>
      </c>
      <c r="I463" t="s">
        <v>1438</v>
      </c>
    </row>
    <row r="464" spans="1:9" x14ac:dyDescent="0.2">
      <c r="A464" t="s">
        <v>4476</v>
      </c>
      <c r="B464">
        <v>9204</v>
      </c>
      <c r="C464" t="s">
        <v>4234</v>
      </c>
      <c r="D464" t="s">
        <v>1440</v>
      </c>
      <c r="E464" t="s">
        <v>4323</v>
      </c>
      <c r="F464" t="s">
        <v>1439</v>
      </c>
      <c r="G464" t="s">
        <v>6530</v>
      </c>
      <c r="H464" t="s">
        <v>1432</v>
      </c>
      <c r="I464" t="s">
        <v>1440</v>
      </c>
    </row>
    <row r="465" spans="1:9" x14ac:dyDescent="0.2">
      <c r="A465" t="s">
        <v>4524</v>
      </c>
      <c r="B465">
        <v>9205</v>
      </c>
      <c r="C465" t="s">
        <v>4234</v>
      </c>
      <c r="D465" t="s">
        <v>1442</v>
      </c>
      <c r="E465" t="s">
        <v>4323</v>
      </c>
      <c r="F465" t="s">
        <v>1441</v>
      </c>
      <c r="G465" t="s">
        <v>6531</v>
      </c>
      <c r="H465" t="s">
        <v>1432</v>
      </c>
      <c r="I465" t="s">
        <v>1442</v>
      </c>
    </row>
    <row r="466" spans="1:9" x14ac:dyDescent="0.2">
      <c r="A466" t="s">
        <v>4572</v>
      </c>
      <c r="B466">
        <v>9206</v>
      </c>
      <c r="C466" t="s">
        <v>4234</v>
      </c>
      <c r="D466" t="s">
        <v>1444</v>
      </c>
      <c r="E466" t="s">
        <v>4323</v>
      </c>
      <c r="F466" t="s">
        <v>1443</v>
      </c>
      <c r="G466" t="s">
        <v>6532</v>
      </c>
      <c r="H466" t="s">
        <v>1432</v>
      </c>
      <c r="I466" t="s">
        <v>1444</v>
      </c>
    </row>
    <row r="467" spans="1:9" x14ac:dyDescent="0.2">
      <c r="A467" t="s">
        <v>4620</v>
      </c>
      <c r="B467">
        <v>9208</v>
      </c>
      <c r="C467" t="s">
        <v>4234</v>
      </c>
      <c r="D467" t="s">
        <v>1446</v>
      </c>
      <c r="E467" t="s">
        <v>4323</v>
      </c>
      <c r="F467" t="s">
        <v>1445</v>
      </c>
      <c r="G467" t="s">
        <v>6533</v>
      </c>
      <c r="H467" t="s">
        <v>1432</v>
      </c>
      <c r="I467" t="s">
        <v>1446</v>
      </c>
    </row>
    <row r="468" spans="1:9" x14ac:dyDescent="0.2">
      <c r="A468" t="s">
        <v>4668</v>
      </c>
      <c r="B468">
        <v>9209</v>
      </c>
      <c r="C468" t="s">
        <v>4234</v>
      </c>
      <c r="D468" t="s">
        <v>1448</v>
      </c>
      <c r="E468" t="s">
        <v>4323</v>
      </c>
      <c r="F468" t="s">
        <v>1447</v>
      </c>
      <c r="G468" t="s">
        <v>6534</v>
      </c>
      <c r="H468" t="s">
        <v>1432</v>
      </c>
      <c r="I468" t="s">
        <v>1448</v>
      </c>
    </row>
    <row r="469" spans="1:9" x14ac:dyDescent="0.2">
      <c r="A469" t="s">
        <v>4716</v>
      </c>
      <c r="B469">
        <v>9210</v>
      </c>
      <c r="C469" t="s">
        <v>4234</v>
      </c>
      <c r="D469" t="s">
        <v>1450</v>
      </c>
      <c r="E469" t="s">
        <v>4323</v>
      </c>
      <c r="F469" t="s">
        <v>1449</v>
      </c>
      <c r="G469" t="s">
        <v>6535</v>
      </c>
      <c r="H469" t="s">
        <v>1432</v>
      </c>
      <c r="I469" t="s">
        <v>1450</v>
      </c>
    </row>
    <row r="470" spans="1:9" x14ac:dyDescent="0.2">
      <c r="A470" t="s">
        <v>4764</v>
      </c>
      <c r="B470">
        <v>9211</v>
      </c>
      <c r="C470" t="s">
        <v>4234</v>
      </c>
      <c r="D470" t="s">
        <v>1452</v>
      </c>
      <c r="E470" t="s">
        <v>4323</v>
      </c>
      <c r="F470" t="s">
        <v>1451</v>
      </c>
      <c r="G470" t="s">
        <v>6536</v>
      </c>
      <c r="H470" t="s">
        <v>1432</v>
      </c>
      <c r="I470" t="s">
        <v>1452</v>
      </c>
    </row>
    <row r="471" spans="1:9" x14ac:dyDescent="0.2">
      <c r="A471" t="s">
        <v>4812</v>
      </c>
      <c r="B471">
        <v>9213</v>
      </c>
      <c r="C471" t="s">
        <v>4234</v>
      </c>
      <c r="D471" t="s">
        <v>1454</v>
      </c>
      <c r="E471" t="s">
        <v>4323</v>
      </c>
      <c r="F471" t="s">
        <v>1453</v>
      </c>
      <c r="G471" t="s">
        <v>6537</v>
      </c>
      <c r="H471" t="s">
        <v>1432</v>
      </c>
      <c r="I471" t="s">
        <v>1454</v>
      </c>
    </row>
    <row r="472" spans="1:9" x14ac:dyDescent="0.2">
      <c r="A472" t="s">
        <v>4860</v>
      </c>
      <c r="B472">
        <v>9214</v>
      </c>
      <c r="C472" t="s">
        <v>4234</v>
      </c>
      <c r="D472" t="s">
        <v>1456</v>
      </c>
      <c r="E472" t="s">
        <v>4323</v>
      </c>
      <c r="F472" t="s">
        <v>1455</v>
      </c>
      <c r="G472" t="s">
        <v>6538</v>
      </c>
      <c r="H472" t="s">
        <v>1432</v>
      </c>
      <c r="I472" t="s">
        <v>1456</v>
      </c>
    </row>
    <row r="473" spans="1:9" x14ac:dyDescent="0.2">
      <c r="A473" t="s">
        <v>4908</v>
      </c>
      <c r="B473">
        <v>9215</v>
      </c>
      <c r="C473" t="s">
        <v>4234</v>
      </c>
      <c r="D473" t="s">
        <v>1458</v>
      </c>
      <c r="E473" t="s">
        <v>4323</v>
      </c>
      <c r="F473" t="s">
        <v>1457</v>
      </c>
      <c r="G473" t="s">
        <v>6539</v>
      </c>
      <c r="H473" t="s">
        <v>1432</v>
      </c>
      <c r="I473" t="s">
        <v>1458</v>
      </c>
    </row>
    <row r="474" spans="1:9" x14ac:dyDescent="0.2">
      <c r="A474" t="s">
        <v>4956</v>
      </c>
      <c r="B474">
        <v>9216</v>
      </c>
      <c r="C474" t="s">
        <v>4234</v>
      </c>
      <c r="D474" t="s">
        <v>1460</v>
      </c>
      <c r="E474" t="s">
        <v>4323</v>
      </c>
      <c r="F474" t="s">
        <v>1459</v>
      </c>
      <c r="G474" t="s">
        <v>6540</v>
      </c>
      <c r="H474" t="s">
        <v>1432</v>
      </c>
      <c r="I474" t="s">
        <v>1460</v>
      </c>
    </row>
    <row r="475" spans="1:9" x14ac:dyDescent="0.2">
      <c r="A475" t="s">
        <v>5004</v>
      </c>
      <c r="B475">
        <v>9301</v>
      </c>
      <c r="C475" t="s">
        <v>4234</v>
      </c>
      <c r="D475" t="s">
        <v>1462</v>
      </c>
      <c r="E475" t="s">
        <v>4323</v>
      </c>
      <c r="F475" t="s">
        <v>1461</v>
      </c>
      <c r="G475" t="s">
        <v>6541</v>
      </c>
      <c r="H475" t="s">
        <v>1432</v>
      </c>
      <c r="I475" t="s">
        <v>1462</v>
      </c>
    </row>
    <row r="476" spans="1:9" x14ac:dyDescent="0.2">
      <c r="A476" t="s">
        <v>5052</v>
      </c>
      <c r="B476">
        <v>9342</v>
      </c>
      <c r="C476" t="s">
        <v>4234</v>
      </c>
      <c r="D476" t="s">
        <v>1464</v>
      </c>
      <c r="E476" t="s">
        <v>4323</v>
      </c>
      <c r="F476" t="s">
        <v>1463</v>
      </c>
      <c r="G476" t="s">
        <v>6542</v>
      </c>
      <c r="H476" t="s">
        <v>1432</v>
      </c>
      <c r="I476" t="s">
        <v>1464</v>
      </c>
    </row>
    <row r="477" spans="1:9" x14ac:dyDescent="0.2">
      <c r="A477" t="s">
        <v>5099</v>
      </c>
      <c r="B477">
        <v>9343</v>
      </c>
      <c r="C477" t="s">
        <v>4234</v>
      </c>
      <c r="D477" t="s">
        <v>1466</v>
      </c>
      <c r="E477" t="s">
        <v>4323</v>
      </c>
      <c r="F477" t="s">
        <v>1465</v>
      </c>
      <c r="G477" t="s">
        <v>6543</v>
      </c>
      <c r="H477" t="s">
        <v>1432</v>
      </c>
      <c r="I477" t="s">
        <v>1466</v>
      </c>
    </row>
    <row r="478" spans="1:9" x14ac:dyDescent="0.2">
      <c r="A478" t="s">
        <v>5146</v>
      </c>
      <c r="B478">
        <v>9344</v>
      </c>
      <c r="C478" t="s">
        <v>4234</v>
      </c>
      <c r="D478" t="s">
        <v>1468</v>
      </c>
      <c r="E478" t="s">
        <v>4323</v>
      </c>
      <c r="F478" t="s">
        <v>1467</v>
      </c>
      <c r="G478" t="s">
        <v>6544</v>
      </c>
      <c r="H478" t="s">
        <v>1432</v>
      </c>
      <c r="I478" t="s">
        <v>1468</v>
      </c>
    </row>
    <row r="479" spans="1:9" x14ac:dyDescent="0.2">
      <c r="A479" t="s">
        <v>5191</v>
      </c>
      <c r="B479">
        <v>9345</v>
      </c>
      <c r="C479" t="s">
        <v>4234</v>
      </c>
      <c r="D479" t="s">
        <v>1470</v>
      </c>
      <c r="E479" t="s">
        <v>4323</v>
      </c>
      <c r="F479" t="s">
        <v>1469</v>
      </c>
      <c r="G479" t="s">
        <v>6545</v>
      </c>
      <c r="H479" t="s">
        <v>1432</v>
      </c>
      <c r="I479" t="s">
        <v>1470</v>
      </c>
    </row>
    <row r="480" spans="1:9" x14ac:dyDescent="0.2">
      <c r="A480" t="s">
        <v>5235</v>
      </c>
      <c r="B480">
        <v>9361</v>
      </c>
      <c r="C480" t="s">
        <v>4234</v>
      </c>
      <c r="D480" t="s">
        <v>1472</v>
      </c>
      <c r="E480" t="s">
        <v>4323</v>
      </c>
      <c r="F480" t="s">
        <v>1471</v>
      </c>
      <c r="G480" t="s">
        <v>6546</v>
      </c>
      <c r="H480" t="s">
        <v>1432</v>
      </c>
      <c r="I480" t="s">
        <v>1472</v>
      </c>
    </row>
    <row r="481" spans="1:9" x14ac:dyDescent="0.2">
      <c r="A481" t="s">
        <v>5274</v>
      </c>
      <c r="B481">
        <v>9364</v>
      </c>
      <c r="C481" t="s">
        <v>4234</v>
      </c>
      <c r="D481" t="s">
        <v>1474</v>
      </c>
      <c r="E481" t="s">
        <v>4323</v>
      </c>
      <c r="F481" t="s">
        <v>1473</v>
      </c>
      <c r="G481" t="s">
        <v>6547</v>
      </c>
      <c r="H481" t="s">
        <v>1432</v>
      </c>
      <c r="I481" t="s">
        <v>1474</v>
      </c>
    </row>
    <row r="482" spans="1:9" x14ac:dyDescent="0.2">
      <c r="A482" t="s">
        <v>5311</v>
      </c>
      <c r="B482">
        <v>9384</v>
      </c>
      <c r="C482" t="s">
        <v>4234</v>
      </c>
      <c r="D482" t="s">
        <v>1476</v>
      </c>
      <c r="E482" t="s">
        <v>4323</v>
      </c>
      <c r="F482" t="s">
        <v>1475</v>
      </c>
      <c r="G482" t="s">
        <v>6548</v>
      </c>
      <c r="H482" t="s">
        <v>1432</v>
      </c>
      <c r="I482" t="s">
        <v>1476</v>
      </c>
    </row>
    <row r="483" spans="1:9" x14ac:dyDescent="0.2">
      <c r="A483" t="s">
        <v>5347</v>
      </c>
      <c r="B483">
        <v>9386</v>
      </c>
      <c r="C483" t="s">
        <v>4234</v>
      </c>
      <c r="D483" t="s">
        <v>1478</v>
      </c>
      <c r="E483" t="s">
        <v>4323</v>
      </c>
      <c r="F483" t="s">
        <v>1477</v>
      </c>
      <c r="G483" t="s">
        <v>6549</v>
      </c>
      <c r="H483" t="s">
        <v>1432</v>
      </c>
      <c r="I483" t="s">
        <v>1478</v>
      </c>
    </row>
    <row r="484" spans="1:9" x14ac:dyDescent="0.2">
      <c r="A484" t="s">
        <v>5383</v>
      </c>
      <c r="B484">
        <v>9407</v>
      </c>
      <c r="C484" t="s">
        <v>4234</v>
      </c>
      <c r="D484" t="s">
        <v>1480</v>
      </c>
      <c r="E484" t="s">
        <v>4323</v>
      </c>
      <c r="F484" t="s">
        <v>1479</v>
      </c>
      <c r="G484" t="s">
        <v>6550</v>
      </c>
      <c r="H484" t="s">
        <v>1432</v>
      </c>
      <c r="I484" t="s">
        <v>1480</v>
      </c>
    </row>
    <row r="485" spans="1:9" x14ac:dyDescent="0.2">
      <c r="A485" t="s">
        <v>5418</v>
      </c>
      <c r="B485">
        <v>9411</v>
      </c>
      <c r="C485" t="s">
        <v>4234</v>
      </c>
      <c r="D485" t="s">
        <v>1482</v>
      </c>
      <c r="E485" t="s">
        <v>4323</v>
      </c>
      <c r="F485" t="s">
        <v>1481</v>
      </c>
      <c r="G485" t="s">
        <v>6551</v>
      </c>
      <c r="H485" t="s">
        <v>1432</v>
      </c>
      <c r="I485" t="s">
        <v>1482</v>
      </c>
    </row>
    <row r="486" spans="1:9" x14ac:dyDescent="0.2">
      <c r="A486" t="s">
        <v>4284</v>
      </c>
      <c r="B486">
        <v>10000</v>
      </c>
      <c r="C486" t="s">
        <v>4235</v>
      </c>
      <c r="D486" t="s">
        <v>1484</v>
      </c>
      <c r="E486" t="s">
        <v>4274</v>
      </c>
      <c r="F486" t="s">
        <v>1483</v>
      </c>
      <c r="G486" t="s">
        <v>6552</v>
      </c>
      <c r="H486" t="s">
        <v>1484</v>
      </c>
    </row>
    <row r="487" spans="1:9" x14ac:dyDescent="0.2">
      <c r="A487" t="s">
        <v>4333</v>
      </c>
      <c r="B487">
        <v>10201</v>
      </c>
      <c r="C487" t="s">
        <v>4235</v>
      </c>
      <c r="D487" t="s">
        <v>1486</v>
      </c>
      <c r="E487" t="s">
        <v>4323</v>
      </c>
      <c r="F487" t="s">
        <v>1485</v>
      </c>
      <c r="G487" t="s">
        <v>6553</v>
      </c>
      <c r="H487" t="s">
        <v>1484</v>
      </c>
      <c r="I487" t="s">
        <v>1486</v>
      </c>
    </row>
    <row r="488" spans="1:9" x14ac:dyDescent="0.2">
      <c r="A488" t="s">
        <v>4381</v>
      </c>
      <c r="B488">
        <v>10202</v>
      </c>
      <c r="C488" t="s">
        <v>4235</v>
      </c>
      <c r="D488" t="s">
        <v>1488</v>
      </c>
      <c r="E488" t="s">
        <v>4323</v>
      </c>
      <c r="F488" t="s">
        <v>1487</v>
      </c>
      <c r="G488" t="s">
        <v>6554</v>
      </c>
      <c r="H488" t="s">
        <v>1484</v>
      </c>
      <c r="I488" t="s">
        <v>1488</v>
      </c>
    </row>
    <row r="489" spans="1:9" x14ac:dyDescent="0.2">
      <c r="A489" t="s">
        <v>4429</v>
      </c>
      <c r="B489">
        <v>10203</v>
      </c>
      <c r="C489" t="s">
        <v>4235</v>
      </c>
      <c r="D489" t="s">
        <v>1490</v>
      </c>
      <c r="E489" t="s">
        <v>4323</v>
      </c>
      <c r="F489" t="s">
        <v>1489</v>
      </c>
      <c r="G489" t="s">
        <v>6555</v>
      </c>
      <c r="H489" t="s">
        <v>1484</v>
      </c>
      <c r="I489" t="s">
        <v>1490</v>
      </c>
    </row>
    <row r="490" spans="1:9" x14ac:dyDescent="0.2">
      <c r="A490" t="s">
        <v>4477</v>
      </c>
      <c r="B490">
        <v>10204</v>
      </c>
      <c r="C490" t="s">
        <v>4235</v>
      </c>
      <c r="D490" t="s">
        <v>1492</v>
      </c>
      <c r="E490" t="s">
        <v>4323</v>
      </c>
      <c r="F490" t="s">
        <v>1491</v>
      </c>
      <c r="G490" t="s">
        <v>6556</v>
      </c>
      <c r="H490" t="s">
        <v>1484</v>
      </c>
      <c r="I490" t="s">
        <v>1492</v>
      </c>
    </row>
    <row r="491" spans="1:9" x14ac:dyDescent="0.2">
      <c r="A491" t="s">
        <v>4525</v>
      </c>
      <c r="B491">
        <v>10205</v>
      </c>
      <c r="C491" t="s">
        <v>4235</v>
      </c>
      <c r="D491" t="s">
        <v>1494</v>
      </c>
      <c r="E491" t="s">
        <v>4323</v>
      </c>
      <c r="F491" t="s">
        <v>1493</v>
      </c>
      <c r="G491" t="s">
        <v>6557</v>
      </c>
      <c r="H491" t="s">
        <v>1484</v>
      </c>
      <c r="I491" t="s">
        <v>1494</v>
      </c>
    </row>
    <row r="492" spans="1:9" x14ac:dyDescent="0.2">
      <c r="A492" t="s">
        <v>4573</v>
      </c>
      <c r="B492">
        <v>10206</v>
      </c>
      <c r="C492" t="s">
        <v>4235</v>
      </c>
      <c r="D492" t="s">
        <v>1496</v>
      </c>
      <c r="E492" t="s">
        <v>4323</v>
      </c>
      <c r="F492" t="s">
        <v>1495</v>
      </c>
      <c r="G492" t="s">
        <v>6558</v>
      </c>
      <c r="H492" t="s">
        <v>1484</v>
      </c>
      <c r="I492" t="s">
        <v>1496</v>
      </c>
    </row>
    <row r="493" spans="1:9" x14ac:dyDescent="0.2">
      <c r="A493" t="s">
        <v>4621</v>
      </c>
      <c r="B493">
        <v>10207</v>
      </c>
      <c r="C493" t="s">
        <v>4235</v>
      </c>
      <c r="D493" t="s">
        <v>1498</v>
      </c>
      <c r="E493" t="s">
        <v>4323</v>
      </c>
      <c r="F493" t="s">
        <v>1497</v>
      </c>
      <c r="G493" t="s">
        <v>6559</v>
      </c>
      <c r="H493" t="s">
        <v>1484</v>
      </c>
      <c r="I493" t="s">
        <v>1498</v>
      </c>
    </row>
    <row r="494" spans="1:9" x14ac:dyDescent="0.2">
      <c r="A494" t="s">
        <v>4669</v>
      </c>
      <c r="B494">
        <v>10208</v>
      </c>
      <c r="C494" t="s">
        <v>4235</v>
      </c>
      <c r="D494" t="s">
        <v>1500</v>
      </c>
      <c r="E494" t="s">
        <v>4323</v>
      </c>
      <c r="F494" t="s">
        <v>1499</v>
      </c>
      <c r="G494" t="s">
        <v>6560</v>
      </c>
      <c r="H494" t="s">
        <v>1484</v>
      </c>
      <c r="I494" t="s">
        <v>1500</v>
      </c>
    </row>
    <row r="495" spans="1:9" x14ac:dyDescent="0.2">
      <c r="A495" t="s">
        <v>4717</v>
      </c>
      <c r="B495">
        <v>10209</v>
      </c>
      <c r="C495" t="s">
        <v>4235</v>
      </c>
      <c r="D495" t="s">
        <v>1502</v>
      </c>
      <c r="E495" t="s">
        <v>4323</v>
      </c>
      <c r="F495" t="s">
        <v>1501</v>
      </c>
      <c r="G495" t="s">
        <v>6561</v>
      </c>
      <c r="H495" t="s">
        <v>1484</v>
      </c>
      <c r="I495" t="s">
        <v>1502</v>
      </c>
    </row>
    <row r="496" spans="1:9" x14ac:dyDescent="0.2">
      <c r="A496" t="s">
        <v>4765</v>
      </c>
      <c r="B496">
        <v>10210</v>
      </c>
      <c r="C496" t="s">
        <v>4235</v>
      </c>
      <c r="D496" t="s">
        <v>1504</v>
      </c>
      <c r="E496" t="s">
        <v>4323</v>
      </c>
      <c r="F496" t="s">
        <v>1503</v>
      </c>
      <c r="G496" t="s">
        <v>6562</v>
      </c>
      <c r="H496" t="s">
        <v>1484</v>
      </c>
      <c r="I496" t="s">
        <v>1504</v>
      </c>
    </row>
    <row r="497" spans="1:9" x14ac:dyDescent="0.2">
      <c r="A497" t="s">
        <v>4813</v>
      </c>
      <c r="B497">
        <v>10211</v>
      </c>
      <c r="C497" t="s">
        <v>4235</v>
      </c>
      <c r="D497" t="s">
        <v>1506</v>
      </c>
      <c r="E497" t="s">
        <v>4323</v>
      </c>
      <c r="F497" t="s">
        <v>1505</v>
      </c>
      <c r="G497" t="s">
        <v>6563</v>
      </c>
      <c r="H497" t="s">
        <v>1484</v>
      </c>
      <c r="I497" t="s">
        <v>1506</v>
      </c>
    </row>
    <row r="498" spans="1:9" x14ac:dyDescent="0.2">
      <c r="A498" t="s">
        <v>4861</v>
      </c>
      <c r="B498">
        <v>10212</v>
      </c>
      <c r="C498" t="s">
        <v>4235</v>
      </c>
      <c r="D498" t="s">
        <v>1508</v>
      </c>
      <c r="E498" t="s">
        <v>4323</v>
      </c>
      <c r="F498" t="s">
        <v>1507</v>
      </c>
      <c r="G498" t="s">
        <v>6564</v>
      </c>
      <c r="H498" t="s">
        <v>1484</v>
      </c>
      <c r="I498" t="s">
        <v>1508</v>
      </c>
    </row>
    <row r="499" spans="1:9" x14ac:dyDescent="0.2">
      <c r="A499" t="s">
        <v>4909</v>
      </c>
      <c r="B499">
        <v>10344</v>
      </c>
      <c r="C499" t="s">
        <v>4235</v>
      </c>
      <c r="D499" t="s">
        <v>1510</v>
      </c>
      <c r="E499" t="s">
        <v>4323</v>
      </c>
      <c r="F499" t="s">
        <v>1509</v>
      </c>
      <c r="G499" t="s">
        <v>6565</v>
      </c>
      <c r="H499" t="s">
        <v>1484</v>
      </c>
      <c r="I499" t="s">
        <v>1510</v>
      </c>
    </row>
    <row r="500" spans="1:9" x14ac:dyDescent="0.2">
      <c r="A500" t="s">
        <v>4957</v>
      </c>
      <c r="B500">
        <v>10345</v>
      </c>
      <c r="C500" t="s">
        <v>4235</v>
      </c>
      <c r="D500" t="s">
        <v>1512</v>
      </c>
      <c r="E500" t="s">
        <v>4323</v>
      </c>
      <c r="F500" t="s">
        <v>1511</v>
      </c>
      <c r="G500" t="s">
        <v>6566</v>
      </c>
      <c r="H500" t="s">
        <v>1484</v>
      </c>
      <c r="I500" t="s">
        <v>1512</v>
      </c>
    </row>
    <row r="501" spans="1:9" x14ac:dyDescent="0.2">
      <c r="A501" t="s">
        <v>5005</v>
      </c>
      <c r="B501">
        <v>10366</v>
      </c>
      <c r="C501" t="s">
        <v>4235</v>
      </c>
      <c r="D501" t="s">
        <v>1514</v>
      </c>
      <c r="E501" t="s">
        <v>4323</v>
      </c>
      <c r="F501" t="s">
        <v>1513</v>
      </c>
      <c r="G501" t="s">
        <v>6567</v>
      </c>
      <c r="H501" t="s">
        <v>1484</v>
      </c>
      <c r="I501" t="s">
        <v>1514</v>
      </c>
    </row>
    <row r="502" spans="1:9" x14ac:dyDescent="0.2">
      <c r="A502" t="s">
        <v>5053</v>
      </c>
      <c r="B502">
        <v>10367</v>
      </c>
      <c r="C502" t="s">
        <v>4235</v>
      </c>
      <c r="D502" t="s">
        <v>1516</v>
      </c>
      <c r="E502" t="s">
        <v>4323</v>
      </c>
      <c r="F502" t="s">
        <v>1515</v>
      </c>
      <c r="G502" t="s">
        <v>6568</v>
      </c>
      <c r="H502" t="s">
        <v>1484</v>
      </c>
      <c r="I502" t="s">
        <v>1516</v>
      </c>
    </row>
    <row r="503" spans="1:9" x14ac:dyDescent="0.2">
      <c r="A503" t="s">
        <v>5100</v>
      </c>
      <c r="B503">
        <v>10382</v>
      </c>
      <c r="C503" t="s">
        <v>4235</v>
      </c>
      <c r="D503" t="s">
        <v>1518</v>
      </c>
      <c r="E503" t="s">
        <v>4323</v>
      </c>
      <c r="F503" t="s">
        <v>1517</v>
      </c>
      <c r="G503" t="s">
        <v>6569</v>
      </c>
      <c r="H503" t="s">
        <v>1484</v>
      </c>
      <c r="I503" t="s">
        <v>1518</v>
      </c>
    </row>
    <row r="504" spans="1:9" x14ac:dyDescent="0.2">
      <c r="A504" t="s">
        <v>5147</v>
      </c>
      <c r="B504">
        <v>10383</v>
      </c>
      <c r="C504" t="s">
        <v>4235</v>
      </c>
      <c r="D504" t="s">
        <v>1520</v>
      </c>
      <c r="E504" t="s">
        <v>4323</v>
      </c>
      <c r="F504" t="s">
        <v>1519</v>
      </c>
      <c r="G504" t="s">
        <v>6570</v>
      </c>
      <c r="H504" t="s">
        <v>1484</v>
      </c>
      <c r="I504" t="s">
        <v>1520</v>
      </c>
    </row>
    <row r="505" spans="1:9" x14ac:dyDescent="0.2">
      <c r="A505" t="s">
        <v>5192</v>
      </c>
      <c r="B505">
        <v>10384</v>
      </c>
      <c r="C505" t="s">
        <v>4235</v>
      </c>
      <c r="D505" t="s">
        <v>1522</v>
      </c>
      <c r="E505" t="s">
        <v>4323</v>
      </c>
      <c r="F505" t="s">
        <v>1521</v>
      </c>
      <c r="G505" t="s">
        <v>6571</v>
      </c>
      <c r="H505" t="s">
        <v>1484</v>
      </c>
      <c r="I505" t="s">
        <v>1522</v>
      </c>
    </row>
    <row r="506" spans="1:9" x14ac:dyDescent="0.2">
      <c r="A506" t="s">
        <v>5236</v>
      </c>
      <c r="B506">
        <v>10421</v>
      </c>
      <c r="C506" t="s">
        <v>4235</v>
      </c>
      <c r="D506" t="s">
        <v>1524</v>
      </c>
      <c r="E506" t="s">
        <v>4323</v>
      </c>
      <c r="F506" t="s">
        <v>1523</v>
      </c>
      <c r="G506" t="s">
        <v>6572</v>
      </c>
      <c r="H506" t="s">
        <v>1484</v>
      </c>
      <c r="I506" t="s">
        <v>1524</v>
      </c>
    </row>
    <row r="507" spans="1:9" x14ac:dyDescent="0.2">
      <c r="A507" t="s">
        <v>5275</v>
      </c>
      <c r="B507">
        <v>10424</v>
      </c>
      <c r="C507" t="s">
        <v>4235</v>
      </c>
      <c r="D507" t="s">
        <v>1526</v>
      </c>
      <c r="E507" t="s">
        <v>4323</v>
      </c>
      <c r="F507" t="s">
        <v>1525</v>
      </c>
      <c r="G507" t="s">
        <v>6573</v>
      </c>
      <c r="H507" t="s">
        <v>1484</v>
      </c>
      <c r="I507" t="s">
        <v>1526</v>
      </c>
    </row>
    <row r="508" spans="1:9" x14ac:dyDescent="0.2">
      <c r="A508" t="s">
        <v>5312</v>
      </c>
      <c r="B508">
        <v>10425</v>
      </c>
      <c r="C508" t="s">
        <v>4235</v>
      </c>
      <c r="D508" t="s">
        <v>1528</v>
      </c>
      <c r="E508" t="s">
        <v>4323</v>
      </c>
      <c r="F508" t="s">
        <v>1527</v>
      </c>
      <c r="G508" t="s">
        <v>6574</v>
      </c>
      <c r="H508" t="s">
        <v>1484</v>
      </c>
      <c r="I508" t="s">
        <v>1528</v>
      </c>
    </row>
    <row r="509" spans="1:9" x14ac:dyDescent="0.2">
      <c r="A509" t="s">
        <v>5348</v>
      </c>
      <c r="B509">
        <v>10426</v>
      </c>
      <c r="C509" t="s">
        <v>4235</v>
      </c>
      <c r="D509" t="s">
        <v>1530</v>
      </c>
      <c r="E509" t="s">
        <v>4323</v>
      </c>
      <c r="F509" t="s">
        <v>1529</v>
      </c>
      <c r="G509" t="s">
        <v>6575</v>
      </c>
      <c r="H509" t="s">
        <v>1484</v>
      </c>
      <c r="I509" t="s">
        <v>1530</v>
      </c>
    </row>
    <row r="510" spans="1:9" x14ac:dyDescent="0.2">
      <c r="A510" t="s">
        <v>5384</v>
      </c>
      <c r="B510">
        <v>10428</v>
      </c>
      <c r="C510" t="s">
        <v>4235</v>
      </c>
      <c r="D510" t="s">
        <v>1532</v>
      </c>
      <c r="E510" t="s">
        <v>4323</v>
      </c>
      <c r="F510" t="s">
        <v>1531</v>
      </c>
      <c r="G510" t="s">
        <v>6576</v>
      </c>
      <c r="H510" t="s">
        <v>1484</v>
      </c>
      <c r="I510" t="s">
        <v>1532</v>
      </c>
    </row>
    <row r="511" spans="1:9" x14ac:dyDescent="0.2">
      <c r="A511" t="s">
        <v>5419</v>
      </c>
      <c r="B511">
        <v>10429</v>
      </c>
      <c r="C511" t="s">
        <v>4235</v>
      </c>
      <c r="D511" t="s">
        <v>1534</v>
      </c>
      <c r="E511" t="s">
        <v>4323</v>
      </c>
      <c r="F511" t="s">
        <v>1533</v>
      </c>
      <c r="G511" t="s">
        <v>6577</v>
      </c>
      <c r="H511" t="s">
        <v>1484</v>
      </c>
      <c r="I511" t="s">
        <v>1534</v>
      </c>
    </row>
    <row r="512" spans="1:9" x14ac:dyDescent="0.2">
      <c r="A512" t="s">
        <v>5451</v>
      </c>
      <c r="B512">
        <v>10443</v>
      </c>
      <c r="C512" t="s">
        <v>4235</v>
      </c>
      <c r="D512" t="s">
        <v>1536</v>
      </c>
      <c r="E512" t="s">
        <v>4323</v>
      </c>
      <c r="F512" t="s">
        <v>1535</v>
      </c>
      <c r="G512" t="s">
        <v>6578</v>
      </c>
      <c r="H512" t="s">
        <v>1484</v>
      </c>
      <c r="I512" t="s">
        <v>1536</v>
      </c>
    </row>
    <row r="513" spans="1:9" x14ac:dyDescent="0.2">
      <c r="A513" t="s">
        <v>5483</v>
      </c>
      <c r="B513">
        <v>10444</v>
      </c>
      <c r="C513" t="s">
        <v>4235</v>
      </c>
      <c r="D513" t="s">
        <v>1538</v>
      </c>
      <c r="E513" t="s">
        <v>4323</v>
      </c>
      <c r="F513" t="s">
        <v>1537</v>
      </c>
      <c r="G513" t="s">
        <v>6579</v>
      </c>
      <c r="H513" t="s">
        <v>1484</v>
      </c>
      <c r="I513" t="s">
        <v>1538</v>
      </c>
    </row>
    <row r="514" spans="1:9" x14ac:dyDescent="0.2">
      <c r="A514" t="s">
        <v>5513</v>
      </c>
      <c r="B514">
        <v>10448</v>
      </c>
      <c r="C514" t="s">
        <v>4235</v>
      </c>
      <c r="D514" t="s">
        <v>1288</v>
      </c>
      <c r="E514" t="s">
        <v>4323</v>
      </c>
      <c r="F514" t="s">
        <v>1539</v>
      </c>
      <c r="G514" t="s">
        <v>6580</v>
      </c>
      <c r="H514" t="s">
        <v>1484</v>
      </c>
      <c r="I514" t="s">
        <v>1288</v>
      </c>
    </row>
    <row r="515" spans="1:9" x14ac:dyDescent="0.2">
      <c r="A515" t="s">
        <v>5541</v>
      </c>
      <c r="B515">
        <v>10449</v>
      </c>
      <c r="C515" t="s">
        <v>4235</v>
      </c>
      <c r="D515" t="s">
        <v>1541</v>
      </c>
      <c r="E515" t="s">
        <v>4323</v>
      </c>
      <c r="F515" t="s">
        <v>1540</v>
      </c>
      <c r="G515" t="s">
        <v>6581</v>
      </c>
      <c r="H515" t="s">
        <v>1484</v>
      </c>
      <c r="I515" t="s">
        <v>1541</v>
      </c>
    </row>
    <row r="516" spans="1:9" x14ac:dyDescent="0.2">
      <c r="A516" t="s">
        <v>5569</v>
      </c>
      <c r="B516">
        <v>10464</v>
      </c>
      <c r="C516" t="s">
        <v>4235</v>
      </c>
      <c r="D516" t="s">
        <v>1543</v>
      </c>
      <c r="E516" t="s">
        <v>4323</v>
      </c>
      <c r="F516" t="s">
        <v>1542</v>
      </c>
      <c r="G516" t="s">
        <v>6582</v>
      </c>
      <c r="H516" t="s">
        <v>1484</v>
      </c>
      <c r="I516" t="s">
        <v>1543</v>
      </c>
    </row>
    <row r="517" spans="1:9" x14ac:dyDescent="0.2">
      <c r="A517" t="s">
        <v>5596</v>
      </c>
      <c r="B517">
        <v>10521</v>
      </c>
      <c r="C517" t="s">
        <v>4235</v>
      </c>
      <c r="D517" t="s">
        <v>1545</v>
      </c>
      <c r="E517" t="s">
        <v>4323</v>
      </c>
      <c r="F517" t="s">
        <v>1544</v>
      </c>
      <c r="G517" t="s">
        <v>6583</v>
      </c>
      <c r="H517" t="s">
        <v>1484</v>
      </c>
      <c r="I517" t="s">
        <v>1545</v>
      </c>
    </row>
    <row r="518" spans="1:9" x14ac:dyDescent="0.2">
      <c r="A518" t="s">
        <v>5621</v>
      </c>
      <c r="B518">
        <v>10522</v>
      </c>
      <c r="C518" t="s">
        <v>4235</v>
      </c>
      <c r="D518" t="s">
        <v>1547</v>
      </c>
      <c r="E518" t="s">
        <v>4323</v>
      </c>
      <c r="F518" t="s">
        <v>1546</v>
      </c>
      <c r="G518" t="s">
        <v>6584</v>
      </c>
      <c r="H518" t="s">
        <v>1484</v>
      </c>
      <c r="I518" t="s">
        <v>1547</v>
      </c>
    </row>
    <row r="519" spans="1:9" x14ac:dyDescent="0.2">
      <c r="A519" t="s">
        <v>5646</v>
      </c>
      <c r="B519">
        <v>10523</v>
      </c>
      <c r="C519" t="s">
        <v>4235</v>
      </c>
      <c r="D519" t="s">
        <v>1549</v>
      </c>
      <c r="E519" t="s">
        <v>4323</v>
      </c>
      <c r="F519" t="s">
        <v>1548</v>
      </c>
      <c r="G519" t="s">
        <v>6585</v>
      </c>
      <c r="H519" t="s">
        <v>1484</v>
      </c>
      <c r="I519" t="s">
        <v>1549</v>
      </c>
    </row>
    <row r="520" spans="1:9" x14ac:dyDescent="0.2">
      <c r="A520" t="s">
        <v>5670</v>
      </c>
      <c r="B520">
        <v>10524</v>
      </c>
      <c r="C520" t="s">
        <v>4235</v>
      </c>
      <c r="D520" t="s">
        <v>1551</v>
      </c>
      <c r="E520" t="s">
        <v>4323</v>
      </c>
      <c r="F520" t="s">
        <v>1550</v>
      </c>
      <c r="G520" t="s">
        <v>6586</v>
      </c>
      <c r="H520" t="s">
        <v>1484</v>
      </c>
      <c r="I520" t="s">
        <v>1551</v>
      </c>
    </row>
    <row r="521" spans="1:9" x14ac:dyDescent="0.2">
      <c r="A521" t="s">
        <v>5693</v>
      </c>
      <c r="B521">
        <v>10525</v>
      </c>
      <c r="C521" t="s">
        <v>4235</v>
      </c>
      <c r="D521" t="s">
        <v>1553</v>
      </c>
      <c r="E521" t="s">
        <v>4323</v>
      </c>
      <c r="F521" t="s">
        <v>1552</v>
      </c>
      <c r="G521" t="s">
        <v>6587</v>
      </c>
      <c r="H521" t="s">
        <v>1484</v>
      </c>
      <c r="I521" t="s">
        <v>1553</v>
      </c>
    </row>
    <row r="522" spans="1:9" x14ac:dyDescent="0.2">
      <c r="A522" t="s">
        <v>4285</v>
      </c>
      <c r="B522">
        <v>11000</v>
      </c>
      <c r="C522" t="s">
        <v>4236</v>
      </c>
      <c r="D522" t="s">
        <v>1555</v>
      </c>
      <c r="E522" t="s">
        <v>4274</v>
      </c>
      <c r="F522" t="s">
        <v>1554</v>
      </c>
      <c r="G522" t="s">
        <v>6588</v>
      </c>
      <c r="H522" t="s">
        <v>1555</v>
      </c>
    </row>
    <row r="523" spans="1:9" x14ac:dyDescent="0.2">
      <c r="A523" t="s">
        <v>4334</v>
      </c>
      <c r="B523">
        <v>11100</v>
      </c>
      <c r="C523" t="s">
        <v>4236</v>
      </c>
      <c r="D523" t="s">
        <v>1557</v>
      </c>
      <c r="E523" t="s">
        <v>4323</v>
      </c>
      <c r="F523" t="s">
        <v>1556</v>
      </c>
      <c r="G523" t="s">
        <v>6589</v>
      </c>
      <c r="H523" t="s">
        <v>1555</v>
      </c>
      <c r="I523" t="s">
        <v>1557</v>
      </c>
    </row>
    <row r="524" spans="1:9" x14ac:dyDescent="0.2">
      <c r="A524" t="s">
        <v>4382</v>
      </c>
      <c r="B524">
        <v>11201</v>
      </c>
      <c r="C524" t="s">
        <v>4236</v>
      </c>
      <c r="D524" t="s">
        <v>1559</v>
      </c>
      <c r="E524" t="s">
        <v>4323</v>
      </c>
      <c r="F524" t="s">
        <v>1558</v>
      </c>
      <c r="G524" t="s">
        <v>6590</v>
      </c>
      <c r="H524" t="s">
        <v>1555</v>
      </c>
      <c r="I524" t="s">
        <v>1559</v>
      </c>
    </row>
    <row r="525" spans="1:9" x14ac:dyDescent="0.2">
      <c r="A525" t="s">
        <v>4430</v>
      </c>
      <c r="B525">
        <v>11202</v>
      </c>
      <c r="C525" t="s">
        <v>4236</v>
      </c>
      <c r="D525" t="s">
        <v>1561</v>
      </c>
      <c r="E525" t="s">
        <v>4323</v>
      </c>
      <c r="F525" t="s">
        <v>1560</v>
      </c>
      <c r="G525" t="s">
        <v>6591</v>
      </c>
      <c r="H525" t="s">
        <v>1555</v>
      </c>
      <c r="I525" t="s">
        <v>1561</v>
      </c>
    </row>
    <row r="526" spans="1:9" x14ac:dyDescent="0.2">
      <c r="A526" t="s">
        <v>4478</v>
      </c>
      <c r="B526">
        <v>11203</v>
      </c>
      <c r="C526" t="s">
        <v>4236</v>
      </c>
      <c r="D526" t="s">
        <v>1563</v>
      </c>
      <c r="E526" t="s">
        <v>4323</v>
      </c>
      <c r="F526" t="s">
        <v>1562</v>
      </c>
      <c r="G526" t="s">
        <v>6592</v>
      </c>
      <c r="H526" t="s">
        <v>1555</v>
      </c>
      <c r="I526" t="s">
        <v>1563</v>
      </c>
    </row>
    <row r="527" spans="1:9" x14ac:dyDescent="0.2">
      <c r="A527" t="s">
        <v>4526</v>
      </c>
      <c r="B527">
        <v>11206</v>
      </c>
      <c r="C527" t="s">
        <v>4236</v>
      </c>
      <c r="D527" t="s">
        <v>1565</v>
      </c>
      <c r="E527" t="s">
        <v>4323</v>
      </c>
      <c r="F527" t="s">
        <v>1564</v>
      </c>
      <c r="G527" t="s">
        <v>6593</v>
      </c>
      <c r="H527" t="s">
        <v>1555</v>
      </c>
      <c r="I527" t="s">
        <v>1565</v>
      </c>
    </row>
    <row r="528" spans="1:9" x14ac:dyDescent="0.2">
      <c r="A528" t="s">
        <v>4574</v>
      </c>
      <c r="B528">
        <v>11207</v>
      </c>
      <c r="C528" t="s">
        <v>4236</v>
      </c>
      <c r="D528" t="s">
        <v>1567</v>
      </c>
      <c r="E528" t="s">
        <v>4323</v>
      </c>
      <c r="F528" t="s">
        <v>1566</v>
      </c>
      <c r="G528" t="s">
        <v>6594</v>
      </c>
      <c r="H528" t="s">
        <v>1555</v>
      </c>
      <c r="I528" t="s">
        <v>1567</v>
      </c>
    </row>
    <row r="529" spans="1:9" x14ac:dyDescent="0.2">
      <c r="A529" t="s">
        <v>4622</v>
      </c>
      <c r="B529">
        <v>11208</v>
      </c>
      <c r="C529" t="s">
        <v>4236</v>
      </c>
      <c r="D529" t="s">
        <v>1569</v>
      </c>
      <c r="E529" t="s">
        <v>4323</v>
      </c>
      <c r="F529" t="s">
        <v>1568</v>
      </c>
      <c r="G529" t="s">
        <v>6595</v>
      </c>
      <c r="H529" t="s">
        <v>1555</v>
      </c>
      <c r="I529" t="s">
        <v>1569</v>
      </c>
    </row>
    <row r="530" spans="1:9" x14ac:dyDescent="0.2">
      <c r="A530" t="s">
        <v>4670</v>
      </c>
      <c r="B530">
        <v>11209</v>
      </c>
      <c r="C530" t="s">
        <v>4236</v>
      </c>
      <c r="D530" t="s">
        <v>1571</v>
      </c>
      <c r="E530" t="s">
        <v>4323</v>
      </c>
      <c r="F530" t="s">
        <v>1570</v>
      </c>
      <c r="G530" t="s">
        <v>6596</v>
      </c>
      <c r="H530" t="s">
        <v>1555</v>
      </c>
      <c r="I530" t="s">
        <v>1571</v>
      </c>
    </row>
    <row r="531" spans="1:9" x14ac:dyDescent="0.2">
      <c r="A531" t="s">
        <v>4718</v>
      </c>
      <c r="B531">
        <v>11210</v>
      </c>
      <c r="C531" t="s">
        <v>4236</v>
      </c>
      <c r="D531" t="s">
        <v>1573</v>
      </c>
      <c r="E531" t="s">
        <v>4323</v>
      </c>
      <c r="F531" t="s">
        <v>1572</v>
      </c>
      <c r="G531" t="s">
        <v>6597</v>
      </c>
      <c r="H531" t="s">
        <v>1555</v>
      </c>
      <c r="I531" t="s">
        <v>1573</v>
      </c>
    </row>
    <row r="532" spans="1:9" x14ac:dyDescent="0.2">
      <c r="A532" t="s">
        <v>4766</v>
      </c>
      <c r="B532">
        <v>11211</v>
      </c>
      <c r="C532" t="s">
        <v>4236</v>
      </c>
      <c r="D532" t="s">
        <v>1575</v>
      </c>
      <c r="E532" t="s">
        <v>4323</v>
      </c>
      <c r="F532" t="s">
        <v>1574</v>
      </c>
      <c r="G532" t="s">
        <v>6598</v>
      </c>
      <c r="H532" t="s">
        <v>1555</v>
      </c>
      <c r="I532" t="s">
        <v>1575</v>
      </c>
    </row>
    <row r="533" spans="1:9" x14ac:dyDescent="0.2">
      <c r="A533" t="s">
        <v>4814</v>
      </c>
      <c r="B533">
        <v>11212</v>
      </c>
      <c r="C533" t="s">
        <v>4236</v>
      </c>
      <c r="D533" t="s">
        <v>1577</v>
      </c>
      <c r="E533" t="s">
        <v>4323</v>
      </c>
      <c r="F533" t="s">
        <v>1576</v>
      </c>
      <c r="G533" t="s">
        <v>6599</v>
      </c>
      <c r="H533" t="s">
        <v>1555</v>
      </c>
      <c r="I533" t="s">
        <v>1577</v>
      </c>
    </row>
    <row r="534" spans="1:9" x14ac:dyDescent="0.2">
      <c r="A534" t="s">
        <v>4862</v>
      </c>
      <c r="B534">
        <v>11214</v>
      </c>
      <c r="C534" t="s">
        <v>4236</v>
      </c>
      <c r="D534" t="s">
        <v>1579</v>
      </c>
      <c r="E534" t="s">
        <v>4323</v>
      </c>
      <c r="F534" t="s">
        <v>1578</v>
      </c>
      <c r="G534" t="s">
        <v>6600</v>
      </c>
      <c r="H534" t="s">
        <v>1555</v>
      </c>
      <c r="I534" t="s">
        <v>1579</v>
      </c>
    </row>
    <row r="535" spans="1:9" x14ac:dyDescent="0.2">
      <c r="A535" t="s">
        <v>4910</v>
      </c>
      <c r="B535">
        <v>11215</v>
      </c>
      <c r="C535" t="s">
        <v>4236</v>
      </c>
      <c r="D535" t="s">
        <v>1581</v>
      </c>
      <c r="E535" t="s">
        <v>4323</v>
      </c>
      <c r="F535" t="s">
        <v>1580</v>
      </c>
      <c r="G535" t="s">
        <v>6601</v>
      </c>
      <c r="H535" t="s">
        <v>1555</v>
      </c>
      <c r="I535" t="s">
        <v>1581</v>
      </c>
    </row>
    <row r="536" spans="1:9" x14ac:dyDescent="0.2">
      <c r="A536" t="s">
        <v>4958</v>
      </c>
      <c r="B536">
        <v>11216</v>
      </c>
      <c r="C536" t="s">
        <v>4236</v>
      </c>
      <c r="D536" t="s">
        <v>1583</v>
      </c>
      <c r="E536" t="s">
        <v>4323</v>
      </c>
      <c r="F536" t="s">
        <v>1582</v>
      </c>
      <c r="G536" t="s">
        <v>6602</v>
      </c>
      <c r="H536" t="s">
        <v>1555</v>
      </c>
      <c r="I536" t="s">
        <v>1583</v>
      </c>
    </row>
    <row r="537" spans="1:9" x14ac:dyDescent="0.2">
      <c r="A537" t="s">
        <v>5006</v>
      </c>
      <c r="B537">
        <v>11217</v>
      </c>
      <c r="C537" t="s">
        <v>4236</v>
      </c>
      <c r="D537" t="s">
        <v>1585</v>
      </c>
      <c r="E537" t="s">
        <v>4323</v>
      </c>
      <c r="F537" t="s">
        <v>1584</v>
      </c>
      <c r="G537" t="s">
        <v>6603</v>
      </c>
      <c r="H537" t="s">
        <v>1555</v>
      </c>
      <c r="I537" t="s">
        <v>1585</v>
      </c>
    </row>
    <row r="538" spans="1:9" x14ac:dyDescent="0.2">
      <c r="A538" t="s">
        <v>5054</v>
      </c>
      <c r="B538">
        <v>11218</v>
      </c>
      <c r="C538" t="s">
        <v>4236</v>
      </c>
      <c r="D538" t="s">
        <v>1587</v>
      </c>
      <c r="E538" t="s">
        <v>4323</v>
      </c>
      <c r="F538" t="s">
        <v>1586</v>
      </c>
      <c r="G538" t="s">
        <v>6604</v>
      </c>
      <c r="H538" t="s">
        <v>1555</v>
      </c>
      <c r="I538" t="s">
        <v>1587</v>
      </c>
    </row>
    <row r="539" spans="1:9" x14ac:dyDescent="0.2">
      <c r="A539" t="s">
        <v>5101</v>
      </c>
      <c r="B539">
        <v>11219</v>
      </c>
      <c r="C539" t="s">
        <v>4236</v>
      </c>
      <c r="D539" t="s">
        <v>1589</v>
      </c>
      <c r="E539" t="s">
        <v>4323</v>
      </c>
      <c r="F539" t="s">
        <v>1588</v>
      </c>
      <c r="G539" t="s">
        <v>6605</v>
      </c>
      <c r="H539" t="s">
        <v>1555</v>
      </c>
      <c r="I539" t="s">
        <v>1589</v>
      </c>
    </row>
    <row r="540" spans="1:9" x14ac:dyDescent="0.2">
      <c r="A540" t="s">
        <v>5148</v>
      </c>
      <c r="B540">
        <v>11221</v>
      </c>
      <c r="C540" t="s">
        <v>4236</v>
      </c>
      <c r="D540" t="s">
        <v>1591</v>
      </c>
      <c r="E540" t="s">
        <v>4323</v>
      </c>
      <c r="F540" t="s">
        <v>1590</v>
      </c>
      <c r="G540" t="s">
        <v>6606</v>
      </c>
      <c r="H540" t="s">
        <v>1555</v>
      </c>
      <c r="I540" t="s">
        <v>1591</v>
      </c>
    </row>
    <row r="541" spans="1:9" x14ac:dyDescent="0.2">
      <c r="A541" t="s">
        <v>5193</v>
      </c>
      <c r="B541">
        <v>11222</v>
      </c>
      <c r="C541" t="s">
        <v>4236</v>
      </c>
      <c r="D541" t="s">
        <v>1593</v>
      </c>
      <c r="E541" t="s">
        <v>4323</v>
      </c>
      <c r="F541" t="s">
        <v>1592</v>
      </c>
      <c r="G541" t="s">
        <v>6607</v>
      </c>
      <c r="H541" t="s">
        <v>1555</v>
      </c>
      <c r="I541" t="s">
        <v>1593</v>
      </c>
    </row>
    <row r="542" spans="1:9" x14ac:dyDescent="0.2">
      <c r="A542" t="s">
        <v>5237</v>
      </c>
      <c r="B542">
        <v>11223</v>
      </c>
      <c r="C542" t="s">
        <v>4236</v>
      </c>
      <c r="D542" t="s">
        <v>1595</v>
      </c>
      <c r="E542" t="s">
        <v>4323</v>
      </c>
      <c r="F542" t="s">
        <v>1594</v>
      </c>
      <c r="G542" t="s">
        <v>6608</v>
      </c>
      <c r="H542" t="s">
        <v>1555</v>
      </c>
      <c r="I542" t="s">
        <v>1595</v>
      </c>
    </row>
    <row r="543" spans="1:9" x14ac:dyDescent="0.2">
      <c r="A543" t="s">
        <v>5276</v>
      </c>
      <c r="B543">
        <v>11224</v>
      </c>
      <c r="C543" t="s">
        <v>4236</v>
      </c>
      <c r="D543" t="s">
        <v>1597</v>
      </c>
      <c r="E543" t="s">
        <v>4323</v>
      </c>
      <c r="F543" t="s">
        <v>1596</v>
      </c>
      <c r="G543" t="s">
        <v>6609</v>
      </c>
      <c r="H543" t="s">
        <v>1555</v>
      </c>
      <c r="I543" t="s">
        <v>1597</v>
      </c>
    </row>
    <row r="544" spans="1:9" x14ac:dyDescent="0.2">
      <c r="A544" t="s">
        <v>5313</v>
      </c>
      <c r="B544">
        <v>11225</v>
      </c>
      <c r="C544" t="s">
        <v>4236</v>
      </c>
      <c r="D544" t="s">
        <v>1599</v>
      </c>
      <c r="E544" t="s">
        <v>4323</v>
      </c>
      <c r="F544" t="s">
        <v>1598</v>
      </c>
      <c r="G544" t="s">
        <v>6610</v>
      </c>
      <c r="H544" t="s">
        <v>1555</v>
      </c>
      <c r="I544" t="s">
        <v>1599</v>
      </c>
    </row>
    <row r="545" spans="1:9" x14ac:dyDescent="0.2">
      <c r="A545" t="s">
        <v>5349</v>
      </c>
      <c r="B545">
        <v>11227</v>
      </c>
      <c r="C545" t="s">
        <v>4236</v>
      </c>
      <c r="D545" t="s">
        <v>1601</v>
      </c>
      <c r="E545" t="s">
        <v>4323</v>
      </c>
      <c r="F545" t="s">
        <v>1600</v>
      </c>
      <c r="G545" t="s">
        <v>6611</v>
      </c>
      <c r="H545" t="s">
        <v>1555</v>
      </c>
      <c r="I545" t="s">
        <v>1601</v>
      </c>
    </row>
    <row r="546" spans="1:9" x14ac:dyDescent="0.2">
      <c r="A546" t="s">
        <v>5385</v>
      </c>
      <c r="B546">
        <v>11228</v>
      </c>
      <c r="C546" t="s">
        <v>4236</v>
      </c>
      <c r="D546" t="s">
        <v>1603</v>
      </c>
      <c r="E546" t="s">
        <v>4323</v>
      </c>
      <c r="F546" t="s">
        <v>1602</v>
      </c>
      <c r="G546" t="s">
        <v>6612</v>
      </c>
      <c r="H546" t="s">
        <v>1555</v>
      </c>
      <c r="I546" t="s">
        <v>1603</v>
      </c>
    </row>
    <row r="547" spans="1:9" x14ac:dyDescent="0.2">
      <c r="A547" t="s">
        <v>5420</v>
      </c>
      <c r="B547">
        <v>11229</v>
      </c>
      <c r="C547" t="s">
        <v>4236</v>
      </c>
      <c r="D547" t="s">
        <v>1605</v>
      </c>
      <c r="E547" t="s">
        <v>4323</v>
      </c>
      <c r="F547" t="s">
        <v>1604</v>
      </c>
      <c r="G547" t="s">
        <v>6613</v>
      </c>
      <c r="H547" t="s">
        <v>1555</v>
      </c>
      <c r="I547" t="s">
        <v>1605</v>
      </c>
    </row>
    <row r="548" spans="1:9" x14ac:dyDescent="0.2">
      <c r="A548" t="s">
        <v>5452</v>
      </c>
      <c r="B548">
        <v>11230</v>
      </c>
      <c r="C548" t="s">
        <v>4236</v>
      </c>
      <c r="D548" t="s">
        <v>1607</v>
      </c>
      <c r="E548" t="s">
        <v>4323</v>
      </c>
      <c r="F548" t="s">
        <v>1606</v>
      </c>
      <c r="G548" t="s">
        <v>6614</v>
      </c>
      <c r="H548" t="s">
        <v>1555</v>
      </c>
      <c r="I548" t="s">
        <v>1607</v>
      </c>
    </row>
    <row r="549" spans="1:9" x14ac:dyDescent="0.2">
      <c r="A549" t="s">
        <v>5484</v>
      </c>
      <c r="B549">
        <v>11231</v>
      </c>
      <c r="C549" t="s">
        <v>4236</v>
      </c>
      <c r="D549" t="s">
        <v>1609</v>
      </c>
      <c r="E549" t="s">
        <v>4323</v>
      </c>
      <c r="F549" t="s">
        <v>1608</v>
      </c>
      <c r="G549" t="s">
        <v>6615</v>
      </c>
      <c r="H549" t="s">
        <v>1555</v>
      </c>
      <c r="I549" t="s">
        <v>1609</v>
      </c>
    </row>
    <row r="550" spans="1:9" x14ac:dyDescent="0.2">
      <c r="A550" t="s">
        <v>5514</v>
      </c>
      <c r="B550">
        <v>11232</v>
      </c>
      <c r="C550" t="s">
        <v>4236</v>
      </c>
      <c r="D550" t="s">
        <v>1611</v>
      </c>
      <c r="E550" t="s">
        <v>4323</v>
      </c>
      <c r="F550" t="s">
        <v>1610</v>
      </c>
      <c r="G550" t="s">
        <v>6616</v>
      </c>
      <c r="H550" t="s">
        <v>1555</v>
      </c>
      <c r="I550" t="s">
        <v>1611</v>
      </c>
    </row>
    <row r="551" spans="1:9" x14ac:dyDescent="0.2">
      <c r="A551" t="s">
        <v>5542</v>
      </c>
      <c r="B551">
        <v>11233</v>
      </c>
      <c r="C551" t="s">
        <v>4236</v>
      </c>
      <c r="D551" t="s">
        <v>1613</v>
      </c>
      <c r="E551" t="s">
        <v>4323</v>
      </c>
      <c r="F551" t="s">
        <v>1612</v>
      </c>
      <c r="G551" t="s">
        <v>6617</v>
      </c>
      <c r="H551" t="s">
        <v>1555</v>
      </c>
      <c r="I551" t="s">
        <v>1613</v>
      </c>
    </row>
    <row r="552" spans="1:9" x14ac:dyDescent="0.2">
      <c r="A552" t="s">
        <v>5570</v>
      </c>
      <c r="B552">
        <v>11234</v>
      </c>
      <c r="C552" t="s">
        <v>4236</v>
      </c>
      <c r="D552" t="s">
        <v>1615</v>
      </c>
      <c r="E552" t="s">
        <v>4323</v>
      </c>
      <c r="F552" t="s">
        <v>1614</v>
      </c>
      <c r="G552" t="s">
        <v>6618</v>
      </c>
      <c r="H552" t="s">
        <v>1555</v>
      </c>
      <c r="I552" t="s">
        <v>1615</v>
      </c>
    </row>
    <row r="553" spans="1:9" x14ac:dyDescent="0.2">
      <c r="A553" t="s">
        <v>5597</v>
      </c>
      <c r="B553">
        <v>11235</v>
      </c>
      <c r="C553" t="s">
        <v>4236</v>
      </c>
      <c r="D553" t="s">
        <v>1617</v>
      </c>
      <c r="E553" t="s">
        <v>4323</v>
      </c>
      <c r="F553" t="s">
        <v>1616</v>
      </c>
      <c r="G553" t="s">
        <v>6619</v>
      </c>
      <c r="H553" t="s">
        <v>1555</v>
      </c>
      <c r="I553" t="s">
        <v>1617</v>
      </c>
    </row>
    <row r="554" spans="1:9" x14ac:dyDescent="0.2">
      <c r="A554" t="s">
        <v>5622</v>
      </c>
      <c r="B554">
        <v>11237</v>
      </c>
      <c r="C554" t="s">
        <v>4236</v>
      </c>
      <c r="D554" t="s">
        <v>1619</v>
      </c>
      <c r="E554" t="s">
        <v>4323</v>
      </c>
      <c r="F554" t="s">
        <v>1618</v>
      </c>
      <c r="G554" t="s">
        <v>6620</v>
      </c>
      <c r="H554" t="s">
        <v>1555</v>
      </c>
      <c r="I554" t="s">
        <v>1619</v>
      </c>
    </row>
    <row r="555" spans="1:9" x14ac:dyDescent="0.2">
      <c r="A555" t="s">
        <v>5647</v>
      </c>
      <c r="B555">
        <v>11238</v>
      </c>
      <c r="C555" t="s">
        <v>4236</v>
      </c>
      <c r="D555" t="s">
        <v>1621</v>
      </c>
      <c r="E555" t="s">
        <v>4323</v>
      </c>
      <c r="F555" t="s">
        <v>1620</v>
      </c>
      <c r="G555" t="s">
        <v>6621</v>
      </c>
      <c r="H555" t="s">
        <v>1555</v>
      </c>
      <c r="I555" t="s">
        <v>1621</v>
      </c>
    </row>
    <row r="556" spans="1:9" x14ac:dyDescent="0.2">
      <c r="A556" t="s">
        <v>5671</v>
      </c>
      <c r="B556">
        <v>11239</v>
      </c>
      <c r="C556" t="s">
        <v>4236</v>
      </c>
      <c r="D556" t="s">
        <v>1623</v>
      </c>
      <c r="E556" t="s">
        <v>4323</v>
      </c>
      <c r="F556" t="s">
        <v>1622</v>
      </c>
      <c r="G556" t="s">
        <v>6622</v>
      </c>
      <c r="H556" t="s">
        <v>1555</v>
      </c>
      <c r="I556" t="s">
        <v>1623</v>
      </c>
    </row>
    <row r="557" spans="1:9" x14ac:dyDescent="0.2">
      <c r="A557" t="s">
        <v>5694</v>
      </c>
      <c r="B557">
        <v>11240</v>
      </c>
      <c r="C557" t="s">
        <v>4236</v>
      </c>
      <c r="D557" t="s">
        <v>1625</v>
      </c>
      <c r="E557" t="s">
        <v>4323</v>
      </c>
      <c r="F557" t="s">
        <v>1624</v>
      </c>
      <c r="G557" t="s">
        <v>6623</v>
      </c>
      <c r="H557" t="s">
        <v>1555</v>
      </c>
      <c r="I557" t="s">
        <v>1625</v>
      </c>
    </row>
    <row r="558" spans="1:9" x14ac:dyDescent="0.2">
      <c r="A558" t="s">
        <v>5713</v>
      </c>
      <c r="B558">
        <v>11241</v>
      </c>
      <c r="C558" t="s">
        <v>4236</v>
      </c>
      <c r="D558" t="s">
        <v>1627</v>
      </c>
      <c r="E558" t="s">
        <v>4323</v>
      </c>
      <c r="F558" t="s">
        <v>1626</v>
      </c>
      <c r="G558" t="s">
        <v>6624</v>
      </c>
      <c r="H558" t="s">
        <v>1555</v>
      </c>
      <c r="I558" t="s">
        <v>1627</v>
      </c>
    </row>
    <row r="559" spans="1:9" x14ac:dyDescent="0.2">
      <c r="A559" t="s">
        <v>5731</v>
      </c>
      <c r="B559">
        <v>11242</v>
      </c>
      <c r="C559" t="s">
        <v>4236</v>
      </c>
      <c r="D559" t="s">
        <v>1629</v>
      </c>
      <c r="E559" t="s">
        <v>4323</v>
      </c>
      <c r="F559" t="s">
        <v>1628</v>
      </c>
      <c r="G559" t="s">
        <v>6625</v>
      </c>
      <c r="H559" t="s">
        <v>1555</v>
      </c>
      <c r="I559" t="s">
        <v>1629</v>
      </c>
    </row>
    <row r="560" spans="1:9" x14ac:dyDescent="0.2">
      <c r="A560" t="s">
        <v>5749</v>
      </c>
      <c r="B560">
        <v>11243</v>
      </c>
      <c r="C560" t="s">
        <v>4236</v>
      </c>
      <c r="D560" t="s">
        <v>1631</v>
      </c>
      <c r="E560" t="s">
        <v>4323</v>
      </c>
      <c r="F560" t="s">
        <v>1630</v>
      </c>
      <c r="G560" t="s">
        <v>6626</v>
      </c>
      <c r="H560" t="s">
        <v>1555</v>
      </c>
      <c r="I560" t="s">
        <v>1631</v>
      </c>
    </row>
    <row r="561" spans="1:9" x14ac:dyDescent="0.2">
      <c r="A561" t="s">
        <v>5767</v>
      </c>
      <c r="B561">
        <v>11245</v>
      </c>
      <c r="C561" t="s">
        <v>4236</v>
      </c>
      <c r="D561" t="s">
        <v>1633</v>
      </c>
      <c r="E561" t="s">
        <v>4323</v>
      </c>
      <c r="F561" t="s">
        <v>1632</v>
      </c>
      <c r="G561" t="s">
        <v>6627</v>
      </c>
      <c r="H561" t="s">
        <v>1555</v>
      </c>
      <c r="I561" t="s">
        <v>1633</v>
      </c>
    </row>
    <row r="562" spans="1:9" x14ac:dyDescent="0.2">
      <c r="A562" t="s">
        <v>5785</v>
      </c>
      <c r="B562">
        <v>11246</v>
      </c>
      <c r="C562" t="s">
        <v>4236</v>
      </c>
      <c r="D562" t="s">
        <v>1635</v>
      </c>
      <c r="E562" t="s">
        <v>4323</v>
      </c>
      <c r="F562" t="s">
        <v>1634</v>
      </c>
      <c r="G562" t="s">
        <v>6628</v>
      </c>
      <c r="H562" t="s">
        <v>1555</v>
      </c>
      <c r="I562" t="s">
        <v>6629</v>
      </c>
    </row>
    <row r="563" spans="1:9" x14ac:dyDescent="0.2">
      <c r="A563" t="s">
        <v>5801</v>
      </c>
      <c r="B563">
        <v>11301</v>
      </c>
      <c r="C563" t="s">
        <v>4236</v>
      </c>
      <c r="D563" t="s">
        <v>1637</v>
      </c>
      <c r="E563" t="s">
        <v>4323</v>
      </c>
      <c r="F563" t="s">
        <v>1636</v>
      </c>
      <c r="G563" t="s">
        <v>6630</v>
      </c>
      <c r="H563" t="s">
        <v>1555</v>
      </c>
      <c r="I563" t="s">
        <v>1637</v>
      </c>
    </row>
    <row r="564" spans="1:9" x14ac:dyDescent="0.2">
      <c r="A564" t="s">
        <v>5817</v>
      </c>
      <c r="B564">
        <v>11324</v>
      </c>
      <c r="C564" t="s">
        <v>4236</v>
      </c>
      <c r="D564" t="s">
        <v>1639</v>
      </c>
      <c r="E564" t="s">
        <v>4323</v>
      </c>
      <c r="F564" t="s">
        <v>1638</v>
      </c>
      <c r="G564" t="s">
        <v>6631</v>
      </c>
      <c r="H564" t="s">
        <v>1555</v>
      </c>
      <c r="I564" t="s">
        <v>1639</v>
      </c>
    </row>
    <row r="565" spans="1:9" x14ac:dyDescent="0.2">
      <c r="A565" t="s">
        <v>5831</v>
      </c>
      <c r="B565">
        <v>11326</v>
      </c>
      <c r="C565" t="s">
        <v>4236</v>
      </c>
      <c r="D565" t="s">
        <v>1641</v>
      </c>
      <c r="E565" t="s">
        <v>4323</v>
      </c>
      <c r="F565" t="s">
        <v>1640</v>
      </c>
      <c r="G565" t="s">
        <v>6632</v>
      </c>
      <c r="H565" t="s">
        <v>1555</v>
      </c>
      <c r="I565" t="s">
        <v>1641</v>
      </c>
    </row>
    <row r="566" spans="1:9" x14ac:dyDescent="0.2">
      <c r="A566" t="s">
        <v>5844</v>
      </c>
      <c r="B566">
        <v>11327</v>
      </c>
      <c r="C566" t="s">
        <v>4236</v>
      </c>
      <c r="D566" t="s">
        <v>1643</v>
      </c>
      <c r="E566" t="s">
        <v>4323</v>
      </c>
      <c r="F566" t="s">
        <v>1642</v>
      </c>
      <c r="G566" t="s">
        <v>6633</v>
      </c>
      <c r="H566" t="s">
        <v>1555</v>
      </c>
      <c r="I566" t="s">
        <v>1643</v>
      </c>
    </row>
    <row r="567" spans="1:9" x14ac:dyDescent="0.2">
      <c r="A567" t="s">
        <v>5854</v>
      </c>
      <c r="B567">
        <v>11341</v>
      </c>
      <c r="C567" t="s">
        <v>4236</v>
      </c>
      <c r="D567" t="s">
        <v>1645</v>
      </c>
      <c r="E567" t="s">
        <v>4323</v>
      </c>
      <c r="F567" t="s">
        <v>1644</v>
      </c>
      <c r="G567" t="s">
        <v>6634</v>
      </c>
      <c r="H567" t="s">
        <v>1555</v>
      </c>
      <c r="I567" t="s">
        <v>1645</v>
      </c>
    </row>
    <row r="568" spans="1:9" x14ac:dyDescent="0.2">
      <c r="A568" t="s">
        <v>5864</v>
      </c>
      <c r="B568">
        <v>11342</v>
      </c>
      <c r="C568" t="s">
        <v>4236</v>
      </c>
      <c r="D568" t="s">
        <v>1647</v>
      </c>
      <c r="E568" t="s">
        <v>4323</v>
      </c>
      <c r="F568" t="s">
        <v>1646</v>
      </c>
      <c r="G568" t="s">
        <v>6635</v>
      </c>
      <c r="H568" t="s">
        <v>1555</v>
      </c>
      <c r="I568" t="s">
        <v>1647</v>
      </c>
    </row>
    <row r="569" spans="1:9" x14ac:dyDescent="0.2">
      <c r="A569" t="s">
        <v>5873</v>
      </c>
      <c r="B569">
        <v>11343</v>
      </c>
      <c r="C569" t="s">
        <v>4236</v>
      </c>
      <c r="D569" t="s">
        <v>1649</v>
      </c>
      <c r="E569" t="s">
        <v>4323</v>
      </c>
      <c r="F569" t="s">
        <v>1648</v>
      </c>
      <c r="G569" t="s">
        <v>6636</v>
      </c>
      <c r="H569" t="s">
        <v>1555</v>
      </c>
      <c r="I569" t="s">
        <v>1649</v>
      </c>
    </row>
    <row r="570" spans="1:9" x14ac:dyDescent="0.2">
      <c r="A570" t="s">
        <v>5882</v>
      </c>
      <c r="B570">
        <v>11346</v>
      </c>
      <c r="C570" t="s">
        <v>4236</v>
      </c>
      <c r="D570" t="s">
        <v>1651</v>
      </c>
      <c r="E570" t="s">
        <v>4323</v>
      </c>
      <c r="F570" t="s">
        <v>1650</v>
      </c>
      <c r="G570" t="s">
        <v>6637</v>
      </c>
      <c r="H570" t="s">
        <v>1555</v>
      </c>
      <c r="I570" t="s">
        <v>1651</v>
      </c>
    </row>
    <row r="571" spans="1:9" x14ac:dyDescent="0.2">
      <c r="A571" t="s">
        <v>5891</v>
      </c>
      <c r="B571">
        <v>11347</v>
      </c>
      <c r="C571" t="s">
        <v>4236</v>
      </c>
      <c r="D571" t="s">
        <v>1653</v>
      </c>
      <c r="E571" t="s">
        <v>4323</v>
      </c>
      <c r="F571" t="s">
        <v>1652</v>
      </c>
      <c r="G571" t="s">
        <v>6638</v>
      </c>
      <c r="H571" t="s">
        <v>1555</v>
      </c>
      <c r="I571" t="s">
        <v>1653</v>
      </c>
    </row>
    <row r="572" spans="1:9" x14ac:dyDescent="0.2">
      <c r="A572" t="s">
        <v>5900</v>
      </c>
      <c r="B572">
        <v>11348</v>
      </c>
      <c r="C572" t="s">
        <v>4236</v>
      </c>
      <c r="D572" t="s">
        <v>1655</v>
      </c>
      <c r="E572" t="s">
        <v>4323</v>
      </c>
      <c r="F572" t="s">
        <v>1654</v>
      </c>
      <c r="G572" t="s">
        <v>6639</v>
      </c>
      <c r="H572" t="s">
        <v>1555</v>
      </c>
      <c r="I572" t="s">
        <v>1655</v>
      </c>
    </row>
    <row r="573" spans="1:9" x14ac:dyDescent="0.2">
      <c r="A573" t="s">
        <v>5909</v>
      </c>
      <c r="B573">
        <v>11349</v>
      </c>
      <c r="C573" t="s">
        <v>4236</v>
      </c>
      <c r="D573" t="s">
        <v>1657</v>
      </c>
      <c r="E573" t="s">
        <v>4323</v>
      </c>
      <c r="F573" t="s">
        <v>1656</v>
      </c>
      <c r="G573" t="s">
        <v>6640</v>
      </c>
      <c r="H573" t="s">
        <v>1555</v>
      </c>
      <c r="I573" t="s">
        <v>1657</v>
      </c>
    </row>
    <row r="574" spans="1:9" x14ac:dyDescent="0.2">
      <c r="A574" t="s">
        <v>5918</v>
      </c>
      <c r="B574">
        <v>11361</v>
      </c>
      <c r="C574" t="s">
        <v>4236</v>
      </c>
      <c r="D574" t="s">
        <v>1659</v>
      </c>
      <c r="E574" t="s">
        <v>4323</v>
      </c>
      <c r="F574" t="s">
        <v>1658</v>
      </c>
      <c r="G574" t="s">
        <v>6641</v>
      </c>
      <c r="H574" t="s">
        <v>1555</v>
      </c>
      <c r="I574" t="s">
        <v>1659</v>
      </c>
    </row>
    <row r="575" spans="1:9" x14ac:dyDescent="0.2">
      <c r="A575" t="s">
        <v>5927</v>
      </c>
      <c r="B575">
        <v>11362</v>
      </c>
      <c r="C575" t="s">
        <v>4236</v>
      </c>
      <c r="D575" t="s">
        <v>1661</v>
      </c>
      <c r="E575" t="s">
        <v>4323</v>
      </c>
      <c r="F575" t="s">
        <v>1660</v>
      </c>
      <c r="G575" t="s">
        <v>6642</v>
      </c>
      <c r="H575" t="s">
        <v>1555</v>
      </c>
      <c r="I575" t="s">
        <v>1661</v>
      </c>
    </row>
    <row r="576" spans="1:9" x14ac:dyDescent="0.2">
      <c r="A576" t="s">
        <v>5936</v>
      </c>
      <c r="B576">
        <v>11363</v>
      </c>
      <c r="C576" t="s">
        <v>4236</v>
      </c>
      <c r="D576" t="s">
        <v>1663</v>
      </c>
      <c r="E576" t="s">
        <v>4323</v>
      </c>
      <c r="F576" t="s">
        <v>1662</v>
      </c>
      <c r="G576" t="s">
        <v>6643</v>
      </c>
      <c r="H576" t="s">
        <v>1555</v>
      </c>
      <c r="I576" t="s">
        <v>1663</v>
      </c>
    </row>
    <row r="577" spans="1:9" x14ac:dyDescent="0.2">
      <c r="A577" t="s">
        <v>5945</v>
      </c>
      <c r="B577">
        <v>11365</v>
      </c>
      <c r="C577" t="s">
        <v>4236</v>
      </c>
      <c r="D577" t="s">
        <v>1665</v>
      </c>
      <c r="E577" t="s">
        <v>4323</v>
      </c>
      <c r="F577" t="s">
        <v>1664</v>
      </c>
      <c r="G577" t="s">
        <v>6644</v>
      </c>
      <c r="H577" t="s">
        <v>1555</v>
      </c>
      <c r="I577" t="s">
        <v>1665</v>
      </c>
    </row>
    <row r="578" spans="1:9" x14ac:dyDescent="0.2">
      <c r="A578" t="s">
        <v>5952</v>
      </c>
      <c r="B578">
        <v>11369</v>
      </c>
      <c r="C578" t="s">
        <v>4236</v>
      </c>
      <c r="D578" t="s">
        <v>1667</v>
      </c>
      <c r="E578" t="s">
        <v>4323</v>
      </c>
      <c r="F578" t="s">
        <v>1666</v>
      </c>
      <c r="G578" t="s">
        <v>6645</v>
      </c>
      <c r="H578" t="s">
        <v>1555</v>
      </c>
      <c r="I578" t="s">
        <v>1667</v>
      </c>
    </row>
    <row r="579" spans="1:9" x14ac:dyDescent="0.2">
      <c r="A579" t="s">
        <v>5959</v>
      </c>
      <c r="B579">
        <v>11381</v>
      </c>
      <c r="C579" t="s">
        <v>4236</v>
      </c>
      <c r="D579" t="s">
        <v>1094</v>
      </c>
      <c r="E579" t="s">
        <v>4323</v>
      </c>
      <c r="F579" t="s">
        <v>1668</v>
      </c>
      <c r="G579" t="s">
        <v>6646</v>
      </c>
      <c r="H579" t="s">
        <v>1555</v>
      </c>
      <c r="I579" t="s">
        <v>1094</v>
      </c>
    </row>
    <row r="580" spans="1:9" x14ac:dyDescent="0.2">
      <c r="A580" t="s">
        <v>5966</v>
      </c>
      <c r="B580">
        <v>11383</v>
      </c>
      <c r="C580" t="s">
        <v>4236</v>
      </c>
      <c r="D580" t="s">
        <v>1670</v>
      </c>
      <c r="E580" t="s">
        <v>4323</v>
      </c>
      <c r="F580" t="s">
        <v>1669</v>
      </c>
      <c r="G580" t="s">
        <v>6647</v>
      </c>
      <c r="H580" t="s">
        <v>1555</v>
      </c>
      <c r="I580" t="s">
        <v>1670</v>
      </c>
    </row>
    <row r="581" spans="1:9" x14ac:dyDescent="0.2">
      <c r="A581" t="s">
        <v>5973</v>
      </c>
      <c r="B581">
        <v>11385</v>
      </c>
      <c r="C581" t="s">
        <v>4236</v>
      </c>
      <c r="D581" t="s">
        <v>1672</v>
      </c>
      <c r="E581" t="s">
        <v>4323</v>
      </c>
      <c r="F581" t="s">
        <v>1671</v>
      </c>
      <c r="G581" t="s">
        <v>6648</v>
      </c>
      <c r="H581" t="s">
        <v>1555</v>
      </c>
      <c r="I581" t="s">
        <v>1672</v>
      </c>
    </row>
    <row r="582" spans="1:9" x14ac:dyDescent="0.2">
      <c r="A582" t="s">
        <v>5979</v>
      </c>
      <c r="B582">
        <v>11408</v>
      </c>
      <c r="C582" t="s">
        <v>4236</v>
      </c>
      <c r="D582" t="s">
        <v>1674</v>
      </c>
      <c r="E582" t="s">
        <v>4323</v>
      </c>
      <c r="F582" t="s">
        <v>1673</v>
      </c>
      <c r="G582" t="s">
        <v>6649</v>
      </c>
      <c r="H582" t="s">
        <v>1555</v>
      </c>
      <c r="I582" t="s">
        <v>1674</v>
      </c>
    </row>
    <row r="583" spans="1:9" x14ac:dyDescent="0.2">
      <c r="A583" t="s">
        <v>5985</v>
      </c>
      <c r="B583">
        <v>11442</v>
      </c>
      <c r="C583" t="s">
        <v>4236</v>
      </c>
      <c r="D583" t="s">
        <v>1676</v>
      </c>
      <c r="E583" t="s">
        <v>4323</v>
      </c>
      <c r="F583" t="s">
        <v>1675</v>
      </c>
      <c r="G583" t="s">
        <v>6650</v>
      </c>
      <c r="H583" t="s">
        <v>1555</v>
      </c>
      <c r="I583" t="s">
        <v>1676</v>
      </c>
    </row>
    <row r="584" spans="1:9" x14ac:dyDescent="0.2">
      <c r="A584" t="s">
        <v>5990</v>
      </c>
      <c r="B584">
        <v>11464</v>
      </c>
      <c r="C584" t="s">
        <v>4236</v>
      </c>
      <c r="D584" t="s">
        <v>1678</v>
      </c>
      <c r="E584" t="s">
        <v>4323</v>
      </c>
      <c r="F584" t="s">
        <v>1677</v>
      </c>
      <c r="G584" t="s">
        <v>6651</v>
      </c>
      <c r="H584" t="s">
        <v>1555</v>
      </c>
      <c r="I584" t="s">
        <v>1678</v>
      </c>
    </row>
    <row r="585" spans="1:9" x14ac:dyDescent="0.2">
      <c r="A585" t="s">
        <v>5995</v>
      </c>
      <c r="B585">
        <v>11465</v>
      </c>
      <c r="C585" t="s">
        <v>4236</v>
      </c>
      <c r="D585" t="s">
        <v>1680</v>
      </c>
      <c r="E585" t="s">
        <v>4323</v>
      </c>
      <c r="F585" t="s">
        <v>1679</v>
      </c>
      <c r="G585" t="s">
        <v>6652</v>
      </c>
      <c r="H585" t="s">
        <v>1555</v>
      </c>
      <c r="I585" t="s">
        <v>1680</v>
      </c>
    </row>
    <row r="586" spans="1:9" x14ac:dyDescent="0.2">
      <c r="A586" t="s">
        <v>4286</v>
      </c>
      <c r="B586">
        <v>12000</v>
      </c>
      <c r="C586" t="s">
        <v>4237</v>
      </c>
      <c r="D586" t="s">
        <v>1682</v>
      </c>
      <c r="E586" t="s">
        <v>4274</v>
      </c>
      <c r="F586" t="s">
        <v>1681</v>
      </c>
      <c r="G586" t="s">
        <v>6653</v>
      </c>
      <c r="H586" t="s">
        <v>1682</v>
      </c>
    </row>
    <row r="587" spans="1:9" x14ac:dyDescent="0.2">
      <c r="A587" t="s">
        <v>4335</v>
      </c>
      <c r="B587">
        <v>12100</v>
      </c>
      <c r="C587" t="s">
        <v>4237</v>
      </c>
      <c r="D587" t="s">
        <v>1684</v>
      </c>
      <c r="E587" t="s">
        <v>4323</v>
      </c>
      <c r="F587" t="s">
        <v>1683</v>
      </c>
      <c r="G587" t="s">
        <v>6654</v>
      </c>
      <c r="H587" t="s">
        <v>1682</v>
      </c>
      <c r="I587" t="s">
        <v>1684</v>
      </c>
    </row>
    <row r="588" spans="1:9" x14ac:dyDescent="0.2">
      <c r="A588" t="s">
        <v>4383</v>
      </c>
      <c r="B588">
        <v>12202</v>
      </c>
      <c r="C588" t="s">
        <v>4237</v>
      </c>
      <c r="D588" t="s">
        <v>1686</v>
      </c>
      <c r="E588" t="s">
        <v>4323</v>
      </c>
      <c r="F588" t="s">
        <v>1685</v>
      </c>
      <c r="G588" t="s">
        <v>6655</v>
      </c>
      <c r="H588" t="s">
        <v>1682</v>
      </c>
      <c r="I588" t="s">
        <v>1686</v>
      </c>
    </row>
    <row r="589" spans="1:9" x14ac:dyDescent="0.2">
      <c r="A589" t="s">
        <v>4431</v>
      </c>
      <c r="B589">
        <v>12203</v>
      </c>
      <c r="C589" t="s">
        <v>4237</v>
      </c>
      <c r="D589" t="s">
        <v>1688</v>
      </c>
      <c r="E589" t="s">
        <v>4323</v>
      </c>
      <c r="F589" t="s">
        <v>1687</v>
      </c>
      <c r="G589" t="s">
        <v>6656</v>
      </c>
      <c r="H589" t="s">
        <v>1682</v>
      </c>
      <c r="I589" t="s">
        <v>1688</v>
      </c>
    </row>
    <row r="590" spans="1:9" x14ac:dyDescent="0.2">
      <c r="A590" t="s">
        <v>4479</v>
      </c>
      <c r="B590">
        <v>12204</v>
      </c>
      <c r="C590" t="s">
        <v>4237</v>
      </c>
      <c r="D590" t="s">
        <v>1690</v>
      </c>
      <c r="E590" t="s">
        <v>4323</v>
      </c>
      <c r="F590" t="s">
        <v>1689</v>
      </c>
      <c r="G590" t="s">
        <v>6657</v>
      </c>
      <c r="H590" t="s">
        <v>1682</v>
      </c>
      <c r="I590" t="s">
        <v>1690</v>
      </c>
    </row>
    <row r="591" spans="1:9" x14ac:dyDescent="0.2">
      <c r="A591" t="s">
        <v>4527</v>
      </c>
      <c r="B591">
        <v>12205</v>
      </c>
      <c r="C591" t="s">
        <v>4237</v>
      </c>
      <c r="D591" t="s">
        <v>1692</v>
      </c>
      <c r="E591" t="s">
        <v>4323</v>
      </c>
      <c r="F591" t="s">
        <v>1691</v>
      </c>
      <c r="G591" t="s">
        <v>6658</v>
      </c>
      <c r="H591" t="s">
        <v>1682</v>
      </c>
      <c r="I591" t="s">
        <v>1692</v>
      </c>
    </row>
    <row r="592" spans="1:9" x14ac:dyDescent="0.2">
      <c r="A592" t="s">
        <v>4575</v>
      </c>
      <c r="B592">
        <v>12206</v>
      </c>
      <c r="C592" t="s">
        <v>4237</v>
      </c>
      <c r="D592" t="s">
        <v>1694</v>
      </c>
      <c r="E592" t="s">
        <v>4323</v>
      </c>
      <c r="F592" t="s">
        <v>1693</v>
      </c>
      <c r="G592" t="s">
        <v>6659</v>
      </c>
      <c r="H592" t="s">
        <v>1682</v>
      </c>
      <c r="I592" t="s">
        <v>1694</v>
      </c>
    </row>
    <row r="593" spans="1:9" x14ac:dyDescent="0.2">
      <c r="A593" t="s">
        <v>4623</v>
      </c>
      <c r="B593">
        <v>12207</v>
      </c>
      <c r="C593" t="s">
        <v>4237</v>
      </c>
      <c r="D593" t="s">
        <v>1696</v>
      </c>
      <c r="E593" t="s">
        <v>4323</v>
      </c>
      <c r="F593" t="s">
        <v>1695</v>
      </c>
      <c r="G593" t="s">
        <v>6660</v>
      </c>
      <c r="H593" t="s">
        <v>1682</v>
      </c>
      <c r="I593" t="s">
        <v>1696</v>
      </c>
    </row>
    <row r="594" spans="1:9" x14ac:dyDescent="0.2">
      <c r="A594" t="s">
        <v>4671</v>
      </c>
      <c r="B594">
        <v>12208</v>
      </c>
      <c r="C594" t="s">
        <v>4237</v>
      </c>
      <c r="D594" t="s">
        <v>1698</v>
      </c>
      <c r="E594" t="s">
        <v>4323</v>
      </c>
      <c r="F594" t="s">
        <v>1697</v>
      </c>
      <c r="G594" t="s">
        <v>6661</v>
      </c>
      <c r="H594" t="s">
        <v>1682</v>
      </c>
      <c r="I594" t="s">
        <v>1698</v>
      </c>
    </row>
    <row r="595" spans="1:9" x14ac:dyDescent="0.2">
      <c r="A595" t="s">
        <v>4719</v>
      </c>
      <c r="B595">
        <v>12210</v>
      </c>
      <c r="C595" t="s">
        <v>4237</v>
      </c>
      <c r="D595" t="s">
        <v>1700</v>
      </c>
      <c r="E595" t="s">
        <v>4323</v>
      </c>
      <c r="F595" t="s">
        <v>1699</v>
      </c>
      <c r="G595" t="s">
        <v>6662</v>
      </c>
      <c r="H595" t="s">
        <v>1682</v>
      </c>
      <c r="I595" t="s">
        <v>1700</v>
      </c>
    </row>
    <row r="596" spans="1:9" x14ac:dyDescent="0.2">
      <c r="A596" t="s">
        <v>4767</v>
      </c>
      <c r="B596">
        <v>12211</v>
      </c>
      <c r="C596" t="s">
        <v>4237</v>
      </c>
      <c r="D596" t="s">
        <v>1702</v>
      </c>
      <c r="E596" t="s">
        <v>4323</v>
      </c>
      <c r="F596" t="s">
        <v>1701</v>
      </c>
      <c r="G596" t="s">
        <v>6663</v>
      </c>
      <c r="H596" t="s">
        <v>1682</v>
      </c>
      <c r="I596" t="s">
        <v>1702</v>
      </c>
    </row>
    <row r="597" spans="1:9" x14ac:dyDescent="0.2">
      <c r="A597" t="s">
        <v>4815</v>
      </c>
      <c r="B597">
        <v>12212</v>
      </c>
      <c r="C597" t="s">
        <v>4237</v>
      </c>
      <c r="D597" t="s">
        <v>1704</v>
      </c>
      <c r="E597" t="s">
        <v>4323</v>
      </c>
      <c r="F597" t="s">
        <v>1703</v>
      </c>
      <c r="G597" t="s">
        <v>6664</v>
      </c>
      <c r="H597" t="s">
        <v>1682</v>
      </c>
      <c r="I597" t="s">
        <v>1704</v>
      </c>
    </row>
    <row r="598" spans="1:9" x14ac:dyDescent="0.2">
      <c r="A598" t="s">
        <v>4863</v>
      </c>
      <c r="B598">
        <v>12213</v>
      </c>
      <c r="C598" t="s">
        <v>4237</v>
      </c>
      <c r="D598" t="s">
        <v>1706</v>
      </c>
      <c r="E598" t="s">
        <v>4323</v>
      </c>
      <c r="F598" t="s">
        <v>1705</v>
      </c>
      <c r="G598" t="s">
        <v>6665</v>
      </c>
      <c r="H598" t="s">
        <v>1682</v>
      </c>
      <c r="I598" t="s">
        <v>1706</v>
      </c>
    </row>
    <row r="599" spans="1:9" x14ac:dyDescent="0.2">
      <c r="A599" t="s">
        <v>4911</v>
      </c>
      <c r="B599">
        <v>12215</v>
      </c>
      <c r="C599" t="s">
        <v>4237</v>
      </c>
      <c r="D599" t="s">
        <v>1708</v>
      </c>
      <c r="E599" t="s">
        <v>4323</v>
      </c>
      <c r="F599" t="s">
        <v>1707</v>
      </c>
      <c r="G599" t="s">
        <v>6666</v>
      </c>
      <c r="H599" t="s">
        <v>1682</v>
      </c>
      <c r="I599" t="s">
        <v>1708</v>
      </c>
    </row>
    <row r="600" spans="1:9" x14ac:dyDescent="0.2">
      <c r="A600" t="s">
        <v>4959</v>
      </c>
      <c r="B600">
        <v>12216</v>
      </c>
      <c r="C600" t="s">
        <v>4237</v>
      </c>
      <c r="D600" t="s">
        <v>1710</v>
      </c>
      <c r="E600" t="s">
        <v>4323</v>
      </c>
      <c r="F600" t="s">
        <v>1709</v>
      </c>
      <c r="G600" t="s">
        <v>6667</v>
      </c>
      <c r="H600" t="s">
        <v>1682</v>
      </c>
      <c r="I600" t="s">
        <v>1710</v>
      </c>
    </row>
    <row r="601" spans="1:9" x14ac:dyDescent="0.2">
      <c r="A601" t="s">
        <v>5007</v>
      </c>
      <c r="B601">
        <v>12217</v>
      </c>
      <c r="C601" t="s">
        <v>4237</v>
      </c>
      <c r="D601" t="s">
        <v>1712</v>
      </c>
      <c r="E601" t="s">
        <v>4323</v>
      </c>
      <c r="F601" t="s">
        <v>1711</v>
      </c>
      <c r="G601" t="s">
        <v>6668</v>
      </c>
      <c r="H601" t="s">
        <v>1682</v>
      </c>
      <c r="I601" t="s">
        <v>1712</v>
      </c>
    </row>
    <row r="602" spans="1:9" x14ac:dyDescent="0.2">
      <c r="A602" t="s">
        <v>5055</v>
      </c>
      <c r="B602">
        <v>12218</v>
      </c>
      <c r="C602" t="s">
        <v>4237</v>
      </c>
      <c r="D602" t="s">
        <v>1714</v>
      </c>
      <c r="E602" t="s">
        <v>4323</v>
      </c>
      <c r="F602" t="s">
        <v>1713</v>
      </c>
      <c r="G602" t="s">
        <v>6669</v>
      </c>
      <c r="H602" t="s">
        <v>1682</v>
      </c>
      <c r="I602" t="s">
        <v>1714</v>
      </c>
    </row>
    <row r="603" spans="1:9" x14ac:dyDescent="0.2">
      <c r="A603" t="s">
        <v>5102</v>
      </c>
      <c r="B603">
        <v>12219</v>
      </c>
      <c r="C603" t="s">
        <v>4237</v>
      </c>
      <c r="D603" t="s">
        <v>1716</v>
      </c>
      <c r="E603" t="s">
        <v>4323</v>
      </c>
      <c r="F603" t="s">
        <v>1715</v>
      </c>
      <c r="G603" t="s">
        <v>6670</v>
      </c>
      <c r="H603" t="s">
        <v>1682</v>
      </c>
      <c r="I603" t="s">
        <v>1716</v>
      </c>
    </row>
    <row r="604" spans="1:9" x14ac:dyDescent="0.2">
      <c r="A604" t="s">
        <v>5149</v>
      </c>
      <c r="B604">
        <v>12220</v>
      </c>
      <c r="C604" t="s">
        <v>4237</v>
      </c>
      <c r="D604" t="s">
        <v>1718</v>
      </c>
      <c r="E604" t="s">
        <v>4323</v>
      </c>
      <c r="F604" t="s">
        <v>1717</v>
      </c>
      <c r="G604" t="s">
        <v>6671</v>
      </c>
      <c r="H604" t="s">
        <v>1682</v>
      </c>
      <c r="I604" t="s">
        <v>1718</v>
      </c>
    </row>
    <row r="605" spans="1:9" x14ac:dyDescent="0.2">
      <c r="A605" t="s">
        <v>5194</v>
      </c>
      <c r="B605">
        <v>12221</v>
      </c>
      <c r="C605" t="s">
        <v>4237</v>
      </c>
      <c r="D605" t="s">
        <v>1720</v>
      </c>
      <c r="E605" t="s">
        <v>4323</v>
      </c>
      <c r="F605" t="s">
        <v>1719</v>
      </c>
      <c r="G605" t="s">
        <v>6672</v>
      </c>
      <c r="H605" t="s">
        <v>1682</v>
      </c>
      <c r="I605" t="s">
        <v>1720</v>
      </c>
    </row>
    <row r="606" spans="1:9" x14ac:dyDescent="0.2">
      <c r="A606" t="s">
        <v>5238</v>
      </c>
      <c r="B606">
        <v>12222</v>
      </c>
      <c r="C606" t="s">
        <v>4237</v>
      </c>
      <c r="D606" t="s">
        <v>1722</v>
      </c>
      <c r="E606" t="s">
        <v>4323</v>
      </c>
      <c r="F606" t="s">
        <v>1721</v>
      </c>
      <c r="G606" t="s">
        <v>6673</v>
      </c>
      <c r="H606" t="s">
        <v>1682</v>
      </c>
      <c r="I606" t="s">
        <v>1722</v>
      </c>
    </row>
    <row r="607" spans="1:9" x14ac:dyDescent="0.2">
      <c r="A607" t="s">
        <v>5277</v>
      </c>
      <c r="B607">
        <v>12223</v>
      </c>
      <c r="C607" t="s">
        <v>4237</v>
      </c>
      <c r="D607" t="s">
        <v>1724</v>
      </c>
      <c r="E607" t="s">
        <v>4323</v>
      </c>
      <c r="F607" t="s">
        <v>1723</v>
      </c>
      <c r="G607" t="s">
        <v>6674</v>
      </c>
      <c r="H607" t="s">
        <v>1682</v>
      </c>
      <c r="I607" t="s">
        <v>1724</v>
      </c>
    </row>
    <row r="608" spans="1:9" x14ac:dyDescent="0.2">
      <c r="A608" t="s">
        <v>5314</v>
      </c>
      <c r="B608">
        <v>12224</v>
      </c>
      <c r="C608" t="s">
        <v>4237</v>
      </c>
      <c r="D608" t="s">
        <v>6675</v>
      </c>
      <c r="E608" t="s">
        <v>4323</v>
      </c>
      <c r="F608" t="s">
        <v>1725</v>
      </c>
      <c r="G608" t="s">
        <v>6676</v>
      </c>
      <c r="H608" t="s">
        <v>1682</v>
      </c>
      <c r="I608" t="s">
        <v>1726</v>
      </c>
    </row>
    <row r="609" spans="1:9" x14ac:dyDescent="0.2">
      <c r="A609" t="s">
        <v>5350</v>
      </c>
      <c r="B609">
        <v>12225</v>
      </c>
      <c r="C609" t="s">
        <v>4237</v>
      </c>
      <c r="D609" t="s">
        <v>1728</v>
      </c>
      <c r="E609" t="s">
        <v>4323</v>
      </c>
      <c r="F609" t="s">
        <v>1727</v>
      </c>
      <c r="G609" t="s">
        <v>6677</v>
      </c>
      <c r="H609" t="s">
        <v>1682</v>
      </c>
      <c r="I609" t="s">
        <v>1728</v>
      </c>
    </row>
    <row r="610" spans="1:9" x14ac:dyDescent="0.2">
      <c r="A610" t="s">
        <v>5386</v>
      </c>
      <c r="B610">
        <v>12226</v>
      </c>
      <c r="C610" t="s">
        <v>4237</v>
      </c>
      <c r="D610" t="s">
        <v>1730</v>
      </c>
      <c r="E610" t="s">
        <v>4323</v>
      </c>
      <c r="F610" t="s">
        <v>1729</v>
      </c>
      <c r="G610" t="s">
        <v>6678</v>
      </c>
      <c r="H610" t="s">
        <v>1682</v>
      </c>
      <c r="I610" t="s">
        <v>1730</v>
      </c>
    </row>
    <row r="611" spans="1:9" x14ac:dyDescent="0.2">
      <c r="A611" t="s">
        <v>5421</v>
      </c>
      <c r="B611">
        <v>12227</v>
      </c>
      <c r="C611" t="s">
        <v>4237</v>
      </c>
      <c r="D611" t="s">
        <v>1732</v>
      </c>
      <c r="E611" t="s">
        <v>4323</v>
      </c>
      <c r="F611" t="s">
        <v>1731</v>
      </c>
      <c r="G611" t="s">
        <v>6679</v>
      </c>
      <c r="H611" t="s">
        <v>1682</v>
      </c>
      <c r="I611" t="s">
        <v>1732</v>
      </c>
    </row>
    <row r="612" spans="1:9" x14ac:dyDescent="0.2">
      <c r="A612" t="s">
        <v>5453</v>
      </c>
      <c r="B612">
        <v>12228</v>
      </c>
      <c r="C612" t="s">
        <v>4237</v>
      </c>
      <c r="D612" t="s">
        <v>1734</v>
      </c>
      <c r="E612" t="s">
        <v>4323</v>
      </c>
      <c r="F612" t="s">
        <v>1733</v>
      </c>
      <c r="G612" t="s">
        <v>6680</v>
      </c>
      <c r="H612" t="s">
        <v>1682</v>
      </c>
      <c r="I612" t="s">
        <v>1734</v>
      </c>
    </row>
    <row r="613" spans="1:9" x14ac:dyDescent="0.2">
      <c r="A613" t="s">
        <v>5485</v>
      </c>
      <c r="B613">
        <v>12229</v>
      </c>
      <c r="C613" t="s">
        <v>4237</v>
      </c>
      <c r="D613" t="s">
        <v>6681</v>
      </c>
      <c r="E613" t="s">
        <v>4323</v>
      </c>
      <c r="F613" t="s">
        <v>1735</v>
      </c>
      <c r="G613" t="s">
        <v>6682</v>
      </c>
      <c r="H613" t="s">
        <v>1682</v>
      </c>
      <c r="I613" t="s">
        <v>1736</v>
      </c>
    </row>
    <row r="614" spans="1:9" x14ac:dyDescent="0.2">
      <c r="A614" t="s">
        <v>5515</v>
      </c>
      <c r="B614">
        <v>12230</v>
      </c>
      <c r="C614" t="s">
        <v>4237</v>
      </c>
      <c r="D614" t="s">
        <v>1738</v>
      </c>
      <c r="E614" t="s">
        <v>4323</v>
      </c>
      <c r="F614" t="s">
        <v>1737</v>
      </c>
      <c r="G614" t="s">
        <v>6683</v>
      </c>
      <c r="H614" t="s">
        <v>1682</v>
      </c>
      <c r="I614" t="s">
        <v>1738</v>
      </c>
    </row>
    <row r="615" spans="1:9" x14ac:dyDescent="0.2">
      <c r="A615" t="s">
        <v>5543</v>
      </c>
      <c r="B615">
        <v>12231</v>
      </c>
      <c r="C615" t="s">
        <v>4237</v>
      </c>
      <c r="D615" t="s">
        <v>1740</v>
      </c>
      <c r="E615" t="s">
        <v>4323</v>
      </c>
      <c r="F615" t="s">
        <v>1739</v>
      </c>
      <c r="G615" t="s">
        <v>6684</v>
      </c>
      <c r="H615" t="s">
        <v>1682</v>
      </c>
      <c r="I615" t="s">
        <v>1740</v>
      </c>
    </row>
    <row r="616" spans="1:9" x14ac:dyDescent="0.2">
      <c r="A616" t="s">
        <v>5571</v>
      </c>
      <c r="B616">
        <v>12232</v>
      </c>
      <c r="C616" t="s">
        <v>4237</v>
      </c>
      <c r="D616" t="s">
        <v>1742</v>
      </c>
      <c r="E616" t="s">
        <v>4323</v>
      </c>
      <c r="F616" t="s">
        <v>1741</v>
      </c>
      <c r="G616" t="s">
        <v>6685</v>
      </c>
      <c r="H616" t="s">
        <v>1682</v>
      </c>
      <c r="I616" t="s">
        <v>1742</v>
      </c>
    </row>
    <row r="617" spans="1:9" x14ac:dyDescent="0.2">
      <c r="A617" t="s">
        <v>5598</v>
      </c>
      <c r="B617">
        <v>12233</v>
      </c>
      <c r="C617" t="s">
        <v>4237</v>
      </c>
      <c r="D617" t="s">
        <v>1744</v>
      </c>
      <c r="E617" t="s">
        <v>4323</v>
      </c>
      <c r="F617" t="s">
        <v>1743</v>
      </c>
      <c r="G617" t="s">
        <v>6686</v>
      </c>
      <c r="H617" t="s">
        <v>1682</v>
      </c>
      <c r="I617" t="s">
        <v>1744</v>
      </c>
    </row>
    <row r="618" spans="1:9" x14ac:dyDescent="0.2">
      <c r="A618" t="s">
        <v>5623</v>
      </c>
      <c r="B618">
        <v>12234</v>
      </c>
      <c r="C618" t="s">
        <v>4237</v>
      </c>
      <c r="D618" t="s">
        <v>1746</v>
      </c>
      <c r="E618" t="s">
        <v>4323</v>
      </c>
      <c r="F618" t="s">
        <v>1745</v>
      </c>
      <c r="G618" t="s">
        <v>6687</v>
      </c>
      <c r="H618" t="s">
        <v>1682</v>
      </c>
      <c r="I618" t="s">
        <v>1746</v>
      </c>
    </row>
    <row r="619" spans="1:9" x14ac:dyDescent="0.2">
      <c r="A619" t="s">
        <v>5648</v>
      </c>
      <c r="B619">
        <v>12235</v>
      </c>
      <c r="C619" t="s">
        <v>4237</v>
      </c>
      <c r="D619" t="s">
        <v>1748</v>
      </c>
      <c r="E619" t="s">
        <v>4323</v>
      </c>
      <c r="F619" t="s">
        <v>1747</v>
      </c>
      <c r="G619" t="s">
        <v>6688</v>
      </c>
      <c r="H619" t="s">
        <v>1682</v>
      </c>
      <c r="I619" t="s">
        <v>1748</v>
      </c>
    </row>
    <row r="620" spans="1:9" x14ac:dyDescent="0.2">
      <c r="A620" t="s">
        <v>5672</v>
      </c>
      <c r="B620">
        <v>12236</v>
      </c>
      <c r="C620" t="s">
        <v>4237</v>
      </c>
      <c r="D620" t="s">
        <v>1750</v>
      </c>
      <c r="E620" t="s">
        <v>4323</v>
      </c>
      <c r="F620" t="s">
        <v>1749</v>
      </c>
      <c r="G620" t="s">
        <v>6689</v>
      </c>
      <c r="H620" t="s">
        <v>1682</v>
      </c>
      <c r="I620" t="s">
        <v>1750</v>
      </c>
    </row>
    <row r="621" spans="1:9" x14ac:dyDescent="0.2">
      <c r="A621" t="s">
        <v>5695</v>
      </c>
      <c r="B621">
        <v>12237</v>
      </c>
      <c r="C621" t="s">
        <v>4237</v>
      </c>
      <c r="D621" t="s">
        <v>1752</v>
      </c>
      <c r="E621" t="s">
        <v>4323</v>
      </c>
      <c r="F621" t="s">
        <v>1751</v>
      </c>
      <c r="G621" t="s">
        <v>6690</v>
      </c>
      <c r="H621" t="s">
        <v>1682</v>
      </c>
      <c r="I621" t="s">
        <v>1752</v>
      </c>
    </row>
    <row r="622" spans="1:9" x14ac:dyDescent="0.2">
      <c r="A622" t="s">
        <v>5714</v>
      </c>
      <c r="B622">
        <v>12238</v>
      </c>
      <c r="C622" t="s">
        <v>4237</v>
      </c>
      <c r="D622" t="s">
        <v>1754</v>
      </c>
      <c r="E622" t="s">
        <v>4323</v>
      </c>
      <c r="F622" t="s">
        <v>1753</v>
      </c>
      <c r="G622" t="s">
        <v>6691</v>
      </c>
      <c r="H622" t="s">
        <v>1682</v>
      </c>
      <c r="I622" t="s">
        <v>1754</v>
      </c>
    </row>
    <row r="623" spans="1:9" x14ac:dyDescent="0.2">
      <c r="A623" t="s">
        <v>5732</v>
      </c>
      <c r="B623">
        <v>12239</v>
      </c>
      <c r="C623" t="s">
        <v>4237</v>
      </c>
      <c r="D623" t="s">
        <v>1756</v>
      </c>
      <c r="E623" t="s">
        <v>4323</v>
      </c>
      <c r="F623" t="s">
        <v>1755</v>
      </c>
      <c r="G623" t="s">
        <v>6692</v>
      </c>
      <c r="H623" t="s">
        <v>1682</v>
      </c>
      <c r="I623" t="s">
        <v>6693</v>
      </c>
    </row>
    <row r="624" spans="1:9" x14ac:dyDescent="0.2">
      <c r="A624" t="s">
        <v>5750</v>
      </c>
      <c r="B624">
        <v>12322</v>
      </c>
      <c r="C624" t="s">
        <v>4237</v>
      </c>
      <c r="D624" t="s">
        <v>1758</v>
      </c>
      <c r="E624" t="s">
        <v>4323</v>
      </c>
      <c r="F624" t="s">
        <v>1757</v>
      </c>
      <c r="G624" t="s">
        <v>6694</v>
      </c>
      <c r="H624" t="s">
        <v>1682</v>
      </c>
      <c r="I624" t="s">
        <v>1758</v>
      </c>
    </row>
    <row r="625" spans="1:9" x14ac:dyDescent="0.2">
      <c r="A625" t="s">
        <v>5768</v>
      </c>
      <c r="B625">
        <v>12329</v>
      </c>
      <c r="C625" t="s">
        <v>4237</v>
      </c>
      <c r="D625" t="s">
        <v>1760</v>
      </c>
      <c r="E625" t="s">
        <v>4323</v>
      </c>
      <c r="F625" t="s">
        <v>1759</v>
      </c>
      <c r="G625" t="s">
        <v>6695</v>
      </c>
      <c r="H625" t="s">
        <v>1682</v>
      </c>
      <c r="I625" t="s">
        <v>1760</v>
      </c>
    </row>
    <row r="626" spans="1:9" x14ac:dyDescent="0.2">
      <c r="A626" t="s">
        <v>5786</v>
      </c>
      <c r="B626">
        <v>12342</v>
      </c>
      <c r="C626" t="s">
        <v>4237</v>
      </c>
      <c r="D626" t="s">
        <v>1762</v>
      </c>
      <c r="E626" t="s">
        <v>4323</v>
      </c>
      <c r="F626" t="s">
        <v>1761</v>
      </c>
      <c r="G626" t="s">
        <v>6696</v>
      </c>
      <c r="H626" t="s">
        <v>1682</v>
      </c>
      <c r="I626" t="s">
        <v>1762</v>
      </c>
    </row>
    <row r="627" spans="1:9" x14ac:dyDescent="0.2">
      <c r="A627" t="s">
        <v>5802</v>
      </c>
      <c r="B627">
        <v>12347</v>
      </c>
      <c r="C627" t="s">
        <v>4237</v>
      </c>
      <c r="D627" t="s">
        <v>1764</v>
      </c>
      <c r="E627" t="s">
        <v>4323</v>
      </c>
      <c r="F627" t="s">
        <v>1763</v>
      </c>
      <c r="G627" t="s">
        <v>6697</v>
      </c>
      <c r="H627" t="s">
        <v>1682</v>
      </c>
      <c r="I627" t="s">
        <v>1764</v>
      </c>
    </row>
    <row r="628" spans="1:9" x14ac:dyDescent="0.2">
      <c r="A628" t="s">
        <v>5818</v>
      </c>
      <c r="B628">
        <v>12349</v>
      </c>
      <c r="C628" t="s">
        <v>4237</v>
      </c>
      <c r="D628" t="s">
        <v>1766</v>
      </c>
      <c r="E628" t="s">
        <v>4323</v>
      </c>
      <c r="F628" t="s">
        <v>1765</v>
      </c>
      <c r="G628" t="s">
        <v>6698</v>
      </c>
      <c r="H628" t="s">
        <v>1682</v>
      </c>
      <c r="I628" t="s">
        <v>1766</v>
      </c>
    </row>
    <row r="629" spans="1:9" x14ac:dyDescent="0.2">
      <c r="A629" t="s">
        <v>5832</v>
      </c>
      <c r="B629">
        <v>12403</v>
      </c>
      <c r="C629" t="s">
        <v>4237</v>
      </c>
      <c r="D629" t="s">
        <v>1768</v>
      </c>
      <c r="E629" t="s">
        <v>4323</v>
      </c>
      <c r="F629" t="s">
        <v>1767</v>
      </c>
      <c r="G629" t="s">
        <v>6699</v>
      </c>
      <c r="H629" t="s">
        <v>1682</v>
      </c>
      <c r="I629" t="s">
        <v>1768</v>
      </c>
    </row>
    <row r="630" spans="1:9" x14ac:dyDescent="0.2">
      <c r="A630" t="s">
        <v>5845</v>
      </c>
      <c r="B630">
        <v>12409</v>
      </c>
      <c r="C630" t="s">
        <v>4237</v>
      </c>
      <c r="D630" t="s">
        <v>1770</v>
      </c>
      <c r="E630" t="s">
        <v>4323</v>
      </c>
      <c r="F630" t="s">
        <v>1769</v>
      </c>
      <c r="G630" t="s">
        <v>6700</v>
      </c>
      <c r="H630" t="s">
        <v>1682</v>
      </c>
      <c r="I630" t="s">
        <v>1770</v>
      </c>
    </row>
    <row r="631" spans="1:9" x14ac:dyDescent="0.2">
      <c r="A631" t="s">
        <v>5855</v>
      </c>
      <c r="B631">
        <v>12410</v>
      </c>
      <c r="C631" t="s">
        <v>4237</v>
      </c>
      <c r="D631" t="s">
        <v>1772</v>
      </c>
      <c r="E631" t="s">
        <v>4323</v>
      </c>
      <c r="F631" t="s">
        <v>1771</v>
      </c>
      <c r="G631" t="s">
        <v>6701</v>
      </c>
      <c r="H631" t="s">
        <v>1682</v>
      </c>
      <c r="I631" t="s">
        <v>1772</v>
      </c>
    </row>
    <row r="632" spans="1:9" x14ac:dyDescent="0.2">
      <c r="A632" t="s">
        <v>5865</v>
      </c>
      <c r="B632">
        <v>12421</v>
      </c>
      <c r="C632" t="s">
        <v>4237</v>
      </c>
      <c r="D632" t="s">
        <v>1774</v>
      </c>
      <c r="E632" t="s">
        <v>4323</v>
      </c>
      <c r="F632" t="s">
        <v>1773</v>
      </c>
      <c r="G632" t="s">
        <v>6702</v>
      </c>
      <c r="H632" t="s">
        <v>1682</v>
      </c>
      <c r="I632" t="s">
        <v>1774</v>
      </c>
    </row>
    <row r="633" spans="1:9" x14ac:dyDescent="0.2">
      <c r="A633" t="s">
        <v>5874</v>
      </c>
      <c r="B633">
        <v>12422</v>
      </c>
      <c r="C633" t="s">
        <v>4237</v>
      </c>
      <c r="D633" t="s">
        <v>1776</v>
      </c>
      <c r="E633" t="s">
        <v>4323</v>
      </c>
      <c r="F633" t="s">
        <v>1775</v>
      </c>
      <c r="G633" t="s">
        <v>6703</v>
      </c>
      <c r="H633" t="s">
        <v>1682</v>
      </c>
      <c r="I633" t="s">
        <v>1776</v>
      </c>
    </row>
    <row r="634" spans="1:9" x14ac:dyDescent="0.2">
      <c r="A634" t="s">
        <v>5883</v>
      </c>
      <c r="B634">
        <v>12423</v>
      </c>
      <c r="C634" t="s">
        <v>4237</v>
      </c>
      <c r="D634" t="s">
        <v>1778</v>
      </c>
      <c r="E634" t="s">
        <v>4323</v>
      </c>
      <c r="F634" t="s">
        <v>1777</v>
      </c>
      <c r="G634" t="s">
        <v>6704</v>
      </c>
      <c r="H634" t="s">
        <v>1682</v>
      </c>
      <c r="I634" t="s">
        <v>1778</v>
      </c>
    </row>
    <row r="635" spans="1:9" x14ac:dyDescent="0.2">
      <c r="A635" t="s">
        <v>5892</v>
      </c>
      <c r="B635">
        <v>12424</v>
      </c>
      <c r="C635" t="s">
        <v>4237</v>
      </c>
      <c r="D635" t="s">
        <v>1780</v>
      </c>
      <c r="E635" t="s">
        <v>4323</v>
      </c>
      <c r="F635" t="s">
        <v>1779</v>
      </c>
      <c r="G635" t="s">
        <v>6705</v>
      </c>
      <c r="H635" t="s">
        <v>1682</v>
      </c>
      <c r="I635" t="s">
        <v>1780</v>
      </c>
    </row>
    <row r="636" spans="1:9" x14ac:dyDescent="0.2">
      <c r="A636" t="s">
        <v>5901</v>
      </c>
      <c r="B636">
        <v>12426</v>
      </c>
      <c r="C636" t="s">
        <v>4237</v>
      </c>
      <c r="D636" t="s">
        <v>1782</v>
      </c>
      <c r="E636" t="s">
        <v>4323</v>
      </c>
      <c r="F636" t="s">
        <v>1781</v>
      </c>
      <c r="G636" t="s">
        <v>6706</v>
      </c>
      <c r="H636" t="s">
        <v>1682</v>
      </c>
      <c r="I636" t="s">
        <v>1782</v>
      </c>
    </row>
    <row r="637" spans="1:9" x14ac:dyDescent="0.2">
      <c r="A637" t="s">
        <v>5910</v>
      </c>
      <c r="B637">
        <v>12427</v>
      </c>
      <c r="C637" t="s">
        <v>4237</v>
      </c>
      <c r="D637" t="s">
        <v>1784</v>
      </c>
      <c r="E637" t="s">
        <v>4323</v>
      </c>
      <c r="F637" t="s">
        <v>1783</v>
      </c>
      <c r="G637" t="s">
        <v>6707</v>
      </c>
      <c r="H637" t="s">
        <v>1682</v>
      </c>
      <c r="I637" t="s">
        <v>1784</v>
      </c>
    </row>
    <row r="638" spans="1:9" x14ac:dyDescent="0.2">
      <c r="A638" t="s">
        <v>5919</v>
      </c>
      <c r="B638">
        <v>12441</v>
      </c>
      <c r="C638" t="s">
        <v>4237</v>
      </c>
      <c r="D638" t="s">
        <v>1786</v>
      </c>
      <c r="E638" t="s">
        <v>4323</v>
      </c>
      <c r="F638" t="s">
        <v>1785</v>
      </c>
      <c r="G638" t="s">
        <v>6708</v>
      </c>
      <c r="H638" t="s">
        <v>1682</v>
      </c>
      <c r="I638" t="s">
        <v>1786</v>
      </c>
    </row>
    <row r="639" spans="1:9" x14ac:dyDescent="0.2">
      <c r="A639" t="s">
        <v>5928</v>
      </c>
      <c r="B639">
        <v>12443</v>
      </c>
      <c r="C639" t="s">
        <v>4237</v>
      </c>
      <c r="D639" t="s">
        <v>1788</v>
      </c>
      <c r="E639" t="s">
        <v>4323</v>
      </c>
      <c r="F639" t="s">
        <v>1787</v>
      </c>
      <c r="G639" t="s">
        <v>6709</v>
      </c>
      <c r="H639" t="s">
        <v>1682</v>
      </c>
      <c r="I639" t="s">
        <v>1788</v>
      </c>
    </row>
    <row r="640" spans="1:9" x14ac:dyDescent="0.2">
      <c r="A640" t="s">
        <v>5937</v>
      </c>
      <c r="B640">
        <v>12463</v>
      </c>
      <c r="C640" t="s">
        <v>4237</v>
      </c>
      <c r="D640" t="s">
        <v>1790</v>
      </c>
      <c r="E640" t="s">
        <v>4323</v>
      </c>
      <c r="F640" t="s">
        <v>1789</v>
      </c>
      <c r="G640" t="s">
        <v>6710</v>
      </c>
      <c r="H640" t="s">
        <v>1682</v>
      </c>
      <c r="I640" t="s">
        <v>1790</v>
      </c>
    </row>
    <row r="641" spans="1:9" x14ac:dyDescent="0.2">
      <c r="A641" t="s">
        <v>4287</v>
      </c>
      <c r="B641">
        <v>13000</v>
      </c>
      <c r="C641" t="s">
        <v>4238</v>
      </c>
      <c r="D641" t="s">
        <v>1792</v>
      </c>
      <c r="E641" t="s">
        <v>4274</v>
      </c>
      <c r="F641" t="s">
        <v>1791</v>
      </c>
      <c r="G641" t="s">
        <v>6711</v>
      </c>
      <c r="H641" t="s">
        <v>1792</v>
      </c>
    </row>
    <row r="642" spans="1:9" x14ac:dyDescent="0.2">
      <c r="A642" t="s">
        <v>4336</v>
      </c>
      <c r="B642">
        <v>13101</v>
      </c>
      <c r="C642" t="s">
        <v>4238</v>
      </c>
      <c r="D642" t="s">
        <v>1794</v>
      </c>
      <c r="E642" t="s">
        <v>4323</v>
      </c>
      <c r="F642" t="s">
        <v>1793</v>
      </c>
      <c r="G642" t="s">
        <v>6712</v>
      </c>
      <c r="H642" t="s">
        <v>1792</v>
      </c>
      <c r="I642" t="s">
        <v>1794</v>
      </c>
    </row>
    <row r="643" spans="1:9" x14ac:dyDescent="0.2">
      <c r="A643" t="s">
        <v>4384</v>
      </c>
      <c r="B643">
        <v>13102</v>
      </c>
      <c r="C643" t="s">
        <v>4238</v>
      </c>
      <c r="D643" t="s">
        <v>1796</v>
      </c>
      <c r="E643" t="s">
        <v>4323</v>
      </c>
      <c r="F643" t="s">
        <v>1795</v>
      </c>
      <c r="G643" t="s">
        <v>6713</v>
      </c>
      <c r="H643" t="s">
        <v>1792</v>
      </c>
      <c r="I643" t="s">
        <v>1796</v>
      </c>
    </row>
    <row r="644" spans="1:9" x14ac:dyDescent="0.2">
      <c r="A644" t="s">
        <v>4432</v>
      </c>
      <c r="B644">
        <v>13103</v>
      </c>
      <c r="C644" t="s">
        <v>4238</v>
      </c>
      <c r="D644" t="s">
        <v>1798</v>
      </c>
      <c r="E644" t="s">
        <v>4323</v>
      </c>
      <c r="F644" t="s">
        <v>1797</v>
      </c>
      <c r="G644" t="s">
        <v>6714</v>
      </c>
      <c r="H644" t="s">
        <v>1792</v>
      </c>
      <c r="I644" t="s">
        <v>1798</v>
      </c>
    </row>
    <row r="645" spans="1:9" x14ac:dyDescent="0.2">
      <c r="A645" t="s">
        <v>4480</v>
      </c>
      <c r="B645">
        <v>13104</v>
      </c>
      <c r="C645" t="s">
        <v>4238</v>
      </c>
      <c r="D645" t="s">
        <v>1800</v>
      </c>
      <c r="E645" t="s">
        <v>4323</v>
      </c>
      <c r="F645" t="s">
        <v>1799</v>
      </c>
      <c r="G645" t="s">
        <v>6715</v>
      </c>
      <c r="H645" t="s">
        <v>1792</v>
      </c>
      <c r="I645" t="s">
        <v>1800</v>
      </c>
    </row>
    <row r="646" spans="1:9" x14ac:dyDescent="0.2">
      <c r="A646" t="s">
        <v>4528</v>
      </c>
      <c r="B646">
        <v>13105</v>
      </c>
      <c r="C646" t="s">
        <v>4238</v>
      </c>
      <c r="D646" t="s">
        <v>1802</v>
      </c>
      <c r="E646" t="s">
        <v>4323</v>
      </c>
      <c r="F646" t="s">
        <v>1801</v>
      </c>
      <c r="G646" t="s">
        <v>6716</v>
      </c>
      <c r="H646" t="s">
        <v>1792</v>
      </c>
      <c r="I646" t="s">
        <v>1802</v>
      </c>
    </row>
    <row r="647" spans="1:9" x14ac:dyDescent="0.2">
      <c r="A647" t="s">
        <v>4576</v>
      </c>
      <c r="B647">
        <v>13106</v>
      </c>
      <c r="C647" t="s">
        <v>4238</v>
      </c>
      <c r="D647" t="s">
        <v>1804</v>
      </c>
      <c r="E647" t="s">
        <v>4323</v>
      </c>
      <c r="F647" t="s">
        <v>1803</v>
      </c>
      <c r="G647" t="s">
        <v>6717</v>
      </c>
      <c r="H647" t="s">
        <v>1792</v>
      </c>
      <c r="I647" t="s">
        <v>1804</v>
      </c>
    </row>
    <row r="648" spans="1:9" x14ac:dyDescent="0.2">
      <c r="A648" t="s">
        <v>4624</v>
      </c>
      <c r="B648">
        <v>13107</v>
      </c>
      <c r="C648" t="s">
        <v>4238</v>
      </c>
      <c r="D648" t="s">
        <v>1806</v>
      </c>
      <c r="E648" t="s">
        <v>4323</v>
      </c>
      <c r="F648" t="s">
        <v>1805</v>
      </c>
      <c r="G648" t="s">
        <v>6718</v>
      </c>
      <c r="H648" t="s">
        <v>1792</v>
      </c>
      <c r="I648" t="s">
        <v>1806</v>
      </c>
    </row>
    <row r="649" spans="1:9" x14ac:dyDescent="0.2">
      <c r="A649" t="s">
        <v>4672</v>
      </c>
      <c r="B649">
        <v>13108</v>
      </c>
      <c r="C649" t="s">
        <v>4238</v>
      </c>
      <c r="D649" t="s">
        <v>1808</v>
      </c>
      <c r="E649" t="s">
        <v>4323</v>
      </c>
      <c r="F649" t="s">
        <v>1807</v>
      </c>
      <c r="G649" t="s">
        <v>6719</v>
      </c>
      <c r="H649" t="s">
        <v>1792</v>
      </c>
      <c r="I649" t="s">
        <v>1808</v>
      </c>
    </row>
    <row r="650" spans="1:9" x14ac:dyDescent="0.2">
      <c r="A650" t="s">
        <v>4720</v>
      </c>
      <c r="B650">
        <v>13109</v>
      </c>
      <c r="C650" t="s">
        <v>4238</v>
      </c>
      <c r="D650" t="s">
        <v>1810</v>
      </c>
      <c r="E650" t="s">
        <v>4323</v>
      </c>
      <c r="F650" t="s">
        <v>1809</v>
      </c>
      <c r="G650" t="s">
        <v>6720</v>
      </c>
      <c r="H650" t="s">
        <v>1792</v>
      </c>
      <c r="I650" t="s">
        <v>1810</v>
      </c>
    </row>
    <row r="651" spans="1:9" x14ac:dyDescent="0.2">
      <c r="A651" t="s">
        <v>4768</v>
      </c>
      <c r="B651">
        <v>13110</v>
      </c>
      <c r="C651" t="s">
        <v>4238</v>
      </c>
      <c r="D651" t="s">
        <v>1812</v>
      </c>
      <c r="E651" t="s">
        <v>4323</v>
      </c>
      <c r="F651" t="s">
        <v>1811</v>
      </c>
      <c r="G651" t="s">
        <v>6721</v>
      </c>
      <c r="H651" t="s">
        <v>1792</v>
      </c>
      <c r="I651" t="s">
        <v>1812</v>
      </c>
    </row>
    <row r="652" spans="1:9" x14ac:dyDescent="0.2">
      <c r="A652" t="s">
        <v>4816</v>
      </c>
      <c r="B652">
        <v>13111</v>
      </c>
      <c r="C652" t="s">
        <v>4238</v>
      </c>
      <c r="D652" t="s">
        <v>1814</v>
      </c>
      <c r="E652" t="s">
        <v>4323</v>
      </c>
      <c r="F652" t="s">
        <v>1813</v>
      </c>
      <c r="G652" t="s">
        <v>6722</v>
      </c>
      <c r="H652" t="s">
        <v>1792</v>
      </c>
      <c r="I652" t="s">
        <v>1814</v>
      </c>
    </row>
    <row r="653" spans="1:9" x14ac:dyDescent="0.2">
      <c r="A653" t="s">
        <v>4864</v>
      </c>
      <c r="B653">
        <v>13112</v>
      </c>
      <c r="C653" t="s">
        <v>4238</v>
      </c>
      <c r="D653" t="s">
        <v>1816</v>
      </c>
      <c r="E653" t="s">
        <v>4323</v>
      </c>
      <c r="F653" t="s">
        <v>1815</v>
      </c>
      <c r="G653" t="s">
        <v>6723</v>
      </c>
      <c r="H653" t="s">
        <v>1792</v>
      </c>
      <c r="I653" t="s">
        <v>1816</v>
      </c>
    </row>
    <row r="654" spans="1:9" x14ac:dyDescent="0.2">
      <c r="A654" t="s">
        <v>4912</v>
      </c>
      <c r="B654">
        <v>13113</v>
      </c>
      <c r="C654" t="s">
        <v>4238</v>
      </c>
      <c r="D654" t="s">
        <v>1818</v>
      </c>
      <c r="E654" t="s">
        <v>4323</v>
      </c>
      <c r="F654" t="s">
        <v>1817</v>
      </c>
      <c r="G654" t="s">
        <v>6724</v>
      </c>
      <c r="H654" t="s">
        <v>1792</v>
      </c>
      <c r="I654" t="s">
        <v>1818</v>
      </c>
    </row>
    <row r="655" spans="1:9" x14ac:dyDescent="0.2">
      <c r="A655" t="s">
        <v>4960</v>
      </c>
      <c r="B655">
        <v>13114</v>
      </c>
      <c r="C655" t="s">
        <v>4238</v>
      </c>
      <c r="D655" t="s">
        <v>1820</v>
      </c>
      <c r="E655" t="s">
        <v>4323</v>
      </c>
      <c r="F655" t="s">
        <v>1819</v>
      </c>
      <c r="G655" t="s">
        <v>6725</v>
      </c>
      <c r="H655" t="s">
        <v>1792</v>
      </c>
      <c r="I655" t="s">
        <v>1820</v>
      </c>
    </row>
    <row r="656" spans="1:9" x14ac:dyDescent="0.2">
      <c r="A656" t="s">
        <v>5008</v>
      </c>
      <c r="B656">
        <v>13115</v>
      </c>
      <c r="C656" t="s">
        <v>4238</v>
      </c>
      <c r="D656" t="s">
        <v>1822</v>
      </c>
      <c r="E656" t="s">
        <v>4323</v>
      </c>
      <c r="F656" t="s">
        <v>1821</v>
      </c>
      <c r="G656" t="s">
        <v>6726</v>
      </c>
      <c r="H656" t="s">
        <v>1792</v>
      </c>
      <c r="I656" t="s">
        <v>1822</v>
      </c>
    </row>
    <row r="657" spans="1:9" x14ac:dyDescent="0.2">
      <c r="A657" t="s">
        <v>5056</v>
      </c>
      <c r="B657">
        <v>13116</v>
      </c>
      <c r="C657" t="s">
        <v>4238</v>
      </c>
      <c r="D657" t="s">
        <v>1824</v>
      </c>
      <c r="E657" t="s">
        <v>4323</v>
      </c>
      <c r="F657" t="s">
        <v>1823</v>
      </c>
      <c r="G657" t="s">
        <v>6727</v>
      </c>
      <c r="H657" t="s">
        <v>1792</v>
      </c>
      <c r="I657" t="s">
        <v>1824</v>
      </c>
    </row>
    <row r="658" spans="1:9" x14ac:dyDescent="0.2">
      <c r="A658" t="s">
        <v>5103</v>
      </c>
      <c r="B658">
        <v>13117</v>
      </c>
      <c r="C658" t="s">
        <v>4238</v>
      </c>
      <c r="D658" t="s">
        <v>1826</v>
      </c>
      <c r="E658" t="s">
        <v>4323</v>
      </c>
      <c r="F658" t="s">
        <v>1825</v>
      </c>
      <c r="G658" t="s">
        <v>6728</v>
      </c>
      <c r="H658" t="s">
        <v>1792</v>
      </c>
      <c r="I658" t="s">
        <v>1826</v>
      </c>
    </row>
    <row r="659" spans="1:9" x14ac:dyDescent="0.2">
      <c r="A659" t="s">
        <v>5150</v>
      </c>
      <c r="B659">
        <v>13118</v>
      </c>
      <c r="C659" t="s">
        <v>4238</v>
      </c>
      <c r="D659" t="s">
        <v>1828</v>
      </c>
      <c r="E659" t="s">
        <v>4323</v>
      </c>
      <c r="F659" t="s">
        <v>1827</v>
      </c>
      <c r="G659" t="s">
        <v>6729</v>
      </c>
      <c r="H659" t="s">
        <v>1792</v>
      </c>
      <c r="I659" t="s">
        <v>1828</v>
      </c>
    </row>
    <row r="660" spans="1:9" x14ac:dyDescent="0.2">
      <c r="A660" t="s">
        <v>5195</v>
      </c>
      <c r="B660">
        <v>13119</v>
      </c>
      <c r="C660" t="s">
        <v>4238</v>
      </c>
      <c r="D660" t="s">
        <v>1830</v>
      </c>
      <c r="E660" t="s">
        <v>4323</v>
      </c>
      <c r="F660" t="s">
        <v>1829</v>
      </c>
      <c r="G660" t="s">
        <v>6730</v>
      </c>
      <c r="H660" t="s">
        <v>1792</v>
      </c>
      <c r="I660" t="s">
        <v>1830</v>
      </c>
    </row>
    <row r="661" spans="1:9" x14ac:dyDescent="0.2">
      <c r="A661" t="s">
        <v>5239</v>
      </c>
      <c r="B661">
        <v>13120</v>
      </c>
      <c r="C661" t="s">
        <v>4238</v>
      </c>
      <c r="D661" t="s">
        <v>1832</v>
      </c>
      <c r="E661" t="s">
        <v>4323</v>
      </c>
      <c r="F661" t="s">
        <v>1831</v>
      </c>
      <c r="G661" t="s">
        <v>6731</v>
      </c>
      <c r="H661" t="s">
        <v>1792</v>
      </c>
      <c r="I661" t="s">
        <v>1832</v>
      </c>
    </row>
    <row r="662" spans="1:9" x14ac:dyDescent="0.2">
      <c r="A662" t="s">
        <v>5278</v>
      </c>
      <c r="B662">
        <v>13121</v>
      </c>
      <c r="C662" t="s">
        <v>4238</v>
      </c>
      <c r="D662" t="s">
        <v>1834</v>
      </c>
      <c r="E662" t="s">
        <v>4323</v>
      </c>
      <c r="F662" t="s">
        <v>1833</v>
      </c>
      <c r="G662" t="s">
        <v>6732</v>
      </c>
      <c r="H662" t="s">
        <v>1792</v>
      </c>
      <c r="I662" t="s">
        <v>1834</v>
      </c>
    </row>
    <row r="663" spans="1:9" x14ac:dyDescent="0.2">
      <c r="A663" t="s">
        <v>5315</v>
      </c>
      <c r="B663">
        <v>13122</v>
      </c>
      <c r="C663" t="s">
        <v>4238</v>
      </c>
      <c r="D663" t="s">
        <v>1836</v>
      </c>
      <c r="E663" t="s">
        <v>4323</v>
      </c>
      <c r="F663" t="s">
        <v>1835</v>
      </c>
      <c r="G663" t="s">
        <v>6733</v>
      </c>
      <c r="H663" t="s">
        <v>1792</v>
      </c>
      <c r="I663" t="s">
        <v>1836</v>
      </c>
    </row>
    <row r="664" spans="1:9" x14ac:dyDescent="0.2">
      <c r="A664" t="s">
        <v>5351</v>
      </c>
      <c r="B664">
        <v>13123</v>
      </c>
      <c r="C664" t="s">
        <v>4238</v>
      </c>
      <c r="D664" t="s">
        <v>1838</v>
      </c>
      <c r="E664" t="s">
        <v>4323</v>
      </c>
      <c r="F664" t="s">
        <v>1837</v>
      </c>
      <c r="G664" t="s">
        <v>6734</v>
      </c>
      <c r="H664" t="s">
        <v>1792</v>
      </c>
      <c r="I664" t="s">
        <v>1838</v>
      </c>
    </row>
    <row r="665" spans="1:9" x14ac:dyDescent="0.2">
      <c r="A665" t="s">
        <v>5387</v>
      </c>
      <c r="B665">
        <v>13201</v>
      </c>
      <c r="C665" t="s">
        <v>4238</v>
      </c>
      <c r="D665" t="s">
        <v>1840</v>
      </c>
      <c r="E665" t="s">
        <v>4323</v>
      </c>
      <c r="F665" t="s">
        <v>1839</v>
      </c>
      <c r="G665" t="s">
        <v>6735</v>
      </c>
      <c r="H665" t="s">
        <v>1792</v>
      </c>
      <c r="I665" t="s">
        <v>1840</v>
      </c>
    </row>
    <row r="666" spans="1:9" x14ac:dyDescent="0.2">
      <c r="A666" t="s">
        <v>5422</v>
      </c>
      <c r="B666">
        <v>13202</v>
      </c>
      <c r="C666" t="s">
        <v>4238</v>
      </c>
      <c r="D666" t="s">
        <v>1842</v>
      </c>
      <c r="E666" t="s">
        <v>4323</v>
      </c>
      <c r="F666" t="s">
        <v>1841</v>
      </c>
      <c r="G666" t="s">
        <v>6736</v>
      </c>
      <c r="H666" t="s">
        <v>1792</v>
      </c>
      <c r="I666" t="s">
        <v>1842</v>
      </c>
    </row>
    <row r="667" spans="1:9" x14ac:dyDescent="0.2">
      <c r="A667" t="s">
        <v>5454</v>
      </c>
      <c r="B667">
        <v>13203</v>
      </c>
      <c r="C667" t="s">
        <v>4238</v>
      </c>
      <c r="D667" t="s">
        <v>1844</v>
      </c>
      <c r="E667" t="s">
        <v>4323</v>
      </c>
      <c r="F667" t="s">
        <v>1843</v>
      </c>
      <c r="G667" t="s">
        <v>6737</v>
      </c>
      <c r="H667" t="s">
        <v>1792</v>
      </c>
      <c r="I667" t="s">
        <v>1844</v>
      </c>
    </row>
    <row r="668" spans="1:9" x14ac:dyDescent="0.2">
      <c r="A668" t="s">
        <v>5486</v>
      </c>
      <c r="B668">
        <v>13204</v>
      </c>
      <c r="C668" t="s">
        <v>4238</v>
      </c>
      <c r="D668" t="s">
        <v>1846</v>
      </c>
      <c r="E668" t="s">
        <v>4323</v>
      </c>
      <c r="F668" t="s">
        <v>1845</v>
      </c>
      <c r="G668" t="s">
        <v>6738</v>
      </c>
      <c r="H668" t="s">
        <v>1792</v>
      </c>
      <c r="I668" t="s">
        <v>1846</v>
      </c>
    </row>
    <row r="669" spans="1:9" x14ac:dyDescent="0.2">
      <c r="A669" t="s">
        <v>5516</v>
      </c>
      <c r="B669">
        <v>13205</v>
      </c>
      <c r="C669" t="s">
        <v>4238</v>
      </c>
      <c r="D669" t="s">
        <v>1848</v>
      </c>
      <c r="E669" t="s">
        <v>4323</v>
      </c>
      <c r="F669" t="s">
        <v>1847</v>
      </c>
      <c r="G669" t="s">
        <v>6739</v>
      </c>
      <c r="H669" t="s">
        <v>1792</v>
      </c>
      <c r="I669" t="s">
        <v>1848</v>
      </c>
    </row>
    <row r="670" spans="1:9" x14ac:dyDescent="0.2">
      <c r="A670" t="s">
        <v>5544</v>
      </c>
      <c r="B670">
        <v>13206</v>
      </c>
      <c r="C670" t="s">
        <v>4238</v>
      </c>
      <c r="D670" t="s">
        <v>1850</v>
      </c>
      <c r="E670" t="s">
        <v>4323</v>
      </c>
      <c r="F670" t="s">
        <v>1849</v>
      </c>
      <c r="G670" t="s">
        <v>6740</v>
      </c>
      <c r="H670" t="s">
        <v>1792</v>
      </c>
      <c r="I670" t="s">
        <v>1850</v>
      </c>
    </row>
    <row r="671" spans="1:9" x14ac:dyDescent="0.2">
      <c r="A671" t="s">
        <v>5572</v>
      </c>
      <c r="B671">
        <v>13207</v>
      </c>
      <c r="C671" t="s">
        <v>4238</v>
      </c>
      <c r="D671" t="s">
        <v>1852</v>
      </c>
      <c r="E671" t="s">
        <v>4323</v>
      </c>
      <c r="F671" t="s">
        <v>1851</v>
      </c>
      <c r="G671" t="s">
        <v>6741</v>
      </c>
      <c r="H671" t="s">
        <v>1792</v>
      </c>
      <c r="I671" t="s">
        <v>1852</v>
      </c>
    </row>
    <row r="672" spans="1:9" x14ac:dyDescent="0.2">
      <c r="A672" t="s">
        <v>5599</v>
      </c>
      <c r="B672">
        <v>13208</v>
      </c>
      <c r="C672" t="s">
        <v>4238</v>
      </c>
      <c r="D672" t="s">
        <v>1854</v>
      </c>
      <c r="E672" t="s">
        <v>4323</v>
      </c>
      <c r="F672" t="s">
        <v>1853</v>
      </c>
      <c r="G672" t="s">
        <v>6742</v>
      </c>
      <c r="H672" t="s">
        <v>1792</v>
      </c>
      <c r="I672" t="s">
        <v>1854</v>
      </c>
    </row>
    <row r="673" spans="1:9" x14ac:dyDescent="0.2">
      <c r="A673" t="s">
        <v>5624</v>
      </c>
      <c r="B673">
        <v>13209</v>
      </c>
      <c r="C673" t="s">
        <v>4238</v>
      </c>
      <c r="D673" t="s">
        <v>1856</v>
      </c>
      <c r="E673" t="s">
        <v>4323</v>
      </c>
      <c r="F673" t="s">
        <v>1855</v>
      </c>
      <c r="G673" t="s">
        <v>6743</v>
      </c>
      <c r="H673" t="s">
        <v>1792</v>
      </c>
      <c r="I673" t="s">
        <v>1856</v>
      </c>
    </row>
    <row r="674" spans="1:9" x14ac:dyDescent="0.2">
      <c r="A674" t="s">
        <v>5649</v>
      </c>
      <c r="B674">
        <v>13210</v>
      </c>
      <c r="C674" t="s">
        <v>4238</v>
      </c>
      <c r="D674" t="s">
        <v>1858</v>
      </c>
      <c r="E674" t="s">
        <v>4323</v>
      </c>
      <c r="F674" t="s">
        <v>1857</v>
      </c>
      <c r="G674" t="s">
        <v>6744</v>
      </c>
      <c r="H674" t="s">
        <v>1792</v>
      </c>
      <c r="I674" t="s">
        <v>1858</v>
      </c>
    </row>
    <row r="675" spans="1:9" x14ac:dyDescent="0.2">
      <c r="A675" t="s">
        <v>5673</v>
      </c>
      <c r="B675">
        <v>13211</v>
      </c>
      <c r="C675" t="s">
        <v>4238</v>
      </c>
      <c r="D675" t="s">
        <v>1860</v>
      </c>
      <c r="E675" t="s">
        <v>4323</v>
      </c>
      <c r="F675" t="s">
        <v>1859</v>
      </c>
      <c r="G675" t="s">
        <v>6745</v>
      </c>
      <c r="H675" t="s">
        <v>1792</v>
      </c>
      <c r="I675" t="s">
        <v>1860</v>
      </c>
    </row>
    <row r="676" spans="1:9" x14ac:dyDescent="0.2">
      <c r="A676" t="s">
        <v>5696</v>
      </c>
      <c r="B676">
        <v>13212</v>
      </c>
      <c r="C676" t="s">
        <v>4238</v>
      </c>
      <c r="D676" t="s">
        <v>1862</v>
      </c>
      <c r="E676" t="s">
        <v>4323</v>
      </c>
      <c r="F676" t="s">
        <v>1861</v>
      </c>
      <c r="G676" t="s">
        <v>6746</v>
      </c>
      <c r="H676" t="s">
        <v>1792</v>
      </c>
      <c r="I676" t="s">
        <v>1862</v>
      </c>
    </row>
    <row r="677" spans="1:9" x14ac:dyDescent="0.2">
      <c r="A677" t="s">
        <v>5715</v>
      </c>
      <c r="B677">
        <v>13213</v>
      </c>
      <c r="C677" t="s">
        <v>4238</v>
      </c>
      <c r="D677" t="s">
        <v>1864</v>
      </c>
      <c r="E677" t="s">
        <v>4323</v>
      </c>
      <c r="F677" t="s">
        <v>1863</v>
      </c>
      <c r="G677" t="s">
        <v>6747</v>
      </c>
      <c r="H677" t="s">
        <v>1792</v>
      </c>
      <c r="I677" t="s">
        <v>1864</v>
      </c>
    </row>
    <row r="678" spans="1:9" x14ac:dyDescent="0.2">
      <c r="A678" t="s">
        <v>5733</v>
      </c>
      <c r="B678">
        <v>13214</v>
      </c>
      <c r="C678" t="s">
        <v>4238</v>
      </c>
      <c r="D678" t="s">
        <v>1866</v>
      </c>
      <c r="E678" t="s">
        <v>4323</v>
      </c>
      <c r="F678" t="s">
        <v>1865</v>
      </c>
      <c r="G678" t="s">
        <v>6748</v>
      </c>
      <c r="H678" t="s">
        <v>1792</v>
      </c>
      <c r="I678" t="s">
        <v>1866</v>
      </c>
    </row>
    <row r="679" spans="1:9" x14ac:dyDescent="0.2">
      <c r="A679" t="s">
        <v>5751</v>
      </c>
      <c r="B679">
        <v>13215</v>
      </c>
      <c r="C679" t="s">
        <v>4238</v>
      </c>
      <c r="D679" t="s">
        <v>1868</v>
      </c>
      <c r="E679" t="s">
        <v>4323</v>
      </c>
      <c r="F679" t="s">
        <v>1867</v>
      </c>
      <c r="G679" t="s">
        <v>6749</v>
      </c>
      <c r="H679" t="s">
        <v>1792</v>
      </c>
      <c r="I679" t="s">
        <v>1868</v>
      </c>
    </row>
    <row r="680" spans="1:9" x14ac:dyDescent="0.2">
      <c r="A680" t="s">
        <v>5769</v>
      </c>
      <c r="B680">
        <v>13218</v>
      </c>
      <c r="C680" t="s">
        <v>4238</v>
      </c>
      <c r="D680" t="s">
        <v>1870</v>
      </c>
      <c r="E680" t="s">
        <v>4323</v>
      </c>
      <c r="F680" t="s">
        <v>1869</v>
      </c>
      <c r="G680" t="s">
        <v>6750</v>
      </c>
      <c r="H680" t="s">
        <v>1792</v>
      </c>
      <c r="I680" t="s">
        <v>1870</v>
      </c>
    </row>
    <row r="681" spans="1:9" x14ac:dyDescent="0.2">
      <c r="A681" t="s">
        <v>5787</v>
      </c>
      <c r="B681">
        <v>13219</v>
      </c>
      <c r="C681" t="s">
        <v>4238</v>
      </c>
      <c r="D681" t="s">
        <v>1872</v>
      </c>
      <c r="E681" t="s">
        <v>4323</v>
      </c>
      <c r="F681" t="s">
        <v>1871</v>
      </c>
      <c r="G681" t="s">
        <v>6751</v>
      </c>
      <c r="H681" t="s">
        <v>1792</v>
      </c>
      <c r="I681" t="s">
        <v>1872</v>
      </c>
    </row>
    <row r="682" spans="1:9" x14ac:dyDescent="0.2">
      <c r="A682" t="s">
        <v>5803</v>
      </c>
      <c r="B682">
        <v>13220</v>
      </c>
      <c r="C682" t="s">
        <v>4238</v>
      </c>
      <c r="D682" t="s">
        <v>1874</v>
      </c>
      <c r="E682" t="s">
        <v>4323</v>
      </c>
      <c r="F682" t="s">
        <v>1873</v>
      </c>
      <c r="G682" t="s">
        <v>6752</v>
      </c>
      <c r="H682" t="s">
        <v>1792</v>
      </c>
      <c r="I682" t="s">
        <v>1874</v>
      </c>
    </row>
    <row r="683" spans="1:9" x14ac:dyDescent="0.2">
      <c r="A683" t="s">
        <v>5819</v>
      </c>
      <c r="B683">
        <v>13221</v>
      </c>
      <c r="C683" t="s">
        <v>4238</v>
      </c>
      <c r="D683" t="s">
        <v>1876</v>
      </c>
      <c r="E683" t="s">
        <v>4323</v>
      </c>
      <c r="F683" t="s">
        <v>1875</v>
      </c>
      <c r="G683" t="s">
        <v>6753</v>
      </c>
      <c r="H683" t="s">
        <v>1792</v>
      </c>
      <c r="I683" t="s">
        <v>1876</v>
      </c>
    </row>
    <row r="684" spans="1:9" x14ac:dyDescent="0.2">
      <c r="A684" t="s">
        <v>5833</v>
      </c>
      <c r="B684">
        <v>13222</v>
      </c>
      <c r="C684" t="s">
        <v>4238</v>
      </c>
      <c r="D684" t="s">
        <v>1878</v>
      </c>
      <c r="E684" t="s">
        <v>4323</v>
      </c>
      <c r="F684" t="s">
        <v>1877</v>
      </c>
      <c r="G684" t="s">
        <v>6754</v>
      </c>
      <c r="H684" t="s">
        <v>1792</v>
      </c>
      <c r="I684" t="s">
        <v>1878</v>
      </c>
    </row>
    <row r="685" spans="1:9" x14ac:dyDescent="0.2">
      <c r="A685" t="s">
        <v>5846</v>
      </c>
      <c r="B685">
        <v>13223</v>
      </c>
      <c r="C685" t="s">
        <v>4238</v>
      </c>
      <c r="D685" t="s">
        <v>1880</v>
      </c>
      <c r="E685" t="s">
        <v>4323</v>
      </c>
      <c r="F685" t="s">
        <v>1879</v>
      </c>
      <c r="G685" t="s">
        <v>6755</v>
      </c>
      <c r="H685" t="s">
        <v>1792</v>
      </c>
      <c r="I685" t="s">
        <v>1880</v>
      </c>
    </row>
    <row r="686" spans="1:9" x14ac:dyDescent="0.2">
      <c r="A686" t="s">
        <v>5856</v>
      </c>
      <c r="B686">
        <v>13224</v>
      </c>
      <c r="C686" t="s">
        <v>4238</v>
      </c>
      <c r="D686" t="s">
        <v>1882</v>
      </c>
      <c r="E686" t="s">
        <v>4323</v>
      </c>
      <c r="F686" t="s">
        <v>1881</v>
      </c>
      <c r="G686" t="s">
        <v>6756</v>
      </c>
      <c r="H686" t="s">
        <v>1792</v>
      </c>
      <c r="I686" t="s">
        <v>1882</v>
      </c>
    </row>
    <row r="687" spans="1:9" x14ac:dyDescent="0.2">
      <c r="A687" t="s">
        <v>5866</v>
      </c>
      <c r="B687">
        <v>13225</v>
      </c>
      <c r="C687" t="s">
        <v>4238</v>
      </c>
      <c r="D687" t="s">
        <v>1884</v>
      </c>
      <c r="E687" t="s">
        <v>4323</v>
      </c>
      <c r="F687" t="s">
        <v>1883</v>
      </c>
      <c r="G687" t="s">
        <v>6757</v>
      </c>
      <c r="H687" t="s">
        <v>1792</v>
      </c>
      <c r="I687" t="s">
        <v>1884</v>
      </c>
    </row>
    <row r="688" spans="1:9" x14ac:dyDescent="0.2">
      <c r="A688" t="s">
        <v>5875</v>
      </c>
      <c r="B688">
        <v>13227</v>
      </c>
      <c r="C688" t="s">
        <v>4238</v>
      </c>
      <c r="D688" t="s">
        <v>1886</v>
      </c>
      <c r="E688" t="s">
        <v>4323</v>
      </c>
      <c r="F688" t="s">
        <v>1885</v>
      </c>
      <c r="G688" t="s">
        <v>6758</v>
      </c>
      <c r="H688" t="s">
        <v>1792</v>
      </c>
      <c r="I688" t="s">
        <v>1886</v>
      </c>
    </row>
    <row r="689" spans="1:9" x14ac:dyDescent="0.2">
      <c r="A689" t="s">
        <v>5884</v>
      </c>
      <c r="B689">
        <v>13228</v>
      </c>
      <c r="C689" t="s">
        <v>4238</v>
      </c>
      <c r="D689" t="s">
        <v>1888</v>
      </c>
      <c r="E689" t="s">
        <v>4323</v>
      </c>
      <c r="F689" t="s">
        <v>1887</v>
      </c>
      <c r="G689" t="s">
        <v>6759</v>
      </c>
      <c r="H689" t="s">
        <v>1792</v>
      </c>
      <c r="I689" t="s">
        <v>1888</v>
      </c>
    </row>
    <row r="690" spans="1:9" x14ac:dyDescent="0.2">
      <c r="A690" t="s">
        <v>5893</v>
      </c>
      <c r="B690">
        <v>13229</v>
      </c>
      <c r="C690" t="s">
        <v>4238</v>
      </c>
      <c r="D690" t="s">
        <v>1890</v>
      </c>
      <c r="E690" t="s">
        <v>4323</v>
      </c>
      <c r="F690" t="s">
        <v>1889</v>
      </c>
      <c r="G690" t="s">
        <v>6760</v>
      </c>
      <c r="H690" t="s">
        <v>1792</v>
      </c>
      <c r="I690" t="s">
        <v>1890</v>
      </c>
    </row>
    <row r="691" spans="1:9" x14ac:dyDescent="0.2">
      <c r="A691" t="s">
        <v>5902</v>
      </c>
      <c r="B691">
        <v>13303</v>
      </c>
      <c r="C691" t="s">
        <v>4238</v>
      </c>
      <c r="D691" t="s">
        <v>1892</v>
      </c>
      <c r="E691" t="s">
        <v>4323</v>
      </c>
      <c r="F691" t="s">
        <v>1891</v>
      </c>
      <c r="G691" t="s">
        <v>6761</v>
      </c>
      <c r="H691" t="s">
        <v>1792</v>
      </c>
      <c r="I691" t="s">
        <v>1892</v>
      </c>
    </row>
    <row r="692" spans="1:9" x14ac:dyDescent="0.2">
      <c r="A692" t="s">
        <v>5911</v>
      </c>
      <c r="B692">
        <v>13305</v>
      </c>
      <c r="C692" t="s">
        <v>4238</v>
      </c>
      <c r="D692" t="s">
        <v>1894</v>
      </c>
      <c r="E692" t="s">
        <v>4323</v>
      </c>
      <c r="F692" t="s">
        <v>1893</v>
      </c>
      <c r="G692" t="s">
        <v>6762</v>
      </c>
      <c r="H692" t="s">
        <v>1792</v>
      </c>
      <c r="I692" t="s">
        <v>1894</v>
      </c>
    </row>
    <row r="693" spans="1:9" x14ac:dyDescent="0.2">
      <c r="A693" t="s">
        <v>5920</v>
      </c>
      <c r="B693">
        <v>13307</v>
      </c>
      <c r="C693" t="s">
        <v>4238</v>
      </c>
      <c r="D693" t="s">
        <v>1896</v>
      </c>
      <c r="E693" t="s">
        <v>4323</v>
      </c>
      <c r="F693" t="s">
        <v>1895</v>
      </c>
      <c r="G693" t="s">
        <v>6763</v>
      </c>
      <c r="H693" t="s">
        <v>1792</v>
      </c>
      <c r="I693" t="s">
        <v>1896</v>
      </c>
    </row>
    <row r="694" spans="1:9" x14ac:dyDescent="0.2">
      <c r="A694" t="s">
        <v>5929</v>
      </c>
      <c r="B694">
        <v>13308</v>
      </c>
      <c r="C694" t="s">
        <v>4238</v>
      </c>
      <c r="D694" t="s">
        <v>1898</v>
      </c>
      <c r="E694" t="s">
        <v>4323</v>
      </c>
      <c r="F694" t="s">
        <v>1897</v>
      </c>
      <c r="G694" t="s">
        <v>6764</v>
      </c>
      <c r="H694" t="s">
        <v>1792</v>
      </c>
      <c r="I694" t="s">
        <v>1898</v>
      </c>
    </row>
    <row r="695" spans="1:9" x14ac:dyDescent="0.2">
      <c r="A695" t="s">
        <v>5938</v>
      </c>
      <c r="B695">
        <v>13361</v>
      </c>
      <c r="C695" t="s">
        <v>4238</v>
      </c>
      <c r="D695" t="s">
        <v>1900</v>
      </c>
      <c r="E695" t="s">
        <v>4323</v>
      </c>
      <c r="F695" t="s">
        <v>1899</v>
      </c>
      <c r="G695" t="s">
        <v>6765</v>
      </c>
      <c r="H695" t="s">
        <v>1792</v>
      </c>
      <c r="I695" t="s">
        <v>1900</v>
      </c>
    </row>
    <row r="696" spans="1:9" x14ac:dyDescent="0.2">
      <c r="A696" t="s">
        <v>5946</v>
      </c>
      <c r="B696">
        <v>13362</v>
      </c>
      <c r="C696" t="s">
        <v>4238</v>
      </c>
      <c r="D696" t="s">
        <v>1902</v>
      </c>
      <c r="E696" t="s">
        <v>4323</v>
      </c>
      <c r="F696" t="s">
        <v>1901</v>
      </c>
      <c r="G696" t="s">
        <v>6766</v>
      </c>
      <c r="H696" t="s">
        <v>1792</v>
      </c>
      <c r="I696" t="s">
        <v>1902</v>
      </c>
    </row>
    <row r="697" spans="1:9" x14ac:dyDescent="0.2">
      <c r="A697" t="s">
        <v>5953</v>
      </c>
      <c r="B697">
        <v>13363</v>
      </c>
      <c r="C697" t="s">
        <v>4238</v>
      </c>
      <c r="D697" t="s">
        <v>1904</v>
      </c>
      <c r="E697" t="s">
        <v>4323</v>
      </c>
      <c r="F697" t="s">
        <v>1903</v>
      </c>
      <c r="G697" t="s">
        <v>6767</v>
      </c>
      <c r="H697" t="s">
        <v>1792</v>
      </c>
      <c r="I697" t="s">
        <v>1904</v>
      </c>
    </row>
    <row r="698" spans="1:9" x14ac:dyDescent="0.2">
      <c r="A698" t="s">
        <v>5960</v>
      </c>
      <c r="B698">
        <v>13364</v>
      </c>
      <c r="C698" t="s">
        <v>4238</v>
      </c>
      <c r="D698" t="s">
        <v>1906</v>
      </c>
      <c r="E698" t="s">
        <v>4323</v>
      </c>
      <c r="F698" t="s">
        <v>1905</v>
      </c>
      <c r="G698" t="s">
        <v>6768</v>
      </c>
      <c r="H698" t="s">
        <v>1792</v>
      </c>
      <c r="I698" t="s">
        <v>1906</v>
      </c>
    </row>
    <row r="699" spans="1:9" x14ac:dyDescent="0.2">
      <c r="A699" t="s">
        <v>5967</v>
      </c>
      <c r="B699">
        <v>13381</v>
      </c>
      <c r="C699" t="s">
        <v>4238</v>
      </c>
      <c r="D699" t="s">
        <v>1908</v>
      </c>
      <c r="E699" t="s">
        <v>4323</v>
      </c>
      <c r="F699" t="s">
        <v>1907</v>
      </c>
      <c r="G699" t="s">
        <v>6769</v>
      </c>
      <c r="H699" t="s">
        <v>1792</v>
      </c>
      <c r="I699" t="s">
        <v>1908</v>
      </c>
    </row>
    <row r="700" spans="1:9" x14ac:dyDescent="0.2">
      <c r="A700" t="s">
        <v>5974</v>
      </c>
      <c r="B700">
        <v>13382</v>
      </c>
      <c r="C700" t="s">
        <v>4238</v>
      </c>
      <c r="D700" t="s">
        <v>1910</v>
      </c>
      <c r="E700" t="s">
        <v>4323</v>
      </c>
      <c r="F700" t="s">
        <v>1909</v>
      </c>
      <c r="G700" t="s">
        <v>6770</v>
      </c>
      <c r="H700" t="s">
        <v>1792</v>
      </c>
      <c r="I700" t="s">
        <v>1910</v>
      </c>
    </row>
    <row r="701" spans="1:9" x14ac:dyDescent="0.2">
      <c r="A701" t="s">
        <v>5980</v>
      </c>
      <c r="B701">
        <v>13401</v>
      </c>
      <c r="C701" t="s">
        <v>4238</v>
      </c>
      <c r="D701" t="s">
        <v>1912</v>
      </c>
      <c r="E701" t="s">
        <v>4323</v>
      </c>
      <c r="F701" t="s">
        <v>1911</v>
      </c>
      <c r="G701" t="s">
        <v>6771</v>
      </c>
      <c r="H701" t="s">
        <v>1792</v>
      </c>
      <c r="I701" t="s">
        <v>1912</v>
      </c>
    </row>
    <row r="702" spans="1:9" x14ac:dyDescent="0.2">
      <c r="A702" t="s">
        <v>5986</v>
      </c>
      <c r="B702">
        <v>13402</v>
      </c>
      <c r="C702" t="s">
        <v>4238</v>
      </c>
      <c r="D702" t="s">
        <v>1914</v>
      </c>
      <c r="E702" t="s">
        <v>4323</v>
      </c>
      <c r="F702" t="s">
        <v>1913</v>
      </c>
      <c r="G702" t="s">
        <v>6772</v>
      </c>
      <c r="H702" t="s">
        <v>1792</v>
      </c>
      <c r="I702" t="s">
        <v>1914</v>
      </c>
    </row>
    <row r="703" spans="1:9" x14ac:dyDescent="0.2">
      <c r="A703" t="s">
        <v>5991</v>
      </c>
      <c r="B703">
        <v>13421</v>
      </c>
      <c r="C703" t="s">
        <v>4238</v>
      </c>
      <c r="D703" t="s">
        <v>1916</v>
      </c>
      <c r="E703" t="s">
        <v>4323</v>
      </c>
      <c r="F703" t="s">
        <v>1915</v>
      </c>
      <c r="G703" t="s">
        <v>6773</v>
      </c>
      <c r="H703" t="s">
        <v>1792</v>
      </c>
      <c r="I703" t="s">
        <v>1916</v>
      </c>
    </row>
    <row r="704" spans="1:9" x14ac:dyDescent="0.2">
      <c r="A704" t="s">
        <v>4288</v>
      </c>
      <c r="B704">
        <v>14000</v>
      </c>
      <c r="C704" t="s">
        <v>4239</v>
      </c>
      <c r="D704" t="s">
        <v>1918</v>
      </c>
      <c r="E704" t="s">
        <v>4274</v>
      </c>
      <c r="F704" t="s">
        <v>1917</v>
      </c>
      <c r="G704" t="s">
        <v>6774</v>
      </c>
      <c r="H704" t="s">
        <v>1918</v>
      </c>
    </row>
    <row r="705" spans="1:9" x14ac:dyDescent="0.2">
      <c r="A705" t="s">
        <v>4337</v>
      </c>
      <c r="B705">
        <v>14100</v>
      </c>
      <c r="C705" t="s">
        <v>4239</v>
      </c>
      <c r="D705" t="s">
        <v>1920</v>
      </c>
      <c r="E705" t="s">
        <v>4323</v>
      </c>
      <c r="F705" t="s">
        <v>1919</v>
      </c>
      <c r="G705" t="s">
        <v>6775</v>
      </c>
      <c r="H705" t="s">
        <v>1918</v>
      </c>
      <c r="I705" t="s">
        <v>1920</v>
      </c>
    </row>
    <row r="706" spans="1:9" x14ac:dyDescent="0.2">
      <c r="A706" t="s">
        <v>4385</v>
      </c>
      <c r="B706">
        <v>14130</v>
      </c>
      <c r="C706" t="s">
        <v>4239</v>
      </c>
      <c r="D706" t="s">
        <v>1922</v>
      </c>
      <c r="E706" t="s">
        <v>4323</v>
      </c>
      <c r="F706" t="s">
        <v>1921</v>
      </c>
      <c r="G706" t="s">
        <v>6776</v>
      </c>
      <c r="H706" t="s">
        <v>1918</v>
      </c>
      <c r="I706" t="s">
        <v>1922</v>
      </c>
    </row>
    <row r="707" spans="1:9" x14ac:dyDescent="0.2">
      <c r="A707" t="s">
        <v>4433</v>
      </c>
      <c r="B707">
        <v>14150</v>
      </c>
      <c r="C707" t="s">
        <v>4239</v>
      </c>
      <c r="D707" t="s">
        <v>1924</v>
      </c>
      <c r="E707" t="s">
        <v>4323</v>
      </c>
      <c r="F707" t="s">
        <v>1923</v>
      </c>
      <c r="G707" t="s">
        <v>6777</v>
      </c>
      <c r="H707" t="s">
        <v>1918</v>
      </c>
      <c r="I707" t="s">
        <v>1924</v>
      </c>
    </row>
    <row r="708" spans="1:9" x14ac:dyDescent="0.2">
      <c r="A708" t="s">
        <v>4481</v>
      </c>
      <c r="B708">
        <v>14201</v>
      </c>
      <c r="C708" t="s">
        <v>4239</v>
      </c>
      <c r="D708" t="s">
        <v>1926</v>
      </c>
      <c r="E708" t="s">
        <v>4323</v>
      </c>
      <c r="F708" t="s">
        <v>1925</v>
      </c>
      <c r="G708" t="s">
        <v>6778</v>
      </c>
      <c r="H708" t="s">
        <v>1918</v>
      </c>
      <c r="I708" t="s">
        <v>1926</v>
      </c>
    </row>
    <row r="709" spans="1:9" x14ac:dyDescent="0.2">
      <c r="A709" t="s">
        <v>4529</v>
      </c>
      <c r="B709">
        <v>14203</v>
      </c>
      <c r="C709" t="s">
        <v>4239</v>
      </c>
      <c r="D709" t="s">
        <v>1928</v>
      </c>
      <c r="E709" t="s">
        <v>4323</v>
      </c>
      <c r="F709" t="s">
        <v>1927</v>
      </c>
      <c r="G709" t="s">
        <v>6779</v>
      </c>
      <c r="H709" t="s">
        <v>1918</v>
      </c>
      <c r="I709" t="s">
        <v>1928</v>
      </c>
    </row>
    <row r="710" spans="1:9" x14ac:dyDescent="0.2">
      <c r="A710" t="s">
        <v>4577</v>
      </c>
      <c r="B710">
        <v>14204</v>
      </c>
      <c r="C710" t="s">
        <v>4239</v>
      </c>
      <c r="D710" t="s">
        <v>1930</v>
      </c>
      <c r="E710" t="s">
        <v>4323</v>
      </c>
      <c r="F710" t="s">
        <v>1929</v>
      </c>
      <c r="G710" t="s">
        <v>6780</v>
      </c>
      <c r="H710" t="s">
        <v>1918</v>
      </c>
      <c r="I710" t="s">
        <v>1930</v>
      </c>
    </row>
    <row r="711" spans="1:9" x14ac:dyDescent="0.2">
      <c r="A711" t="s">
        <v>4625</v>
      </c>
      <c r="B711">
        <v>14205</v>
      </c>
      <c r="C711" t="s">
        <v>4239</v>
      </c>
      <c r="D711" t="s">
        <v>1932</v>
      </c>
      <c r="E711" t="s">
        <v>4323</v>
      </c>
      <c r="F711" t="s">
        <v>1931</v>
      </c>
      <c r="G711" t="s">
        <v>6781</v>
      </c>
      <c r="H711" t="s">
        <v>1918</v>
      </c>
      <c r="I711" t="s">
        <v>1932</v>
      </c>
    </row>
    <row r="712" spans="1:9" x14ac:dyDescent="0.2">
      <c r="A712" t="s">
        <v>4673</v>
      </c>
      <c r="B712">
        <v>14206</v>
      </c>
      <c r="C712" t="s">
        <v>4239</v>
      </c>
      <c r="D712" t="s">
        <v>1934</v>
      </c>
      <c r="E712" t="s">
        <v>4323</v>
      </c>
      <c r="F712" t="s">
        <v>1933</v>
      </c>
      <c r="G712" t="s">
        <v>6782</v>
      </c>
      <c r="H712" t="s">
        <v>1918</v>
      </c>
      <c r="I712" t="s">
        <v>1934</v>
      </c>
    </row>
    <row r="713" spans="1:9" x14ac:dyDescent="0.2">
      <c r="A713" t="s">
        <v>4721</v>
      </c>
      <c r="B713">
        <v>14207</v>
      </c>
      <c r="C713" t="s">
        <v>4239</v>
      </c>
      <c r="D713" t="s">
        <v>1936</v>
      </c>
      <c r="E713" t="s">
        <v>4323</v>
      </c>
      <c r="F713" t="s">
        <v>1935</v>
      </c>
      <c r="G713" t="s">
        <v>6783</v>
      </c>
      <c r="H713" t="s">
        <v>1918</v>
      </c>
      <c r="I713" t="s">
        <v>1936</v>
      </c>
    </row>
    <row r="714" spans="1:9" x14ac:dyDescent="0.2">
      <c r="A714" t="s">
        <v>4769</v>
      </c>
      <c r="B714">
        <v>14208</v>
      </c>
      <c r="C714" t="s">
        <v>4239</v>
      </c>
      <c r="D714" t="s">
        <v>1938</v>
      </c>
      <c r="E714" t="s">
        <v>4323</v>
      </c>
      <c r="F714" t="s">
        <v>1937</v>
      </c>
      <c r="G714" t="s">
        <v>6784</v>
      </c>
      <c r="H714" t="s">
        <v>1918</v>
      </c>
      <c r="I714" t="s">
        <v>1938</v>
      </c>
    </row>
    <row r="715" spans="1:9" x14ac:dyDescent="0.2">
      <c r="A715" t="s">
        <v>4817</v>
      </c>
      <c r="B715">
        <v>14210</v>
      </c>
      <c r="C715" t="s">
        <v>4239</v>
      </c>
      <c r="D715" t="s">
        <v>1940</v>
      </c>
      <c r="E715" t="s">
        <v>4323</v>
      </c>
      <c r="F715" t="s">
        <v>1939</v>
      </c>
      <c r="G715" t="s">
        <v>6785</v>
      </c>
      <c r="H715" t="s">
        <v>1918</v>
      </c>
      <c r="I715" t="s">
        <v>1940</v>
      </c>
    </row>
    <row r="716" spans="1:9" x14ac:dyDescent="0.2">
      <c r="A716" t="s">
        <v>4865</v>
      </c>
      <c r="B716">
        <v>14211</v>
      </c>
      <c r="C716" t="s">
        <v>4239</v>
      </c>
      <c r="D716" t="s">
        <v>1942</v>
      </c>
      <c r="E716" t="s">
        <v>4323</v>
      </c>
      <c r="F716" t="s">
        <v>1941</v>
      </c>
      <c r="G716" t="s">
        <v>6786</v>
      </c>
      <c r="H716" t="s">
        <v>1918</v>
      </c>
      <c r="I716" t="s">
        <v>1942</v>
      </c>
    </row>
    <row r="717" spans="1:9" x14ac:dyDescent="0.2">
      <c r="A717" t="s">
        <v>4913</v>
      </c>
      <c r="B717">
        <v>14212</v>
      </c>
      <c r="C717" t="s">
        <v>4239</v>
      </c>
      <c r="D717" t="s">
        <v>1944</v>
      </c>
      <c r="E717" t="s">
        <v>4323</v>
      </c>
      <c r="F717" t="s">
        <v>1943</v>
      </c>
      <c r="G717" t="s">
        <v>6787</v>
      </c>
      <c r="H717" t="s">
        <v>1918</v>
      </c>
      <c r="I717" t="s">
        <v>1944</v>
      </c>
    </row>
    <row r="718" spans="1:9" x14ac:dyDescent="0.2">
      <c r="A718" t="s">
        <v>4961</v>
      </c>
      <c r="B718">
        <v>14213</v>
      </c>
      <c r="C718" t="s">
        <v>4239</v>
      </c>
      <c r="D718" t="s">
        <v>1946</v>
      </c>
      <c r="E718" t="s">
        <v>4323</v>
      </c>
      <c r="F718" t="s">
        <v>1945</v>
      </c>
      <c r="G718" t="s">
        <v>6788</v>
      </c>
      <c r="H718" t="s">
        <v>1918</v>
      </c>
      <c r="I718" t="s">
        <v>1946</v>
      </c>
    </row>
    <row r="719" spans="1:9" x14ac:dyDescent="0.2">
      <c r="A719" t="s">
        <v>5009</v>
      </c>
      <c r="B719">
        <v>14214</v>
      </c>
      <c r="C719" t="s">
        <v>4239</v>
      </c>
      <c r="D719" t="s">
        <v>1948</v>
      </c>
      <c r="E719" t="s">
        <v>4323</v>
      </c>
      <c r="F719" t="s">
        <v>1947</v>
      </c>
      <c r="G719" t="s">
        <v>6789</v>
      </c>
      <c r="H719" t="s">
        <v>1918</v>
      </c>
      <c r="I719" t="s">
        <v>1948</v>
      </c>
    </row>
    <row r="720" spans="1:9" x14ac:dyDescent="0.2">
      <c r="A720" t="s">
        <v>5057</v>
      </c>
      <c r="B720">
        <v>14215</v>
      </c>
      <c r="C720" t="s">
        <v>4239</v>
      </c>
      <c r="D720" t="s">
        <v>1950</v>
      </c>
      <c r="E720" t="s">
        <v>4323</v>
      </c>
      <c r="F720" t="s">
        <v>1949</v>
      </c>
      <c r="G720" t="s">
        <v>6790</v>
      </c>
      <c r="H720" t="s">
        <v>1918</v>
      </c>
      <c r="I720" t="s">
        <v>1950</v>
      </c>
    </row>
    <row r="721" spans="1:9" x14ac:dyDescent="0.2">
      <c r="A721" t="s">
        <v>5104</v>
      </c>
      <c r="B721">
        <v>14216</v>
      </c>
      <c r="C721" t="s">
        <v>4239</v>
      </c>
      <c r="D721" t="s">
        <v>1952</v>
      </c>
      <c r="E721" t="s">
        <v>4323</v>
      </c>
      <c r="F721" t="s">
        <v>1951</v>
      </c>
      <c r="G721" t="s">
        <v>6791</v>
      </c>
      <c r="H721" t="s">
        <v>1918</v>
      </c>
      <c r="I721" t="s">
        <v>1952</v>
      </c>
    </row>
    <row r="722" spans="1:9" x14ac:dyDescent="0.2">
      <c r="A722" t="s">
        <v>5151</v>
      </c>
      <c r="B722">
        <v>14217</v>
      </c>
      <c r="C722" t="s">
        <v>4239</v>
      </c>
      <c r="D722" t="s">
        <v>1954</v>
      </c>
      <c r="E722" t="s">
        <v>4323</v>
      </c>
      <c r="F722" t="s">
        <v>1953</v>
      </c>
      <c r="G722" t="s">
        <v>6792</v>
      </c>
      <c r="H722" t="s">
        <v>1918</v>
      </c>
      <c r="I722" t="s">
        <v>1954</v>
      </c>
    </row>
    <row r="723" spans="1:9" x14ac:dyDescent="0.2">
      <c r="A723" t="s">
        <v>5196</v>
      </c>
      <c r="B723">
        <v>14218</v>
      </c>
      <c r="C723" t="s">
        <v>4239</v>
      </c>
      <c r="D723" t="s">
        <v>1956</v>
      </c>
      <c r="E723" t="s">
        <v>4323</v>
      </c>
      <c r="F723" t="s">
        <v>1955</v>
      </c>
      <c r="G723" t="s">
        <v>6793</v>
      </c>
      <c r="H723" t="s">
        <v>1918</v>
      </c>
      <c r="I723" t="s">
        <v>1956</v>
      </c>
    </row>
    <row r="724" spans="1:9" x14ac:dyDescent="0.2">
      <c r="A724" t="s">
        <v>5240</v>
      </c>
      <c r="B724">
        <v>14301</v>
      </c>
      <c r="C724" t="s">
        <v>4239</v>
      </c>
      <c r="D724" t="s">
        <v>1958</v>
      </c>
      <c r="E724" t="s">
        <v>4323</v>
      </c>
      <c r="F724" t="s">
        <v>1957</v>
      </c>
      <c r="G724" t="s">
        <v>6794</v>
      </c>
      <c r="H724" t="s">
        <v>1918</v>
      </c>
      <c r="I724" t="s">
        <v>1958</v>
      </c>
    </row>
    <row r="725" spans="1:9" x14ac:dyDescent="0.2">
      <c r="A725" t="s">
        <v>5279</v>
      </c>
      <c r="B725">
        <v>14321</v>
      </c>
      <c r="C725" t="s">
        <v>4239</v>
      </c>
      <c r="D725" t="s">
        <v>1960</v>
      </c>
      <c r="E725" t="s">
        <v>4323</v>
      </c>
      <c r="F725" t="s">
        <v>1959</v>
      </c>
      <c r="G725" t="s">
        <v>6795</v>
      </c>
      <c r="H725" t="s">
        <v>1918</v>
      </c>
      <c r="I725" t="s">
        <v>1960</v>
      </c>
    </row>
    <row r="726" spans="1:9" x14ac:dyDescent="0.2">
      <c r="A726" t="s">
        <v>5316</v>
      </c>
      <c r="B726">
        <v>14341</v>
      </c>
      <c r="C726" t="s">
        <v>4239</v>
      </c>
      <c r="D726" t="s">
        <v>1962</v>
      </c>
      <c r="E726" t="s">
        <v>4323</v>
      </c>
      <c r="F726" t="s">
        <v>1961</v>
      </c>
      <c r="G726" t="s">
        <v>6796</v>
      </c>
      <c r="H726" t="s">
        <v>1918</v>
      </c>
      <c r="I726" t="s">
        <v>1962</v>
      </c>
    </row>
    <row r="727" spans="1:9" x14ac:dyDescent="0.2">
      <c r="A727" t="s">
        <v>5352</v>
      </c>
      <c r="B727">
        <v>14342</v>
      </c>
      <c r="C727" t="s">
        <v>4239</v>
      </c>
      <c r="D727" t="s">
        <v>1964</v>
      </c>
      <c r="E727" t="s">
        <v>4323</v>
      </c>
      <c r="F727" t="s">
        <v>1963</v>
      </c>
      <c r="G727" t="s">
        <v>6797</v>
      </c>
      <c r="H727" t="s">
        <v>1918</v>
      </c>
      <c r="I727" t="s">
        <v>1964</v>
      </c>
    </row>
    <row r="728" spans="1:9" x14ac:dyDescent="0.2">
      <c r="A728" t="s">
        <v>5388</v>
      </c>
      <c r="B728">
        <v>14361</v>
      </c>
      <c r="C728" t="s">
        <v>4239</v>
      </c>
      <c r="D728" t="s">
        <v>1966</v>
      </c>
      <c r="E728" t="s">
        <v>4323</v>
      </c>
      <c r="F728" t="s">
        <v>1965</v>
      </c>
      <c r="G728" t="s">
        <v>6798</v>
      </c>
      <c r="H728" t="s">
        <v>1918</v>
      </c>
      <c r="I728" t="s">
        <v>1966</v>
      </c>
    </row>
    <row r="729" spans="1:9" x14ac:dyDescent="0.2">
      <c r="A729" t="s">
        <v>5423</v>
      </c>
      <c r="B729">
        <v>14362</v>
      </c>
      <c r="C729" t="s">
        <v>4239</v>
      </c>
      <c r="D729" t="s">
        <v>1968</v>
      </c>
      <c r="E729" t="s">
        <v>4323</v>
      </c>
      <c r="F729" t="s">
        <v>1967</v>
      </c>
      <c r="G729" t="s">
        <v>6799</v>
      </c>
      <c r="H729" t="s">
        <v>1918</v>
      </c>
      <c r="I729" t="s">
        <v>1968</v>
      </c>
    </row>
    <row r="730" spans="1:9" x14ac:dyDescent="0.2">
      <c r="A730" t="s">
        <v>5455</v>
      </c>
      <c r="B730">
        <v>14363</v>
      </c>
      <c r="C730" t="s">
        <v>4239</v>
      </c>
      <c r="D730" t="s">
        <v>1970</v>
      </c>
      <c r="E730" t="s">
        <v>4323</v>
      </c>
      <c r="F730" t="s">
        <v>1969</v>
      </c>
      <c r="G730" t="s">
        <v>6800</v>
      </c>
      <c r="H730" t="s">
        <v>1918</v>
      </c>
      <c r="I730" t="s">
        <v>1970</v>
      </c>
    </row>
    <row r="731" spans="1:9" x14ac:dyDescent="0.2">
      <c r="A731" t="s">
        <v>5487</v>
      </c>
      <c r="B731">
        <v>14364</v>
      </c>
      <c r="C731" t="s">
        <v>4239</v>
      </c>
      <c r="D731" t="s">
        <v>1972</v>
      </c>
      <c r="E731" t="s">
        <v>4323</v>
      </c>
      <c r="F731" t="s">
        <v>1971</v>
      </c>
      <c r="G731" t="s">
        <v>6801</v>
      </c>
      <c r="H731" t="s">
        <v>1918</v>
      </c>
      <c r="I731" t="s">
        <v>1972</v>
      </c>
    </row>
    <row r="732" spans="1:9" x14ac:dyDescent="0.2">
      <c r="A732" t="s">
        <v>5517</v>
      </c>
      <c r="B732">
        <v>14366</v>
      </c>
      <c r="C732" t="s">
        <v>4239</v>
      </c>
      <c r="D732" t="s">
        <v>1974</v>
      </c>
      <c r="E732" t="s">
        <v>4323</v>
      </c>
      <c r="F732" t="s">
        <v>1973</v>
      </c>
      <c r="G732" t="s">
        <v>6802</v>
      </c>
      <c r="H732" t="s">
        <v>1918</v>
      </c>
      <c r="I732" t="s">
        <v>1974</v>
      </c>
    </row>
    <row r="733" spans="1:9" x14ac:dyDescent="0.2">
      <c r="A733" t="s">
        <v>5545</v>
      </c>
      <c r="B733">
        <v>14382</v>
      </c>
      <c r="C733" t="s">
        <v>4239</v>
      </c>
      <c r="D733" t="s">
        <v>1976</v>
      </c>
      <c r="E733" t="s">
        <v>4323</v>
      </c>
      <c r="F733" t="s">
        <v>1975</v>
      </c>
      <c r="G733" t="s">
        <v>6803</v>
      </c>
      <c r="H733" t="s">
        <v>1918</v>
      </c>
      <c r="I733" t="s">
        <v>1976</v>
      </c>
    </row>
    <row r="734" spans="1:9" x14ac:dyDescent="0.2">
      <c r="A734" t="s">
        <v>5573</v>
      </c>
      <c r="B734">
        <v>14383</v>
      </c>
      <c r="C734" t="s">
        <v>4239</v>
      </c>
      <c r="D734" t="s">
        <v>1978</v>
      </c>
      <c r="E734" t="s">
        <v>4323</v>
      </c>
      <c r="F734" t="s">
        <v>1977</v>
      </c>
      <c r="G734" t="s">
        <v>6804</v>
      </c>
      <c r="H734" t="s">
        <v>1918</v>
      </c>
      <c r="I734" t="s">
        <v>1978</v>
      </c>
    </row>
    <row r="735" spans="1:9" x14ac:dyDescent="0.2">
      <c r="A735" t="s">
        <v>5600</v>
      </c>
      <c r="B735">
        <v>14384</v>
      </c>
      <c r="C735" t="s">
        <v>4239</v>
      </c>
      <c r="D735" t="s">
        <v>1980</v>
      </c>
      <c r="E735" t="s">
        <v>4323</v>
      </c>
      <c r="F735" t="s">
        <v>1979</v>
      </c>
      <c r="G735" t="s">
        <v>6805</v>
      </c>
      <c r="H735" t="s">
        <v>1918</v>
      </c>
      <c r="I735" t="s">
        <v>1980</v>
      </c>
    </row>
    <row r="736" spans="1:9" x14ac:dyDescent="0.2">
      <c r="A736" t="s">
        <v>5625</v>
      </c>
      <c r="B736">
        <v>14401</v>
      </c>
      <c r="C736" t="s">
        <v>4239</v>
      </c>
      <c r="D736" t="s">
        <v>1982</v>
      </c>
      <c r="E736" t="s">
        <v>4323</v>
      </c>
      <c r="F736" t="s">
        <v>1981</v>
      </c>
      <c r="G736" t="s">
        <v>6806</v>
      </c>
      <c r="H736" t="s">
        <v>1918</v>
      </c>
      <c r="I736" t="s">
        <v>1982</v>
      </c>
    </row>
    <row r="737" spans="1:9" x14ac:dyDescent="0.2">
      <c r="A737" t="s">
        <v>5650</v>
      </c>
      <c r="B737">
        <v>14402</v>
      </c>
      <c r="C737" t="s">
        <v>4239</v>
      </c>
      <c r="D737" t="s">
        <v>1984</v>
      </c>
      <c r="E737" t="s">
        <v>4323</v>
      </c>
      <c r="F737" t="s">
        <v>1983</v>
      </c>
      <c r="G737" t="s">
        <v>6807</v>
      </c>
      <c r="H737" t="s">
        <v>1918</v>
      </c>
      <c r="I737" t="s">
        <v>1984</v>
      </c>
    </row>
    <row r="738" spans="1:9" x14ac:dyDescent="0.2">
      <c r="A738" t="s">
        <v>4289</v>
      </c>
      <c r="B738">
        <v>15000</v>
      </c>
      <c r="C738" t="s">
        <v>4240</v>
      </c>
      <c r="D738" t="s">
        <v>1986</v>
      </c>
      <c r="E738" t="s">
        <v>4274</v>
      </c>
      <c r="F738" t="s">
        <v>1985</v>
      </c>
      <c r="G738" t="s">
        <v>6808</v>
      </c>
      <c r="H738" t="s">
        <v>1986</v>
      </c>
    </row>
    <row r="739" spans="1:9" x14ac:dyDescent="0.2">
      <c r="A739" t="s">
        <v>4338</v>
      </c>
      <c r="B739">
        <v>15100</v>
      </c>
      <c r="C739" t="s">
        <v>4240</v>
      </c>
      <c r="D739" t="s">
        <v>1988</v>
      </c>
      <c r="E739" t="s">
        <v>4323</v>
      </c>
      <c r="F739" t="s">
        <v>1987</v>
      </c>
      <c r="G739" t="s">
        <v>6809</v>
      </c>
      <c r="H739" t="s">
        <v>1986</v>
      </c>
      <c r="I739" t="s">
        <v>1988</v>
      </c>
    </row>
    <row r="740" spans="1:9" x14ac:dyDescent="0.2">
      <c r="A740" t="s">
        <v>4386</v>
      </c>
      <c r="B740">
        <v>15202</v>
      </c>
      <c r="C740" t="s">
        <v>4240</v>
      </c>
      <c r="D740" t="s">
        <v>1990</v>
      </c>
      <c r="E740" t="s">
        <v>4323</v>
      </c>
      <c r="F740" t="s">
        <v>1989</v>
      </c>
      <c r="G740" t="s">
        <v>6810</v>
      </c>
      <c r="H740" t="s">
        <v>1986</v>
      </c>
      <c r="I740" t="s">
        <v>1990</v>
      </c>
    </row>
    <row r="741" spans="1:9" x14ac:dyDescent="0.2">
      <c r="A741" t="s">
        <v>4434</v>
      </c>
      <c r="B741">
        <v>15204</v>
      </c>
      <c r="C741" t="s">
        <v>4240</v>
      </c>
      <c r="D741" t="s">
        <v>1992</v>
      </c>
      <c r="E741" t="s">
        <v>4323</v>
      </c>
      <c r="F741" t="s">
        <v>1991</v>
      </c>
      <c r="G741" t="s">
        <v>6811</v>
      </c>
      <c r="H741" t="s">
        <v>1986</v>
      </c>
      <c r="I741" t="s">
        <v>1992</v>
      </c>
    </row>
    <row r="742" spans="1:9" x14ac:dyDescent="0.2">
      <c r="A742" t="s">
        <v>4482</v>
      </c>
      <c r="B742">
        <v>15205</v>
      </c>
      <c r="C742" t="s">
        <v>4240</v>
      </c>
      <c r="D742" t="s">
        <v>1994</v>
      </c>
      <c r="E742" t="s">
        <v>4323</v>
      </c>
      <c r="F742" t="s">
        <v>1993</v>
      </c>
      <c r="G742" t="s">
        <v>6812</v>
      </c>
      <c r="H742" t="s">
        <v>1986</v>
      </c>
      <c r="I742" t="s">
        <v>1994</v>
      </c>
    </row>
    <row r="743" spans="1:9" x14ac:dyDescent="0.2">
      <c r="A743" t="s">
        <v>4530</v>
      </c>
      <c r="B743">
        <v>15206</v>
      </c>
      <c r="C743" t="s">
        <v>4240</v>
      </c>
      <c r="D743" t="s">
        <v>1996</v>
      </c>
      <c r="E743" t="s">
        <v>4323</v>
      </c>
      <c r="F743" t="s">
        <v>1995</v>
      </c>
      <c r="G743" t="s">
        <v>6813</v>
      </c>
      <c r="H743" t="s">
        <v>1986</v>
      </c>
      <c r="I743" t="s">
        <v>1996</v>
      </c>
    </row>
    <row r="744" spans="1:9" x14ac:dyDescent="0.2">
      <c r="A744" t="s">
        <v>4578</v>
      </c>
      <c r="B744">
        <v>15208</v>
      </c>
      <c r="C744" t="s">
        <v>4240</v>
      </c>
      <c r="D744" t="s">
        <v>1998</v>
      </c>
      <c r="E744" t="s">
        <v>4323</v>
      </c>
      <c r="F744" t="s">
        <v>1997</v>
      </c>
      <c r="G744" t="s">
        <v>6814</v>
      </c>
      <c r="H744" t="s">
        <v>1986</v>
      </c>
      <c r="I744" t="s">
        <v>1998</v>
      </c>
    </row>
    <row r="745" spans="1:9" x14ac:dyDescent="0.2">
      <c r="A745" t="s">
        <v>4626</v>
      </c>
      <c r="B745">
        <v>15209</v>
      </c>
      <c r="C745" t="s">
        <v>4240</v>
      </c>
      <c r="D745" t="s">
        <v>2000</v>
      </c>
      <c r="E745" t="s">
        <v>4323</v>
      </c>
      <c r="F745" t="s">
        <v>1999</v>
      </c>
      <c r="G745" t="s">
        <v>6815</v>
      </c>
      <c r="H745" t="s">
        <v>1986</v>
      </c>
      <c r="I745" t="s">
        <v>2000</v>
      </c>
    </row>
    <row r="746" spans="1:9" x14ac:dyDescent="0.2">
      <c r="A746" t="s">
        <v>4674</v>
      </c>
      <c r="B746">
        <v>15210</v>
      </c>
      <c r="C746" t="s">
        <v>4240</v>
      </c>
      <c r="D746" t="s">
        <v>2002</v>
      </c>
      <c r="E746" t="s">
        <v>4323</v>
      </c>
      <c r="F746" t="s">
        <v>2001</v>
      </c>
      <c r="G746" t="s">
        <v>6816</v>
      </c>
      <c r="H746" t="s">
        <v>1986</v>
      </c>
      <c r="I746" t="s">
        <v>2002</v>
      </c>
    </row>
    <row r="747" spans="1:9" x14ac:dyDescent="0.2">
      <c r="A747" t="s">
        <v>4722</v>
      </c>
      <c r="B747">
        <v>15211</v>
      </c>
      <c r="C747" t="s">
        <v>4240</v>
      </c>
      <c r="D747" t="s">
        <v>2004</v>
      </c>
      <c r="E747" t="s">
        <v>4323</v>
      </c>
      <c r="F747" t="s">
        <v>2003</v>
      </c>
      <c r="G747" t="s">
        <v>6817</v>
      </c>
      <c r="H747" t="s">
        <v>1986</v>
      </c>
      <c r="I747" t="s">
        <v>2004</v>
      </c>
    </row>
    <row r="748" spans="1:9" x14ac:dyDescent="0.2">
      <c r="A748" t="s">
        <v>4770</v>
      </c>
      <c r="B748">
        <v>15212</v>
      </c>
      <c r="C748" t="s">
        <v>4240</v>
      </c>
      <c r="D748" t="s">
        <v>2006</v>
      </c>
      <c r="E748" t="s">
        <v>4323</v>
      </c>
      <c r="F748" t="s">
        <v>2005</v>
      </c>
      <c r="G748" t="s">
        <v>6818</v>
      </c>
      <c r="H748" t="s">
        <v>1986</v>
      </c>
      <c r="I748" t="s">
        <v>2006</v>
      </c>
    </row>
    <row r="749" spans="1:9" x14ac:dyDescent="0.2">
      <c r="A749" t="s">
        <v>4818</v>
      </c>
      <c r="B749">
        <v>15213</v>
      </c>
      <c r="C749" t="s">
        <v>4240</v>
      </c>
      <c r="D749" t="s">
        <v>2008</v>
      </c>
      <c r="E749" t="s">
        <v>4323</v>
      </c>
      <c r="F749" t="s">
        <v>2007</v>
      </c>
      <c r="G749" t="s">
        <v>6819</v>
      </c>
      <c r="H749" t="s">
        <v>1986</v>
      </c>
      <c r="I749" t="s">
        <v>2008</v>
      </c>
    </row>
    <row r="750" spans="1:9" x14ac:dyDescent="0.2">
      <c r="A750" t="s">
        <v>4866</v>
      </c>
      <c r="B750">
        <v>15216</v>
      </c>
      <c r="C750" t="s">
        <v>4240</v>
      </c>
      <c r="D750" t="s">
        <v>2010</v>
      </c>
      <c r="E750" t="s">
        <v>4323</v>
      </c>
      <c r="F750" t="s">
        <v>2009</v>
      </c>
      <c r="G750" t="s">
        <v>6820</v>
      </c>
      <c r="H750" t="s">
        <v>1986</v>
      </c>
      <c r="I750" t="s">
        <v>2010</v>
      </c>
    </row>
    <row r="751" spans="1:9" x14ac:dyDescent="0.2">
      <c r="A751" t="s">
        <v>4914</v>
      </c>
      <c r="B751">
        <v>15217</v>
      </c>
      <c r="C751" t="s">
        <v>4240</v>
      </c>
      <c r="D751" t="s">
        <v>2012</v>
      </c>
      <c r="E751" t="s">
        <v>4323</v>
      </c>
      <c r="F751" t="s">
        <v>2011</v>
      </c>
      <c r="G751" t="s">
        <v>6821</v>
      </c>
      <c r="H751" t="s">
        <v>1986</v>
      </c>
      <c r="I751" t="s">
        <v>2012</v>
      </c>
    </row>
    <row r="752" spans="1:9" x14ac:dyDescent="0.2">
      <c r="A752" t="s">
        <v>4962</v>
      </c>
      <c r="B752">
        <v>15218</v>
      </c>
      <c r="C752" t="s">
        <v>4240</v>
      </c>
      <c r="D752" t="s">
        <v>2014</v>
      </c>
      <c r="E752" t="s">
        <v>4323</v>
      </c>
      <c r="F752" t="s">
        <v>2013</v>
      </c>
      <c r="G752" t="s">
        <v>6822</v>
      </c>
      <c r="H752" t="s">
        <v>1986</v>
      </c>
      <c r="I752" t="s">
        <v>2014</v>
      </c>
    </row>
    <row r="753" spans="1:9" x14ac:dyDescent="0.2">
      <c r="A753" t="s">
        <v>5010</v>
      </c>
      <c r="B753">
        <v>15222</v>
      </c>
      <c r="C753" t="s">
        <v>4240</v>
      </c>
      <c r="D753" t="s">
        <v>2016</v>
      </c>
      <c r="E753" t="s">
        <v>4323</v>
      </c>
      <c r="F753" t="s">
        <v>2015</v>
      </c>
      <c r="G753" t="s">
        <v>6823</v>
      </c>
      <c r="H753" t="s">
        <v>1986</v>
      </c>
      <c r="I753" t="s">
        <v>2016</v>
      </c>
    </row>
    <row r="754" spans="1:9" x14ac:dyDescent="0.2">
      <c r="A754" t="s">
        <v>5058</v>
      </c>
      <c r="B754">
        <v>15223</v>
      </c>
      <c r="C754" t="s">
        <v>4240</v>
      </c>
      <c r="D754" t="s">
        <v>2018</v>
      </c>
      <c r="E754" t="s">
        <v>4323</v>
      </c>
      <c r="F754" t="s">
        <v>2017</v>
      </c>
      <c r="G754" t="s">
        <v>6824</v>
      </c>
      <c r="H754" t="s">
        <v>1986</v>
      </c>
      <c r="I754" t="s">
        <v>2018</v>
      </c>
    </row>
    <row r="755" spans="1:9" x14ac:dyDescent="0.2">
      <c r="A755" t="s">
        <v>5105</v>
      </c>
      <c r="B755">
        <v>15224</v>
      </c>
      <c r="C755" t="s">
        <v>4240</v>
      </c>
      <c r="D755" t="s">
        <v>2020</v>
      </c>
      <c r="E755" t="s">
        <v>4323</v>
      </c>
      <c r="F755" t="s">
        <v>2019</v>
      </c>
      <c r="G755" t="s">
        <v>6825</v>
      </c>
      <c r="H755" t="s">
        <v>1986</v>
      </c>
      <c r="I755" t="s">
        <v>2020</v>
      </c>
    </row>
    <row r="756" spans="1:9" x14ac:dyDescent="0.2">
      <c r="A756" t="s">
        <v>5152</v>
      </c>
      <c r="B756">
        <v>15225</v>
      </c>
      <c r="C756" t="s">
        <v>4240</v>
      </c>
      <c r="D756" t="s">
        <v>2022</v>
      </c>
      <c r="E756" t="s">
        <v>4323</v>
      </c>
      <c r="F756" t="s">
        <v>2021</v>
      </c>
      <c r="G756" t="s">
        <v>6826</v>
      </c>
      <c r="H756" t="s">
        <v>1986</v>
      </c>
      <c r="I756" t="s">
        <v>2022</v>
      </c>
    </row>
    <row r="757" spans="1:9" x14ac:dyDescent="0.2">
      <c r="A757" t="s">
        <v>5197</v>
      </c>
      <c r="B757">
        <v>15226</v>
      </c>
      <c r="C757" t="s">
        <v>4240</v>
      </c>
      <c r="D757" t="s">
        <v>2024</v>
      </c>
      <c r="E757" t="s">
        <v>4323</v>
      </c>
      <c r="F757" t="s">
        <v>2023</v>
      </c>
      <c r="G757" t="s">
        <v>6827</v>
      </c>
      <c r="H757" t="s">
        <v>1986</v>
      </c>
      <c r="I757" t="s">
        <v>2024</v>
      </c>
    </row>
    <row r="758" spans="1:9" x14ac:dyDescent="0.2">
      <c r="A758" t="s">
        <v>5241</v>
      </c>
      <c r="B758">
        <v>15227</v>
      </c>
      <c r="C758" t="s">
        <v>4240</v>
      </c>
      <c r="D758" t="s">
        <v>2026</v>
      </c>
      <c r="E758" t="s">
        <v>4323</v>
      </c>
      <c r="F758" t="s">
        <v>2025</v>
      </c>
      <c r="G758" t="s">
        <v>6828</v>
      </c>
      <c r="H758" t="s">
        <v>1986</v>
      </c>
      <c r="I758" t="s">
        <v>2026</v>
      </c>
    </row>
    <row r="759" spans="1:9" x14ac:dyDescent="0.2">
      <c r="A759" t="s">
        <v>5280</v>
      </c>
      <c r="B759">
        <v>15307</v>
      </c>
      <c r="C759" t="s">
        <v>4240</v>
      </c>
      <c r="D759" t="s">
        <v>2028</v>
      </c>
      <c r="E759" t="s">
        <v>4323</v>
      </c>
      <c r="F759" t="s">
        <v>2027</v>
      </c>
      <c r="G759" t="s">
        <v>6829</v>
      </c>
      <c r="H759" t="s">
        <v>1986</v>
      </c>
      <c r="I759" t="s">
        <v>2028</v>
      </c>
    </row>
    <row r="760" spans="1:9" x14ac:dyDescent="0.2">
      <c r="A760" t="s">
        <v>5317</v>
      </c>
      <c r="B760">
        <v>15342</v>
      </c>
      <c r="C760" t="s">
        <v>4240</v>
      </c>
      <c r="D760" t="s">
        <v>2030</v>
      </c>
      <c r="E760" t="s">
        <v>4323</v>
      </c>
      <c r="F760" t="s">
        <v>2029</v>
      </c>
      <c r="G760" t="s">
        <v>6830</v>
      </c>
      <c r="H760" t="s">
        <v>1986</v>
      </c>
      <c r="I760" t="s">
        <v>2030</v>
      </c>
    </row>
    <row r="761" spans="1:9" x14ac:dyDescent="0.2">
      <c r="A761" t="s">
        <v>5353</v>
      </c>
      <c r="B761">
        <v>15361</v>
      </c>
      <c r="C761" t="s">
        <v>4240</v>
      </c>
      <c r="D761" t="s">
        <v>2032</v>
      </c>
      <c r="E761" t="s">
        <v>4323</v>
      </c>
      <c r="F761" t="s">
        <v>2031</v>
      </c>
      <c r="G761" t="s">
        <v>6831</v>
      </c>
      <c r="H761" t="s">
        <v>1986</v>
      </c>
      <c r="I761" t="s">
        <v>2032</v>
      </c>
    </row>
    <row r="762" spans="1:9" x14ac:dyDescent="0.2">
      <c r="A762" t="s">
        <v>5389</v>
      </c>
      <c r="B762">
        <v>15385</v>
      </c>
      <c r="C762" t="s">
        <v>4240</v>
      </c>
      <c r="D762" t="s">
        <v>2034</v>
      </c>
      <c r="E762" t="s">
        <v>4323</v>
      </c>
      <c r="F762" t="s">
        <v>2033</v>
      </c>
      <c r="G762" t="s">
        <v>6832</v>
      </c>
      <c r="H762" t="s">
        <v>1986</v>
      </c>
      <c r="I762" t="s">
        <v>2034</v>
      </c>
    </row>
    <row r="763" spans="1:9" x14ac:dyDescent="0.2">
      <c r="A763" t="s">
        <v>5424</v>
      </c>
      <c r="B763">
        <v>15405</v>
      </c>
      <c r="C763" t="s">
        <v>4240</v>
      </c>
      <c r="D763" t="s">
        <v>2036</v>
      </c>
      <c r="E763" t="s">
        <v>4323</v>
      </c>
      <c r="F763" t="s">
        <v>2035</v>
      </c>
      <c r="G763" t="s">
        <v>6833</v>
      </c>
      <c r="H763" t="s">
        <v>1986</v>
      </c>
      <c r="I763" t="s">
        <v>2036</v>
      </c>
    </row>
    <row r="764" spans="1:9" x14ac:dyDescent="0.2">
      <c r="A764" t="s">
        <v>5456</v>
      </c>
      <c r="B764">
        <v>15461</v>
      </c>
      <c r="C764" t="s">
        <v>4240</v>
      </c>
      <c r="D764" t="s">
        <v>2038</v>
      </c>
      <c r="E764" t="s">
        <v>4323</v>
      </c>
      <c r="F764" t="s">
        <v>2037</v>
      </c>
      <c r="G764" t="s">
        <v>6834</v>
      </c>
      <c r="H764" t="s">
        <v>1986</v>
      </c>
      <c r="I764" t="s">
        <v>2038</v>
      </c>
    </row>
    <row r="765" spans="1:9" x14ac:dyDescent="0.2">
      <c r="A765" t="s">
        <v>5488</v>
      </c>
      <c r="B765">
        <v>15482</v>
      </c>
      <c r="C765" t="s">
        <v>4240</v>
      </c>
      <c r="D765" t="s">
        <v>2040</v>
      </c>
      <c r="E765" t="s">
        <v>4323</v>
      </c>
      <c r="F765" t="s">
        <v>2039</v>
      </c>
      <c r="G765" t="s">
        <v>6835</v>
      </c>
      <c r="H765" t="s">
        <v>1986</v>
      </c>
      <c r="I765" t="s">
        <v>2040</v>
      </c>
    </row>
    <row r="766" spans="1:9" x14ac:dyDescent="0.2">
      <c r="A766" t="s">
        <v>5518</v>
      </c>
      <c r="B766">
        <v>15504</v>
      </c>
      <c r="C766" t="s">
        <v>4240</v>
      </c>
      <c r="D766" t="s">
        <v>2042</v>
      </c>
      <c r="E766" t="s">
        <v>4323</v>
      </c>
      <c r="F766" t="s">
        <v>2041</v>
      </c>
      <c r="G766" t="s">
        <v>6836</v>
      </c>
      <c r="H766" t="s">
        <v>1986</v>
      </c>
      <c r="I766" t="s">
        <v>2042</v>
      </c>
    </row>
    <row r="767" spans="1:9" x14ac:dyDescent="0.2">
      <c r="A767" t="s">
        <v>5546</v>
      </c>
      <c r="B767">
        <v>15581</v>
      </c>
      <c r="C767" t="s">
        <v>4240</v>
      </c>
      <c r="D767" t="s">
        <v>2044</v>
      </c>
      <c r="E767" t="s">
        <v>4323</v>
      </c>
      <c r="F767" t="s">
        <v>2043</v>
      </c>
      <c r="G767" t="s">
        <v>6837</v>
      </c>
      <c r="H767" t="s">
        <v>1986</v>
      </c>
      <c r="I767" t="s">
        <v>2044</v>
      </c>
    </row>
    <row r="768" spans="1:9" x14ac:dyDescent="0.2">
      <c r="A768" t="s">
        <v>5574</v>
      </c>
      <c r="B768">
        <v>15586</v>
      </c>
      <c r="C768" t="s">
        <v>4240</v>
      </c>
      <c r="D768" t="s">
        <v>2046</v>
      </c>
      <c r="E768" t="s">
        <v>4323</v>
      </c>
      <c r="F768" t="s">
        <v>2045</v>
      </c>
      <c r="G768" t="s">
        <v>6838</v>
      </c>
      <c r="H768" t="s">
        <v>1986</v>
      </c>
      <c r="I768" t="s">
        <v>2046</v>
      </c>
    </row>
    <row r="769" spans="1:9" x14ac:dyDescent="0.2">
      <c r="A769" t="s">
        <v>4290</v>
      </c>
      <c r="B769">
        <v>16000</v>
      </c>
      <c r="C769" t="s">
        <v>4241</v>
      </c>
      <c r="D769" t="s">
        <v>2048</v>
      </c>
      <c r="E769" t="s">
        <v>4274</v>
      </c>
      <c r="F769" t="s">
        <v>2047</v>
      </c>
      <c r="G769" t="s">
        <v>6839</v>
      </c>
      <c r="H769" t="s">
        <v>2048</v>
      </c>
    </row>
    <row r="770" spans="1:9" x14ac:dyDescent="0.2">
      <c r="A770" t="s">
        <v>4339</v>
      </c>
      <c r="B770">
        <v>16201</v>
      </c>
      <c r="C770" t="s">
        <v>4241</v>
      </c>
      <c r="D770" t="s">
        <v>2050</v>
      </c>
      <c r="E770" t="s">
        <v>4323</v>
      </c>
      <c r="F770" t="s">
        <v>2049</v>
      </c>
      <c r="G770" t="s">
        <v>6840</v>
      </c>
      <c r="H770" t="s">
        <v>2048</v>
      </c>
      <c r="I770" t="s">
        <v>2050</v>
      </c>
    </row>
    <row r="771" spans="1:9" x14ac:dyDescent="0.2">
      <c r="A771" t="s">
        <v>4387</v>
      </c>
      <c r="B771">
        <v>16202</v>
      </c>
      <c r="C771" t="s">
        <v>4241</v>
      </c>
      <c r="D771" t="s">
        <v>2052</v>
      </c>
      <c r="E771" t="s">
        <v>4323</v>
      </c>
      <c r="F771" t="s">
        <v>2051</v>
      </c>
      <c r="G771" t="s">
        <v>6841</v>
      </c>
      <c r="H771" t="s">
        <v>2048</v>
      </c>
      <c r="I771" t="s">
        <v>2052</v>
      </c>
    </row>
    <row r="772" spans="1:9" x14ac:dyDescent="0.2">
      <c r="A772" t="s">
        <v>4435</v>
      </c>
      <c r="B772">
        <v>16204</v>
      </c>
      <c r="C772" t="s">
        <v>4241</v>
      </c>
      <c r="D772" t="s">
        <v>2054</v>
      </c>
      <c r="E772" t="s">
        <v>4323</v>
      </c>
      <c r="F772" t="s">
        <v>2053</v>
      </c>
      <c r="G772" t="s">
        <v>6842</v>
      </c>
      <c r="H772" t="s">
        <v>2048</v>
      </c>
      <c r="I772" t="s">
        <v>2054</v>
      </c>
    </row>
    <row r="773" spans="1:9" x14ac:dyDescent="0.2">
      <c r="A773" t="s">
        <v>4483</v>
      </c>
      <c r="B773">
        <v>16205</v>
      </c>
      <c r="C773" t="s">
        <v>4241</v>
      </c>
      <c r="D773" t="s">
        <v>2056</v>
      </c>
      <c r="E773" t="s">
        <v>4323</v>
      </c>
      <c r="F773" t="s">
        <v>2055</v>
      </c>
      <c r="G773" t="s">
        <v>6843</v>
      </c>
      <c r="H773" t="s">
        <v>2048</v>
      </c>
      <c r="I773" t="s">
        <v>2056</v>
      </c>
    </row>
    <row r="774" spans="1:9" x14ac:dyDescent="0.2">
      <c r="A774" t="s">
        <v>4531</v>
      </c>
      <c r="B774">
        <v>16206</v>
      </c>
      <c r="C774" t="s">
        <v>4241</v>
      </c>
      <c r="D774" t="s">
        <v>2058</v>
      </c>
      <c r="E774" t="s">
        <v>4323</v>
      </c>
      <c r="F774" t="s">
        <v>2057</v>
      </c>
      <c r="G774" t="s">
        <v>6844</v>
      </c>
      <c r="H774" t="s">
        <v>2048</v>
      </c>
      <c r="I774" t="s">
        <v>2058</v>
      </c>
    </row>
    <row r="775" spans="1:9" x14ac:dyDescent="0.2">
      <c r="A775" t="s">
        <v>4579</v>
      </c>
      <c r="B775">
        <v>16207</v>
      </c>
      <c r="C775" t="s">
        <v>4241</v>
      </c>
      <c r="D775" t="s">
        <v>2060</v>
      </c>
      <c r="E775" t="s">
        <v>4323</v>
      </c>
      <c r="F775" t="s">
        <v>2059</v>
      </c>
      <c r="G775" t="s">
        <v>6845</v>
      </c>
      <c r="H775" t="s">
        <v>2048</v>
      </c>
      <c r="I775" t="s">
        <v>2060</v>
      </c>
    </row>
    <row r="776" spans="1:9" x14ac:dyDescent="0.2">
      <c r="A776" t="s">
        <v>4627</v>
      </c>
      <c r="B776">
        <v>16208</v>
      </c>
      <c r="C776" t="s">
        <v>4241</v>
      </c>
      <c r="D776" t="s">
        <v>2062</v>
      </c>
      <c r="E776" t="s">
        <v>4323</v>
      </c>
      <c r="F776" t="s">
        <v>2061</v>
      </c>
      <c r="G776" t="s">
        <v>6846</v>
      </c>
      <c r="H776" t="s">
        <v>2048</v>
      </c>
      <c r="I776" t="s">
        <v>2062</v>
      </c>
    </row>
    <row r="777" spans="1:9" x14ac:dyDescent="0.2">
      <c r="A777" t="s">
        <v>4675</v>
      </c>
      <c r="B777">
        <v>16209</v>
      </c>
      <c r="C777" t="s">
        <v>4241</v>
      </c>
      <c r="D777" t="s">
        <v>2064</v>
      </c>
      <c r="E777" t="s">
        <v>4323</v>
      </c>
      <c r="F777" t="s">
        <v>2063</v>
      </c>
      <c r="G777" t="s">
        <v>6847</v>
      </c>
      <c r="H777" t="s">
        <v>2048</v>
      </c>
      <c r="I777" t="s">
        <v>2064</v>
      </c>
    </row>
    <row r="778" spans="1:9" x14ac:dyDescent="0.2">
      <c r="A778" t="s">
        <v>4723</v>
      </c>
      <c r="B778">
        <v>16210</v>
      </c>
      <c r="C778" t="s">
        <v>4241</v>
      </c>
      <c r="D778" t="s">
        <v>2066</v>
      </c>
      <c r="E778" t="s">
        <v>4323</v>
      </c>
      <c r="F778" t="s">
        <v>2065</v>
      </c>
      <c r="G778" t="s">
        <v>6848</v>
      </c>
      <c r="H778" t="s">
        <v>2048</v>
      </c>
      <c r="I778" t="s">
        <v>2066</v>
      </c>
    </row>
    <row r="779" spans="1:9" x14ac:dyDescent="0.2">
      <c r="A779" t="s">
        <v>4771</v>
      </c>
      <c r="B779">
        <v>16211</v>
      </c>
      <c r="C779" t="s">
        <v>4241</v>
      </c>
      <c r="D779" t="s">
        <v>2068</v>
      </c>
      <c r="E779" t="s">
        <v>4323</v>
      </c>
      <c r="F779" t="s">
        <v>2067</v>
      </c>
      <c r="G779" t="s">
        <v>6849</v>
      </c>
      <c r="H779" t="s">
        <v>2048</v>
      </c>
      <c r="I779" t="s">
        <v>2068</v>
      </c>
    </row>
    <row r="780" spans="1:9" x14ac:dyDescent="0.2">
      <c r="A780" t="s">
        <v>4819</v>
      </c>
      <c r="B780">
        <v>16321</v>
      </c>
      <c r="C780" t="s">
        <v>4241</v>
      </c>
      <c r="D780" t="s">
        <v>2070</v>
      </c>
      <c r="E780" t="s">
        <v>4323</v>
      </c>
      <c r="F780" t="s">
        <v>2069</v>
      </c>
      <c r="G780" t="s">
        <v>6850</v>
      </c>
      <c r="H780" t="s">
        <v>2048</v>
      </c>
      <c r="I780" t="s">
        <v>2070</v>
      </c>
    </row>
    <row r="781" spans="1:9" x14ac:dyDescent="0.2">
      <c r="A781" t="s">
        <v>4867</v>
      </c>
      <c r="B781">
        <v>16322</v>
      </c>
      <c r="C781" t="s">
        <v>4241</v>
      </c>
      <c r="D781" t="s">
        <v>2072</v>
      </c>
      <c r="E781" t="s">
        <v>4323</v>
      </c>
      <c r="F781" t="s">
        <v>2071</v>
      </c>
      <c r="G781" t="s">
        <v>6851</v>
      </c>
      <c r="H781" t="s">
        <v>2048</v>
      </c>
      <c r="I781" t="s">
        <v>2072</v>
      </c>
    </row>
    <row r="782" spans="1:9" x14ac:dyDescent="0.2">
      <c r="A782" t="s">
        <v>4915</v>
      </c>
      <c r="B782">
        <v>16323</v>
      </c>
      <c r="C782" t="s">
        <v>4241</v>
      </c>
      <c r="D782" t="s">
        <v>2074</v>
      </c>
      <c r="E782" t="s">
        <v>4323</v>
      </c>
      <c r="F782" t="s">
        <v>2073</v>
      </c>
      <c r="G782" t="s">
        <v>6852</v>
      </c>
      <c r="H782" t="s">
        <v>2048</v>
      </c>
      <c r="I782" t="s">
        <v>2074</v>
      </c>
    </row>
    <row r="783" spans="1:9" x14ac:dyDescent="0.2">
      <c r="A783" t="s">
        <v>4963</v>
      </c>
      <c r="B783">
        <v>16342</v>
      </c>
      <c r="C783" t="s">
        <v>4241</v>
      </c>
      <c r="D783" t="s">
        <v>2076</v>
      </c>
      <c r="E783" t="s">
        <v>4323</v>
      </c>
      <c r="F783" t="s">
        <v>2075</v>
      </c>
      <c r="G783" t="s">
        <v>6853</v>
      </c>
      <c r="H783" t="s">
        <v>2048</v>
      </c>
      <c r="I783" t="s">
        <v>2076</v>
      </c>
    </row>
    <row r="784" spans="1:9" x14ac:dyDescent="0.2">
      <c r="A784" t="s">
        <v>5011</v>
      </c>
      <c r="B784">
        <v>16343</v>
      </c>
      <c r="C784" t="s">
        <v>4241</v>
      </c>
      <c r="D784" t="s">
        <v>1188</v>
      </c>
      <c r="E784" t="s">
        <v>4323</v>
      </c>
      <c r="F784" t="s">
        <v>2077</v>
      </c>
      <c r="G784" t="s">
        <v>6854</v>
      </c>
      <c r="H784" t="s">
        <v>2048</v>
      </c>
      <c r="I784" t="s">
        <v>1188</v>
      </c>
    </row>
    <row r="785" spans="1:9" x14ac:dyDescent="0.2">
      <c r="A785" t="s">
        <v>4291</v>
      </c>
      <c r="B785">
        <v>17000</v>
      </c>
      <c r="C785" t="s">
        <v>4242</v>
      </c>
      <c r="D785" t="s">
        <v>2079</v>
      </c>
      <c r="E785" t="s">
        <v>4274</v>
      </c>
      <c r="F785" t="s">
        <v>2078</v>
      </c>
      <c r="G785" t="s">
        <v>6855</v>
      </c>
      <c r="H785" t="s">
        <v>2079</v>
      </c>
    </row>
    <row r="786" spans="1:9" x14ac:dyDescent="0.2">
      <c r="A786" t="s">
        <v>4340</v>
      </c>
      <c r="B786">
        <v>17201</v>
      </c>
      <c r="C786" t="s">
        <v>4242</v>
      </c>
      <c r="D786" t="s">
        <v>2081</v>
      </c>
      <c r="E786" t="s">
        <v>4323</v>
      </c>
      <c r="F786" t="s">
        <v>2080</v>
      </c>
      <c r="G786" t="s">
        <v>6856</v>
      </c>
      <c r="H786" t="s">
        <v>2079</v>
      </c>
      <c r="I786" t="s">
        <v>2081</v>
      </c>
    </row>
    <row r="787" spans="1:9" x14ac:dyDescent="0.2">
      <c r="A787" t="s">
        <v>4388</v>
      </c>
      <c r="B787">
        <v>17202</v>
      </c>
      <c r="C787" t="s">
        <v>4242</v>
      </c>
      <c r="D787" t="s">
        <v>2083</v>
      </c>
      <c r="E787" t="s">
        <v>4323</v>
      </c>
      <c r="F787" t="s">
        <v>2082</v>
      </c>
      <c r="G787" t="s">
        <v>6857</v>
      </c>
      <c r="H787" t="s">
        <v>2079</v>
      </c>
      <c r="I787" t="s">
        <v>2083</v>
      </c>
    </row>
    <row r="788" spans="1:9" x14ac:dyDescent="0.2">
      <c r="A788" t="s">
        <v>4436</v>
      </c>
      <c r="B788">
        <v>17203</v>
      </c>
      <c r="C788" t="s">
        <v>4242</v>
      </c>
      <c r="D788" t="s">
        <v>2085</v>
      </c>
      <c r="E788" t="s">
        <v>4323</v>
      </c>
      <c r="F788" t="s">
        <v>2084</v>
      </c>
      <c r="G788" t="s">
        <v>6858</v>
      </c>
      <c r="H788" t="s">
        <v>2079</v>
      </c>
      <c r="I788" t="s">
        <v>2085</v>
      </c>
    </row>
    <row r="789" spans="1:9" x14ac:dyDescent="0.2">
      <c r="A789" t="s">
        <v>4484</v>
      </c>
      <c r="B789">
        <v>17204</v>
      </c>
      <c r="C789" t="s">
        <v>4242</v>
      </c>
      <c r="D789" t="s">
        <v>2087</v>
      </c>
      <c r="E789" t="s">
        <v>4323</v>
      </c>
      <c r="F789" t="s">
        <v>2086</v>
      </c>
      <c r="G789" t="s">
        <v>6859</v>
      </c>
      <c r="H789" t="s">
        <v>2079</v>
      </c>
      <c r="I789" t="s">
        <v>2087</v>
      </c>
    </row>
    <row r="790" spans="1:9" x14ac:dyDescent="0.2">
      <c r="A790" t="s">
        <v>4532</v>
      </c>
      <c r="B790">
        <v>17205</v>
      </c>
      <c r="C790" t="s">
        <v>4242</v>
      </c>
      <c r="D790" t="s">
        <v>2089</v>
      </c>
      <c r="E790" t="s">
        <v>4323</v>
      </c>
      <c r="F790" t="s">
        <v>2088</v>
      </c>
      <c r="G790" t="s">
        <v>6860</v>
      </c>
      <c r="H790" t="s">
        <v>2079</v>
      </c>
      <c r="I790" t="s">
        <v>2089</v>
      </c>
    </row>
    <row r="791" spans="1:9" x14ac:dyDescent="0.2">
      <c r="A791" t="s">
        <v>4580</v>
      </c>
      <c r="B791">
        <v>17206</v>
      </c>
      <c r="C791" t="s">
        <v>4242</v>
      </c>
      <c r="D791" t="s">
        <v>2091</v>
      </c>
      <c r="E791" t="s">
        <v>4323</v>
      </c>
      <c r="F791" t="s">
        <v>2090</v>
      </c>
      <c r="G791" t="s">
        <v>6861</v>
      </c>
      <c r="H791" t="s">
        <v>2079</v>
      </c>
      <c r="I791" t="s">
        <v>2091</v>
      </c>
    </row>
    <row r="792" spans="1:9" x14ac:dyDescent="0.2">
      <c r="A792" t="s">
        <v>4628</v>
      </c>
      <c r="B792">
        <v>17207</v>
      </c>
      <c r="C792" t="s">
        <v>4242</v>
      </c>
      <c r="D792" t="s">
        <v>2093</v>
      </c>
      <c r="E792" t="s">
        <v>4323</v>
      </c>
      <c r="F792" t="s">
        <v>2092</v>
      </c>
      <c r="G792" t="s">
        <v>6862</v>
      </c>
      <c r="H792" t="s">
        <v>2079</v>
      </c>
      <c r="I792" t="s">
        <v>2093</v>
      </c>
    </row>
    <row r="793" spans="1:9" x14ac:dyDescent="0.2">
      <c r="A793" t="s">
        <v>4676</v>
      </c>
      <c r="B793">
        <v>17209</v>
      </c>
      <c r="C793" t="s">
        <v>4242</v>
      </c>
      <c r="D793" t="s">
        <v>2095</v>
      </c>
      <c r="E793" t="s">
        <v>4323</v>
      </c>
      <c r="F793" t="s">
        <v>2094</v>
      </c>
      <c r="G793" t="s">
        <v>6863</v>
      </c>
      <c r="H793" t="s">
        <v>2079</v>
      </c>
      <c r="I793" t="s">
        <v>2095</v>
      </c>
    </row>
    <row r="794" spans="1:9" x14ac:dyDescent="0.2">
      <c r="A794" t="s">
        <v>4724</v>
      </c>
      <c r="B794">
        <v>17210</v>
      </c>
      <c r="C794" t="s">
        <v>4242</v>
      </c>
      <c r="D794" t="s">
        <v>2097</v>
      </c>
      <c r="E794" t="s">
        <v>4323</v>
      </c>
      <c r="F794" t="s">
        <v>2096</v>
      </c>
      <c r="G794" t="s">
        <v>6864</v>
      </c>
      <c r="H794" t="s">
        <v>2079</v>
      </c>
      <c r="I794" t="s">
        <v>2097</v>
      </c>
    </row>
    <row r="795" spans="1:9" x14ac:dyDescent="0.2">
      <c r="A795" t="s">
        <v>4772</v>
      </c>
      <c r="B795">
        <v>17211</v>
      </c>
      <c r="C795" t="s">
        <v>4242</v>
      </c>
      <c r="D795" t="s">
        <v>2099</v>
      </c>
      <c r="E795" t="s">
        <v>4323</v>
      </c>
      <c r="F795" t="s">
        <v>2098</v>
      </c>
      <c r="G795" t="s">
        <v>6865</v>
      </c>
      <c r="H795" t="s">
        <v>2079</v>
      </c>
      <c r="I795" t="s">
        <v>2099</v>
      </c>
    </row>
    <row r="796" spans="1:9" x14ac:dyDescent="0.2">
      <c r="A796" t="s">
        <v>4820</v>
      </c>
      <c r="B796">
        <v>17212</v>
      </c>
      <c r="C796" t="s">
        <v>4242</v>
      </c>
      <c r="D796" t="s">
        <v>2101</v>
      </c>
      <c r="E796" t="s">
        <v>4323</v>
      </c>
      <c r="F796" t="s">
        <v>2100</v>
      </c>
      <c r="G796" t="s">
        <v>6866</v>
      </c>
      <c r="H796" t="s">
        <v>2079</v>
      </c>
      <c r="I796" t="s">
        <v>2101</v>
      </c>
    </row>
    <row r="797" spans="1:9" x14ac:dyDescent="0.2">
      <c r="A797" t="s">
        <v>4868</v>
      </c>
      <c r="B797">
        <v>17324</v>
      </c>
      <c r="C797" t="s">
        <v>4242</v>
      </c>
      <c r="D797" t="s">
        <v>2103</v>
      </c>
      <c r="E797" t="s">
        <v>4323</v>
      </c>
      <c r="F797" t="s">
        <v>2102</v>
      </c>
      <c r="G797" t="s">
        <v>6867</v>
      </c>
      <c r="H797" t="s">
        <v>2079</v>
      </c>
      <c r="I797" t="s">
        <v>2103</v>
      </c>
    </row>
    <row r="798" spans="1:9" x14ac:dyDescent="0.2">
      <c r="A798" t="s">
        <v>4916</v>
      </c>
      <c r="B798">
        <v>17361</v>
      </c>
      <c r="C798" t="s">
        <v>4242</v>
      </c>
      <c r="D798" t="s">
        <v>2105</v>
      </c>
      <c r="E798" t="s">
        <v>4323</v>
      </c>
      <c r="F798" t="s">
        <v>2104</v>
      </c>
      <c r="G798" t="s">
        <v>6868</v>
      </c>
      <c r="H798" t="s">
        <v>2079</v>
      </c>
      <c r="I798" t="s">
        <v>2105</v>
      </c>
    </row>
    <row r="799" spans="1:9" x14ac:dyDescent="0.2">
      <c r="A799" t="s">
        <v>4964</v>
      </c>
      <c r="B799">
        <v>17365</v>
      </c>
      <c r="C799" t="s">
        <v>4242</v>
      </c>
      <c r="D799" t="s">
        <v>2107</v>
      </c>
      <c r="E799" t="s">
        <v>4323</v>
      </c>
      <c r="F799" t="s">
        <v>2106</v>
      </c>
      <c r="G799" t="s">
        <v>6869</v>
      </c>
      <c r="H799" t="s">
        <v>2079</v>
      </c>
      <c r="I799" t="s">
        <v>2107</v>
      </c>
    </row>
    <row r="800" spans="1:9" x14ac:dyDescent="0.2">
      <c r="A800" t="s">
        <v>5012</v>
      </c>
      <c r="B800">
        <v>17384</v>
      </c>
      <c r="C800" t="s">
        <v>4242</v>
      </c>
      <c r="D800" t="s">
        <v>2109</v>
      </c>
      <c r="E800" t="s">
        <v>4323</v>
      </c>
      <c r="F800" t="s">
        <v>2108</v>
      </c>
      <c r="G800" t="s">
        <v>6870</v>
      </c>
      <c r="H800" t="s">
        <v>2079</v>
      </c>
      <c r="I800" t="s">
        <v>2109</v>
      </c>
    </row>
    <row r="801" spans="1:9" x14ac:dyDescent="0.2">
      <c r="A801" t="s">
        <v>5059</v>
      </c>
      <c r="B801">
        <v>17386</v>
      </c>
      <c r="C801" t="s">
        <v>4242</v>
      </c>
      <c r="D801" t="s">
        <v>2111</v>
      </c>
      <c r="E801" t="s">
        <v>4323</v>
      </c>
      <c r="F801" t="s">
        <v>2110</v>
      </c>
      <c r="G801" t="s">
        <v>6871</v>
      </c>
      <c r="H801" t="s">
        <v>2079</v>
      </c>
      <c r="I801" t="s">
        <v>2111</v>
      </c>
    </row>
    <row r="802" spans="1:9" x14ac:dyDescent="0.2">
      <c r="A802" t="s">
        <v>5106</v>
      </c>
      <c r="B802">
        <v>17407</v>
      </c>
      <c r="C802" t="s">
        <v>4242</v>
      </c>
      <c r="D802" t="s">
        <v>2113</v>
      </c>
      <c r="E802" t="s">
        <v>4323</v>
      </c>
      <c r="F802" t="s">
        <v>2112</v>
      </c>
      <c r="G802" t="s">
        <v>6872</v>
      </c>
      <c r="H802" t="s">
        <v>2079</v>
      </c>
      <c r="I802" t="s">
        <v>2113</v>
      </c>
    </row>
    <row r="803" spans="1:9" x14ac:dyDescent="0.2">
      <c r="A803" t="s">
        <v>5153</v>
      </c>
      <c r="B803">
        <v>17461</v>
      </c>
      <c r="C803" t="s">
        <v>4242</v>
      </c>
      <c r="D803" t="s">
        <v>2115</v>
      </c>
      <c r="E803" t="s">
        <v>4323</v>
      </c>
      <c r="F803" t="s">
        <v>2114</v>
      </c>
      <c r="G803" t="s">
        <v>6873</v>
      </c>
      <c r="H803" t="s">
        <v>2079</v>
      </c>
      <c r="I803" t="s">
        <v>2115</v>
      </c>
    </row>
    <row r="804" spans="1:9" x14ac:dyDescent="0.2">
      <c r="A804" t="s">
        <v>5198</v>
      </c>
      <c r="B804">
        <v>17463</v>
      </c>
      <c r="C804" t="s">
        <v>4242</v>
      </c>
      <c r="D804" t="s">
        <v>2117</v>
      </c>
      <c r="E804" t="s">
        <v>4323</v>
      </c>
      <c r="F804" t="s">
        <v>2116</v>
      </c>
      <c r="G804" t="s">
        <v>6874</v>
      </c>
      <c r="H804" t="s">
        <v>2079</v>
      </c>
      <c r="I804" t="s">
        <v>2117</v>
      </c>
    </row>
    <row r="805" spans="1:9" x14ac:dyDescent="0.2">
      <c r="A805" t="s">
        <v>4292</v>
      </c>
      <c r="B805">
        <v>18000</v>
      </c>
      <c r="C805" t="s">
        <v>4243</v>
      </c>
      <c r="D805" t="s">
        <v>2119</v>
      </c>
      <c r="E805" t="s">
        <v>4274</v>
      </c>
      <c r="F805" t="s">
        <v>2118</v>
      </c>
      <c r="G805" t="s">
        <v>6875</v>
      </c>
      <c r="H805" t="s">
        <v>2119</v>
      </c>
    </row>
    <row r="806" spans="1:9" x14ac:dyDescent="0.2">
      <c r="A806" t="s">
        <v>4341</v>
      </c>
      <c r="B806">
        <v>18201</v>
      </c>
      <c r="C806" t="s">
        <v>4243</v>
      </c>
      <c r="D806" t="s">
        <v>2121</v>
      </c>
      <c r="E806" t="s">
        <v>4323</v>
      </c>
      <c r="F806" t="s">
        <v>2120</v>
      </c>
      <c r="G806" t="s">
        <v>6876</v>
      </c>
      <c r="H806" t="s">
        <v>2119</v>
      </c>
      <c r="I806" t="s">
        <v>2121</v>
      </c>
    </row>
    <row r="807" spans="1:9" x14ac:dyDescent="0.2">
      <c r="A807" t="s">
        <v>4389</v>
      </c>
      <c r="B807">
        <v>18202</v>
      </c>
      <c r="C807" t="s">
        <v>4243</v>
      </c>
      <c r="D807" t="s">
        <v>2123</v>
      </c>
      <c r="E807" t="s">
        <v>4323</v>
      </c>
      <c r="F807" t="s">
        <v>2122</v>
      </c>
      <c r="G807" t="s">
        <v>6877</v>
      </c>
      <c r="H807" t="s">
        <v>2119</v>
      </c>
      <c r="I807" t="s">
        <v>2123</v>
      </c>
    </row>
    <row r="808" spans="1:9" x14ac:dyDescent="0.2">
      <c r="A808" t="s">
        <v>4437</v>
      </c>
      <c r="B808">
        <v>18204</v>
      </c>
      <c r="C808" t="s">
        <v>4243</v>
      </c>
      <c r="D808" t="s">
        <v>2125</v>
      </c>
      <c r="E808" t="s">
        <v>4323</v>
      </c>
      <c r="F808" t="s">
        <v>2124</v>
      </c>
      <c r="G808" t="s">
        <v>6878</v>
      </c>
      <c r="H808" t="s">
        <v>2119</v>
      </c>
      <c r="I808" t="s">
        <v>2125</v>
      </c>
    </row>
    <row r="809" spans="1:9" x14ac:dyDescent="0.2">
      <c r="A809" t="s">
        <v>4485</v>
      </c>
      <c r="B809">
        <v>18205</v>
      </c>
      <c r="C809" t="s">
        <v>4243</v>
      </c>
      <c r="D809" t="s">
        <v>2127</v>
      </c>
      <c r="E809" t="s">
        <v>4323</v>
      </c>
      <c r="F809" t="s">
        <v>2126</v>
      </c>
      <c r="G809" t="s">
        <v>6879</v>
      </c>
      <c r="H809" t="s">
        <v>2119</v>
      </c>
      <c r="I809" t="s">
        <v>2127</v>
      </c>
    </row>
    <row r="810" spans="1:9" x14ac:dyDescent="0.2">
      <c r="A810" t="s">
        <v>4533</v>
      </c>
      <c r="B810">
        <v>18206</v>
      </c>
      <c r="C810" t="s">
        <v>4243</v>
      </c>
      <c r="D810" t="s">
        <v>2129</v>
      </c>
      <c r="E810" t="s">
        <v>4323</v>
      </c>
      <c r="F810" t="s">
        <v>2128</v>
      </c>
      <c r="G810" t="s">
        <v>6880</v>
      </c>
      <c r="H810" t="s">
        <v>2119</v>
      </c>
      <c r="I810" t="s">
        <v>2129</v>
      </c>
    </row>
    <row r="811" spans="1:9" x14ac:dyDescent="0.2">
      <c r="A811" t="s">
        <v>4581</v>
      </c>
      <c r="B811">
        <v>18207</v>
      </c>
      <c r="C811" t="s">
        <v>4243</v>
      </c>
      <c r="D811" t="s">
        <v>2131</v>
      </c>
      <c r="E811" t="s">
        <v>4323</v>
      </c>
      <c r="F811" t="s">
        <v>2130</v>
      </c>
      <c r="G811" t="s">
        <v>6881</v>
      </c>
      <c r="H811" t="s">
        <v>2119</v>
      </c>
      <c r="I811" t="s">
        <v>2131</v>
      </c>
    </row>
    <row r="812" spans="1:9" x14ac:dyDescent="0.2">
      <c r="A812" t="s">
        <v>4629</v>
      </c>
      <c r="B812">
        <v>18208</v>
      </c>
      <c r="C812" t="s">
        <v>4243</v>
      </c>
      <c r="D812" t="s">
        <v>2133</v>
      </c>
      <c r="E812" t="s">
        <v>4323</v>
      </c>
      <c r="F812" t="s">
        <v>2132</v>
      </c>
      <c r="G812" t="s">
        <v>6882</v>
      </c>
      <c r="H812" t="s">
        <v>2119</v>
      </c>
      <c r="I812" t="s">
        <v>2133</v>
      </c>
    </row>
    <row r="813" spans="1:9" x14ac:dyDescent="0.2">
      <c r="A813" t="s">
        <v>4677</v>
      </c>
      <c r="B813">
        <v>18209</v>
      </c>
      <c r="C813" t="s">
        <v>4243</v>
      </c>
      <c r="D813" t="s">
        <v>2135</v>
      </c>
      <c r="E813" t="s">
        <v>4323</v>
      </c>
      <c r="F813" t="s">
        <v>2134</v>
      </c>
      <c r="G813" t="s">
        <v>6883</v>
      </c>
      <c r="H813" t="s">
        <v>2119</v>
      </c>
      <c r="I813" t="s">
        <v>2135</v>
      </c>
    </row>
    <row r="814" spans="1:9" x14ac:dyDescent="0.2">
      <c r="A814" t="s">
        <v>4725</v>
      </c>
      <c r="B814">
        <v>18210</v>
      </c>
      <c r="C814" t="s">
        <v>4243</v>
      </c>
      <c r="D814" t="s">
        <v>2137</v>
      </c>
      <c r="E814" t="s">
        <v>4323</v>
      </c>
      <c r="F814" t="s">
        <v>2136</v>
      </c>
      <c r="G814" t="s">
        <v>6884</v>
      </c>
      <c r="H814" t="s">
        <v>2119</v>
      </c>
      <c r="I814" t="s">
        <v>2137</v>
      </c>
    </row>
    <row r="815" spans="1:9" x14ac:dyDescent="0.2">
      <c r="A815" t="s">
        <v>4773</v>
      </c>
      <c r="B815">
        <v>18322</v>
      </c>
      <c r="C815" t="s">
        <v>4243</v>
      </c>
      <c r="D815" t="s">
        <v>2139</v>
      </c>
      <c r="E815" t="s">
        <v>4323</v>
      </c>
      <c r="F815" t="s">
        <v>2138</v>
      </c>
      <c r="G815" t="s">
        <v>6885</v>
      </c>
      <c r="H815" t="s">
        <v>2119</v>
      </c>
      <c r="I815" t="s">
        <v>2139</v>
      </c>
    </row>
    <row r="816" spans="1:9" x14ac:dyDescent="0.2">
      <c r="A816" t="s">
        <v>4821</v>
      </c>
      <c r="B816">
        <v>18382</v>
      </c>
      <c r="C816" t="s">
        <v>4243</v>
      </c>
      <c r="D816" t="s">
        <v>844</v>
      </c>
      <c r="E816" t="s">
        <v>4323</v>
      </c>
      <c r="F816" t="s">
        <v>2140</v>
      </c>
      <c r="G816" t="s">
        <v>6886</v>
      </c>
      <c r="H816" t="s">
        <v>2119</v>
      </c>
      <c r="I816" t="s">
        <v>844</v>
      </c>
    </row>
    <row r="817" spans="1:9" x14ac:dyDescent="0.2">
      <c r="A817" t="s">
        <v>4869</v>
      </c>
      <c r="B817">
        <v>18404</v>
      </c>
      <c r="C817" t="s">
        <v>4243</v>
      </c>
      <c r="D817" t="s">
        <v>2142</v>
      </c>
      <c r="E817" t="s">
        <v>4323</v>
      </c>
      <c r="F817" t="s">
        <v>2141</v>
      </c>
      <c r="G817" t="s">
        <v>6887</v>
      </c>
      <c r="H817" t="s">
        <v>2119</v>
      </c>
      <c r="I817" t="s">
        <v>2142</v>
      </c>
    </row>
    <row r="818" spans="1:9" x14ac:dyDescent="0.2">
      <c r="A818" t="s">
        <v>4917</v>
      </c>
      <c r="B818">
        <v>18423</v>
      </c>
      <c r="C818" t="s">
        <v>4243</v>
      </c>
      <c r="D818" t="s">
        <v>2144</v>
      </c>
      <c r="E818" t="s">
        <v>4323</v>
      </c>
      <c r="F818" t="s">
        <v>2143</v>
      </c>
      <c r="G818" t="s">
        <v>6888</v>
      </c>
      <c r="H818" t="s">
        <v>2119</v>
      </c>
      <c r="I818" t="s">
        <v>2144</v>
      </c>
    </row>
    <row r="819" spans="1:9" x14ac:dyDescent="0.2">
      <c r="A819" t="s">
        <v>4965</v>
      </c>
      <c r="B819">
        <v>18442</v>
      </c>
      <c r="C819" t="s">
        <v>4243</v>
      </c>
      <c r="D819" t="s">
        <v>2146</v>
      </c>
      <c r="E819" t="s">
        <v>4323</v>
      </c>
      <c r="F819" t="s">
        <v>2145</v>
      </c>
      <c r="G819" t="s">
        <v>6889</v>
      </c>
      <c r="H819" t="s">
        <v>2119</v>
      </c>
      <c r="I819" t="s">
        <v>2146</v>
      </c>
    </row>
    <row r="820" spans="1:9" x14ac:dyDescent="0.2">
      <c r="A820" t="s">
        <v>5013</v>
      </c>
      <c r="B820">
        <v>18481</v>
      </c>
      <c r="C820" t="s">
        <v>4243</v>
      </c>
      <c r="D820" t="s">
        <v>2148</v>
      </c>
      <c r="E820" t="s">
        <v>4323</v>
      </c>
      <c r="F820" t="s">
        <v>2147</v>
      </c>
      <c r="G820" t="s">
        <v>6890</v>
      </c>
      <c r="H820" t="s">
        <v>2119</v>
      </c>
      <c r="I820" t="s">
        <v>2148</v>
      </c>
    </row>
    <row r="821" spans="1:9" x14ac:dyDescent="0.2">
      <c r="A821" t="s">
        <v>5060</v>
      </c>
      <c r="B821">
        <v>18483</v>
      </c>
      <c r="C821" t="s">
        <v>4243</v>
      </c>
      <c r="D821" t="s">
        <v>2150</v>
      </c>
      <c r="E821" t="s">
        <v>4323</v>
      </c>
      <c r="F821" t="s">
        <v>2149</v>
      </c>
      <c r="G821" t="s">
        <v>6891</v>
      </c>
      <c r="H821" t="s">
        <v>2119</v>
      </c>
      <c r="I821" t="s">
        <v>2150</v>
      </c>
    </row>
    <row r="822" spans="1:9" x14ac:dyDescent="0.2">
      <c r="A822" t="s">
        <v>5107</v>
      </c>
      <c r="B822">
        <v>18501</v>
      </c>
      <c r="C822" t="s">
        <v>4243</v>
      </c>
      <c r="D822" t="s">
        <v>2152</v>
      </c>
      <c r="E822" t="s">
        <v>4323</v>
      </c>
      <c r="F822" t="s">
        <v>2151</v>
      </c>
      <c r="G822" t="s">
        <v>6892</v>
      </c>
      <c r="H822" t="s">
        <v>2119</v>
      </c>
      <c r="I822" t="s">
        <v>2152</v>
      </c>
    </row>
    <row r="823" spans="1:9" x14ac:dyDescent="0.2">
      <c r="A823" t="s">
        <v>4293</v>
      </c>
      <c r="B823">
        <v>19000</v>
      </c>
      <c r="C823" t="s">
        <v>4244</v>
      </c>
      <c r="D823" t="s">
        <v>2154</v>
      </c>
      <c r="E823" t="s">
        <v>4274</v>
      </c>
      <c r="F823" t="s">
        <v>2153</v>
      </c>
      <c r="G823" t="s">
        <v>6893</v>
      </c>
      <c r="H823" t="s">
        <v>2154</v>
      </c>
    </row>
    <row r="824" spans="1:9" x14ac:dyDescent="0.2">
      <c r="A824" t="s">
        <v>4342</v>
      </c>
      <c r="B824">
        <v>19201</v>
      </c>
      <c r="C824" t="s">
        <v>4244</v>
      </c>
      <c r="D824" t="s">
        <v>2156</v>
      </c>
      <c r="E824" t="s">
        <v>4323</v>
      </c>
      <c r="F824" t="s">
        <v>2155</v>
      </c>
      <c r="G824" t="s">
        <v>6894</v>
      </c>
      <c r="H824" t="s">
        <v>2154</v>
      </c>
      <c r="I824" t="s">
        <v>2156</v>
      </c>
    </row>
    <row r="825" spans="1:9" x14ac:dyDescent="0.2">
      <c r="A825" t="s">
        <v>4390</v>
      </c>
      <c r="B825">
        <v>19202</v>
      </c>
      <c r="C825" t="s">
        <v>4244</v>
      </c>
      <c r="D825" t="s">
        <v>2158</v>
      </c>
      <c r="E825" t="s">
        <v>4323</v>
      </c>
      <c r="F825" t="s">
        <v>2157</v>
      </c>
      <c r="G825" t="s">
        <v>6895</v>
      </c>
      <c r="H825" t="s">
        <v>2154</v>
      </c>
      <c r="I825" t="s">
        <v>2158</v>
      </c>
    </row>
    <row r="826" spans="1:9" x14ac:dyDescent="0.2">
      <c r="A826" t="s">
        <v>4438</v>
      </c>
      <c r="B826">
        <v>19204</v>
      </c>
      <c r="C826" t="s">
        <v>4244</v>
      </c>
      <c r="D826" t="s">
        <v>2160</v>
      </c>
      <c r="E826" t="s">
        <v>4323</v>
      </c>
      <c r="F826" t="s">
        <v>2159</v>
      </c>
      <c r="G826" t="s">
        <v>6896</v>
      </c>
      <c r="H826" t="s">
        <v>2154</v>
      </c>
      <c r="I826" t="s">
        <v>2160</v>
      </c>
    </row>
    <row r="827" spans="1:9" x14ac:dyDescent="0.2">
      <c r="A827" t="s">
        <v>4486</v>
      </c>
      <c r="B827">
        <v>19205</v>
      </c>
      <c r="C827" t="s">
        <v>4244</v>
      </c>
      <c r="D827" t="s">
        <v>2162</v>
      </c>
      <c r="E827" t="s">
        <v>4323</v>
      </c>
      <c r="F827" t="s">
        <v>2161</v>
      </c>
      <c r="G827" t="s">
        <v>6897</v>
      </c>
      <c r="H827" t="s">
        <v>2154</v>
      </c>
      <c r="I827" t="s">
        <v>2162</v>
      </c>
    </row>
    <row r="828" spans="1:9" x14ac:dyDescent="0.2">
      <c r="A828" t="s">
        <v>4534</v>
      </c>
      <c r="B828">
        <v>19206</v>
      </c>
      <c r="C828" t="s">
        <v>4244</v>
      </c>
      <c r="D828" t="s">
        <v>2164</v>
      </c>
      <c r="E828" t="s">
        <v>4323</v>
      </c>
      <c r="F828" t="s">
        <v>2163</v>
      </c>
      <c r="G828" t="s">
        <v>6898</v>
      </c>
      <c r="H828" t="s">
        <v>2154</v>
      </c>
      <c r="I828" t="s">
        <v>2164</v>
      </c>
    </row>
    <row r="829" spans="1:9" x14ac:dyDescent="0.2">
      <c r="A829" t="s">
        <v>4582</v>
      </c>
      <c r="B829">
        <v>19207</v>
      </c>
      <c r="C829" t="s">
        <v>4244</v>
      </c>
      <c r="D829" t="s">
        <v>2166</v>
      </c>
      <c r="E829" t="s">
        <v>4323</v>
      </c>
      <c r="F829" t="s">
        <v>2165</v>
      </c>
      <c r="G829" t="s">
        <v>6899</v>
      </c>
      <c r="H829" t="s">
        <v>2154</v>
      </c>
      <c r="I829" t="s">
        <v>2166</v>
      </c>
    </row>
    <row r="830" spans="1:9" x14ac:dyDescent="0.2">
      <c r="A830" t="s">
        <v>4630</v>
      </c>
      <c r="B830">
        <v>19208</v>
      </c>
      <c r="C830" t="s">
        <v>4244</v>
      </c>
      <c r="D830" t="s">
        <v>2168</v>
      </c>
      <c r="E830" t="s">
        <v>4323</v>
      </c>
      <c r="F830" t="s">
        <v>2167</v>
      </c>
      <c r="G830" t="s">
        <v>6900</v>
      </c>
      <c r="H830" t="s">
        <v>2154</v>
      </c>
      <c r="I830" t="s">
        <v>2168</v>
      </c>
    </row>
    <row r="831" spans="1:9" x14ac:dyDescent="0.2">
      <c r="A831" t="s">
        <v>4678</v>
      </c>
      <c r="B831">
        <v>19209</v>
      </c>
      <c r="C831" t="s">
        <v>4244</v>
      </c>
      <c r="D831" t="s">
        <v>2170</v>
      </c>
      <c r="E831" t="s">
        <v>4323</v>
      </c>
      <c r="F831" t="s">
        <v>2169</v>
      </c>
      <c r="G831" t="s">
        <v>6901</v>
      </c>
      <c r="H831" t="s">
        <v>2154</v>
      </c>
      <c r="I831" t="s">
        <v>2170</v>
      </c>
    </row>
    <row r="832" spans="1:9" x14ac:dyDescent="0.2">
      <c r="A832" t="s">
        <v>4726</v>
      </c>
      <c r="B832">
        <v>19210</v>
      </c>
      <c r="C832" t="s">
        <v>4244</v>
      </c>
      <c r="D832" t="s">
        <v>2172</v>
      </c>
      <c r="E832" t="s">
        <v>4323</v>
      </c>
      <c r="F832" t="s">
        <v>2171</v>
      </c>
      <c r="G832" t="s">
        <v>6902</v>
      </c>
      <c r="H832" t="s">
        <v>2154</v>
      </c>
      <c r="I832" t="s">
        <v>2172</v>
      </c>
    </row>
    <row r="833" spans="1:9" x14ac:dyDescent="0.2">
      <c r="A833" t="s">
        <v>4774</v>
      </c>
      <c r="B833">
        <v>19211</v>
      </c>
      <c r="C833" t="s">
        <v>4244</v>
      </c>
      <c r="D833" t="s">
        <v>2174</v>
      </c>
      <c r="E833" t="s">
        <v>4323</v>
      </c>
      <c r="F833" t="s">
        <v>2173</v>
      </c>
      <c r="G833" t="s">
        <v>6903</v>
      </c>
      <c r="H833" t="s">
        <v>2154</v>
      </c>
      <c r="I833" t="s">
        <v>2174</v>
      </c>
    </row>
    <row r="834" spans="1:9" x14ac:dyDescent="0.2">
      <c r="A834" t="s">
        <v>4822</v>
      </c>
      <c r="B834">
        <v>19212</v>
      </c>
      <c r="C834" t="s">
        <v>4244</v>
      </c>
      <c r="D834" t="s">
        <v>2176</v>
      </c>
      <c r="E834" t="s">
        <v>4323</v>
      </c>
      <c r="F834" t="s">
        <v>2175</v>
      </c>
      <c r="G834" t="s">
        <v>6904</v>
      </c>
      <c r="H834" t="s">
        <v>2154</v>
      </c>
      <c r="I834" t="s">
        <v>2176</v>
      </c>
    </row>
    <row r="835" spans="1:9" x14ac:dyDescent="0.2">
      <c r="A835" t="s">
        <v>4870</v>
      </c>
      <c r="B835">
        <v>19213</v>
      </c>
      <c r="C835" t="s">
        <v>4244</v>
      </c>
      <c r="D835" t="s">
        <v>2178</v>
      </c>
      <c r="E835" t="s">
        <v>4323</v>
      </c>
      <c r="F835" t="s">
        <v>2177</v>
      </c>
      <c r="G835" t="s">
        <v>6905</v>
      </c>
      <c r="H835" t="s">
        <v>2154</v>
      </c>
      <c r="I835" t="s">
        <v>2178</v>
      </c>
    </row>
    <row r="836" spans="1:9" x14ac:dyDescent="0.2">
      <c r="A836" t="s">
        <v>4918</v>
      </c>
      <c r="B836">
        <v>19214</v>
      </c>
      <c r="C836" t="s">
        <v>4244</v>
      </c>
      <c r="D836" t="s">
        <v>2180</v>
      </c>
      <c r="E836" t="s">
        <v>4323</v>
      </c>
      <c r="F836" t="s">
        <v>2179</v>
      </c>
      <c r="G836" t="s">
        <v>6906</v>
      </c>
      <c r="H836" t="s">
        <v>2154</v>
      </c>
      <c r="I836" t="s">
        <v>2180</v>
      </c>
    </row>
    <row r="837" spans="1:9" x14ac:dyDescent="0.2">
      <c r="A837" t="s">
        <v>4966</v>
      </c>
      <c r="B837">
        <v>19346</v>
      </c>
      <c r="C837" t="s">
        <v>4244</v>
      </c>
      <c r="D837" t="s">
        <v>2182</v>
      </c>
      <c r="E837" t="s">
        <v>4323</v>
      </c>
      <c r="F837" t="s">
        <v>2181</v>
      </c>
      <c r="G837" t="s">
        <v>6907</v>
      </c>
      <c r="H837" t="s">
        <v>2154</v>
      </c>
      <c r="I837" t="s">
        <v>2182</v>
      </c>
    </row>
    <row r="838" spans="1:9" x14ac:dyDescent="0.2">
      <c r="A838" t="s">
        <v>5014</v>
      </c>
      <c r="B838">
        <v>19364</v>
      </c>
      <c r="C838" t="s">
        <v>4244</v>
      </c>
      <c r="D838" t="s">
        <v>2184</v>
      </c>
      <c r="E838" t="s">
        <v>4323</v>
      </c>
      <c r="F838" t="s">
        <v>2183</v>
      </c>
      <c r="G838" t="s">
        <v>6908</v>
      </c>
      <c r="H838" t="s">
        <v>2154</v>
      </c>
      <c r="I838" t="s">
        <v>2184</v>
      </c>
    </row>
    <row r="839" spans="1:9" x14ac:dyDescent="0.2">
      <c r="A839" t="s">
        <v>5061</v>
      </c>
      <c r="B839">
        <v>19365</v>
      </c>
      <c r="C839" t="s">
        <v>4244</v>
      </c>
      <c r="D839" t="s">
        <v>2186</v>
      </c>
      <c r="E839" t="s">
        <v>4323</v>
      </c>
      <c r="F839" t="s">
        <v>2185</v>
      </c>
      <c r="G839" t="s">
        <v>6909</v>
      </c>
      <c r="H839" t="s">
        <v>2154</v>
      </c>
      <c r="I839" t="s">
        <v>2186</v>
      </c>
    </row>
    <row r="840" spans="1:9" x14ac:dyDescent="0.2">
      <c r="A840" t="s">
        <v>5108</v>
      </c>
      <c r="B840">
        <v>19366</v>
      </c>
      <c r="C840" t="s">
        <v>4244</v>
      </c>
      <c r="D840" t="s">
        <v>954</v>
      </c>
      <c r="E840" t="s">
        <v>4323</v>
      </c>
      <c r="F840" t="s">
        <v>2187</v>
      </c>
      <c r="G840" t="s">
        <v>6910</v>
      </c>
      <c r="H840" t="s">
        <v>2154</v>
      </c>
      <c r="I840" t="s">
        <v>954</v>
      </c>
    </row>
    <row r="841" spans="1:9" x14ac:dyDescent="0.2">
      <c r="A841" t="s">
        <v>5154</v>
      </c>
      <c r="B841">
        <v>19368</v>
      </c>
      <c r="C841" t="s">
        <v>4244</v>
      </c>
      <c r="D841" t="s">
        <v>2189</v>
      </c>
      <c r="E841" t="s">
        <v>4323</v>
      </c>
      <c r="F841" t="s">
        <v>2188</v>
      </c>
      <c r="G841" t="s">
        <v>6911</v>
      </c>
      <c r="H841" t="s">
        <v>2154</v>
      </c>
      <c r="I841" t="s">
        <v>2189</v>
      </c>
    </row>
    <row r="842" spans="1:9" x14ac:dyDescent="0.2">
      <c r="A842" t="s">
        <v>5199</v>
      </c>
      <c r="B842">
        <v>19384</v>
      </c>
      <c r="C842" t="s">
        <v>4244</v>
      </c>
      <c r="D842" t="s">
        <v>2191</v>
      </c>
      <c r="E842" t="s">
        <v>4323</v>
      </c>
      <c r="F842" t="s">
        <v>2190</v>
      </c>
      <c r="G842" t="s">
        <v>6912</v>
      </c>
      <c r="H842" t="s">
        <v>2154</v>
      </c>
      <c r="I842" t="s">
        <v>2191</v>
      </c>
    </row>
    <row r="843" spans="1:9" x14ac:dyDescent="0.2">
      <c r="A843" t="s">
        <v>5242</v>
      </c>
      <c r="B843">
        <v>19422</v>
      </c>
      <c r="C843" t="s">
        <v>4244</v>
      </c>
      <c r="D843" t="s">
        <v>2193</v>
      </c>
      <c r="E843" t="s">
        <v>4323</v>
      </c>
      <c r="F843" t="s">
        <v>2192</v>
      </c>
      <c r="G843" t="s">
        <v>6913</v>
      </c>
      <c r="H843" t="s">
        <v>2154</v>
      </c>
      <c r="I843" t="s">
        <v>2193</v>
      </c>
    </row>
    <row r="844" spans="1:9" x14ac:dyDescent="0.2">
      <c r="A844" t="s">
        <v>5281</v>
      </c>
      <c r="B844">
        <v>19423</v>
      </c>
      <c r="C844" t="s">
        <v>4244</v>
      </c>
      <c r="D844" t="s">
        <v>2195</v>
      </c>
      <c r="E844" t="s">
        <v>4323</v>
      </c>
      <c r="F844" t="s">
        <v>2194</v>
      </c>
      <c r="G844" t="s">
        <v>6914</v>
      </c>
      <c r="H844" t="s">
        <v>2154</v>
      </c>
      <c r="I844" t="s">
        <v>2195</v>
      </c>
    </row>
    <row r="845" spans="1:9" x14ac:dyDescent="0.2">
      <c r="A845" t="s">
        <v>5318</v>
      </c>
      <c r="B845">
        <v>19424</v>
      </c>
      <c r="C845" t="s">
        <v>4244</v>
      </c>
      <c r="D845" t="s">
        <v>2197</v>
      </c>
      <c r="E845" t="s">
        <v>4323</v>
      </c>
      <c r="F845" t="s">
        <v>2196</v>
      </c>
      <c r="G845" t="s">
        <v>6915</v>
      </c>
      <c r="H845" t="s">
        <v>2154</v>
      </c>
      <c r="I845" t="s">
        <v>2197</v>
      </c>
    </row>
    <row r="846" spans="1:9" x14ac:dyDescent="0.2">
      <c r="A846" t="s">
        <v>5354</v>
      </c>
      <c r="B846">
        <v>19425</v>
      </c>
      <c r="C846" t="s">
        <v>4244</v>
      </c>
      <c r="D846" t="s">
        <v>2199</v>
      </c>
      <c r="E846" t="s">
        <v>4323</v>
      </c>
      <c r="F846" t="s">
        <v>2198</v>
      </c>
      <c r="G846" t="s">
        <v>6916</v>
      </c>
      <c r="H846" t="s">
        <v>2154</v>
      </c>
      <c r="I846" t="s">
        <v>2199</v>
      </c>
    </row>
    <row r="847" spans="1:9" x14ac:dyDescent="0.2">
      <c r="A847" t="s">
        <v>5390</v>
      </c>
      <c r="B847">
        <v>19429</v>
      </c>
      <c r="C847" t="s">
        <v>4244</v>
      </c>
      <c r="D847" t="s">
        <v>2201</v>
      </c>
      <c r="E847" t="s">
        <v>4323</v>
      </c>
      <c r="F847" t="s">
        <v>2200</v>
      </c>
      <c r="G847" t="s">
        <v>6917</v>
      </c>
      <c r="H847" t="s">
        <v>2154</v>
      </c>
      <c r="I847" t="s">
        <v>2201</v>
      </c>
    </row>
    <row r="848" spans="1:9" x14ac:dyDescent="0.2">
      <c r="A848" t="s">
        <v>5425</v>
      </c>
      <c r="B848">
        <v>19430</v>
      </c>
      <c r="C848" t="s">
        <v>4244</v>
      </c>
      <c r="D848" t="s">
        <v>2203</v>
      </c>
      <c r="E848" t="s">
        <v>4323</v>
      </c>
      <c r="F848" t="s">
        <v>2202</v>
      </c>
      <c r="G848" t="s">
        <v>6918</v>
      </c>
      <c r="H848" t="s">
        <v>2154</v>
      </c>
      <c r="I848" t="s">
        <v>2203</v>
      </c>
    </row>
    <row r="849" spans="1:9" x14ac:dyDescent="0.2">
      <c r="A849" t="s">
        <v>5457</v>
      </c>
      <c r="B849">
        <v>19442</v>
      </c>
      <c r="C849" t="s">
        <v>4244</v>
      </c>
      <c r="D849" t="s">
        <v>2205</v>
      </c>
      <c r="E849" t="s">
        <v>4323</v>
      </c>
      <c r="F849" t="s">
        <v>2204</v>
      </c>
      <c r="G849" t="s">
        <v>6919</v>
      </c>
      <c r="H849" t="s">
        <v>2154</v>
      </c>
      <c r="I849" t="s">
        <v>2205</v>
      </c>
    </row>
    <row r="850" spans="1:9" x14ac:dyDescent="0.2">
      <c r="A850" t="s">
        <v>5489</v>
      </c>
      <c r="B850">
        <v>19443</v>
      </c>
      <c r="C850" t="s">
        <v>4244</v>
      </c>
      <c r="D850" t="s">
        <v>2207</v>
      </c>
      <c r="E850" t="s">
        <v>4323</v>
      </c>
      <c r="F850" t="s">
        <v>2206</v>
      </c>
      <c r="G850" t="s">
        <v>6920</v>
      </c>
      <c r="H850" t="s">
        <v>2154</v>
      </c>
      <c r="I850" t="s">
        <v>2207</v>
      </c>
    </row>
    <row r="851" spans="1:9" x14ac:dyDescent="0.2">
      <c r="A851" t="s">
        <v>4294</v>
      </c>
      <c r="B851">
        <v>20000</v>
      </c>
      <c r="C851" t="s">
        <v>4245</v>
      </c>
      <c r="D851" t="s">
        <v>2209</v>
      </c>
      <c r="E851" t="s">
        <v>4274</v>
      </c>
      <c r="F851" t="s">
        <v>2208</v>
      </c>
      <c r="G851" t="s">
        <v>6921</v>
      </c>
      <c r="H851" t="s">
        <v>2209</v>
      </c>
    </row>
    <row r="852" spans="1:9" x14ac:dyDescent="0.2">
      <c r="A852" t="s">
        <v>4343</v>
      </c>
      <c r="B852">
        <v>20201</v>
      </c>
      <c r="C852" t="s">
        <v>4245</v>
      </c>
      <c r="D852" t="s">
        <v>2211</v>
      </c>
      <c r="E852" t="s">
        <v>4323</v>
      </c>
      <c r="F852" t="s">
        <v>2210</v>
      </c>
      <c r="G852" t="s">
        <v>6922</v>
      </c>
      <c r="H852" t="s">
        <v>2209</v>
      </c>
      <c r="I852" t="s">
        <v>2211</v>
      </c>
    </row>
    <row r="853" spans="1:9" x14ac:dyDescent="0.2">
      <c r="A853" t="s">
        <v>4391</v>
      </c>
      <c r="B853">
        <v>20202</v>
      </c>
      <c r="C853" t="s">
        <v>4245</v>
      </c>
      <c r="D853" t="s">
        <v>2213</v>
      </c>
      <c r="E853" t="s">
        <v>4323</v>
      </c>
      <c r="F853" t="s">
        <v>2212</v>
      </c>
      <c r="G853" t="s">
        <v>6923</v>
      </c>
      <c r="H853" t="s">
        <v>2209</v>
      </c>
      <c r="I853" t="s">
        <v>2213</v>
      </c>
    </row>
    <row r="854" spans="1:9" x14ac:dyDescent="0.2">
      <c r="A854" t="s">
        <v>4439</v>
      </c>
      <c r="B854">
        <v>20203</v>
      </c>
      <c r="C854" t="s">
        <v>4245</v>
      </c>
      <c r="D854" t="s">
        <v>2215</v>
      </c>
      <c r="E854" t="s">
        <v>4323</v>
      </c>
      <c r="F854" t="s">
        <v>2214</v>
      </c>
      <c r="G854" t="s">
        <v>6924</v>
      </c>
      <c r="H854" t="s">
        <v>2209</v>
      </c>
      <c r="I854" t="s">
        <v>2215</v>
      </c>
    </row>
    <row r="855" spans="1:9" x14ac:dyDescent="0.2">
      <c r="A855" t="s">
        <v>4487</v>
      </c>
      <c r="B855">
        <v>20204</v>
      </c>
      <c r="C855" t="s">
        <v>4245</v>
      </c>
      <c r="D855" t="s">
        <v>2217</v>
      </c>
      <c r="E855" t="s">
        <v>4323</v>
      </c>
      <c r="F855" t="s">
        <v>2216</v>
      </c>
      <c r="G855" t="s">
        <v>6925</v>
      </c>
      <c r="H855" t="s">
        <v>2209</v>
      </c>
      <c r="I855" t="s">
        <v>2217</v>
      </c>
    </row>
    <row r="856" spans="1:9" x14ac:dyDescent="0.2">
      <c r="A856" t="s">
        <v>4535</v>
      </c>
      <c r="B856">
        <v>20205</v>
      </c>
      <c r="C856" t="s">
        <v>4245</v>
      </c>
      <c r="D856" t="s">
        <v>2219</v>
      </c>
      <c r="E856" t="s">
        <v>4323</v>
      </c>
      <c r="F856" t="s">
        <v>2218</v>
      </c>
      <c r="G856" t="s">
        <v>6926</v>
      </c>
      <c r="H856" t="s">
        <v>2209</v>
      </c>
      <c r="I856" t="s">
        <v>2219</v>
      </c>
    </row>
    <row r="857" spans="1:9" x14ac:dyDescent="0.2">
      <c r="A857" t="s">
        <v>4583</v>
      </c>
      <c r="B857">
        <v>20206</v>
      </c>
      <c r="C857" t="s">
        <v>4245</v>
      </c>
      <c r="D857" t="s">
        <v>2221</v>
      </c>
      <c r="E857" t="s">
        <v>4323</v>
      </c>
      <c r="F857" t="s">
        <v>2220</v>
      </c>
      <c r="G857" t="s">
        <v>6927</v>
      </c>
      <c r="H857" t="s">
        <v>2209</v>
      </c>
      <c r="I857" t="s">
        <v>2221</v>
      </c>
    </row>
    <row r="858" spans="1:9" x14ac:dyDescent="0.2">
      <c r="A858" t="s">
        <v>4631</v>
      </c>
      <c r="B858">
        <v>20207</v>
      </c>
      <c r="C858" t="s">
        <v>4245</v>
      </c>
      <c r="D858" t="s">
        <v>2223</v>
      </c>
      <c r="E858" t="s">
        <v>4323</v>
      </c>
      <c r="F858" t="s">
        <v>2222</v>
      </c>
      <c r="G858" t="s">
        <v>6928</v>
      </c>
      <c r="H858" t="s">
        <v>2209</v>
      </c>
      <c r="I858" t="s">
        <v>2223</v>
      </c>
    </row>
    <row r="859" spans="1:9" x14ac:dyDescent="0.2">
      <c r="A859" t="s">
        <v>4679</v>
      </c>
      <c r="B859">
        <v>20208</v>
      </c>
      <c r="C859" t="s">
        <v>4245</v>
      </c>
      <c r="D859" t="s">
        <v>2225</v>
      </c>
      <c r="E859" t="s">
        <v>4323</v>
      </c>
      <c r="F859" t="s">
        <v>2224</v>
      </c>
      <c r="G859" t="s">
        <v>6929</v>
      </c>
      <c r="H859" t="s">
        <v>2209</v>
      </c>
      <c r="I859" t="s">
        <v>2225</v>
      </c>
    </row>
    <row r="860" spans="1:9" x14ac:dyDescent="0.2">
      <c r="A860" t="s">
        <v>4727</v>
      </c>
      <c r="B860">
        <v>20209</v>
      </c>
      <c r="C860" t="s">
        <v>4245</v>
      </c>
      <c r="D860" t="s">
        <v>2227</v>
      </c>
      <c r="E860" t="s">
        <v>4323</v>
      </c>
      <c r="F860" t="s">
        <v>2226</v>
      </c>
      <c r="G860" t="s">
        <v>6930</v>
      </c>
      <c r="H860" t="s">
        <v>2209</v>
      </c>
      <c r="I860" t="s">
        <v>2227</v>
      </c>
    </row>
    <row r="861" spans="1:9" x14ac:dyDescent="0.2">
      <c r="A861" t="s">
        <v>4775</v>
      </c>
      <c r="B861">
        <v>20210</v>
      </c>
      <c r="C861" t="s">
        <v>4245</v>
      </c>
      <c r="D861" t="s">
        <v>2229</v>
      </c>
      <c r="E861" t="s">
        <v>4323</v>
      </c>
      <c r="F861" t="s">
        <v>2228</v>
      </c>
      <c r="G861" t="s">
        <v>6931</v>
      </c>
      <c r="H861" t="s">
        <v>2209</v>
      </c>
      <c r="I861" t="s">
        <v>2229</v>
      </c>
    </row>
    <row r="862" spans="1:9" x14ac:dyDescent="0.2">
      <c r="A862" t="s">
        <v>4823</v>
      </c>
      <c r="B862">
        <v>20211</v>
      </c>
      <c r="C862" t="s">
        <v>4245</v>
      </c>
      <c r="D862" t="s">
        <v>2231</v>
      </c>
      <c r="E862" t="s">
        <v>4323</v>
      </c>
      <c r="F862" t="s">
        <v>2230</v>
      </c>
      <c r="G862" t="s">
        <v>6932</v>
      </c>
      <c r="H862" t="s">
        <v>2209</v>
      </c>
      <c r="I862" t="s">
        <v>2231</v>
      </c>
    </row>
    <row r="863" spans="1:9" x14ac:dyDescent="0.2">
      <c r="A863" t="s">
        <v>4871</v>
      </c>
      <c r="B863">
        <v>20212</v>
      </c>
      <c r="C863" t="s">
        <v>4245</v>
      </c>
      <c r="D863" t="s">
        <v>2233</v>
      </c>
      <c r="E863" t="s">
        <v>4323</v>
      </c>
      <c r="F863" t="s">
        <v>2232</v>
      </c>
      <c r="G863" t="s">
        <v>6933</v>
      </c>
      <c r="H863" t="s">
        <v>2209</v>
      </c>
      <c r="I863" t="s">
        <v>2233</v>
      </c>
    </row>
    <row r="864" spans="1:9" x14ac:dyDescent="0.2">
      <c r="A864" t="s">
        <v>4919</v>
      </c>
      <c r="B864">
        <v>20213</v>
      </c>
      <c r="C864" t="s">
        <v>4245</v>
      </c>
      <c r="D864" t="s">
        <v>2235</v>
      </c>
      <c r="E864" t="s">
        <v>4323</v>
      </c>
      <c r="F864" t="s">
        <v>2234</v>
      </c>
      <c r="G864" t="s">
        <v>6934</v>
      </c>
      <c r="H864" t="s">
        <v>2209</v>
      </c>
      <c r="I864" t="s">
        <v>2235</v>
      </c>
    </row>
    <row r="865" spans="1:9" x14ac:dyDescent="0.2">
      <c r="A865" t="s">
        <v>4967</v>
      </c>
      <c r="B865">
        <v>20214</v>
      </c>
      <c r="C865" t="s">
        <v>4245</v>
      </c>
      <c r="D865" t="s">
        <v>2237</v>
      </c>
      <c r="E865" t="s">
        <v>4323</v>
      </c>
      <c r="F865" t="s">
        <v>2236</v>
      </c>
      <c r="G865" t="s">
        <v>6935</v>
      </c>
      <c r="H865" t="s">
        <v>2209</v>
      </c>
      <c r="I865" t="s">
        <v>2237</v>
      </c>
    </row>
    <row r="866" spans="1:9" x14ac:dyDescent="0.2">
      <c r="A866" t="s">
        <v>5015</v>
      </c>
      <c r="B866">
        <v>20215</v>
      </c>
      <c r="C866" t="s">
        <v>4245</v>
      </c>
      <c r="D866" t="s">
        <v>2239</v>
      </c>
      <c r="E866" t="s">
        <v>4323</v>
      </c>
      <c r="F866" t="s">
        <v>2238</v>
      </c>
      <c r="G866" t="s">
        <v>6936</v>
      </c>
      <c r="H866" t="s">
        <v>2209</v>
      </c>
      <c r="I866" t="s">
        <v>2239</v>
      </c>
    </row>
    <row r="867" spans="1:9" x14ac:dyDescent="0.2">
      <c r="A867" t="s">
        <v>5062</v>
      </c>
      <c r="B867">
        <v>20217</v>
      </c>
      <c r="C867" t="s">
        <v>4245</v>
      </c>
      <c r="D867" t="s">
        <v>2241</v>
      </c>
      <c r="E867" t="s">
        <v>4323</v>
      </c>
      <c r="F867" t="s">
        <v>2240</v>
      </c>
      <c r="G867" t="s">
        <v>6937</v>
      </c>
      <c r="H867" t="s">
        <v>2209</v>
      </c>
      <c r="I867" t="s">
        <v>2241</v>
      </c>
    </row>
    <row r="868" spans="1:9" x14ac:dyDescent="0.2">
      <c r="A868" t="s">
        <v>5109</v>
      </c>
      <c r="B868">
        <v>20218</v>
      </c>
      <c r="C868" t="s">
        <v>4245</v>
      </c>
      <c r="D868" t="s">
        <v>2243</v>
      </c>
      <c r="E868" t="s">
        <v>4323</v>
      </c>
      <c r="F868" t="s">
        <v>2242</v>
      </c>
      <c r="G868" t="s">
        <v>6938</v>
      </c>
      <c r="H868" t="s">
        <v>2209</v>
      </c>
      <c r="I868" t="s">
        <v>2243</v>
      </c>
    </row>
    <row r="869" spans="1:9" x14ac:dyDescent="0.2">
      <c r="A869" t="s">
        <v>5155</v>
      </c>
      <c r="B869">
        <v>20219</v>
      </c>
      <c r="C869" t="s">
        <v>4245</v>
      </c>
      <c r="D869" t="s">
        <v>2245</v>
      </c>
      <c r="E869" t="s">
        <v>4323</v>
      </c>
      <c r="F869" t="s">
        <v>2244</v>
      </c>
      <c r="G869" t="s">
        <v>6939</v>
      </c>
      <c r="H869" t="s">
        <v>2209</v>
      </c>
      <c r="I869" t="s">
        <v>2245</v>
      </c>
    </row>
    <row r="870" spans="1:9" x14ac:dyDescent="0.2">
      <c r="A870" t="s">
        <v>5200</v>
      </c>
      <c r="B870">
        <v>20220</v>
      </c>
      <c r="C870" t="s">
        <v>4245</v>
      </c>
      <c r="D870" t="s">
        <v>2247</v>
      </c>
      <c r="E870" t="s">
        <v>4323</v>
      </c>
      <c r="F870" t="s">
        <v>2246</v>
      </c>
      <c r="G870" t="s">
        <v>6940</v>
      </c>
      <c r="H870" t="s">
        <v>2209</v>
      </c>
      <c r="I870" t="s">
        <v>2247</v>
      </c>
    </row>
    <row r="871" spans="1:9" x14ac:dyDescent="0.2">
      <c r="A871" t="s">
        <v>5243</v>
      </c>
      <c r="B871">
        <v>20303</v>
      </c>
      <c r="C871" t="s">
        <v>4245</v>
      </c>
      <c r="D871" t="s">
        <v>2249</v>
      </c>
      <c r="E871" t="s">
        <v>4323</v>
      </c>
      <c r="F871" t="s">
        <v>2248</v>
      </c>
      <c r="G871" t="s">
        <v>6941</v>
      </c>
      <c r="H871" t="s">
        <v>2209</v>
      </c>
      <c r="I871" t="s">
        <v>2249</v>
      </c>
    </row>
    <row r="872" spans="1:9" x14ac:dyDescent="0.2">
      <c r="A872" t="s">
        <v>5282</v>
      </c>
      <c r="B872">
        <v>20304</v>
      </c>
      <c r="C872" t="s">
        <v>4245</v>
      </c>
      <c r="D872" t="s">
        <v>2251</v>
      </c>
      <c r="E872" t="s">
        <v>4323</v>
      </c>
      <c r="F872" t="s">
        <v>2250</v>
      </c>
      <c r="G872" t="s">
        <v>6942</v>
      </c>
      <c r="H872" t="s">
        <v>2209</v>
      </c>
      <c r="I872" t="s">
        <v>2251</v>
      </c>
    </row>
    <row r="873" spans="1:9" x14ac:dyDescent="0.2">
      <c r="A873" t="s">
        <v>5319</v>
      </c>
      <c r="B873">
        <v>20305</v>
      </c>
      <c r="C873" t="s">
        <v>4245</v>
      </c>
      <c r="D873" t="s">
        <v>1520</v>
      </c>
      <c r="E873" t="s">
        <v>4323</v>
      </c>
      <c r="F873" t="s">
        <v>2252</v>
      </c>
      <c r="G873" t="s">
        <v>6943</v>
      </c>
      <c r="H873" t="s">
        <v>2209</v>
      </c>
      <c r="I873" t="s">
        <v>1520</v>
      </c>
    </row>
    <row r="874" spans="1:9" x14ac:dyDescent="0.2">
      <c r="A874" t="s">
        <v>5355</v>
      </c>
      <c r="B874">
        <v>20306</v>
      </c>
      <c r="C874" t="s">
        <v>4245</v>
      </c>
      <c r="D874" t="s">
        <v>2254</v>
      </c>
      <c r="E874" t="s">
        <v>4323</v>
      </c>
      <c r="F874" t="s">
        <v>2253</v>
      </c>
      <c r="G874" t="s">
        <v>6944</v>
      </c>
      <c r="H874" t="s">
        <v>2209</v>
      </c>
      <c r="I874" t="s">
        <v>2254</v>
      </c>
    </row>
    <row r="875" spans="1:9" x14ac:dyDescent="0.2">
      <c r="A875" t="s">
        <v>5391</v>
      </c>
      <c r="B875">
        <v>20307</v>
      </c>
      <c r="C875" t="s">
        <v>4245</v>
      </c>
      <c r="D875" t="s">
        <v>2256</v>
      </c>
      <c r="E875" t="s">
        <v>4323</v>
      </c>
      <c r="F875" t="s">
        <v>2255</v>
      </c>
      <c r="G875" t="s">
        <v>6945</v>
      </c>
      <c r="H875" t="s">
        <v>2209</v>
      </c>
      <c r="I875" t="s">
        <v>2256</v>
      </c>
    </row>
    <row r="876" spans="1:9" x14ac:dyDescent="0.2">
      <c r="A876" t="s">
        <v>5426</v>
      </c>
      <c r="B876">
        <v>20309</v>
      </c>
      <c r="C876" t="s">
        <v>4245</v>
      </c>
      <c r="D876" t="s">
        <v>2258</v>
      </c>
      <c r="E876" t="s">
        <v>4323</v>
      </c>
      <c r="F876" t="s">
        <v>2257</v>
      </c>
      <c r="G876" t="s">
        <v>6946</v>
      </c>
      <c r="H876" t="s">
        <v>2209</v>
      </c>
      <c r="I876" t="s">
        <v>2258</v>
      </c>
    </row>
    <row r="877" spans="1:9" x14ac:dyDescent="0.2">
      <c r="A877" t="s">
        <v>5458</v>
      </c>
      <c r="B877">
        <v>20321</v>
      </c>
      <c r="C877" t="s">
        <v>4245</v>
      </c>
      <c r="D877" t="s">
        <v>2260</v>
      </c>
      <c r="E877" t="s">
        <v>4323</v>
      </c>
      <c r="F877" t="s">
        <v>2259</v>
      </c>
      <c r="G877" t="s">
        <v>6947</v>
      </c>
      <c r="H877" t="s">
        <v>2209</v>
      </c>
      <c r="I877" t="s">
        <v>2260</v>
      </c>
    </row>
    <row r="878" spans="1:9" x14ac:dyDescent="0.2">
      <c r="A878" t="s">
        <v>5490</v>
      </c>
      <c r="B878">
        <v>20323</v>
      </c>
      <c r="C878" t="s">
        <v>4245</v>
      </c>
      <c r="D878" t="s">
        <v>2262</v>
      </c>
      <c r="E878" t="s">
        <v>4323</v>
      </c>
      <c r="F878" t="s">
        <v>2261</v>
      </c>
      <c r="G878" t="s">
        <v>6948</v>
      </c>
      <c r="H878" t="s">
        <v>2209</v>
      </c>
      <c r="I878" t="s">
        <v>2262</v>
      </c>
    </row>
    <row r="879" spans="1:9" x14ac:dyDescent="0.2">
      <c r="A879" t="s">
        <v>5519</v>
      </c>
      <c r="B879">
        <v>20324</v>
      </c>
      <c r="C879" t="s">
        <v>4245</v>
      </c>
      <c r="D879" t="s">
        <v>2264</v>
      </c>
      <c r="E879" t="s">
        <v>4323</v>
      </c>
      <c r="F879" t="s">
        <v>2263</v>
      </c>
      <c r="G879" t="s">
        <v>6949</v>
      </c>
      <c r="H879" t="s">
        <v>2209</v>
      </c>
      <c r="I879" t="s">
        <v>2264</v>
      </c>
    </row>
    <row r="880" spans="1:9" x14ac:dyDescent="0.2">
      <c r="A880" t="s">
        <v>5547</v>
      </c>
      <c r="B880">
        <v>20349</v>
      </c>
      <c r="C880" t="s">
        <v>4245</v>
      </c>
      <c r="D880" t="s">
        <v>2266</v>
      </c>
      <c r="E880" t="s">
        <v>4323</v>
      </c>
      <c r="F880" t="s">
        <v>2265</v>
      </c>
      <c r="G880" t="s">
        <v>6950</v>
      </c>
      <c r="H880" t="s">
        <v>2209</v>
      </c>
      <c r="I880" t="s">
        <v>2266</v>
      </c>
    </row>
    <row r="881" spans="1:9" x14ac:dyDescent="0.2">
      <c r="A881" t="s">
        <v>5575</v>
      </c>
      <c r="B881">
        <v>20350</v>
      </c>
      <c r="C881" t="s">
        <v>4245</v>
      </c>
      <c r="D881" t="s">
        <v>2268</v>
      </c>
      <c r="E881" t="s">
        <v>4323</v>
      </c>
      <c r="F881" t="s">
        <v>2267</v>
      </c>
      <c r="G881" t="s">
        <v>6951</v>
      </c>
      <c r="H881" t="s">
        <v>2209</v>
      </c>
      <c r="I881" t="s">
        <v>2268</v>
      </c>
    </row>
    <row r="882" spans="1:9" x14ac:dyDescent="0.2">
      <c r="A882" t="s">
        <v>5601</v>
      </c>
      <c r="B882">
        <v>20361</v>
      </c>
      <c r="C882" t="s">
        <v>4245</v>
      </c>
      <c r="D882" t="s">
        <v>2270</v>
      </c>
      <c r="E882" t="s">
        <v>4323</v>
      </c>
      <c r="F882" t="s">
        <v>2269</v>
      </c>
      <c r="G882" t="s">
        <v>6952</v>
      </c>
      <c r="H882" t="s">
        <v>2209</v>
      </c>
      <c r="I882" t="s">
        <v>2270</v>
      </c>
    </row>
    <row r="883" spans="1:9" x14ac:dyDescent="0.2">
      <c r="A883" t="s">
        <v>5626</v>
      </c>
      <c r="B883">
        <v>20362</v>
      </c>
      <c r="C883" t="s">
        <v>4245</v>
      </c>
      <c r="D883" t="s">
        <v>2272</v>
      </c>
      <c r="E883" t="s">
        <v>4323</v>
      </c>
      <c r="F883" t="s">
        <v>2271</v>
      </c>
      <c r="G883" t="s">
        <v>6953</v>
      </c>
      <c r="H883" t="s">
        <v>2209</v>
      </c>
      <c r="I883" t="s">
        <v>2272</v>
      </c>
    </row>
    <row r="884" spans="1:9" x14ac:dyDescent="0.2">
      <c r="A884" t="s">
        <v>5651</v>
      </c>
      <c r="B884">
        <v>20363</v>
      </c>
      <c r="C884" t="s">
        <v>4245</v>
      </c>
      <c r="D884" t="s">
        <v>2274</v>
      </c>
      <c r="E884" t="s">
        <v>4323</v>
      </c>
      <c r="F884" t="s">
        <v>2273</v>
      </c>
      <c r="G884" t="s">
        <v>6954</v>
      </c>
      <c r="H884" t="s">
        <v>2209</v>
      </c>
      <c r="I884" t="s">
        <v>2274</v>
      </c>
    </row>
    <row r="885" spans="1:9" x14ac:dyDescent="0.2">
      <c r="A885" t="s">
        <v>5674</v>
      </c>
      <c r="B885">
        <v>20382</v>
      </c>
      <c r="C885" t="s">
        <v>4245</v>
      </c>
      <c r="D885" t="s">
        <v>2276</v>
      </c>
      <c r="E885" t="s">
        <v>4323</v>
      </c>
      <c r="F885" t="s">
        <v>2275</v>
      </c>
      <c r="G885" t="s">
        <v>6955</v>
      </c>
      <c r="H885" t="s">
        <v>2209</v>
      </c>
      <c r="I885" t="s">
        <v>2276</v>
      </c>
    </row>
    <row r="886" spans="1:9" x14ac:dyDescent="0.2">
      <c r="A886" t="s">
        <v>5697</v>
      </c>
      <c r="B886">
        <v>20383</v>
      </c>
      <c r="C886" t="s">
        <v>4245</v>
      </c>
      <c r="D886" t="s">
        <v>2278</v>
      </c>
      <c r="E886" t="s">
        <v>4323</v>
      </c>
      <c r="F886" t="s">
        <v>2277</v>
      </c>
      <c r="G886" t="s">
        <v>6956</v>
      </c>
      <c r="H886" t="s">
        <v>2209</v>
      </c>
      <c r="I886" t="s">
        <v>2278</v>
      </c>
    </row>
    <row r="887" spans="1:9" x14ac:dyDescent="0.2">
      <c r="A887" t="s">
        <v>5716</v>
      </c>
      <c r="B887">
        <v>20384</v>
      </c>
      <c r="C887" t="s">
        <v>4245</v>
      </c>
      <c r="D887" t="s">
        <v>2280</v>
      </c>
      <c r="E887" t="s">
        <v>4323</v>
      </c>
      <c r="F887" t="s">
        <v>2279</v>
      </c>
      <c r="G887" t="s">
        <v>6957</v>
      </c>
      <c r="H887" t="s">
        <v>2209</v>
      </c>
      <c r="I887" t="s">
        <v>2280</v>
      </c>
    </row>
    <row r="888" spans="1:9" x14ac:dyDescent="0.2">
      <c r="A888" t="s">
        <v>5734</v>
      </c>
      <c r="B888">
        <v>20385</v>
      </c>
      <c r="C888" t="s">
        <v>4245</v>
      </c>
      <c r="D888" t="s">
        <v>2282</v>
      </c>
      <c r="E888" t="s">
        <v>4323</v>
      </c>
      <c r="F888" t="s">
        <v>2281</v>
      </c>
      <c r="G888" t="s">
        <v>6958</v>
      </c>
      <c r="H888" t="s">
        <v>2209</v>
      </c>
      <c r="I888" t="s">
        <v>2282</v>
      </c>
    </row>
    <row r="889" spans="1:9" x14ac:dyDescent="0.2">
      <c r="A889" t="s">
        <v>5752</v>
      </c>
      <c r="B889">
        <v>20386</v>
      </c>
      <c r="C889" t="s">
        <v>4245</v>
      </c>
      <c r="D889" t="s">
        <v>2284</v>
      </c>
      <c r="E889" t="s">
        <v>4323</v>
      </c>
      <c r="F889" t="s">
        <v>2283</v>
      </c>
      <c r="G889" t="s">
        <v>6959</v>
      </c>
      <c r="H889" t="s">
        <v>2209</v>
      </c>
      <c r="I889" t="s">
        <v>2284</v>
      </c>
    </row>
    <row r="890" spans="1:9" x14ac:dyDescent="0.2">
      <c r="A890" t="s">
        <v>5770</v>
      </c>
      <c r="B890">
        <v>20388</v>
      </c>
      <c r="C890" t="s">
        <v>4245</v>
      </c>
      <c r="D890" t="s">
        <v>2286</v>
      </c>
      <c r="E890" t="s">
        <v>4323</v>
      </c>
      <c r="F890" t="s">
        <v>2285</v>
      </c>
      <c r="G890" t="s">
        <v>6960</v>
      </c>
      <c r="H890" t="s">
        <v>2209</v>
      </c>
      <c r="I890" t="s">
        <v>2286</v>
      </c>
    </row>
    <row r="891" spans="1:9" x14ac:dyDescent="0.2">
      <c r="A891" t="s">
        <v>5788</v>
      </c>
      <c r="B891">
        <v>20402</v>
      </c>
      <c r="C891" t="s">
        <v>4245</v>
      </c>
      <c r="D891" t="s">
        <v>2288</v>
      </c>
      <c r="E891" t="s">
        <v>4323</v>
      </c>
      <c r="F891" t="s">
        <v>2287</v>
      </c>
      <c r="G891" t="s">
        <v>6961</v>
      </c>
      <c r="H891" t="s">
        <v>2209</v>
      </c>
      <c r="I891" t="s">
        <v>2288</v>
      </c>
    </row>
    <row r="892" spans="1:9" x14ac:dyDescent="0.2">
      <c r="A892" t="s">
        <v>5804</v>
      </c>
      <c r="B892">
        <v>20403</v>
      </c>
      <c r="C892" t="s">
        <v>4245</v>
      </c>
      <c r="D892" t="s">
        <v>2290</v>
      </c>
      <c r="E892" t="s">
        <v>4323</v>
      </c>
      <c r="F892" t="s">
        <v>2289</v>
      </c>
      <c r="G892" t="s">
        <v>6962</v>
      </c>
      <c r="H892" t="s">
        <v>2209</v>
      </c>
      <c r="I892" t="s">
        <v>2290</v>
      </c>
    </row>
    <row r="893" spans="1:9" x14ac:dyDescent="0.2">
      <c r="A893" t="s">
        <v>5820</v>
      </c>
      <c r="B893">
        <v>20404</v>
      </c>
      <c r="C893" t="s">
        <v>4245</v>
      </c>
      <c r="D893" t="s">
        <v>2292</v>
      </c>
      <c r="E893" t="s">
        <v>4323</v>
      </c>
      <c r="F893" t="s">
        <v>2291</v>
      </c>
      <c r="G893" t="s">
        <v>6963</v>
      </c>
      <c r="H893" t="s">
        <v>2209</v>
      </c>
      <c r="I893" t="s">
        <v>2292</v>
      </c>
    </row>
    <row r="894" spans="1:9" x14ac:dyDescent="0.2">
      <c r="A894" t="s">
        <v>5834</v>
      </c>
      <c r="B894">
        <v>20407</v>
      </c>
      <c r="C894" t="s">
        <v>4245</v>
      </c>
      <c r="D894" t="s">
        <v>2294</v>
      </c>
      <c r="E894" t="s">
        <v>4323</v>
      </c>
      <c r="F894" t="s">
        <v>2293</v>
      </c>
      <c r="G894" t="s">
        <v>6964</v>
      </c>
      <c r="H894" t="s">
        <v>2209</v>
      </c>
      <c r="I894" t="s">
        <v>2294</v>
      </c>
    </row>
    <row r="895" spans="1:9" x14ac:dyDescent="0.2">
      <c r="A895" t="s">
        <v>5847</v>
      </c>
      <c r="B895">
        <v>20409</v>
      </c>
      <c r="C895" t="s">
        <v>4245</v>
      </c>
      <c r="D895" t="s">
        <v>2296</v>
      </c>
      <c r="E895" t="s">
        <v>4323</v>
      </c>
      <c r="F895" t="s">
        <v>2295</v>
      </c>
      <c r="G895" t="s">
        <v>6965</v>
      </c>
      <c r="H895" t="s">
        <v>2209</v>
      </c>
      <c r="I895" t="s">
        <v>2296</v>
      </c>
    </row>
    <row r="896" spans="1:9" x14ac:dyDescent="0.2">
      <c r="A896" t="s">
        <v>5857</v>
      </c>
      <c r="B896">
        <v>20410</v>
      </c>
      <c r="C896" t="s">
        <v>4245</v>
      </c>
      <c r="D896" t="s">
        <v>2298</v>
      </c>
      <c r="E896" t="s">
        <v>4323</v>
      </c>
      <c r="F896" t="s">
        <v>2297</v>
      </c>
      <c r="G896" t="s">
        <v>6966</v>
      </c>
      <c r="H896" t="s">
        <v>2209</v>
      </c>
      <c r="I896" t="s">
        <v>2298</v>
      </c>
    </row>
    <row r="897" spans="1:9" x14ac:dyDescent="0.2">
      <c r="A897" t="s">
        <v>5867</v>
      </c>
      <c r="B897">
        <v>20411</v>
      </c>
      <c r="C897" t="s">
        <v>4245</v>
      </c>
      <c r="D897" t="s">
        <v>2300</v>
      </c>
      <c r="E897" t="s">
        <v>4323</v>
      </c>
      <c r="F897" t="s">
        <v>2299</v>
      </c>
      <c r="G897" t="s">
        <v>6967</v>
      </c>
      <c r="H897" t="s">
        <v>2209</v>
      </c>
      <c r="I897" t="s">
        <v>2300</v>
      </c>
    </row>
    <row r="898" spans="1:9" x14ac:dyDescent="0.2">
      <c r="A898" t="s">
        <v>5876</v>
      </c>
      <c r="B898">
        <v>20412</v>
      </c>
      <c r="C898" t="s">
        <v>4245</v>
      </c>
      <c r="D898" t="s">
        <v>2302</v>
      </c>
      <c r="E898" t="s">
        <v>4323</v>
      </c>
      <c r="F898" t="s">
        <v>2301</v>
      </c>
      <c r="G898" t="s">
        <v>6968</v>
      </c>
      <c r="H898" t="s">
        <v>2209</v>
      </c>
      <c r="I898" t="s">
        <v>2302</v>
      </c>
    </row>
    <row r="899" spans="1:9" x14ac:dyDescent="0.2">
      <c r="A899" t="s">
        <v>5885</v>
      </c>
      <c r="B899">
        <v>20413</v>
      </c>
      <c r="C899" t="s">
        <v>4245</v>
      </c>
      <c r="D899" t="s">
        <v>2304</v>
      </c>
      <c r="E899" t="s">
        <v>4323</v>
      </c>
      <c r="F899" t="s">
        <v>2303</v>
      </c>
      <c r="G899" t="s">
        <v>6969</v>
      </c>
      <c r="H899" t="s">
        <v>2209</v>
      </c>
      <c r="I899" t="s">
        <v>2304</v>
      </c>
    </row>
    <row r="900" spans="1:9" x14ac:dyDescent="0.2">
      <c r="A900" t="s">
        <v>5894</v>
      </c>
      <c r="B900">
        <v>20414</v>
      </c>
      <c r="C900" t="s">
        <v>4245</v>
      </c>
      <c r="D900" t="s">
        <v>2306</v>
      </c>
      <c r="E900" t="s">
        <v>4323</v>
      </c>
      <c r="F900" t="s">
        <v>2305</v>
      </c>
      <c r="G900" t="s">
        <v>6970</v>
      </c>
      <c r="H900" t="s">
        <v>2209</v>
      </c>
      <c r="I900" t="s">
        <v>2306</v>
      </c>
    </row>
    <row r="901" spans="1:9" x14ac:dyDescent="0.2">
      <c r="A901" t="s">
        <v>5903</v>
      </c>
      <c r="B901">
        <v>20415</v>
      </c>
      <c r="C901" t="s">
        <v>4245</v>
      </c>
      <c r="D901" t="s">
        <v>2308</v>
      </c>
      <c r="E901" t="s">
        <v>4323</v>
      </c>
      <c r="F901" t="s">
        <v>2307</v>
      </c>
      <c r="G901" t="s">
        <v>6971</v>
      </c>
      <c r="H901" t="s">
        <v>2209</v>
      </c>
      <c r="I901" t="s">
        <v>2308</v>
      </c>
    </row>
    <row r="902" spans="1:9" x14ac:dyDescent="0.2">
      <c r="A902" t="s">
        <v>5912</v>
      </c>
      <c r="B902">
        <v>20416</v>
      </c>
      <c r="C902" t="s">
        <v>4245</v>
      </c>
      <c r="D902" t="s">
        <v>2310</v>
      </c>
      <c r="E902" t="s">
        <v>4323</v>
      </c>
      <c r="F902" t="s">
        <v>2309</v>
      </c>
      <c r="G902" t="s">
        <v>6972</v>
      </c>
      <c r="H902" t="s">
        <v>2209</v>
      </c>
      <c r="I902" t="s">
        <v>2310</v>
      </c>
    </row>
    <row r="903" spans="1:9" x14ac:dyDescent="0.2">
      <c r="A903" t="s">
        <v>5921</v>
      </c>
      <c r="B903">
        <v>20417</v>
      </c>
      <c r="C903" t="s">
        <v>4245</v>
      </c>
      <c r="D903" t="s">
        <v>2312</v>
      </c>
      <c r="E903" t="s">
        <v>4323</v>
      </c>
      <c r="F903" t="s">
        <v>2311</v>
      </c>
      <c r="G903" t="s">
        <v>6973</v>
      </c>
      <c r="H903" t="s">
        <v>2209</v>
      </c>
      <c r="I903" t="s">
        <v>2312</v>
      </c>
    </row>
    <row r="904" spans="1:9" x14ac:dyDescent="0.2">
      <c r="A904" t="s">
        <v>5930</v>
      </c>
      <c r="B904">
        <v>20422</v>
      </c>
      <c r="C904" t="s">
        <v>4245</v>
      </c>
      <c r="D904" t="s">
        <v>2314</v>
      </c>
      <c r="E904" t="s">
        <v>4323</v>
      </c>
      <c r="F904" t="s">
        <v>2313</v>
      </c>
      <c r="G904" t="s">
        <v>6974</v>
      </c>
      <c r="H904" t="s">
        <v>2209</v>
      </c>
      <c r="I904" t="s">
        <v>2314</v>
      </c>
    </row>
    <row r="905" spans="1:9" x14ac:dyDescent="0.2">
      <c r="A905" t="s">
        <v>5939</v>
      </c>
      <c r="B905">
        <v>20423</v>
      </c>
      <c r="C905" t="s">
        <v>4245</v>
      </c>
      <c r="D905" t="s">
        <v>2316</v>
      </c>
      <c r="E905" t="s">
        <v>4323</v>
      </c>
      <c r="F905" t="s">
        <v>2315</v>
      </c>
      <c r="G905" t="s">
        <v>6975</v>
      </c>
      <c r="H905" t="s">
        <v>2209</v>
      </c>
      <c r="I905" t="s">
        <v>2316</v>
      </c>
    </row>
    <row r="906" spans="1:9" x14ac:dyDescent="0.2">
      <c r="A906" t="s">
        <v>5947</v>
      </c>
      <c r="B906">
        <v>20425</v>
      </c>
      <c r="C906" t="s">
        <v>4245</v>
      </c>
      <c r="D906" t="s">
        <v>2318</v>
      </c>
      <c r="E906" t="s">
        <v>4323</v>
      </c>
      <c r="F906" t="s">
        <v>2317</v>
      </c>
      <c r="G906" t="s">
        <v>6976</v>
      </c>
      <c r="H906" t="s">
        <v>2209</v>
      </c>
      <c r="I906" t="s">
        <v>2318</v>
      </c>
    </row>
    <row r="907" spans="1:9" x14ac:dyDescent="0.2">
      <c r="A907" t="s">
        <v>5954</v>
      </c>
      <c r="B907">
        <v>20429</v>
      </c>
      <c r="C907" t="s">
        <v>4245</v>
      </c>
      <c r="D907" t="s">
        <v>2320</v>
      </c>
      <c r="E907" t="s">
        <v>4323</v>
      </c>
      <c r="F907" t="s">
        <v>2319</v>
      </c>
      <c r="G907" t="s">
        <v>6977</v>
      </c>
      <c r="H907" t="s">
        <v>2209</v>
      </c>
      <c r="I907" t="s">
        <v>2320</v>
      </c>
    </row>
    <row r="908" spans="1:9" x14ac:dyDescent="0.2">
      <c r="A908" t="s">
        <v>5961</v>
      </c>
      <c r="B908">
        <v>20430</v>
      </c>
      <c r="C908" t="s">
        <v>4245</v>
      </c>
      <c r="D908" t="s">
        <v>2322</v>
      </c>
      <c r="E908" t="s">
        <v>4323</v>
      </c>
      <c r="F908" t="s">
        <v>2321</v>
      </c>
      <c r="G908" t="s">
        <v>6978</v>
      </c>
      <c r="H908" t="s">
        <v>2209</v>
      </c>
      <c r="I908" t="s">
        <v>2322</v>
      </c>
    </row>
    <row r="909" spans="1:9" x14ac:dyDescent="0.2">
      <c r="A909" t="s">
        <v>5968</v>
      </c>
      <c r="B909">
        <v>20432</v>
      </c>
      <c r="C909" t="s">
        <v>4245</v>
      </c>
      <c r="D909" t="s">
        <v>2324</v>
      </c>
      <c r="E909" t="s">
        <v>4323</v>
      </c>
      <c r="F909" t="s">
        <v>2323</v>
      </c>
      <c r="G909" t="s">
        <v>6979</v>
      </c>
      <c r="H909" t="s">
        <v>2209</v>
      </c>
      <c r="I909" t="s">
        <v>2324</v>
      </c>
    </row>
    <row r="910" spans="1:9" x14ac:dyDescent="0.2">
      <c r="A910" t="s">
        <v>5975</v>
      </c>
      <c r="B910">
        <v>20446</v>
      </c>
      <c r="C910" t="s">
        <v>4245</v>
      </c>
      <c r="D910" t="s">
        <v>2326</v>
      </c>
      <c r="E910" t="s">
        <v>4323</v>
      </c>
      <c r="F910" t="s">
        <v>2325</v>
      </c>
      <c r="G910" t="s">
        <v>6980</v>
      </c>
      <c r="H910" t="s">
        <v>2209</v>
      </c>
      <c r="I910" t="s">
        <v>2326</v>
      </c>
    </row>
    <row r="911" spans="1:9" x14ac:dyDescent="0.2">
      <c r="A911" t="s">
        <v>5981</v>
      </c>
      <c r="B911">
        <v>20448</v>
      </c>
      <c r="C911" t="s">
        <v>4245</v>
      </c>
      <c r="D911" t="s">
        <v>2328</v>
      </c>
      <c r="E911" t="s">
        <v>4323</v>
      </c>
      <c r="F911" t="s">
        <v>2327</v>
      </c>
      <c r="G911" t="s">
        <v>6981</v>
      </c>
      <c r="H911" t="s">
        <v>2209</v>
      </c>
      <c r="I911" t="s">
        <v>2328</v>
      </c>
    </row>
    <row r="912" spans="1:9" x14ac:dyDescent="0.2">
      <c r="A912" t="s">
        <v>5987</v>
      </c>
      <c r="B912">
        <v>20450</v>
      </c>
      <c r="C912" t="s">
        <v>4245</v>
      </c>
      <c r="D912" t="s">
        <v>2330</v>
      </c>
      <c r="E912" t="s">
        <v>4323</v>
      </c>
      <c r="F912" t="s">
        <v>2329</v>
      </c>
      <c r="G912" t="s">
        <v>6982</v>
      </c>
      <c r="H912" t="s">
        <v>2209</v>
      </c>
      <c r="I912" t="s">
        <v>2330</v>
      </c>
    </row>
    <row r="913" spans="1:9" x14ac:dyDescent="0.2">
      <c r="A913" t="s">
        <v>5992</v>
      </c>
      <c r="B913">
        <v>20451</v>
      </c>
      <c r="C913" t="s">
        <v>4245</v>
      </c>
      <c r="D913" t="s">
        <v>2332</v>
      </c>
      <c r="E913" t="s">
        <v>4323</v>
      </c>
      <c r="F913" t="s">
        <v>2331</v>
      </c>
      <c r="G913" t="s">
        <v>6983</v>
      </c>
      <c r="H913" t="s">
        <v>2209</v>
      </c>
      <c r="I913" t="s">
        <v>2332</v>
      </c>
    </row>
    <row r="914" spans="1:9" x14ac:dyDescent="0.2">
      <c r="A914" t="s">
        <v>5996</v>
      </c>
      <c r="B914">
        <v>20452</v>
      </c>
      <c r="C914" t="s">
        <v>4245</v>
      </c>
      <c r="D914" t="s">
        <v>2334</v>
      </c>
      <c r="E914" t="s">
        <v>4323</v>
      </c>
      <c r="F914" t="s">
        <v>2333</v>
      </c>
      <c r="G914" t="s">
        <v>6984</v>
      </c>
      <c r="H914" t="s">
        <v>2209</v>
      </c>
      <c r="I914" t="s">
        <v>2334</v>
      </c>
    </row>
    <row r="915" spans="1:9" x14ac:dyDescent="0.2">
      <c r="A915" t="s">
        <v>5999</v>
      </c>
      <c r="B915">
        <v>20481</v>
      </c>
      <c r="C915" t="s">
        <v>4245</v>
      </c>
      <c r="D915" t="s">
        <v>844</v>
      </c>
      <c r="E915" t="s">
        <v>4323</v>
      </c>
      <c r="F915" t="s">
        <v>2335</v>
      </c>
      <c r="G915" t="s">
        <v>6985</v>
      </c>
      <c r="H915" t="s">
        <v>2209</v>
      </c>
      <c r="I915" t="s">
        <v>844</v>
      </c>
    </row>
    <row r="916" spans="1:9" x14ac:dyDescent="0.2">
      <c r="A916" t="s">
        <v>6002</v>
      </c>
      <c r="B916">
        <v>20482</v>
      </c>
      <c r="C916" t="s">
        <v>4245</v>
      </c>
      <c r="D916" t="s">
        <v>2337</v>
      </c>
      <c r="E916" t="s">
        <v>4323</v>
      </c>
      <c r="F916" t="s">
        <v>2336</v>
      </c>
      <c r="G916" t="s">
        <v>6986</v>
      </c>
      <c r="H916" t="s">
        <v>2209</v>
      </c>
      <c r="I916" t="s">
        <v>2337</v>
      </c>
    </row>
    <row r="917" spans="1:9" x14ac:dyDescent="0.2">
      <c r="A917" t="s">
        <v>6005</v>
      </c>
      <c r="B917">
        <v>20485</v>
      </c>
      <c r="C917" t="s">
        <v>4245</v>
      </c>
      <c r="D917" t="s">
        <v>2339</v>
      </c>
      <c r="E917" t="s">
        <v>4323</v>
      </c>
      <c r="F917" t="s">
        <v>2338</v>
      </c>
      <c r="G917" t="s">
        <v>6987</v>
      </c>
      <c r="H917" t="s">
        <v>2209</v>
      </c>
      <c r="I917" t="s">
        <v>2339</v>
      </c>
    </row>
    <row r="918" spans="1:9" x14ac:dyDescent="0.2">
      <c r="A918" t="s">
        <v>6008</v>
      </c>
      <c r="B918">
        <v>20486</v>
      </c>
      <c r="C918" t="s">
        <v>4245</v>
      </c>
      <c r="D918" t="s">
        <v>2341</v>
      </c>
      <c r="E918" t="s">
        <v>4323</v>
      </c>
      <c r="F918" t="s">
        <v>2340</v>
      </c>
      <c r="G918" t="s">
        <v>6988</v>
      </c>
      <c r="H918" t="s">
        <v>2209</v>
      </c>
      <c r="I918" t="s">
        <v>2341</v>
      </c>
    </row>
    <row r="919" spans="1:9" x14ac:dyDescent="0.2">
      <c r="A919" t="s">
        <v>6011</v>
      </c>
      <c r="B919">
        <v>20521</v>
      </c>
      <c r="C919" t="s">
        <v>4245</v>
      </c>
      <c r="D919" t="s">
        <v>2343</v>
      </c>
      <c r="E919" t="s">
        <v>4323</v>
      </c>
      <c r="F919" t="s">
        <v>2342</v>
      </c>
      <c r="G919" t="s">
        <v>6989</v>
      </c>
      <c r="H919" t="s">
        <v>2209</v>
      </c>
      <c r="I919" t="s">
        <v>2343</v>
      </c>
    </row>
    <row r="920" spans="1:9" x14ac:dyDescent="0.2">
      <c r="A920" t="s">
        <v>6014</v>
      </c>
      <c r="B920">
        <v>20541</v>
      </c>
      <c r="C920" t="s">
        <v>4245</v>
      </c>
      <c r="D920" t="s">
        <v>2345</v>
      </c>
      <c r="E920" t="s">
        <v>4323</v>
      </c>
      <c r="F920" t="s">
        <v>2344</v>
      </c>
      <c r="G920" t="s">
        <v>6990</v>
      </c>
      <c r="H920" t="s">
        <v>2209</v>
      </c>
      <c r="I920" t="s">
        <v>2345</v>
      </c>
    </row>
    <row r="921" spans="1:9" x14ac:dyDescent="0.2">
      <c r="A921" t="s">
        <v>6017</v>
      </c>
      <c r="B921">
        <v>20543</v>
      </c>
      <c r="C921" t="s">
        <v>4245</v>
      </c>
      <c r="D921" t="s">
        <v>1532</v>
      </c>
      <c r="E921" t="s">
        <v>4323</v>
      </c>
      <c r="F921" t="s">
        <v>2346</v>
      </c>
      <c r="G921" t="s">
        <v>6991</v>
      </c>
      <c r="H921" t="s">
        <v>2209</v>
      </c>
      <c r="I921" t="s">
        <v>1532</v>
      </c>
    </row>
    <row r="922" spans="1:9" x14ac:dyDescent="0.2">
      <c r="A922" t="s">
        <v>6020</v>
      </c>
      <c r="B922">
        <v>20561</v>
      </c>
      <c r="C922" t="s">
        <v>4245</v>
      </c>
      <c r="D922" t="s">
        <v>2348</v>
      </c>
      <c r="E922" t="s">
        <v>4323</v>
      </c>
      <c r="F922" t="s">
        <v>2347</v>
      </c>
      <c r="G922" t="s">
        <v>6992</v>
      </c>
      <c r="H922" t="s">
        <v>2209</v>
      </c>
      <c r="I922" t="s">
        <v>2348</v>
      </c>
    </row>
    <row r="923" spans="1:9" x14ac:dyDescent="0.2">
      <c r="A923" t="s">
        <v>6023</v>
      </c>
      <c r="B923">
        <v>20562</v>
      </c>
      <c r="C923" t="s">
        <v>4245</v>
      </c>
      <c r="D923" t="s">
        <v>2350</v>
      </c>
      <c r="E923" t="s">
        <v>4323</v>
      </c>
      <c r="F923" t="s">
        <v>2349</v>
      </c>
      <c r="G923" t="s">
        <v>6993</v>
      </c>
      <c r="H923" t="s">
        <v>2209</v>
      </c>
      <c r="I923" t="s">
        <v>2350</v>
      </c>
    </row>
    <row r="924" spans="1:9" x14ac:dyDescent="0.2">
      <c r="A924" t="s">
        <v>6026</v>
      </c>
      <c r="B924">
        <v>20563</v>
      </c>
      <c r="C924" t="s">
        <v>4245</v>
      </c>
      <c r="D924" t="s">
        <v>2352</v>
      </c>
      <c r="E924" t="s">
        <v>4323</v>
      </c>
      <c r="F924" t="s">
        <v>2351</v>
      </c>
      <c r="G924" t="s">
        <v>6994</v>
      </c>
      <c r="H924" t="s">
        <v>2209</v>
      </c>
      <c r="I924" t="s">
        <v>2352</v>
      </c>
    </row>
    <row r="925" spans="1:9" x14ac:dyDescent="0.2">
      <c r="A925" t="s">
        <v>6029</v>
      </c>
      <c r="B925">
        <v>20583</v>
      </c>
      <c r="C925" t="s">
        <v>4245</v>
      </c>
      <c r="D925" t="s">
        <v>2354</v>
      </c>
      <c r="E925" t="s">
        <v>4323</v>
      </c>
      <c r="F925" t="s">
        <v>2353</v>
      </c>
      <c r="G925" t="s">
        <v>6995</v>
      </c>
      <c r="H925" t="s">
        <v>2209</v>
      </c>
      <c r="I925" t="s">
        <v>2354</v>
      </c>
    </row>
    <row r="926" spans="1:9" x14ac:dyDescent="0.2">
      <c r="A926" t="s">
        <v>6032</v>
      </c>
      <c r="B926">
        <v>20588</v>
      </c>
      <c r="C926" t="s">
        <v>4245</v>
      </c>
      <c r="D926" t="s">
        <v>2356</v>
      </c>
      <c r="E926" t="s">
        <v>4323</v>
      </c>
      <c r="F926" t="s">
        <v>2355</v>
      </c>
      <c r="G926" t="s">
        <v>6996</v>
      </c>
      <c r="H926" t="s">
        <v>2209</v>
      </c>
      <c r="I926" t="s">
        <v>2356</v>
      </c>
    </row>
    <row r="927" spans="1:9" x14ac:dyDescent="0.2">
      <c r="A927" t="s">
        <v>6035</v>
      </c>
      <c r="B927">
        <v>20590</v>
      </c>
      <c r="C927" t="s">
        <v>4245</v>
      </c>
      <c r="D927" t="s">
        <v>2358</v>
      </c>
      <c r="E927" t="s">
        <v>4323</v>
      </c>
      <c r="F927" t="s">
        <v>2357</v>
      </c>
      <c r="G927" t="s">
        <v>6997</v>
      </c>
      <c r="H927" t="s">
        <v>2209</v>
      </c>
      <c r="I927" t="s">
        <v>2358</v>
      </c>
    </row>
    <row r="928" spans="1:9" x14ac:dyDescent="0.2">
      <c r="A928" t="s">
        <v>6038</v>
      </c>
      <c r="B928">
        <v>20602</v>
      </c>
      <c r="C928" t="s">
        <v>4245</v>
      </c>
      <c r="D928" t="s">
        <v>2360</v>
      </c>
      <c r="E928" t="s">
        <v>4323</v>
      </c>
      <c r="F928" t="s">
        <v>2359</v>
      </c>
      <c r="G928" t="s">
        <v>6998</v>
      </c>
      <c r="H928" t="s">
        <v>2209</v>
      </c>
      <c r="I928" t="s">
        <v>2360</v>
      </c>
    </row>
    <row r="929" spans="1:9" x14ac:dyDescent="0.2">
      <c r="A929" t="s">
        <v>4295</v>
      </c>
      <c r="B929">
        <v>21000</v>
      </c>
      <c r="C929" t="s">
        <v>4246</v>
      </c>
      <c r="D929" t="s">
        <v>2362</v>
      </c>
      <c r="E929" t="s">
        <v>4274</v>
      </c>
      <c r="F929" t="s">
        <v>2361</v>
      </c>
      <c r="G929" t="s">
        <v>6999</v>
      </c>
      <c r="H929" t="s">
        <v>2362</v>
      </c>
    </row>
    <row r="930" spans="1:9" x14ac:dyDescent="0.2">
      <c r="A930" t="s">
        <v>4344</v>
      </c>
      <c r="B930">
        <v>21201</v>
      </c>
      <c r="C930" t="s">
        <v>4246</v>
      </c>
      <c r="D930" t="s">
        <v>2364</v>
      </c>
      <c r="E930" t="s">
        <v>4323</v>
      </c>
      <c r="F930" t="s">
        <v>2363</v>
      </c>
      <c r="G930" t="s">
        <v>7000</v>
      </c>
      <c r="H930" t="s">
        <v>2362</v>
      </c>
      <c r="I930" t="s">
        <v>2364</v>
      </c>
    </row>
    <row r="931" spans="1:9" x14ac:dyDescent="0.2">
      <c r="A931" t="s">
        <v>4392</v>
      </c>
      <c r="B931">
        <v>21202</v>
      </c>
      <c r="C931" t="s">
        <v>4246</v>
      </c>
      <c r="D931" t="s">
        <v>2366</v>
      </c>
      <c r="E931" t="s">
        <v>4323</v>
      </c>
      <c r="F931" t="s">
        <v>2365</v>
      </c>
      <c r="G931" t="s">
        <v>7001</v>
      </c>
      <c r="H931" t="s">
        <v>2362</v>
      </c>
      <c r="I931" t="s">
        <v>2366</v>
      </c>
    </row>
    <row r="932" spans="1:9" x14ac:dyDescent="0.2">
      <c r="A932" t="s">
        <v>4440</v>
      </c>
      <c r="B932">
        <v>21203</v>
      </c>
      <c r="C932" t="s">
        <v>4246</v>
      </c>
      <c r="D932" t="s">
        <v>2368</v>
      </c>
      <c r="E932" t="s">
        <v>4323</v>
      </c>
      <c r="F932" t="s">
        <v>2367</v>
      </c>
      <c r="G932" t="s">
        <v>7002</v>
      </c>
      <c r="H932" t="s">
        <v>2362</v>
      </c>
      <c r="I932" t="s">
        <v>2368</v>
      </c>
    </row>
    <row r="933" spans="1:9" x14ac:dyDescent="0.2">
      <c r="A933" t="s">
        <v>4488</v>
      </c>
      <c r="B933">
        <v>21204</v>
      </c>
      <c r="C933" t="s">
        <v>4246</v>
      </c>
      <c r="D933" t="s">
        <v>2370</v>
      </c>
      <c r="E933" t="s">
        <v>4323</v>
      </c>
      <c r="F933" t="s">
        <v>2369</v>
      </c>
      <c r="G933" t="s">
        <v>7003</v>
      </c>
      <c r="H933" t="s">
        <v>2362</v>
      </c>
      <c r="I933" t="s">
        <v>2370</v>
      </c>
    </row>
    <row r="934" spans="1:9" x14ac:dyDescent="0.2">
      <c r="A934" t="s">
        <v>4536</v>
      </c>
      <c r="B934">
        <v>21205</v>
      </c>
      <c r="C934" t="s">
        <v>4246</v>
      </c>
      <c r="D934" t="s">
        <v>2372</v>
      </c>
      <c r="E934" t="s">
        <v>4323</v>
      </c>
      <c r="F934" t="s">
        <v>2371</v>
      </c>
      <c r="G934" t="s">
        <v>7004</v>
      </c>
      <c r="H934" t="s">
        <v>2362</v>
      </c>
      <c r="I934" t="s">
        <v>2372</v>
      </c>
    </row>
    <row r="935" spans="1:9" x14ac:dyDescent="0.2">
      <c r="A935" t="s">
        <v>4584</v>
      </c>
      <c r="B935">
        <v>21206</v>
      </c>
      <c r="C935" t="s">
        <v>4246</v>
      </c>
      <c r="D935" t="s">
        <v>2374</v>
      </c>
      <c r="E935" t="s">
        <v>4323</v>
      </c>
      <c r="F935" t="s">
        <v>2373</v>
      </c>
      <c r="G935" t="s">
        <v>7005</v>
      </c>
      <c r="H935" t="s">
        <v>2362</v>
      </c>
      <c r="I935" t="s">
        <v>2374</v>
      </c>
    </row>
    <row r="936" spans="1:9" x14ac:dyDescent="0.2">
      <c r="A936" t="s">
        <v>4632</v>
      </c>
      <c r="B936">
        <v>21207</v>
      </c>
      <c r="C936" t="s">
        <v>4246</v>
      </c>
      <c r="D936" t="s">
        <v>2376</v>
      </c>
      <c r="E936" t="s">
        <v>4323</v>
      </c>
      <c r="F936" t="s">
        <v>2375</v>
      </c>
      <c r="G936" t="s">
        <v>7006</v>
      </c>
      <c r="H936" t="s">
        <v>2362</v>
      </c>
      <c r="I936" t="s">
        <v>2376</v>
      </c>
    </row>
    <row r="937" spans="1:9" x14ac:dyDescent="0.2">
      <c r="A937" t="s">
        <v>4680</v>
      </c>
      <c r="B937">
        <v>21208</v>
      </c>
      <c r="C937" t="s">
        <v>4246</v>
      </c>
      <c r="D937" t="s">
        <v>2378</v>
      </c>
      <c r="E937" t="s">
        <v>4323</v>
      </c>
      <c r="F937" t="s">
        <v>2377</v>
      </c>
      <c r="G937" t="s">
        <v>7007</v>
      </c>
      <c r="H937" t="s">
        <v>2362</v>
      </c>
      <c r="I937" t="s">
        <v>2378</v>
      </c>
    </row>
    <row r="938" spans="1:9" x14ac:dyDescent="0.2">
      <c r="A938" t="s">
        <v>4728</v>
      </c>
      <c r="B938">
        <v>21209</v>
      </c>
      <c r="C938" t="s">
        <v>4246</v>
      </c>
      <c r="D938" t="s">
        <v>2380</v>
      </c>
      <c r="E938" t="s">
        <v>4323</v>
      </c>
      <c r="F938" t="s">
        <v>2379</v>
      </c>
      <c r="G938" t="s">
        <v>7008</v>
      </c>
      <c r="H938" t="s">
        <v>2362</v>
      </c>
      <c r="I938" t="s">
        <v>2380</v>
      </c>
    </row>
    <row r="939" spans="1:9" x14ac:dyDescent="0.2">
      <c r="A939" t="s">
        <v>4776</v>
      </c>
      <c r="B939">
        <v>21210</v>
      </c>
      <c r="C939" t="s">
        <v>4246</v>
      </c>
      <c r="D939" t="s">
        <v>2382</v>
      </c>
      <c r="E939" t="s">
        <v>4323</v>
      </c>
      <c r="F939" t="s">
        <v>2381</v>
      </c>
      <c r="G939" t="s">
        <v>7009</v>
      </c>
      <c r="H939" t="s">
        <v>2362</v>
      </c>
      <c r="I939" t="s">
        <v>2382</v>
      </c>
    </row>
    <row r="940" spans="1:9" x14ac:dyDescent="0.2">
      <c r="A940" t="s">
        <v>4824</v>
      </c>
      <c r="B940">
        <v>21211</v>
      </c>
      <c r="C940" t="s">
        <v>4246</v>
      </c>
      <c r="D940" t="s">
        <v>2384</v>
      </c>
      <c r="E940" t="s">
        <v>4323</v>
      </c>
      <c r="F940" t="s">
        <v>2383</v>
      </c>
      <c r="G940" t="s">
        <v>7010</v>
      </c>
      <c r="H940" t="s">
        <v>2362</v>
      </c>
      <c r="I940" t="s">
        <v>2384</v>
      </c>
    </row>
    <row r="941" spans="1:9" x14ac:dyDescent="0.2">
      <c r="A941" t="s">
        <v>4872</v>
      </c>
      <c r="B941">
        <v>21212</v>
      </c>
      <c r="C941" t="s">
        <v>4246</v>
      </c>
      <c r="D941" t="s">
        <v>2386</v>
      </c>
      <c r="E941" t="s">
        <v>4323</v>
      </c>
      <c r="F941" t="s">
        <v>2385</v>
      </c>
      <c r="G941" t="s">
        <v>7011</v>
      </c>
      <c r="H941" t="s">
        <v>2362</v>
      </c>
      <c r="I941" t="s">
        <v>2386</v>
      </c>
    </row>
    <row r="942" spans="1:9" x14ac:dyDescent="0.2">
      <c r="A942" t="s">
        <v>4920</v>
      </c>
      <c r="B942">
        <v>21213</v>
      </c>
      <c r="C942" t="s">
        <v>4246</v>
      </c>
      <c r="D942" t="s">
        <v>2388</v>
      </c>
      <c r="E942" t="s">
        <v>4323</v>
      </c>
      <c r="F942" t="s">
        <v>2387</v>
      </c>
      <c r="G942" t="s">
        <v>7012</v>
      </c>
      <c r="H942" t="s">
        <v>2362</v>
      </c>
      <c r="I942" t="s">
        <v>2388</v>
      </c>
    </row>
    <row r="943" spans="1:9" x14ac:dyDescent="0.2">
      <c r="A943" t="s">
        <v>4968</v>
      </c>
      <c r="B943">
        <v>21214</v>
      </c>
      <c r="C943" t="s">
        <v>4246</v>
      </c>
      <c r="D943" t="s">
        <v>2390</v>
      </c>
      <c r="E943" t="s">
        <v>4323</v>
      </c>
      <c r="F943" t="s">
        <v>2389</v>
      </c>
      <c r="G943" t="s">
        <v>7013</v>
      </c>
      <c r="H943" t="s">
        <v>2362</v>
      </c>
      <c r="I943" t="s">
        <v>2390</v>
      </c>
    </row>
    <row r="944" spans="1:9" x14ac:dyDescent="0.2">
      <c r="A944" t="s">
        <v>5016</v>
      </c>
      <c r="B944">
        <v>21215</v>
      </c>
      <c r="C944" t="s">
        <v>4246</v>
      </c>
      <c r="D944" t="s">
        <v>2392</v>
      </c>
      <c r="E944" t="s">
        <v>4323</v>
      </c>
      <c r="F944" t="s">
        <v>2391</v>
      </c>
      <c r="G944" t="s">
        <v>7014</v>
      </c>
      <c r="H944" t="s">
        <v>2362</v>
      </c>
      <c r="I944" t="s">
        <v>2392</v>
      </c>
    </row>
    <row r="945" spans="1:9" x14ac:dyDescent="0.2">
      <c r="A945" t="s">
        <v>5063</v>
      </c>
      <c r="B945">
        <v>21216</v>
      </c>
      <c r="C945" t="s">
        <v>4246</v>
      </c>
      <c r="D945" t="s">
        <v>2394</v>
      </c>
      <c r="E945" t="s">
        <v>4323</v>
      </c>
      <c r="F945" t="s">
        <v>2393</v>
      </c>
      <c r="G945" t="s">
        <v>7015</v>
      </c>
      <c r="H945" t="s">
        <v>2362</v>
      </c>
      <c r="I945" t="s">
        <v>2394</v>
      </c>
    </row>
    <row r="946" spans="1:9" x14ac:dyDescent="0.2">
      <c r="A946" t="s">
        <v>5110</v>
      </c>
      <c r="B946">
        <v>21217</v>
      </c>
      <c r="C946" t="s">
        <v>4246</v>
      </c>
      <c r="D946" t="s">
        <v>2396</v>
      </c>
      <c r="E946" t="s">
        <v>4323</v>
      </c>
      <c r="F946" t="s">
        <v>2395</v>
      </c>
      <c r="G946" t="s">
        <v>7016</v>
      </c>
      <c r="H946" t="s">
        <v>2362</v>
      </c>
      <c r="I946" t="s">
        <v>2396</v>
      </c>
    </row>
    <row r="947" spans="1:9" x14ac:dyDescent="0.2">
      <c r="A947" t="s">
        <v>5156</v>
      </c>
      <c r="B947">
        <v>21218</v>
      </c>
      <c r="C947" t="s">
        <v>4246</v>
      </c>
      <c r="D947" t="s">
        <v>2398</v>
      </c>
      <c r="E947" t="s">
        <v>4323</v>
      </c>
      <c r="F947" t="s">
        <v>2397</v>
      </c>
      <c r="G947" t="s">
        <v>7017</v>
      </c>
      <c r="H947" t="s">
        <v>2362</v>
      </c>
      <c r="I947" t="s">
        <v>2398</v>
      </c>
    </row>
    <row r="948" spans="1:9" x14ac:dyDescent="0.2">
      <c r="A948" t="s">
        <v>5201</v>
      </c>
      <c r="B948">
        <v>21219</v>
      </c>
      <c r="C948" t="s">
        <v>4246</v>
      </c>
      <c r="D948" t="s">
        <v>2400</v>
      </c>
      <c r="E948" t="s">
        <v>4323</v>
      </c>
      <c r="F948" t="s">
        <v>2399</v>
      </c>
      <c r="G948" t="s">
        <v>7018</v>
      </c>
      <c r="H948" t="s">
        <v>2362</v>
      </c>
      <c r="I948" t="s">
        <v>2400</v>
      </c>
    </row>
    <row r="949" spans="1:9" x14ac:dyDescent="0.2">
      <c r="A949" t="s">
        <v>5244</v>
      </c>
      <c r="B949">
        <v>21220</v>
      </c>
      <c r="C949" t="s">
        <v>4246</v>
      </c>
      <c r="D949" t="s">
        <v>2402</v>
      </c>
      <c r="E949" t="s">
        <v>4323</v>
      </c>
      <c r="F949" t="s">
        <v>2401</v>
      </c>
      <c r="G949" t="s">
        <v>7019</v>
      </c>
      <c r="H949" t="s">
        <v>2362</v>
      </c>
      <c r="I949" t="s">
        <v>2402</v>
      </c>
    </row>
    <row r="950" spans="1:9" x14ac:dyDescent="0.2">
      <c r="A950" t="s">
        <v>5283</v>
      </c>
      <c r="B950">
        <v>21221</v>
      </c>
      <c r="C950" t="s">
        <v>4246</v>
      </c>
      <c r="D950" t="s">
        <v>2404</v>
      </c>
      <c r="E950" t="s">
        <v>4323</v>
      </c>
      <c r="F950" t="s">
        <v>2403</v>
      </c>
      <c r="G950" t="s">
        <v>7020</v>
      </c>
      <c r="H950" t="s">
        <v>2362</v>
      </c>
      <c r="I950" t="s">
        <v>2404</v>
      </c>
    </row>
    <row r="951" spans="1:9" x14ac:dyDescent="0.2">
      <c r="A951" t="s">
        <v>5320</v>
      </c>
      <c r="B951">
        <v>21302</v>
      </c>
      <c r="C951" t="s">
        <v>4246</v>
      </c>
      <c r="D951" t="s">
        <v>2406</v>
      </c>
      <c r="E951" t="s">
        <v>4323</v>
      </c>
      <c r="F951" t="s">
        <v>2405</v>
      </c>
      <c r="G951" t="s">
        <v>7021</v>
      </c>
      <c r="H951" t="s">
        <v>2362</v>
      </c>
      <c r="I951" t="s">
        <v>2406</v>
      </c>
    </row>
    <row r="952" spans="1:9" x14ac:dyDescent="0.2">
      <c r="A952" t="s">
        <v>5356</v>
      </c>
      <c r="B952">
        <v>21303</v>
      </c>
      <c r="C952" t="s">
        <v>4246</v>
      </c>
      <c r="D952" t="s">
        <v>2408</v>
      </c>
      <c r="E952" t="s">
        <v>4323</v>
      </c>
      <c r="F952" t="s">
        <v>2407</v>
      </c>
      <c r="G952" t="s">
        <v>7022</v>
      </c>
      <c r="H952" t="s">
        <v>2362</v>
      </c>
      <c r="I952" t="s">
        <v>2408</v>
      </c>
    </row>
    <row r="953" spans="1:9" x14ac:dyDescent="0.2">
      <c r="A953" t="s">
        <v>5392</v>
      </c>
      <c r="B953">
        <v>21341</v>
      </c>
      <c r="C953" t="s">
        <v>4246</v>
      </c>
      <c r="D953" t="s">
        <v>2410</v>
      </c>
      <c r="E953" t="s">
        <v>4323</v>
      </c>
      <c r="F953" t="s">
        <v>2409</v>
      </c>
      <c r="G953" t="s">
        <v>7023</v>
      </c>
      <c r="H953" t="s">
        <v>2362</v>
      </c>
      <c r="I953" t="s">
        <v>2410</v>
      </c>
    </row>
    <row r="954" spans="1:9" x14ac:dyDescent="0.2">
      <c r="A954" t="s">
        <v>5427</v>
      </c>
      <c r="B954">
        <v>21361</v>
      </c>
      <c r="C954" t="s">
        <v>4246</v>
      </c>
      <c r="D954" t="s">
        <v>2412</v>
      </c>
      <c r="E954" t="s">
        <v>4323</v>
      </c>
      <c r="F954" t="s">
        <v>2411</v>
      </c>
      <c r="G954" t="s">
        <v>7024</v>
      </c>
      <c r="H954" t="s">
        <v>2362</v>
      </c>
      <c r="I954" t="s">
        <v>2412</v>
      </c>
    </row>
    <row r="955" spans="1:9" x14ac:dyDescent="0.2">
      <c r="A955" t="s">
        <v>5459</v>
      </c>
      <c r="B955">
        <v>21362</v>
      </c>
      <c r="C955" t="s">
        <v>4246</v>
      </c>
      <c r="D955" t="s">
        <v>7025</v>
      </c>
      <c r="E955" t="s">
        <v>4323</v>
      </c>
      <c r="F955" t="s">
        <v>2413</v>
      </c>
      <c r="G955" t="s">
        <v>7026</v>
      </c>
      <c r="H955" t="s">
        <v>2362</v>
      </c>
      <c r="I955" t="s">
        <v>2414</v>
      </c>
    </row>
    <row r="956" spans="1:9" x14ac:dyDescent="0.2">
      <c r="A956" t="s">
        <v>5491</v>
      </c>
      <c r="B956">
        <v>21381</v>
      </c>
      <c r="C956" t="s">
        <v>4246</v>
      </c>
      <c r="D956" t="s">
        <v>2416</v>
      </c>
      <c r="E956" t="s">
        <v>4323</v>
      </c>
      <c r="F956" t="s">
        <v>2415</v>
      </c>
      <c r="G956" t="s">
        <v>7027</v>
      </c>
      <c r="H956" t="s">
        <v>2362</v>
      </c>
      <c r="I956" t="s">
        <v>2416</v>
      </c>
    </row>
    <row r="957" spans="1:9" x14ac:dyDescent="0.2">
      <c r="A957" t="s">
        <v>5520</v>
      </c>
      <c r="B957">
        <v>21382</v>
      </c>
      <c r="C957" t="s">
        <v>4246</v>
      </c>
      <c r="D957" t="s">
        <v>2418</v>
      </c>
      <c r="E957" t="s">
        <v>4323</v>
      </c>
      <c r="F957" t="s">
        <v>2417</v>
      </c>
      <c r="G957" t="s">
        <v>7028</v>
      </c>
      <c r="H957" t="s">
        <v>2362</v>
      </c>
      <c r="I957" t="s">
        <v>2418</v>
      </c>
    </row>
    <row r="958" spans="1:9" x14ac:dyDescent="0.2">
      <c r="A958" t="s">
        <v>5548</v>
      </c>
      <c r="B958">
        <v>21383</v>
      </c>
      <c r="C958" t="s">
        <v>4246</v>
      </c>
      <c r="D958" t="s">
        <v>2420</v>
      </c>
      <c r="E958" t="s">
        <v>4323</v>
      </c>
      <c r="F958" t="s">
        <v>2419</v>
      </c>
      <c r="G958" t="s">
        <v>7029</v>
      </c>
      <c r="H958" t="s">
        <v>2362</v>
      </c>
      <c r="I958" t="s">
        <v>2420</v>
      </c>
    </row>
    <row r="959" spans="1:9" x14ac:dyDescent="0.2">
      <c r="A959" t="s">
        <v>5576</v>
      </c>
      <c r="B959">
        <v>21401</v>
      </c>
      <c r="C959" t="s">
        <v>4246</v>
      </c>
      <c r="D959" t="s">
        <v>2422</v>
      </c>
      <c r="E959" t="s">
        <v>4323</v>
      </c>
      <c r="F959" t="s">
        <v>2421</v>
      </c>
      <c r="G959" t="s">
        <v>7030</v>
      </c>
      <c r="H959" t="s">
        <v>2362</v>
      </c>
      <c r="I959" t="s">
        <v>2422</v>
      </c>
    </row>
    <row r="960" spans="1:9" x14ac:dyDescent="0.2">
      <c r="A960" t="s">
        <v>5602</v>
      </c>
      <c r="B960">
        <v>21403</v>
      </c>
      <c r="C960" t="s">
        <v>4246</v>
      </c>
      <c r="D960" t="s">
        <v>2424</v>
      </c>
      <c r="E960" t="s">
        <v>4323</v>
      </c>
      <c r="F960" t="s">
        <v>2423</v>
      </c>
      <c r="G960" t="s">
        <v>7031</v>
      </c>
      <c r="H960" t="s">
        <v>2362</v>
      </c>
      <c r="I960" t="s">
        <v>2424</v>
      </c>
    </row>
    <row r="961" spans="1:9" x14ac:dyDescent="0.2">
      <c r="A961" t="s">
        <v>5627</v>
      </c>
      <c r="B961">
        <v>21404</v>
      </c>
      <c r="C961" t="s">
        <v>4246</v>
      </c>
      <c r="D961" t="s">
        <v>844</v>
      </c>
      <c r="E961" t="s">
        <v>4323</v>
      </c>
      <c r="F961" t="s">
        <v>2425</v>
      </c>
      <c r="G961" t="s">
        <v>7032</v>
      </c>
      <c r="H961" t="s">
        <v>2362</v>
      </c>
      <c r="I961" t="s">
        <v>844</v>
      </c>
    </row>
    <row r="962" spans="1:9" x14ac:dyDescent="0.2">
      <c r="A962" t="s">
        <v>5652</v>
      </c>
      <c r="B962">
        <v>21421</v>
      </c>
      <c r="C962" t="s">
        <v>4246</v>
      </c>
      <c r="D962" t="s">
        <v>2427</v>
      </c>
      <c r="E962" t="s">
        <v>4323</v>
      </c>
      <c r="F962" t="s">
        <v>2426</v>
      </c>
      <c r="G962" t="s">
        <v>7033</v>
      </c>
      <c r="H962" t="s">
        <v>2362</v>
      </c>
      <c r="I962" t="s">
        <v>2427</v>
      </c>
    </row>
    <row r="963" spans="1:9" x14ac:dyDescent="0.2">
      <c r="A963" t="s">
        <v>5675</v>
      </c>
      <c r="B963">
        <v>21501</v>
      </c>
      <c r="C963" t="s">
        <v>4246</v>
      </c>
      <c r="D963" t="s">
        <v>2429</v>
      </c>
      <c r="E963" t="s">
        <v>4323</v>
      </c>
      <c r="F963" t="s">
        <v>2428</v>
      </c>
      <c r="G963" t="s">
        <v>7034</v>
      </c>
      <c r="H963" t="s">
        <v>2362</v>
      </c>
      <c r="I963" t="s">
        <v>2429</v>
      </c>
    </row>
    <row r="964" spans="1:9" x14ac:dyDescent="0.2">
      <c r="A964" t="s">
        <v>5698</v>
      </c>
      <c r="B964">
        <v>21502</v>
      </c>
      <c r="C964" t="s">
        <v>4246</v>
      </c>
      <c r="D964" t="s">
        <v>2431</v>
      </c>
      <c r="E964" t="s">
        <v>4323</v>
      </c>
      <c r="F964" t="s">
        <v>2430</v>
      </c>
      <c r="G964" t="s">
        <v>7035</v>
      </c>
      <c r="H964" t="s">
        <v>2362</v>
      </c>
      <c r="I964" t="s">
        <v>2431</v>
      </c>
    </row>
    <row r="965" spans="1:9" x14ac:dyDescent="0.2">
      <c r="A965" t="s">
        <v>5717</v>
      </c>
      <c r="B965">
        <v>21503</v>
      </c>
      <c r="C965" t="s">
        <v>4246</v>
      </c>
      <c r="D965" t="s">
        <v>2433</v>
      </c>
      <c r="E965" t="s">
        <v>4323</v>
      </c>
      <c r="F965" t="s">
        <v>2432</v>
      </c>
      <c r="G965" t="s">
        <v>7036</v>
      </c>
      <c r="H965" t="s">
        <v>2362</v>
      </c>
      <c r="I965" t="s">
        <v>2433</v>
      </c>
    </row>
    <row r="966" spans="1:9" x14ac:dyDescent="0.2">
      <c r="A966" t="s">
        <v>5735</v>
      </c>
      <c r="B966">
        <v>21504</v>
      </c>
      <c r="C966" t="s">
        <v>4246</v>
      </c>
      <c r="D966" t="s">
        <v>2435</v>
      </c>
      <c r="E966" t="s">
        <v>4323</v>
      </c>
      <c r="F966" t="s">
        <v>2434</v>
      </c>
      <c r="G966" t="s">
        <v>7037</v>
      </c>
      <c r="H966" t="s">
        <v>2362</v>
      </c>
      <c r="I966" t="s">
        <v>2435</v>
      </c>
    </row>
    <row r="967" spans="1:9" x14ac:dyDescent="0.2">
      <c r="A967" t="s">
        <v>5753</v>
      </c>
      <c r="B967">
        <v>21505</v>
      </c>
      <c r="C967" t="s">
        <v>4246</v>
      </c>
      <c r="D967" t="s">
        <v>2437</v>
      </c>
      <c r="E967" t="s">
        <v>4323</v>
      </c>
      <c r="F967" t="s">
        <v>2436</v>
      </c>
      <c r="G967" t="s">
        <v>7038</v>
      </c>
      <c r="H967" t="s">
        <v>2362</v>
      </c>
      <c r="I967" t="s">
        <v>2437</v>
      </c>
    </row>
    <row r="968" spans="1:9" x14ac:dyDescent="0.2">
      <c r="A968" t="s">
        <v>5771</v>
      </c>
      <c r="B968">
        <v>21506</v>
      </c>
      <c r="C968" t="s">
        <v>4246</v>
      </c>
      <c r="D968" t="s">
        <v>2439</v>
      </c>
      <c r="E968" t="s">
        <v>4323</v>
      </c>
      <c r="F968" t="s">
        <v>2438</v>
      </c>
      <c r="G968" t="s">
        <v>7039</v>
      </c>
      <c r="H968" t="s">
        <v>2362</v>
      </c>
      <c r="I968" t="s">
        <v>2439</v>
      </c>
    </row>
    <row r="969" spans="1:9" x14ac:dyDescent="0.2">
      <c r="A969" t="s">
        <v>5789</v>
      </c>
      <c r="B969">
        <v>21507</v>
      </c>
      <c r="C969" t="s">
        <v>4246</v>
      </c>
      <c r="D969" t="s">
        <v>2441</v>
      </c>
      <c r="E969" t="s">
        <v>4323</v>
      </c>
      <c r="F969" t="s">
        <v>2440</v>
      </c>
      <c r="G969" t="s">
        <v>7040</v>
      </c>
      <c r="H969" t="s">
        <v>2362</v>
      </c>
      <c r="I969" t="s">
        <v>2441</v>
      </c>
    </row>
    <row r="970" spans="1:9" x14ac:dyDescent="0.2">
      <c r="A970" t="s">
        <v>5805</v>
      </c>
      <c r="B970">
        <v>21521</v>
      </c>
      <c r="C970" t="s">
        <v>4246</v>
      </c>
      <c r="D970" t="s">
        <v>2443</v>
      </c>
      <c r="E970" t="s">
        <v>4323</v>
      </c>
      <c r="F970" t="s">
        <v>2442</v>
      </c>
      <c r="G970" t="s">
        <v>7041</v>
      </c>
      <c r="H970" t="s">
        <v>2362</v>
      </c>
      <c r="I970" t="s">
        <v>2443</v>
      </c>
    </row>
    <row r="971" spans="1:9" x14ac:dyDescent="0.2">
      <c r="A971" t="s">
        <v>5821</v>
      </c>
      <c r="B971">
        <v>21604</v>
      </c>
      <c r="C971" t="s">
        <v>4246</v>
      </c>
      <c r="D971" t="s">
        <v>2445</v>
      </c>
      <c r="E971" t="s">
        <v>4323</v>
      </c>
      <c r="F971" t="s">
        <v>2444</v>
      </c>
      <c r="G971" t="s">
        <v>7042</v>
      </c>
      <c r="H971" t="s">
        <v>2362</v>
      </c>
      <c r="I971" t="s">
        <v>2445</v>
      </c>
    </row>
    <row r="972" spans="1:9" x14ac:dyDescent="0.2">
      <c r="A972" t="s">
        <v>4296</v>
      </c>
      <c r="B972">
        <v>22000</v>
      </c>
      <c r="C972" t="s">
        <v>4247</v>
      </c>
      <c r="D972" t="s">
        <v>2447</v>
      </c>
      <c r="E972" t="s">
        <v>4274</v>
      </c>
      <c r="F972" t="s">
        <v>2446</v>
      </c>
      <c r="G972" t="s">
        <v>7043</v>
      </c>
      <c r="H972" t="s">
        <v>2447</v>
      </c>
    </row>
    <row r="973" spans="1:9" x14ac:dyDescent="0.2">
      <c r="A973" t="s">
        <v>4345</v>
      </c>
      <c r="B973">
        <v>22100</v>
      </c>
      <c r="C973" t="s">
        <v>4247</v>
      </c>
      <c r="D973" t="s">
        <v>2449</v>
      </c>
      <c r="E973" t="s">
        <v>4323</v>
      </c>
      <c r="F973" t="s">
        <v>2448</v>
      </c>
      <c r="G973" t="s">
        <v>7044</v>
      </c>
      <c r="H973" t="s">
        <v>2447</v>
      </c>
      <c r="I973" t="s">
        <v>2449</v>
      </c>
    </row>
    <row r="974" spans="1:9" x14ac:dyDescent="0.2">
      <c r="A974" t="s">
        <v>4393</v>
      </c>
      <c r="B974">
        <v>22130</v>
      </c>
      <c r="C974" t="s">
        <v>4247</v>
      </c>
      <c r="D974" t="s">
        <v>2451</v>
      </c>
      <c r="E974" t="s">
        <v>4323</v>
      </c>
      <c r="F974" t="s">
        <v>2450</v>
      </c>
      <c r="G974" t="s">
        <v>7045</v>
      </c>
      <c r="H974" t="s">
        <v>2447</v>
      </c>
      <c r="I974" t="s">
        <v>2451</v>
      </c>
    </row>
    <row r="975" spans="1:9" x14ac:dyDescent="0.2">
      <c r="A975" t="s">
        <v>4441</v>
      </c>
      <c r="B975">
        <v>22203</v>
      </c>
      <c r="C975" t="s">
        <v>4247</v>
      </c>
      <c r="D975" t="s">
        <v>2453</v>
      </c>
      <c r="E975" t="s">
        <v>4323</v>
      </c>
      <c r="F975" t="s">
        <v>2452</v>
      </c>
      <c r="G975" t="s">
        <v>7046</v>
      </c>
      <c r="H975" t="s">
        <v>2447</v>
      </c>
      <c r="I975" t="s">
        <v>2453</v>
      </c>
    </row>
    <row r="976" spans="1:9" x14ac:dyDescent="0.2">
      <c r="A976" t="s">
        <v>4489</v>
      </c>
      <c r="B976">
        <v>22205</v>
      </c>
      <c r="C976" t="s">
        <v>4247</v>
      </c>
      <c r="D976" t="s">
        <v>2455</v>
      </c>
      <c r="E976" t="s">
        <v>4323</v>
      </c>
      <c r="F976" t="s">
        <v>2454</v>
      </c>
      <c r="G976" t="s">
        <v>7047</v>
      </c>
      <c r="H976" t="s">
        <v>2447</v>
      </c>
      <c r="I976" t="s">
        <v>2455</v>
      </c>
    </row>
    <row r="977" spans="1:9" x14ac:dyDescent="0.2">
      <c r="A977" t="s">
        <v>4537</v>
      </c>
      <c r="B977">
        <v>22206</v>
      </c>
      <c r="C977" t="s">
        <v>4247</v>
      </c>
      <c r="D977" t="s">
        <v>2457</v>
      </c>
      <c r="E977" t="s">
        <v>4323</v>
      </c>
      <c r="F977" t="s">
        <v>2456</v>
      </c>
      <c r="G977" t="s">
        <v>7048</v>
      </c>
      <c r="H977" t="s">
        <v>2447</v>
      </c>
      <c r="I977" t="s">
        <v>2457</v>
      </c>
    </row>
    <row r="978" spans="1:9" x14ac:dyDescent="0.2">
      <c r="A978" t="s">
        <v>4585</v>
      </c>
      <c r="B978">
        <v>22207</v>
      </c>
      <c r="C978" t="s">
        <v>4247</v>
      </c>
      <c r="D978" t="s">
        <v>2459</v>
      </c>
      <c r="E978" t="s">
        <v>4323</v>
      </c>
      <c r="F978" t="s">
        <v>2458</v>
      </c>
      <c r="G978" t="s">
        <v>7049</v>
      </c>
      <c r="H978" t="s">
        <v>2447</v>
      </c>
      <c r="I978" t="s">
        <v>2459</v>
      </c>
    </row>
    <row r="979" spans="1:9" x14ac:dyDescent="0.2">
      <c r="A979" t="s">
        <v>4633</v>
      </c>
      <c r="B979">
        <v>22208</v>
      </c>
      <c r="C979" t="s">
        <v>4247</v>
      </c>
      <c r="D979" t="s">
        <v>2461</v>
      </c>
      <c r="E979" t="s">
        <v>4323</v>
      </c>
      <c r="F979" t="s">
        <v>2460</v>
      </c>
      <c r="G979" t="s">
        <v>7050</v>
      </c>
      <c r="H979" t="s">
        <v>2447</v>
      </c>
      <c r="I979" t="s">
        <v>2461</v>
      </c>
    </row>
    <row r="980" spans="1:9" x14ac:dyDescent="0.2">
      <c r="A980" t="s">
        <v>4681</v>
      </c>
      <c r="B980">
        <v>22209</v>
      </c>
      <c r="C980" t="s">
        <v>4247</v>
      </c>
      <c r="D980" t="s">
        <v>2463</v>
      </c>
      <c r="E980" t="s">
        <v>4323</v>
      </c>
      <c r="F980" t="s">
        <v>2462</v>
      </c>
      <c r="G980" t="s">
        <v>7051</v>
      </c>
      <c r="H980" t="s">
        <v>2447</v>
      </c>
      <c r="I980" t="s">
        <v>2463</v>
      </c>
    </row>
    <row r="981" spans="1:9" x14ac:dyDescent="0.2">
      <c r="A981" t="s">
        <v>4729</v>
      </c>
      <c r="B981">
        <v>22210</v>
      </c>
      <c r="C981" t="s">
        <v>4247</v>
      </c>
      <c r="D981" t="s">
        <v>2465</v>
      </c>
      <c r="E981" t="s">
        <v>4323</v>
      </c>
      <c r="F981" t="s">
        <v>2464</v>
      </c>
      <c r="G981" t="s">
        <v>7052</v>
      </c>
      <c r="H981" t="s">
        <v>2447</v>
      </c>
      <c r="I981" t="s">
        <v>2465</v>
      </c>
    </row>
    <row r="982" spans="1:9" x14ac:dyDescent="0.2">
      <c r="A982" t="s">
        <v>4777</v>
      </c>
      <c r="B982">
        <v>22211</v>
      </c>
      <c r="C982" t="s">
        <v>4247</v>
      </c>
      <c r="D982" t="s">
        <v>2467</v>
      </c>
      <c r="E982" t="s">
        <v>4323</v>
      </c>
      <c r="F982" t="s">
        <v>2466</v>
      </c>
      <c r="G982" t="s">
        <v>7053</v>
      </c>
      <c r="H982" t="s">
        <v>2447</v>
      </c>
      <c r="I982" t="s">
        <v>2467</v>
      </c>
    </row>
    <row r="983" spans="1:9" x14ac:dyDescent="0.2">
      <c r="A983" t="s">
        <v>4825</v>
      </c>
      <c r="B983">
        <v>22212</v>
      </c>
      <c r="C983" t="s">
        <v>4247</v>
      </c>
      <c r="D983" t="s">
        <v>2469</v>
      </c>
      <c r="E983" t="s">
        <v>4323</v>
      </c>
      <c r="F983" t="s">
        <v>2468</v>
      </c>
      <c r="G983" t="s">
        <v>7054</v>
      </c>
      <c r="H983" t="s">
        <v>2447</v>
      </c>
      <c r="I983" t="s">
        <v>2469</v>
      </c>
    </row>
    <row r="984" spans="1:9" x14ac:dyDescent="0.2">
      <c r="A984" t="s">
        <v>4873</v>
      </c>
      <c r="B984">
        <v>22213</v>
      </c>
      <c r="C984" t="s">
        <v>4247</v>
      </c>
      <c r="D984" t="s">
        <v>2471</v>
      </c>
      <c r="E984" t="s">
        <v>4323</v>
      </c>
      <c r="F984" t="s">
        <v>2470</v>
      </c>
      <c r="G984" t="s">
        <v>7055</v>
      </c>
      <c r="H984" t="s">
        <v>2447</v>
      </c>
      <c r="I984" t="s">
        <v>2471</v>
      </c>
    </row>
    <row r="985" spans="1:9" x14ac:dyDescent="0.2">
      <c r="A985" t="s">
        <v>4921</v>
      </c>
      <c r="B985">
        <v>22214</v>
      </c>
      <c r="C985" t="s">
        <v>4247</v>
      </c>
      <c r="D985" t="s">
        <v>2473</v>
      </c>
      <c r="E985" t="s">
        <v>4323</v>
      </c>
      <c r="F985" t="s">
        <v>2472</v>
      </c>
      <c r="G985" t="s">
        <v>7056</v>
      </c>
      <c r="H985" t="s">
        <v>2447</v>
      </c>
      <c r="I985" t="s">
        <v>2473</v>
      </c>
    </row>
    <row r="986" spans="1:9" x14ac:dyDescent="0.2">
      <c r="A986" t="s">
        <v>4969</v>
      </c>
      <c r="B986">
        <v>22215</v>
      </c>
      <c r="C986" t="s">
        <v>4247</v>
      </c>
      <c r="D986" t="s">
        <v>2475</v>
      </c>
      <c r="E986" t="s">
        <v>4323</v>
      </c>
      <c r="F986" t="s">
        <v>2474</v>
      </c>
      <c r="G986" t="s">
        <v>7057</v>
      </c>
      <c r="H986" t="s">
        <v>2447</v>
      </c>
      <c r="I986" t="s">
        <v>2475</v>
      </c>
    </row>
    <row r="987" spans="1:9" x14ac:dyDescent="0.2">
      <c r="A987" t="s">
        <v>5017</v>
      </c>
      <c r="B987">
        <v>22216</v>
      </c>
      <c r="C987" t="s">
        <v>4247</v>
      </c>
      <c r="D987" t="s">
        <v>2477</v>
      </c>
      <c r="E987" t="s">
        <v>4323</v>
      </c>
      <c r="F987" t="s">
        <v>2476</v>
      </c>
      <c r="G987" t="s">
        <v>7058</v>
      </c>
      <c r="H987" t="s">
        <v>2447</v>
      </c>
      <c r="I987" t="s">
        <v>2477</v>
      </c>
    </row>
    <row r="988" spans="1:9" x14ac:dyDescent="0.2">
      <c r="A988" t="s">
        <v>5064</v>
      </c>
      <c r="B988">
        <v>22219</v>
      </c>
      <c r="C988" t="s">
        <v>4247</v>
      </c>
      <c r="D988" t="s">
        <v>2479</v>
      </c>
      <c r="E988" t="s">
        <v>4323</v>
      </c>
      <c r="F988" t="s">
        <v>2478</v>
      </c>
      <c r="G988" t="s">
        <v>7059</v>
      </c>
      <c r="H988" t="s">
        <v>2447</v>
      </c>
      <c r="I988" t="s">
        <v>2479</v>
      </c>
    </row>
    <row r="989" spans="1:9" x14ac:dyDescent="0.2">
      <c r="A989" t="s">
        <v>5111</v>
      </c>
      <c r="B989">
        <v>22220</v>
      </c>
      <c r="C989" t="s">
        <v>4247</v>
      </c>
      <c r="D989" t="s">
        <v>2481</v>
      </c>
      <c r="E989" t="s">
        <v>4323</v>
      </c>
      <c r="F989" t="s">
        <v>2480</v>
      </c>
      <c r="G989" t="s">
        <v>7060</v>
      </c>
      <c r="H989" t="s">
        <v>2447</v>
      </c>
      <c r="I989" t="s">
        <v>2481</v>
      </c>
    </row>
    <row r="990" spans="1:9" x14ac:dyDescent="0.2">
      <c r="A990" t="s">
        <v>5157</v>
      </c>
      <c r="B990">
        <v>22221</v>
      </c>
      <c r="C990" t="s">
        <v>4247</v>
      </c>
      <c r="D990" t="s">
        <v>2483</v>
      </c>
      <c r="E990" t="s">
        <v>4323</v>
      </c>
      <c r="F990" t="s">
        <v>2482</v>
      </c>
      <c r="G990" t="s">
        <v>7061</v>
      </c>
      <c r="H990" t="s">
        <v>2447</v>
      </c>
      <c r="I990" t="s">
        <v>2483</v>
      </c>
    </row>
    <row r="991" spans="1:9" x14ac:dyDescent="0.2">
      <c r="A991" t="s">
        <v>5202</v>
      </c>
      <c r="B991">
        <v>22222</v>
      </c>
      <c r="C991" t="s">
        <v>4247</v>
      </c>
      <c r="D991" t="s">
        <v>2485</v>
      </c>
      <c r="E991" t="s">
        <v>4323</v>
      </c>
      <c r="F991" t="s">
        <v>2484</v>
      </c>
      <c r="G991" t="s">
        <v>7062</v>
      </c>
      <c r="H991" t="s">
        <v>2447</v>
      </c>
      <c r="I991" t="s">
        <v>2485</v>
      </c>
    </row>
    <row r="992" spans="1:9" x14ac:dyDescent="0.2">
      <c r="A992" t="s">
        <v>5245</v>
      </c>
      <c r="B992">
        <v>22223</v>
      </c>
      <c r="C992" t="s">
        <v>4247</v>
      </c>
      <c r="D992" t="s">
        <v>2487</v>
      </c>
      <c r="E992" t="s">
        <v>4323</v>
      </c>
      <c r="F992" t="s">
        <v>2486</v>
      </c>
      <c r="G992" t="s">
        <v>7063</v>
      </c>
      <c r="H992" t="s">
        <v>2447</v>
      </c>
      <c r="I992" t="s">
        <v>2487</v>
      </c>
    </row>
    <row r="993" spans="1:9" x14ac:dyDescent="0.2">
      <c r="A993" t="s">
        <v>5284</v>
      </c>
      <c r="B993">
        <v>22224</v>
      </c>
      <c r="C993" t="s">
        <v>4247</v>
      </c>
      <c r="D993" t="s">
        <v>2489</v>
      </c>
      <c r="E993" t="s">
        <v>4323</v>
      </c>
      <c r="F993" t="s">
        <v>2488</v>
      </c>
      <c r="G993" t="s">
        <v>7064</v>
      </c>
      <c r="H993" t="s">
        <v>2447</v>
      </c>
      <c r="I993" t="s">
        <v>2489</v>
      </c>
    </row>
    <row r="994" spans="1:9" x14ac:dyDescent="0.2">
      <c r="A994" t="s">
        <v>5321</v>
      </c>
      <c r="B994">
        <v>22225</v>
      </c>
      <c r="C994" t="s">
        <v>4247</v>
      </c>
      <c r="D994" t="s">
        <v>2491</v>
      </c>
      <c r="E994" t="s">
        <v>4323</v>
      </c>
      <c r="F994" t="s">
        <v>2490</v>
      </c>
      <c r="G994" t="s">
        <v>7065</v>
      </c>
      <c r="H994" t="s">
        <v>2447</v>
      </c>
      <c r="I994" t="s">
        <v>2491</v>
      </c>
    </row>
    <row r="995" spans="1:9" x14ac:dyDescent="0.2">
      <c r="A995" t="s">
        <v>5357</v>
      </c>
      <c r="B995">
        <v>22226</v>
      </c>
      <c r="C995" t="s">
        <v>4247</v>
      </c>
      <c r="D995" t="s">
        <v>2493</v>
      </c>
      <c r="E995" t="s">
        <v>4323</v>
      </c>
      <c r="F995" t="s">
        <v>2492</v>
      </c>
      <c r="G995" t="s">
        <v>7066</v>
      </c>
      <c r="H995" t="s">
        <v>2447</v>
      </c>
      <c r="I995" t="s">
        <v>2493</v>
      </c>
    </row>
    <row r="996" spans="1:9" x14ac:dyDescent="0.2">
      <c r="A996" t="s">
        <v>5393</v>
      </c>
      <c r="B996">
        <v>22301</v>
      </c>
      <c r="C996" t="s">
        <v>4247</v>
      </c>
      <c r="D996" t="s">
        <v>2495</v>
      </c>
      <c r="E996" t="s">
        <v>4323</v>
      </c>
      <c r="F996" t="s">
        <v>2494</v>
      </c>
      <c r="G996" t="s">
        <v>7067</v>
      </c>
      <c r="H996" t="s">
        <v>2447</v>
      </c>
      <c r="I996" t="s">
        <v>2495</v>
      </c>
    </row>
    <row r="997" spans="1:9" x14ac:dyDescent="0.2">
      <c r="A997" t="s">
        <v>5428</v>
      </c>
      <c r="B997">
        <v>22302</v>
      </c>
      <c r="C997" t="s">
        <v>4247</v>
      </c>
      <c r="D997" t="s">
        <v>2497</v>
      </c>
      <c r="E997" t="s">
        <v>4323</v>
      </c>
      <c r="F997" t="s">
        <v>2496</v>
      </c>
      <c r="G997" t="s">
        <v>7068</v>
      </c>
      <c r="H997" t="s">
        <v>2447</v>
      </c>
      <c r="I997" t="s">
        <v>2497</v>
      </c>
    </row>
    <row r="998" spans="1:9" x14ac:dyDescent="0.2">
      <c r="A998" t="s">
        <v>5460</v>
      </c>
      <c r="B998">
        <v>22304</v>
      </c>
      <c r="C998" t="s">
        <v>4247</v>
      </c>
      <c r="D998" t="s">
        <v>2499</v>
      </c>
      <c r="E998" t="s">
        <v>4323</v>
      </c>
      <c r="F998" t="s">
        <v>2498</v>
      </c>
      <c r="G998" t="s">
        <v>7069</v>
      </c>
      <c r="H998" t="s">
        <v>2447</v>
      </c>
      <c r="I998" t="s">
        <v>2499</v>
      </c>
    </row>
    <row r="999" spans="1:9" x14ac:dyDescent="0.2">
      <c r="A999" t="s">
        <v>5492</v>
      </c>
      <c r="B999">
        <v>22305</v>
      </c>
      <c r="C999" t="s">
        <v>4247</v>
      </c>
      <c r="D999" t="s">
        <v>2501</v>
      </c>
      <c r="E999" t="s">
        <v>4323</v>
      </c>
      <c r="F999" t="s">
        <v>2500</v>
      </c>
      <c r="G999" t="s">
        <v>7070</v>
      </c>
      <c r="H999" t="s">
        <v>2447</v>
      </c>
      <c r="I999" t="s">
        <v>2501</v>
      </c>
    </row>
    <row r="1000" spans="1:9" x14ac:dyDescent="0.2">
      <c r="A1000" t="s">
        <v>5521</v>
      </c>
      <c r="B1000">
        <v>22306</v>
      </c>
      <c r="C1000" t="s">
        <v>4247</v>
      </c>
      <c r="D1000" t="s">
        <v>2503</v>
      </c>
      <c r="E1000" t="s">
        <v>4323</v>
      </c>
      <c r="F1000" t="s">
        <v>2502</v>
      </c>
      <c r="G1000" t="s">
        <v>7071</v>
      </c>
      <c r="H1000" t="s">
        <v>2447</v>
      </c>
      <c r="I1000" t="s">
        <v>2503</v>
      </c>
    </row>
    <row r="1001" spans="1:9" x14ac:dyDescent="0.2">
      <c r="A1001" t="s">
        <v>5549</v>
      </c>
      <c r="B1001">
        <v>22325</v>
      </c>
      <c r="C1001" t="s">
        <v>4247</v>
      </c>
      <c r="D1001" t="s">
        <v>2505</v>
      </c>
      <c r="E1001" t="s">
        <v>4323</v>
      </c>
      <c r="F1001" t="s">
        <v>2504</v>
      </c>
      <c r="G1001" t="s">
        <v>7072</v>
      </c>
      <c r="H1001" t="s">
        <v>2447</v>
      </c>
      <c r="I1001" t="s">
        <v>2505</v>
      </c>
    </row>
    <row r="1002" spans="1:9" x14ac:dyDescent="0.2">
      <c r="A1002" t="s">
        <v>5577</v>
      </c>
      <c r="B1002">
        <v>22341</v>
      </c>
      <c r="C1002" t="s">
        <v>4247</v>
      </c>
      <c r="D1002" t="s">
        <v>830</v>
      </c>
      <c r="E1002" t="s">
        <v>4323</v>
      </c>
      <c r="F1002" t="s">
        <v>2506</v>
      </c>
      <c r="G1002" t="s">
        <v>7073</v>
      </c>
      <c r="H1002" t="s">
        <v>2447</v>
      </c>
      <c r="I1002" t="s">
        <v>830</v>
      </c>
    </row>
    <row r="1003" spans="1:9" x14ac:dyDescent="0.2">
      <c r="A1003" t="s">
        <v>5603</v>
      </c>
      <c r="B1003">
        <v>22342</v>
      </c>
      <c r="C1003" t="s">
        <v>4247</v>
      </c>
      <c r="D1003" t="s">
        <v>2508</v>
      </c>
      <c r="E1003" t="s">
        <v>4323</v>
      </c>
      <c r="F1003" t="s">
        <v>2507</v>
      </c>
      <c r="G1003" t="s">
        <v>7074</v>
      </c>
      <c r="H1003" t="s">
        <v>2447</v>
      </c>
      <c r="I1003" t="s">
        <v>2508</v>
      </c>
    </row>
    <row r="1004" spans="1:9" x14ac:dyDescent="0.2">
      <c r="A1004" t="s">
        <v>5628</v>
      </c>
      <c r="B1004">
        <v>22344</v>
      </c>
      <c r="C1004" t="s">
        <v>4247</v>
      </c>
      <c r="D1004" t="s">
        <v>2510</v>
      </c>
      <c r="E1004" t="s">
        <v>4323</v>
      </c>
      <c r="F1004" t="s">
        <v>2509</v>
      </c>
      <c r="G1004" t="s">
        <v>7075</v>
      </c>
      <c r="H1004" t="s">
        <v>2447</v>
      </c>
      <c r="I1004" t="s">
        <v>2510</v>
      </c>
    </row>
    <row r="1005" spans="1:9" x14ac:dyDescent="0.2">
      <c r="A1005" t="s">
        <v>5653</v>
      </c>
      <c r="B1005">
        <v>22424</v>
      </c>
      <c r="C1005" t="s">
        <v>4247</v>
      </c>
      <c r="D1005" t="s">
        <v>2512</v>
      </c>
      <c r="E1005" t="s">
        <v>4323</v>
      </c>
      <c r="F1005" t="s">
        <v>2511</v>
      </c>
      <c r="G1005" t="s">
        <v>7076</v>
      </c>
      <c r="H1005" t="s">
        <v>2447</v>
      </c>
      <c r="I1005" t="s">
        <v>2512</v>
      </c>
    </row>
    <row r="1006" spans="1:9" x14ac:dyDescent="0.2">
      <c r="A1006" t="s">
        <v>5676</v>
      </c>
      <c r="B1006">
        <v>22429</v>
      </c>
      <c r="C1006" t="s">
        <v>4247</v>
      </c>
      <c r="D1006" t="s">
        <v>2514</v>
      </c>
      <c r="E1006" t="s">
        <v>4323</v>
      </c>
      <c r="F1006" t="s">
        <v>2513</v>
      </c>
      <c r="G1006" t="s">
        <v>7077</v>
      </c>
      <c r="H1006" t="s">
        <v>2447</v>
      </c>
      <c r="I1006" t="s">
        <v>2514</v>
      </c>
    </row>
    <row r="1007" spans="1:9" x14ac:dyDescent="0.2">
      <c r="A1007" t="s">
        <v>5699</v>
      </c>
      <c r="B1007">
        <v>22461</v>
      </c>
      <c r="C1007" t="s">
        <v>4247</v>
      </c>
      <c r="D1007" t="s">
        <v>606</v>
      </c>
      <c r="E1007" t="s">
        <v>4323</v>
      </c>
      <c r="F1007" t="s">
        <v>2515</v>
      </c>
      <c r="G1007" t="s">
        <v>7078</v>
      </c>
      <c r="H1007" t="s">
        <v>2447</v>
      </c>
      <c r="I1007" t="s">
        <v>606</v>
      </c>
    </row>
    <row r="1008" spans="1:9" x14ac:dyDescent="0.2">
      <c r="A1008" t="s">
        <v>4297</v>
      </c>
      <c r="B1008">
        <v>23000</v>
      </c>
      <c r="C1008" t="s">
        <v>4248</v>
      </c>
      <c r="D1008" t="s">
        <v>2517</v>
      </c>
      <c r="E1008" t="s">
        <v>4274</v>
      </c>
      <c r="F1008" t="s">
        <v>2516</v>
      </c>
      <c r="G1008" t="s">
        <v>7079</v>
      </c>
      <c r="H1008" t="s">
        <v>2517</v>
      </c>
    </row>
    <row r="1009" spans="1:9" x14ac:dyDescent="0.2">
      <c r="A1009" t="s">
        <v>4346</v>
      </c>
      <c r="B1009">
        <v>23100</v>
      </c>
      <c r="C1009" t="s">
        <v>4248</v>
      </c>
      <c r="D1009" t="s">
        <v>2519</v>
      </c>
      <c r="E1009" t="s">
        <v>4323</v>
      </c>
      <c r="F1009" t="s">
        <v>2518</v>
      </c>
      <c r="G1009" t="s">
        <v>7080</v>
      </c>
      <c r="H1009" t="s">
        <v>2517</v>
      </c>
      <c r="I1009" t="s">
        <v>7081</v>
      </c>
    </row>
    <row r="1010" spans="1:9" x14ac:dyDescent="0.2">
      <c r="A1010" t="s">
        <v>4394</v>
      </c>
      <c r="B1010">
        <v>23201</v>
      </c>
      <c r="C1010" t="s">
        <v>4248</v>
      </c>
      <c r="D1010" t="s">
        <v>2521</v>
      </c>
      <c r="E1010" t="s">
        <v>4323</v>
      </c>
      <c r="F1010" t="s">
        <v>2520</v>
      </c>
      <c r="G1010" t="s">
        <v>7082</v>
      </c>
      <c r="H1010" t="s">
        <v>2517</v>
      </c>
      <c r="I1010" t="s">
        <v>2521</v>
      </c>
    </row>
    <row r="1011" spans="1:9" x14ac:dyDescent="0.2">
      <c r="A1011" t="s">
        <v>4442</v>
      </c>
      <c r="B1011">
        <v>23202</v>
      </c>
      <c r="C1011" t="s">
        <v>4248</v>
      </c>
      <c r="D1011" t="s">
        <v>2523</v>
      </c>
      <c r="E1011" t="s">
        <v>4323</v>
      </c>
      <c r="F1011" t="s">
        <v>2522</v>
      </c>
      <c r="G1011" t="s">
        <v>7083</v>
      </c>
      <c r="H1011" t="s">
        <v>2517</v>
      </c>
      <c r="I1011" t="s">
        <v>2523</v>
      </c>
    </row>
    <row r="1012" spans="1:9" x14ac:dyDescent="0.2">
      <c r="A1012" t="s">
        <v>4490</v>
      </c>
      <c r="B1012">
        <v>23203</v>
      </c>
      <c r="C1012" t="s">
        <v>4248</v>
      </c>
      <c r="D1012" t="s">
        <v>2525</v>
      </c>
      <c r="E1012" t="s">
        <v>4323</v>
      </c>
      <c r="F1012" t="s">
        <v>2524</v>
      </c>
      <c r="G1012" t="s">
        <v>7084</v>
      </c>
      <c r="H1012" t="s">
        <v>2517</v>
      </c>
      <c r="I1012" t="s">
        <v>2525</v>
      </c>
    </row>
    <row r="1013" spans="1:9" x14ac:dyDescent="0.2">
      <c r="A1013" t="s">
        <v>4538</v>
      </c>
      <c r="B1013">
        <v>23204</v>
      </c>
      <c r="C1013" t="s">
        <v>4248</v>
      </c>
      <c r="D1013" t="s">
        <v>2527</v>
      </c>
      <c r="E1013" t="s">
        <v>4323</v>
      </c>
      <c r="F1013" t="s">
        <v>2526</v>
      </c>
      <c r="G1013" t="s">
        <v>7085</v>
      </c>
      <c r="H1013" t="s">
        <v>2517</v>
      </c>
      <c r="I1013" t="s">
        <v>2527</v>
      </c>
    </row>
    <row r="1014" spans="1:9" x14ac:dyDescent="0.2">
      <c r="A1014" t="s">
        <v>4586</v>
      </c>
      <c r="B1014">
        <v>23205</v>
      </c>
      <c r="C1014" t="s">
        <v>4248</v>
      </c>
      <c r="D1014" t="s">
        <v>2529</v>
      </c>
      <c r="E1014" t="s">
        <v>4323</v>
      </c>
      <c r="F1014" t="s">
        <v>2528</v>
      </c>
      <c r="G1014" t="s">
        <v>7086</v>
      </c>
      <c r="H1014" t="s">
        <v>2517</v>
      </c>
      <c r="I1014" t="s">
        <v>2529</v>
      </c>
    </row>
    <row r="1015" spans="1:9" x14ac:dyDescent="0.2">
      <c r="A1015" t="s">
        <v>4634</v>
      </c>
      <c r="B1015">
        <v>23206</v>
      </c>
      <c r="C1015" t="s">
        <v>4248</v>
      </c>
      <c r="D1015" t="s">
        <v>2531</v>
      </c>
      <c r="E1015" t="s">
        <v>4323</v>
      </c>
      <c r="F1015" t="s">
        <v>2530</v>
      </c>
      <c r="G1015" t="s">
        <v>7087</v>
      </c>
      <c r="H1015" t="s">
        <v>2517</v>
      </c>
      <c r="I1015" t="s">
        <v>2531</v>
      </c>
    </row>
    <row r="1016" spans="1:9" x14ac:dyDescent="0.2">
      <c r="A1016" t="s">
        <v>4682</v>
      </c>
      <c r="B1016">
        <v>23207</v>
      </c>
      <c r="C1016" t="s">
        <v>4248</v>
      </c>
      <c r="D1016" t="s">
        <v>2533</v>
      </c>
      <c r="E1016" t="s">
        <v>4323</v>
      </c>
      <c r="F1016" t="s">
        <v>2532</v>
      </c>
      <c r="G1016" t="s">
        <v>7088</v>
      </c>
      <c r="H1016" t="s">
        <v>2517</v>
      </c>
      <c r="I1016" t="s">
        <v>2533</v>
      </c>
    </row>
    <row r="1017" spans="1:9" x14ac:dyDescent="0.2">
      <c r="A1017" t="s">
        <v>4730</v>
      </c>
      <c r="B1017">
        <v>23208</v>
      </c>
      <c r="C1017" t="s">
        <v>4248</v>
      </c>
      <c r="D1017" t="s">
        <v>2535</v>
      </c>
      <c r="E1017" t="s">
        <v>4323</v>
      </c>
      <c r="F1017" t="s">
        <v>2534</v>
      </c>
      <c r="G1017" t="s">
        <v>7089</v>
      </c>
      <c r="H1017" t="s">
        <v>2517</v>
      </c>
      <c r="I1017" t="s">
        <v>2535</v>
      </c>
    </row>
    <row r="1018" spans="1:9" x14ac:dyDescent="0.2">
      <c r="A1018" t="s">
        <v>4778</v>
      </c>
      <c r="B1018">
        <v>23209</v>
      </c>
      <c r="C1018" t="s">
        <v>4248</v>
      </c>
      <c r="D1018" t="s">
        <v>2537</v>
      </c>
      <c r="E1018" t="s">
        <v>4323</v>
      </c>
      <c r="F1018" t="s">
        <v>2536</v>
      </c>
      <c r="G1018" t="s">
        <v>7090</v>
      </c>
      <c r="H1018" t="s">
        <v>2517</v>
      </c>
      <c r="I1018" t="s">
        <v>2537</v>
      </c>
    </row>
    <row r="1019" spans="1:9" x14ac:dyDescent="0.2">
      <c r="A1019" t="s">
        <v>4826</v>
      </c>
      <c r="B1019">
        <v>23210</v>
      </c>
      <c r="C1019" t="s">
        <v>4248</v>
      </c>
      <c r="D1019" t="s">
        <v>2539</v>
      </c>
      <c r="E1019" t="s">
        <v>4323</v>
      </c>
      <c r="F1019" t="s">
        <v>2538</v>
      </c>
      <c r="G1019" t="s">
        <v>7091</v>
      </c>
      <c r="H1019" t="s">
        <v>2517</v>
      </c>
      <c r="I1019" t="s">
        <v>2539</v>
      </c>
    </row>
    <row r="1020" spans="1:9" x14ac:dyDescent="0.2">
      <c r="A1020" t="s">
        <v>4874</v>
      </c>
      <c r="B1020">
        <v>23211</v>
      </c>
      <c r="C1020" t="s">
        <v>4248</v>
      </c>
      <c r="D1020" t="s">
        <v>2541</v>
      </c>
      <c r="E1020" t="s">
        <v>4323</v>
      </c>
      <c r="F1020" t="s">
        <v>2540</v>
      </c>
      <c r="G1020" t="s">
        <v>7092</v>
      </c>
      <c r="H1020" t="s">
        <v>2517</v>
      </c>
      <c r="I1020" t="s">
        <v>2541</v>
      </c>
    </row>
    <row r="1021" spans="1:9" x14ac:dyDescent="0.2">
      <c r="A1021" t="s">
        <v>4922</v>
      </c>
      <c r="B1021">
        <v>23212</v>
      </c>
      <c r="C1021" t="s">
        <v>4248</v>
      </c>
      <c r="D1021" t="s">
        <v>2543</v>
      </c>
      <c r="E1021" t="s">
        <v>4323</v>
      </c>
      <c r="F1021" t="s">
        <v>2542</v>
      </c>
      <c r="G1021" t="s">
        <v>7093</v>
      </c>
      <c r="H1021" t="s">
        <v>2517</v>
      </c>
      <c r="I1021" t="s">
        <v>2543</v>
      </c>
    </row>
    <row r="1022" spans="1:9" x14ac:dyDescent="0.2">
      <c r="A1022" t="s">
        <v>4970</v>
      </c>
      <c r="B1022">
        <v>23213</v>
      </c>
      <c r="C1022" t="s">
        <v>4248</v>
      </c>
      <c r="D1022" t="s">
        <v>2545</v>
      </c>
      <c r="E1022" t="s">
        <v>4323</v>
      </c>
      <c r="F1022" t="s">
        <v>2544</v>
      </c>
      <c r="G1022" t="s">
        <v>7094</v>
      </c>
      <c r="H1022" t="s">
        <v>2517</v>
      </c>
      <c r="I1022" t="s">
        <v>2545</v>
      </c>
    </row>
    <row r="1023" spans="1:9" x14ac:dyDescent="0.2">
      <c r="A1023" t="s">
        <v>5018</v>
      </c>
      <c r="B1023">
        <v>23214</v>
      </c>
      <c r="C1023" t="s">
        <v>4248</v>
      </c>
      <c r="D1023" t="s">
        <v>2547</v>
      </c>
      <c r="E1023" t="s">
        <v>4323</v>
      </c>
      <c r="F1023" t="s">
        <v>2546</v>
      </c>
      <c r="G1023" t="s">
        <v>7095</v>
      </c>
      <c r="H1023" t="s">
        <v>2517</v>
      </c>
      <c r="I1023" t="s">
        <v>2547</v>
      </c>
    </row>
    <row r="1024" spans="1:9" x14ac:dyDescent="0.2">
      <c r="A1024" t="s">
        <v>5065</v>
      </c>
      <c r="B1024">
        <v>23215</v>
      </c>
      <c r="C1024" t="s">
        <v>4248</v>
      </c>
      <c r="D1024" t="s">
        <v>2549</v>
      </c>
      <c r="E1024" t="s">
        <v>4323</v>
      </c>
      <c r="F1024" t="s">
        <v>2548</v>
      </c>
      <c r="G1024" t="s">
        <v>7096</v>
      </c>
      <c r="H1024" t="s">
        <v>2517</v>
      </c>
      <c r="I1024" t="s">
        <v>2549</v>
      </c>
    </row>
    <row r="1025" spans="1:9" x14ac:dyDescent="0.2">
      <c r="A1025" t="s">
        <v>5112</v>
      </c>
      <c r="B1025">
        <v>23216</v>
      </c>
      <c r="C1025" t="s">
        <v>4248</v>
      </c>
      <c r="D1025" t="s">
        <v>2551</v>
      </c>
      <c r="E1025" t="s">
        <v>4323</v>
      </c>
      <c r="F1025" t="s">
        <v>2550</v>
      </c>
      <c r="G1025" t="s">
        <v>7097</v>
      </c>
      <c r="H1025" t="s">
        <v>2517</v>
      </c>
      <c r="I1025" t="s">
        <v>2551</v>
      </c>
    </row>
    <row r="1026" spans="1:9" x14ac:dyDescent="0.2">
      <c r="A1026" t="s">
        <v>5158</v>
      </c>
      <c r="B1026">
        <v>23217</v>
      </c>
      <c r="C1026" t="s">
        <v>4248</v>
      </c>
      <c r="D1026" t="s">
        <v>2553</v>
      </c>
      <c r="E1026" t="s">
        <v>4323</v>
      </c>
      <c r="F1026" t="s">
        <v>2552</v>
      </c>
      <c r="G1026" t="s">
        <v>7098</v>
      </c>
      <c r="H1026" t="s">
        <v>2517</v>
      </c>
      <c r="I1026" t="s">
        <v>2553</v>
      </c>
    </row>
    <row r="1027" spans="1:9" x14ac:dyDescent="0.2">
      <c r="A1027" t="s">
        <v>5203</v>
      </c>
      <c r="B1027">
        <v>23219</v>
      </c>
      <c r="C1027" t="s">
        <v>4248</v>
      </c>
      <c r="D1027" t="s">
        <v>2555</v>
      </c>
      <c r="E1027" t="s">
        <v>4323</v>
      </c>
      <c r="F1027" t="s">
        <v>2554</v>
      </c>
      <c r="G1027" t="s">
        <v>7099</v>
      </c>
      <c r="H1027" t="s">
        <v>2517</v>
      </c>
      <c r="I1027" t="s">
        <v>2555</v>
      </c>
    </row>
    <row r="1028" spans="1:9" x14ac:dyDescent="0.2">
      <c r="A1028" t="s">
        <v>5246</v>
      </c>
      <c r="B1028">
        <v>23220</v>
      </c>
      <c r="C1028" t="s">
        <v>4248</v>
      </c>
      <c r="D1028" t="s">
        <v>2557</v>
      </c>
      <c r="E1028" t="s">
        <v>4323</v>
      </c>
      <c r="F1028" t="s">
        <v>2556</v>
      </c>
      <c r="G1028" t="s">
        <v>7100</v>
      </c>
      <c r="H1028" t="s">
        <v>2517</v>
      </c>
      <c r="I1028" t="s">
        <v>2557</v>
      </c>
    </row>
    <row r="1029" spans="1:9" x14ac:dyDescent="0.2">
      <c r="A1029" t="s">
        <v>5285</v>
      </c>
      <c r="B1029">
        <v>23221</v>
      </c>
      <c r="C1029" t="s">
        <v>4248</v>
      </c>
      <c r="D1029" t="s">
        <v>2559</v>
      </c>
      <c r="E1029" t="s">
        <v>4323</v>
      </c>
      <c r="F1029" t="s">
        <v>2558</v>
      </c>
      <c r="G1029" t="s">
        <v>7101</v>
      </c>
      <c r="H1029" t="s">
        <v>2517</v>
      </c>
      <c r="I1029" t="s">
        <v>2559</v>
      </c>
    </row>
    <row r="1030" spans="1:9" x14ac:dyDescent="0.2">
      <c r="A1030" t="s">
        <v>5322</v>
      </c>
      <c r="B1030">
        <v>23222</v>
      </c>
      <c r="C1030" t="s">
        <v>4248</v>
      </c>
      <c r="D1030" t="s">
        <v>2561</v>
      </c>
      <c r="E1030" t="s">
        <v>4323</v>
      </c>
      <c r="F1030" t="s">
        <v>2560</v>
      </c>
      <c r="G1030" t="s">
        <v>7102</v>
      </c>
      <c r="H1030" t="s">
        <v>2517</v>
      </c>
      <c r="I1030" t="s">
        <v>2561</v>
      </c>
    </row>
    <row r="1031" spans="1:9" x14ac:dyDescent="0.2">
      <c r="A1031" t="s">
        <v>5358</v>
      </c>
      <c r="B1031">
        <v>23223</v>
      </c>
      <c r="C1031" t="s">
        <v>4248</v>
      </c>
      <c r="D1031" t="s">
        <v>2563</v>
      </c>
      <c r="E1031" t="s">
        <v>4323</v>
      </c>
      <c r="F1031" t="s">
        <v>2562</v>
      </c>
      <c r="G1031" t="s">
        <v>7103</v>
      </c>
      <c r="H1031" t="s">
        <v>2517</v>
      </c>
      <c r="I1031" t="s">
        <v>2563</v>
      </c>
    </row>
    <row r="1032" spans="1:9" x14ac:dyDescent="0.2">
      <c r="A1032" t="s">
        <v>5394</v>
      </c>
      <c r="B1032">
        <v>23224</v>
      </c>
      <c r="C1032" t="s">
        <v>4248</v>
      </c>
      <c r="D1032" t="s">
        <v>2565</v>
      </c>
      <c r="E1032" t="s">
        <v>4323</v>
      </c>
      <c r="F1032" t="s">
        <v>2564</v>
      </c>
      <c r="G1032" t="s">
        <v>7104</v>
      </c>
      <c r="H1032" t="s">
        <v>2517</v>
      </c>
      <c r="I1032" t="s">
        <v>2565</v>
      </c>
    </row>
    <row r="1033" spans="1:9" x14ac:dyDescent="0.2">
      <c r="A1033" t="s">
        <v>5429</v>
      </c>
      <c r="B1033">
        <v>23225</v>
      </c>
      <c r="C1033" t="s">
        <v>4248</v>
      </c>
      <c r="D1033" t="s">
        <v>2567</v>
      </c>
      <c r="E1033" t="s">
        <v>4323</v>
      </c>
      <c r="F1033" t="s">
        <v>2566</v>
      </c>
      <c r="G1033" t="s">
        <v>7105</v>
      </c>
      <c r="H1033" t="s">
        <v>2517</v>
      </c>
      <c r="I1033" t="s">
        <v>2567</v>
      </c>
    </row>
    <row r="1034" spans="1:9" x14ac:dyDescent="0.2">
      <c r="A1034" t="s">
        <v>5461</v>
      </c>
      <c r="B1034">
        <v>23226</v>
      </c>
      <c r="C1034" t="s">
        <v>4248</v>
      </c>
      <c r="D1034" t="s">
        <v>2569</v>
      </c>
      <c r="E1034" t="s">
        <v>4323</v>
      </c>
      <c r="F1034" t="s">
        <v>2568</v>
      </c>
      <c r="G1034" t="s">
        <v>7106</v>
      </c>
      <c r="H1034" t="s">
        <v>2517</v>
      </c>
      <c r="I1034" t="s">
        <v>2569</v>
      </c>
    </row>
    <row r="1035" spans="1:9" x14ac:dyDescent="0.2">
      <c r="A1035" t="s">
        <v>5493</v>
      </c>
      <c r="B1035">
        <v>23227</v>
      </c>
      <c r="C1035" t="s">
        <v>4248</v>
      </c>
      <c r="D1035" t="s">
        <v>2571</v>
      </c>
      <c r="E1035" t="s">
        <v>4323</v>
      </c>
      <c r="F1035" t="s">
        <v>2570</v>
      </c>
      <c r="G1035" t="s">
        <v>7107</v>
      </c>
      <c r="H1035" t="s">
        <v>2517</v>
      </c>
      <c r="I1035" t="s">
        <v>2571</v>
      </c>
    </row>
    <row r="1036" spans="1:9" x14ac:dyDescent="0.2">
      <c r="A1036" t="s">
        <v>5522</v>
      </c>
      <c r="B1036">
        <v>23228</v>
      </c>
      <c r="C1036" t="s">
        <v>4248</v>
      </c>
      <c r="D1036" t="s">
        <v>2573</v>
      </c>
      <c r="E1036" t="s">
        <v>4323</v>
      </c>
      <c r="F1036" t="s">
        <v>2572</v>
      </c>
      <c r="G1036" t="s">
        <v>7108</v>
      </c>
      <c r="H1036" t="s">
        <v>2517</v>
      </c>
      <c r="I1036" t="s">
        <v>2573</v>
      </c>
    </row>
    <row r="1037" spans="1:9" x14ac:dyDescent="0.2">
      <c r="A1037" t="s">
        <v>5550</v>
      </c>
      <c r="B1037">
        <v>23229</v>
      </c>
      <c r="C1037" t="s">
        <v>4248</v>
      </c>
      <c r="D1037" t="s">
        <v>2575</v>
      </c>
      <c r="E1037" t="s">
        <v>4323</v>
      </c>
      <c r="F1037" t="s">
        <v>2574</v>
      </c>
      <c r="G1037" t="s">
        <v>7109</v>
      </c>
      <c r="H1037" t="s">
        <v>2517</v>
      </c>
      <c r="I1037" t="s">
        <v>2575</v>
      </c>
    </row>
    <row r="1038" spans="1:9" x14ac:dyDescent="0.2">
      <c r="A1038" t="s">
        <v>5578</v>
      </c>
      <c r="B1038">
        <v>23230</v>
      </c>
      <c r="C1038" t="s">
        <v>4248</v>
      </c>
      <c r="D1038" t="s">
        <v>2577</v>
      </c>
      <c r="E1038" t="s">
        <v>4323</v>
      </c>
      <c r="F1038" t="s">
        <v>2576</v>
      </c>
      <c r="G1038" t="s">
        <v>7110</v>
      </c>
      <c r="H1038" t="s">
        <v>2517</v>
      </c>
      <c r="I1038" t="s">
        <v>2577</v>
      </c>
    </row>
    <row r="1039" spans="1:9" x14ac:dyDescent="0.2">
      <c r="A1039" t="s">
        <v>5604</v>
      </c>
      <c r="B1039">
        <v>23231</v>
      </c>
      <c r="C1039" t="s">
        <v>4248</v>
      </c>
      <c r="D1039" t="s">
        <v>2579</v>
      </c>
      <c r="E1039" t="s">
        <v>4323</v>
      </c>
      <c r="F1039" t="s">
        <v>2578</v>
      </c>
      <c r="G1039" t="s">
        <v>7111</v>
      </c>
      <c r="H1039" t="s">
        <v>2517</v>
      </c>
      <c r="I1039" t="s">
        <v>2579</v>
      </c>
    </row>
    <row r="1040" spans="1:9" x14ac:dyDescent="0.2">
      <c r="A1040" t="s">
        <v>5629</v>
      </c>
      <c r="B1040">
        <v>23232</v>
      </c>
      <c r="C1040" t="s">
        <v>4248</v>
      </c>
      <c r="D1040" t="s">
        <v>2581</v>
      </c>
      <c r="E1040" t="s">
        <v>4323</v>
      </c>
      <c r="F1040" t="s">
        <v>2580</v>
      </c>
      <c r="G1040" t="s">
        <v>7112</v>
      </c>
      <c r="H1040" t="s">
        <v>2517</v>
      </c>
      <c r="I1040" t="s">
        <v>2581</v>
      </c>
    </row>
    <row r="1041" spans="1:9" x14ac:dyDescent="0.2">
      <c r="A1041" t="s">
        <v>5654</v>
      </c>
      <c r="B1041">
        <v>23233</v>
      </c>
      <c r="C1041" t="s">
        <v>4248</v>
      </c>
      <c r="D1041" t="s">
        <v>2583</v>
      </c>
      <c r="E1041" t="s">
        <v>4323</v>
      </c>
      <c r="F1041" t="s">
        <v>2582</v>
      </c>
      <c r="G1041" t="s">
        <v>7113</v>
      </c>
      <c r="H1041" t="s">
        <v>2517</v>
      </c>
      <c r="I1041" t="s">
        <v>2583</v>
      </c>
    </row>
    <row r="1042" spans="1:9" x14ac:dyDescent="0.2">
      <c r="A1042" t="s">
        <v>5677</v>
      </c>
      <c r="B1042">
        <v>23234</v>
      </c>
      <c r="C1042" t="s">
        <v>4248</v>
      </c>
      <c r="D1042" t="s">
        <v>2585</v>
      </c>
      <c r="E1042" t="s">
        <v>4323</v>
      </c>
      <c r="F1042" t="s">
        <v>2584</v>
      </c>
      <c r="G1042" t="s">
        <v>7114</v>
      </c>
      <c r="H1042" t="s">
        <v>2517</v>
      </c>
      <c r="I1042" t="s">
        <v>2585</v>
      </c>
    </row>
    <row r="1043" spans="1:9" x14ac:dyDescent="0.2">
      <c r="A1043" t="s">
        <v>5700</v>
      </c>
      <c r="B1043">
        <v>23235</v>
      </c>
      <c r="C1043" t="s">
        <v>4248</v>
      </c>
      <c r="D1043" t="s">
        <v>2587</v>
      </c>
      <c r="E1043" t="s">
        <v>4323</v>
      </c>
      <c r="F1043" t="s">
        <v>2586</v>
      </c>
      <c r="G1043" t="s">
        <v>7115</v>
      </c>
      <c r="H1043" t="s">
        <v>2517</v>
      </c>
      <c r="I1043" t="s">
        <v>2587</v>
      </c>
    </row>
    <row r="1044" spans="1:9" x14ac:dyDescent="0.2">
      <c r="A1044" t="s">
        <v>5718</v>
      </c>
      <c r="B1044">
        <v>23236</v>
      </c>
      <c r="C1044" t="s">
        <v>4248</v>
      </c>
      <c r="D1044" t="s">
        <v>2589</v>
      </c>
      <c r="E1044" t="s">
        <v>4323</v>
      </c>
      <c r="F1044" t="s">
        <v>2588</v>
      </c>
      <c r="G1044" t="s">
        <v>7116</v>
      </c>
      <c r="H1044" t="s">
        <v>2517</v>
      </c>
      <c r="I1044" t="s">
        <v>2589</v>
      </c>
    </row>
    <row r="1045" spans="1:9" x14ac:dyDescent="0.2">
      <c r="A1045" t="s">
        <v>5736</v>
      </c>
      <c r="B1045">
        <v>23237</v>
      </c>
      <c r="C1045" t="s">
        <v>4248</v>
      </c>
      <c r="D1045" t="s">
        <v>2591</v>
      </c>
      <c r="E1045" t="s">
        <v>4323</v>
      </c>
      <c r="F1045" t="s">
        <v>2590</v>
      </c>
      <c r="G1045" t="s">
        <v>7117</v>
      </c>
      <c r="H1045" t="s">
        <v>2517</v>
      </c>
      <c r="I1045" t="s">
        <v>2591</v>
      </c>
    </row>
    <row r="1046" spans="1:9" x14ac:dyDescent="0.2">
      <c r="A1046" t="s">
        <v>5754</v>
      </c>
      <c r="B1046">
        <v>23238</v>
      </c>
      <c r="C1046" t="s">
        <v>4248</v>
      </c>
      <c r="D1046" t="s">
        <v>2593</v>
      </c>
      <c r="E1046" t="s">
        <v>4323</v>
      </c>
      <c r="F1046" t="s">
        <v>2592</v>
      </c>
      <c r="G1046" t="s">
        <v>7118</v>
      </c>
      <c r="H1046" t="s">
        <v>2517</v>
      </c>
      <c r="I1046" t="s">
        <v>2593</v>
      </c>
    </row>
    <row r="1047" spans="1:9" x14ac:dyDescent="0.2">
      <c r="A1047" t="s">
        <v>5772</v>
      </c>
      <c r="B1047">
        <v>23302</v>
      </c>
      <c r="C1047" t="s">
        <v>4248</v>
      </c>
      <c r="D1047" t="s">
        <v>2595</v>
      </c>
      <c r="E1047" t="s">
        <v>4323</v>
      </c>
      <c r="F1047" t="s">
        <v>2594</v>
      </c>
      <c r="G1047" t="s">
        <v>7119</v>
      </c>
      <c r="H1047" t="s">
        <v>2517</v>
      </c>
      <c r="I1047" t="s">
        <v>2595</v>
      </c>
    </row>
    <row r="1048" spans="1:9" x14ac:dyDescent="0.2">
      <c r="A1048" t="s">
        <v>5790</v>
      </c>
      <c r="B1048">
        <v>23342</v>
      </c>
      <c r="C1048" t="s">
        <v>4248</v>
      </c>
      <c r="D1048" t="s">
        <v>2597</v>
      </c>
      <c r="E1048" t="s">
        <v>4323</v>
      </c>
      <c r="F1048" t="s">
        <v>2596</v>
      </c>
      <c r="G1048" t="s">
        <v>7120</v>
      </c>
      <c r="H1048" t="s">
        <v>2517</v>
      </c>
      <c r="I1048" t="s">
        <v>2597</v>
      </c>
    </row>
    <row r="1049" spans="1:9" x14ac:dyDescent="0.2">
      <c r="A1049" t="s">
        <v>5806</v>
      </c>
      <c r="B1049">
        <v>23361</v>
      </c>
      <c r="C1049" t="s">
        <v>4248</v>
      </c>
      <c r="D1049" t="s">
        <v>2599</v>
      </c>
      <c r="E1049" t="s">
        <v>4323</v>
      </c>
      <c r="F1049" t="s">
        <v>2598</v>
      </c>
      <c r="G1049" t="s">
        <v>7121</v>
      </c>
      <c r="H1049" t="s">
        <v>2517</v>
      </c>
      <c r="I1049" t="s">
        <v>2599</v>
      </c>
    </row>
    <row r="1050" spans="1:9" x14ac:dyDescent="0.2">
      <c r="A1050" t="s">
        <v>5822</v>
      </c>
      <c r="B1050">
        <v>23362</v>
      </c>
      <c r="C1050" t="s">
        <v>4248</v>
      </c>
      <c r="D1050" t="s">
        <v>2601</v>
      </c>
      <c r="E1050" t="s">
        <v>4323</v>
      </c>
      <c r="F1050" t="s">
        <v>2600</v>
      </c>
      <c r="G1050" t="s">
        <v>7122</v>
      </c>
      <c r="H1050" t="s">
        <v>2517</v>
      </c>
      <c r="I1050" t="s">
        <v>2601</v>
      </c>
    </row>
    <row r="1051" spans="1:9" x14ac:dyDescent="0.2">
      <c r="A1051" t="s">
        <v>5835</v>
      </c>
      <c r="B1051">
        <v>23424</v>
      </c>
      <c r="C1051" t="s">
        <v>4248</v>
      </c>
      <c r="D1051" t="s">
        <v>2603</v>
      </c>
      <c r="E1051" t="s">
        <v>4323</v>
      </c>
      <c r="F1051" t="s">
        <v>2602</v>
      </c>
      <c r="G1051" t="s">
        <v>7123</v>
      </c>
      <c r="H1051" t="s">
        <v>2517</v>
      </c>
      <c r="I1051" t="s">
        <v>2603</v>
      </c>
    </row>
    <row r="1052" spans="1:9" x14ac:dyDescent="0.2">
      <c r="A1052" t="s">
        <v>5848</v>
      </c>
      <c r="B1052">
        <v>23425</v>
      </c>
      <c r="C1052" t="s">
        <v>4248</v>
      </c>
      <c r="D1052" t="s">
        <v>2605</v>
      </c>
      <c r="E1052" t="s">
        <v>4323</v>
      </c>
      <c r="F1052" t="s">
        <v>2604</v>
      </c>
      <c r="G1052" t="s">
        <v>7124</v>
      </c>
      <c r="H1052" t="s">
        <v>2517</v>
      </c>
      <c r="I1052" t="s">
        <v>2605</v>
      </c>
    </row>
    <row r="1053" spans="1:9" x14ac:dyDescent="0.2">
      <c r="A1053" t="s">
        <v>5858</v>
      </c>
      <c r="B1053">
        <v>23427</v>
      </c>
      <c r="C1053" t="s">
        <v>4248</v>
      </c>
      <c r="D1053" t="s">
        <v>2607</v>
      </c>
      <c r="E1053" t="s">
        <v>4323</v>
      </c>
      <c r="F1053" t="s">
        <v>2606</v>
      </c>
      <c r="G1053" t="s">
        <v>7125</v>
      </c>
      <c r="H1053" t="s">
        <v>2517</v>
      </c>
      <c r="I1053" t="s">
        <v>2607</v>
      </c>
    </row>
    <row r="1054" spans="1:9" x14ac:dyDescent="0.2">
      <c r="A1054" t="s">
        <v>5868</v>
      </c>
      <c r="B1054">
        <v>23441</v>
      </c>
      <c r="C1054" t="s">
        <v>4248</v>
      </c>
      <c r="D1054" t="s">
        <v>2609</v>
      </c>
      <c r="E1054" t="s">
        <v>4323</v>
      </c>
      <c r="F1054" t="s">
        <v>2608</v>
      </c>
      <c r="G1054" t="s">
        <v>7126</v>
      </c>
      <c r="H1054" t="s">
        <v>2517</v>
      </c>
      <c r="I1054" t="s">
        <v>2609</v>
      </c>
    </row>
    <row r="1055" spans="1:9" x14ac:dyDescent="0.2">
      <c r="A1055" t="s">
        <v>5877</v>
      </c>
      <c r="B1055">
        <v>23442</v>
      </c>
      <c r="C1055" t="s">
        <v>4248</v>
      </c>
      <c r="D1055" t="s">
        <v>2611</v>
      </c>
      <c r="E1055" t="s">
        <v>4323</v>
      </c>
      <c r="F1055" t="s">
        <v>2610</v>
      </c>
      <c r="G1055" t="s">
        <v>7127</v>
      </c>
      <c r="H1055" t="s">
        <v>2517</v>
      </c>
      <c r="I1055" t="s">
        <v>2611</v>
      </c>
    </row>
    <row r="1056" spans="1:9" x14ac:dyDescent="0.2">
      <c r="A1056" t="s">
        <v>5886</v>
      </c>
      <c r="B1056">
        <v>23445</v>
      </c>
      <c r="C1056" t="s">
        <v>4248</v>
      </c>
      <c r="D1056" t="s">
        <v>2613</v>
      </c>
      <c r="E1056" t="s">
        <v>4323</v>
      </c>
      <c r="F1056" t="s">
        <v>2612</v>
      </c>
      <c r="G1056" t="s">
        <v>7128</v>
      </c>
      <c r="H1056" t="s">
        <v>2517</v>
      </c>
      <c r="I1056" t="s">
        <v>2613</v>
      </c>
    </row>
    <row r="1057" spans="1:9" x14ac:dyDescent="0.2">
      <c r="A1057" t="s">
        <v>5895</v>
      </c>
      <c r="B1057">
        <v>23446</v>
      </c>
      <c r="C1057" t="s">
        <v>4248</v>
      </c>
      <c r="D1057" t="s">
        <v>2146</v>
      </c>
      <c r="E1057" t="s">
        <v>4323</v>
      </c>
      <c r="F1057" t="s">
        <v>2614</v>
      </c>
      <c r="G1057" t="s">
        <v>7129</v>
      </c>
      <c r="H1057" t="s">
        <v>2517</v>
      </c>
      <c r="I1057" t="s">
        <v>2146</v>
      </c>
    </row>
    <row r="1058" spans="1:9" x14ac:dyDescent="0.2">
      <c r="A1058" t="s">
        <v>5904</v>
      </c>
      <c r="B1058">
        <v>23447</v>
      </c>
      <c r="C1058" t="s">
        <v>4248</v>
      </c>
      <c r="D1058" t="s">
        <v>2616</v>
      </c>
      <c r="E1058" t="s">
        <v>4323</v>
      </c>
      <c r="F1058" t="s">
        <v>2615</v>
      </c>
      <c r="G1058" t="s">
        <v>7130</v>
      </c>
      <c r="H1058" t="s">
        <v>2517</v>
      </c>
      <c r="I1058" t="s">
        <v>2616</v>
      </c>
    </row>
    <row r="1059" spans="1:9" x14ac:dyDescent="0.2">
      <c r="A1059" t="s">
        <v>5913</v>
      </c>
      <c r="B1059">
        <v>23501</v>
      </c>
      <c r="C1059" t="s">
        <v>4248</v>
      </c>
      <c r="D1059" t="s">
        <v>2618</v>
      </c>
      <c r="E1059" t="s">
        <v>4323</v>
      </c>
      <c r="F1059" t="s">
        <v>2617</v>
      </c>
      <c r="G1059" t="s">
        <v>7131</v>
      </c>
      <c r="H1059" t="s">
        <v>2517</v>
      </c>
      <c r="I1059" t="s">
        <v>2618</v>
      </c>
    </row>
    <row r="1060" spans="1:9" x14ac:dyDescent="0.2">
      <c r="A1060" t="s">
        <v>5922</v>
      </c>
      <c r="B1060">
        <v>23561</v>
      </c>
      <c r="C1060" t="s">
        <v>4248</v>
      </c>
      <c r="D1060" t="s">
        <v>2620</v>
      </c>
      <c r="E1060" t="s">
        <v>4323</v>
      </c>
      <c r="F1060" t="s">
        <v>2619</v>
      </c>
      <c r="G1060" t="s">
        <v>7132</v>
      </c>
      <c r="H1060" t="s">
        <v>2517</v>
      </c>
      <c r="I1060" t="s">
        <v>2620</v>
      </c>
    </row>
    <row r="1061" spans="1:9" x14ac:dyDescent="0.2">
      <c r="A1061" t="s">
        <v>5931</v>
      </c>
      <c r="B1061">
        <v>23562</v>
      </c>
      <c r="C1061" t="s">
        <v>4248</v>
      </c>
      <c r="D1061" t="s">
        <v>2622</v>
      </c>
      <c r="E1061" t="s">
        <v>4323</v>
      </c>
      <c r="F1061" t="s">
        <v>2621</v>
      </c>
      <c r="G1061" t="s">
        <v>7133</v>
      </c>
      <c r="H1061" t="s">
        <v>2517</v>
      </c>
      <c r="I1061" t="s">
        <v>2622</v>
      </c>
    </row>
    <row r="1062" spans="1:9" x14ac:dyDescent="0.2">
      <c r="A1062" t="s">
        <v>5940</v>
      </c>
      <c r="B1062">
        <v>23563</v>
      </c>
      <c r="C1062" t="s">
        <v>4248</v>
      </c>
      <c r="D1062" t="s">
        <v>2624</v>
      </c>
      <c r="E1062" t="s">
        <v>4323</v>
      </c>
      <c r="F1062" t="s">
        <v>2623</v>
      </c>
      <c r="G1062" t="s">
        <v>7134</v>
      </c>
      <c r="H1062" t="s">
        <v>2517</v>
      </c>
      <c r="I1062" t="s">
        <v>2624</v>
      </c>
    </row>
    <row r="1063" spans="1:9" x14ac:dyDescent="0.2">
      <c r="A1063" t="s">
        <v>4298</v>
      </c>
      <c r="B1063">
        <v>24000</v>
      </c>
      <c r="C1063" t="s">
        <v>4249</v>
      </c>
      <c r="D1063" t="s">
        <v>2626</v>
      </c>
      <c r="E1063" t="s">
        <v>4274</v>
      </c>
      <c r="F1063" t="s">
        <v>2625</v>
      </c>
      <c r="G1063" t="s">
        <v>7135</v>
      </c>
      <c r="H1063" t="s">
        <v>2626</v>
      </c>
    </row>
    <row r="1064" spans="1:9" x14ac:dyDescent="0.2">
      <c r="A1064" t="s">
        <v>4347</v>
      </c>
      <c r="B1064">
        <v>24201</v>
      </c>
      <c r="C1064" t="s">
        <v>4249</v>
      </c>
      <c r="D1064" t="s">
        <v>2628</v>
      </c>
      <c r="E1064" t="s">
        <v>4323</v>
      </c>
      <c r="F1064" t="s">
        <v>2627</v>
      </c>
      <c r="G1064" t="s">
        <v>7136</v>
      </c>
      <c r="H1064" t="s">
        <v>2626</v>
      </c>
      <c r="I1064" t="s">
        <v>2628</v>
      </c>
    </row>
    <row r="1065" spans="1:9" x14ac:dyDescent="0.2">
      <c r="A1065" t="s">
        <v>4395</v>
      </c>
      <c r="B1065">
        <v>24202</v>
      </c>
      <c r="C1065" t="s">
        <v>4249</v>
      </c>
      <c r="D1065" t="s">
        <v>2630</v>
      </c>
      <c r="E1065" t="s">
        <v>4323</v>
      </c>
      <c r="F1065" t="s">
        <v>2629</v>
      </c>
      <c r="G1065" t="s">
        <v>7137</v>
      </c>
      <c r="H1065" t="s">
        <v>2626</v>
      </c>
      <c r="I1065" t="s">
        <v>2630</v>
      </c>
    </row>
    <row r="1066" spans="1:9" x14ac:dyDescent="0.2">
      <c r="A1066" t="s">
        <v>4443</v>
      </c>
      <c r="B1066">
        <v>24203</v>
      </c>
      <c r="C1066" t="s">
        <v>4249</v>
      </c>
      <c r="D1066" t="s">
        <v>2632</v>
      </c>
      <c r="E1066" t="s">
        <v>4323</v>
      </c>
      <c r="F1066" t="s">
        <v>2631</v>
      </c>
      <c r="G1066" t="s">
        <v>7138</v>
      </c>
      <c r="H1066" t="s">
        <v>2626</v>
      </c>
      <c r="I1066" t="s">
        <v>2632</v>
      </c>
    </row>
    <row r="1067" spans="1:9" x14ac:dyDescent="0.2">
      <c r="A1067" t="s">
        <v>4491</v>
      </c>
      <c r="B1067">
        <v>24204</v>
      </c>
      <c r="C1067" t="s">
        <v>4249</v>
      </c>
      <c r="D1067" t="s">
        <v>2634</v>
      </c>
      <c r="E1067" t="s">
        <v>4323</v>
      </c>
      <c r="F1067" t="s">
        <v>2633</v>
      </c>
      <c r="G1067" t="s">
        <v>7139</v>
      </c>
      <c r="H1067" t="s">
        <v>2626</v>
      </c>
      <c r="I1067" t="s">
        <v>2634</v>
      </c>
    </row>
    <row r="1068" spans="1:9" x14ac:dyDescent="0.2">
      <c r="A1068" t="s">
        <v>4539</v>
      </c>
      <c r="B1068">
        <v>24205</v>
      </c>
      <c r="C1068" t="s">
        <v>4249</v>
      </c>
      <c r="D1068" t="s">
        <v>2636</v>
      </c>
      <c r="E1068" t="s">
        <v>4323</v>
      </c>
      <c r="F1068" t="s">
        <v>2635</v>
      </c>
      <c r="G1068" t="s">
        <v>7140</v>
      </c>
      <c r="H1068" t="s">
        <v>2626</v>
      </c>
      <c r="I1068" t="s">
        <v>2636</v>
      </c>
    </row>
    <row r="1069" spans="1:9" x14ac:dyDescent="0.2">
      <c r="A1069" t="s">
        <v>4587</v>
      </c>
      <c r="B1069">
        <v>24207</v>
      </c>
      <c r="C1069" t="s">
        <v>4249</v>
      </c>
      <c r="D1069" t="s">
        <v>2638</v>
      </c>
      <c r="E1069" t="s">
        <v>4323</v>
      </c>
      <c r="F1069" t="s">
        <v>2637</v>
      </c>
      <c r="G1069" t="s">
        <v>7141</v>
      </c>
      <c r="H1069" t="s">
        <v>2626</v>
      </c>
      <c r="I1069" t="s">
        <v>2638</v>
      </c>
    </row>
    <row r="1070" spans="1:9" x14ac:dyDescent="0.2">
      <c r="A1070" t="s">
        <v>4635</v>
      </c>
      <c r="B1070">
        <v>24208</v>
      </c>
      <c r="C1070" t="s">
        <v>4249</v>
      </c>
      <c r="D1070" t="s">
        <v>2640</v>
      </c>
      <c r="E1070" t="s">
        <v>4323</v>
      </c>
      <c r="F1070" t="s">
        <v>2639</v>
      </c>
      <c r="G1070" t="s">
        <v>7142</v>
      </c>
      <c r="H1070" t="s">
        <v>2626</v>
      </c>
      <c r="I1070" t="s">
        <v>2640</v>
      </c>
    </row>
    <row r="1071" spans="1:9" x14ac:dyDescent="0.2">
      <c r="A1071" t="s">
        <v>4683</v>
      </c>
      <c r="B1071">
        <v>24209</v>
      </c>
      <c r="C1071" t="s">
        <v>4249</v>
      </c>
      <c r="D1071" t="s">
        <v>2642</v>
      </c>
      <c r="E1071" t="s">
        <v>4323</v>
      </c>
      <c r="F1071" t="s">
        <v>2641</v>
      </c>
      <c r="G1071" t="s">
        <v>7143</v>
      </c>
      <c r="H1071" t="s">
        <v>2626</v>
      </c>
      <c r="I1071" t="s">
        <v>2642</v>
      </c>
    </row>
    <row r="1072" spans="1:9" x14ac:dyDescent="0.2">
      <c r="A1072" t="s">
        <v>4731</v>
      </c>
      <c r="B1072">
        <v>24210</v>
      </c>
      <c r="C1072" t="s">
        <v>4249</v>
      </c>
      <c r="D1072" t="s">
        <v>2644</v>
      </c>
      <c r="E1072" t="s">
        <v>4323</v>
      </c>
      <c r="F1072" t="s">
        <v>2643</v>
      </c>
      <c r="G1072" t="s">
        <v>7144</v>
      </c>
      <c r="H1072" t="s">
        <v>2626</v>
      </c>
      <c r="I1072" t="s">
        <v>2644</v>
      </c>
    </row>
    <row r="1073" spans="1:9" x14ac:dyDescent="0.2">
      <c r="A1073" t="s">
        <v>4779</v>
      </c>
      <c r="B1073">
        <v>24211</v>
      </c>
      <c r="C1073" t="s">
        <v>4249</v>
      </c>
      <c r="D1073" t="s">
        <v>2646</v>
      </c>
      <c r="E1073" t="s">
        <v>4323</v>
      </c>
      <c r="F1073" t="s">
        <v>2645</v>
      </c>
      <c r="G1073" t="s">
        <v>7145</v>
      </c>
      <c r="H1073" t="s">
        <v>2626</v>
      </c>
      <c r="I1073" t="s">
        <v>2646</v>
      </c>
    </row>
    <row r="1074" spans="1:9" x14ac:dyDescent="0.2">
      <c r="A1074" t="s">
        <v>4827</v>
      </c>
      <c r="B1074">
        <v>24212</v>
      </c>
      <c r="C1074" t="s">
        <v>4249</v>
      </c>
      <c r="D1074" t="s">
        <v>2648</v>
      </c>
      <c r="E1074" t="s">
        <v>4323</v>
      </c>
      <c r="F1074" t="s">
        <v>2647</v>
      </c>
      <c r="G1074" t="s">
        <v>7146</v>
      </c>
      <c r="H1074" t="s">
        <v>2626</v>
      </c>
      <c r="I1074" t="s">
        <v>2648</v>
      </c>
    </row>
    <row r="1075" spans="1:9" x14ac:dyDescent="0.2">
      <c r="A1075" t="s">
        <v>4875</v>
      </c>
      <c r="B1075">
        <v>24214</v>
      </c>
      <c r="C1075" t="s">
        <v>4249</v>
      </c>
      <c r="D1075" t="s">
        <v>2650</v>
      </c>
      <c r="E1075" t="s">
        <v>4323</v>
      </c>
      <c r="F1075" t="s">
        <v>2649</v>
      </c>
      <c r="G1075" t="s">
        <v>7147</v>
      </c>
      <c r="H1075" t="s">
        <v>2626</v>
      </c>
      <c r="I1075" t="s">
        <v>2650</v>
      </c>
    </row>
    <row r="1076" spans="1:9" x14ac:dyDescent="0.2">
      <c r="A1076" t="s">
        <v>4923</v>
      </c>
      <c r="B1076">
        <v>24215</v>
      </c>
      <c r="C1076" t="s">
        <v>4249</v>
      </c>
      <c r="D1076" t="s">
        <v>2652</v>
      </c>
      <c r="E1076" t="s">
        <v>4323</v>
      </c>
      <c r="F1076" t="s">
        <v>2651</v>
      </c>
      <c r="G1076" t="s">
        <v>7148</v>
      </c>
      <c r="H1076" t="s">
        <v>2626</v>
      </c>
      <c r="I1076" t="s">
        <v>2652</v>
      </c>
    </row>
    <row r="1077" spans="1:9" x14ac:dyDescent="0.2">
      <c r="A1077" t="s">
        <v>4971</v>
      </c>
      <c r="B1077">
        <v>24216</v>
      </c>
      <c r="C1077" t="s">
        <v>4249</v>
      </c>
      <c r="D1077" t="s">
        <v>2654</v>
      </c>
      <c r="E1077" t="s">
        <v>4323</v>
      </c>
      <c r="F1077" t="s">
        <v>2653</v>
      </c>
      <c r="G1077" t="s">
        <v>7149</v>
      </c>
      <c r="H1077" t="s">
        <v>2626</v>
      </c>
      <c r="I1077" t="s">
        <v>2654</v>
      </c>
    </row>
    <row r="1078" spans="1:9" x14ac:dyDescent="0.2">
      <c r="A1078" t="s">
        <v>5019</v>
      </c>
      <c r="B1078">
        <v>24303</v>
      </c>
      <c r="C1078" t="s">
        <v>4249</v>
      </c>
      <c r="D1078" t="s">
        <v>2656</v>
      </c>
      <c r="E1078" t="s">
        <v>4323</v>
      </c>
      <c r="F1078" t="s">
        <v>2655</v>
      </c>
      <c r="G1078" t="s">
        <v>7150</v>
      </c>
      <c r="H1078" t="s">
        <v>2626</v>
      </c>
      <c r="I1078" t="s">
        <v>2656</v>
      </c>
    </row>
    <row r="1079" spans="1:9" x14ac:dyDescent="0.2">
      <c r="A1079" t="s">
        <v>5066</v>
      </c>
      <c r="B1079">
        <v>24324</v>
      </c>
      <c r="C1079" t="s">
        <v>4249</v>
      </c>
      <c r="D1079" t="s">
        <v>2658</v>
      </c>
      <c r="E1079" t="s">
        <v>4323</v>
      </c>
      <c r="F1079" t="s">
        <v>2657</v>
      </c>
      <c r="G1079" t="s">
        <v>7151</v>
      </c>
      <c r="H1079" t="s">
        <v>2626</v>
      </c>
      <c r="I1079" t="s">
        <v>2658</v>
      </c>
    </row>
    <row r="1080" spans="1:9" x14ac:dyDescent="0.2">
      <c r="A1080" t="s">
        <v>5113</v>
      </c>
      <c r="B1080">
        <v>24341</v>
      </c>
      <c r="C1080" t="s">
        <v>4249</v>
      </c>
      <c r="D1080" t="s">
        <v>2660</v>
      </c>
      <c r="E1080" t="s">
        <v>4323</v>
      </c>
      <c r="F1080" t="s">
        <v>2659</v>
      </c>
      <c r="G1080" t="s">
        <v>7152</v>
      </c>
      <c r="H1080" t="s">
        <v>2626</v>
      </c>
      <c r="I1080" t="s">
        <v>2660</v>
      </c>
    </row>
    <row r="1081" spans="1:9" x14ac:dyDescent="0.2">
      <c r="A1081" t="s">
        <v>5159</v>
      </c>
      <c r="B1081">
        <v>24343</v>
      </c>
      <c r="C1081" t="s">
        <v>4249</v>
      </c>
      <c r="D1081" t="s">
        <v>1188</v>
      </c>
      <c r="E1081" t="s">
        <v>4323</v>
      </c>
      <c r="F1081" t="s">
        <v>2661</v>
      </c>
      <c r="G1081" t="s">
        <v>7153</v>
      </c>
      <c r="H1081" t="s">
        <v>2626</v>
      </c>
      <c r="I1081" t="s">
        <v>1188</v>
      </c>
    </row>
    <row r="1082" spans="1:9" x14ac:dyDescent="0.2">
      <c r="A1082" t="s">
        <v>5204</v>
      </c>
      <c r="B1082">
        <v>24344</v>
      </c>
      <c r="C1082" t="s">
        <v>4249</v>
      </c>
      <c r="D1082" t="s">
        <v>2663</v>
      </c>
      <c r="E1082" t="s">
        <v>4323</v>
      </c>
      <c r="F1082" t="s">
        <v>2662</v>
      </c>
      <c r="G1082" t="s">
        <v>7154</v>
      </c>
      <c r="H1082" t="s">
        <v>2626</v>
      </c>
      <c r="I1082" t="s">
        <v>2663</v>
      </c>
    </row>
    <row r="1083" spans="1:9" x14ac:dyDescent="0.2">
      <c r="A1083" t="s">
        <v>5247</v>
      </c>
      <c r="B1083">
        <v>24441</v>
      </c>
      <c r="C1083" t="s">
        <v>4249</v>
      </c>
      <c r="D1083" t="s">
        <v>2665</v>
      </c>
      <c r="E1083" t="s">
        <v>4323</v>
      </c>
      <c r="F1083" t="s">
        <v>2664</v>
      </c>
      <c r="G1083" t="s">
        <v>7155</v>
      </c>
      <c r="H1083" t="s">
        <v>2626</v>
      </c>
      <c r="I1083" t="s">
        <v>2665</v>
      </c>
    </row>
    <row r="1084" spans="1:9" x14ac:dyDescent="0.2">
      <c r="A1084" t="s">
        <v>5286</v>
      </c>
      <c r="B1084">
        <v>24442</v>
      </c>
      <c r="C1084" t="s">
        <v>4249</v>
      </c>
      <c r="D1084" t="s">
        <v>1547</v>
      </c>
      <c r="E1084" t="s">
        <v>4323</v>
      </c>
      <c r="F1084" t="s">
        <v>2666</v>
      </c>
      <c r="G1084" t="s">
        <v>7156</v>
      </c>
      <c r="H1084" t="s">
        <v>2626</v>
      </c>
      <c r="I1084" t="s">
        <v>1547</v>
      </c>
    </row>
    <row r="1085" spans="1:9" x14ac:dyDescent="0.2">
      <c r="A1085" t="s">
        <v>5323</v>
      </c>
      <c r="B1085">
        <v>24443</v>
      </c>
      <c r="C1085" t="s">
        <v>4249</v>
      </c>
      <c r="D1085" t="s">
        <v>2668</v>
      </c>
      <c r="E1085" t="s">
        <v>4323</v>
      </c>
      <c r="F1085" t="s">
        <v>2667</v>
      </c>
      <c r="G1085" t="s">
        <v>7157</v>
      </c>
      <c r="H1085" t="s">
        <v>2626</v>
      </c>
      <c r="I1085" t="s">
        <v>2668</v>
      </c>
    </row>
    <row r="1086" spans="1:9" x14ac:dyDescent="0.2">
      <c r="A1086" t="s">
        <v>5359</v>
      </c>
      <c r="B1086">
        <v>24461</v>
      </c>
      <c r="C1086" t="s">
        <v>4249</v>
      </c>
      <c r="D1086" t="s">
        <v>2670</v>
      </c>
      <c r="E1086" t="s">
        <v>4323</v>
      </c>
      <c r="F1086" t="s">
        <v>2669</v>
      </c>
      <c r="G1086" t="s">
        <v>7158</v>
      </c>
      <c r="H1086" t="s">
        <v>2626</v>
      </c>
      <c r="I1086" t="s">
        <v>2670</v>
      </c>
    </row>
    <row r="1087" spans="1:9" x14ac:dyDescent="0.2">
      <c r="A1087" t="s">
        <v>5395</v>
      </c>
      <c r="B1087">
        <v>24470</v>
      </c>
      <c r="C1087" t="s">
        <v>4249</v>
      </c>
      <c r="D1087" t="s">
        <v>2672</v>
      </c>
      <c r="E1087" t="s">
        <v>4323</v>
      </c>
      <c r="F1087" t="s">
        <v>2671</v>
      </c>
      <c r="G1087" t="s">
        <v>7159</v>
      </c>
      <c r="H1087" t="s">
        <v>2626</v>
      </c>
      <c r="I1087" t="s">
        <v>2672</v>
      </c>
    </row>
    <row r="1088" spans="1:9" x14ac:dyDescent="0.2">
      <c r="A1088" t="s">
        <v>5430</v>
      </c>
      <c r="B1088">
        <v>24471</v>
      </c>
      <c r="C1088" t="s">
        <v>4249</v>
      </c>
      <c r="D1088" t="s">
        <v>2674</v>
      </c>
      <c r="E1088" t="s">
        <v>4323</v>
      </c>
      <c r="F1088" t="s">
        <v>2673</v>
      </c>
      <c r="G1088" t="s">
        <v>7160</v>
      </c>
      <c r="H1088" t="s">
        <v>2626</v>
      </c>
      <c r="I1088" t="s">
        <v>2674</v>
      </c>
    </row>
    <row r="1089" spans="1:9" x14ac:dyDescent="0.2">
      <c r="A1089" t="s">
        <v>5462</v>
      </c>
      <c r="B1089">
        <v>24472</v>
      </c>
      <c r="C1089" t="s">
        <v>4249</v>
      </c>
      <c r="D1089" t="s">
        <v>2676</v>
      </c>
      <c r="E1089" t="s">
        <v>4323</v>
      </c>
      <c r="F1089" t="s">
        <v>2675</v>
      </c>
      <c r="G1089" t="s">
        <v>7161</v>
      </c>
      <c r="H1089" t="s">
        <v>2626</v>
      </c>
      <c r="I1089" t="s">
        <v>2676</v>
      </c>
    </row>
    <row r="1090" spans="1:9" x14ac:dyDescent="0.2">
      <c r="A1090" t="s">
        <v>5494</v>
      </c>
      <c r="B1090">
        <v>24543</v>
      </c>
      <c r="C1090" t="s">
        <v>4249</v>
      </c>
      <c r="D1090" t="s">
        <v>2678</v>
      </c>
      <c r="E1090" t="s">
        <v>4323</v>
      </c>
      <c r="F1090" t="s">
        <v>2677</v>
      </c>
      <c r="G1090" t="s">
        <v>7162</v>
      </c>
      <c r="H1090" t="s">
        <v>2626</v>
      </c>
      <c r="I1090" t="s">
        <v>2678</v>
      </c>
    </row>
    <row r="1091" spans="1:9" x14ac:dyDescent="0.2">
      <c r="A1091" t="s">
        <v>5523</v>
      </c>
      <c r="B1091">
        <v>24561</v>
      </c>
      <c r="C1091" t="s">
        <v>4249</v>
      </c>
      <c r="D1091" t="s">
        <v>2680</v>
      </c>
      <c r="E1091" t="s">
        <v>4323</v>
      </c>
      <c r="F1091" t="s">
        <v>2679</v>
      </c>
      <c r="G1091" t="s">
        <v>7163</v>
      </c>
      <c r="H1091" t="s">
        <v>2626</v>
      </c>
      <c r="I1091" t="s">
        <v>2680</v>
      </c>
    </row>
    <row r="1092" spans="1:9" x14ac:dyDescent="0.2">
      <c r="A1092" t="s">
        <v>5551</v>
      </c>
      <c r="B1092">
        <v>24562</v>
      </c>
      <c r="C1092" t="s">
        <v>4249</v>
      </c>
      <c r="D1092" t="s">
        <v>2682</v>
      </c>
      <c r="E1092" t="s">
        <v>4323</v>
      </c>
      <c r="F1092" t="s">
        <v>2681</v>
      </c>
      <c r="G1092" t="s">
        <v>7164</v>
      </c>
      <c r="H1092" t="s">
        <v>2626</v>
      </c>
      <c r="I1092" t="s">
        <v>2682</v>
      </c>
    </row>
    <row r="1093" spans="1:9" x14ac:dyDescent="0.2">
      <c r="A1093" t="s">
        <v>4299</v>
      </c>
      <c r="B1093">
        <v>25000</v>
      </c>
      <c r="C1093" t="s">
        <v>4250</v>
      </c>
      <c r="D1093" t="s">
        <v>2684</v>
      </c>
      <c r="E1093" t="s">
        <v>4274</v>
      </c>
      <c r="F1093" t="s">
        <v>2683</v>
      </c>
      <c r="G1093" t="s">
        <v>7165</v>
      </c>
      <c r="H1093" t="s">
        <v>2684</v>
      </c>
    </row>
    <row r="1094" spans="1:9" x14ac:dyDescent="0.2">
      <c r="A1094" t="s">
        <v>4348</v>
      </c>
      <c r="B1094">
        <v>25201</v>
      </c>
      <c r="C1094" t="s">
        <v>4250</v>
      </c>
      <c r="D1094" t="s">
        <v>2686</v>
      </c>
      <c r="E1094" t="s">
        <v>4323</v>
      </c>
      <c r="F1094" t="s">
        <v>2685</v>
      </c>
      <c r="G1094" t="s">
        <v>7166</v>
      </c>
      <c r="H1094" t="s">
        <v>2684</v>
      </c>
      <c r="I1094" t="s">
        <v>2686</v>
      </c>
    </row>
    <row r="1095" spans="1:9" x14ac:dyDescent="0.2">
      <c r="A1095" t="s">
        <v>4396</v>
      </c>
      <c r="B1095">
        <v>25202</v>
      </c>
      <c r="C1095" t="s">
        <v>4250</v>
      </c>
      <c r="D1095" t="s">
        <v>2688</v>
      </c>
      <c r="E1095" t="s">
        <v>4323</v>
      </c>
      <c r="F1095" t="s">
        <v>2687</v>
      </c>
      <c r="G1095" t="s">
        <v>7167</v>
      </c>
      <c r="H1095" t="s">
        <v>2684</v>
      </c>
      <c r="I1095" t="s">
        <v>2688</v>
      </c>
    </row>
    <row r="1096" spans="1:9" x14ac:dyDescent="0.2">
      <c r="A1096" t="s">
        <v>4444</v>
      </c>
      <c r="B1096">
        <v>25203</v>
      </c>
      <c r="C1096" t="s">
        <v>4250</v>
      </c>
      <c r="D1096" t="s">
        <v>2690</v>
      </c>
      <c r="E1096" t="s">
        <v>4323</v>
      </c>
      <c r="F1096" t="s">
        <v>2689</v>
      </c>
      <c r="G1096" t="s">
        <v>7168</v>
      </c>
      <c r="H1096" t="s">
        <v>2684</v>
      </c>
      <c r="I1096" t="s">
        <v>2690</v>
      </c>
    </row>
    <row r="1097" spans="1:9" x14ac:dyDescent="0.2">
      <c r="A1097" t="s">
        <v>4492</v>
      </c>
      <c r="B1097">
        <v>25204</v>
      </c>
      <c r="C1097" t="s">
        <v>4250</v>
      </c>
      <c r="D1097" t="s">
        <v>2692</v>
      </c>
      <c r="E1097" t="s">
        <v>4323</v>
      </c>
      <c r="F1097" t="s">
        <v>2691</v>
      </c>
      <c r="G1097" t="s">
        <v>7169</v>
      </c>
      <c r="H1097" t="s">
        <v>2684</v>
      </c>
      <c r="I1097" t="s">
        <v>2692</v>
      </c>
    </row>
    <row r="1098" spans="1:9" x14ac:dyDescent="0.2">
      <c r="A1098" t="s">
        <v>4540</v>
      </c>
      <c r="B1098">
        <v>25206</v>
      </c>
      <c r="C1098" t="s">
        <v>4250</v>
      </c>
      <c r="D1098" t="s">
        <v>2694</v>
      </c>
      <c r="E1098" t="s">
        <v>4323</v>
      </c>
      <c r="F1098" t="s">
        <v>2693</v>
      </c>
      <c r="G1098" t="s">
        <v>7170</v>
      </c>
      <c r="H1098" t="s">
        <v>2684</v>
      </c>
      <c r="I1098" t="s">
        <v>2694</v>
      </c>
    </row>
    <row r="1099" spans="1:9" x14ac:dyDescent="0.2">
      <c r="A1099" t="s">
        <v>4588</v>
      </c>
      <c r="B1099">
        <v>25207</v>
      </c>
      <c r="C1099" t="s">
        <v>4250</v>
      </c>
      <c r="D1099" t="s">
        <v>2696</v>
      </c>
      <c r="E1099" t="s">
        <v>4323</v>
      </c>
      <c r="F1099" t="s">
        <v>2695</v>
      </c>
      <c r="G1099" t="s">
        <v>7171</v>
      </c>
      <c r="H1099" t="s">
        <v>2684</v>
      </c>
      <c r="I1099" t="s">
        <v>2696</v>
      </c>
    </row>
    <row r="1100" spans="1:9" x14ac:dyDescent="0.2">
      <c r="A1100" t="s">
        <v>4636</v>
      </c>
      <c r="B1100">
        <v>25208</v>
      </c>
      <c r="C1100" t="s">
        <v>4250</v>
      </c>
      <c r="D1100" t="s">
        <v>2698</v>
      </c>
      <c r="E1100" t="s">
        <v>4323</v>
      </c>
      <c r="F1100" t="s">
        <v>2697</v>
      </c>
      <c r="G1100" t="s">
        <v>7172</v>
      </c>
      <c r="H1100" t="s">
        <v>2684</v>
      </c>
      <c r="I1100" t="s">
        <v>2698</v>
      </c>
    </row>
    <row r="1101" spans="1:9" x14ac:dyDescent="0.2">
      <c r="A1101" t="s">
        <v>4684</v>
      </c>
      <c r="B1101">
        <v>25209</v>
      </c>
      <c r="C1101" t="s">
        <v>4250</v>
      </c>
      <c r="D1101" t="s">
        <v>2700</v>
      </c>
      <c r="E1101" t="s">
        <v>4323</v>
      </c>
      <c r="F1101" t="s">
        <v>2699</v>
      </c>
      <c r="G1101" t="s">
        <v>7173</v>
      </c>
      <c r="H1101" t="s">
        <v>2684</v>
      </c>
      <c r="I1101" t="s">
        <v>2700</v>
      </c>
    </row>
    <row r="1102" spans="1:9" x14ac:dyDescent="0.2">
      <c r="A1102" t="s">
        <v>4732</v>
      </c>
      <c r="B1102">
        <v>25210</v>
      </c>
      <c r="C1102" t="s">
        <v>4250</v>
      </c>
      <c r="D1102" t="s">
        <v>2702</v>
      </c>
      <c r="E1102" t="s">
        <v>4323</v>
      </c>
      <c r="F1102" t="s">
        <v>2701</v>
      </c>
      <c r="G1102" t="s">
        <v>7174</v>
      </c>
      <c r="H1102" t="s">
        <v>2684</v>
      </c>
      <c r="I1102" t="s">
        <v>2702</v>
      </c>
    </row>
    <row r="1103" spans="1:9" x14ac:dyDescent="0.2">
      <c r="A1103" t="s">
        <v>4780</v>
      </c>
      <c r="B1103">
        <v>25211</v>
      </c>
      <c r="C1103" t="s">
        <v>4250</v>
      </c>
      <c r="D1103" t="s">
        <v>2704</v>
      </c>
      <c r="E1103" t="s">
        <v>4323</v>
      </c>
      <c r="F1103" t="s">
        <v>2703</v>
      </c>
      <c r="G1103" t="s">
        <v>7175</v>
      </c>
      <c r="H1103" t="s">
        <v>2684</v>
      </c>
      <c r="I1103" t="s">
        <v>2704</v>
      </c>
    </row>
    <row r="1104" spans="1:9" x14ac:dyDescent="0.2">
      <c r="A1104" t="s">
        <v>4828</v>
      </c>
      <c r="B1104">
        <v>25212</v>
      </c>
      <c r="C1104" t="s">
        <v>4250</v>
      </c>
      <c r="D1104" t="s">
        <v>2706</v>
      </c>
      <c r="E1104" t="s">
        <v>4323</v>
      </c>
      <c r="F1104" t="s">
        <v>2705</v>
      </c>
      <c r="G1104" t="s">
        <v>7176</v>
      </c>
      <c r="H1104" t="s">
        <v>2684</v>
      </c>
      <c r="I1104" t="s">
        <v>2706</v>
      </c>
    </row>
    <row r="1105" spans="1:9" x14ac:dyDescent="0.2">
      <c r="A1105" t="s">
        <v>4876</v>
      </c>
      <c r="B1105">
        <v>25213</v>
      </c>
      <c r="C1105" t="s">
        <v>4250</v>
      </c>
      <c r="D1105" t="s">
        <v>2708</v>
      </c>
      <c r="E1105" t="s">
        <v>4323</v>
      </c>
      <c r="F1105" t="s">
        <v>2707</v>
      </c>
      <c r="G1105" t="s">
        <v>7177</v>
      </c>
      <c r="H1105" t="s">
        <v>2684</v>
      </c>
      <c r="I1105" t="s">
        <v>2708</v>
      </c>
    </row>
    <row r="1106" spans="1:9" x14ac:dyDescent="0.2">
      <c r="A1106" t="s">
        <v>4924</v>
      </c>
      <c r="B1106">
        <v>25214</v>
      </c>
      <c r="C1106" t="s">
        <v>4250</v>
      </c>
      <c r="D1106" t="s">
        <v>2710</v>
      </c>
      <c r="E1106" t="s">
        <v>4323</v>
      </c>
      <c r="F1106" t="s">
        <v>2709</v>
      </c>
      <c r="G1106" t="s">
        <v>7178</v>
      </c>
      <c r="H1106" t="s">
        <v>2684</v>
      </c>
      <c r="I1106" t="s">
        <v>2710</v>
      </c>
    </row>
    <row r="1107" spans="1:9" x14ac:dyDescent="0.2">
      <c r="A1107" t="s">
        <v>4972</v>
      </c>
      <c r="B1107">
        <v>25383</v>
      </c>
      <c r="C1107" t="s">
        <v>4250</v>
      </c>
      <c r="D1107" t="s">
        <v>2712</v>
      </c>
      <c r="E1107" t="s">
        <v>4323</v>
      </c>
      <c r="F1107" t="s">
        <v>2711</v>
      </c>
      <c r="G1107" t="s">
        <v>7179</v>
      </c>
      <c r="H1107" t="s">
        <v>2684</v>
      </c>
      <c r="I1107" t="s">
        <v>2712</v>
      </c>
    </row>
    <row r="1108" spans="1:9" x14ac:dyDescent="0.2">
      <c r="A1108" t="s">
        <v>5020</v>
      </c>
      <c r="B1108">
        <v>25384</v>
      </c>
      <c r="C1108" t="s">
        <v>4250</v>
      </c>
      <c r="D1108" t="s">
        <v>2714</v>
      </c>
      <c r="E1108" t="s">
        <v>4323</v>
      </c>
      <c r="F1108" t="s">
        <v>2713</v>
      </c>
      <c r="G1108" t="s">
        <v>7180</v>
      </c>
      <c r="H1108" t="s">
        <v>2684</v>
      </c>
      <c r="I1108" t="s">
        <v>2714</v>
      </c>
    </row>
    <row r="1109" spans="1:9" x14ac:dyDescent="0.2">
      <c r="A1109" t="s">
        <v>5067</v>
      </c>
      <c r="B1109">
        <v>25425</v>
      </c>
      <c r="C1109" t="s">
        <v>4250</v>
      </c>
      <c r="D1109" t="s">
        <v>2716</v>
      </c>
      <c r="E1109" t="s">
        <v>4323</v>
      </c>
      <c r="F1109" t="s">
        <v>2715</v>
      </c>
      <c r="G1109" t="s">
        <v>7181</v>
      </c>
      <c r="H1109" t="s">
        <v>2684</v>
      </c>
      <c r="I1109" t="s">
        <v>2716</v>
      </c>
    </row>
    <row r="1110" spans="1:9" x14ac:dyDescent="0.2">
      <c r="A1110" t="s">
        <v>5114</v>
      </c>
      <c r="B1110">
        <v>25441</v>
      </c>
      <c r="C1110" t="s">
        <v>4250</v>
      </c>
      <c r="D1110" t="s">
        <v>2718</v>
      </c>
      <c r="E1110" t="s">
        <v>4323</v>
      </c>
      <c r="F1110" t="s">
        <v>2717</v>
      </c>
      <c r="G1110" t="s">
        <v>7182</v>
      </c>
      <c r="H1110" t="s">
        <v>2684</v>
      </c>
      <c r="I1110" t="s">
        <v>2718</v>
      </c>
    </row>
    <row r="1111" spans="1:9" x14ac:dyDescent="0.2">
      <c r="A1111" t="s">
        <v>5160</v>
      </c>
      <c r="B1111">
        <v>25442</v>
      </c>
      <c r="C1111" t="s">
        <v>4250</v>
      </c>
      <c r="D1111" t="s">
        <v>2720</v>
      </c>
      <c r="E1111" t="s">
        <v>4323</v>
      </c>
      <c r="F1111" t="s">
        <v>2719</v>
      </c>
      <c r="G1111" t="s">
        <v>7183</v>
      </c>
      <c r="H1111" t="s">
        <v>2684</v>
      </c>
      <c r="I1111" t="s">
        <v>2720</v>
      </c>
    </row>
    <row r="1112" spans="1:9" x14ac:dyDescent="0.2">
      <c r="A1112" t="s">
        <v>5205</v>
      </c>
      <c r="B1112">
        <v>25443</v>
      </c>
      <c r="C1112" t="s">
        <v>4250</v>
      </c>
      <c r="D1112" t="s">
        <v>2722</v>
      </c>
      <c r="E1112" t="s">
        <v>4323</v>
      </c>
      <c r="F1112" t="s">
        <v>2721</v>
      </c>
      <c r="G1112" t="s">
        <v>7184</v>
      </c>
      <c r="H1112" t="s">
        <v>2684</v>
      </c>
      <c r="I1112" t="s">
        <v>2722</v>
      </c>
    </row>
    <row r="1113" spans="1:9" x14ac:dyDescent="0.2">
      <c r="A1113" t="s">
        <v>4300</v>
      </c>
      <c r="B1113">
        <v>26000</v>
      </c>
      <c r="C1113" t="s">
        <v>4251</v>
      </c>
      <c r="D1113" t="s">
        <v>2724</v>
      </c>
      <c r="E1113" t="s">
        <v>4274</v>
      </c>
      <c r="F1113" t="s">
        <v>2723</v>
      </c>
      <c r="G1113" t="s">
        <v>7185</v>
      </c>
      <c r="H1113" t="s">
        <v>2724</v>
      </c>
    </row>
    <row r="1114" spans="1:9" x14ac:dyDescent="0.2">
      <c r="A1114" t="s">
        <v>4349</v>
      </c>
      <c r="B1114">
        <v>26100</v>
      </c>
      <c r="C1114" t="s">
        <v>4251</v>
      </c>
      <c r="D1114" t="s">
        <v>2726</v>
      </c>
      <c r="E1114" t="s">
        <v>4323</v>
      </c>
      <c r="F1114" t="s">
        <v>2725</v>
      </c>
      <c r="G1114" t="s">
        <v>7186</v>
      </c>
      <c r="H1114" t="s">
        <v>2724</v>
      </c>
      <c r="I1114" t="s">
        <v>2726</v>
      </c>
    </row>
    <row r="1115" spans="1:9" x14ac:dyDescent="0.2">
      <c r="A1115" t="s">
        <v>4397</v>
      </c>
      <c r="B1115">
        <v>26201</v>
      </c>
      <c r="C1115" t="s">
        <v>4251</v>
      </c>
      <c r="D1115" t="s">
        <v>2728</v>
      </c>
      <c r="E1115" t="s">
        <v>4323</v>
      </c>
      <c r="F1115" t="s">
        <v>2727</v>
      </c>
      <c r="G1115" t="s">
        <v>7187</v>
      </c>
      <c r="H1115" t="s">
        <v>2724</v>
      </c>
      <c r="I1115" t="s">
        <v>2728</v>
      </c>
    </row>
    <row r="1116" spans="1:9" x14ac:dyDescent="0.2">
      <c r="A1116" t="s">
        <v>4445</v>
      </c>
      <c r="B1116">
        <v>26202</v>
      </c>
      <c r="C1116" t="s">
        <v>4251</v>
      </c>
      <c r="D1116" t="s">
        <v>2730</v>
      </c>
      <c r="E1116" t="s">
        <v>4323</v>
      </c>
      <c r="F1116" t="s">
        <v>2729</v>
      </c>
      <c r="G1116" t="s">
        <v>7188</v>
      </c>
      <c r="H1116" t="s">
        <v>2724</v>
      </c>
      <c r="I1116" t="s">
        <v>2730</v>
      </c>
    </row>
    <row r="1117" spans="1:9" x14ac:dyDescent="0.2">
      <c r="A1117" t="s">
        <v>4493</v>
      </c>
      <c r="B1117">
        <v>26203</v>
      </c>
      <c r="C1117" t="s">
        <v>4251</v>
      </c>
      <c r="D1117" t="s">
        <v>2732</v>
      </c>
      <c r="E1117" t="s">
        <v>4323</v>
      </c>
      <c r="F1117" t="s">
        <v>2731</v>
      </c>
      <c r="G1117" t="s">
        <v>7189</v>
      </c>
      <c r="H1117" t="s">
        <v>2724</v>
      </c>
      <c r="I1117" t="s">
        <v>2732</v>
      </c>
    </row>
    <row r="1118" spans="1:9" x14ac:dyDescent="0.2">
      <c r="A1118" t="s">
        <v>4541</v>
      </c>
      <c r="B1118">
        <v>26204</v>
      </c>
      <c r="C1118" t="s">
        <v>4251</v>
      </c>
      <c r="D1118" t="s">
        <v>2734</v>
      </c>
      <c r="E1118" t="s">
        <v>4323</v>
      </c>
      <c r="F1118" t="s">
        <v>2733</v>
      </c>
      <c r="G1118" t="s">
        <v>7190</v>
      </c>
      <c r="H1118" t="s">
        <v>2724</v>
      </c>
      <c r="I1118" t="s">
        <v>2734</v>
      </c>
    </row>
    <row r="1119" spans="1:9" x14ac:dyDescent="0.2">
      <c r="A1119" t="s">
        <v>4589</v>
      </c>
      <c r="B1119">
        <v>26205</v>
      </c>
      <c r="C1119" t="s">
        <v>4251</v>
      </c>
      <c r="D1119" t="s">
        <v>2736</v>
      </c>
      <c r="E1119" t="s">
        <v>4323</v>
      </c>
      <c r="F1119" t="s">
        <v>2735</v>
      </c>
      <c r="G1119" t="s">
        <v>7191</v>
      </c>
      <c r="H1119" t="s">
        <v>2724</v>
      </c>
      <c r="I1119" t="s">
        <v>2736</v>
      </c>
    </row>
    <row r="1120" spans="1:9" x14ac:dyDescent="0.2">
      <c r="A1120" t="s">
        <v>4637</v>
      </c>
      <c r="B1120">
        <v>26206</v>
      </c>
      <c r="C1120" t="s">
        <v>4251</v>
      </c>
      <c r="D1120" t="s">
        <v>2738</v>
      </c>
      <c r="E1120" t="s">
        <v>4323</v>
      </c>
      <c r="F1120" t="s">
        <v>2737</v>
      </c>
      <c r="G1120" t="s">
        <v>7192</v>
      </c>
      <c r="H1120" t="s">
        <v>2724</v>
      </c>
      <c r="I1120" t="s">
        <v>2738</v>
      </c>
    </row>
    <row r="1121" spans="1:9" x14ac:dyDescent="0.2">
      <c r="A1121" t="s">
        <v>4685</v>
      </c>
      <c r="B1121">
        <v>26207</v>
      </c>
      <c r="C1121" t="s">
        <v>4251</v>
      </c>
      <c r="D1121" t="s">
        <v>2740</v>
      </c>
      <c r="E1121" t="s">
        <v>4323</v>
      </c>
      <c r="F1121" t="s">
        <v>2739</v>
      </c>
      <c r="G1121" t="s">
        <v>7193</v>
      </c>
      <c r="H1121" t="s">
        <v>2724</v>
      </c>
      <c r="I1121" t="s">
        <v>2740</v>
      </c>
    </row>
    <row r="1122" spans="1:9" x14ac:dyDescent="0.2">
      <c r="A1122" t="s">
        <v>4733</v>
      </c>
      <c r="B1122">
        <v>26208</v>
      </c>
      <c r="C1122" t="s">
        <v>4251</v>
      </c>
      <c r="D1122" t="s">
        <v>2742</v>
      </c>
      <c r="E1122" t="s">
        <v>4323</v>
      </c>
      <c r="F1122" t="s">
        <v>2741</v>
      </c>
      <c r="G1122" t="s">
        <v>7194</v>
      </c>
      <c r="H1122" t="s">
        <v>2724</v>
      </c>
      <c r="I1122" t="s">
        <v>2742</v>
      </c>
    </row>
    <row r="1123" spans="1:9" x14ac:dyDescent="0.2">
      <c r="A1123" t="s">
        <v>4781</v>
      </c>
      <c r="B1123">
        <v>26209</v>
      </c>
      <c r="C1123" t="s">
        <v>4251</v>
      </c>
      <c r="D1123" t="s">
        <v>2744</v>
      </c>
      <c r="E1123" t="s">
        <v>4323</v>
      </c>
      <c r="F1123" t="s">
        <v>2743</v>
      </c>
      <c r="G1123" t="s">
        <v>7195</v>
      </c>
      <c r="H1123" t="s">
        <v>2724</v>
      </c>
      <c r="I1123" t="s">
        <v>2744</v>
      </c>
    </row>
    <row r="1124" spans="1:9" x14ac:dyDescent="0.2">
      <c r="A1124" t="s">
        <v>4829</v>
      </c>
      <c r="B1124">
        <v>26210</v>
      </c>
      <c r="C1124" t="s">
        <v>4251</v>
      </c>
      <c r="D1124" t="s">
        <v>2746</v>
      </c>
      <c r="E1124" t="s">
        <v>4323</v>
      </c>
      <c r="F1124" t="s">
        <v>2745</v>
      </c>
      <c r="G1124" t="s">
        <v>7196</v>
      </c>
      <c r="H1124" t="s">
        <v>2724</v>
      </c>
      <c r="I1124" t="s">
        <v>2746</v>
      </c>
    </row>
    <row r="1125" spans="1:9" x14ac:dyDescent="0.2">
      <c r="A1125" t="s">
        <v>4877</v>
      </c>
      <c r="B1125">
        <v>26211</v>
      </c>
      <c r="C1125" t="s">
        <v>4251</v>
      </c>
      <c r="D1125" t="s">
        <v>2748</v>
      </c>
      <c r="E1125" t="s">
        <v>4323</v>
      </c>
      <c r="F1125" t="s">
        <v>2747</v>
      </c>
      <c r="G1125" t="s">
        <v>7197</v>
      </c>
      <c r="H1125" t="s">
        <v>2724</v>
      </c>
      <c r="I1125" t="s">
        <v>2748</v>
      </c>
    </row>
    <row r="1126" spans="1:9" x14ac:dyDescent="0.2">
      <c r="A1126" t="s">
        <v>4925</v>
      </c>
      <c r="B1126">
        <v>26212</v>
      </c>
      <c r="C1126" t="s">
        <v>4251</v>
      </c>
      <c r="D1126" t="s">
        <v>2750</v>
      </c>
      <c r="E1126" t="s">
        <v>4323</v>
      </c>
      <c r="F1126" t="s">
        <v>2749</v>
      </c>
      <c r="G1126" t="s">
        <v>7198</v>
      </c>
      <c r="H1126" t="s">
        <v>2724</v>
      </c>
      <c r="I1126" t="s">
        <v>2750</v>
      </c>
    </row>
    <row r="1127" spans="1:9" x14ac:dyDescent="0.2">
      <c r="A1127" t="s">
        <v>4973</v>
      </c>
      <c r="B1127">
        <v>26213</v>
      </c>
      <c r="C1127" t="s">
        <v>4251</v>
      </c>
      <c r="D1127" t="s">
        <v>2752</v>
      </c>
      <c r="E1127" t="s">
        <v>4323</v>
      </c>
      <c r="F1127" t="s">
        <v>2751</v>
      </c>
      <c r="G1127" t="s">
        <v>7199</v>
      </c>
      <c r="H1127" t="s">
        <v>2724</v>
      </c>
      <c r="I1127" t="s">
        <v>2752</v>
      </c>
    </row>
    <row r="1128" spans="1:9" x14ac:dyDescent="0.2">
      <c r="A1128" t="s">
        <v>5021</v>
      </c>
      <c r="B1128">
        <v>26214</v>
      </c>
      <c r="C1128" t="s">
        <v>4251</v>
      </c>
      <c r="D1128" t="s">
        <v>2754</v>
      </c>
      <c r="E1128" t="s">
        <v>4323</v>
      </c>
      <c r="F1128" t="s">
        <v>2753</v>
      </c>
      <c r="G1128" t="s">
        <v>7200</v>
      </c>
      <c r="H1128" t="s">
        <v>2724</v>
      </c>
      <c r="I1128" t="s">
        <v>2754</v>
      </c>
    </row>
    <row r="1129" spans="1:9" x14ac:dyDescent="0.2">
      <c r="A1129" t="s">
        <v>5068</v>
      </c>
      <c r="B1129">
        <v>26303</v>
      </c>
      <c r="C1129" t="s">
        <v>4251</v>
      </c>
      <c r="D1129" t="s">
        <v>2756</v>
      </c>
      <c r="E1129" t="s">
        <v>4323</v>
      </c>
      <c r="F1129" t="s">
        <v>2755</v>
      </c>
      <c r="G1129" t="s">
        <v>7201</v>
      </c>
      <c r="H1129" t="s">
        <v>2724</v>
      </c>
      <c r="I1129" t="s">
        <v>2756</v>
      </c>
    </row>
    <row r="1130" spans="1:9" x14ac:dyDescent="0.2">
      <c r="A1130" t="s">
        <v>5115</v>
      </c>
      <c r="B1130">
        <v>26322</v>
      </c>
      <c r="C1130" t="s">
        <v>4251</v>
      </c>
      <c r="D1130" t="s">
        <v>2758</v>
      </c>
      <c r="E1130" t="s">
        <v>4323</v>
      </c>
      <c r="F1130" t="s">
        <v>2757</v>
      </c>
      <c r="G1130" t="s">
        <v>7202</v>
      </c>
      <c r="H1130" t="s">
        <v>2724</v>
      </c>
      <c r="I1130" t="s">
        <v>2758</v>
      </c>
    </row>
    <row r="1131" spans="1:9" x14ac:dyDescent="0.2">
      <c r="A1131" t="s">
        <v>5161</v>
      </c>
      <c r="B1131">
        <v>26343</v>
      </c>
      <c r="C1131" t="s">
        <v>4251</v>
      </c>
      <c r="D1131" t="s">
        <v>2760</v>
      </c>
      <c r="E1131" t="s">
        <v>4323</v>
      </c>
      <c r="F1131" t="s">
        <v>2759</v>
      </c>
      <c r="G1131" t="s">
        <v>7203</v>
      </c>
      <c r="H1131" t="s">
        <v>2724</v>
      </c>
      <c r="I1131" t="s">
        <v>2760</v>
      </c>
    </row>
    <row r="1132" spans="1:9" x14ac:dyDescent="0.2">
      <c r="A1132" t="s">
        <v>5206</v>
      </c>
      <c r="B1132">
        <v>26344</v>
      </c>
      <c r="C1132" t="s">
        <v>4251</v>
      </c>
      <c r="D1132" t="s">
        <v>2762</v>
      </c>
      <c r="E1132" t="s">
        <v>4323</v>
      </c>
      <c r="F1132" t="s">
        <v>2761</v>
      </c>
      <c r="G1132" t="s">
        <v>7204</v>
      </c>
      <c r="H1132" t="s">
        <v>2724</v>
      </c>
      <c r="I1132" t="s">
        <v>2762</v>
      </c>
    </row>
    <row r="1133" spans="1:9" x14ac:dyDescent="0.2">
      <c r="A1133" t="s">
        <v>5248</v>
      </c>
      <c r="B1133">
        <v>26364</v>
      </c>
      <c r="C1133" t="s">
        <v>4251</v>
      </c>
      <c r="D1133" t="s">
        <v>2764</v>
      </c>
      <c r="E1133" t="s">
        <v>4323</v>
      </c>
      <c r="F1133" t="s">
        <v>2763</v>
      </c>
      <c r="G1133" t="s">
        <v>7205</v>
      </c>
      <c r="H1133" t="s">
        <v>2724</v>
      </c>
      <c r="I1133" t="s">
        <v>2764</v>
      </c>
    </row>
    <row r="1134" spans="1:9" x14ac:dyDescent="0.2">
      <c r="A1134" t="s">
        <v>5287</v>
      </c>
      <c r="B1134">
        <v>26365</v>
      </c>
      <c r="C1134" t="s">
        <v>4251</v>
      </c>
      <c r="D1134" t="s">
        <v>2766</v>
      </c>
      <c r="E1134" t="s">
        <v>4323</v>
      </c>
      <c r="F1134" t="s">
        <v>2765</v>
      </c>
      <c r="G1134" t="s">
        <v>7206</v>
      </c>
      <c r="H1134" t="s">
        <v>2724</v>
      </c>
      <c r="I1134" t="s">
        <v>2766</v>
      </c>
    </row>
    <row r="1135" spans="1:9" x14ac:dyDescent="0.2">
      <c r="A1135" t="s">
        <v>5324</v>
      </c>
      <c r="B1135">
        <v>26366</v>
      </c>
      <c r="C1135" t="s">
        <v>4251</v>
      </c>
      <c r="D1135" t="s">
        <v>2768</v>
      </c>
      <c r="E1135" t="s">
        <v>4323</v>
      </c>
      <c r="F1135" t="s">
        <v>2767</v>
      </c>
      <c r="G1135" t="s">
        <v>7207</v>
      </c>
      <c r="H1135" t="s">
        <v>2724</v>
      </c>
      <c r="I1135" t="s">
        <v>2768</v>
      </c>
    </row>
    <row r="1136" spans="1:9" x14ac:dyDescent="0.2">
      <c r="A1136" t="s">
        <v>5360</v>
      </c>
      <c r="B1136">
        <v>26367</v>
      </c>
      <c r="C1136" t="s">
        <v>4251</v>
      </c>
      <c r="D1136" t="s">
        <v>2770</v>
      </c>
      <c r="E1136" t="s">
        <v>4323</v>
      </c>
      <c r="F1136" t="s">
        <v>2769</v>
      </c>
      <c r="G1136" t="s">
        <v>7208</v>
      </c>
      <c r="H1136" t="s">
        <v>2724</v>
      </c>
      <c r="I1136" t="s">
        <v>2770</v>
      </c>
    </row>
    <row r="1137" spans="1:9" x14ac:dyDescent="0.2">
      <c r="A1137" t="s">
        <v>5396</v>
      </c>
      <c r="B1137">
        <v>26407</v>
      </c>
      <c r="C1137" t="s">
        <v>4251</v>
      </c>
      <c r="D1137" t="s">
        <v>2772</v>
      </c>
      <c r="E1137" t="s">
        <v>4323</v>
      </c>
      <c r="F1137" t="s">
        <v>2771</v>
      </c>
      <c r="G1137" t="s">
        <v>7209</v>
      </c>
      <c r="H1137" t="s">
        <v>2724</v>
      </c>
      <c r="I1137" t="s">
        <v>2772</v>
      </c>
    </row>
    <row r="1138" spans="1:9" x14ac:dyDescent="0.2">
      <c r="A1138" t="s">
        <v>5431</v>
      </c>
      <c r="B1138">
        <v>26463</v>
      </c>
      <c r="C1138" t="s">
        <v>4251</v>
      </c>
      <c r="D1138" t="s">
        <v>2774</v>
      </c>
      <c r="E1138" t="s">
        <v>4323</v>
      </c>
      <c r="F1138" t="s">
        <v>2773</v>
      </c>
      <c r="G1138" t="s">
        <v>7210</v>
      </c>
      <c r="H1138" t="s">
        <v>2724</v>
      </c>
      <c r="I1138" t="s">
        <v>2774</v>
      </c>
    </row>
    <row r="1139" spans="1:9" x14ac:dyDescent="0.2">
      <c r="A1139" t="s">
        <v>5463</v>
      </c>
      <c r="B1139">
        <v>26465</v>
      </c>
      <c r="C1139" t="s">
        <v>4251</v>
      </c>
      <c r="D1139" t="s">
        <v>2776</v>
      </c>
      <c r="E1139" t="s">
        <v>4323</v>
      </c>
      <c r="F1139" t="s">
        <v>2775</v>
      </c>
      <c r="G1139" t="s">
        <v>7211</v>
      </c>
      <c r="H1139" t="s">
        <v>2724</v>
      </c>
      <c r="I1139" t="s">
        <v>2776</v>
      </c>
    </row>
    <row r="1140" spans="1:9" x14ac:dyDescent="0.2">
      <c r="A1140" t="s">
        <v>4301</v>
      </c>
      <c r="B1140">
        <v>27000</v>
      </c>
      <c r="C1140" t="s">
        <v>4252</v>
      </c>
      <c r="D1140" t="s">
        <v>2778</v>
      </c>
      <c r="E1140" t="s">
        <v>4274</v>
      </c>
      <c r="F1140" t="s">
        <v>2777</v>
      </c>
      <c r="G1140" t="s">
        <v>7212</v>
      </c>
      <c r="H1140" t="s">
        <v>2778</v>
      </c>
    </row>
    <row r="1141" spans="1:9" x14ac:dyDescent="0.2">
      <c r="A1141" t="s">
        <v>4350</v>
      </c>
      <c r="B1141">
        <v>27100</v>
      </c>
      <c r="C1141" t="s">
        <v>4252</v>
      </c>
      <c r="D1141" t="s">
        <v>2780</v>
      </c>
      <c r="E1141" t="s">
        <v>4323</v>
      </c>
      <c r="F1141" t="s">
        <v>2779</v>
      </c>
      <c r="G1141" t="s">
        <v>7213</v>
      </c>
      <c r="H1141" t="s">
        <v>2778</v>
      </c>
      <c r="I1141" t="s">
        <v>2780</v>
      </c>
    </row>
    <row r="1142" spans="1:9" x14ac:dyDescent="0.2">
      <c r="A1142" t="s">
        <v>4398</v>
      </c>
      <c r="B1142">
        <v>27140</v>
      </c>
      <c r="C1142" t="s">
        <v>4252</v>
      </c>
      <c r="D1142" t="s">
        <v>2782</v>
      </c>
      <c r="E1142" t="s">
        <v>4323</v>
      </c>
      <c r="F1142" t="s">
        <v>2781</v>
      </c>
      <c r="G1142" t="s">
        <v>7214</v>
      </c>
      <c r="H1142" t="s">
        <v>2778</v>
      </c>
      <c r="I1142" t="s">
        <v>2782</v>
      </c>
    </row>
    <row r="1143" spans="1:9" x14ac:dyDescent="0.2">
      <c r="A1143" t="s">
        <v>4446</v>
      </c>
      <c r="B1143">
        <v>27202</v>
      </c>
      <c r="C1143" t="s">
        <v>4252</v>
      </c>
      <c r="D1143" t="s">
        <v>2784</v>
      </c>
      <c r="E1143" t="s">
        <v>4323</v>
      </c>
      <c r="F1143" t="s">
        <v>2783</v>
      </c>
      <c r="G1143" t="s">
        <v>7215</v>
      </c>
      <c r="H1143" t="s">
        <v>2778</v>
      </c>
      <c r="I1143" t="s">
        <v>2784</v>
      </c>
    </row>
    <row r="1144" spans="1:9" x14ac:dyDescent="0.2">
      <c r="A1144" t="s">
        <v>4494</v>
      </c>
      <c r="B1144">
        <v>27203</v>
      </c>
      <c r="C1144" t="s">
        <v>4252</v>
      </c>
      <c r="D1144" t="s">
        <v>2786</v>
      </c>
      <c r="E1144" t="s">
        <v>4323</v>
      </c>
      <c r="F1144" t="s">
        <v>2785</v>
      </c>
      <c r="G1144" t="s">
        <v>7216</v>
      </c>
      <c r="H1144" t="s">
        <v>2778</v>
      </c>
      <c r="I1144" t="s">
        <v>2786</v>
      </c>
    </row>
    <row r="1145" spans="1:9" x14ac:dyDescent="0.2">
      <c r="A1145" t="s">
        <v>4542</v>
      </c>
      <c r="B1145">
        <v>27204</v>
      </c>
      <c r="C1145" t="s">
        <v>4252</v>
      </c>
      <c r="D1145" t="s">
        <v>2788</v>
      </c>
      <c r="E1145" t="s">
        <v>4323</v>
      </c>
      <c r="F1145" t="s">
        <v>2787</v>
      </c>
      <c r="G1145" t="s">
        <v>7217</v>
      </c>
      <c r="H1145" t="s">
        <v>2778</v>
      </c>
      <c r="I1145" t="s">
        <v>2788</v>
      </c>
    </row>
    <row r="1146" spans="1:9" x14ac:dyDescent="0.2">
      <c r="A1146" t="s">
        <v>4590</v>
      </c>
      <c r="B1146">
        <v>27205</v>
      </c>
      <c r="C1146" t="s">
        <v>4252</v>
      </c>
      <c r="D1146" t="s">
        <v>2790</v>
      </c>
      <c r="E1146" t="s">
        <v>4323</v>
      </c>
      <c r="F1146" t="s">
        <v>2789</v>
      </c>
      <c r="G1146" t="s">
        <v>7218</v>
      </c>
      <c r="H1146" t="s">
        <v>2778</v>
      </c>
      <c r="I1146" t="s">
        <v>2790</v>
      </c>
    </row>
    <row r="1147" spans="1:9" x14ac:dyDescent="0.2">
      <c r="A1147" t="s">
        <v>4638</v>
      </c>
      <c r="B1147">
        <v>27206</v>
      </c>
      <c r="C1147" t="s">
        <v>4252</v>
      </c>
      <c r="D1147" t="s">
        <v>2792</v>
      </c>
      <c r="E1147" t="s">
        <v>4323</v>
      </c>
      <c r="F1147" t="s">
        <v>2791</v>
      </c>
      <c r="G1147" t="s">
        <v>7219</v>
      </c>
      <c r="H1147" t="s">
        <v>2778</v>
      </c>
      <c r="I1147" t="s">
        <v>2792</v>
      </c>
    </row>
    <row r="1148" spans="1:9" x14ac:dyDescent="0.2">
      <c r="A1148" t="s">
        <v>4686</v>
      </c>
      <c r="B1148">
        <v>27207</v>
      </c>
      <c r="C1148" t="s">
        <v>4252</v>
      </c>
      <c r="D1148" t="s">
        <v>2794</v>
      </c>
      <c r="E1148" t="s">
        <v>4323</v>
      </c>
      <c r="F1148" t="s">
        <v>2793</v>
      </c>
      <c r="G1148" t="s">
        <v>7220</v>
      </c>
      <c r="H1148" t="s">
        <v>2778</v>
      </c>
      <c r="I1148" t="s">
        <v>2794</v>
      </c>
    </row>
    <row r="1149" spans="1:9" x14ac:dyDescent="0.2">
      <c r="A1149" t="s">
        <v>4734</v>
      </c>
      <c r="B1149">
        <v>27208</v>
      </c>
      <c r="C1149" t="s">
        <v>4252</v>
      </c>
      <c r="D1149" t="s">
        <v>2796</v>
      </c>
      <c r="E1149" t="s">
        <v>4323</v>
      </c>
      <c r="F1149" t="s">
        <v>2795</v>
      </c>
      <c r="G1149" t="s">
        <v>7221</v>
      </c>
      <c r="H1149" t="s">
        <v>2778</v>
      </c>
      <c r="I1149" t="s">
        <v>2796</v>
      </c>
    </row>
    <row r="1150" spans="1:9" x14ac:dyDescent="0.2">
      <c r="A1150" t="s">
        <v>4782</v>
      </c>
      <c r="B1150">
        <v>27209</v>
      </c>
      <c r="C1150" t="s">
        <v>4252</v>
      </c>
      <c r="D1150" t="s">
        <v>2798</v>
      </c>
      <c r="E1150" t="s">
        <v>4323</v>
      </c>
      <c r="F1150" t="s">
        <v>2797</v>
      </c>
      <c r="G1150" t="s">
        <v>7222</v>
      </c>
      <c r="H1150" t="s">
        <v>2778</v>
      </c>
      <c r="I1150" t="s">
        <v>2798</v>
      </c>
    </row>
    <row r="1151" spans="1:9" x14ac:dyDescent="0.2">
      <c r="A1151" t="s">
        <v>4830</v>
      </c>
      <c r="B1151">
        <v>27210</v>
      </c>
      <c r="C1151" t="s">
        <v>4252</v>
      </c>
      <c r="D1151" t="s">
        <v>2800</v>
      </c>
      <c r="E1151" t="s">
        <v>4323</v>
      </c>
      <c r="F1151" t="s">
        <v>2799</v>
      </c>
      <c r="G1151" t="s">
        <v>7223</v>
      </c>
      <c r="H1151" t="s">
        <v>2778</v>
      </c>
      <c r="I1151" t="s">
        <v>2800</v>
      </c>
    </row>
    <row r="1152" spans="1:9" x14ac:dyDescent="0.2">
      <c r="A1152" t="s">
        <v>4878</v>
      </c>
      <c r="B1152">
        <v>27211</v>
      </c>
      <c r="C1152" t="s">
        <v>4252</v>
      </c>
      <c r="D1152" t="s">
        <v>2802</v>
      </c>
      <c r="E1152" t="s">
        <v>4323</v>
      </c>
      <c r="F1152" t="s">
        <v>2801</v>
      </c>
      <c r="G1152" t="s">
        <v>7224</v>
      </c>
      <c r="H1152" t="s">
        <v>2778</v>
      </c>
      <c r="I1152" t="s">
        <v>2802</v>
      </c>
    </row>
    <row r="1153" spans="1:9" x14ac:dyDescent="0.2">
      <c r="A1153" t="s">
        <v>4926</v>
      </c>
      <c r="B1153">
        <v>27212</v>
      </c>
      <c r="C1153" t="s">
        <v>4252</v>
      </c>
      <c r="D1153" t="s">
        <v>2804</v>
      </c>
      <c r="E1153" t="s">
        <v>4323</v>
      </c>
      <c r="F1153" t="s">
        <v>2803</v>
      </c>
      <c r="G1153" t="s">
        <v>7225</v>
      </c>
      <c r="H1153" t="s">
        <v>2778</v>
      </c>
      <c r="I1153" t="s">
        <v>2804</v>
      </c>
    </row>
    <row r="1154" spans="1:9" x14ac:dyDescent="0.2">
      <c r="A1154" t="s">
        <v>4974</v>
      </c>
      <c r="B1154">
        <v>27213</v>
      </c>
      <c r="C1154" t="s">
        <v>4252</v>
      </c>
      <c r="D1154" t="s">
        <v>2806</v>
      </c>
      <c r="E1154" t="s">
        <v>4323</v>
      </c>
      <c r="F1154" t="s">
        <v>2805</v>
      </c>
      <c r="G1154" t="s">
        <v>7226</v>
      </c>
      <c r="H1154" t="s">
        <v>2778</v>
      </c>
      <c r="I1154" t="s">
        <v>2806</v>
      </c>
    </row>
    <row r="1155" spans="1:9" x14ac:dyDescent="0.2">
      <c r="A1155" t="s">
        <v>5022</v>
      </c>
      <c r="B1155">
        <v>27214</v>
      </c>
      <c r="C1155" t="s">
        <v>4252</v>
      </c>
      <c r="D1155" t="s">
        <v>2808</v>
      </c>
      <c r="E1155" t="s">
        <v>4323</v>
      </c>
      <c r="F1155" t="s">
        <v>2807</v>
      </c>
      <c r="G1155" t="s">
        <v>7227</v>
      </c>
      <c r="H1155" t="s">
        <v>2778</v>
      </c>
      <c r="I1155" t="s">
        <v>2808</v>
      </c>
    </row>
    <row r="1156" spans="1:9" x14ac:dyDescent="0.2">
      <c r="A1156" t="s">
        <v>5069</v>
      </c>
      <c r="B1156">
        <v>27215</v>
      </c>
      <c r="C1156" t="s">
        <v>4252</v>
      </c>
      <c r="D1156" t="s">
        <v>2810</v>
      </c>
      <c r="E1156" t="s">
        <v>4323</v>
      </c>
      <c r="F1156" t="s">
        <v>2809</v>
      </c>
      <c r="G1156" t="s">
        <v>7228</v>
      </c>
      <c r="H1156" t="s">
        <v>2778</v>
      </c>
      <c r="I1156" t="s">
        <v>2810</v>
      </c>
    </row>
    <row r="1157" spans="1:9" x14ac:dyDescent="0.2">
      <c r="A1157" t="s">
        <v>5116</v>
      </c>
      <c r="B1157">
        <v>27216</v>
      </c>
      <c r="C1157" t="s">
        <v>4252</v>
      </c>
      <c r="D1157" t="s">
        <v>2812</v>
      </c>
      <c r="E1157" t="s">
        <v>4323</v>
      </c>
      <c r="F1157" t="s">
        <v>2811</v>
      </c>
      <c r="G1157" t="s">
        <v>7229</v>
      </c>
      <c r="H1157" t="s">
        <v>2778</v>
      </c>
      <c r="I1157" t="s">
        <v>2812</v>
      </c>
    </row>
    <row r="1158" spans="1:9" x14ac:dyDescent="0.2">
      <c r="A1158" t="s">
        <v>5162</v>
      </c>
      <c r="B1158">
        <v>27217</v>
      </c>
      <c r="C1158" t="s">
        <v>4252</v>
      </c>
      <c r="D1158" t="s">
        <v>2814</v>
      </c>
      <c r="E1158" t="s">
        <v>4323</v>
      </c>
      <c r="F1158" t="s">
        <v>2813</v>
      </c>
      <c r="G1158" t="s">
        <v>7230</v>
      </c>
      <c r="H1158" t="s">
        <v>2778</v>
      </c>
      <c r="I1158" t="s">
        <v>2814</v>
      </c>
    </row>
    <row r="1159" spans="1:9" x14ac:dyDescent="0.2">
      <c r="A1159" t="s">
        <v>5207</v>
      </c>
      <c r="B1159">
        <v>27218</v>
      </c>
      <c r="C1159" t="s">
        <v>4252</v>
      </c>
      <c r="D1159" t="s">
        <v>2816</v>
      </c>
      <c r="E1159" t="s">
        <v>4323</v>
      </c>
      <c r="F1159" t="s">
        <v>2815</v>
      </c>
      <c r="G1159" t="s">
        <v>7231</v>
      </c>
      <c r="H1159" t="s">
        <v>2778</v>
      </c>
      <c r="I1159" t="s">
        <v>2816</v>
      </c>
    </row>
    <row r="1160" spans="1:9" x14ac:dyDescent="0.2">
      <c r="A1160" t="s">
        <v>5249</v>
      </c>
      <c r="B1160">
        <v>27219</v>
      </c>
      <c r="C1160" t="s">
        <v>4252</v>
      </c>
      <c r="D1160" t="s">
        <v>2818</v>
      </c>
      <c r="E1160" t="s">
        <v>4323</v>
      </c>
      <c r="F1160" t="s">
        <v>2817</v>
      </c>
      <c r="G1160" t="s">
        <v>7232</v>
      </c>
      <c r="H1160" t="s">
        <v>2778</v>
      </c>
      <c r="I1160" t="s">
        <v>2818</v>
      </c>
    </row>
    <row r="1161" spans="1:9" x14ac:dyDescent="0.2">
      <c r="A1161" t="s">
        <v>5288</v>
      </c>
      <c r="B1161">
        <v>27220</v>
      </c>
      <c r="C1161" t="s">
        <v>4252</v>
      </c>
      <c r="D1161" t="s">
        <v>2820</v>
      </c>
      <c r="E1161" t="s">
        <v>4323</v>
      </c>
      <c r="F1161" t="s">
        <v>2819</v>
      </c>
      <c r="G1161" t="s">
        <v>7233</v>
      </c>
      <c r="H1161" t="s">
        <v>2778</v>
      </c>
      <c r="I1161" t="s">
        <v>2820</v>
      </c>
    </row>
    <row r="1162" spans="1:9" x14ac:dyDescent="0.2">
      <c r="A1162" t="s">
        <v>5325</v>
      </c>
      <c r="B1162">
        <v>27221</v>
      </c>
      <c r="C1162" t="s">
        <v>4252</v>
      </c>
      <c r="D1162" t="s">
        <v>2822</v>
      </c>
      <c r="E1162" t="s">
        <v>4323</v>
      </c>
      <c r="F1162" t="s">
        <v>2821</v>
      </c>
      <c r="G1162" t="s">
        <v>7234</v>
      </c>
      <c r="H1162" t="s">
        <v>2778</v>
      </c>
      <c r="I1162" t="s">
        <v>2822</v>
      </c>
    </row>
    <row r="1163" spans="1:9" x14ac:dyDescent="0.2">
      <c r="A1163" t="s">
        <v>5361</v>
      </c>
      <c r="B1163">
        <v>27222</v>
      </c>
      <c r="C1163" t="s">
        <v>4252</v>
      </c>
      <c r="D1163" t="s">
        <v>2824</v>
      </c>
      <c r="E1163" t="s">
        <v>4323</v>
      </c>
      <c r="F1163" t="s">
        <v>2823</v>
      </c>
      <c r="G1163" t="s">
        <v>7235</v>
      </c>
      <c r="H1163" t="s">
        <v>2778</v>
      </c>
      <c r="I1163" t="s">
        <v>2824</v>
      </c>
    </row>
    <row r="1164" spans="1:9" x14ac:dyDescent="0.2">
      <c r="A1164" t="s">
        <v>5397</v>
      </c>
      <c r="B1164">
        <v>27223</v>
      </c>
      <c r="C1164" t="s">
        <v>4252</v>
      </c>
      <c r="D1164" t="s">
        <v>2826</v>
      </c>
      <c r="E1164" t="s">
        <v>4323</v>
      </c>
      <c r="F1164" t="s">
        <v>2825</v>
      </c>
      <c r="G1164" t="s">
        <v>7236</v>
      </c>
      <c r="H1164" t="s">
        <v>2778</v>
      </c>
      <c r="I1164" t="s">
        <v>2826</v>
      </c>
    </row>
    <row r="1165" spans="1:9" x14ac:dyDescent="0.2">
      <c r="A1165" t="s">
        <v>5432</v>
      </c>
      <c r="B1165">
        <v>27224</v>
      </c>
      <c r="C1165" t="s">
        <v>4252</v>
      </c>
      <c r="D1165" t="s">
        <v>2828</v>
      </c>
      <c r="E1165" t="s">
        <v>4323</v>
      </c>
      <c r="F1165" t="s">
        <v>2827</v>
      </c>
      <c r="G1165" t="s">
        <v>7237</v>
      </c>
      <c r="H1165" t="s">
        <v>2778</v>
      </c>
      <c r="I1165" t="s">
        <v>2828</v>
      </c>
    </row>
    <row r="1166" spans="1:9" x14ac:dyDescent="0.2">
      <c r="A1166" t="s">
        <v>5464</v>
      </c>
      <c r="B1166">
        <v>27225</v>
      </c>
      <c r="C1166" t="s">
        <v>4252</v>
      </c>
      <c r="D1166" t="s">
        <v>2830</v>
      </c>
      <c r="E1166" t="s">
        <v>4323</v>
      </c>
      <c r="F1166" t="s">
        <v>2829</v>
      </c>
      <c r="G1166" t="s">
        <v>7238</v>
      </c>
      <c r="H1166" t="s">
        <v>2778</v>
      </c>
      <c r="I1166" t="s">
        <v>2830</v>
      </c>
    </row>
    <row r="1167" spans="1:9" x14ac:dyDescent="0.2">
      <c r="A1167" t="s">
        <v>5495</v>
      </c>
      <c r="B1167">
        <v>27226</v>
      </c>
      <c r="C1167" t="s">
        <v>4252</v>
      </c>
      <c r="D1167" t="s">
        <v>2832</v>
      </c>
      <c r="E1167" t="s">
        <v>4323</v>
      </c>
      <c r="F1167" t="s">
        <v>2831</v>
      </c>
      <c r="G1167" t="s">
        <v>7239</v>
      </c>
      <c r="H1167" t="s">
        <v>2778</v>
      </c>
      <c r="I1167" t="s">
        <v>2832</v>
      </c>
    </row>
    <row r="1168" spans="1:9" x14ac:dyDescent="0.2">
      <c r="A1168" t="s">
        <v>5524</v>
      </c>
      <c r="B1168">
        <v>27227</v>
      </c>
      <c r="C1168" t="s">
        <v>4252</v>
      </c>
      <c r="D1168" t="s">
        <v>2834</v>
      </c>
      <c r="E1168" t="s">
        <v>4323</v>
      </c>
      <c r="F1168" t="s">
        <v>2833</v>
      </c>
      <c r="G1168" t="s">
        <v>7240</v>
      </c>
      <c r="H1168" t="s">
        <v>2778</v>
      </c>
      <c r="I1168" t="s">
        <v>2834</v>
      </c>
    </row>
    <row r="1169" spans="1:9" x14ac:dyDescent="0.2">
      <c r="A1169" t="s">
        <v>5552</v>
      </c>
      <c r="B1169">
        <v>27228</v>
      </c>
      <c r="C1169" t="s">
        <v>4252</v>
      </c>
      <c r="D1169" t="s">
        <v>2836</v>
      </c>
      <c r="E1169" t="s">
        <v>4323</v>
      </c>
      <c r="F1169" t="s">
        <v>2835</v>
      </c>
      <c r="G1169" t="s">
        <v>7241</v>
      </c>
      <c r="H1169" t="s">
        <v>2778</v>
      </c>
      <c r="I1169" t="s">
        <v>2836</v>
      </c>
    </row>
    <row r="1170" spans="1:9" x14ac:dyDescent="0.2">
      <c r="A1170" t="s">
        <v>5579</v>
      </c>
      <c r="B1170">
        <v>27229</v>
      </c>
      <c r="C1170" t="s">
        <v>4252</v>
      </c>
      <c r="D1170" t="s">
        <v>2838</v>
      </c>
      <c r="E1170" t="s">
        <v>4323</v>
      </c>
      <c r="F1170" t="s">
        <v>2837</v>
      </c>
      <c r="G1170" t="s">
        <v>7242</v>
      </c>
      <c r="H1170" t="s">
        <v>2778</v>
      </c>
      <c r="I1170" t="s">
        <v>2838</v>
      </c>
    </row>
    <row r="1171" spans="1:9" x14ac:dyDescent="0.2">
      <c r="A1171" t="s">
        <v>5605</v>
      </c>
      <c r="B1171">
        <v>27230</v>
      </c>
      <c r="C1171" t="s">
        <v>4252</v>
      </c>
      <c r="D1171" t="s">
        <v>2840</v>
      </c>
      <c r="E1171" t="s">
        <v>4323</v>
      </c>
      <c r="F1171" t="s">
        <v>2839</v>
      </c>
      <c r="G1171" t="s">
        <v>7243</v>
      </c>
      <c r="H1171" t="s">
        <v>2778</v>
      </c>
      <c r="I1171" t="s">
        <v>2840</v>
      </c>
    </row>
    <row r="1172" spans="1:9" x14ac:dyDescent="0.2">
      <c r="A1172" t="s">
        <v>5630</v>
      </c>
      <c r="B1172">
        <v>27231</v>
      </c>
      <c r="C1172" t="s">
        <v>4252</v>
      </c>
      <c r="D1172" t="s">
        <v>2842</v>
      </c>
      <c r="E1172" t="s">
        <v>4323</v>
      </c>
      <c r="F1172" t="s">
        <v>2841</v>
      </c>
      <c r="G1172" t="s">
        <v>7244</v>
      </c>
      <c r="H1172" t="s">
        <v>2778</v>
      </c>
      <c r="I1172" t="s">
        <v>2842</v>
      </c>
    </row>
    <row r="1173" spans="1:9" x14ac:dyDescent="0.2">
      <c r="A1173" t="s">
        <v>5655</v>
      </c>
      <c r="B1173">
        <v>27232</v>
      </c>
      <c r="C1173" t="s">
        <v>4252</v>
      </c>
      <c r="D1173" t="s">
        <v>2844</v>
      </c>
      <c r="E1173" t="s">
        <v>4323</v>
      </c>
      <c r="F1173" t="s">
        <v>2843</v>
      </c>
      <c r="G1173" t="s">
        <v>7245</v>
      </c>
      <c r="H1173" t="s">
        <v>2778</v>
      </c>
      <c r="I1173" t="s">
        <v>2844</v>
      </c>
    </row>
    <row r="1174" spans="1:9" x14ac:dyDescent="0.2">
      <c r="A1174" t="s">
        <v>5678</v>
      </c>
      <c r="B1174">
        <v>27301</v>
      </c>
      <c r="C1174" t="s">
        <v>4252</v>
      </c>
      <c r="D1174" t="s">
        <v>2846</v>
      </c>
      <c r="E1174" t="s">
        <v>4323</v>
      </c>
      <c r="F1174" t="s">
        <v>2845</v>
      </c>
      <c r="G1174" t="s">
        <v>7246</v>
      </c>
      <c r="H1174" t="s">
        <v>2778</v>
      </c>
      <c r="I1174" t="s">
        <v>2846</v>
      </c>
    </row>
    <row r="1175" spans="1:9" x14ac:dyDescent="0.2">
      <c r="A1175" t="s">
        <v>5701</v>
      </c>
      <c r="B1175">
        <v>27321</v>
      </c>
      <c r="C1175" t="s">
        <v>4252</v>
      </c>
      <c r="D1175" t="s">
        <v>2848</v>
      </c>
      <c r="E1175" t="s">
        <v>4323</v>
      </c>
      <c r="F1175" t="s">
        <v>2847</v>
      </c>
      <c r="G1175" t="s">
        <v>7247</v>
      </c>
      <c r="H1175" t="s">
        <v>2778</v>
      </c>
      <c r="I1175" t="s">
        <v>2848</v>
      </c>
    </row>
    <row r="1176" spans="1:9" x14ac:dyDescent="0.2">
      <c r="A1176" t="s">
        <v>5719</v>
      </c>
      <c r="B1176">
        <v>27322</v>
      </c>
      <c r="C1176" t="s">
        <v>4252</v>
      </c>
      <c r="D1176" t="s">
        <v>2850</v>
      </c>
      <c r="E1176" t="s">
        <v>4323</v>
      </c>
      <c r="F1176" t="s">
        <v>2849</v>
      </c>
      <c r="G1176" t="s">
        <v>7248</v>
      </c>
      <c r="H1176" t="s">
        <v>2778</v>
      </c>
      <c r="I1176" t="s">
        <v>2850</v>
      </c>
    </row>
    <row r="1177" spans="1:9" x14ac:dyDescent="0.2">
      <c r="A1177" t="s">
        <v>5737</v>
      </c>
      <c r="B1177">
        <v>27341</v>
      </c>
      <c r="C1177" t="s">
        <v>4252</v>
      </c>
      <c r="D1177" t="s">
        <v>2852</v>
      </c>
      <c r="E1177" t="s">
        <v>4323</v>
      </c>
      <c r="F1177" t="s">
        <v>2851</v>
      </c>
      <c r="G1177" t="s">
        <v>7249</v>
      </c>
      <c r="H1177" t="s">
        <v>2778</v>
      </c>
      <c r="I1177" t="s">
        <v>2852</v>
      </c>
    </row>
    <row r="1178" spans="1:9" x14ac:dyDescent="0.2">
      <c r="A1178" t="s">
        <v>5755</v>
      </c>
      <c r="B1178">
        <v>27361</v>
      </c>
      <c r="C1178" t="s">
        <v>4252</v>
      </c>
      <c r="D1178" t="s">
        <v>2854</v>
      </c>
      <c r="E1178" t="s">
        <v>4323</v>
      </c>
      <c r="F1178" t="s">
        <v>2853</v>
      </c>
      <c r="G1178" t="s">
        <v>7250</v>
      </c>
      <c r="H1178" t="s">
        <v>2778</v>
      </c>
      <c r="I1178" t="s">
        <v>2854</v>
      </c>
    </row>
    <row r="1179" spans="1:9" x14ac:dyDescent="0.2">
      <c r="A1179" t="s">
        <v>5773</v>
      </c>
      <c r="B1179">
        <v>27362</v>
      </c>
      <c r="C1179" t="s">
        <v>4252</v>
      </c>
      <c r="D1179" t="s">
        <v>2856</v>
      </c>
      <c r="E1179" t="s">
        <v>4323</v>
      </c>
      <c r="F1179" t="s">
        <v>2855</v>
      </c>
      <c r="G1179" t="s">
        <v>7251</v>
      </c>
      <c r="H1179" t="s">
        <v>2778</v>
      </c>
      <c r="I1179" t="s">
        <v>2856</v>
      </c>
    </row>
    <row r="1180" spans="1:9" x14ac:dyDescent="0.2">
      <c r="A1180" t="s">
        <v>5791</v>
      </c>
      <c r="B1180">
        <v>27366</v>
      </c>
      <c r="C1180" t="s">
        <v>4252</v>
      </c>
      <c r="D1180" t="s">
        <v>2858</v>
      </c>
      <c r="E1180" t="s">
        <v>4323</v>
      </c>
      <c r="F1180" t="s">
        <v>2857</v>
      </c>
      <c r="G1180" t="s">
        <v>7252</v>
      </c>
      <c r="H1180" t="s">
        <v>2778</v>
      </c>
      <c r="I1180" t="s">
        <v>2858</v>
      </c>
    </row>
    <row r="1181" spans="1:9" x14ac:dyDescent="0.2">
      <c r="A1181" t="s">
        <v>5807</v>
      </c>
      <c r="B1181">
        <v>27381</v>
      </c>
      <c r="C1181" t="s">
        <v>4252</v>
      </c>
      <c r="D1181" t="s">
        <v>2860</v>
      </c>
      <c r="E1181" t="s">
        <v>4323</v>
      </c>
      <c r="F1181" t="s">
        <v>2859</v>
      </c>
      <c r="G1181" t="s">
        <v>7253</v>
      </c>
      <c r="H1181" t="s">
        <v>2778</v>
      </c>
      <c r="I1181" t="s">
        <v>2860</v>
      </c>
    </row>
    <row r="1182" spans="1:9" x14ac:dyDescent="0.2">
      <c r="A1182" t="s">
        <v>5823</v>
      </c>
      <c r="B1182">
        <v>27382</v>
      </c>
      <c r="C1182" t="s">
        <v>4252</v>
      </c>
      <c r="D1182" t="s">
        <v>2862</v>
      </c>
      <c r="E1182" t="s">
        <v>4323</v>
      </c>
      <c r="F1182" t="s">
        <v>2861</v>
      </c>
      <c r="G1182" t="s">
        <v>7254</v>
      </c>
      <c r="H1182" t="s">
        <v>2778</v>
      </c>
      <c r="I1182" t="s">
        <v>2862</v>
      </c>
    </row>
    <row r="1183" spans="1:9" x14ac:dyDescent="0.2">
      <c r="A1183" t="s">
        <v>5836</v>
      </c>
      <c r="B1183">
        <v>27383</v>
      </c>
      <c r="C1183" t="s">
        <v>4252</v>
      </c>
      <c r="D1183" t="s">
        <v>2864</v>
      </c>
      <c r="E1183" t="s">
        <v>4323</v>
      </c>
      <c r="F1183" t="s">
        <v>2863</v>
      </c>
      <c r="G1183" t="s">
        <v>7255</v>
      </c>
      <c r="H1183" t="s">
        <v>2778</v>
      </c>
      <c r="I1183" t="s">
        <v>2864</v>
      </c>
    </row>
    <row r="1184" spans="1:9" x14ac:dyDescent="0.2">
      <c r="A1184" t="s">
        <v>4302</v>
      </c>
      <c r="B1184">
        <v>28000</v>
      </c>
      <c r="C1184" t="s">
        <v>4253</v>
      </c>
      <c r="D1184" t="s">
        <v>2866</v>
      </c>
      <c r="E1184" t="s">
        <v>4274</v>
      </c>
      <c r="F1184" t="s">
        <v>2865</v>
      </c>
      <c r="G1184" t="s">
        <v>7256</v>
      </c>
      <c r="H1184" t="s">
        <v>2866</v>
      </c>
    </row>
    <row r="1185" spans="1:9" x14ac:dyDescent="0.2">
      <c r="A1185" t="s">
        <v>4351</v>
      </c>
      <c r="B1185">
        <v>28100</v>
      </c>
      <c r="C1185" t="s">
        <v>4253</v>
      </c>
      <c r="D1185" t="s">
        <v>2868</v>
      </c>
      <c r="E1185" t="s">
        <v>4323</v>
      </c>
      <c r="F1185" t="s">
        <v>2867</v>
      </c>
      <c r="G1185" t="s">
        <v>7257</v>
      </c>
      <c r="H1185" t="s">
        <v>2866</v>
      </c>
      <c r="I1185" t="s">
        <v>2868</v>
      </c>
    </row>
    <row r="1186" spans="1:9" x14ac:dyDescent="0.2">
      <c r="A1186" t="s">
        <v>4399</v>
      </c>
      <c r="B1186">
        <v>28201</v>
      </c>
      <c r="C1186" t="s">
        <v>4253</v>
      </c>
      <c r="D1186" t="s">
        <v>2870</v>
      </c>
      <c r="E1186" t="s">
        <v>4323</v>
      </c>
      <c r="F1186" t="s">
        <v>2869</v>
      </c>
      <c r="G1186" t="s">
        <v>7258</v>
      </c>
      <c r="H1186" t="s">
        <v>2866</v>
      </c>
      <c r="I1186" t="s">
        <v>2870</v>
      </c>
    </row>
    <row r="1187" spans="1:9" x14ac:dyDescent="0.2">
      <c r="A1187" t="s">
        <v>4447</v>
      </c>
      <c r="B1187">
        <v>28202</v>
      </c>
      <c r="C1187" t="s">
        <v>4253</v>
      </c>
      <c r="D1187" t="s">
        <v>2872</v>
      </c>
      <c r="E1187" t="s">
        <v>4323</v>
      </c>
      <c r="F1187" t="s">
        <v>2871</v>
      </c>
      <c r="G1187" t="s">
        <v>7259</v>
      </c>
      <c r="H1187" t="s">
        <v>2866</v>
      </c>
      <c r="I1187" t="s">
        <v>2872</v>
      </c>
    </row>
    <row r="1188" spans="1:9" x14ac:dyDescent="0.2">
      <c r="A1188" t="s">
        <v>4495</v>
      </c>
      <c r="B1188">
        <v>28203</v>
      </c>
      <c r="C1188" t="s">
        <v>4253</v>
      </c>
      <c r="D1188" t="s">
        <v>2874</v>
      </c>
      <c r="E1188" t="s">
        <v>4323</v>
      </c>
      <c r="F1188" t="s">
        <v>2873</v>
      </c>
      <c r="G1188" t="s">
        <v>7260</v>
      </c>
      <c r="H1188" t="s">
        <v>2866</v>
      </c>
      <c r="I1188" t="s">
        <v>2874</v>
      </c>
    </row>
    <row r="1189" spans="1:9" x14ac:dyDescent="0.2">
      <c r="A1189" t="s">
        <v>4543</v>
      </c>
      <c r="B1189">
        <v>28204</v>
      </c>
      <c r="C1189" t="s">
        <v>4253</v>
      </c>
      <c r="D1189" t="s">
        <v>2876</v>
      </c>
      <c r="E1189" t="s">
        <v>4323</v>
      </c>
      <c r="F1189" t="s">
        <v>2875</v>
      </c>
      <c r="G1189" t="s">
        <v>7261</v>
      </c>
      <c r="H1189" t="s">
        <v>2866</v>
      </c>
      <c r="I1189" t="s">
        <v>2876</v>
      </c>
    </row>
    <row r="1190" spans="1:9" x14ac:dyDescent="0.2">
      <c r="A1190" t="s">
        <v>4591</v>
      </c>
      <c r="B1190">
        <v>28205</v>
      </c>
      <c r="C1190" t="s">
        <v>4253</v>
      </c>
      <c r="D1190" t="s">
        <v>2878</v>
      </c>
      <c r="E1190" t="s">
        <v>4323</v>
      </c>
      <c r="F1190" t="s">
        <v>2877</v>
      </c>
      <c r="G1190" t="s">
        <v>7262</v>
      </c>
      <c r="H1190" t="s">
        <v>2866</v>
      </c>
      <c r="I1190" t="s">
        <v>2878</v>
      </c>
    </row>
    <row r="1191" spans="1:9" x14ac:dyDescent="0.2">
      <c r="A1191" t="s">
        <v>4639</v>
      </c>
      <c r="B1191">
        <v>28206</v>
      </c>
      <c r="C1191" t="s">
        <v>4253</v>
      </c>
      <c r="D1191" t="s">
        <v>2880</v>
      </c>
      <c r="E1191" t="s">
        <v>4323</v>
      </c>
      <c r="F1191" t="s">
        <v>2879</v>
      </c>
      <c r="G1191" t="s">
        <v>7263</v>
      </c>
      <c r="H1191" t="s">
        <v>2866</v>
      </c>
      <c r="I1191" t="s">
        <v>2880</v>
      </c>
    </row>
    <row r="1192" spans="1:9" x14ac:dyDescent="0.2">
      <c r="A1192" t="s">
        <v>4687</v>
      </c>
      <c r="B1192">
        <v>28207</v>
      </c>
      <c r="C1192" t="s">
        <v>4253</v>
      </c>
      <c r="D1192" t="s">
        <v>2882</v>
      </c>
      <c r="E1192" t="s">
        <v>4323</v>
      </c>
      <c r="F1192" t="s">
        <v>2881</v>
      </c>
      <c r="G1192" t="s">
        <v>7264</v>
      </c>
      <c r="H1192" t="s">
        <v>2866</v>
      </c>
      <c r="I1192" t="s">
        <v>2882</v>
      </c>
    </row>
    <row r="1193" spans="1:9" x14ac:dyDescent="0.2">
      <c r="A1193" t="s">
        <v>4735</v>
      </c>
      <c r="B1193">
        <v>28208</v>
      </c>
      <c r="C1193" t="s">
        <v>4253</v>
      </c>
      <c r="D1193" t="s">
        <v>2884</v>
      </c>
      <c r="E1193" t="s">
        <v>4323</v>
      </c>
      <c r="F1193" t="s">
        <v>2883</v>
      </c>
      <c r="G1193" t="s">
        <v>7265</v>
      </c>
      <c r="H1193" t="s">
        <v>2866</v>
      </c>
      <c r="I1193" t="s">
        <v>2884</v>
      </c>
    </row>
    <row r="1194" spans="1:9" x14ac:dyDescent="0.2">
      <c r="A1194" t="s">
        <v>4783</v>
      </c>
      <c r="B1194">
        <v>28209</v>
      </c>
      <c r="C1194" t="s">
        <v>4253</v>
      </c>
      <c r="D1194" t="s">
        <v>2886</v>
      </c>
      <c r="E1194" t="s">
        <v>4323</v>
      </c>
      <c r="F1194" t="s">
        <v>2885</v>
      </c>
      <c r="G1194" t="s">
        <v>7266</v>
      </c>
      <c r="H1194" t="s">
        <v>2866</v>
      </c>
      <c r="I1194" t="s">
        <v>2886</v>
      </c>
    </row>
    <row r="1195" spans="1:9" x14ac:dyDescent="0.2">
      <c r="A1195" t="s">
        <v>4831</v>
      </c>
      <c r="B1195">
        <v>28210</v>
      </c>
      <c r="C1195" t="s">
        <v>4253</v>
      </c>
      <c r="D1195" t="s">
        <v>2888</v>
      </c>
      <c r="E1195" t="s">
        <v>4323</v>
      </c>
      <c r="F1195" t="s">
        <v>2887</v>
      </c>
      <c r="G1195" t="s">
        <v>7267</v>
      </c>
      <c r="H1195" t="s">
        <v>2866</v>
      </c>
      <c r="I1195" t="s">
        <v>2888</v>
      </c>
    </row>
    <row r="1196" spans="1:9" x14ac:dyDescent="0.2">
      <c r="A1196" t="s">
        <v>4879</v>
      </c>
      <c r="B1196">
        <v>28212</v>
      </c>
      <c r="C1196" t="s">
        <v>4253</v>
      </c>
      <c r="D1196" t="s">
        <v>2890</v>
      </c>
      <c r="E1196" t="s">
        <v>4323</v>
      </c>
      <c r="F1196" t="s">
        <v>2889</v>
      </c>
      <c r="G1196" t="s">
        <v>7268</v>
      </c>
      <c r="H1196" t="s">
        <v>2866</v>
      </c>
      <c r="I1196" t="s">
        <v>2890</v>
      </c>
    </row>
    <row r="1197" spans="1:9" x14ac:dyDescent="0.2">
      <c r="A1197" t="s">
        <v>4927</v>
      </c>
      <c r="B1197">
        <v>28213</v>
      </c>
      <c r="C1197" t="s">
        <v>4253</v>
      </c>
      <c r="D1197" t="s">
        <v>2892</v>
      </c>
      <c r="E1197" t="s">
        <v>4323</v>
      </c>
      <c r="F1197" t="s">
        <v>2891</v>
      </c>
      <c r="G1197" t="s">
        <v>7269</v>
      </c>
      <c r="H1197" t="s">
        <v>2866</v>
      </c>
      <c r="I1197" t="s">
        <v>2892</v>
      </c>
    </row>
    <row r="1198" spans="1:9" x14ac:dyDescent="0.2">
      <c r="A1198" t="s">
        <v>4975</v>
      </c>
      <c r="B1198">
        <v>28214</v>
      </c>
      <c r="C1198" t="s">
        <v>4253</v>
      </c>
      <c r="D1198" t="s">
        <v>2894</v>
      </c>
      <c r="E1198" t="s">
        <v>4323</v>
      </c>
      <c r="F1198" t="s">
        <v>2893</v>
      </c>
      <c r="G1198" t="s">
        <v>7270</v>
      </c>
      <c r="H1198" t="s">
        <v>2866</v>
      </c>
      <c r="I1198" t="s">
        <v>2894</v>
      </c>
    </row>
    <row r="1199" spans="1:9" x14ac:dyDescent="0.2">
      <c r="A1199" t="s">
        <v>5023</v>
      </c>
      <c r="B1199">
        <v>28215</v>
      </c>
      <c r="C1199" t="s">
        <v>4253</v>
      </c>
      <c r="D1199" t="s">
        <v>2896</v>
      </c>
      <c r="E1199" t="s">
        <v>4323</v>
      </c>
      <c r="F1199" t="s">
        <v>2895</v>
      </c>
      <c r="G1199" t="s">
        <v>7271</v>
      </c>
      <c r="H1199" t="s">
        <v>2866</v>
      </c>
      <c r="I1199" t="s">
        <v>2896</v>
      </c>
    </row>
    <row r="1200" spans="1:9" x14ac:dyDescent="0.2">
      <c r="A1200" t="s">
        <v>5070</v>
      </c>
      <c r="B1200">
        <v>28216</v>
      </c>
      <c r="C1200" t="s">
        <v>4253</v>
      </c>
      <c r="D1200" t="s">
        <v>2898</v>
      </c>
      <c r="E1200" t="s">
        <v>4323</v>
      </c>
      <c r="F1200" t="s">
        <v>2897</v>
      </c>
      <c r="G1200" t="s">
        <v>7272</v>
      </c>
      <c r="H1200" t="s">
        <v>2866</v>
      </c>
      <c r="I1200" t="s">
        <v>2898</v>
      </c>
    </row>
    <row r="1201" spans="1:9" x14ac:dyDescent="0.2">
      <c r="A1201" t="s">
        <v>5117</v>
      </c>
      <c r="B1201">
        <v>28217</v>
      </c>
      <c r="C1201" t="s">
        <v>4253</v>
      </c>
      <c r="D1201" t="s">
        <v>2900</v>
      </c>
      <c r="E1201" t="s">
        <v>4323</v>
      </c>
      <c r="F1201" t="s">
        <v>2899</v>
      </c>
      <c r="G1201" t="s">
        <v>7273</v>
      </c>
      <c r="H1201" t="s">
        <v>2866</v>
      </c>
      <c r="I1201" t="s">
        <v>2900</v>
      </c>
    </row>
    <row r="1202" spans="1:9" x14ac:dyDescent="0.2">
      <c r="A1202" t="s">
        <v>5163</v>
      </c>
      <c r="B1202">
        <v>28218</v>
      </c>
      <c r="C1202" t="s">
        <v>4253</v>
      </c>
      <c r="D1202" t="s">
        <v>2902</v>
      </c>
      <c r="E1202" t="s">
        <v>4323</v>
      </c>
      <c r="F1202" t="s">
        <v>2901</v>
      </c>
      <c r="G1202" t="s">
        <v>7274</v>
      </c>
      <c r="H1202" t="s">
        <v>2866</v>
      </c>
      <c r="I1202" t="s">
        <v>2902</v>
      </c>
    </row>
    <row r="1203" spans="1:9" x14ac:dyDescent="0.2">
      <c r="A1203" t="s">
        <v>5208</v>
      </c>
      <c r="B1203">
        <v>28219</v>
      </c>
      <c r="C1203" t="s">
        <v>4253</v>
      </c>
      <c r="D1203" t="s">
        <v>2904</v>
      </c>
      <c r="E1203" t="s">
        <v>4323</v>
      </c>
      <c r="F1203" t="s">
        <v>2903</v>
      </c>
      <c r="G1203" t="s">
        <v>7275</v>
      </c>
      <c r="H1203" t="s">
        <v>2866</v>
      </c>
      <c r="I1203" t="s">
        <v>2904</v>
      </c>
    </row>
    <row r="1204" spans="1:9" x14ac:dyDescent="0.2">
      <c r="A1204" t="s">
        <v>5250</v>
      </c>
      <c r="B1204">
        <v>28220</v>
      </c>
      <c r="C1204" t="s">
        <v>4253</v>
      </c>
      <c r="D1204" t="s">
        <v>2906</v>
      </c>
      <c r="E1204" t="s">
        <v>4323</v>
      </c>
      <c r="F1204" t="s">
        <v>2905</v>
      </c>
      <c r="G1204" t="s">
        <v>7276</v>
      </c>
      <c r="H1204" t="s">
        <v>2866</v>
      </c>
      <c r="I1204" t="s">
        <v>2906</v>
      </c>
    </row>
    <row r="1205" spans="1:9" x14ac:dyDescent="0.2">
      <c r="A1205" t="s">
        <v>5289</v>
      </c>
      <c r="B1205">
        <v>28221</v>
      </c>
      <c r="C1205" t="s">
        <v>4253</v>
      </c>
      <c r="D1205" t="s">
        <v>2908</v>
      </c>
      <c r="E1205" t="s">
        <v>4323</v>
      </c>
      <c r="F1205" t="s">
        <v>2907</v>
      </c>
      <c r="G1205" t="s">
        <v>7277</v>
      </c>
      <c r="H1205" t="s">
        <v>2866</v>
      </c>
      <c r="I1205" t="s">
        <v>7278</v>
      </c>
    </row>
    <row r="1206" spans="1:9" x14ac:dyDescent="0.2">
      <c r="A1206" t="s">
        <v>5326</v>
      </c>
      <c r="B1206">
        <v>28222</v>
      </c>
      <c r="C1206" t="s">
        <v>4253</v>
      </c>
      <c r="D1206" t="s">
        <v>2910</v>
      </c>
      <c r="E1206" t="s">
        <v>4323</v>
      </c>
      <c r="F1206" t="s">
        <v>2909</v>
      </c>
      <c r="G1206" t="s">
        <v>7279</v>
      </c>
      <c r="H1206" t="s">
        <v>2866</v>
      </c>
      <c r="I1206" t="s">
        <v>2910</v>
      </c>
    </row>
    <row r="1207" spans="1:9" x14ac:dyDescent="0.2">
      <c r="A1207" t="s">
        <v>5362</v>
      </c>
      <c r="B1207">
        <v>28223</v>
      </c>
      <c r="C1207" t="s">
        <v>4253</v>
      </c>
      <c r="D1207" t="s">
        <v>2912</v>
      </c>
      <c r="E1207" t="s">
        <v>4323</v>
      </c>
      <c r="F1207" t="s">
        <v>2911</v>
      </c>
      <c r="G1207" t="s">
        <v>7280</v>
      </c>
      <c r="H1207" t="s">
        <v>2866</v>
      </c>
      <c r="I1207" t="s">
        <v>2912</v>
      </c>
    </row>
    <row r="1208" spans="1:9" x14ac:dyDescent="0.2">
      <c r="A1208" t="s">
        <v>5398</v>
      </c>
      <c r="B1208">
        <v>28224</v>
      </c>
      <c r="C1208" t="s">
        <v>4253</v>
      </c>
      <c r="D1208" t="s">
        <v>2914</v>
      </c>
      <c r="E1208" t="s">
        <v>4323</v>
      </c>
      <c r="F1208" t="s">
        <v>2913</v>
      </c>
      <c r="G1208" t="s">
        <v>7281</v>
      </c>
      <c r="H1208" t="s">
        <v>2866</v>
      </c>
      <c r="I1208" t="s">
        <v>2914</v>
      </c>
    </row>
    <row r="1209" spans="1:9" x14ac:dyDescent="0.2">
      <c r="A1209" t="s">
        <v>5433</v>
      </c>
      <c r="B1209">
        <v>28225</v>
      </c>
      <c r="C1209" t="s">
        <v>4253</v>
      </c>
      <c r="D1209" t="s">
        <v>2916</v>
      </c>
      <c r="E1209" t="s">
        <v>4323</v>
      </c>
      <c r="F1209" t="s">
        <v>2915</v>
      </c>
      <c r="G1209" t="s">
        <v>7282</v>
      </c>
      <c r="H1209" t="s">
        <v>2866</v>
      </c>
      <c r="I1209" t="s">
        <v>2916</v>
      </c>
    </row>
    <row r="1210" spans="1:9" x14ac:dyDescent="0.2">
      <c r="A1210" t="s">
        <v>5465</v>
      </c>
      <c r="B1210">
        <v>28226</v>
      </c>
      <c r="C1210" t="s">
        <v>4253</v>
      </c>
      <c r="D1210" t="s">
        <v>2918</v>
      </c>
      <c r="E1210" t="s">
        <v>4323</v>
      </c>
      <c r="F1210" t="s">
        <v>2917</v>
      </c>
      <c r="G1210" t="s">
        <v>7283</v>
      </c>
      <c r="H1210" t="s">
        <v>2866</v>
      </c>
      <c r="I1210" t="s">
        <v>2918</v>
      </c>
    </row>
    <row r="1211" spans="1:9" x14ac:dyDescent="0.2">
      <c r="A1211" t="s">
        <v>5496</v>
      </c>
      <c r="B1211">
        <v>28227</v>
      </c>
      <c r="C1211" t="s">
        <v>4253</v>
      </c>
      <c r="D1211" t="s">
        <v>2920</v>
      </c>
      <c r="E1211" t="s">
        <v>4323</v>
      </c>
      <c r="F1211" t="s">
        <v>2919</v>
      </c>
      <c r="G1211" t="s">
        <v>7284</v>
      </c>
      <c r="H1211" t="s">
        <v>2866</v>
      </c>
      <c r="I1211" t="s">
        <v>2920</v>
      </c>
    </row>
    <row r="1212" spans="1:9" x14ac:dyDescent="0.2">
      <c r="A1212" t="s">
        <v>5525</v>
      </c>
      <c r="B1212">
        <v>28228</v>
      </c>
      <c r="C1212" t="s">
        <v>4253</v>
      </c>
      <c r="D1212" t="s">
        <v>2922</v>
      </c>
      <c r="E1212" t="s">
        <v>4323</v>
      </c>
      <c r="F1212" t="s">
        <v>2921</v>
      </c>
      <c r="G1212" t="s">
        <v>7285</v>
      </c>
      <c r="H1212" t="s">
        <v>2866</v>
      </c>
      <c r="I1212" t="s">
        <v>2922</v>
      </c>
    </row>
    <row r="1213" spans="1:9" x14ac:dyDescent="0.2">
      <c r="A1213" t="s">
        <v>5553</v>
      </c>
      <c r="B1213">
        <v>28229</v>
      </c>
      <c r="C1213" t="s">
        <v>4253</v>
      </c>
      <c r="D1213" t="s">
        <v>2924</v>
      </c>
      <c r="E1213" t="s">
        <v>4323</v>
      </c>
      <c r="F1213" t="s">
        <v>2923</v>
      </c>
      <c r="G1213" t="s">
        <v>7286</v>
      </c>
      <c r="H1213" t="s">
        <v>2866</v>
      </c>
      <c r="I1213" t="s">
        <v>2924</v>
      </c>
    </row>
    <row r="1214" spans="1:9" x14ac:dyDescent="0.2">
      <c r="A1214" t="s">
        <v>5580</v>
      </c>
      <c r="B1214">
        <v>28301</v>
      </c>
      <c r="C1214" t="s">
        <v>4253</v>
      </c>
      <c r="D1214" t="s">
        <v>2926</v>
      </c>
      <c r="E1214" t="s">
        <v>4323</v>
      </c>
      <c r="F1214" t="s">
        <v>2925</v>
      </c>
      <c r="G1214" t="s">
        <v>7287</v>
      </c>
      <c r="H1214" t="s">
        <v>2866</v>
      </c>
      <c r="I1214" t="s">
        <v>2926</v>
      </c>
    </row>
    <row r="1215" spans="1:9" x14ac:dyDescent="0.2">
      <c r="A1215" t="s">
        <v>5606</v>
      </c>
      <c r="B1215">
        <v>28365</v>
      </c>
      <c r="C1215" t="s">
        <v>4253</v>
      </c>
      <c r="D1215" t="s">
        <v>2928</v>
      </c>
      <c r="E1215" t="s">
        <v>4323</v>
      </c>
      <c r="F1215" t="s">
        <v>2927</v>
      </c>
      <c r="G1215" t="s">
        <v>7288</v>
      </c>
      <c r="H1215" t="s">
        <v>2866</v>
      </c>
      <c r="I1215" t="s">
        <v>2928</v>
      </c>
    </row>
    <row r="1216" spans="1:9" x14ac:dyDescent="0.2">
      <c r="A1216" t="s">
        <v>5631</v>
      </c>
      <c r="B1216">
        <v>28381</v>
      </c>
      <c r="C1216" t="s">
        <v>4253</v>
      </c>
      <c r="D1216" t="s">
        <v>2930</v>
      </c>
      <c r="E1216" t="s">
        <v>4323</v>
      </c>
      <c r="F1216" t="s">
        <v>2929</v>
      </c>
      <c r="G1216" t="s">
        <v>7289</v>
      </c>
      <c r="H1216" t="s">
        <v>2866</v>
      </c>
      <c r="I1216" t="s">
        <v>2930</v>
      </c>
    </row>
    <row r="1217" spans="1:9" x14ac:dyDescent="0.2">
      <c r="A1217" t="s">
        <v>5656</v>
      </c>
      <c r="B1217">
        <v>28382</v>
      </c>
      <c r="C1217" t="s">
        <v>4253</v>
      </c>
      <c r="D1217" t="s">
        <v>2932</v>
      </c>
      <c r="E1217" t="s">
        <v>4323</v>
      </c>
      <c r="F1217" t="s">
        <v>2931</v>
      </c>
      <c r="G1217" t="s">
        <v>7290</v>
      </c>
      <c r="H1217" t="s">
        <v>2866</v>
      </c>
      <c r="I1217" t="s">
        <v>2932</v>
      </c>
    </row>
    <row r="1218" spans="1:9" x14ac:dyDescent="0.2">
      <c r="A1218" t="s">
        <v>5679</v>
      </c>
      <c r="B1218">
        <v>28442</v>
      </c>
      <c r="C1218" t="s">
        <v>4253</v>
      </c>
      <c r="D1218" t="s">
        <v>2934</v>
      </c>
      <c r="E1218" t="s">
        <v>4323</v>
      </c>
      <c r="F1218" t="s">
        <v>2933</v>
      </c>
      <c r="G1218" t="s">
        <v>7291</v>
      </c>
      <c r="H1218" t="s">
        <v>2866</v>
      </c>
      <c r="I1218" t="s">
        <v>2934</v>
      </c>
    </row>
    <row r="1219" spans="1:9" x14ac:dyDescent="0.2">
      <c r="A1219" t="s">
        <v>5702</v>
      </c>
      <c r="B1219">
        <v>28443</v>
      </c>
      <c r="C1219" t="s">
        <v>4253</v>
      </c>
      <c r="D1219" t="s">
        <v>2936</v>
      </c>
      <c r="E1219" t="s">
        <v>4323</v>
      </c>
      <c r="F1219" t="s">
        <v>2935</v>
      </c>
      <c r="G1219" t="s">
        <v>7292</v>
      </c>
      <c r="H1219" t="s">
        <v>2866</v>
      </c>
      <c r="I1219" t="s">
        <v>2936</v>
      </c>
    </row>
    <row r="1220" spans="1:9" x14ac:dyDescent="0.2">
      <c r="A1220" t="s">
        <v>5720</v>
      </c>
      <c r="B1220">
        <v>28446</v>
      </c>
      <c r="C1220" t="s">
        <v>4253</v>
      </c>
      <c r="D1220" t="s">
        <v>2938</v>
      </c>
      <c r="E1220" t="s">
        <v>4323</v>
      </c>
      <c r="F1220" t="s">
        <v>2937</v>
      </c>
      <c r="G1220" t="s">
        <v>7293</v>
      </c>
      <c r="H1220" t="s">
        <v>2866</v>
      </c>
      <c r="I1220" t="s">
        <v>2938</v>
      </c>
    </row>
    <row r="1221" spans="1:9" x14ac:dyDescent="0.2">
      <c r="A1221" t="s">
        <v>5738</v>
      </c>
      <c r="B1221">
        <v>28464</v>
      </c>
      <c r="C1221" t="s">
        <v>4253</v>
      </c>
      <c r="D1221" t="s">
        <v>2860</v>
      </c>
      <c r="E1221" t="s">
        <v>4323</v>
      </c>
      <c r="F1221" t="s">
        <v>2939</v>
      </c>
      <c r="G1221" t="s">
        <v>7294</v>
      </c>
      <c r="H1221" t="s">
        <v>2866</v>
      </c>
      <c r="I1221" t="s">
        <v>2860</v>
      </c>
    </row>
    <row r="1222" spans="1:9" x14ac:dyDescent="0.2">
      <c r="A1222" t="s">
        <v>5756</v>
      </c>
      <c r="B1222">
        <v>28481</v>
      </c>
      <c r="C1222" t="s">
        <v>4253</v>
      </c>
      <c r="D1222" t="s">
        <v>2941</v>
      </c>
      <c r="E1222" t="s">
        <v>4323</v>
      </c>
      <c r="F1222" t="s">
        <v>2940</v>
      </c>
      <c r="G1222" t="s">
        <v>7295</v>
      </c>
      <c r="H1222" t="s">
        <v>2866</v>
      </c>
      <c r="I1222" t="s">
        <v>2941</v>
      </c>
    </row>
    <row r="1223" spans="1:9" x14ac:dyDescent="0.2">
      <c r="A1223" t="s">
        <v>5774</v>
      </c>
      <c r="B1223">
        <v>28501</v>
      </c>
      <c r="C1223" t="s">
        <v>4253</v>
      </c>
      <c r="D1223" t="s">
        <v>2943</v>
      </c>
      <c r="E1223" t="s">
        <v>4323</v>
      </c>
      <c r="F1223" t="s">
        <v>2942</v>
      </c>
      <c r="G1223" t="s">
        <v>7296</v>
      </c>
      <c r="H1223" t="s">
        <v>2866</v>
      </c>
      <c r="I1223" t="s">
        <v>2943</v>
      </c>
    </row>
    <row r="1224" spans="1:9" x14ac:dyDescent="0.2">
      <c r="A1224" t="s">
        <v>5792</v>
      </c>
      <c r="B1224">
        <v>28585</v>
      </c>
      <c r="C1224" t="s">
        <v>4253</v>
      </c>
      <c r="D1224" t="s">
        <v>2945</v>
      </c>
      <c r="E1224" t="s">
        <v>4323</v>
      </c>
      <c r="F1224" t="s">
        <v>2944</v>
      </c>
      <c r="G1224" t="s">
        <v>7297</v>
      </c>
      <c r="H1224" t="s">
        <v>2866</v>
      </c>
      <c r="I1224" t="s">
        <v>2945</v>
      </c>
    </row>
    <row r="1225" spans="1:9" x14ac:dyDescent="0.2">
      <c r="A1225" t="s">
        <v>5808</v>
      </c>
      <c r="B1225">
        <v>28586</v>
      </c>
      <c r="C1225" t="s">
        <v>4253</v>
      </c>
      <c r="D1225" t="s">
        <v>2947</v>
      </c>
      <c r="E1225" t="s">
        <v>4323</v>
      </c>
      <c r="F1225" t="s">
        <v>2946</v>
      </c>
      <c r="G1225" t="s">
        <v>7298</v>
      </c>
      <c r="H1225" t="s">
        <v>2866</v>
      </c>
      <c r="I1225" t="s">
        <v>2947</v>
      </c>
    </row>
    <row r="1226" spans="1:9" x14ac:dyDescent="0.2">
      <c r="A1226" t="s">
        <v>4303</v>
      </c>
      <c r="B1226">
        <v>29000</v>
      </c>
      <c r="C1226" t="s">
        <v>4254</v>
      </c>
      <c r="D1226" t="s">
        <v>2949</v>
      </c>
      <c r="E1226" t="s">
        <v>4274</v>
      </c>
      <c r="F1226" t="s">
        <v>2948</v>
      </c>
      <c r="G1226" t="s">
        <v>7299</v>
      </c>
      <c r="H1226" t="s">
        <v>2949</v>
      </c>
    </row>
    <row r="1227" spans="1:9" x14ac:dyDescent="0.2">
      <c r="A1227" t="s">
        <v>4352</v>
      </c>
      <c r="B1227">
        <v>29201</v>
      </c>
      <c r="C1227" t="s">
        <v>4254</v>
      </c>
      <c r="D1227" t="s">
        <v>2951</v>
      </c>
      <c r="E1227" t="s">
        <v>4323</v>
      </c>
      <c r="F1227" t="s">
        <v>2950</v>
      </c>
      <c r="G1227" t="s">
        <v>7300</v>
      </c>
      <c r="H1227" t="s">
        <v>2949</v>
      </c>
      <c r="I1227" t="s">
        <v>2951</v>
      </c>
    </row>
    <row r="1228" spans="1:9" x14ac:dyDescent="0.2">
      <c r="A1228" t="s">
        <v>4400</v>
      </c>
      <c r="B1228">
        <v>29202</v>
      </c>
      <c r="C1228" t="s">
        <v>4254</v>
      </c>
      <c r="D1228" t="s">
        <v>2953</v>
      </c>
      <c r="E1228" t="s">
        <v>4323</v>
      </c>
      <c r="F1228" t="s">
        <v>2952</v>
      </c>
      <c r="G1228" t="s">
        <v>7301</v>
      </c>
      <c r="H1228" t="s">
        <v>2949</v>
      </c>
      <c r="I1228" t="s">
        <v>2953</v>
      </c>
    </row>
    <row r="1229" spans="1:9" x14ac:dyDescent="0.2">
      <c r="A1229" t="s">
        <v>4448</v>
      </c>
      <c r="B1229">
        <v>29203</v>
      </c>
      <c r="C1229" t="s">
        <v>4254</v>
      </c>
      <c r="D1229" t="s">
        <v>2955</v>
      </c>
      <c r="E1229" t="s">
        <v>4323</v>
      </c>
      <c r="F1229" t="s">
        <v>2954</v>
      </c>
      <c r="G1229" t="s">
        <v>7302</v>
      </c>
      <c r="H1229" t="s">
        <v>2949</v>
      </c>
      <c r="I1229" t="s">
        <v>2955</v>
      </c>
    </row>
    <row r="1230" spans="1:9" x14ac:dyDescent="0.2">
      <c r="A1230" t="s">
        <v>4496</v>
      </c>
      <c r="B1230">
        <v>29204</v>
      </c>
      <c r="C1230" t="s">
        <v>4254</v>
      </c>
      <c r="D1230" t="s">
        <v>2957</v>
      </c>
      <c r="E1230" t="s">
        <v>4323</v>
      </c>
      <c r="F1230" t="s">
        <v>2956</v>
      </c>
      <c r="G1230" t="s">
        <v>7303</v>
      </c>
      <c r="H1230" t="s">
        <v>2949</v>
      </c>
      <c r="I1230" t="s">
        <v>2957</v>
      </c>
    </row>
    <row r="1231" spans="1:9" x14ac:dyDescent="0.2">
      <c r="A1231" t="s">
        <v>4544</v>
      </c>
      <c r="B1231">
        <v>29205</v>
      </c>
      <c r="C1231" t="s">
        <v>4254</v>
      </c>
      <c r="D1231" t="s">
        <v>2959</v>
      </c>
      <c r="E1231" t="s">
        <v>4323</v>
      </c>
      <c r="F1231" t="s">
        <v>2958</v>
      </c>
      <c r="G1231" t="s">
        <v>7304</v>
      </c>
      <c r="H1231" t="s">
        <v>2949</v>
      </c>
      <c r="I1231" t="s">
        <v>2959</v>
      </c>
    </row>
    <row r="1232" spans="1:9" x14ac:dyDescent="0.2">
      <c r="A1232" t="s">
        <v>4592</v>
      </c>
      <c r="B1232">
        <v>29206</v>
      </c>
      <c r="C1232" t="s">
        <v>4254</v>
      </c>
      <c r="D1232" t="s">
        <v>2961</v>
      </c>
      <c r="E1232" t="s">
        <v>4323</v>
      </c>
      <c r="F1232" t="s">
        <v>2960</v>
      </c>
      <c r="G1232" t="s">
        <v>7305</v>
      </c>
      <c r="H1232" t="s">
        <v>2949</v>
      </c>
      <c r="I1232" t="s">
        <v>2961</v>
      </c>
    </row>
    <row r="1233" spans="1:9" x14ac:dyDescent="0.2">
      <c r="A1233" t="s">
        <v>4640</v>
      </c>
      <c r="B1233">
        <v>29207</v>
      </c>
      <c r="C1233" t="s">
        <v>4254</v>
      </c>
      <c r="D1233" t="s">
        <v>2963</v>
      </c>
      <c r="E1233" t="s">
        <v>4323</v>
      </c>
      <c r="F1233" t="s">
        <v>2962</v>
      </c>
      <c r="G1233" t="s">
        <v>7306</v>
      </c>
      <c r="H1233" t="s">
        <v>2949</v>
      </c>
      <c r="I1233" t="s">
        <v>2963</v>
      </c>
    </row>
    <row r="1234" spans="1:9" x14ac:dyDescent="0.2">
      <c r="A1234" t="s">
        <v>4688</v>
      </c>
      <c r="B1234">
        <v>29208</v>
      </c>
      <c r="C1234" t="s">
        <v>4254</v>
      </c>
      <c r="D1234" t="s">
        <v>2965</v>
      </c>
      <c r="E1234" t="s">
        <v>4323</v>
      </c>
      <c r="F1234" t="s">
        <v>2964</v>
      </c>
      <c r="G1234" t="s">
        <v>7307</v>
      </c>
      <c r="H1234" t="s">
        <v>2949</v>
      </c>
      <c r="I1234" t="s">
        <v>2965</v>
      </c>
    </row>
    <row r="1235" spans="1:9" x14ac:dyDescent="0.2">
      <c r="A1235" t="s">
        <v>4736</v>
      </c>
      <c r="B1235">
        <v>29209</v>
      </c>
      <c r="C1235" t="s">
        <v>4254</v>
      </c>
      <c r="D1235" t="s">
        <v>2967</v>
      </c>
      <c r="E1235" t="s">
        <v>4323</v>
      </c>
      <c r="F1235" t="s">
        <v>2966</v>
      </c>
      <c r="G1235" t="s">
        <v>7308</v>
      </c>
      <c r="H1235" t="s">
        <v>2949</v>
      </c>
      <c r="I1235" t="s">
        <v>2967</v>
      </c>
    </row>
    <row r="1236" spans="1:9" x14ac:dyDescent="0.2">
      <c r="A1236" t="s">
        <v>4784</v>
      </c>
      <c r="B1236">
        <v>29210</v>
      </c>
      <c r="C1236" t="s">
        <v>4254</v>
      </c>
      <c r="D1236" t="s">
        <v>2969</v>
      </c>
      <c r="E1236" t="s">
        <v>4323</v>
      </c>
      <c r="F1236" t="s">
        <v>2968</v>
      </c>
      <c r="G1236" t="s">
        <v>7309</v>
      </c>
      <c r="H1236" t="s">
        <v>2949</v>
      </c>
      <c r="I1236" t="s">
        <v>2969</v>
      </c>
    </row>
    <row r="1237" spans="1:9" x14ac:dyDescent="0.2">
      <c r="A1237" t="s">
        <v>4832</v>
      </c>
      <c r="B1237">
        <v>29211</v>
      </c>
      <c r="C1237" t="s">
        <v>4254</v>
      </c>
      <c r="D1237" t="s">
        <v>2971</v>
      </c>
      <c r="E1237" t="s">
        <v>4323</v>
      </c>
      <c r="F1237" t="s">
        <v>2970</v>
      </c>
      <c r="G1237" t="s">
        <v>7310</v>
      </c>
      <c r="H1237" t="s">
        <v>2949</v>
      </c>
      <c r="I1237" t="s">
        <v>2971</v>
      </c>
    </row>
    <row r="1238" spans="1:9" x14ac:dyDescent="0.2">
      <c r="A1238" t="s">
        <v>4880</v>
      </c>
      <c r="B1238">
        <v>29212</v>
      </c>
      <c r="C1238" t="s">
        <v>4254</v>
      </c>
      <c r="D1238" t="s">
        <v>2973</v>
      </c>
      <c r="E1238" t="s">
        <v>4323</v>
      </c>
      <c r="F1238" t="s">
        <v>2972</v>
      </c>
      <c r="G1238" t="s">
        <v>7311</v>
      </c>
      <c r="H1238" t="s">
        <v>2949</v>
      </c>
      <c r="I1238" t="s">
        <v>2973</v>
      </c>
    </row>
    <row r="1239" spans="1:9" x14ac:dyDescent="0.2">
      <c r="A1239" t="s">
        <v>4928</v>
      </c>
      <c r="B1239">
        <v>29322</v>
      </c>
      <c r="C1239" t="s">
        <v>4254</v>
      </c>
      <c r="D1239" t="s">
        <v>2975</v>
      </c>
      <c r="E1239" t="s">
        <v>4323</v>
      </c>
      <c r="F1239" t="s">
        <v>2974</v>
      </c>
      <c r="G1239" t="s">
        <v>7312</v>
      </c>
      <c r="H1239" t="s">
        <v>2949</v>
      </c>
      <c r="I1239" t="s">
        <v>2975</v>
      </c>
    </row>
    <row r="1240" spans="1:9" x14ac:dyDescent="0.2">
      <c r="A1240" t="s">
        <v>4976</v>
      </c>
      <c r="B1240">
        <v>29342</v>
      </c>
      <c r="C1240" t="s">
        <v>4254</v>
      </c>
      <c r="D1240" t="s">
        <v>2977</v>
      </c>
      <c r="E1240" t="s">
        <v>4323</v>
      </c>
      <c r="F1240" t="s">
        <v>2976</v>
      </c>
      <c r="G1240" t="s">
        <v>7313</v>
      </c>
      <c r="H1240" t="s">
        <v>2949</v>
      </c>
      <c r="I1240" t="s">
        <v>2977</v>
      </c>
    </row>
    <row r="1241" spans="1:9" x14ac:dyDescent="0.2">
      <c r="A1241" t="s">
        <v>5024</v>
      </c>
      <c r="B1241">
        <v>29343</v>
      </c>
      <c r="C1241" t="s">
        <v>4254</v>
      </c>
      <c r="D1241" t="s">
        <v>2979</v>
      </c>
      <c r="E1241" t="s">
        <v>4323</v>
      </c>
      <c r="F1241" t="s">
        <v>2978</v>
      </c>
      <c r="G1241" t="s">
        <v>7314</v>
      </c>
      <c r="H1241" t="s">
        <v>2949</v>
      </c>
      <c r="I1241" t="s">
        <v>2979</v>
      </c>
    </row>
    <row r="1242" spans="1:9" x14ac:dyDescent="0.2">
      <c r="A1242" t="s">
        <v>5071</v>
      </c>
      <c r="B1242">
        <v>29344</v>
      </c>
      <c r="C1242" t="s">
        <v>4254</v>
      </c>
      <c r="D1242" t="s">
        <v>2981</v>
      </c>
      <c r="E1242" t="s">
        <v>4323</v>
      </c>
      <c r="F1242" t="s">
        <v>2980</v>
      </c>
      <c r="G1242" t="s">
        <v>7315</v>
      </c>
      <c r="H1242" t="s">
        <v>2949</v>
      </c>
      <c r="I1242" t="s">
        <v>2981</v>
      </c>
    </row>
    <row r="1243" spans="1:9" x14ac:dyDescent="0.2">
      <c r="A1243" t="s">
        <v>5118</v>
      </c>
      <c r="B1243">
        <v>29345</v>
      </c>
      <c r="C1243" t="s">
        <v>4254</v>
      </c>
      <c r="D1243" t="s">
        <v>2983</v>
      </c>
      <c r="E1243" t="s">
        <v>4323</v>
      </c>
      <c r="F1243" t="s">
        <v>2982</v>
      </c>
      <c r="G1243" t="s">
        <v>7316</v>
      </c>
      <c r="H1243" t="s">
        <v>2949</v>
      </c>
      <c r="I1243" t="s">
        <v>2983</v>
      </c>
    </row>
    <row r="1244" spans="1:9" x14ac:dyDescent="0.2">
      <c r="A1244" t="s">
        <v>5164</v>
      </c>
      <c r="B1244">
        <v>29361</v>
      </c>
      <c r="C1244" t="s">
        <v>4254</v>
      </c>
      <c r="D1244" t="s">
        <v>1210</v>
      </c>
      <c r="E1244" t="s">
        <v>4323</v>
      </c>
      <c r="F1244" t="s">
        <v>2984</v>
      </c>
      <c r="G1244" t="s">
        <v>7317</v>
      </c>
      <c r="H1244" t="s">
        <v>2949</v>
      </c>
      <c r="I1244" t="s">
        <v>1210</v>
      </c>
    </row>
    <row r="1245" spans="1:9" x14ac:dyDescent="0.2">
      <c r="A1245" t="s">
        <v>5209</v>
      </c>
      <c r="B1245">
        <v>29362</v>
      </c>
      <c r="C1245" t="s">
        <v>4254</v>
      </c>
      <c r="D1245" t="s">
        <v>2986</v>
      </c>
      <c r="E1245" t="s">
        <v>4323</v>
      </c>
      <c r="F1245" t="s">
        <v>2985</v>
      </c>
      <c r="G1245" t="s">
        <v>7318</v>
      </c>
      <c r="H1245" t="s">
        <v>2949</v>
      </c>
      <c r="I1245" t="s">
        <v>2986</v>
      </c>
    </row>
    <row r="1246" spans="1:9" x14ac:dyDescent="0.2">
      <c r="A1246" t="s">
        <v>5251</v>
      </c>
      <c r="B1246">
        <v>29363</v>
      </c>
      <c r="C1246" t="s">
        <v>4254</v>
      </c>
      <c r="D1246" t="s">
        <v>2988</v>
      </c>
      <c r="E1246" t="s">
        <v>4323</v>
      </c>
      <c r="F1246" t="s">
        <v>2987</v>
      </c>
      <c r="G1246" t="s">
        <v>7319</v>
      </c>
      <c r="H1246" t="s">
        <v>2949</v>
      </c>
      <c r="I1246" t="s">
        <v>2988</v>
      </c>
    </row>
    <row r="1247" spans="1:9" x14ac:dyDescent="0.2">
      <c r="A1247" t="s">
        <v>5290</v>
      </c>
      <c r="B1247">
        <v>29385</v>
      </c>
      <c r="C1247" t="s">
        <v>4254</v>
      </c>
      <c r="D1247" t="s">
        <v>2990</v>
      </c>
      <c r="E1247" t="s">
        <v>4323</v>
      </c>
      <c r="F1247" t="s">
        <v>2989</v>
      </c>
      <c r="G1247" t="s">
        <v>7320</v>
      </c>
      <c r="H1247" t="s">
        <v>2949</v>
      </c>
      <c r="I1247" t="s">
        <v>2990</v>
      </c>
    </row>
    <row r="1248" spans="1:9" x14ac:dyDescent="0.2">
      <c r="A1248" t="s">
        <v>5327</v>
      </c>
      <c r="B1248">
        <v>29386</v>
      </c>
      <c r="C1248" t="s">
        <v>4254</v>
      </c>
      <c r="D1248" t="s">
        <v>2992</v>
      </c>
      <c r="E1248" t="s">
        <v>4323</v>
      </c>
      <c r="F1248" t="s">
        <v>2991</v>
      </c>
      <c r="G1248" t="s">
        <v>7321</v>
      </c>
      <c r="H1248" t="s">
        <v>2949</v>
      </c>
      <c r="I1248" t="s">
        <v>2992</v>
      </c>
    </row>
    <row r="1249" spans="1:9" x14ac:dyDescent="0.2">
      <c r="A1249" t="s">
        <v>5363</v>
      </c>
      <c r="B1249">
        <v>29401</v>
      </c>
      <c r="C1249" t="s">
        <v>4254</v>
      </c>
      <c r="D1249" t="s">
        <v>2994</v>
      </c>
      <c r="E1249" t="s">
        <v>4323</v>
      </c>
      <c r="F1249" t="s">
        <v>2993</v>
      </c>
      <c r="G1249" t="s">
        <v>7322</v>
      </c>
      <c r="H1249" t="s">
        <v>2949</v>
      </c>
      <c r="I1249" t="s">
        <v>2994</v>
      </c>
    </row>
    <row r="1250" spans="1:9" x14ac:dyDescent="0.2">
      <c r="A1250" t="s">
        <v>5399</v>
      </c>
      <c r="B1250">
        <v>29402</v>
      </c>
      <c r="C1250" t="s">
        <v>4254</v>
      </c>
      <c r="D1250" t="s">
        <v>2996</v>
      </c>
      <c r="E1250" t="s">
        <v>4323</v>
      </c>
      <c r="F1250" t="s">
        <v>2995</v>
      </c>
      <c r="G1250" t="s">
        <v>7323</v>
      </c>
      <c r="H1250" t="s">
        <v>2949</v>
      </c>
      <c r="I1250" t="s">
        <v>2996</v>
      </c>
    </row>
    <row r="1251" spans="1:9" x14ac:dyDescent="0.2">
      <c r="A1251" t="s">
        <v>5434</v>
      </c>
      <c r="B1251">
        <v>29424</v>
      </c>
      <c r="C1251" t="s">
        <v>4254</v>
      </c>
      <c r="D1251" t="s">
        <v>2998</v>
      </c>
      <c r="E1251" t="s">
        <v>4323</v>
      </c>
      <c r="F1251" t="s">
        <v>2997</v>
      </c>
      <c r="G1251" t="s">
        <v>7324</v>
      </c>
      <c r="H1251" t="s">
        <v>2949</v>
      </c>
      <c r="I1251" t="s">
        <v>2998</v>
      </c>
    </row>
    <row r="1252" spans="1:9" x14ac:dyDescent="0.2">
      <c r="A1252" t="s">
        <v>5466</v>
      </c>
      <c r="B1252">
        <v>29425</v>
      </c>
      <c r="C1252" t="s">
        <v>4254</v>
      </c>
      <c r="D1252" t="s">
        <v>3000</v>
      </c>
      <c r="E1252" t="s">
        <v>4323</v>
      </c>
      <c r="F1252" t="s">
        <v>2999</v>
      </c>
      <c r="G1252" t="s">
        <v>7325</v>
      </c>
      <c r="H1252" t="s">
        <v>2949</v>
      </c>
      <c r="I1252" t="s">
        <v>3000</v>
      </c>
    </row>
    <row r="1253" spans="1:9" x14ac:dyDescent="0.2">
      <c r="A1253" t="s">
        <v>5497</v>
      </c>
      <c r="B1253">
        <v>29426</v>
      </c>
      <c r="C1253" t="s">
        <v>4254</v>
      </c>
      <c r="D1253" t="s">
        <v>3002</v>
      </c>
      <c r="E1253" t="s">
        <v>4323</v>
      </c>
      <c r="F1253" t="s">
        <v>3001</v>
      </c>
      <c r="G1253" t="s">
        <v>7326</v>
      </c>
      <c r="H1253" t="s">
        <v>2949</v>
      </c>
      <c r="I1253" t="s">
        <v>3002</v>
      </c>
    </row>
    <row r="1254" spans="1:9" x14ac:dyDescent="0.2">
      <c r="A1254" t="s">
        <v>5526</v>
      </c>
      <c r="B1254">
        <v>29427</v>
      </c>
      <c r="C1254" t="s">
        <v>4254</v>
      </c>
      <c r="D1254" t="s">
        <v>3004</v>
      </c>
      <c r="E1254" t="s">
        <v>4323</v>
      </c>
      <c r="F1254" t="s">
        <v>3003</v>
      </c>
      <c r="G1254" t="s">
        <v>7327</v>
      </c>
      <c r="H1254" t="s">
        <v>2949</v>
      </c>
      <c r="I1254" t="s">
        <v>3004</v>
      </c>
    </row>
    <row r="1255" spans="1:9" x14ac:dyDescent="0.2">
      <c r="A1255" t="s">
        <v>5554</v>
      </c>
      <c r="B1255">
        <v>29441</v>
      </c>
      <c r="C1255" t="s">
        <v>4254</v>
      </c>
      <c r="D1255" t="s">
        <v>3006</v>
      </c>
      <c r="E1255" t="s">
        <v>4323</v>
      </c>
      <c r="F1255" t="s">
        <v>3005</v>
      </c>
      <c r="G1255" t="s">
        <v>7328</v>
      </c>
      <c r="H1255" t="s">
        <v>2949</v>
      </c>
      <c r="I1255" t="s">
        <v>3006</v>
      </c>
    </row>
    <row r="1256" spans="1:9" x14ac:dyDescent="0.2">
      <c r="A1256" t="s">
        <v>5581</v>
      </c>
      <c r="B1256">
        <v>29442</v>
      </c>
      <c r="C1256" t="s">
        <v>4254</v>
      </c>
      <c r="D1256" t="s">
        <v>3008</v>
      </c>
      <c r="E1256" t="s">
        <v>4323</v>
      </c>
      <c r="F1256" t="s">
        <v>3007</v>
      </c>
      <c r="G1256" t="s">
        <v>7329</v>
      </c>
      <c r="H1256" t="s">
        <v>2949</v>
      </c>
      <c r="I1256" t="s">
        <v>3008</v>
      </c>
    </row>
    <row r="1257" spans="1:9" x14ac:dyDescent="0.2">
      <c r="A1257" t="s">
        <v>5607</v>
      </c>
      <c r="B1257">
        <v>29443</v>
      </c>
      <c r="C1257" t="s">
        <v>4254</v>
      </c>
      <c r="D1257" t="s">
        <v>3010</v>
      </c>
      <c r="E1257" t="s">
        <v>4323</v>
      </c>
      <c r="F1257" t="s">
        <v>3009</v>
      </c>
      <c r="G1257" t="s">
        <v>7330</v>
      </c>
      <c r="H1257" t="s">
        <v>2949</v>
      </c>
      <c r="I1257" t="s">
        <v>3010</v>
      </c>
    </row>
    <row r="1258" spans="1:9" x14ac:dyDescent="0.2">
      <c r="A1258" t="s">
        <v>5632</v>
      </c>
      <c r="B1258">
        <v>29444</v>
      </c>
      <c r="C1258" t="s">
        <v>4254</v>
      </c>
      <c r="D1258" t="s">
        <v>3012</v>
      </c>
      <c r="E1258" t="s">
        <v>4323</v>
      </c>
      <c r="F1258" t="s">
        <v>3011</v>
      </c>
      <c r="G1258" t="s">
        <v>7331</v>
      </c>
      <c r="H1258" t="s">
        <v>2949</v>
      </c>
      <c r="I1258" t="s">
        <v>3012</v>
      </c>
    </row>
    <row r="1259" spans="1:9" x14ac:dyDescent="0.2">
      <c r="A1259" t="s">
        <v>5657</v>
      </c>
      <c r="B1259">
        <v>29446</v>
      </c>
      <c r="C1259" t="s">
        <v>4254</v>
      </c>
      <c r="D1259" t="s">
        <v>3014</v>
      </c>
      <c r="E1259" t="s">
        <v>4323</v>
      </c>
      <c r="F1259" t="s">
        <v>3013</v>
      </c>
      <c r="G1259" t="s">
        <v>7332</v>
      </c>
      <c r="H1259" t="s">
        <v>2949</v>
      </c>
      <c r="I1259" t="s">
        <v>3014</v>
      </c>
    </row>
    <row r="1260" spans="1:9" x14ac:dyDescent="0.2">
      <c r="A1260" t="s">
        <v>5680</v>
      </c>
      <c r="B1260">
        <v>29447</v>
      </c>
      <c r="C1260" t="s">
        <v>4254</v>
      </c>
      <c r="D1260" t="s">
        <v>3016</v>
      </c>
      <c r="E1260" t="s">
        <v>4323</v>
      </c>
      <c r="F1260" t="s">
        <v>3015</v>
      </c>
      <c r="G1260" t="s">
        <v>7333</v>
      </c>
      <c r="H1260" t="s">
        <v>2949</v>
      </c>
      <c r="I1260" t="s">
        <v>3016</v>
      </c>
    </row>
    <row r="1261" spans="1:9" x14ac:dyDescent="0.2">
      <c r="A1261" t="s">
        <v>5703</v>
      </c>
      <c r="B1261">
        <v>29449</v>
      </c>
      <c r="C1261" t="s">
        <v>4254</v>
      </c>
      <c r="D1261" t="s">
        <v>3018</v>
      </c>
      <c r="E1261" t="s">
        <v>4323</v>
      </c>
      <c r="F1261" t="s">
        <v>3017</v>
      </c>
      <c r="G1261" t="s">
        <v>7334</v>
      </c>
      <c r="H1261" t="s">
        <v>2949</v>
      </c>
      <c r="I1261" t="s">
        <v>3018</v>
      </c>
    </row>
    <row r="1262" spans="1:9" x14ac:dyDescent="0.2">
      <c r="A1262" t="s">
        <v>5721</v>
      </c>
      <c r="B1262">
        <v>29450</v>
      </c>
      <c r="C1262" t="s">
        <v>4254</v>
      </c>
      <c r="D1262" t="s">
        <v>3020</v>
      </c>
      <c r="E1262" t="s">
        <v>4323</v>
      </c>
      <c r="F1262" t="s">
        <v>3019</v>
      </c>
      <c r="G1262" t="s">
        <v>7335</v>
      </c>
      <c r="H1262" t="s">
        <v>2949</v>
      </c>
      <c r="I1262" t="s">
        <v>3020</v>
      </c>
    </row>
    <row r="1263" spans="1:9" x14ac:dyDescent="0.2">
      <c r="A1263" t="s">
        <v>5739</v>
      </c>
      <c r="B1263">
        <v>29451</v>
      </c>
      <c r="C1263" t="s">
        <v>4254</v>
      </c>
      <c r="D1263" t="s">
        <v>3022</v>
      </c>
      <c r="E1263" t="s">
        <v>4323</v>
      </c>
      <c r="F1263" t="s">
        <v>3021</v>
      </c>
      <c r="G1263" t="s">
        <v>7336</v>
      </c>
      <c r="H1263" t="s">
        <v>2949</v>
      </c>
      <c r="I1263" t="s">
        <v>3022</v>
      </c>
    </row>
    <row r="1264" spans="1:9" x14ac:dyDescent="0.2">
      <c r="A1264" t="s">
        <v>5757</v>
      </c>
      <c r="B1264">
        <v>29452</v>
      </c>
      <c r="C1264" t="s">
        <v>4254</v>
      </c>
      <c r="D1264" t="s">
        <v>2251</v>
      </c>
      <c r="E1264" t="s">
        <v>4323</v>
      </c>
      <c r="F1264" t="s">
        <v>3023</v>
      </c>
      <c r="G1264" t="s">
        <v>7337</v>
      </c>
      <c r="H1264" t="s">
        <v>2949</v>
      </c>
      <c r="I1264" t="s">
        <v>2251</v>
      </c>
    </row>
    <row r="1265" spans="1:9" x14ac:dyDescent="0.2">
      <c r="A1265" t="s">
        <v>5775</v>
      </c>
      <c r="B1265">
        <v>29453</v>
      </c>
      <c r="C1265" t="s">
        <v>4254</v>
      </c>
      <c r="D1265" t="s">
        <v>3025</v>
      </c>
      <c r="E1265" t="s">
        <v>4323</v>
      </c>
      <c r="F1265" t="s">
        <v>3024</v>
      </c>
      <c r="G1265" t="s">
        <v>7338</v>
      </c>
      <c r="H1265" t="s">
        <v>2949</v>
      </c>
      <c r="I1265" t="s">
        <v>3025</v>
      </c>
    </row>
    <row r="1266" spans="1:9" x14ac:dyDescent="0.2">
      <c r="A1266" t="s">
        <v>4304</v>
      </c>
      <c r="B1266">
        <v>30000</v>
      </c>
      <c r="C1266" t="s">
        <v>4255</v>
      </c>
      <c r="D1266" t="s">
        <v>3027</v>
      </c>
      <c r="E1266" t="s">
        <v>4274</v>
      </c>
      <c r="F1266" t="s">
        <v>3026</v>
      </c>
      <c r="G1266" t="s">
        <v>7339</v>
      </c>
      <c r="H1266" t="s">
        <v>3027</v>
      </c>
    </row>
    <row r="1267" spans="1:9" x14ac:dyDescent="0.2">
      <c r="A1267" t="s">
        <v>4353</v>
      </c>
      <c r="B1267">
        <v>30201</v>
      </c>
      <c r="C1267" t="s">
        <v>4255</v>
      </c>
      <c r="D1267" t="s">
        <v>3029</v>
      </c>
      <c r="E1267" t="s">
        <v>4323</v>
      </c>
      <c r="F1267" t="s">
        <v>3028</v>
      </c>
      <c r="G1267" t="s">
        <v>7340</v>
      </c>
      <c r="H1267" t="s">
        <v>3027</v>
      </c>
      <c r="I1267" t="s">
        <v>3029</v>
      </c>
    </row>
    <row r="1268" spans="1:9" x14ac:dyDescent="0.2">
      <c r="A1268" t="s">
        <v>4401</v>
      </c>
      <c r="B1268">
        <v>30202</v>
      </c>
      <c r="C1268" t="s">
        <v>4255</v>
      </c>
      <c r="D1268" t="s">
        <v>3031</v>
      </c>
      <c r="E1268" t="s">
        <v>4323</v>
      </c>
      <c r="F1268" t="s">
        <v>3030</v>
      </c>
      <c r="G1268" t="s">
        <v>7341</v>
      </c>
      <c r="H1268" t="s">
        <v>3027</v>
      </c>
      <c r="I1268" t="s">
        <v>3031</v>
      </c>
    </row>
    <row r="1269" spans="1:9" x14ac:dyDescent="0.2">
      <c r="A1269" t="s">
        <v>4449</v>
      </c>
      <c r="B1269">
        <v>30203</v>
      </c>
      <c r="C1269" t="s">
        <v>4255</v>
      </c>
      <c r="D1269" t="s">
        <v>3033</v>
      </c>
      <c r="E1269" t="s">
        <v>4323</v>
      </c>
      <c r="F1269" t="s">
        <v>3032</v>
      </c>
      <c r="G1269" t="s">
        <v>7342</v>
      </c>
      <c r="H1269" t="s">
        <v>3027</v>
      </c>
      <c r="I1269" t="s">
        <v>3033</v>
      </c>
    </row>
    <row r="1270" spans="1:9" x14ac:dyDescent="0.2">
      <c r="A1270" t="s">
        <v>4497</v>
      </c>
      <c r="B1270">
        <v>30204</v>
      </c>
      <c r="C1270" t="s">
        <v>4255</v>
      </c>
      <c r="D1270" t="s">
        <v>3035</v>
      </c>
      <c r="E1270" t="s">
        <v>4323</v>
      </c>
      <c r="F1270" t="s">
        <v>3034</v>
      </c>
      <c r="G1270" t="s">
        <v>7343</v>
      </c>
      <c r="H1270" t="s">
        <v>3027</v>
      </c>
      <c r="I1270" t="s">
        <v>3035</v>
      </c>
    </row>
    <row r="1271" spans="1:9" x14ac:dyDescent="0.2">
      <c r="A1271" t="s">
        <v>4545</v>
      </c>
      <c r="B1271">
        <v>30205</v>
      </c>
      <c r="C1271" t="s">
        <v>4255</v>
      </c>
      <c r="D1271" t="s">
        <v>3037</v>
      </c>
      <c r="E1271" t="s">
        <v>4323</v>
      </c>
      <c r="F1271" t="s">
        <v>3036</v>
      </c>
      <c r="G1271" t="s">
        <v>7344</v>
      </c>
      <c r="H1271" t="s">
        <v>3027</v>
      </c>
      <c r="I1271" t="s">
        <v>3037</v>
      </c>
    </row>
    <row r="1272" spans="1:9" x14ac:dyDescent="0.2">
      <c r="A1272" t="s">
        <v>4593</v>
      </c>
      <c r="B1272">
        <v>30206</v>
      </c>
      <c r="C1272" t="s">
        <v>4255</v>
      </c>
      <c r="D1272" t="s">
        <v>3039</v>
      </c>
      <c r="E1272" t="s">
        <v>4323</v>
      </c>
      <c r="F1272" t="s">
        <v>3038</v>
      </c>
      <c r="G1272" t="s">
        <v>7345</v>
      </c>
      <c r="H1272" t="s">
        <v>3027</v>
      </c>
      <c r="I1272" t="s">
        <v>3039</v>
      </c>
    </row>
    <row r="1273" spans="1:9" x14ac:dyDescent="0.2">
      <c r="A1273" t="s">
        <v>4641</v>
      </c>
      <c r="B1273">
        <v>30207</v>
      </c>
      <c r="C1273" t="s">
        <v>4255</v>
      </c>
      <c r="D1273" t="s">
        <v>3041</v>
      </c>
      <c r="E1273" t="s">
        <v>4323</v>
      </c>
      <c r="F1273" t="s">
        <v>3040</v>
      </c>
      <c r="G1273" t="s">
        <v>7346</v>
      </c>
      <c r="H1273" t="s">
        <v>3027</v>
      </c>
      <c r="I1273" t="s">
        <v>3041</v>
      </c>
    </row>
    <row r="1274" spans="1:9" x14ac:dyDescent="0.2">
      <c r="A1274" t="s">
        <v>4689</v>
      </c>
      <c r="B1274">
        <v>30208</v>
      </c>
      <c r="C1274" t="s">
        <v>4255</v>
      </c>
      <c r="D1274" t="s">
        <v>3043</v>
      </c>
      <c r="E1274" t="s">
        <v>4323</v>
      </c>
      <c r="F1274" t="s">
        <v>3042</v>
      </c>
      <c r="G1274" t="s">
        <v>7347</v>
      </c>
      <c r="H1274" t="s">
        <v>3027</v>
      </c>
      <c r="I1274" t="s">
        <v>3043</v>
      </c>
    </row>
    <row r="1275" spans="1:9" x14ac:dyDescent="0.2">
      <c r="A1275" t="s">
        <v>4737</v>
      </c>
      <c r="B1275">
        <v>30209</v>
      </c>
      <c r="C1275" t="s">
        <v>4255</v>
      </c>
      <c r="D1275" t="s">
        <v>3045</v>
      </c>
      <c r="E1275" t="s">
        <v>4323</v>
      </c>
      <c r="F1275" t="s">
        <v>3044</v>
      </c>
      <c r="G1275" t="s">
        <v>7348</v>
      </c>
      <c r="H1275" t="s">
        <v>3027</v>
      </c>
      <c r="I1275" t="s">
        <v>3045</v>
      </c>
    </row>
    <row r="1276" spans="1:9" x14ac:dyDescent="0.2">
      <c r="A1276" t="s">
        <v>4785</v>
      </c>
      <c r="B1276">
        <v>30304</v>
      </c>
      <c r="C1276" t="s">
        <v>4255</v>
      </c>
      <c r="D1276" t="s">
        <v>3047</v>
      </c>
      <c r="E1276" t="s">
        <v>4323</v>
      </c>
      <c r="F1276" t="s">
        <v>3046</v>
      </c>
      <c r="G1276" t="s">
        <v>7349</v>
      </c>
      <c r="H1276" t="s">
        <v>3027</v>
      </c>
      <c r="I1276" t="s">
        <v>3047</v>
      </c>
    </row>
    <row r="1277" spans="1:9" x14ac:dyDescent="0.2">
      <c r="A1277" t="s">
        <v>4833</v>
      </c>
      <c r="B1277">
        <v>30341</v>
      </c>
      <c r="C1277" t="s">
        <v>4255</v>
      </c>
      <c r="D1277" t="s">
        <v>3049</v>
      </c>
      <c r="E1277" t="s">
        <v>4323</v>
      </c>
      <c r="F1277" t="s">
        <v>3048</v>
      </c>
      <c r="G1277" t="s">
        <v>7350</v>
      </c>
      <c r="H1277" t="s">
        <v>3027</v>
      </c>
      <c r="I1277" t="s">
        <v>3049</v>
      </c>
    </row>
    <row r="1278" spans="1:9" x14ac:dyDescent="0.2">
      <c r="A1278" t="s">
        <v>4881</v>
      </c>
      <c r="B1278">
        <v>30343</v>
      </c>
      <c r="C1278" t="s">
        <v>4255</v>
      </c>
      <c r="D1278" t="s">
        <v>3051</v>
      </c>
      <c r="E1278" t="s">
        <v>4323</v>
      </c>
      <c r="F1278" t="s">
        <v>3050</v>
      </c>
      <c r="G1278" t="s">
        <v>7351</v>
      </c>
      <c r="H1278" t="s">
        <v>3027</v>
      </c>
      <c r="I1278" t="s">
        <v>3051</v>
      </c>
    </row>
    <row r="1279" spans="1:9" x14ac:dyDescent="0.2">
      <c r="A1279" t="s">
        <v>4929</v>
      </c>
      <c r="B1279">
        <v>30344</v>
      </c>
      <c r="C1279" t="s">
        <v>4255</v>
      </c>
      <c r="D1279" t="s">
        <v>3053</v>
      </c>
      <c r="E1279" t="s">
        <v>4323</v>
      </c>
      <c r="F1279" t="s">
        <v>3052</v>
      </c>
      <c r="G1279" t="s">
        <v>7352</v>
      </c>
      <c r="H1279" t="s">
        <v>3027</v>
      </c>
      <c r="I1279" t="s">
        <v>3053</v>
      </c>
    </row>
    <row r="1280" spans="1:9" x14ac:dyDescent="0.2">
      <c r="A1280" t="s">
        <v>4977</v>
      </c>
      <c r="B1280">
        <v>30361</v>
      </c>
      <c r="C1280" t="s">
        <v>4255</v>
      </c>
      <c r="D1280" t="s">
        <v>3055</v>
      </c>
      <c r="E1280" t="s">
        <v>4323</v>
      </c>
      <c r="F1280" t="s">
        <v>3054</v>
      </c>
      <c r="G1280" t="s">
        <v>7353</v>
      </c>
      <c r="H1280" t="s">
        <v>3027</v>
      </c>
      <c r="I1280" t="s">
        <v>3055</v>
      </c>
    </row>
    <row r="1281" spans="1:9" x14ac:dyDescent="0.2">
      <c r="A1281" t="s">
        <v>5025</v>
      </c>
      <c r="B1281">
        <v>30362</v>
      </c>
      <c r="C1281" t="s">
        <v>4255</v>
      </c>
      <c r="D1281" t="s">
        <v>3057</v>
      </c>
      <c r="E1281" t="s">
        <v>4323</v>
      </c>
      <c r="F1281" t="s">
        <v>3056</v>
      </c>
      <c r="G1281" t="s">
        <v>7354</v>
      </c>
      <c r="H1281" t="s">
        <v>3027</v>
      </c>
      <c r="I1281" t="s">
        <v>3057</v>
      </c>
    </row>
    <row r="1282" spans="1:9" x14ac:dyDescent="0.2">
      <c r="A1282" t="s">
        <v>5072</v>
      </c>
      <c r="B1282">
        <v>30366</v>
      </c>
      <c r="C1282" t="s">
        <v>4255</v>
      </c>
      <c r="D1282" t="s">
        <v>3059</v>
      </c>
      <c r="E1282" t="s">
        <v>4323</v>
      </c>
      <c r="F1282" t="s">
        <v>3058</v>
      </c>
      <c r="G1282" t="s">
        <v>7355</v>
      </c>
      <c r="H1282" t="s">
        <v>3027</v>
      </c>
      <c r="I1282" t="s">
        <v>3059</v>
      </c>
    </row>
    <row r="1283" spans="1:9" x14ac:dyDescent="0.2">
      <c r="A1283" t="s">
        <v>5119</v>
      </c>
      <c r="B1283">
        <v>30381</v>
      </c>
      <c r="C1283" t="s">
        <v>4255</v>
      </c>
      <c r="D1283" t="s">
        <v>2146</v>
      </c>
      <c r="E1283" t="s">
        <v>4323</v>
      </c>
      <c r="F1283" t="s">
        <v>3060</v>
      </c>
      <c r="G1283" t="s">
        <v>7356</v>
      </c>
      <c r="H1283" t="s">
        <v>3027</v>
      </c>
      <c r="I1283" t="s">
        <v>2146</v>
      </c>
    </row>
    <row r="1284" spans="1:9" x14ac:dyDescent="0.2">
      <c r="A1284" t="s">
        <v>5165</v>
      </c>
      <c r="B1284">
        <v>30382</v>
      </c>
      <c r="C1284" t="s">
        <v>4255</v>
      </c>
      <c r="D1284" t="s">
        <v>806</v>
      </c>
      <c r="E1284" t="s">
        <v>4323</v>
      </c>
      <c r="F1284" t="s">
        <v>3061</v>
      </c>
      <c r="G1284" t="s">
        <v>7357</v>
      </c>
      <c r="H1284" t="s">
        <v>3027</v>
      </c>
      <c r="I1284" t="s">
        <v>806</v>
      </c>
    </row>
    <row r="1285" spans="1:9" x14ac:dyDescent="0.2">
      <c r="A1285" t="s">
        <v>5210</v>
      </c>
      <c r="B1285">
        <v>30383</v>
      </c>
      <c r="C1285" t="s">
        <v>4255</v>
      </c>
      <c r="D1285" t="s">
        <v>3063</v>
      </c>
      <c r="E1285" t="s">
        <v>4323</v>
      </c>
      <c r="F1285" t="s">
        <v>3062</v>
      </c>
      <c r="G1285" t="s">
        <v>7358</v>
      </c>
      <c r="H1285" t="s">
        <v>3027</v>
      </c>
      <c r="I1285" t="s">
        <v>3063</v>
      </c>
    </row>
    <row r="1286" spans="1:9" x14ac:dyDescent="0.2">
      <c r="A1286" t="s">
        <v>5252</v>
      </c>
      <c r="B1286">
        <v>30390</v>
      </c>
      <c r="C1286" t="s">
        <v>4255</v>
      </c>
      <c r="D1286" t="s">
        <v>3065</v>
      </c>
      <c r="E1286" t="s">
        <v>4323</v>
      </c>
      <c r="F1286" t="s">
        <v>3064</v>
      </c>
      <c r="G1286" t="s">
        <v>7359</v>
      </c>
      <c r="H1286" t="s">
        <v>3027</v>
      </c>
      <c r="I1286" t="s">
        <v>3065</v>
      </c>
    </row>
    <row r="1287" spans="1:9" x14ac:dyDescent="0.2">
      <c r="A1287" t="s">
        <v>5291</v>
      </c>
      <c r="B1287">
        <v>30391</v>
      </c>
      <c r="C1287" t="s">
        <v>4255</v>
      </c>
      <c r="D1287" t="s">
        <v>3067</v>
      </c>
      <c r="E1287" t="s">
        <v>4323</v>
      </c>
      <c r="F1287" t="s">
        <v>3066</v>
      </c>
      <c r="G1287" t="s">
        <v>7360</v>
      </c>
      <c r="H1287" t="s">
        <v>3027</v>
      </c>
      <c r="I1287" t="s">
        <v>3067</v>
      </c>
    </row>
    <row r="1288" spans="1:9" x14ac:dyDescent="0.2">
      <c r="A1288" t="s">
        <v>5328</v>
      </c>
      <c r="B1288">
        <v>30392</v>
      </c>
      <c r="C1288" t="s">
        <v>4255</v>
      </c>
      <c r="D1288" t="s">
        <v>3069</v>
      </c>
      <c r="E1288" t="s">
        <v>4323</v>
      </c>
      <c r="F1288" t="s">
        <v>3068</v>
      </c>
      <c r="G1288" t="s">
        <v>7361</v>
      </c>
      <c r="H1288" t="s">
        <v>3027</v>
      </c>
      <c r="I1288" t="s">
        <v>3069</v>
      </c>
    </row>
    <row r="1289" spans="1:9" x14ac:dyDescent="0.2">
      <c r="A1289" t="s">
        <v>5364</v>
      </c>
      <c r="B1289">
        <v>30401</v>
      </c>
      <c r="C1289" t="s">
        <v>4255</v>
      </c>
      <c r="D1289" t="s">
        <v>3071</v>
      </c>
      <c r="E1289" t="s">
        <v>4323</v>
      </c>
      <c r="F1289" t="s">
        <v>3070</v>
      </c>
      <c r="G1289" t="s">
        <v>7362</v>
      </c>
      <c r="H1289" t="s">
        <v>3027</v>
      </c>
      <c r="I1289" t="s">
        <v>3071</v>
      </c>
    </row>
    <row r="1290" spans="1:9" x14ac:dyDescent="0.2">
      <c r="A1290" t="s">
        <v>5400</v>
      </c>
      <c r="B1290">
        <v>30404</v>
      </c>
      <c r="C1290" t="s">
        <v>4255</v>
      </c>
      <c r="D1290" t="s">
        <v>3073</v>
      </c>
      <c r="E1290" t="s">
        <v>4323</v>
      </c>
      <c r="F1290" t="s">
        <v>3072</v>
      </c>
      <c r="G1290" t="s">
        <v>7363</v>
      </c>
      <c r="H1290" t="s">
        <v>3027</v>
      </c>
      <c r="I1290" t="s">
        <v>3073</v>
      </c>
    </row>
    <row r="1291" spans="1:9" x14ac:dyDescent="0.2">
      <c r="A1291" t="s">
        <v>5435</v>
      </c>
      <c r="B1291">
        <v>30406</v>
      </c>
      <c r="C1291" t="s">
        <v>4255</v>
      </c>
      <c r="D1291" t="s">
        <v>3075</v>
      </c>
      <c r="E1291" t="s">
        <v>4323</v>
      </c>
      <c r="F1291" t="s">
        <v>3074</v>
      </c>
      <c r="G1291" t="s">
        <v>7364</v>
      </c>
      <c r="H1291" t="s">
        <v>3027</v>
      </c>
      <c r="I1291" t="s">
        <v>3075</v>
      </c>
    </row>
    <row r="1292" spans="1:9" x14ac:dyDescent="0.2">
      <c r="A1292" t="s">
        <v>5467</v>
      </c>
      <c r="B1292">
        <v>30421</v>
      </c>
      <c r="C1292" t="s">
        <v>4255</v>
      </c>
      <c r="D1292" t="s">
        <v>3077</v>
      </c>
      <c r="E1292" t="s">
        <v>4323</v>
      </c>
      <c r="F1292" t="s">
        <v>3076</v>
      </c>
      <c r="G1292" t="s">
        <v>7365</v>
      </c>
      <c r="H1292" t="s">
        <v>3027</v>
      </c>
      <c r="I1292" t="s">
        <v>3077</v>
      </c>
    </row>
    <row r="1293" spans="1:9" x14ac:dyDescent="0.2">
      <c r="A1293" t="s">
        <v>5498</v>
      </c>
      <c r="B1293">
        <v>30422</v>
      </c>
      <c r="C1293" t="s">
        <v>4255</v>
      </c>
      <c r="D1293" t="s">
        <v>3079</v>
      </c>
      <c r="E1293" t="s">
        <v>4323</v>
      </c>
      <c r="F1293" t="s">
        <v>3078</v>
      </c>
      <c r="G1293" t="s">
        <v>7366</v>
      </c>
      <c r="H1293" t="s">
        <v>3027</v>
      </c>
      <c r="I1293" t="s">
        <v>3079</v>
      </c>
    </row>
    <row r="1294" spans="1:9" x14ac:dyDescent="0.2">
      <c r="A1294" t="s">
        <v>5527</v>
      </c>
      <c r="B1294">
        <v>30424</v>
      </c>
      <c r="C1294" t="s">
        <v>4255</v>
      </c>
      <c r="D1294" t="s">
        <v>3081</v>
      </c>
      <c r="E1294" t="s">
        <v>4323</v>
      </c>
      <c r="F1294" t="s">
        <v>3080</v>
      </c>
      <c r="G1294" t="s">
        <v>7367</v>
      </c>
      <c r="H1294" t="s">
        <v>3027</v>
      </c>
      <c r="I1294" t="s">
        <v>3081</v>
      </c>
    </row>
    <row r="1295" spans="1:9" x14ac:dyDescent="0.2">
      <c r="A1295" t="s">
        <v>5555</v>
      </c>
      <c r="B1295">
        <v>30427</v>
      </c>
      <c r="C1295" t="s">
        <v>4255</v>
      </c>
      <c r="D1295" t="s">
        <v>3083</v>
      </c>
      <c r="E1295" t="s">
        <v>4323</v>
      </c>
      <c r="F1295" t="s">
        <v>3082</v>
      </c>
      <c r="G1295" t="s">
        <v>7368</v>
      </c>
      <c r="H1295" t="s">
        <v>3027</v>
      </c>
      <c r="I1295" t="s">
        <v>3083</v>
      </c>
    </row>
    <row r="1296" spans="1:9" x14ac:dyDescent="0.2">
      <c r="A1296" t="s">
        <v>5582</v>
      </c>
      <c r="B1296">
        <v>30428</v>
      </c>
      <c r="C1296" t="s">
        <v>4255</v>
      </c>
      <c r="D1296" t="s">
        <v>3085</v>
      </c>
      <c r="E1296" t="s">
        <v>4323</v>
      </c>
      <c r="F1296" t="s">
        <v>3084</v>
      </c>
      <c r="G1296" t="s">
        <v>7369</v>
      </c>
      <c r="H1296" t="s">
        <v>3027</v>
      </c>
      <c r="I1296" t="s">
        <v>3085</v>
      </c>
    </row>
    <row r="1297" spans="1:9" x14ac:dyDescent="0.2">
      <c r="A1297" t="s">
        <v>4305</v>
      </c>
      <c r="B1297">
        <v>31000</v>
      </c>
      <c r="C1297" t="s">
        <v>4256</v>
      </c>
      <c r="D1297" t="s">
        <v>3087</v>
      </c>
      <c r="E1297" t="s">
        <v>4274</v>
      </c>
      <c r="F1297" t="s">
        <v>3086</v>
      </c>
      <c r="G1297" t="s">
        <v>7370</v>
      </c>
      <c r="H1297" t="s">
        <v>3087</v>
      </c>
    </row>
    <row r="1298" spans="1:9" x14ac:dyDescent="0.2">
      <c r="A1298" t="s">
        <v>4354</v>
      </c>
      <c r="B1298">
        <v>31201</v>
      </c>
      <c r="C1298" t="s">
        <v>4256</v>
      </c>
      <c r="D1298" t="s">
        <v>3089</v>
      </c>
      <c r="E1298" t="s">
        <v>4323</v>
      </c>
      <c r="F1298" t="s">
        <v>3088</v>
      </c>
      <c r="G1298" t="s">
        <v>7371</v>
      </c>
      <c r="H1298" t="s">
        <v>3087</v>
      </c>
      <c r="I1298" t="s">
        <v>3089</v>
      </c>
    </row>
    <row r="1299" spans="1:9" x14ac:dyDescent="0.2">
      <c r="A1299" t="s">
        <v>4402</v>
      </c>
      <c r="B1299">
        <v>31202</v>
      </c>
      <c r="C1299" t="s">
        <v>4256</v>
      </c>
      <c r="D1299" t="s">
        <v>3091</v>
      </c>
      <c r="E1299" t="s">
        <v>4323</v>
      </c>
      <c r="F1299" t="s">
        <v>3090</v>
      </c>
      <c r="G1299" t="s">
        <v>7372</v>
      </c>
      <c r="H1299" t="s">
        <v>3087</v>
      </c>
      <c r="I1299" t="s">
        <v>3091</v>
      </c>
    </row>
    <row r="1300" spans="1:9" x14ac:dyDescent="0.2">
      <c r="A1300" t="s">
        <v>4450</v>
      </c>
      <c r="B1300">
        <v>31203</v>
      </c>
      <c r="C1300" t="s">
        <v>4256</v>
      </c>
      <c r="D1300" t="s">
        <v>3093</v>
      </c>
      <c r="E1300" t="s">
        <v>4323</v>
      </c>
      <c r="F1300" t="s">
        <v>3092</v>
      </c>
      <c r="G1300" t="s">
        <v>7373</v>
      </c>
      <c r="H1300" t="s">
        <v>3087</v>
      </c>
      <c r="I1300" t="s">
        <v>3093</v>
      </c>
    </row>
    <row r="1301" spans="1:9" x14ac:dyDescent="0.2">
      <c r="A1301" t="s">
        <v>4498</v>
      </c>
      <c r="B1301">
        <v>31204</v>
      </c>
      <c r="C1301" t="s">
        <v>4256</v>
      </c>
      <c r="D1301" t="s">
        <v>3095</v>
      </c>
      <c r="E1301" t="s">
        <v>4323</v>
      </c>
      <c r="F1301" t="s">
        <v>3094</v>
      </c>
      <c r="G1301" t="s">
        <v>7374</v>
      </c>
      <c r="H1301" t="s">
        <v>3087</v>
      </c>
      <c r="I1301" t="s">
        <v>3095</v>
      </c>
    </row>
    <row r="1302" spans="1:9" x14ac:dyDescent="0.2">
      <c r="A1302" t="s">
        <v>4546</v>
      </c>
      <c r="B1302">
        <v>31302</v>
      </c>
      <c r="C1302" t="s">
        <v>4256</v>
      </c>
      <c r="D1302" t="s">
        <v>3097</v>
      </c>
      <c r="E1302" t="s">
        <v>4323</v>
      </c>
      <c r="F1302" t="s">
        <v>3096</v>
      </c>
      <c r="G1302" t="s">
        <v>7375</v>
      </c>
      <c r="H1302" t="s">
        <v>3087</v>
      </c>
      <c r="I1302" t="s">
        <v>3097</v>
      </c>
    </row>
    <row r="1303" spans="1:9" x14ac:dyDescent="0.2">
      <c r="A1303" t="s">
        <v>4594</v>
      </c>
      <c r="B1303">
        <v>31325</v>
      </c>
      <c r="C1303" t="s">
        <v>4256</v>
      </c>
      <c r="D1303" t="s">
        <v>3099</v>
      </c>
      <c r="E1303" t="s">
        <v>4323</v>
      </c>
      <c r="F1303" t="s">
        <v>3098</v>
      </c>
      <c r="G1303" t="s">
        <v>7376</v>
      </c>
      <c r="H1303" t="s">
        <v>3087</v>
      </c>
      <c r="I1303" t="s">
        <v>3099</v>
      </c>
    </row>
    <row r="1304" spans="1:9" x14ac:dyDescent="0.2">
      <c r="A1304" t="s">
        <v>4642</v>
      </c>
      <c r="B1304">
        <v>31328</v>
      </c>
      <c r="C1304" t="s">
        <v>4256</v>
      </c>
      <c r="D1304" t="s">
        <v>3101</v>
      </c>
      <c r="E1304" t="s">
        <v>4323</v>
      </c>
      <c r="F1304" t="s">
        <v>3100</v>
      </c>
      <c r="G1304" t="s">
        <v>7377</v>
      </c>
      <c r="H1304" t="s">
        <v>3087</v>
      </c>
      <c r="I1304" t="s">
        <v>3101</v>
      </c>
    </row>
    <row r="1305" spans="1:9" x14ac:dyDescent="0.2">
      <c r="A1305" t="s">
        <v>4690</v>
      </c>
      <c r="B1305">
        <v>31329</v>
      </c>
      <c r="C1305" t="s">
        <v>4256</v>
      </c>
      <c r="D1305" t="s">
        <v>3103</v>
      </c>
      <c r="E1305" t="s">
        <v>4323</v>
      </c>
      <c r="F1305" t="s">
        <v>3102</v>
      </c>
      <c r="G1305" t="s">
        <v>7378</v>
      </c>
      <c r="H1305" t="s">
        <v>3087</v>
      </c>
      <c r="I1305" t="s">
        <v>3103</v>
      </c>
    </row>
    <row r="1306" spans="1:9" x14ac:dyDescent="0.2">
      <c r="A1306" t="s">
        <v>4738</v>
      </c>
      <c r="B1306">
        <v>31364</v>
      </c>
      <c r="C1306" t="s">
        <v>4256</v>
      </c>
      <c r="D1306" t="s">
        <v>3105</v>
      </c>
      <c r="E1306" t="s">
        <v>4323</v>
      </c>
      <c r="F1306" t="s">
        <v>3104</v>
      </c>
      <c r="G1306" t="s">
        <v>7379</v>
      </c>
      <c r="H1306" t="s">
        <v>3087</v>
      </c>
      <c r="I1306" t="s">
        <v>3105</v>
      </c>
    </row>
    <row r="1307" spans="1:9" x14ac:dyDescent="0.2">
      <c r="A1307" t="s">
        <v>4786</v>
      </c>
      <c r="B1307">
        <v>31370</v>
      </c>
      <c r="C1307" t="s">
        <v>4256</v>
      </c>
      <c r="D1307" t="s">
        <v>3107</v>
      </c>
      <c r="E1307" t="s">
        <v>4323</v>
      </c>
      <c r="F1307" t="s">
        <v>3106</v>
      </c>
      <c r="G1307" t="s">
        <v>7380</v>
      </c>
      <c r="H1307" t="s">
        <v>3087</v>
      </c>
      <c r="I1307" t="s">
        <v>3107</v>
      </c>
    </row>
    <row r="1308" spans="1:9" x14ac:dyDescent="0.2">
      <c r="A1308" t="s">
        <v>4834</v>
      </c>
      <c r="B1308">
        <v>31371</v>
      </c>
      <c r="C1308" t="s">
        <v>4256</v>
      </c>
      <c r="D1308" t="s">
        <v>3109</v>
      </c>
      <c r="E1308" t="s">
        <v>4323</v>
      </c>
      <c r="F1308" t="s">
        <v>3108</v>
      </c>
      <c r="G1308" t="s">
        <v>7381</v>
      </c>
      <c r="H1308" t="s">
        <v>3087</v>
      </c>
      <c r="I1308" t="s">
        <v>3109</v>
      </c>
    </row>
    <row r="1309" spans="1:9" x14ac:dyDescent="0.2">
      <c r="A1309" t="s">
        <v>4882</v>
      </c>
      <c r="B1309">
        <v>31372</v>
      </c>
      <c r="C1309" t="s">
        <v>4256</v>
      </c>
      <c r="D1309" t="s">
        <v>3111</v>
      </c>
      <c r="E1309" t="s">
        <v>4323</v>
      </c>
      <c r="F1309" t="s">
        <v>3110</v>
      </c>
      <c r="G1309" t="s">
        <v>7382</v>
      </c>
      <c r="H1309" t="s">
        <v>3087</v>
      </c>
      <c r="I1309" t="s">
        <v>3111</v>
      </c>
    </row>
    <row r="1310" spans="1:9" x14ac:dyDescent="0.2">
      <c r="A1310" t="s">
        <v>4930</v>
      </c>
      <c r="B1310">
        <v>31384</v>
      </c>
      <c r="C1310" t="s">
        <v>4256</v>
      </c>
      <c r="D1310" t="s">
        <v>3113</v>
      </c>
      <c r="E1310" t="s">
        <v>4323</v>
      </c>
      <c r="F1310" t="s">
        <v>3112</v>
      </c>
      <c r="G1310" t="s">
        <v>7383</v>
      </c>
      <c r="H1310" t="s">
        <v>3087</v>
      </c>
      <c r="I1310" t="s">
        <v>3113</v>
      </c>
    </row>
    <row r="1311" spans="1:9" x14ac:dyDescent="0.2">
      <c r="A1311" t="s">
        <v>4978</v>
      </c>
      <c r="B1311">
        <v>31386</v>
      </c>
      <c r="C1311" t="s">
        <v>4256</v>
      </c>
      <c r="D1311" t="s">
        <v>3115</v>
      </c>
      <c r="E1311" t="s">
        <v>4323</v>
      </c>
      <c r="F1311" t="s">
        <v>3114</v>
      </c>
      <c r="G1311" t="s">
        <v>7384</v>
      </c>
      <c r="H1311" t="s">
        <v>3087</v>
      </c>
      <c r="I1311" t="s">
        <v>3115</v>
      </c>
    </row>
    <row r="1312" spans="1:9" x14ac:dyDescent="0.2">
      <c r="A1312" t="s">
        <v>5026</v>
      </c>
      <c r="B1312">
        <v>31389</v>
      </c>
      <c r="C1312" t="s">
        <v>4256</v>
      </c>
      <c r="D1312" t="s">
        <v>954</v>
      </c>
      <c r="E1312" t="s">
        <v>4323</v>
      </c>
      <c r="F1312" t="s">
        <v>3116</v>
      </c>
      <c r="G1312" t="s">
        <v>7385</v>
      </c>
      <c r="H1312" t="s">
        <v>3087</v>
      </c>
      <c r="I1312" t="s">
        <v>954</v>
      </c>
    </row>
    <row r="1313" spans="1:9" x14ac:dyDescent="0.2">
      <c r="A1313" t="s">
        <v>5073</v>
      </c>
      <c r="B1313">
        <v>31390</v>
      </c>
      <c r="C1313" t="s">
        <v>4256</v>
      </c>
      <c r="D1313" t="s">
        <v>3118</v>
      </c>
      <c r="E1313" t="s">
        <v>4323</v>
      </c>
      <c r="F1313" t="s">
        <v>3117</v>
      </c>
      <c r="G1313" t="s">
        <v>7386</v>
      </c>
      <c r="H1313" t="s">
        <v>3087</v>
      </c>
      <c r="I1313" t="s">
        <v>3118</v>
      </c>
    </row>
    <row r="1314" spans="1:9" x14ac:dyDescent="0.2">
      <c r="A1314" t="s">
        <v>5120</v>
      </c>
      <c r="B1314">
        <v>31401</v>
      </c>
      <c r="C1314" t="s">
        <v>4256</v>
      </c>
      <c r="D1314" t="s">
        <v>3120</v>
      </c>
      <c r="E1314" t="s">
        <v>4323</v>
      </c>
      <c r="F1314" t="s">
        <v>3119</v>
      </c>
      <c r="G1314" t="s">
        <v>7387</v>
      </c>
      <c r="H1314" t="s">
        <v>3087</v>
      </c>
      <c r="I1314" t="s">
        <v>3120</v>
      </c>
    </row>
    <row r="1315" spans="1:9" x14ac:dyDescent="0.2">
      <c r="A1315" t="s">
        <v>5166</v>
      </c>
      <c r="B1315">
        <v>31402</v>
      </c>
      <c r="C1315" t="s">
        <v>4256</v>
      </c>
      <c r="D1315" t="s">
        <v>2712</v>
      </c>
      <c r="E1315" t="s">
        <v>4323</v>
      </c>
      <c r="F1315" t="s">
        <v>3121</v>
      </c>
      <c r="G1315" t="s">
        <v>7388</v>
      </c>
      <c r="H1315" t="s">
        <v>3087</v>
      </c>
      <c r="I1315" t="s">
        <v>2712</v>
      </c>
    </row>
    <row r="1316" spans="1:9" x14ac:dyDescent="0.2">
      <c r="A1316" t="s">
        <v>5211</v>
      </c>
      <c r="B1316">
        <v>31403</v>
      </c>
      <c r="C1316" t="s">
        <v>4256</v>
      </c>
      <c r="D1316" t="s">
        <v>3123</v>
      </c>
      <c r="E1316" t="s">
        <v>4323</v>
      </c>
      <c r="F1316" t="s">
        <v>3122</v>
      </c>
      <c r="G1316" t="s">
        <v>7389</v>
      </c>
      <c r="H1316" t="s">
        <v>3087</v>
      </c>
      <c r="I1316" t="s">
        <v>3123</v>
      </c>
    </row>
    <row r="1317" spans="1:9" x14ac:dyDescent="0.2">
      <c r="A1317" t="s">
        <v>4306</v>
      </c>
      <c r="B1317">
        <v>32000</v>
      </c>
      <c r="C1317" t="s">
        <v>4257</v>
      </c>
      <c r="D1317" t="s">
        <v>3125</v>
      </c>
      <c r="E1317" t="s">
        <v>4274</v>
      </c>
      <c r="F1317" t="s">
        <v>3124</v>
      </c>
      <c r="G1317" t="s">
        <v>7390</v>
      </c>
      <c r="H1317" t="s">
        <v>3125</v>
      </c>
    </row>
    <row r="1318" spans="1:9" x14ac:dyDescent="0.2">
      <c r="A1318" t="s">
        <v>4355</v>
      </c>
      <c r="B1318">
        <v>32201</v>
      </c>
      <c r="C1318" t="s">
        <v>4257</v>
      </c>
      <c r="D1318" t="s">
        <v>3127</v>
      </c>
      <c r="E1318" t="s">
        <v>4323</v>
      </c>
      <c r="F1318" t="s">
        <v>3126</v>
      </c>
      <c r="G1318" t="s">
        <v>7391</v>
      </c>
      <c r="H1318" t="s">
        <v>3125</v>
      </c>
      <c r="I1318" t="s">
        <v>3127</v>
      </c>
    </row>
    <row r="1319" spans="1:9" x14ac:dyDescent="0.2">
      <c r="A1319" t="s">
        <v>4403</v>
      </c>
      <c r="B1319">
        <v>32202</v>
      </c>
      <c r="C1319" t="s">
        <v>4257</v>
      </c>
      <c r="D1319" t="s">
        <v>3129</v>
      </c>
      <c r="E1319" t="s">
        <v>4323</v>
      </c>
      <c r="F1319" t="s">
        <v>3128</v>
      </c>
      <c r="G1319" t="s">
        <v>7392</v>
      </c>
      <c r="H1319" t="s">
        <v>3125</v>
      </c>
      <c r="I1319" t="s">
        <v>3129</v>
      </c>
    </row>
    <row r="1320" spans="1:9" x14ac:dyDescent="0.2">
      <c r="A1320" t="s">
        <v>4451</v>
      </c>
      <c r="B1320">
        <v>32203</v>
      </c>
      <c r="C1320" t="s">
        <v>4257</v>
      </c>
      <c r="D1320" t="s">
        <v>3131</v>
      </c>
      <c r="E1320" t="s">
        <v>4323</v>
      </c>
      <c r="F1320" t="s">
        <v>3130</v>
      </c>
      <c r="G1320" t="s">
        <v>7393</v>
      </c>
      <c r="H1320" t="s">
        <v>3125</v>
      </c>
      <c r="I1320" t="s">
        <v>3131</v>
      </c>
    </row>
    <row r="1321" spans="1:9" x14ac:dyDescent="0.2">
      <c r="A1321" t="s">
        <v>4499</v>
      </c>
      <c r="B1321">
        <v>32204</v>
      </c>
      <c r="C1321" t="s">
        <v>4257</v>
      </c>
      <c r="D1321" t="s">
        <v>3133</v>
      </c>
      <c r="E1321" t="s">
        <v>4323</v>
      </c>
      <c r="F1321" t="s">
        <v>3132</v>
      </c>
      <c r="G1321" t="s">
        <v>7394</v>
      </c>
      <c r="H1321" t="s">
        <v>3125</v>
      </c>
      <c r="I1321" t="s">
        <v>3133</v>
      </c>
    </row>
    <row r="1322" spans="1:9" x14ac:dyDescent="0.2">
      <c r="A1322" t="s">
        <v>4547</v>
      </c>
      <c r="B1322">
        <v>32205</v>
      </c>
      <c r="C1322" t="s">
        <v>4257</v>
      </c>
      <c r="D1322" t="s">
        <v>3135</v>
      </c>
      <c r="E1322" t="s">
        <v>4323</v>
      </c>
      <c r="F1322" t="s">
        <v>3134</v>
      </c>
      <c r="G1322" t="s">
        <v>7395</v>
      </c>
      <c r="H1322" t="s">
        <v>3125</v>
      </c>
      <c r="I1322" t="s">
        <v>3135</v>
      </c>
    </row>
    <row r="1323" spans="1:9" x14ac:dyDescent="0.2">
      <c r="A1323" t="s">
        <v>4595</v>
      </c>
      <c r="B1323">
        <v>32206</v>
      </c>
      <c r="C1323" t="s">
        <v>4257</v>
      </c>
      <c r="D1323" t="s">
        <v>3137</v>
      </c>
      <c r="E1323" t="s">
        <v>4323</v>
      </c>
      <c r="F1323" t="s">
        <v>3136</v>
      </c>
      <c r="G1323" t="s">
        <v>7396</v>
      </c>
      <c r="H1323" t="s">
        <v>3125</v>
      </c>
      <c r="I1323" t="s">
        <v>3137</v>
      </c>
    </row>
    <row r="1324" spans="1:9" x14ac:dyDescent="0.2">
      <c r="A1324" t="s">
        <v>4643</v>
      </c>
      <c r="B1324">
        <v>32207</v>
      </c>
      <c r="C1324" t="s">
        <v>4257</v>
      </c>
      <c r="D1324" t="s">
        <v>3139</v>
      </c>
      <c r="E1324" t="s">
        <v>4323</v>
      </c>
      <c r="F1324" t="s">
        <v>3138</v>
      </c>
      <c r="G1324" t="s">
        <v>7397</v>
      </c>
      <c r="H1324" t="s">
        <v>3125</v>
      </c>
      <c r="I1324" t="s">
        <v>3139</v>
      </c>
    </row>
    <row r="1325" spans="1:9" x14ac:dyDescent="0.2">
      <c r="A1325" t="s">
        <v>4691</v>
      </c>
      <c r="B1325">
        <v>32209</v>
      </c>
      <c r="C1325" t="s">
        <v>4257</v>
      </c>
      <c r="D1325" t="s">
        <v>3141</v>
      </c>
      <c r="E1325" t="s">
        <v>4323</v>
      </c>
      <c r="F1325" t="s">
        <v>3140</v>
      </c>
      <c r="G1325" t="s">
        <v>7398</v>
      </c>
      <c r="H1325" t="s">
        <v>3125</v>
      </c>
      <c r="I1325" t="s">
        <v>3141</v>
      </c>
    </row>
    <row r="1326" spans="1:9" x14ac:dyDescent="0.2">
      <c r="A1326" t="s">
        <v>4739</v>
      </c>
      <c r="B1326">
        <v>32343</v>
      </c>
      <c r="C1326" t="s">
        <v>4257</v>
      </c>
      <c r="D1326" t="s">
        <v>3143</v>
      </c>
      <c r="E1326" t="s">
        <v>4323</v>
      </c>
      <c r="F1326" t="s">
        <v>3142</v>
      </c>
      <c r="G1326" t="s">
        <v>7399</v>
      </c>
      <c r="H1326" t="s">
        <v>3125</v>
      </c>
      <c r="I1326" t="s">
        <v>3143</v>
      </c>
    </row>
    <row r="1327" spans="1:9" x14ac:dyDescent="0.2">
      <c r="A1327" t="s">
        <v>4787</v>
      </c>
      <c r="B1327">
        <v>32386</v>
      </c>
      <c r="C1327" t="s">
        <v>4257</v>
      </c>
      <c r="D1327" t="s">
        <v>3145</v>
      </c>
      <c r="E1327" t="s">
        <v>4323</v>
      </c>
      <c r="F1327" t="s">
        <v>3144</v>
      </c>
      <c r="G1327" t="s">
        <v>7400</v>
      </c>
      <c r="H1327" t="s">
        <v>3125</v>
      </c>
      <c r="I1327" t="s">
        <v>3145</v>
      </c>
    </row>
    <row r="1328" spans="1:9" x14ac:dyDescent="0.2">
      <c r="A1328" t="s">
        <v>4835</v>
      </c>
      <c r="B1328">
        <v>32441</v>
      </c>
      <c r="C1328" t="s">
        <v>4257</v>
      </c>
      <c r="D1328" t="s">
        <v>3147</v>
      </c>
      <c r="E1328" t="s">
        <v>4323</v>
      </c>
      <c r="F1328" t="s">
        <v>3146</v>
      </c>
      <c r="G1328" t="s">
        <v>7401</v>
      </c>
      <c r="H1328" t="s">
        <v>3125</v>
      </c>
      <c r="I1328" t="s">
        <v>3147</v>
      </c>
    </row>
    <row r="1329" spans="1:9" x14ac:dyDescent="0.2">
      <c r="A1329" t="s">
        <v>4883</v>
      </c>
      <c r="B1329">
        <v>32448</v>
      </c>
      <c r="C1329" t="s">
        <v>4257</v>
      </c>
      <c r="D1329" t="s">
        <v>1146</v>
      </c>
      <c r="E1329" t="s">
        <v>4323</v>
      </c>
      <c r="F1329" t="s">
        <v>3148</v>
      </c>
      <c r="G1329" t="s">
        <v>7402</v>
      </c>
      <c r="H1329" t="s">
        <v>3125</v>
      </c>
      <c r="I1329" t="s">
        <v>1146</v>
      </c>
    </row>
    <row r="1330" spans="1:9" x14ac:dyDescent="0.2">
      <c r="A1330" t="s">
        <v>4931</v>
      </c>
      <c r="B1330">
        <v>32449</v>
      </c>
      <c r="C1330" t="s">
        <v>4257</v>
      </c>
      <c r="D1330" t="s">
        <v>3150</v>
      </c>
      <c r="E1330" t="s">
        <v>4323</v>
      </c>
      <c r="F1330" t="s">
        <v>3149</v>
      </c>
      <c r="G1330" t="s">
        <v>7403</v>
      </c>
      <c r="H1330" t="s">
        <v>3125</v>
      </c>
      <c r="I1330" t="s">
        <v>3150</v>
      </c>
    </row>
    <row r="1331" spans="1:9" x14ac:dyDescent="0.2">
      <c r="A1331" t="s">
        <v>4979</v>
      </c>
      <c r="B1331">
        <v>32501</v>
      </c>
      <c r="C1331" t="s">
        <v>4257</v>
      </c>
      <c r="D1331" t="s">
        <v>3152</v>
      </c>
      <c r="E1331" t="s">
        <v>4323</v>
      </c>
      <c r="F1331" t="s">
        <v>3151</v>
      </c>
      <c r="G1331" t="s">
        <v>7404</v>
      </c>
      <c r="H1331" t="s">
        <v>3125</v>
      </c>
      <c r="I1331" t="s">
        <v>3152</v>
      </c>
    </row>
    <row r="1332" spans="1:9" x14ac:dyDescent="0.2">
      <c r="A1332" t="s">
        <v>5027</v>
      </c>
      <c r="B1332">
        <v>32505</v>
      </c>
      <c r="C1332" t="s">
        <v>4257</v>
      </c>
      <c r="D1332" t="s">
        <v>3154</v>
      </c>
      <c r="E1332" t="s">
        <v>4323</v>
      </c>
      <c r="F1332" t="s">
        <v>3153</v>
      </c>
      <c r="G1332" t="s">
        <v>7405</v>
      </c>
      <c r="H1332" t="s">
        <v>3125</v>
      </c>
      <c r="I1332" t="s">
        <v>3154</v>
      </c>
    </row>
    <row r="1333" spans="1:9" x14ac:dyDescent="0.2">
      <c r="A1333" t="s">
        <v>5074</v>
      </c>
      <c r="B1333">
        <v>32525</v>
      </c>
      <c r="C1333" t="s">
        <v>4257</v>
      </c>
      <c r="D1333" t="s">
        <v>3156</v>
      </c>
      <c r="E1333" t="s">
        <v>4323</v>
      </c>
      <c r="F1333" t="s">
        <v>3155</v>
      </c>
      <c r="G1333" t="s">
        <v>7406</v>
      </c>
      <c r="H1333" t="s">
        <v>3125</v>
      </c>
      <c r="I1333" t="s">
        <v>3156</v>
      </c>
    </row>
    <row r="1334" spans="1:9" x14ac:dyDescent="0.2">
      <c r="A1334" t="s">
        <v>5121</v>
      </c>
      <c r="B1334">
        <v>32526</v>
      </c>
      <c r="C1334" t="s">
        <v>4257</v>
      </c>
      <c r="D1334" t="s">
        <v>3158</v>
      </c>
      <c r="E1334" t="s">
        <v>4323</v>
      </c>
      <c r="F1334" t="s">
        <v>3157</v>
      </c>
      <c r="G1334" t="s">
        <v>7407</v>
      </c>
      <c r="H1334" t="s">
        <v>3125</v>
      </c>
      <c r="I1334" t="s">
        <v>3158</v>
      </c>
    </row>
    <row r="1335" spans="1:9" x14ac:dyDescent="0.2">
      <c r="A1335" t="s">
        <v>5167</v>
      </c>
      <c r="B1335">
        <v>32527</v>
      </c>
      <c r="C1335" t="s">
        <v>4257</v>
      </c>
      <c r="D1335" t="s">
        <v>3160</v>
      </c>
      <c r="E1335" t="s">
        <v>4323</v>
      </c>
      <c r="F1335" t="s">
        <v>3159</v>
      </c>
      <c r="G1335" t="s">
        <v>7408</v>
      </c>
      <c r="H1335" t="s">
        <v>3125</v>
      </c>
      <c r="I1335" t="s">
        <v>3160</v>
      </c>
    </row>
    <row r="1336" spans="1:9" x14ac:dyDescent="0.2">
      <c r="A1336" t="s">
        <v>5212</v>
      </c>
      <c r="B1336">
        <v>32528</v>
      </c>
      <c r="C1336" t="s">
        <v>4257</v>
      </c>
      <c r="D1336" t="s">
        <v>3162</v>
      </c>
      <c r="E1336" t="s">
        <v>4323</v>
      </c>
      <c r="F1336" t="s">
        <v>3161</v>
      </c>
      <c r="G1336" t="s">
        <v>7409</v>
      </c>
      <c r="H1336" t="s">
        <v>3125</v>
      </c>
      <c r="I1336" t="s">
        <v>3162</v>
      </c>
    </row>
    <row r="1337" spans="1:9" x14ac:dyDescent="0.2">
      <c r="A1337" t="s">
        <v>4307</v>
      </c>
      <c r="B1337">
        <v>33000</v>
      </c>
      <c r="C1337" t="s">
        <v>4258</v>
      </c>
      <c r="D1337" t="s">
        <v>3164</v>
      </c>
      <c r="E1337" t="s">
        <v>4274</v>
      </c>
      <c r="F1337" t="s">
        <v>3163</v>
      </c>
      <c r="G1337" t="s">
        <v>7410</v>
      </c>
      <c r="H1337" t="s">
        <v>3164</v>
      </c>
    </row>
    <row r="1338" spans="1:9" x14ac:dyDescent="0.2">
      <c r="A1338" t="s">
        <v>4356</v>
      </c>
      <c r="B1338">
        <v>33100</v>
      </c>
      <c r="C1338" t="s">
        <v>4258</v>
      </c>
      <c r="D1338" t="s">
        <v>3166</v>
      </c>
      <c r="E1338" t="s">
        <v>4323</v>
      </c>
      <c r="F1338" t="s">
        <v>3165</v>
      </c>
      <c r="G1338" t="s">
        <v>7411</v>
      </c>
      <c r="H1338" t="s">
        <v>3164</v>
      </c>
      <c r="I1338" t="s">
        <v>3166</v>
      </c>
    </row>
    <row r="1339" spans="1:9" x14ac:dyDescent="0.2">
      <c r="A1339" t="s">
        <v>4404</v>
      </c>
      <c r="B1339">
        <v>33202</v>
      </c>
      <c r="C1339" t="s">
        <v>4258</v>
      </c>
      <c r="D1339" t="s">
        <v>3168</v>
      </c>
      <c r="E1339" t="s">
        <v>4323</v>
      </c>
      <c r="F1339" t="s">
        <v>3167</v>
      </c>
      <c r="G1339" t="s">
        <v>7412</v>
      </c>
      <c r="H1339" t="s">
        <v>3164</v>
      </c>
      <c r="I1339" t="s">
        <v>3168</v>
      </c>
    </row>
    <row r="1340" spans="1:9" x14ac:dyDescent="0.2">
      <c r="A1340" t="s">
        <v>4452</v>
      </c>
      <c r="B1340">
        <v>33203</v>
      </c>
      <c r="C1340" t="s">
        <v>4258</v>
      </c>
      <c r="D1340" t="s">
        <v>3170</v>
      </c>
      <c r="E1340" t="s">
        <v>4323</v>
      </c>
      <c r="F1340" t="s">
        <v>3169</v>
      </c>
      <c r="G1340" t="s">
        <v>7413</v>
      </c>
      <c r="H1340" t="s">
        <v>3164</v>
      </c>
      <c r="I1340" t="s">
        <v>3170</v>
      </c>
    </row>
    <row r="1341" spans="1:9" x14ac:dyDescent="0.2">
      <c r="A1341" t="s">
        <v>4500</v>
      </c>
      <c r="B1341">
        <v>33204</v>
      </c>
      <c r="C1341" t="s">
        <v>4258</v>
      </c>
      <c r="D1341" t="s">
        <v>3172</v>
      </c>
      <c r="E1341" t="s">
        <v>4323</v>
      </c>
      <c r="F1341" t="s">
        <v>3171</v>
      </c>
      <c r="G1341" t="s">
        <v>7414</v>
      </c>
      <c r="H1341" t="s">
        <v>3164</v>
      </c>
      <c r="I1341" t="s">
        <v>3172</v>
      </c>
    </row>
    <row r="1342" spans="1:9" x14ac:dyDescent="0.2">
      <c r="A1342" t="s">
        <v>4548</v>
      </c>
      <c r="B1342">
        <v>33205</v>
      </c>
      <c r="C1342" t="s">
        <v>4258</v>
      </c>
      <c r="D1342" t="s">
        <v>3174</v>
      </c>
      <c r="E1342" t="s">
        <v>4323</v>
      </c>
      <c r="F1342" t="s">
        <v>3173</v>
      </c>
      <c r="G1342" t="s">
        <v>7415</v>
      </c>
      <c r="H1342" t="s">
        <v>3164</v>
      </c>
      <c r="I1342" t="s">
        <v>3174</v>
      </c>
    </row>
    <row r="1343" spans="1:9" x14ac:dyDescent="0.2">
      <c r="A1343" t="s">
        <v>4596</v>
      </c>
      <c r="B1343">
        <v>33207</v>
      </c>
      <c r="C1343" t="s">
        <v>4258</v>
      </c>
      <c r="D1343" t="s">
        <v>3176</v>
      </c>
      <c r="E1343" t="s">
        <v>4323</v>
      </c>
      <c r="F1343" t="s">
        <v>3175</v>
      </c>
      <c r="G1343" t="s">
        <v>7416</v>
      </c>
      <c r="H1343" t="s">
        <v>3164</v>
      </c>
      <c r="I1343" t="s">
        <v>3176</v>
      </c>
    </row>
    <row r="1344" spans="1:9" x14ac:dyDescent="0.2">
      <c r="A1344" t="s">
        <v>4644</v>
      </c>
      <c r="B1344">
        <v>33208</v>
      </c>
      <c r="C1344" t="s">
        <v>4258</v>
      </c>
      <c r="D1344" t="s">
        <v>3178</v>
      </c>
      <c r="E1344" t="s">
        <v>4323</v>
      </c>
      <c r="F1344" t="s">
        <v>3177</v>
      </c>
      <c r="G1344" t="s">
        <v>7417</v>
      </c>
      <c r="H1344" t="s">
        <v>3164</v>
      </c>
      <c r="I1344" t="s">
        <v>3178</v>
      </c>
    </row>
    <row r="1345" spans="1:9" x14ac:dyDescent="0.2">
      <c r="A1345" t="s">
        <v>4692</v>
      </c>
      <c r="B1345">
        <v>33209</v>
      </c>
      <c r="C1345" t="s">
        <v>4258</v>
      </c>
      <c r="D1345" t="s">
        <v>3180</v>
      </c>
      <c r="E1345" t="s">
        <v>4323</v>
      </c>
      <c r="F1345" t="s">
        <v>3179</v>
      </c>
      <c r="G1345" t="s">
        <v>7418</v>
      </c>
      <c r="H1345" t="s">
        <v>3164</v>
      </c>
      <c r="I1345" t="s">
        <v>3180</v>
      </c>
    </row>
    <row r="1346" spans="1:9" x14ac:dyDescent="0.2">
      <c r="A1346" t="s">
        <v>4740</v>
      </c>
      <c r="B1346">
        <v>33210</v>
      </c>
      <c r="C1346" t="s">
        <v>4258</v>
      </c>
      <c r="D1346" t="s">
        <v>3182</v>
      </c>
      <c r="E1346" t="s">
        <v>4323</v>
      </c>
      <c r="F1346" t="s">
        <v>3181</v>
      </c>
      <c r="G1346" t="s">
        <v>7419</v>
      </c>
      <c r="H1346" t="s">
        <v>3164</v>
      </c>
      <c r="I1346" t="s">
        <v>3182</v>
      </c>
    </row>
    <row r="1347" spans="1:9" x14ac:dyDescent="0.2">
      <c r="A1347" t="s">
        <v>4788</v>
      </c>
      <c r="B1347">
        <v>33211</v>
      </c>
      <c r="C1347" t="s">
        <v>4258</v>
      </c>
      <c r="D1347" t="s">
        <v>3184</v>
      </c>
      <c r="E1347" t="s">
        <v>4323</v>
      </c>
      <c r="F1347" t="s">
        <v>3183</v>
      </c>
      <c r="G1347" t="s">
        <v>7420</v>
      </c>
      <c r="H1347" t="s">
        <v>3164</v>
      </c>
      <c r="I1347" t="s">
        <v>3184</v>
      </c>
    </row>
    <row r="1348" spans="1:9" x14ac:dyDescent="0.2">
      <c r="A1348" t="s">
        <v>4836</v>
      </c>
      <c r="B1348">
        <v>33212</v>
      </c>
      <c r="C1348" t="s">
        <v>4258</v>
      </c>
      <c r="D1348" t="s">
        <v>3186</v>
      </c>
      <c r="E1348" t="s">
        <v>4323</v>
      </c>
      <c r="F1348" t="s">
        <v>3185</v>
      </c>
      <c r="G1348" t="s">
        <v>7421</v>
      </c>
      <c r="H1348" t="s">
        <v>3164</v>
      </c>
      <c r="I1348" t="s">
        <v>3186</v>
      </c>
    </row>
    <row r="1349" spans="1:9" x14ac:dyDescent="0.2">
      <c r="A1349" t="s">
        <v>4884</v>
      </c>
      <c r="B1349">
        <v>33213</v>
      </c>
      <c r="C1349" t="s">
        <v>4258</v>
      </c>
      <c r="D1349" t="s">
        <v>3188</v>
      </c>
      <c r="E1349" t="s">
        <v>4323</v>
      </c>
      <c r="F1349" t="s">
        <v>3187</v>
      </c>
      <c r="G1349" t="s">
        <v>7422</v>
      </c>
      <c r="H1349" t="s">
        <v>3164</v>
      </c>
      <c r="I1349" t="s">
        <v>3188</v>
      </c>
    </row>
    <row r="1350" spans="1:9" x14ac:dyDescent="0.2">
      <c r="A1350" t="s">
        <v>4932</v>
      </c>
      <c r="B1350">
        <v>33214</v>
      </c>
      <c r="C1350" t="s">
        <v>4258</v>
      </c>
      <c r="D1350" t="s">
        <v>3190</v>
      </c>
      <c r="E1350" t="s">
        <v>4323</v>
      </c>
      <c r="F1350" t="s">
        <v>3189</v>
      </c>
      <c r="G1350" t="s">
        <v>7423</v>
      </c>
      <c r="H1350" t="s">
        <v>3164</v>
      </c>
      <c r="I1350" t="s">
        <v>3190</v>
      </c>
    </row>
    <row r="1351" spans="1:9" x14ac:dyDescent="0.2">
      <c r="A1351" t="s">
        <v>4980</v>
      </c>
      <c r="B1351">
        <v>33215</v>
      </c>
      <c r="C1351" t="s">
        <v>4258</v>
      </c>
      <c r="D1351" t="s">
        <v>3192</v>
      </c>
      <c r="E1351" t="s">
        <v>4323</v>
      </c>
      <c r="F1351" t="s">
        <v>3191</v>
      </c>
      <c r="G1351" t="s">
        <v>7424</v>
      </c>
      <c r="H1351" t="s">
        <v>3164</v>
      </c>
      <c r="I1351" t="s">
        <v>3192</v>
      </c>
    </row>
    <row r="1352" spans="1:9" x14ac:dyDescent="0.2">
      <c r="A1352" t="s">
        <v>5028</v>
      </c>
      <c r="B1352">
        <v>33216</v>
      </c>
      <c r="C1352" t="s">
        <v>4258</v>
      </c>
      <c r="D1352" t="s">
        <v>3194</v>
      </c>
      <c r="E1352" t="s">
        <v>4323</v>
      </c>
      <c r="F1352" t="s">
        <v>3193</v>
      </c>
      <c r="G1352" t="s">
        <v>7425</v>
      </c>
      <c r="H1352" t="s">
        <v>3164</v>
      </c>
      <c r="I1352" t="s">
        <v>3194</v>
      </c>
    </row>
    <row r="1353" spans="1:9" x14ac:dyDescent="0.2">
      <c r="A1353" t="s">
        <v>5075</v>
      </c>
      <c r="B1353">
        <v>33346</v>
      </c>
      <c r="C1353" t="s">
        <v>4258</v>
      </c>
      <c r="D1353" t="s">
        <v>3196</v>
      </c>
      <c r="E1353" t="s">
        <v>4323</v>
      </c>
      <c r="F1353" t="s">
        <v>3195</v>
      </c>
      <c r="G1353" t="s">
        <v>7426</v>
      </c>
      <c r="H1353" t="s">
        <v>3164</v>
      </c>
      <c r="I1353" t="s">
        <v>3196</v>
      </c>
    </row>
    <row r="1354" spans="1:9" x14ac:dyDescent="0.2">
      <c r="A1354" t="s">
        <v>5122</v>
      </c>
      <c r="B1354">
        <v>33423</v>
      </c>
      <c r="C1354" t="s">
        <v>4258</v>
      </c>
      <c r="D1354" t="s">
        <v>3198</v>
      </c>
      <c r="E1354" t="s">
        <v>4323</v>
      </c>
      <c r="F1354" t="s">
        <v>3197</v>
      </c>
      <c r="G1354" t="s">
        <v>7427</v>
      </c>
      <c r="H1354" t="s">
        <v>3164</v>
      </c>
      <c r="I1354" t="s">
        <v>3198</v>
      </c>
    </row>
    <row r="1355" spans="1:9" x14ac:dyDescent="0.2">
      <c r="A1355" t="s">
        <v>5168</v>
      </c>
      <c r="B1355">
        <v>33445</v>
      </c>
      <c r="C1355" t="s">
        <v>4258</v>
      </c>
      <c r="D1355" t="s">
        <v>3200</v>
      </c>
      <c r="E1355" t="s">
        <v>4323</v>
      </c>
      <c r="F1355" t="s">
        <v>3199</v>
      </c>
      <c r="G1355" t="s">
        <v>7428</v>
      </c>
      <c r="H1355" t="s">
        <v>3164</v>
      </c>
      <c r="I1355" t="s">
        <v>3200</v>
      </c>
    </row>
    <row r="1356" spans="1:9" x14ac:dyDescent="0.2">
      <c r="A1356" t="s">
        <v>5213</v>
      </c>
      <c r="B1356">
        <v>33461</v>
      </c>
      <c r="C1356" t="s">
        <v>4258</v>
      </c>
      <c r="D1356" t="s">
        <v>3202</v>
      </c>
      <c r="E1356" t="s">
        <v>4323</v>
      </c>
      <c r="F1356" t="s">
        <v>3201</v>
      </c>
      <c r="G1356" t="s">
        <v>7429</v>
      </c>
      <c r="H1356" t="s">
        <v>3164</v>
      </c>
      <c r="I1356" t="s">
        <v>3202</v>
      </c>
    </row>
    <row r="1357" spans="1:9" x14ac:dyDescent="0.2">
      <c r="A1357" t="s">
        <v>5253</v>
      </c>
      <c r="B1357">
        <v>33586</v>
      </c>
      <c r="C1357" t="s">
        <v>4258</v>
      </c>
      <c r="D1357" t="s">
        <v>3204</v>
      </c>
      <c r="E1357" t="s">
        <v>4323</v>
      </c>
      <c r="F1357" t="s">
        <v>3203</v>
      </c>
      <c r="G1357" t="s">
        <v>7430</v>
      </c>
      <c r="H1357" t="s">
        <v>3164</v>
      </c>
      <c r="I1357" t="s">
        <v>3204</v>
      </c>
    </row>
    <row r="1358" spans="1:9" x14ac:dyDescent="0.2">
      <c r="A1358" t="s">
        <v>5292</v>
      </c>
      <c r="B1358">
        <v>33606</v>
      </c>
      <c r="C1358" t="s">
        <v>4258</v>
      </c>
      <c r="D1358" t="s">
        <v>3206</v>
      </c>
      <c r="E1358" t="s">
        <v>4323</v>
      </c>
      <c r="F1358" t="s">
        <v>3205</v>
      </c>
      <c r="G1358" t="s">
        <v>7431</v>
      </c>
      <c r="H1358" t="s">
        <v>3164</v>
      </c>
      <c r="I1358" t="s">
        <v>3206</v>
      </c>
    </row>
    <row r="1359" spans="1:9" x14ac:dyDescent="0.2">
      <c r="A1359" t="s">
        <v>5329</v>
      </c>
      <c r="B1359">
        <v>33622</v>
      </c>
      <c r="C1359" t="s">
        <v>4258</v>
      </c>
      <c r="D1359" t="s">
        <v>3208</v>
      </c>
      <c r="E1359" t="s">
        <v>4323</v>
      </c>
      <c r="F1359" t="s">
        <v>3207</v>
      </c>
      <c r="G1359" t="s">
        <v>7432</v>
      </c>
      <c r="H1359" t="s">
        <v>3164</v>
      </c>
      <c r="I1359" t="s">
        <v>3208</v>
      </c>
    </row>
    <row r="1360" spans="1:9" x14ac:dyDescent="0.2">
      <c r="A1360" t="s">
        <v>5365</v>
      </c>
      <c r="B1360">
        <v>33623</v>
      </c>
      <c r="C1360" t="s">
        <v>4258</v>
      </c>
      <c r="D1360" t="s">
        <v>3210</v>
      </c>
      <c r="E1360" t="s">
        <v>4323</v>
      </c>
      <c r="F1360" t="s">
        <v>3209</v>
      </c>
      <c r="G1360" t="s">
        <v>7433</v>
      </c>
      <c r="H1360" t="s">
        <v>3164</v>
      </c>
      <c r="I1360" t="s">
        <v>3210</v>
      </c>
    </row>
    <row r="1361" spans="1:9" x14ac:dyDescent="0.2">
      <c r="A1361" t="s">
        <v>5401</v>
      </c>
      <c r="B1361">
        <v>33643</v>
      </c>
      <c r="C1361" t="s">
        <v>4258</v>
      </c>
      <c r="D1361" t="s">
        <v>3212</v>
      </c>
      <c r="E1361" t="s">
        <v>4323</v>
      </c>
      <c r="F1361" t="s">
        <v>3211</v>
      </c>
      <c r="G1361" t="s">
        <v>7434</v>
      </c>
      <c r="H1361" t="s">
        <v>3164</v>
      </c>
      <c r="I1361" t="s">
        <v>3212</v>
      </c>
    </row>
    <row r="1362" spans="1:9" x14ac:dyDescent="0.2">
      <c r="A1362" t="s">
        <v>5436</v>
      </c>
      <c r="B1362">
        <v>33663</v>
      </c>
      <c r="C1362" t="s">
        <v>4258</v>
      </c>
      <c r="D1362" t="s">
        <v>3214</v>
      </c>
      <c r="E1362" t="s">
        <v>4323</v>
      </c>
      <c r="F1362" t="s">
        <v>3213</v>
      </c>
      <c r="G1362" t="s">
        <v>7435</v>
      </c>
      <c r="H1362" t="s">
        <v>3164</v>
      </c>
      <c r="I1362" t="s">
        <v>3214</v>
      </c>
    </row>
    <row r="1363" spans="1:9" x14ac:dyDescent="0.2">
      <c r="A1363" t="s">
        <v>5468</v>
      </c>
      <c r="B1363">
        <v>33666</v>
      </c>
      <c r="C1363" t="s">
        <v>4258</v>
      </c>
      <c r="D1363" t="s">
        <v>3216</v>
      </c>
      <c r="E1363" t="s">
        <v>4323</v>
      </c>
      <c r="F1363" t="s">
        <v>3215</v>
      </c>
      <c r="G1363" t="s">
        <v>7436</v>
      </c>
      <c r="H1363" t="s">
        <v>3164</v>
      </c>
      <c r="I1363" t="s">
        <v>3216</v>
      </c>
    </row>
    <row r="1364" spans="1:9" x14ac:dyDescent="0.2">
      <c r="A1364" t="s">
        <v>5499</v>
      </c>
      <c r="B1364">
        <v>33681</v>
      </c>
      <c r="C1364" t="s">
        <v>4258</v>
      </c>
      <c r="D1364" t="s">
        <v>3218</v>
      </c>
      <c r="E1364" t="s">
        <v>4323</v>
      </c>
      <c r="F1364" t="s">
        <v>3217</v>
      </c>
      <c r="G1364" t="s">
        <v>7437</v>
      </c>
      <c r="H1364" t="s">
        <v>3164</v>
      </c>
      <c r="I1364" t="s">
        <v>3218</v>
      </c>
    </row>
    <row r="1365" spans="1:9" x14ac:dyDescent="0.2">
      <c r="A1365" t="s">
        <v>4308</v>
      </c>
      <c r="B1365">
        <v>34000</v>
      </c>
      <c r="C1365" t="s">
        <v>4259</v>
      </c>
      <c r="D1365" t="s">
        <v>3220</v>
      </c>
      <c r="E1365" t="s">
        <v>4274</v>
      </c>
      <c r="F1365" t="s">
        <v>3219</v>
      </c>
      <c r="G1365" t="s">
        <v>7438</v>
      </c>
      <c r="H1365" t="s">
        <v>3220</v>
      </c>
    </row>
    <row r="1366" spans="1:9" x14ac:dyDescent="0.2">
      <c r="A1366" t="s">
        <v>4357</v>
      </c>
      <c r="B1366">
        <v>34100</v>
      </c>
      <c r="C1366" t="s">
        <v>4259</v>
      </c>
      <c r="D1366" t="s">
        <v>3222</v>
      </c>
      <c r="E1366" t="s">
        <v>4323</v>
      </c>
      <c r="F1366" t="s">
        <v>3221</v>
      </c>
      <c r="G1366" t="s">
        <v>7439</v>
      </c>
      <c r="H1366" t="s">
        <v>3220</v>
      </c>
      <c r="I1366" t="s">
        <v>3222</v>
      </c>
    </row>
    <row r="1367" spans="1:9" x14ac:dyDescent="0.2">
      <c r="A1367" t="s">
        <v>4405</v>
      </c>
      <c r="B1367">
        <v>34202</v>
      </c>
      <c r="C1367" t="s">
        <v>4259</v>
      </c>
      <c r="D1367" t="s">
        <v>3224</v>
      </c>
      <c r="E1367" t="s">
        <v>4323</v>
      </c>
      <c r="F1367" t="s">
        <v>3223</v>
      </c>
      <c r="G1367" t="s">
        <v>7440</v>
      </c>
      <c r="H1367" t="s">
        <v>3220</v>
      </c>
      <c r="I1367" t="s">
        <v>3224</v>
      </c>
    </row>
    <row r="1368" spans="1:9" x14ac:dyDescent="0.2">
      <c r="A1368" t="s">
        <v>4453</v>
      </c>
      <c r="B1368">
        <v>34203</v>
      </c>
      <c r="C1368" t="s">
        <v>4259</v>
      </c>
      <c r="D1368" t="s">
        <v>3226</v>
      </c>
      <c r="E1368" t="s">
        <v>4323</v>
      </c>
      <c r="F1368" t="s">
        <v>3225</v>
      </c>
      <c r="G1368" t="s">
        <v>7441</v>
      </c>
      <c r="H1368" t="s">
        <v>3220</v>
      </c>
      <c r="I1368" t="s">
        <v>3226</v>
      </c>
    </row>
    <row r="1369" spans="1:9" x14ac:dyDescent="0.2">
      <c r="A1369" t="s">
        <v>4501</v>
      </c>
      <c r="B1369">
        <v>34204</v>
      </c>
      <c r="C1369" t="s">
        <v>4259</v>
      </c>
      <c r="D1369" t="s">
        <v>3228</v>
      </c>
      <c r="E1369" t="s">
        <v>4323</v>
      </c>
      <c r="F1369" t="s">
        <v>3227</v>
      </c>
      <c r="G1369" t="s">
        <v>7442</v>
      </c>
      <c r="H1369" t="s">
        <v>3220</v>
      </c>
      <c r="I1369" t="s">
        <v>3228</v>
      </c>
    </row>
    <row r="1370" spans="1:9" x14ac:dyDescent="0.2">
      <c r="A1370" t="s">
        <v>4549</v>
      </c>
      <c r="B1370">
        <v>34205</v>
      </c>
      <c r="C1370" t="s">
        <v>4259</v>
      </c>
      <c r="D1370" t="s">
        <v>3230</v>
      </c>
      <c r="E1370" t="s">
        <v>4323</v>
      </c>
      <c r="F1370" t="s">
        <v>3229</v>
      </c>
      <c r="G1370" t="s">
        <v>7443</v>
      </c>
      <c r="H1370" t="s">
        <v>3220</v>
      </c>
      <c r="I1370" t="s">
        <v>3230</v>
      </c>
    </row>
    <row r="1371" spans="1:9" x14ac:dyDescent="0.2">
      <c r="A1371" t="s">
        <v>4597</v>
      </c>
      <c r="B1371">
        <v>34207</v>
      </c>
      <c r="C1371" t="s">
        <v>4259</v>
      </c>
      <c r="D1371" t="s">
        <v>3232</v>
      </c>
      <c r="E1371" t="s">
        <v>4323</v>
      </c>
      <c r="F1371" t="s">
        <v>3231</v>
      </c>
      <c r="G1371" t="s">
        <v>7444</v>
      </c>
      <c r="H1371" t="s">
        <v>3220</v>
      </c>
      <c r="I1371" t="s">
        <v>3232</v>
      </c>
    </row>
    <row r="1372" spans="1:9" x14ac:dyDescent="0.2">
      <c r="A1372" t="s">
        <v>4645</v>
      </c>
      <c r="B1372">
        <v>34208</v>
      </c>
      <c r="C1372" t="s">
        <v>4259</v>
      </c>
      <c r="D1372" t="s">
        <v>1850</v>
      </c>
      <c r="E1372" t="s">
        <v>4323</v>
      </c>
      <c r="F1372" t="s">
        <v>3233</v>
      </c>
      <c r="G1372" t="s">
        <v>7445</v>
      </c>
      <c r="H1372" t="s">
        <v>3220</v>
      </c>
      <c r="I1372" t="s">
        <v>1850</v>
      </c>
    </row>
    <row r="1373" spans="1:9" x14ac:dyDescent="0.2">
      <c r="A1373" t="s">
        <v>4693</v>
      </c>
      <c r="B1373">
        <v>34209</v>
      </c>
      <c r="C1373" t="s">
        <v>4259</v>
      </c>
      <c r="D1373" t="s">
        <v>3235</v>
      </c>
      <c r="E1373" t="s">
        <v>4323</v>
      </c>
      <c r="F1373" t="s">
        <v>3234</v>
      </c>
      <c r="G1373" t="s">
        <v>7446</v>
      </c>
      <c r="H1373" t="s">
        <v>3220</v>
      </c>
      <c r="I1373" t="s">
        <v>3235</v>
      </c>
    </row>
    <row r="1374" spans="1:9" x14ac:dyDescent="0.2">
      <c r="A1374" t="s">
        <v>4741</v>
      </c>
      <c r="B1374">
        <v>34210</v>
      </c>
      <c r="C1374" t="s">
        <v>4259</v>
      </c>
      <c r="D1374" t="s">
        <v>3237</v>
      </c>
      <c r="E1374" t="s">
        <v>4323</v>
      </c>
      <c r="F1374" t="s">
        <v>3236</v>
      </c>
      <c r="G1374" t="s">
        <v>7447</v>
      </c>
      <c r="H1374" t="s">
        <v>3220</v>
      </c>
      <c r="I1374" t="s">
        <v>3237</v>
      </c>
    </row>
    <row r="1375" spans="1:9" x14ac:dyDescent="0.2">
      <c r="A1375" t="s">
        <v>4789</v>
      </c>
      <c r="B1375">
        <v>34211</v>
      </c>
      <c r="C1375" t="s">
        <v>4259</v>
      </c>
      <c r="D1375" t="s">
        <v>3239</v>
      </c>
      <c r="E1375" t="s">
        <v>4323</v>
      </c>
      <c r="F1375" t="s">
        <v>3238</v>
      </c>
      <c r="G1375" t="s">
        <v>7448</v>
      </c>
      <c r="H1375" t="s">
        <v>3220</v>
      </c>
      <c r="I1375" t="s">
        <v>3239</v>
      </c>
    </row>
    <row r="1376" spans="1:9" x14ac:dyDescent="0.2">
      <c r="A1376" t="s">
        <v>4837</v>
      </c>
      <c r="B1376">
        <v>34212</v>
      </c>
      <c r="C1376" t="s">
        <v>4259</v>
      </c>
      <c r="D1376" t="s">
        <v>3241</v>
      </c>
      <c r="E1376" t="s">
        <v>4323</v>
      </c>
      <c r="F1376" t="s">
        <v>3240</v>
      </c>
      <c r="G1376" t="s">
        <v>7449</v>
      </c>
      <c r="H1376" t="s">
        <v>3220</v>
      </c>
      <c r="I1376" t="s">
        <v>3241</v>
      </c>
    </row>
    <row r="1377" spans="1:9" x14ac:dyDescent="0.2">
      <c r="A1377" t="s">
        <v>4885</v>
      </c>
      <c r="B1377">
        <v>34213</v>
      </c>
      <c r="C1377" t="s">
        <v>4259</v>
      </c>
      <c r="D1377" t="s">
        <v>3243</v>
      </c>
      <c r="E1377" t="s">
        <v>4323</v>
      </c>
      <c r="F1377" t="s">
        <v>3242</v>
      </c>
      <c r="G1377" t="s">
        <v>7450</v>
      </c>
      <c r="H1377" t="s">
        <v>3220</v>
      </c>
      <c r="I1377" t="s">
        <v>3243</v>
      </c>
    </row>
    <row r="1378" spans="1:9" x14ac:dyDescent="0.2">
      <c r="A1378" t="s">
        <v>4933</v>
      </c>
      <c r="B1378">
        <v>34214</v>
      </c>
      <c r="C1378" t="s">
        <v>4259</v>
      </c>
      <c r="D1378" t="s">
        <v>3245</v>
      </c>
      <c r="E1378" t="s">
        <v>4323</v>
      </c>
      <c r="F1378" t="s">
        <v>3244</v>
      </c>
      <c r="G1378" t="s">
        <v>7451</v>
      </c>
      <c r="H1378" t="s">
        <v>3220</v>
      </c>
      <c r="I1378" t="s">
        <v>3245</v>
      </c>
    </row>
    <row r="1379" spans="1:9" x14ac:dyDescent="0.2">
      <c r="A1379" t="s">
        <v>4981</v>
      </c>
      <c r="B1379">
        <v>34215</v>
      </c>
      <c r="C1379" t="s">
        <v>4259</v>
      </c>
      <c r="D1379" t="s">
        <v>3247</v>
      </c>
      <c r="E1379" t="s">
        <v>4323</v>
      </c>
      <c r="F1379" t="s">
        <v>3246</v>
      </c>
      <c r="G1379" t="s">
        <v>7452</v>
      </c>
      <c r="H1379" t="s">
        <v>3220</v>
      </c>
      <c r="I1379" t="s">
        <v>3247</v>
      </c>
    </row>
    <row r="1380" spans="1:9" x14ac:dyDescent="0.2">
      <c r="A1380" t="s">
        <v>5029</v>
      </c>
      <c r="B1380">
        <v>34302</v>
      </c>
      <c r="C1380" t="s">
        <v>4259</v>
      </c>
      <c r="D1380" t="s">
        <v>3249</v>
      </c>
      <c r="E1380" t="s">
        <v>4323</v>
      </c>
      <c r="F1380" t="s">
        <v>3248</v>
      </c>
      <c r="G1380" t="s">
        <v>7453</v>
      </c>
      <c r="H1380" t="s">
        <v>3220</v>
      </c>
      <c r="I1380" t="s">
        <v>3249</v>
      </c>
    </row>
    <row r="1381" spans="1:9" x14ac:dyDescent="0.2">
      <c r="A1381" t="s">
        <v>5076</v>
      </c>
      <c r="B1381">
        <v>34304</v>
      </c>
      <c r="C1381" t="s">
        <v>4259</v>
      </c>
      <c r="D1381" t="s">
        <v>3251</v>
      </c>
      <c r="E1381" t="s">
        <v>4323</v>
      </c>
      <c r="F1381" t="s">
        <v>3250</v>
      </c>
      <c r="G1381" t="s">
        <v>7454</v>
      </c>
      <c r="H1381" t="s">
        <v>3220</v>
      </c>
      <c r="I1381" t="s">
        <v>3251</v>
      </c>
    </row>
    <row r="1382" spans="1:9" x14ac:dyDescent="0.2">
      <c r="A1382" t="s">
        <v>5123</v>
      </c>
      <c r="B1382">
        <v>34307</v>
      </c>
      <c r="C1382" t="s">
        <v>4259</v>
      </c>
      <c r="D1382" t="s">
        <v>3253</v>
      </c>
      <c r="E1382" t="s">
        <v>4323</v>
      </c>
      <c r="F1382" t="s">
        <v>3252</v>
      </c>
      <c r="G1382" t="s">
        <v>7455</v>
      </c>
      <c r="H1382" t="s">
        <v>3220</v>
      </c>
      <c r="I1382" t="s">
        <v>3253</v>
      </c>
    </row>
    <row r="1383" spans="1:9" x14ac:dyDescent="0.2">
      <c r="A1383" t="s">
        <v>5169</v>
      </c>
      <c r="B1383">
        <v>34309</v>
      </c>
      <c r="C1383" t="s">
        <v>4259</v>
      </c>
      <c r="D1383" t="s">
        <v>3255</v>
      </c>
      <c r="E1383" t="s">
        <v>4323</v>
      </c>
      <c r="F1383" t="s">
        <v>3254</v>
      </c>
      <c r="G1383" t="s">
        <v>7456</v>
      </c>
      <c r="H1383" t="s">
        <v>3220</v>
      </c>
      <c r="I1383" t="s">
        <v>3255</v>
      </c>
    </row>
    <row r="1384" spans="1:9" x14ac:dyDescent="0.2">
      <c r="A1384" t="s">
        <v>5214</v>
      </c>
      <c r="B1384">
        <v>34368</v>
      </c>
      <c r="C1384" t="s">
        <v>4259</v>
      </c>
      <c r="D1384" t="s">
        <v>3257</v>
      </c>
      <c r="E1384" t="s">
        <v>4323</v>
      </c>
      <c r="F1384" t="s">
        <v>3256</v>
      </c>
      <c r="G1384" t="s">
        <v>7457</v>
      </c>
      <c r="H1384" t="s">
        <v>3220</v>
      </c>
      <c r="I1384" t="s">
        <v>3257</v>
      </c>
    </row>
    <row r="1385" spans="1:9" x14ac:dyDescent="0.2">
      <c r="A1385" t="s">
        <v>5254</v>
      </c>
      <c r="B1385">
        <v>34369</v>
      </c>
      <c r="C1385" t="s">
        <v>4259</v>
      </c>
      <c r="D1385" t="s">
        <v>3259</v>
      </c>
      <c r="E1385" t="s">
        <v>4323</v>
      </c>
      <c r="F1385" t="s">
        <v>3258</v>
      </c>
      <c r="G1385" t="s">
        <v>7458</v>
      </c>
      <c r="H1385" t="s">
        <v>3220</v>
      </c>
      <c r="I1385" t="s">
        <v>3259</v>
      </c>
    </row>
    <row r="1386" spans="1:9" x14ac:dyDescent="0.2">
      <c r="A1386" t="s">
        <v>5293</v>
      </c>
      <c r="B1386">
        <v>34431</v>
      </c>
      <c r="C1386" t="s">
        <v>4259</v>
      </c>
      <c r="D1386" t="s">
        <v>3261</v>
      </c>
      <c r="E1386" t="s">
        <v>4323</v>
      </c>
      <c r="F1386" t="s">
        <v>3260</v>
      </c>
      <c r="G1386" t="s">
        <v>7459</v>
      </c>
      <c r="H1386" t="s">
        <v>3220</v>
      </c>
      <c r="I1386" t="s">
        <v>3261</v>
      </c>
    </row>
    <row r="1387" spans="1:9" x14ac:dyDescent="0.2">
      <c r="A1387" t="s">
        <v>5330</v>
      </c>
      <c r="B1387">
        <v>34462</v>
      </c>
      <c r="C1387" t="s">
        <v>4259</v>
      </c>
      <c r="D1387" t="s">
        <v>3263</v>
      </c>
      <c r="E1387" t="s">
        <v>4323</v>
      </c>
      <c r="F1387" t="s">
        <v>3262</v>
      </c>
      <c r="G1387" t="s">
        <v>7460</v>
      </c>
      <c r="H1387" t="s">
        <v>3220</v>
      </c>
      <c r="I1387" t="s">
        <v>3263</v>
      </c>
    </row>
    <row r="1388" spans="1:9" x14ac:dyDescent="0.2">
      <c r="A1388" t="s">
        <v>5366</v>
      </c>
      <c r="B1388">
        <v>34545</v>
      </c>
      <c r="C1388" t="s">
        <v>4259</v>
      </c>
      <c r="D1388" t="s">
        <v>3265</v>
      </c>
      <c r="E1388" t="s">
        <v>4323</v>
      </c>
      <c r="F1388" t="s">
        <v>3264</v>
      </c>
      <c r="G1388" t="s">
        <v>7461</v>
      </c>
      <c r="H1388" t="s">
        <v>3220</v>
      </c>
      <c r="I1388" t="s">
        <v>3265</v>
      </c>
    </row>
    <row r="1389" spans="1:9" x14ac:dyDescent="0.2">
      <c r="A1389" t="s">
        <v>4309</v>
      </c>
      <c r="B1389">
        <v>35000</v>
      </c>
      <c r="C1389" t="s">
        <v>4260</v>
      </c>
      <c r="D1389" t="s">
        <v>3267</v>
      </c>
      <c r="E1389" t="s">
        <v>4274</v>
      </c>
      <c r="F1389" t="s">
        <v>3266</v>
      </c>
      <c r="G1389" t="s">
        <v>7462</v>
      </c>
      <c r="H1389" t="s">
        <v>3267</v>
      </c>
    </row>
    <row r="1390" spans="1:9" x14ac:dyDescent="0.2">
      <c r="A1390" t="s">
        <v>4358</v>
      </c>
      <c r="B1390">
        <v>35201</v>
      </c>
      <c r="C1390" t="s">
        <v>4260</v>
      </c>
      <c r="D1390" t="s">
        <v>3269</v>
      </c>
      <c r="E1390" t="s">
        <v>4323</v>
      </c>
      <c r="F1390" t="s">
        <v>3268</v>
      </c>
      <c r="G1390" t="s">
        <v>7463</v>
      </c>
      <c r="H1390" t="s">
        <v>3267</v>
      </c>
      <c r="I1390" t="s">
        <v>3269</v>
      </c>
    </row>
    <row r="1391" spans="1:9" x14ac:dyDescent="0.2">
      <c r="A1391" t="s">
        <v>4406</v>
      </c>
      <c r="B1391">
        <v>35202</v>
      </c>
      <c r="C1391" t="s">
        <v>4260</v>
      </c>
      <c r="D1391" t="s">
        <v>3271</v>
      </c>
      <c r="E1391" t="s">
        <v>4323</v>
      </c>
      <c r="F1391" t="s">
        <v>3270</v>
      </c>
      <c r="G1391" t="s">
        <v>7464</v>
      </c>
      <c r="H1391" t="s">
        <v>3267</v>
      </c>
      <c r="I1391" t="s">
        <v>3271</v>
      </c>
    </row>
    <row r="1392" spans="1:9" x14ac:dyDescent="0.2">
      <c r="A1392" t="s">
        <v>4454</v>
      </c>
      <c r="B1392">
        <v>35203</v>
      </c>
      <c r="C1392" t="s">
        <v>4260</v>
      </c>
      <c r="D1392" t="s">
        <v>3273</v>
      </c>
      <c r="E1392" t="s">
        <v>4323</v>
      </c>
      <c r="F1392" t="s">
        <v>3272</v>
      </c>
      <c r="G1392" t="s">
        <v>7465</v>
      </c>
      <c r="H1392" t="s">
        <v>3267</v>
      </c>
      <c r="I1392" t="s">
        <v>3273</v>
      </c>
    </row>
    <row r="1393" spans="1:9" x14ac:dyDescent="0.2">
      <c r="A1393" t="s">
        <v>4502</v>
      </c>
      <c r="B1393">
        <v>35204</v>
      </c>
      <c r="C1393" t="s">
        <v>4260</v>
      </c>
      <c r="D1393" t="s">
        <v>3275</v>
      </c>
      <c r="E1393" t="s">
        <v>4323</v>
      </c>
      <c r="F1393" t="s">
        <v>3274</v>
      </c>
      <c r="G1393" t="s">
        <v>7466</v>
      </c>
      <c r="H1393" t="s">
        <v>3267</v>
      </c>
      <c r="I1393" t="s">
        <v>3275</v>
      </c>
    </row>
    <row r="1394" spans="1:9" x14ac:dyDescent="0.2">
      <c r="A1394" t="s">
        <v>4550</v>
      </c>
      <c r="B1394">
        <v>35206</v>
      </c>
      <c r="C1394" t="s">
        <v>4260</v>
      </c>
      <c r="D1394" t="s">
        <v>3277</v>
      </c>
      <c r="E1394" t="s">
        <v>4323</v>
      </c>
      <c r="F1394" t="s">
        <v>3276</v>
      </c>
      <c r="G1394" t="s">
        <v>7467</v>
      </c>
      <c r="H1394" t="s">
        <v>3267</v>
      </c>
      <c r="I1394" t="s">
        <v>3277</v>
      </c>
    </row>
    <row r="1395" spans="1:9" x14ac:dyDescent="0.2">
      <c r="A1395" t="s">
        <v>4598</v>
      </c>
      <c r="B1395">
        <v>35207</v>
      </c>
      <c r="C1395" t="s">
        <v>4260</v>
      </c>
      <c r="D1395" t="s">
        <v>3279</v>
      </c>
      <c r="E1395" t="s">
        <v>4323</v>
      </c>
      <c r="F1395" t="s">
        <v>3278</v>
      </c>
      <c r="G1395" t="s">
        <v>7468</v>
      </c>
      <c r="H1395" t="s">
        <v>3267</v>
      </c>
      <c r="I1395" t="s">
        <v>3279</v>
      </c>
    </row>
    <row r="1396" spans="1:9" x14ac:dyDescent="0.2">
      <c r="A1396" t="s">
        <v>4646</v>
      </c>
      <c r="B1396">
        <v>35208</v>
      </c>
      <c r="C1396" t="s">
        <v>4260</v>
      </c>
      <c r="D1396" t="s">
        <v>3281</v>
      </c>
      <c r="E1396" t="s">
        <v>4323</v>
      </c>
      <c r="F1396" t="s">
        <v>3280</v>
      </c>
      <c r="G1396" t="s">
        <v>7469</v>
      </c>
      <c r="H1396" t="s">
        <v>3267</v>
      </c>
      <c r="I1396" t="s">
        <v>3281</v>
      </c>
    </row>
    <row r="1397" spans="1:9" x14ac:dyDescent="0.2">
      <c r="A1397" t="s">
        <v>4694</v>
      </c>
      <c r="B1397">
        <v>35210</v>
      </c>
      <c r="C1397" t="s">
        <v>4260</v>
      </c>
      <c r="D1397" t="s">
        <v>3283</v>
      </c>
      <c r="E1397" t="s">
        <v>4323</v>
      </c>
      <c r="F1397" t="s">
        <v>3282</v>
      </c>
      <c r="G1397" t="s">
        <v>7470</v>
      </c>
      <c r="H1397" t="s">
        <v>3267</v>
      </c>
      <c r="I1397" t="s">
        <v>3283</v>
      </c>
    </row>
    <row r="1398" spans="1:9" x14ac:dyDescent="0.2">
      <c r="A1398" t="s">
        <v>4742</v>
      </c>
      <c r="B1398">
        <v>35211</v>
      </c>
      <c r="C1398" t="s">
        <v>4260</v>
      </c>
      <c r="D1398" t="s">
        <v>3285</v>
      </c>
      <c r="E1398" t="s">
        <v>4323</v>
      </c>
      <c r="F1398" t="s">
        <v>3284</v>
      </c>
      <c r="G1398" t="s">
        <v>7471</v>
      </c>
      <c r="H1398" t="s">
        <v>3267</v>
      </c>
      <c r="I1398" t="s">
        <v>3285</v>
      </c>
    </row>
    <row r="1399" spans="1:9" x14ac:dyDescent="0.2">
      <c r="A1399" t="s">
        <v>4790</v>
      </c>
      <c r="B1399">
        <v>35212</v>
      </c>
      <c r="C1399" t="s">
        <v>4260</v>
      </c>
      <c r="D1399" t="s">
        <v>3287</v>
      </c>
      <c r="E1399" t="s">
        <v>4323</v>
      </c>
      <c r="F1399" t="s">
        <v>3286</v>
      </c>
      <c r="G1399" t="s">
        <v>7472</v>
      </c>
      <c r="H1399" t="s">
        <v>3267</v>
      </c>
      <c r="I1399" t="s">
        <v>3287</v>
      </c>
    </row>
    <row r="1400" spans="1:9" x14ac:dyDescent="0.2">
      <c r="A1400" t="s">
        <v>4838</v>
      </c>
      <c r="B1400">
        <v>35213</v>
      </c>
      <c r="C1400" t="s">
        <v>4260</v>
      </c>
      <c r="D1400" t="s">
        <v>3289</v>
      </c>
      <c r="E1400" t="s">
        <v>4323</v>
      </c>
      <c r="F1400" t="s">
        <v>3288</v>
      </c>
      <c r="G1400" t="s">
        <v>7473</v>
      </c>
      <c r="H1400" t="s">
        <v>3267</v>
      </c>
      <c r="I1400" t="s">
        <v>3289</v>
      </c>
    </row>
    <row r="1401" spans="1:9" x14ac:dyDescent="0.2">
      <c r="A1401" t="s">
        <v>4886</v>
      </c>
      <c r="B1401">
        <v>35215</v>
      </c>
      <c r="C1401" t="s">
        <v>4260</v>
      </c>
      <c r="D1401" t="s">
        <v>3291</v>
      </c>
      <c r="E1401" t="s">
        <v>4323</v>
      </c>
      <c r="F1401" t="s">
        <v>3290</v>
      </c>
      <c r="G1401" t="s">
        <v>7474</v>
      </c>
      <c r="H1401" t="s">
        <v>3267</v>
      </c>
      <c r="I1401" t="s">
        <v>3291</v>
      </c>
    </row>
    <row r="1402" spans="1:9" x14ac:dyDescent="0.2">
      <c r="A1402" t="s">
        <v>4934</v>
      </c>
      <c r="B1402">
        <v>35216</v>
      </c>
      <c r="C1402" t="s">
        <v>4260</v>
      </c>
      <c r="D1402" t="s">
        <v>3293</v>
      </c>
      <c r="E1402" t="s">
        <v>4323</v>
      </c>
      <c r="F1402" t="s">
        <v>3292</v>
      </c>
      <c r="G1402" t="s">
        <v>7475</v>
      </c>
      <c r="H1402" t="s">
        <v>3267</v>
      </c>
      <c r="I1402" t="s">
        <v>3293</v>
      </c>
    </row>
    <row r="1403" spans="1:9" x14ac:dyDescent="0.2">
      <c r="A1403" t="s">
        <v>4982</v>
      </c>
      <c r="B1403">
        <v>35305</v>
      </c>
      <c r="C1403" t="s">
        <v>4260</v>
      </c>
      <c r="D1403" t="s">
        <v>3295</v>
      </c>
      <c r="E1403" t="s">
        <v>4323</v>
      </c>
      <c r="F1403" t="s">
        <v>3294</v>
      </c>
      <c r="G1403" t="s">
        <v>7476</v>
      </c>
      <c r="H1403" t="s">
        <v>3267</v>
      </c>
      <c r="I1403" t="s">
        <v>3295</v>
      </c>
    </row>
    <row r="1404" spans="1:9" x14ac:dyDescent="0.2">
      <c r="A1404" t="s">
        <v>5030</v>
      </c>
      <c r="B1404">
        <v>35321</v>
      </c>
      <c r="C1404" t="s">
        <v>4260</v>
      </c>
      <c r="D1404" t="s">
        <v>3297</v>
      </c>
      <c r="E1404" t="s">
        <v>4323</v>
      </c>
      <c r="F1404" t="s">
        <v>3296</v>
      </c>
      <c r="G1404" t="s">
        <v>7477</v>
      </c>
      <c r="H1404" t="s">
        <v>3267</v>
      </c>
      <c r="I1404" t="s">
        <v>3297</v>
      </c>
    </row>
    <row r="1405" spans="1:9" x14ac:dyDescent="0.2">
      <c r="A1405" t="s">
        <v>5077</v>
      </c>
      <c r="B1405">
        <v>35341</v>
      </c>
      <c r="C1405" t="s">
        <v>4260</v>
      </c>
      <c r="D1405" t="s">
        <v>3299</v>
      </c>
      <c r="E1405" t="s">
        <v>4323</v>
      </c>
      <c r="F1405" t="s">
        <v>3298</v>
      </c>
      <c r="G1405" t="s">
        <v>7478</v>
      </c>
      <c r="H1405" t="s">
        <v>3267</v>
      </c>
      <c r="I1405" t="s">
        <v>3299</v>
      </c>
    </row>
    <row r="1406" spans="1:9" x14ac:dyDescent="0.2">
      <c r="A1406" t="s">
        <v>5124</v>
      </c>
      <c r="B1406">
        <v>35343</v>
      </c>
      <c r="C1406" t="s">
        <v>4260</v>
      </c>
      <c r="D1406" t="s">
        <v>3301</v>
      </c>
      <c r="E1406" t="s">
        <v>4323</v>
      </c>
      <c r="F1406" t="s">
        <v>3300</v>
      </c>
      <c r="G1406" t="s">
        <v>7479</v>
      </c>
      <c r="H1406" t="s">
        <v>3267</v>
      </c>
      <c r="I1406" t="s">
        <v>3301</v>
      </c>
    </row>
    <row r="1407" spans="1:9" x14ac:dyDescent="0.2">
      <c r="A1407" t="s">
        <v>5170</v>
      </c>
      <c r="B1407">
        <v>35344</v>
      </c>
      <c r="C1407" t="s">
        <v>4260</v>
      </c>
      <c r="D1407" t="s">
        <v>3303</v>
      </c>
      <c r="E1407" t="s">
        <v>4323</v>
      </c>
      <c r="F1407" t="s">
        <v>3302</v>
      </c>
      <c r="G1407" t="s">
        <v>7480</v>
      </c>
      <c r="H1407" t="s">
        <v>3267</v>
      </c>
      <c r="I1407" t="s">
        <v>3303</v>
      </c>
    </row>
    <row r="1408" spans="1:9" x14ac:dyDescent="0.2">
      <c r="A1408" t="s">
        <v>5215</v>
      </c>
      <c r="B1408">
        <v>35502</v>
      </c>
      <c r="C1408" t="s">
        <v>4260</v>
      </c>
      <c r="D1408" t="s">
        <v>3305</v>
      </c>
      <c r="E1408" t="s">
        <v>4323</v>
      </c>
      <c r="F1408" t="s">
        <v>3304</v>
      </c>
      <c r="G1408" t="s">
        <v>7481</v>
      </c>
      <c r="H1408" t="s">
        <v>3267</v>
      </c>
      <c r="I1408" t="s">
        <v>3305</v>
      </c>
    </row>
    <row r="1409" spans="1:9" x14ac:dyDescent="0.2">
      <c r="A1409" t="s">
        <v>4310</v>
      </c>
      <c r="B1409">
        <v>36000</v>
      </c>
      <c r="C1409" t="s">
        <v>4261</v>
      </c>
      <c r="D1409" t="s">
        <v>3307</v>
      </c>
      <c r="E1409" t="s">
        <v>4274</v>
      </c>
      <c r="F1409" t="s">
        <v>3306</v>
      </c>
      <c r="G1409" t="s">
        <v>7482</v>
      </c>
      <c r="H1409" t="s">
        <v>3307</v>
      </c>
    </row>
    <row r="1410" spans="1:9" x14ac:dyDescent="0.2">
      <c r="A1410" t="s">
        <v>4359</v>
      </c>
      <c r="B1410">
        <v>36201</v>
      </c>
      <c r="C1410" t="s">
        <v>4261</v>
      </c>
      <c r="D1410" t="s">
        <v>3309</v>
      </c>
      <c r="E1410" t="s">
        <v>4323</v>
      </c>
      <c r="F1410" t="s">
        <v>3308</v>
      </c>
      <c r="G1410" t="s">
        <v>7483</v>
      </c>
      <c r="H1410" t="s">
        <v>3307</v>
      </c>
      <c r="I1410" t="s">
        <v>3309</v>
      </c>
    </row>
    <row r="1411" spans="1:9" x14ac:dyDescent="0.2">
      <c r="A1411" t="s">
        <v>4407</v>
      </c>
      <c r="B1411">
        <v>36202</v>
      </c>
      <c r="C1411" t="s">
        <v>4261</v>
      </c>
      <c r="D1411" t="s">
        <v>3311</v>
      </c>
      <c r="E1411" t="s">
        <v>4323</v>
      </c>
      <c r="F1411" t="s">
        <v>3310</v>
      </c>
      <c r="G1411" t="s">
        <v>7484</v>
      </c>
      <c r="H1411" t="s">
        <v>3307</v>
      </c>
      <c r="I1411" t="s">
        <v>3311</v>
      </c>
    </row>
    <row r="1412" spans="1:9" x14ac:dyDescent="0.2">
      <c r="A1412" t="s">
        <v>4455</v>
      </c>
      <c r="B1412">
        <v>36203</v>
      </c>
      <c r="C1412" t="s">
        <v>4261</v>
      </c>
      <c r="D1412" t="s">
        <v>3313</v>
      </c>
      <c r="E1412" t="s">
        <v>4323</v>
      </c>
      <c r="F1412" t="s">
        <v>3312</v>
      </c>
      <c r="G1412" t="s">
        <v>7485</v>
      </c>
      <c r="H1412" t="s">
        <v>3307</v>
      </c>
      <c r="I1412" t="s">
        <v>3313</v>
      </c>
    </row>
    <row r="1413" spans="1:9" x14ac:dyDescent="0.2">
      <c r="A1413" t="s">
        <v>4503</v>
      </c>
      <c r="B1413">
        <v>36204</v>
      </c>
      <c r="C1413" t="s">
        <v>4261</v>
      </c>
      <c r="D1413" t="s">
        <v>3315</v>
      </c>
      <c r="E1413" t="s">
        <v>4323</v>
      </c>
      <c r="F1413" t="s">
        <v>3314</v>
      </c>
      <c r="G1413" t="s">
        <v>7486</v>
      </c>
      <c r="H1413" t="s">
        <v>3307</v>
      </c>
      <c r="I1413" t="s">
        <v>3315</v>
      </c>
    </row>
    <row r="1414" spans="1:9" x14ac:dyDescent="0.2">
      <c r="A1414" t="s">
        <v>4551</v>
      </c>
      <c r="B1414">
        <v>36205</v>
      </c>
      <c r="C1414" t="s">
        <v>4261</v>
      </c>
      <c r="D1414" t="s">
        <v>3317</v>
      </c>
      <c r="E1414" t="s">
        <v>4323</v>
      </c>
      <c r="F1414" t="s">
        <v>3316</v>
      </c>
      <c r="G1414" t="s">
        <v>7487</v>
      </c>
      <c r="H1414" t="s">
        <v>3307</v>
      </c>
      <c r="I1414" t="s">
        <v>3317</v>
      </c>
    </row>
    <row r="1415" spans="1:9" x14ac:dyDescent="0.2">
      <c r="A1415" t="s">
        <v>4599</v>
      </c>
      <c r="B1415">
        <v>36206</v>
      </c>
      <c r="C1415" t="s">
        <v>4261</v>
      </c>
      <c r="D1415" t="s">
        <v>3319</v>
      </c>
      <c r="E1415" t="s">
        <v>4323</v>
      </c>
      <c r="F1415" t="s">
        <v>3318</v>
      </c>
      <c r="G1415" t="s">
        <v>7488</v>
      </c>
      <c r="H1415" t="s">
        <v>3307</v>
      </c>
      <c r="I1415" t="s">
        <v>3319</v>
      </c>
    </row>
    <row r="1416" spans="1:9" x14ac:dyDescent="0.2">
      <c r="A1416" t="s">
        <v>4647</v>
      </c>
      <c r="B1416">
        <v>36207</v>
      </c>
      <c r="C1416" t="s">
        <v>4261</v>
      </c>
      <c r="D1416" t="s">
        <v>3321</v>
      </c>
      <c r="E1416" t="s">
        <v>4323</v>
      </c>
      <c r="F1416" t="s">
        <v>3320</v>
      </c>
      <c r="G1416" t="s">
        <v>7489</v>
      </c>
      <c r="H1416" t="s">
        <v>3307</v>
      </c>
      <c r="I1416" t="s">
        <v>3321</v>
      </c>
    </row>
    <row r="1417" spans="1:9" x14ac:dyDescent="0.2">
      <c r="A1417" t="s">
        <v>4695</v>
      </c>
      <c r="B1417">
        <v>36208</v>
      </c>
      <c r="C1417" t="s">
        <v>4261</v>
      </c>
      <c r="D1417" t="s">
        <v>3323</v>
      </c>
      <c r="E1417" t="s">
        <v>4323</v>
      </c>
      <c r="F1417" t="s">
        <v>3322</v>
      </c>
      <c r="G1417" t="s">
        <v>7490</v>
      </c>
      <c r="H1417" t="s">
        <v>3307</v>
      </c>
      <c r="I1417" t="s">
        <v>3323</v>
      </c>
    </row>
    <row r="1418" spans="1:9" x14ac:dyDescent="0.2">
      <c r="A1418" t="s">
        <v>4743</v>
      </c>
      <c r="B1418">
        <v>36301</v>
      </c>
      <c r="C1418" t="s">
        <v>4261</v>
      </c>
      <c r="D1418" t="s">
        <v>3325</v>
      </c>
      <c r="E1418" t="s">
        <v>4323</v>
      </c>
      <c r="F1418" t="s">
        <v>3324</v>
      </c>
      <c r="G1418" t="s">
        <v>7491</v>
      </c>
      <c r="H1418" t="s">
        <v>3307</v>
      </c>
      <c r="I1418" t="s">
        <v>3325</v>
      </c>
    </row>
    <row r="1419" spans="1:9" x14ac:dyDescent="0.2">
      <c r="A1419" t="s">
        <v>4791</v>
      </c>
      <c r="B1419">
        <v>36302</v>
      </c>
      <c r="C1419" t="s">
        <v>4261</v>
      </c>
      <c r="D1419" t="s">
        <v>3327</v>
      </c>
      <c r="E1419" t="s">
        <v>4323</v>
      </c>
      <c r="F1419" t="s">
        <v>3326</v>
      </c>
      <c r="G1419" t="s">
        <v>7492</v>
      </c>
      <c r="H1419" t="s">
        <v>3307</v>
      </c>
      <c r="I1419" t="s">
        <v>3327</v>
      </c>
    </row>
    <row r="1420" spans="1:9" x14ac:dyDescent="0.2">
      <c r="A1420" t="s">
        <v>4839</v>
      </c>
      <c r="B1420">
        <v>36321</v>
      </c>
      <c r="C1420" t="s">
        <v>4261</v>
      </c>
      <c r="D1420" t="s">
        <v>3329</v>
      </c>
      <c r="E1420" t="s">
        <v>4323</v>
      </c>
      <c r="F1420" t="s">
        <v>3328</v>
      </c>
      <c r="G1420" t="s">
        <v>7493</v>
      </c>
      <c r="H1420" t="s">
        <v>3307</v>
      </c>
      <c r="I1420" t="s">
        <v>3329</v>
      </c>
    </row>
    <row r="1421" spans="1:9" x14ac:dyDescent="0.2">
      <c r="A1421" t="s">
        <v>4887</v>
      </c>
      <c r="B1421">
        <v>36341</v>
      </c>
      <c r="C1421" t="s">
        <v>4261</v>
      </c>
      <c r="D1421" t="s">
        <v>3331</v>
      </c>
      <c r="E1421" t="s">
        <v>4323</v>
      </c>
      <c r="F1421" t="s">
        <v>3330</v>
      </c>
      <c r="G1421" t="s">
        <v>7494</v>
      </c>
      <c r="H1421" t="s">
        <v>3307</v>
      </c>
      <c r="I1421" t="s">
        <v>3331</v>
      </c>
    </row>
    <row r="1422" spans="1:9" x14ac:dyDescent="0.2">
      <c r="A1422" t="s">
        <v>4935</v>
      </c>
      <c r="B1422">
        <v>36342</v>
      </c>
      <c r="C1422" t="s">
        <v>4261</v>
      </c>
      <c r="D1422" t="s">
        <v>3333</v>
      </c>
      <c r="E1422" t="s">
        <v>4323</v>
      </c>
      <c r="F1422" t="s">
        <v>3332</v>
      </c>
      <c r="G1422" t="s">
        <v>7495</v>
      </c>
      <c r="H1422" t="s">
        <v>3307</v>
      </c>
      <c r="I1422" t="s">
        <v>3333</v>
      </c>
    </row>
    <row r="1423" spans="1:9" x14ac:dyDescent="0.2">
      <c r="A1423" t="s">
        <v>4983</v>
      </c>
      <c r="B1423">
        <v>36368</v>
      </c>
      <c r="C1423" t="s">
        <v>4261</v>
      </c>
      <c r="D1423" t="s">
        <v>3335</v>
      </c>
      <c r="E1423" t="s">
        <v>4323</v>
      </c>
      <c r="F1423" t="s">
        <v>3334</v>
      </c>
      <c r="G1423" t="s">
        <v>7496</v>
      </c>
      <c r="H1423" t="s">
        <v>3307</v>
      </c>
      <c r="I1423" t="s">
        <v>3335</v>
      </c>
    </row>
    <row r="1424" spans="1:9" x14ac:dyDescent="0.2">
      <c r="A1424" t="s">
        <v>5031</v>
      </c>
      <c r="B1424">
        <v>36383</v>
      </c>
      <c r="C1424" t="s">
        <v>4261</v>
      </c>
      <c r="D1424" t="s">
        <v>3337</v>
      </c>
      <c r="E1424" t="s">
        <v>4323</v>
      </c>
      <c r="F1424" t="s">
        <v>3336</v>
      </c>
      <c r="G1424" t="s">
        <v>7497</v>
      </c>
      <c r="H1424" t="s">
        <v>3307</v>
      </c>
      <c r="I1424" t="s">
        <v>3337</v>
      </c>
    </row>
    <row r="1425" spans="1:9" x14ac:dyDescent="0.2">
      <c r="A1425" t="s">
        <v>5078</v>
      </c>
      <c r="B1425">
        <v>36387</v>
      </c>
      <c r="C1425" t="s">
        <v>4261</v>
      </c>
      <c r="D1425" t="s">
        <v>3339</v>
      </c>
      <c r="E1425" t="s">
        <v>4323</v>
      </c>
      <c r="F1425" t="s">
        <v>3338</v>
      </c>
      <c r="G1425" t="s">
        <v>7498</v>
      </c>
      <c r="H1425" t="s">
        <v>3307</v>
      </c>
      <c r="I1425" t="s">
        <v>3339</v>
      </c>
    </row>
    <row r="1426" spans="1:9" x14ac:dyDescent="0.2">
      <c r="A1426" t="s">
        <v>5125</v>
      </c>
      <c r="B1426">
        <v>36388</v>
      </c>
      <c r="C1426" t="s">
        <v>4261</v>
      </c>
      <c r="D1426" t="s">
        <v>3341</v>
      </c>
      <c r="E1426" t="s">
        <v>4323</v>
      </c>
      <c r="F1426" t="s">
        <v>3340</v>
      </c>
      <c r="G1426" t="s">
        <v>7499</v>
      </c>
      <c r="H1426" t="s">
        <v>3307</v>
      </c>
      <c r="I1426" t="s">
        <v>3341</v>
      </c>
    </row>
    <row r="1427" spans="1:9" x14ac:dyDescent="0.2">
      <c r="A1427" t="s">
        <v>5171</v>
      </c>
      <c r="B1427">
        <v>36401</v>
      </c>
      <c r="C1427" t="s">
        <v>4261</v>
      </c>
      <c r="D1427" t="s">
        <v>3343</v>
      </c>
      <c r="E1427" t="s">
        <v>4323</v>
      </c>
      <c r="F1427" t="s">
        <v>3342</v>
      </c>
      <c r="G1427" t="s">
        <v>7500</v>
      </c>
      <c r="H1427" t="s">
        <v>3307</v>
      </c>
      <c r="I1427" t="s">
        <v>3343</v>
      </c>
    </row>
    <row r="1428" spans="1:9" x14ac:dyDescent="0.2">
      <c r="A1428" t="s">
        <v>5216</v>
      </c>
      <c r="B1428">
        <v>36402</v>
      </c>
      <c r="C1428" t="s">
        <v>4261</v>
      </c>
      <c r="D1428" t="s">
        <v>3345</v>
      </c>
      <c r="E1428" t="s">
        <v>4323</v>
      </c>
      <c r="F1428" t="s">
        <v>3344</v>
      </c>
      <c r="G1428" t="s">
        <v>7501</v>
      </c>
      <c r="H1428" t="s">
        <v>3307</v>
      </c>
      <c r="I1428" t="s">
        <v>3345</v>
      </c>
    </row>
    <row r="1429" spans="1:9" x14ac:dyDescent="0.2">
      <c r="A1429" t="s">
        <v>5255</v>
      </c>
      <c r="B1429">
        <v>36403</v>
      </c>
      <c r="C1429" t="s">
        <v>4261</v>
      </c>
      <c r="D1429" t="s">
        <v>3347</v>
      </c>
      <c r="E1429" t="s">
        <v>4323</v>
      </c>
      <c r="F1429" t="s">
        <v>3346</v>
      </c>
      <c r="G1429" t="s">
        <v>7502</v>
      </c>
      <c r="H1429" t="s">
        <v>3307</v>
      </c>
      <c r="I1429" t="s">
        <v>3347</v>
      </c>
    </row>
    <row r="1430" spans="1:9" x14ac:dyDescent="0.2">
      <c r="A1430" t="s">
        <v>5294</v>
      </c>
      <c r="B1430">
        <v>36404</v>
      </c>
      <c r="C1430" t="s">
        <v>4261</v>
      </c>
      <c r="D1430" t="s">
        <v>3349</v>
      </c>
      <c r="E1430" t="s">
        <v>4323</v>
      </c>
      <c r="F1430" t="s">
        <v>3348</v>
      </c>
      <c r="G1430" t="s">
        <v>7503</v>
      </c>
      <c r="H1430" t="s">
        <v>3307</v>
      </c>
      <c r="I1430" t="s">
        <v>3349</v>
      </c>
    </row>
    <row r="1431" spans="1:9" x14ac:dyDescent="0.2">
      <c r="A1431" t="s">
        <v>5331</v>
      </c>
      <c r="B1431">
        <v>36405</v>
      </c>
      <c r="C1431" t="s">
        <v>4261</v>
      </c>
      <c r="D1431" t="s">
        <v>3351</v>
      </c>
      <c r="E1431" t="s">
        <v>4323</v>
      </c>
      <c r="F1431" t="s">
        <v>3350</v>
      </c>
      <c r="G1431" t="s">
        <v>7504</v>
      </c>
      <c r="H1431" t="s">
        <v>3307</v>
      </c>
      <c r="I1431" t="s">
        <v>3351</v>
      </c>
    </row>
    <row r="1432" spans="1:9" x14ac:dyDescent="0.2">
      <c r="A1432" t="s">
        <v>5367</v>
      </c>
      <c r="B1432">
        <v>36468</v>
      </c>
      <c r="C1432" t="s">
        <v>4261</v>
      </c>
      <c r="D1432" t="s">
        <v>3353</v>
      </c>
      <c r="E1432" t="s">
        <v>4323</v>
      </c>
      <c r="F1432" t="s">
        <v>3352</v>
      </c>
      <c r="G1432" t="s">
        <v>7505</v>
      </c>
      <c r="H1432" t="s">
        <v>3307</v>
      </c>
      <c r="I1432" t="s">
        <v>3353</v>
      </c>
    </row>
    <row r="1433" spans="1:9" x14ac:dyDescent="0.2">
      <c r="A1433" t="s">
        <v>5402</v>
      </c>
      <c r="B1433">
        <v>36489</v>
      </c>
      <c r="C1433" t="s">
        <v>4261</v>
      </c>
      <c r="D1433" t="s">
        <v>3355</v>
      </c>
      <c r="E1433" t="s">
        <v>4323</v>
      </c>
      <c r="F1433" t="s">
        <v>3354</v>
      </c>
      <c r="G1433" t="s">
        <v>7506</v>
      </c>
      <c r="H1433" t="s">
        <v>3307</v>
      </c>
      <c r="I1433" t="s">
        <v>3355</v>
      </c>
    </row>
    <row r="1434" spans="1:9" x14ac:dyDescent="0.2">
      <c r="A1434" t="s">
        <v>4311</v>
      </c>
      <c r="B1434">
        <v>37000</v>
      </c>
      <c r="C1434" t="s">
        <v>4262</v>
      </c>
      <c r="D1434" t="s">
        <v>3357</v>
      </c>
      <c r="E1434" t="s">
        <v>4274</v>
      </c>
      <c r="F1434" t="s">
        <v>3356</v>
      </c>
      <c r="G1434" t="s">
        <v>7507</v>
      </c>
      <c r="H1434" t="s">
        <v>3357</v>
      </c>
    </row>
    <row r="1435" spans="1:9" x14ac:dyDescent="0.2">
      <c r="A1435" t="s">
        <v>4360</v>
      </c>
      <c r="B1435">
        <v>37201</v>
      </c>
      <c r="C1435" t="s">
        <v>4262</v>
      </c>
      <c r="D1435" t="s">
        <v>3359</v>
      </c>
      <c r="E1435" t="s">
        <v>4323</v>
      </c>
      <c r="F1435" t="s">
        <v>3358</v>
      </c>
      <c r="G1435" t="s">
        <v>7508</v>
      </c>
      <c r="H1435" t="s">
        <v>3357</v>
      </c>
      <c r="I1435" t="s">
        <v>3359</v>
      </c>
    </row>
    <row r="1436" spans="1:9" x14ac:dyDescent="0.2">
      <c r="A1436" t="s">
        <v>4408</v>
      </c>
      <c r="B1436">
        <v>37202</v>
      </c>
      <c r="C1436" t="s">
        <v>4262</v>
      </c>
      <c r="D1436" t="s">
        <v>3361</v>
      </c>
      <c r="E1436" t="s">
        <v>4323</v>
      </c>
      <c r="F1436" t="s">
        <v>3360</v>
      </c>
      <c r="G1436" t="s">
        <v>7509</v>
      </c>
      <c r="H1436" t="s">
        <v>3357</v>
      </c>
      <c r="I1436" t="s">
        <v>3361</v>
      </c>
    </row>
    <row r="1437" spans="1:9" x14ac:dyDescent="0.2">
      <c r="A1437" t="s">
        <v>4456</v>
      </c>
      <c r="B1437">
        <v>37203</v>
      </c>
      <c r="C1437" t="s">
        <v>4262</v>
      </c>
      <c r="D1437" t="s">
        <v>3363</v>
      </c>
      <c r="E1437" t="s">
        <v>4323</v>
      </c>
      <c r="F1437" t="s">
        <v>3362</v>
      </c>
      <c r="G1437" t="s">
        <v>7510</v>
      </c>
      <c r="H1437" t="s">
        <v>3357</v>
      </c>
      <c r="I1437" t="s">
        <v>3363</v>
      </c>
    </row>
    <row r="1438" spans="1:9" x14ac:dyDescent="0.2">
      <c r="A1438" t="s">
        <v>4504</v>
      </c>
      <c r="B1438">
        <v>37204</v>
      </c>
      <c r="C1438" t="s">
        <v>4262</v>
      </c>
      <c r="D1438" t="s">
        <v>3365</v>
      </c>
      <c r="E1438" t="s">
        <v>4323</v>
      </c>
      <c r="F1438" t="s">
        <v>3364</v>
      </c>
      <c r="G1438" t="s">
        <v>7511</v>
      </c>
      <c r="H1438" t="s">
        <v>3357</v>
      </c>
      <c r="I1438" t="s">
        <v>3365</v>
      </c>
    </row>
    <row r="1439" spans="1:9" x14ac:dyDescent="0.2">
      <c r="A1439" t="s">
        <v>4552</v>
      </c>
      <c r="B1439">
        <v>37205</v>
      </c>
      <c r="C1439" t="s">
        <v>4262</v>
      </c>
      <c r="D1439" t="s">
        <v>3367</v>
      </c>
      <c r="E1439" t="s">
        <v>4323</v>
      </c>
      <c r="F1439" t="s">
        <v>3366</v>
      </c>
      <c r="G1439" t="s">
        <v>7512</v>
      </c>
      <c r="H1439" t="s">
        <v>3357</v>
      </c>
      <c r="I1439" t="s">
        <v>3367</v>
      </c>
    </row>
    <row r="1440" spans="1:9" x14ac:dyDescent="0.2">
      <c r="A1440" t="s">
        <v>4600</v>
      </c>
      <c r="B1440">
        <v>37206</v>
      </c>
      <c r="C1440" t="s">
        <v>4262</v>
      </c>
      <c r="D1440" t="s">
        <v>3369</v>
      </c>
      <c r="E1440" t="s">
        <v>4323</v>
      </c>
      <c r="F1440" t="s">
        <v>3368</v>
      </c>
      <c r="G1440" t="s">
        <v>7513</v>
      </c>
      <c r="H1440" t="s">
        <v>3357</v>
      </c>
      <c r="I1440" t="s">
        <v>3369</v>
      </c>
    </row>
    <row r="1441" spans="1:9" x14ac:dyDescent="0.2">
      <c r="A1441" t="s">
        <v>4648</v>
      </c>
      <c r="B1441">
        <v>37207</v>
      </c>
      <c r="C1441" t="s">
        <v>4262</v>
      </c>
      <c r="D1441" t="s">
        <v>3371</v>
      </c>
      <c r="E1441" t="s">
        <v>4323</v>
      </c>
      <c r="F1441" t="s">
        <v>3370</v>
      </c>
      <c r="G1441" t="s">
        <v>7514</v>
      </c>
      <c r="H1441" t="s">
        <v>3357</v>
      </c>
      <c r="I1441" t="s">
        <v>3371</v>
      </c>
    </row>
    <row r="1442" spans="1:9" x14ac:dyDescent="0.2">
      <c r="A1442" t="s">
        <v>4696</v>
      </c>
      <c r="B1442">
        <v>37208</v>
      </c>
      <c r="C1442" t="s">
        <v>4262</v>
      </c>
      <c r="D1442" t="s">
        <v>3373</v>
      </c>
      <c r="E1442" t="s">
        <v>4323</v>
      </c>
      <c r="F1442" t="s">
        <v>3372</v>
      </c>
      <c r="G1442" t="s">
        <v>7515</v>
      </c>
      <c r="H1442" t="s">
        <v>3357</v>
      </c>
      <c r="I1442" t="s">
        <v>3373</v>
      </c>
    </row>
    <row r="1443" spans="1:9" x14ac:dyDescent="0.2">
      <c r="A1443" t="s">
        <v>4744</v>
      </c>
      <c r="B1443">
        <v>37322</v>
      </c>
      <c r="C1443" t="s">
        <v>4262</v>
      </c>
      <c r="D1443" t="s">
        <v>3375</v>
      </c>
      <c r="E1443" t="s">
        <v>4323</v>
      </c>
      <c r="F1443" t="s">
        <v>3374</v>
      </c>
      <c r="G1443" t="s">
        <v>7516</v>
      </c>
      <c r="H1443" t="s">
        <v>3357</v>
      </c>
      <c r="I1443" t="s">
        <v>3375</v>
      </c>
    </row>
    <row r="1444" spans="1:9" x14ac:dyDescent="0.2">
      <c r="A1444" t="s">
        <v>4792</v>
      </c>
      <c r="B1444">
        <v>37324</v>
      </c>
      <c r="C1444" t="s">
        <v>4262</v>
      </c>
      <c r="D1444" t="s">
        <v>3377</v>
      </c>
      <c r="E1444" t="s">
        <v>4323</v>
      </c>
      <c r="F1444" t="s">
        <v>3376</v>
      </c>
      <c r="G1444" t="s">
        <v>7517</v>
      </c>
      <c r="H1444" t="s">
        <v>3357</v>
      </c>
      <c r="I1444" t="s">
        <v>3377</v>
      </c>
    </row>
    <row r="1445" spans="1:9" x14ac:dyDescent="0.2">
      <c r="A1445" t="s">
        <v>4840</v>
      </c>
      <c r="B1445">
        <v>37341</v>
      </c>
      <c r="C1445" t="s">
        <v>4262</v>
      </c>
      <c r="D1445" t="s">
        <v>3379</v>
      </c>
      <c r="E1445" t="s">
        <v>4323</v>
      </c>
      <c r="F1445" t="s">
        <v>3378</v>
      </c>
      <c r="G1445" t="s">
        <v>7518</v>
      </c>
      <c r="H1445" t="s">
        <v>3357</v>
      </c>
      <c r="I1445" t="s">
        <v>3379</v>
      </c>
    </row>
    <row r="1446" spans="1:9" x14ac:dyDescent="0.2">
      <c r="A1446" t="s">
        <v>4888</v>
      </c>
      <c r="B1446">
        <v>37364</v>
      </c>
      <c r="C1446" t="s">
        <v>4262</v>
      </c>
      <c r="D1446" t="s">
        <v>3381</v>
      </c>
      <c r="E1446" t="s">
        <v>4323</v>
      </c>
      <c r="F1446" t="s">
        <v>3380</v>
      </c>
      <c r="G1446" t="s">
        <v>7519</v>
      </c>
      <c r="H1446" t="s">
        <v>3357</v>
      </c>
      <c r="I1446" t="s">
        <v>3381</v>
      </c>
    </row>
    <row r="1447" spans="1:9" x14ac:dyDescent="0.2">
      <c r="A1447" t="s">
        <v>4936</v>
      </c>
      <c r="B1447">
        <v>37386</v>
      </c>
      <c r="C1447" t="s">
        <v>4262</v>
      </c>
      <c r="D1447" t="s">
        <v>3383</v>
      </c>
      <c r="E1447" t="s">
        <v>4323</v>
      </c>
      <c r="F1447" t="s">
        <v>3382</v>
      </c>
      <c r="G1447" t="s">
        <v>7520</v>
      </c>
      <c r="H1447" t="s">
        <v>3357</v>
      </c>
      <c r="I1447" t="s">
        <v>3383</v>
      </c>
    </row>
    <row r="1448" spans="1:9" x14ac:dyDescent="0.2">
      <c r="A1448" t="s">
        <v>4984</v>
      </c>
      <c r="B1448">
        <v>37387</v>
      </c>
      <c r="C1448" t="s">
        <v>4262</v>
      </c>
      <c r="D1448" t="s">
        <v>3385</v>
      </c>
      <c r="E1448" t="s">
        <v>4323</v>
      </c>
      <c r="F1448" t="s">
        <v>3384</v>
      </c>
      <c r="G1448" t="s">
        <v>7521</v>
      </c>
      <c r="H1448" t="s">
        <v>3357</v>
      </c>
      <c r="I1448" t="s">
        <v>3385</v>
      </c>
    </row>
    <row r="1449" spans="1:9" x14ac:dyDescent="0.2">
      <c r="A1449" t="s">
        <v>5032</v>
      </c>
      <c r="B1449">
        <v>37403</v>
      </c>
      <c r="C1449" t="s">
        <v>4262</v>
      </c>
      <c r="D1449" t="s">
        <v>3387</v>
      </c>
      <c r="E1449" t="s">
        <v>4323</v>
      </c>
      <c r="F1449" t="s">
        <v>3386</v>
      </c>
      <c r="G1449" t="s">
        <v>7522</v>
      </c>
      <c r="H1449" t="s">
        <v>3357</v>
      </c>
      <c r="I1449" t="s">
        <v>3387</v>
      </c>
    </row>
    <row r="1450" spans="1:9" x14ac:dyDescent="0.2">
      <c r="A1450" t="s">
        <v>5079</v>
      </c>
      <c r="B1450">
        <v>37404</v>
      </c>
      <c r="C1450" t="s">
        <v>4262</v>
      </c>
      <c r="D1450" t="s">
        <v>3389</v>
      </c>
      <c r="E1450" t="s">
        <v>4323</v>
      </c>
      <c r="F1450" t="s">
        <v>3388</v>
      </c>
      <c r="G1450" t="s">
        <v>7523</v>
      </c>
      <c r="H1450" t="s">
        <v>3357</v>
      </c>
      <c r="I1450" t="s">
        <v>3389</v>
      </c>
    </row>
    <row r="1451" spans="1:9" x14ac:dyDescent="0.2">
      <c r="A1451" t="s">
        <v>5126</v>
      </c>
      <c r="B1451">
        <v>37406</v>
      </c>
      <c r="C1451" t="s">
        <v>4262</v>
      </c>
      <c r="D1451" t="s">
        <v>3391</v>
      </c>
      <c r="E1451" t="s">
        <v>4323</v>
      </c>
      <c r="F1451" t="s">
        <v>3390</v>
      </c>
      <c r="G1451" t="s">
        <v>7524</v>
      </c>
      <c r="H1451" t="s">
        <v>3357</v>
      </c>
      <c r="I1451" t="s">
        <v>3391</v>
      </c>
    </row>
    <row r="1452" spans="1:9" x14ac:dyDescent="0.2">
      <c r="A1452" t="s">
        <v>4312</v>
      </c>
      <c r="B1452">
        <v>38000</v>
      </c>
      <c r="C1452" t="s">
        <v>4263</v>
      </c>
      <c r="D1452" t="s">
        <v>3393</v>
      </c>
      <c r="E1452" t="s">
        <v>4274</v>
      </c>
      <c r="F1452" t="s">
        <v>3392</v>
      </c>
      <c r="G1452" t="s">
        <v>7525</v>
      </c>
      <c r="H1452" t="s">
        <v>3393</v>
      </c>
    </row>
    <row r="1453" spans="1:9" x14ac:dyDescent="0.2">
      <c r="A1453" t="s">
        <v>4361</v>
      </c>
      <c r="B1453">
        <v>38201</v>
      </c>
      <c r="C1453" t="s">
        <v>4263</v>
      </c>
      <c r="D1453" t="s">
        <v>3395</v>
      </c>
      <c r="E1453" t="s">
        <v>4323</v>
      </c>
      <c r="F1453" t="s">
        <v>3394</v>
      </c>
      <c r="G1453" t="s">
        <v>7526</v>
      </c>
      <c r="H1453" t="s">
        <v>3393</v>
      </c>
      <c r="I1453" t="s">
        <v>3395</v>
      </c>
    </row>
    <row r="1454" spans="1:9" x14ac:dyDescent="0.2">
      <c r="A1454" t="s">
        <v>4409</v>
      </c>
      <c r="B1454">
        <v>38202</v>
      </c>
      <c r="C1454" t="s">
        <v>4263</v>
      </c>
      <c r="D1454" t="s">
        <v>3397</v>
      </c>
      <c r="E1454" t="s">
        <v>4323</v>
      </c>
      <c r="F1454" t="s">
        <v>3396</v>
      </c>
      <c r="G1454" t="s">
        <v>7527</v>
      </c>
      <c r="H1454" t="s">
        <v>3393</v>
      </c>
      <c r="I1454" t="s">
        <v>3397</v>
      </c>
    </row>
    <row r="1455" spans="1:9" x14ac:dyDescent="0.2">
      <c r="A1455" t="s">
        <v>4457</v>
      </c>
      <c r="B1455">
        <v>38203</v>
      </c>
      <c r="C1455" t="s">
        <v>4263</v>
      </c>
      <c r="D1455" t="s">
        <v>3399</v>
      </c>
      <c r="E1455" t="s">
        <v>4323</v>
      </c>
      <c r="F1455" t="s">
        <v>3398</v>
      </c>
      <c r="G1455" t="s">
        <v>7528</v>
      </c>
      <c r="H1455" t="s">
        <v>3393</v>
      </c>
      <c r="I1455" t="s">
        <v>3399</v>
      </c>
    </row>
    <row r="1456" spans="1:9" x14ac:dyDescent="0.2">
      <c r="A1456" t="s">
        <v>4505</v>
      </c>
      <c r="B1456">
        <v>38204</v>
      </c>
      <c r="C1456" t="s">
        <v>4263</v>
      </c>
      <c r="D1456" t="s">
        <v>3401</v>
      </c>
      <c r="E1456" t="s">
        <v>4323</v>
      </c>
      <c r="F1456" t="s">
        <v>3400</v>
      </c>
      <c r="G1456" t="s">
        <v>7529</v>
      </c>
      <c r="H1456" t="s">
        <v>3393</v>
      </c>
      <c r="I1456" t="s">
        <v>3401</v>
      </c>
    </row>
    <row r="1457" spans="1:9" x14ac:dyDescent="0.2">
      <c r="A1457" t="s">
        <v>4553</v>
      </c>
      <c r="B1457">
        <v>38205</v>
      </c>
      <c r="C1457" t="s">
        <v>4263</v>
      </c>
      <c r="D1457" t="s">
        <v>3403</v>
      </c>
      <c r="E1457" t="s">
        <v>4323</v>
      </c>
      <c r="F1457" t="s">
        <v>3402</v>
      </c>
      <c r="G1457" t="s">
        <v>7530</v>
      </c>
      <c r="H1457" t="s">
        <v>3393</v>
      </c>
      <c r="I1457" t="s">
        <v>3403</v>
      </c>
    </row>
    <row r="1458" spans="1:9" x14ac:dyDescent="0.2">
      <c r="A1458" t="s">
        <v>4601</v>
      </c>
      <c r="B1458">
        <v>38206</v>
      </c>
      <c r="C1458" t="s">
        <v>4263</v>
      </c>
      <c r="D1458" t="s">
        <v>3405</v>
      </c>
      <c r="E1458" t="s">
        <v>4323</v>
      </c>
      <c r="F1458" t="s">
        <v>3404</v>
      </c>
      <c r="G1458" t="s">
        <v>7531</v>
      </c>
      <c r="H1458" t="s">
        <v>3393</v>
      </c>
      <c r="I1458" t="s">
        <v>3405</v>
      </c>
    </row>
    <row r="1459" spans="1:9" x14ac:dyDescent="0.2">
      <c r="A1459" t="s">
        <v>4649</v>
      </c>
      <c r="B1459">
        <v>38207</v>
      </c>
      <c r="C1459" t="s">
        <v>4263</v>
      </c>
      <c r="D1459" t="s">
        <v>3407</v>
      </c>
      <c r="E1459" t="s">
        <v>4323</v>
      </c>
      <c r="F1459" t="s">
        <v>3406</v>
      </c>
      <c r="G1459" t="s">
        <v>7532</v>
      </c>
      <c r="H1459" t="s">
        <v>3393</v>
      </c>
      <c r="I1459" t="s">
        <v>3407</v>
      </c>
    </row>
    <row r="1460" spans="1:9" x14ac:dyDescent="0.2">
      <c r="A1460" t="s">
        <v>4697</v>
      </c>
      <c r="B1460">
        <v>38210</v>
      </c>
      <c r="C1460" t="s">
        <v>4263</v>
      </c>
      <c r="D1460" t="s">
        <v>3409</v>
      </c>
      <c r="E1460" t="s">
        <v>4323</v>
      </c>
      <c r="F1460" t="s">
        <v>3408</v>
      </c>
      <c r="G1460" t="s">
        <v>7533</v>
      </c>
      <c r="H1460" t="s">
        <v>3393</v>
      </c>
      <c r="I1460" t="s">
        <v>3409</v>
      </c>
    </row>
    <row r="1461" spans="1:9" x14ac:dyDescent="0.2">
      <c r="A1461" t="s">
        <v>4745</v>
      </c>
      <c r="B1461">
        <v>38213</v>
      </c>
      <c r="C1461" t="s">
        <v>4263</v>
      </c>
      <c r="D1461" t="s">
        <v>3411</v>
      </c>
      <c r="E1461" t="s">
        <v>4323</v>
      </c>
      <c r="F1461" t="s">
        <v>3410</v>
      </c>
      <c r="G1461" t="s">
        <v>7534</v>
      </c>
      <c r="H1461" t="s">
        <v>3393</v>
      </c>
      <c r="I1461" t="s">
        <v>3411</v>
      </c>
    </row>
    <row r="1462" spans="1:9" x14ac:dyDescent="0.2">
      <c r="A1462" t="s">
        <v>4793</v>
      </c>
      <c r="B1462">
        <v>38214</v>
      </c>
      <c r="C1462" t="s">
        <v>4263</v>
      </c>
      <c r="D1462" t="s">
        <v>3413</v>
      </c>
      <c r="E1462" t="s">
        <v>4323</v>
      </c>
      <c r="F1462" t="s">
        <v>3412</v>
      </c>
      <c r="G1462" t="s">
        <v>7535</v>
      </c>
      <c r="H1462" t="s">
        <v>3393</v>
      </c>
      <c r="I1462" t="s">
        <v>3413</v>
      </c>
    </row>
    <row r="1463" spans="1:9" x14ac:dyDescent="0.2">
      <c r="A1463" t="s">
        <v>4841</v>
      </c>
      <c r="B1463">
        <v>38215</v>
      </c>
      <c r="C1463" t="s">
        <v>4263</v>
      </c>
      <c r="D1463" t="s">
        <v>3415</v>
      </c>
      <c r="E1463" t="s">
        <v>4323</v>
      </c>
      <c r="F1463" t="s">
        <v>3414</v>
      </c>
      <c r="G1463" t="s">
        <v>7536</v>
      </c>
      <c r="H1463" t="s">
        <v>3393</v>
      </c>
      <c r="I1463" t="s">
        <v>3415</v>
      </c>
    </row>
    <row r="1464" spans="1:9" x14ac:dyDescent="0.2">
      <c r="A1464" t="s">
        <v>4889</v>
      </c>
      <c r="B1464">
        <v>38356</v>
      </c>
      <c r="C1464" t="s">
        <v>4263</v>
      </c>
      <c r="D1464" t="s">
        <v>3417</v>
      </c>
      <c r="E1464" t="s">
        <v>4323</v>
      </c>
      <c r="F1464" t="s">
        <v>3416</v>
      </c>
      <c r="G1464" t="s">
        <v>7537</v>
      </c>
      <c r="H1464" t="s">
        <v>3393</v>
      </c>
      <c r="I1464" t="s">
        <v>3417</v>
      </c>
    </row>
    <row r="1465" spans="1:9" x14ac:dyDescent="0.2">
      <c r="A1465" t="s">
        <v>4937</v>
      </c>
      <c r="B1465">
        <v>38386</v>
      </c>
      <c r="C1465" t="s">
        <v>4263</v>
      </c>
      <c r="D1465" t="s">
        <v>3419</v>
      </c>
      <c r="E1465" t="s">
        <v>4323</v>
      </c>
      <c r="F1465" t="s">
        <v>3418</v>
      </c>
      <c r="G1465" t="s">
        <v>7538</v>
      </c>
      <c r="H1465" t="s">
        <v>3393</v>
      </c>
      <c r="I1465" t="s">
        <v>3419</v>
      </c>
    </row>
    <row r="1466" spans="1:9" x14ac:dyDescent="0.2">
      <c r="A1466" t="s">
        <v>4985</v>
      </c>
      <c r="B1466">
        <v>38401</v>
      </c>
      <c r="C1466" t="s">
        <v>4263</v>
      </c>
      <c r="D1466" t="s">
        <v>594</v>
      </c>
      <c r="E1466" t="s">
        <v>4323</v>
      </c>
      <c r="F1466" t="s">
        <v>3420</v>
      </c>
      <c r="G1466" t="s">
        <v>7539</v>
      </c>
      <c r="H1466" t="s">
        <v>3393</v>
      </c>
      <c r="I1466" t="s">
        <v>594</v>
      </c>
    </row>
    <row r="1467" spans="1:9" x14ac:dyDescent="0.2">
      <c r="A1467" t="s">
        <v>5033</v>
      </c>
      <c r="B1467">
        <v>38402</v>
      </c>
      <c r="C1467" t="s">
        <v>4263</v>
      </c>
      <c r="D1467" t="s">
        <v>3422</v>
      </c>
      <c r="E1467" t="s">
        <v>4323</v>
      </c>
      <c r="F1467" t="s">
        <v>3421</v>
      </c>
      <c r="G1467" t="s">
        <v>7540</v>
      </c>
      <c r="H1467" t="s">
        <v>3393</v>
      </c>
      <c r="I1467" t="s">
        <v>3422</v>
      </c>
    </row>
    <row r="1468" spans="1:9" x14ac:dyDescent="0.2">
      <c r="A1468" t="s">
        <v>5080</v>
      </c>
      <c r="B1468">
        <v>38422</v>
      </c>
      <c r="C1468" t="s">
        <v>4263</v>
      </c>
      <c r="D1468" t="s">
        <v>3424</v>
      </c>
      <c r="E1468" t="s">
        <v>4323</v>
      </c>
      <c r="F1468" t="s">
        <v>3423</v>
      </c>
      <c r="G1468" t="s">
        <v>7541</v>
      </c>
      <c r="H1468" t="s">
        <v>3393</v>
      </c>
      <c r="I1468" t="s">
        <v>3424</v>
      </c>
    </row>
    <row r="1469" spans="1:9" x14ac:dyDescent="0.2">
      <c r="A1469" t="s">
        <v>5127</v>
      </c>
      <c r="B1469">
        <v>38442</v>
      </c>
      <c r="C1469" t="s">
        <v>4263</v>
      </c>
      <c r="D1469" t="s">
        <v>3426</v>
      </c>
      <c r="E1469" t="s">
        <v>4323</v>
      </c>
      <c r="F1469" t="s">
        <v>3425</v>
      </c>
      <c r="G1469" t="s">
        <v>7542</v>
      </c>
      <c r="H1469" t="s">
        <v>3393</v>
      </c>
      <c r="I1469" t="s">
        <v>3426</v>
      </c>
    </row>
    <row r="1470" spans="1:9" x14ac:dyDescent="0.2">
      <c r="A1470" t="s">
        <v>5172</v>
      </c>
      <c r="B1470">
        <v>38484</v>
      </c>
      <c r="C1470" t="s">
        <v>4263</v>
      </c>
      <c r="D1470" t="s">
        <v>3428</v>
      </c>
      <c r="E1470" t="s">
        <v>4323</v>
      </c>
      <c r="F1470" t="s">
        <v>3427</v>
      </c>
      <c r="G1470" t="s">
        <v>7543</v>
      </c>
      <c r="H1470" t="s">
        <v>3393</v>
      </c>
      <c r="I1470" t="s">
        <v>3428</v>
      </c>
    </row>
    <row r="1471" spans="1:9" x14ac:dyDescent="0.2">
      <c r="A1471" t="s">
        <v>5217</v>
      </c>
      <c r="B1471">
        <v>38488</v>
      </c>
      <c r="C1471" t="s">
        <v>4263</v>
      </c>
      <c r="D1471" t="s">
        <v>3430</v>
      </c>
      <c r="E1471" t="s">
        <v>4323</v>
      </c>
      <c r="F1471" t="s">
        <v>3429</v>
      </c>
      <c r="G1471" t="s">
        <v>7544</v>
      </c>
      <c r="H1471" t="s">
        <v>3393</v>
      </c>
      <c r="I1471" t="s">
        <v>3430</v>
      </c>
    </row>
    <row r="1472" spans="1:9" x14ac:dyDescent="0.2">
      <c r="A1472" t="s">
        <v>5256</v>
      </c>
      <c r="B1472">
        <v>38506</v>
      </c>
      <c r="C1472" t="s">
        <v>4263</v>
      </c>
      <c r="D1472" t="s">
        <v>3432</v>
      </c>
      <c r="E1472" t="s">
        <v>4323</v>
      </c>
      <c r="F1472" t="s">
        <v>3431</v>
      </c>
      <c r="G1472" t="s">
        <v>7545</v>
      </c>
      <c r="H1472" t="s">
        <v>3393</v>
      </c>
      <c r="I1472" t="s">
        <v>3432</v>
      </c>
    </row>
    <row r="1473" spans="1:9" x14ac:dyDescent="0.2">
      <c r="A1473" t="s">
        <v>4313</v>
      </c>
      <c r="B1473">
        <v>39000</v>
      </c>
      <c r="C1473" t="s">
        <v>4264</v>
      </c>
      <c r="D1473" t="s">
        <v>3434</v>
      </c>
      <c r="E1473" t="s">
        <v>4274</v>
      </c>
      <c r="F1473" t="s">
        <v>3433</v>
      </c>
      <c r="G1473" t="s">
        <v>7546</v>
      </c>
      <c r="H1473" t="s">
        <v>3434</v>
      </c>
    </row>
    <row r="1474" spans="1:9" x14ac:dyDescent="0.2">
      <c r="A1474" t="s">
        <v>4362</v>
      </c>
      <c r="B1474">
        <v>39201</v>
      </c>
      <c r="C1474" t="s">
        <v>4264</v>
      </c>
      <c r="D1474" t="s">
        <v>3436</v>
      </c>
      <c r="E1474" t="s">
        <v>4323</v>
      </c>
      <c r="F1474" t="s">
        <v>3435</v>
      </c>
      <c r="G1474" t="s">
        <v>7547</v>
      </c>
      <c r="H1474" t="s">
        <v>3434</v>
      </c>
      <c r="I1474" t="s">
        <v>3436</v>
      </c>
    </row>
    <row r="1475" spans="1:9" x14ac:dyDescent="0.2">
      <c r="A1475" t="s">
        <v>4410</v>
      </c>
      <c r="B1475">
        <v>39202</v>
      </c>
      <c r="C1475" t="s">
        <v>4264</v>
      </c>
      <c r="D1475" t="s">
        <v>3438</v>
      </c>
      <c r="E1475" t="s">
        <v>4323</v>
      </c>
      <c r="F1475" t="s">
        <v>3437</v>
      </c>
      <c r="G1475" t="s">
        <v>7548</v>
      </c>
      <c r="H1475" t="s">
        <v>3434</v>
      </c>
      <c r="I1475" t="s">
        <v>3438</v>
      </c>
    </row>
    <row r="1476" spans="1:9" x14ac:dyDescent="0.2">
      <c r="A1476" t="s">
        <v>4458</v>
      </c>
      <c r="B1476">
        <v>39203</v>
      </c>
      <c r="C1476" t="s">
        <v>4264</v>
      </c>
      <c r="D1476" t="s">
        <v>3440</v>
      </c>
      <c r="E1476" t="s">
        <v>4323</v>
      </c>
      <c r="F1476" t="s">
        <v>3439</v>
      </c>
      <c r="G1476" t="s">
        <v>7549</v>
      </c>
      <c r="H1476" t="s">
        <v>3434</v>
      </c>
      <c r="I1476" t="s">
        <v>3440</v>
      </c>
    </row>
    <row r="1477" spans="1:9" x14ac:dyDescent="0.2">
      <c r="A1477" t="s">
        <v>4506</v>
      </c>
      <c r="B1477">
        <v>39204</v>
      </c>
      <c r="C1477" t="s">
        <v>4264</v>
      </c>
      <c r="D1477" t="s">
        <v>3442</v>
      </c>
      <c r="E1477" t="s">
        <v>4323</v>
      </c>
      <c r="F1477" t="s">
        <v>3441</v>
      </c>
      <c r="G1477" t="s">
        <v>7550</v>
      </c>
      <c r="H1477" t="s">
        <v>3434</v>
      </c>
      <c r="I1477" t="s">
        <v>3442</v>
      </c>
    </row>
    <row r="1478" spans="1:9" x14ac:dyDescent="0.2">
      <c r="A1478" t="s">
        <v>4554</v>
      </c>
      <c r="B1478">
        <v>39205</v>
      </c>
      <c r="C1478" t="s">
        <v>4264</v>
      </c>
      <c r="D1478" t="s">
        <v>3444</v>
      </c>
      <c r="E1478" t="s">
        <v>4323</v>
      </c>
      <c r="F1478" t="s">
        <v>3443</v>
      </c>
      <c r="G1478" t="s">
        <v>7551</v>
      </c>
      <c r="H1478" t="s">
        <v>3434</v>
      </c>
      <c r="I1478" t="s">
        <v>3444</v>
      </c>
    </row>
    <row r="1479" spans="1:9" x14ac:dyDescent="0.2">
      <c r="A1479" t="s">
        <v>4602</v>
      </c>
      <c r="B1479">
        <v>39206</v>
      </c>
      <c r="C1479" t="s">
        <v>4264</v>
      </c>
      <c r="D1479" t="s">
        <v>3446</v>
      </c>
      <c r="E1479" t="s">
        <v>4323</v>
      </c>
      <c r="F1479" t="s">
        <v>3445</v>
      </c>
      <c r="G1479" t="s">
        <v>7552</v>
      </c>
      <c r="H1479" t="s">
        <v>3434</v>
      </c>
      <c r="I1479" t="s">
        <v>3446</v>
      </c>
    </row>
    <row r="1480" spans="1:9" x14ac:dyDescent="0.2">
      <c r="A1480" t="s">
        <v>4650</v>
      </c>
      <c r="B1480">
        <v>39208</v>
      </c>
      <c r="C1480" t="s">
        <v>4264</v>
      </c>
      <c r="D1480" t="s">
        <v>3448</v>
      </c>
      <c r="E1480" t="s">
        <v>4323</v>
      </c>
      <c r="F1480" t="s">
        <v>3447</v>
      </c>
      <c r="G1480" t="s">
        <v>7553</v>
      </c>
      <c r="H1480" t="s">
        <v>3434</v>
      </c>
      <c r="I1480" t="s">
        <v>3448</v>
      </c>
    </row>
    <row r="1481" spans="1:9" x14ac:dyDescent="0.2">
      <c r="A1481" t="s">
        <v>4698</v>
      </c>
      <c r="B1481">
        <v>39209</v>
      </c>
      <c r="C1481" t="s">
        <v>4264</v>
      </c>
      <c r="D1481" t="s">
        <v>3450</v>
      </c>
      <c r="E1481" t="s">
        <v>4323</v>
      </c>
      <c r="F1481" t="s">
        <v>3449</v>
      </c>
      <c r="G1481" t="s">
        <v>7554</v>
      </c>
      <c r="H1481" t="s">
        <v>3434</v>
      </c>
      <c r="I1481" t="s">
        <v>3450</v>
      </c>
    </row>
    <row r="1482" spans="1:9" x14ac:dyDescent="0.2">
      <c r="A1482" t="s">
        <v>4746</v>
      </c>
      <c r="B1482">
        <v>39210</v>
      </c>
      <c r="C1482" t="s">
        <v>4264</v>
      </c>
      <c r="D1482" t="s">
        <v>3452</v>
      </c>
      <c r="E1482" t="s">
        <v>4323</v>
      </c>
      <c r="F1482" t="s">
        <v>3451</v>
      </c>
      <c r="G1482" t="s">
        <v>7555</v>
      </c>
      <c r="H1482" t="s">
        <v>3434</v>
      </c>
      <c r="I1482" t="s">
        <v>3452</v>
      </c>
    </row>
    <row r="1483" spans="1:9" x14ac:dyDescent="0.2">
      <c r="A1483" t="s">
        <v>4794</v>
      </c>
      <c r="B1483">
        <v>39211</v>
      </c>
      <c r="C1483" t="s">
        <v>4264</v>
      </c>
      <c r="D1483" t="s">
        <v>3454</v>
      </c>
      <c r="E1483" t="s">
        <v>4323</v>
      </c>
      <c r="F1483" t="s">
        <v>3453</v>
      </c>
      <c r="G1483" t="s">
        <v>7556</v>
      </c>
      <c r="H1483" t="s">
        <v>3434</v>
      </c>
      <c r="I1483" t="s">
        <v>3454</v>
      </c>
    </row>
    <row r="1484" spans="1:9" x14ac:dyDescent="0.2">
      <c r="A1484" t="s">
        <v>4842</v>
      </c>
      <c r="B1484">
        <v>39212</v>
      </c>
      <c r="C1484" t="s">
        <v>4264</v>
      </c>
      <c r="D1484" t="s">
        <v>3456</v>
      </c>
      <c r="E1484" t="s">
        <v>4323</v>
      </c>
      <c r="F1484" t="s">
        <v>3455</v>
      </c>
      <c r="G1484" t="s">
        <v>7557</v>
      </c>
      <c r="H1484" t="s">
        <v>3434</v>
      </c>
      <c r="I1484" t="s">
        <v>3456</v>
      </c>
    </row>
    <row r="1485" spans="1:9" x14ac:dyDescent="0.2">
      <c r="A1485" t="s">
        <v>4890</v>
      </c>
      <c r="B1485">
        <v>39301</v>
      </c>
      <c r="C1485" t="s">
        <v>4264</v>
      </c>
      <c r="D1485" t="s">
        <v>3458</v>
      </c>
      <c r="E1485" t="s">
        <v>4323</v>
      </c>
      <c r="F1485" t="s">
        <v>3457</v>
      </c>
      <c r="G1485" t="s">
        <v>7558</v>
      </c>
      <c r="H1485" t="s">
        <v>3434</v>
      </c>
      <c r="I1485" t="s">
        <v>3458</v>
      </c>
    </row>
    <row r="1486" spans="1:9" x14ac:dyDescent="0.2">
      <c r="A1486" t="s">
        <v>4938</v>
      </c>
      <c r="B1486">
        <v>39302</v>
      </c>
      <c r="C1486" t="s">
        <v>4264</v>
      </c>
      <c r="D1486" t="s">
        <v>3460</v>
      </c>
      <c r="E1486" t="s">
        <v>4323</v>
      </c>
      <c r="F1486" t="s">
        <v>3459</v>
      </c>
      <c r="G1486" t="s">
        <v>7559</v>
      </c>
      <c r="H1486" t="s">
        <v>3434</v>
      </c>
      <c r="I1486" t="s">
        <v>3460</v>
      </c>
    </row>
    <row r="1487" spans="1:9" x14ac:dyDescent="0.2">
      <c r="A1487" t="s">
        <v>4986</v>
      </c>
      <c r="B1487">
        <v>39303</v>
      </c>
      <c r="C1487" t="s">
        <v>4264</v>
      </c>
      <c r="D1487" t="s">
        <v>3462</v>
      </c>
      <c r="E1487" t="s">
        <v>4323</v>
      </c>
      <c r="F1487" t="s">
        <v>3461</v>
      </c>
      <c r="G1487" t="s">
        <v>7560</v>
      </c>
      <c r="H1487" t="s">
        <v>3434</v>
      </c>
      <c r="I1487" t="s">
        <v>3462</v>
      </c>
    </row>
    <row r="1488" spans="1:9" x14ac:dyDescent="0.2">
      <c r="A1488" t="s">
        <v>5034</v>
      </c>
      <c r="B1488">
        <v>39304</v>
      </c>
      <c r="C1488" t="s">
        <v>4264</v>
      </c>
      <c r="D1488" t="s">
        <v>3464</v>
      </c>
      <c r="E1488" t="s">
        <v>4323</v>
      </c>
      <c r="F1488" t="s">
        <v>3463</v>
      </c>
      <c r="G1488" t="s">
        <v>7561</v>
      </c>
      <c r="H1488" t="s">
        <v>3434</v>
      </c>
      <c r="I1488" t="s">
        <v>3464</v>
      </c>
    </row>
    <row r="1489" spans="1:9" x14ac:dyDescent="0.2">
      <c r="A1489" t="s">
        <v>5081</v>
      </c>
      <c r="B1489">
        <v>39305</v>
      </c>
      <c r="C1489" t="s">
        <v>4264</v>
      </c>
      <c r="D1489" t="s">
        <v>3466</v>
      </c>
      <c r="E1489" t="s">
        <v>4323</v>
      </c>
      <c r="F1489" t="s">
        <v>3465</v>
      </c>
      <c r="G1489" t="s">
        <v>7562</v>
      </c>
      <c r="H1489" t="s">
        <v>3434</v>
      </c>
      <c r="I1489" t="s">
        <v>3466</v>
      </c>
    </row>
    <row r="1490" spans="1:9" x14ac:dyDescent="0.2">
      <c r="A1490" t="s">
        <v>5128</v>
      </c>
      <c r="B1490">
        <v>39306</v>
      </c>
      <c r="C1490" t="s">
        <v>4264</v>
      </c>
      <c r="D1490" t="s">
        <v>3468</v>
      </c>
      <c r="E1490" t="s">
        <v>4323</v>
      </c>
      <c r="F1490" t="s">
        <v>3467</v>
      </c>
      <c r="G1490" t="s">
        <v>7563</v>
      </c>
      <c r="H1490" t="s">
        <v>3434</v>
      </c>
      <c r="I1490" t="s">
        <v>3468</v>
      </c>
    </row>
    <row r="1491" spans="1:9" x14ac:dyDescent="0.2">
      <c r="A1491" t="s">
        <v>5173</v>
      </c>
      <c r="B1491">
        <v>39307</v>
      </c>
      <c r="C1491" t="s">
        <v>4264</v>
      </c>
      <c r="D1491" t="s">
        <v>3470</v>
      </c>
      <c r="E1491" t="s">
        <v>4323</v>
      </c>
      <c r="F1491" t="s">
        <v>3469</v>
      </c>
      <c r="G1491" t="s">
        <v>7564</v>
      </c>
      <c r="H1491" t="s">
        <v>3434</v>
      </c>
      <c r="I1491" t="s">
        <v>3470</v>
      </c>
    </row>
    <row r="1492" spans="1:9" x14ac:dyDescent="0.2">
      <c r="A1492" t="s">
        <v>5218</v>
      </c>
      <c r="B1492">
        <v>39341</v>
      </c>
      <c r="C1492" t="s">
        <v>4264</v>
      </c>
      <c r="D1492" t="s">
        <v>3472</v>
      </c>
      <c r="E1492" t="s">
        <v>4323</v>
      </c>
      <c r="F1492" t="s">
        <v>3471</v>
      </c>
      <c r="G1492" t="s">
        <v>7565</v>
      </c>
      <c r="H1492" t="s">
        <v>3434</v>
      </c>
      <c r="I1492" t="s">
        <v>3472</v>
      </c>
    </row>
    <row r="1493" spans="1:9" x14ac:dyDescent="0.2">
      <c r="A1493" t="s">
        <v>5257</v>
      </c>
      <c r="B1493">
        <v>39344</v>
      </c>
      <c r="C1493" t="s">
        <v>4264</v>
      </c>
      <c r="D1493" t="s">
        <v>3474</v>
      </c>
      <c r="E1493" t="s">
        <v>4323</v>
      </c>
      <c r="F1493" t="s">
        <v>3473</v>
      </c>
      <c r="G1493" t="s">
        <v>7566</v>
      </c>
      <c r="H1493" t="s">
        <v>3434</v>
      </c>
      <c r="I1493" t="s">
        <v>3474</v>
      </c>
    </row>
    <row r="1494" spans="1:9" x14ac:dyDescent="0.2">
      <c r="A1494" t="s">
        <v>5295</v>
      </c>
      <c r="B1494">
        <v>39363</v>
      </c>
      <c r="C1494" t="s">
        <v>4264</v>
      </c>
      <c r="D1494" t="s">
        <v>3476</v>
      </c>
      <c r="E1494" t="s">
        <v>4323</v>
      </c>
      <c r="F1494" t="s">
        <v>3475</v>
      </c>
      <c r="G1494" t="s">
        <v>7567</v>
      </c>
      <c r="H1494" t="s">
        <v>3434</v>
      </c>
      <c r="I1494" t="s">
        <v>3476</v>
      </c>
    </row>
    <row r="1495" spans="1:9" x14ac:dyDescent="0.2">
      <c r="A1495" t="s">
        <v>5332</v>
      </c>
      <c r="B1495">
        <v>39364</v>
      </c>
      <c r="C1495" t="s">
        <v>4264</v>
      </c>
      <c r="D1495" t="s">
        <v>3478</v>
      </c>
      <c r="E1495" t="s">
        <v>4323</v>
      </c>
      <c r="F1495" t="s">
        <v>3477</v>
      </c>
      <c r="G1495" t="s">
        <v>7568</v>
      </c>
      <c r="H1495" t="s">
        <v>3434</v>
      </c>
      <c r="I1495" t="s">
        <v>3478</v>
      </c>
    </row>
    <row r="1496" spans="1:9" x14ac:dyDescent="0.2">
      <c r="A1496" t="s">
        <v>5368</v>
      </c>
      <c r="B1496">
        <v>39386</v>
      </c>
      <c r="C1496" t="s">
        <v>4264</v>
      </c>
      <c r="D1496" t="s">
        <v>3480</v>
      </c>
      <c r="E1496" t="s">
        <v>4323</v>
      </c>
      <c r="F1496" t="s">
        <v>3479</v>
      </c>
      <c r="G1496" t="s">
        <v>7569</v>
      </c>
      <c r="H1496" t="s">
        <v>3434</v>
      </c>
      <c r="I1496" t="s">
        <v>3480</v>
      </c>
    </row>
    <row r="1497" spans="1:9" x14ac:dyDescent="0.2">
      <c r="A1497" t="s">
        <v>5403</v>
      </c>
      <c r="B1497">
        <v>39387</v>
      </c>
      <c r="C1497" t="s">
        <v>4264</v>
      </c>
      <c r="D1497" t="s">
        <v>3482</v>
      </c>
      <c r="E1497" t="s">
        <v>4323</v>
      </c>
      <c r="F1497" t="s">
        <v>3481</v>
      </c>
      <c r="G1497" t="s">
        <v>7570</v>
      </c>
      <c r="H1497" t="s">
        <v>3434</v>
      </c>
      <c r="I1497" t="s">
        <v>3482</v>
      </c>
    </row>
    <row r="1498" spans="1:9" x14ac:dyDescent="0.2">
      <c r="A1498" t="s">
        <v>5437</v>
      </c>
      <c r="B1498">
        <v>39401</v>
      </c>
      <c r="C1498" t="s">
        <v>4264</v>
      </c>
      <c r="D1498" t="s">
        <v>3484</v>
      </c>
      <c r="E1498" t="s">
        <v>4323</v>
      </c>
      <c r="F1498" t="s">
        <v>3483</v>
      </c>
      <c r="G1498" t="s">
        <v>7571</v>
      </c>
      <c r="H1498" t="s">
        <v>3434</v>
      </c>
      <c r="I1498" t="s">
        <v>3484</v>
      </c>
    </row>
    <row r="1499" spans="1:9" x14ac:dyDescent="0.2">
      <c r="A1499" t="s">
        <v>5469</v>
      </c>
      <c r="B1499">
        <v>39402</v>
      </c>
      <c r="C1499" t="s">
        <v>4264</v>
      </c>
      <c r="D1499" t="s">
        <v>3486</v>
      </c>
      <c r="E1499" t="s">
        <v>4323</v>
      </c>
      <c r="F1499" t="s">
        <v>3485</v>
      </c>
      <c r="G1499" t="s">
        <v>7572</v>
      </c>
      <c r="H1499" t="s">
        <v>3434</v>
      </c>
      <c r="I1499" t="s">
        <v>3486</v>
      </c>
    </row>
    <row r="1500" spans="1:9" x14ac:dyDescent="0.2">
      <c r="A1500" t="s">
        <v>5500</v>
      </c>
      <c r="B1500">
        <v>39403</v>
      </c>
      <c r="C1500" t="s">
        <v>4264</v>
      </c>
      <c r="D1500" t="s">
        <v>3488</v>
      </c>
      <c r="E1500" t="s">
        <v>4323</v>
      </c>
      <c r="F1500" t="s">
        <v>3487</v>
      </c>
      <c r="G1500" t="s">
        <v>7573</v>
      </c>
      <c r="H1500" t="s">
        <v>3434</v>
      </c>
      <c r="I1500" t="s">
        <v>3488</v>
      </c>
    </row>
    <row r="1501" spans="1:9" x14ac:dyDescent="0.2">
      <c r="A1501" t="s">
        <v>5528</v>
      </c>
      <c r="B1501">
        <v>39405</v>
      </c>
      <c r="C1501" t="s">
        <v>4264</v>
      </c>
      <c r="D1501" t="s">
        <v>7574</v>
      </c>
      <c r="E1501" t="s">
        <v>4323</v>
      </c>
      <c r="F1501" t="s">
        <v>3489</v>
      </c>
      <c r="G1501" t="s">
        <v>7575</v>
      </c>
      <c r="H1501" t="s">
        <v>3434</v>
      </c>
      <c r="I1501" t="s">
        <v>3490</v>
      </c>
    </row>
    <row r="1502" spans="1:9" x14ac:dyDescent="0.2">
      <c r="A1502" t="s">
        <v>5556</v>
      </c>
      <c r="B1502">
        <v>39410</v>
      </c>
      <c r="C1502" t="s">
        <v>4264</v>
      </c>
      <c r="D1502" t="s">
        <v>3492</v>
      </c>
      <c r="E1502" t="s">
        <v>4323</v>
      </c>
      <c r="F1502" t="s">
        <v>3491</v>
      </c>
      <c r="G1502" t="s">
        <v>7576</v>
      </c>
      <c r="H1502" t="s">
        <v>3434</v>
      </c>
      <c r="I1502" t="s">
        <v>3492</v>
      </c>
    </row>
    <row r="1503" spans="1:9" x14ac:dyDescent="0.2">
      <c r="A1503" t="s">
        <v>5583</v>
      </c>
      <c r="B1503">
        <v>39411</v>
      </c>
      <c r="C1503" t="s">
        <v>4264</v>
      </c>
      <c r="D1503" t="s">
        <v>3494</v>
      </c>
      <c r="E1503" t="s">
        <v>4323</v>
      </c>
      <c r="F1503" t="s">
        <v>3493</v>
      </c>
      <c r="G1503" t="s">
        <v>7577</v>
      </c>
      <c r="H1503" t="s">
        <v>3434</v>
      </c>
      <c r="I1503" t="s">
        <v>3494</v>
      </c>
    </row>
    <row r="1504" spans="1:9" x14ac:dyDescent="0.2">
      <c r="A1504" t="s">
        <v>5608</v>
      </c>
      <c r="B1504">
        <v>39412</v>
      </c>
      <c r="C1504" t="s">
        <v>4264</v>
      </c>
      <c r="D1504" t="s">
        <v>3496</v>
      </c>
      <c r="E1504" t="s">
        <v>4323</v>
      </c>
      <c r="F1504" t="s">
        <v>3495</v>
      </c>
      <c r="G1504" t="s">
        <v>7578</v>
      </c>
      <c r="H1504" t="s">
        <v>3434</v>
      </c>
      <c r="I1504" t="s">
        <v>3496</v>
      </c>
    </row>
    <row r="1505" spans="1:9" x14ac:dyDescent="0.2">
      <c r="A1505" t="s">
        <v>5633</v>
      </c>
      <c r="B1505">
        <v>39424</v>
      </c>
      <c r="C1505" t="s">
        <v>4264</v>
      </c>
      <c r="D1505" t="s">
        <v>3498</v>
      </c>
      <c r="E1505" t="s">
        <v>4323</v>
      </c>
      <c r="F1505" t="s">
        <v>3497</v>
      </c>
      <c r="G1505" t="s">
        <v>7579</v>
      </c>
      <c r="H1505" t="s">
        <v>3434</v>
      </c>
      <c r="I1505" t="s">
        <v>3498</v>
      </c>
    </row>
    <row r="1506" spans="1:9" x14ac:dyDescent="0.2">
      <c r="A1506" t="s">
        <v>5658</v>
      </c>
      <c r="B1506">
        <v>39427</v>
      </c>
      <c r="C1506" t="s">
        <v>4264</v>
      </c>
      <c r="D1506" t="s">
        <v>3500</v>
      </c>
      <c r="E1506" t="s">
        <v>4323</v>
      </c>
      <c r="F1506" t="s">
        <v>3499</v>
      </c>
      <c r="G1506" t="s">
        <v>7580</v>
      </c>
      <c r="H1506" t="s">
        <v>3434</v>
      </c>
      <c r="I1506" t="s">
        <v>3500</v>
      </c>
    </row>
    <row r="1507" spans="1:9" x14ac:dyDescent="0.2">
      <c r="A1507" t="s">
        <v>5681</v>
      </c>
      <c r="B1507">
        <v>39428</v>
      </c>
      <c r="C1507" t="s">
        <v>4264</v>
      </c>
      <c r="D1507" t="s">
        <v>3502</v>
      </c>
      <c r="E1507" t="s">
        <v>4323</v>
      </c>
      <c r="F1507" t="s">
        <v>3501</v>
      </c>
      <c r="G1507" t="s">
        <v>7581</v>
      </c>
      <c r="H1507" t="s">
        <v>3434</v>
      </c>
      <c r="I1507" t="s">
        <v>3502</v>
      </c>
    </row>
    <row r="1508" spans="1:9" x14ac:dyDescent="0.2">
      <c r="A1508" t="s">
        <v>4314</v>
      </c>
      <c r="B1508">
        <v>40000</v>
      </c>
      <c r="C1508" t="s">
        <v>4265</v>
      </c>
      <c r="D1508" t="s">
        <v>3504</v>
      </c>
      <c r="E1508" t="s">
        <v>4274</v>
      </c>
      <c r="F1508" t="s">
        <v>3503</v>
      </c>
      <c r="G1508" t="s">
        <v>7582</v>
      </c>
      <c r="H1508" t="s">
        <v>3504</v>
      </c>
    </row>
    <row r="1509" spans="1:9" x14ac:dyDescent="0.2">
      <c r="A1509" t="s">
        <v>4363</v>
      </c>
      <c r="B1509">
        <v>40100</v>
      </c>
      <c r="C1509" t="s">
        <v>4265</v>
      </c>
      <c r="D1509" t="s">
        <v>3506</v>
      </c>
      <c r="E1509" t="s">
        <v>4323</v>
      </c>
      <c r="F1509" t="s">
        <v>3505</v>
      </c>
      <c r="G1509" t="s">
        <v>7583</v>
      </c>
      <c r="H1509" t="s">
        <v>3504</v>
      </c>
      <c r="I1509" t="s">
        <v>3506</v>
      </c>
    </row>
    <row r="1510" spans="1:9" x14ac:dyDescent="0.2">
      <c r="A1510" t="s">
        <v>4411</v>
      </c>
      <c r="B1510">
        <v>40130</v>
      </c>
      <c r="C1510" t="s">
        <v>4265</v>
      </c>
      <c r="D1510" t="s">
        <v>3508</v>
      </c>
      <c r="E1510" t="s">
        <v>4323</v>
      </c>
      <c r="F1510" t="s">
        <v>3507</v>
      </c>
      <c r="G1510" t="s">
        <v>7584</v>
      </c>
      <c r="H1510" t="s">
        <v>3504</v>
      </c>
      <c r="I1510" t="s">
        <v>3508</v>
      </c>
    </row>
    <row r="1511" spans="1:9" x14ac:dyDescent="0.2">
      <c r="A1511" t="s">
        <v>4459</v>
      </c>
      <c r="B1511">
        <v>40202</v>
      </c>
      <c r="C1511" t="s">
        <v>4265</v>
      </c>
      <c r="D1511" t="s">
        <v>3510</v>
      </c>
      <c r="E1511" t="s">
        <v>4323</v>
      </c>
      <c r="F1511" t="s">
        <v>3509</v>
      </c>
      <c r="G1511" t="s">
        <v>7585</v>
      </c>
      <c r="H1511" t="s">
        <v>3504</v>
      </c>
      <c r="I1511" t="s">
        <v>3510</v>
      </c>
    </row>
    <row r="1512" spans="1:9" x14ac:dyDescent="0.2">
      <c r="A1512" t="s">
        <v>4507</v>
      </c>
      <c r="B1512">
        <v>40203</v>
      </c>
      <c r="C1512" t="s">
        <v>4265</v>
      </c>
      <c r="D1512" t="s">
        <v>3512</v>
      </c>
      <c r="E1512" t="s">
        <v>4323</v>
      </c>
      <c r="F1512" t="s">
        <v>3511</v>
      </c>
      <c r="G1512" t="s">
        <v>7586</v>
      </c>
      <c r="H1512" t="s">
        <v>3504</v>
      </c>
      <c r="I1512" t="s">
        <v>3512</v>
      </c>
    </row>
    <row r="1513" spans="1:9" x14ac:dyDescent="0.2">
      <c r="A1513" t="s">
        <v>4555</v>
      </c>
      <c r="B1513">
        <v>40204</v>
      </c>
      <c r="C1513" t="s">
        <v>4265</v>
      </c>
      <c r="D1513" t="s">
        <v>3514</v>
      </c>
      <c r="E1513" t="s">
        <v>4323</v>
      </c>
      <c r="F1513" t="s">
        <v>3513</v>
      </c>
      <c r="G1513" t="s">
        <v>7587</v>
      </c>
      <c r="H1513" t="s">
        <v>3504</v>
      </c>
      <c r="I1513" t="s">
        <v>3514</v>
      </c>
    </row>
    <row r="1514" spans="1:9" x14ac:dyDescent="0.2">
      <c r="A1514" t="s">
        <v>4603</v>
      </c>
      <c r="B1514">
        <v>40205</v>
      </c>
      <c r="C1514" t="s">
        <v>4265</v>
      </c>
      <c r="D1514" t="s">
        <v>3516</v>
      </c>
      <c r="E1514" t="s">
        <v>4323</v>
      </c>
      <c r="F1514" t="s">
        <v>3515</v>
      </c>
      <c r="G1514" t="s">
        <v>7588</v>
      </c>
      <c r="H1514" t="s">
        <v>3504</v>
      </c>
      <c r="I1514" t="s">
        <v>3516</v>
      </c>
    </row>
    <row r="1515" spans="1:9" x14ac:dyDescent="0.2">
      <c r="A1515" t="s">
        <v>4651</v>
      </c>
      <c r="B1515">
        <v>40206</v>
      </c>
      <c r="C1515" t="s">
        <v>4265</v>
      </c>
      <c r="D1515" t="s">
        <v>3518</v>
      </c>
      <c r="E1515" t="s">
        <v>4323</v>
      </c>
      <c r="F1515" t="s">
        <v>3517</v>
      </c>
      <c r="G1515" t="s">
        <v>7589</v>
      </c>
      <c r="H1515" t="s">
        <v>3504</v>
      </c>
      <c r="I1515" t="s">
        <v>3518</v>
      </c>
    </row>
    <row r="1516" spans="1:9" x14ac:dyDescent="0.2">
      <c r="A1516" t="s">
        <v>4699</v>
      </c>
      <c r="B1516">
        <v>40207</v>
      </c>
      <c r="C1516" t="s">
        <v>4265</v>
      </c>
      <c r="D1516" t="s">
        <v>3520</v>
      </c>
      <c r="E1516" t="s">
        <v>4323</v>
      </c>
      <c r="F1516" t="s">
        <v>3519</v>
      </c>
      <c r="G1516" t="s">
        <v>7590</v>
      </c>
      <c r="H1516" t="s">
        <v>3504</v>
      </c>
      <c r="I1516" t="s">
        <v>3520</v>
      </c>
    </row>
    <row r="1517" spans="1:9" x14ac:dyDescent="0.2">
      <c r="A1517" t="s">
        <v>4747</v>
      </c>
      <c r="B1517">
        <v>40210</v>
      </c>
      <c r="C1517" t="s">
        <v>4265</v>
      </c>
      <c r="D1517" t="s">
        <v>3522</v>
      </c>
      <c r="E1517" t="s">
        <v>4323</v>
      </c>
      <c r="F1517" t="s">
        <v>3521</v>
      </c>
      <c r="G1517" t="s">
        <v>7591</v>
      </c>
      <c r="H1517" t="s">
        <v>3504</v>
      </c>
      <c r="I1517" t="s">
        <v>3522</v>
      </c>
    </row>
    <row r="1518" spans="1:9" x14ac:dyDescent="0.2">
      <c r="A1518" t="s">
        <v>4795</v>
      </c>
      <c r="B1518">
        <v>40211</v>
      </c>
      <c r="C1518" t="s">
        <v>4265</v>
      </c>
      <c r="D1518" t="s">
        <v>3524</v>
      </c>
      <c r="E1518" t="s">
        <v>4323</v>
      </c>
      <c r="F1518" t="s">
        <v>3523</v>
      </c>
      <c r="G1518" t="s">
        <v>7592</v>
      </c>
      <c r="H1518" t="s">
        <v>3504</v>
      </c>
      <c r="I1518" t="s">
        <v>3524</v>
      </c>
    </row>
    <row r="1519" spans="1:9" x14ac:dyDescent="0.2">
      <c r="A1519" t="s">
        <v>4843</v>
      </c>
      <c r="B1519">
        <v>40212</v>
      </c>
      <c r="C1519" t="s">
        <v>4265</v>
      </c>
      <c r="D1519" t="s">
        <v>3526</v>
      </c>
      <c r="E1519" t="s">
        <v>4323</v>
      </c>
      <c r="F1519" t="s">
        <v>3525</v>
      </c>
      <c r="G1519" t="s">
        <v>7593</v>
      </c>
      <c r="H1519" t="s">
        <v>3504</v>
      </c>
      <c r="I1519" t="s">
        <v>3526</v>
      </c>
    </row>
    <row r="1520" spans="1:9" x14ac:dyDescent="0.2">
      <c r="A1520" t="s">
        <v>4891</v>
      </c>
      <c r="B1520">
        <v>40213</v>
      </c>
      <c r="C1520" t="s">
        <v>4265</v>
      </c>
      <c r="D1520" t="s">
        <v>3528</v>
      </c>
      <c r="E1520" t="s">
        <v>4323</v>
      </c>
      <c r="F1520" t="s">
        <v>3527</v>
      </c>
      <c r="G1520" t="s">
        <v>7594</v>
      </c>
      <c r="H1520" t="s">
        <v>3504</v>
      </c>
      <c r="I1520" t="s">
        <v>3528</v>
      </c>
    </row>
    <row r="1521" spans="1:9" x14ac:dyDescent="0.2">
      <c r="A1521" t="s">
        <v>4939</v>
      </c>
      <c r="B1521">
        <v>40214</v>
      </c>
      <c r="C1521" t="s">
        <v>4265</v>
      </c>
      <c r="D1521" t="s">
        <v>3530</v>
      </c>
      <c r="E1521" t="s">
        <v>4323</v>
      </c>
      <c r="F1521" t="s">
        <v>3529</v>
      </c>
      <c r="G1521" t="s">
        <v>7595</v>
      </c>
      <c r="H1521" t="s">
        <v>3504</v>
      </c>
      <c r="I1521" t="s">
        <v>3530</v>
      </c>
    </row>
    <row r="1522" spans="1:9" x14ac:dyDescent="0.2">
      <c r="A1522" t="s">
        <v>4987</v>
      </c>
      <c r="B1522">
        <v>40215</v>
      </c>
      <c r="C1522" t="s">
        <v>4265</v>
      </c>
      <c r="D1522" t="s">
        <v>3532</v>
      </c>
      <c r="E1522" t="s">
        <v>4323</v>
      </c>
      <c r="F1522" t="s">
        <v>3531</v>
      </c>
      <c r="G1522" t="s">
        <v>7596</v>
      </c>
      <c r="H1522" t="s">
        <v>3504</v>
      </c>
      <c r="I1522" t="s">
        <v>3532</v>
      </c>
    </row>
    <row r="1523" spans="1:9" x14ac:dyDescent="0.2">
      <c r="A1523" t="s">
        <v>5035</v>
      </c>
      <c r="B1523">
        <v>40216</v>
      </c>
      <c r="C1523" t="s">
        <v>4265</v>
      </c>
      <c r="D1523" t="s">
        <v>3534</v>
      </c>
      <c r="E1523" t="s">
        <v>4323</v>
      </c>
      <c r="F1523" t="s">
        <v>3533</v>
      </c>
      <c r="G1523" t="s">
        <v>7597</v>
      </c>
      <c r="H1523" t="s">
        <v>3504</v>
      </c>
      <c r="I1523" t="s">
        <v>3534</v>
      </c>
    </row>
    <row r="1524" spans="1:9" x14ac:dyDescent="0.2">
      <c r="A1524" t="s">
        <v>5082</v>
      </c>
      <c r="B1524">
        <v>40217</v>
      </c>
      <c r="C1524" t="s">
        <v>4265</v>
      </c>
      <c r="D1524" t="s">
        <v>3536</v>
      </c>
      <c r="E1524" t="s">
        <v>4323</v>
      </c>
      <c r="F1524" t="s">
        <v>3535</v>
      </c>
      <c r="G1524" t="s">
        <v>7598</v>
      </c>
      <c r="H1524" t="s">
        <v>3504</v>
      </c>
      <c r="I1524" t="s">
        <v>3536</v>
      </c>
    </row>
    <row r="1525" spans="1:9" x14ac:dyDescent="0.2">
      <c r="A1525" t="s">
        <v>5129</v>
      </c>
      <c r="B1525">
        <v>40218</v>
      </c>
      <c r="C1525" t="s">
        <v>4265</v>
      </c>
      <c r="D1525" t="s">
        <v>3538</v>
      </c>
      <c r="E1525" t="s">
        <v>4323</v>
      </c>
      <c r="F1525" t="s">
        <v>3537</v>
      </c>
      <c r="G1525" t="s">
        <v>7599</v>
      </c>
      <c r="H1525" t="s">
        <v>3504</v>
      </c>
      <c r="I1525" t="s">
        <v>3538</v>
      </c>
    </row>
    <row r="1526" spans="1:9" x14ac:dyDescent="0.2">
      <c r="A1526" t="s">
        <v>5174</v>
      </c>
      <c r="B1526">
        <v>40219</v>
      </c>
      <c r="C1526" t="s">
        <v>4265</v>
      </c>
      <c r="D1526" t="s">
        <v>3540</v>
      </c>
      <c r="E1526" t="s">
        <v>4323</v>
      </c>
      <c r="F1526" t="s">
        <v>3539</v>
      </c>
      <c r="G1526" t="s">
        <v>7600</v>
      </c>
      <c r="H1526" t="s">
        <v>3504</v>
      </c>
      <c r="I1526" t="s">
        <v>3540</v>
      </c>
    </row>
    <row r="1527" spans="1:9" x14ac:dyDescent="0.2">
      <c r="A1527" t="s">
        <v>5219</v>
      </c>
      <c r="B1527">
        <v>40220</v>
      </c>
      <c r="C1527" t="s">
        <v>4265</v>
      </c>
      <c r="D1527" t="s">
        <v>3542</v>
      </c>
      <c r="E1527" t="s">
        <v>4323</v>
      </c>
      <c r="F1527" t="s">
        <v>3541</v>
      </c>
      <c r="G1527" t="s">
        <v>7601</v>
      </c>
      <c r="H1527" t="s">
        <v>3504</v>
      </c>
      <c r="I1527" t="s">
        <v>3542</v>
      </c>
    </row>
    <row r="1528" spans="1:9" x14ac:dyDescent="0.2">
      <c r="A1528" t="s">
        <v>5258</v>
      </c>
      <c r="B1528">
        <v>40221</v>
      </c>
      <c r="C1528" t="s">
        <v>4265</v>
      </c>
      <c r="D1528" t="s">
        <v>3544</v>
      </c>
      <c r="E1528" t="s">
        <v>4323</v>
      </c>
      <c r="F1528" t="s">
        <v>3543</v>
      </c>
      <c r="G1528" t="s">
        <v>7602</v>
      </c>
      <c r="H1528" t="s">
        <v>3504</v>
      </c>
      <c r="I1528" t="s">
        <v>3544</v>
      </c>
    </row>
    <row r="1529" spans="1:9" x14ac:dyDescent="0.2">
      <c r="A1529" t="s">
        <v>5296</v>
      </c>
      <c r="B1529">
        <v>40223</v>
      </c>
      <c r="C1529" t="s">
        <v>4265</v>
      </c>
      <c r="D1529" t="s">
        <v>3546</v>
      </c>
      <c r="E1529" t="s">
        <v>4323</v>
      </c>
      <c r="F1529" t="s">
        <v>3545</v>
      </c>
      <c r="G1529" t="s">
        <v>7603</v>
      </c>
      <c r="H1529" t="s">
        <v>3504</v>
      </c>
      <c r="I1529" t="s">
        <v>3546</v>
      </c>
    </row>
    <row r="1530" spans="1:9" x14ac:dyDescent="0.2">
      <c r="A1530" t="s">
        <v>5333</v>
      </c>
      <c r="B1530">
        <v>40224</v>
      </c>
      <c r="C1530" t="s">
        <v>4265</v>
      </c>
      <c r="D1530" t="s">
        <v>3548</v>
      </c>
      <c r="E1530" t="s">
        <v>4323</v>
      </c>
      <c r="F1530" t="s">
        <v>3547</v>
      </c>
      <c r="G1530" t="s">
        <v>7604</v>
      </c>
      <c r="H1530" t="s">
        <v>3504</v>
      </c>
      <c r="I1530" t="s">
        <v>3548</v>
      </c>
    </row>
    <row r="1531" spans="1:9" x14ac:dyDescent="0.2">
      <c r="A1531" t="s">
        <v>5369</v>
      </c>
      <c r="B1531">
        <v>40225</v>
      </c>
      <c r="C1531" t="s">
        <v>4265</v>
      </c>
      <c r="D1531" t="s">
        <v>3550</v>
      </c>
      <c r="E1531" t="s">
        <v>4323</v>
      </c>
      <c r="F1531" t="s">
        <v>3549</v>
      </c>
      <c r="G1531" t="s">
        <v>7605</v>
      </c>
      <c r="H1531" t="s">
        <v>3504</v>
      </c>
      <c r="I1531" t="s">
        <v>3550</v>
      </c>
    </row>
    <row r="1532" spans="1:9" x14ac:dyDescent="0.2">
      <c r="A1532" t="s">
        <v>5404</v>
      </c>
      <c r="B1532">
        <v>40226</v>
      </c>
      <c r="C1532" t="s">
        <v>4265</v>
      </c>
      <c r="D1532" t="s">
        <v>3552</v>
      </c>
      <c r="E1532" t="s">
        <v>4323</v>
      </c>
      <c r="F1532" t="s">
        <v>3551</v>
      </c>
      <c r="G1532" t="s">
        <v>7606</v>
      </c>
      <c r="H1532" t="s">
        <v>3504</v>
      </c>
      <c r="I1532" t="s">
        <v>3552</v>
      </c>
    </row>
    <row r="1533" spans="1:9" x14ac:dyDescent="0.2">
      <c r="A1533" t="s">
        <v>5438</v>
      </c>
      <c r="B1533">
        <v>40227</v>
      </c>
      <c r="C1533" t="s">
        <v>4265</v>
      </c>
      <c r="D1533" t="s">
        <v>3554</v>
      </c>
      <c r="E1533" t="s">
        <v>4323</v>
      </c>
      <c r="F1533" t="s">
        <v>3553</v>
      </c>
      <c r="G1533" t="s">
        <v>7607</v>
      </c>
      <c r="H1533" t="s">
        <v>3504</v>
      </c>
      <c r="I1533" t="s">
        <v>3554</v>
      </c>
    </row>
    <row r="1534" spans="1:9" x14ac:dyDescent="0.2">
      <c r="A1534" t="s">
        <v>5470</v>
      </c>
      <c r="B1534">
        <v>40228</v>
      </c>
      <c r="C1534" t="s">
        <v>4265</v>
      </c>
      <c r="D1534" t="s">
        <v>3556</v>
      </c>
      <c r="E1534" t="s">
        <v>4323</v>
      </c>
      <c r="F1534" t="s">
        <v>3555</v>
      </c>
      <c r="G1534" t="s">
        <v>7608</v>
      </c>
      <c r="H1534" t="s">
        <v>3504</v>
      </c>
      <c r="I1534" t="s">
        <v>3556</v>
      </c>
    </row>
    <row r="1535" spans="1:9" x14ac:dyDescent="0.2">
      <c r="A1535" t="s">
        <v>5501</v>
      </c>
      <c r="B1535">
        <v>40229</v>
      </c>
      <c r="C1535" t="s">
        <v>4265</v>
      </c>
      <c r="D1535" t="s">
        <v>3558</v>
      </c>
      <c r="E1535" t="s">
        <v>4323</v>
      </c>
      <c r="F1535" t="s">
        <v>3557</v>
      </c>
      <c r="G1535" t="s">
        <v>7609</v>
      </c>
      <c r="H1535" t="s">
        <v>3504</v>
      </c>
      <c r="I1535" t="s">
        <v>3558</v>
      </c>
    </row>
    <row r="1536" spans="1:9" x14ac:dyDescent="0.2">
      <c r="A1536" t="s">
        <v>5529</v>
      </c>
      <c r="B1536">
        <v>40230</v>
      </c>
      <c r="C1536" t="s">
        <v>4265</v>
      </c>
      <c r="D1536" t="s">
        <v>3560</v>
      </c>
      <c r="E1536" t="s">
        <v>4323</v>
      </c>
      <c r="F1536" t="s">
        <v>3559</v>
      </c>
      <c r="G1536" t="s">
        <v>7610</v>
      </c>
      <c r="H1536" t="s">
        <v>3504</v>
      </c>
      <c r="I1536" t="s">
        <v>3560</v>
      </c>
    </row>
    <row r="1537" spans="1:9" x14ac:dyDescent="0.2">
      <c r="A1537" t="s">
        <v>5557</v>
      </c>
      <c r="B1537">
        <v>40231</v>
      </c>
      <c r="C1537" t="s">
        <v>4265</v>
      </c>
      <c r="D1537" t="s">
        <v>3562</v>
      </c>
      <c r="E1537" t="s">
        <v>4323</v>
      </c>
      <c r="F1537" t="s">
        <v>3561</v>
      </c>
      <c r="G1537" t="s">
        <v>7611</v>
      </c>
      <c r="H1537" t="s">
        <v>7612</v>
      </c>
      <c r="I1537" t="s">
        <v>7613</v>
      </c>
    </row>
    <row r="1538" spans="1:9" x14ac:dyDescent="0.2">
      <c r="A1538" t="s">
        <v>5584</v>
      </c>
      <c r="B1538">
        <v>40341</v>
      </c>
      <c r="C1538" t="s">
        <v>4265</v>
      </c>
      <c r="D1538" t="s">
        <v>3564</v>
      </c>
      <c r="E1538" t="s">
        <v>4323</v>
      </c>
      <c r="F1538" t="s">
        <v>3563</v>
      </c>
      <c r="G1538" t="s">
        <v>7614</v>
      </c>
      <c r="H1538" t="s">
        <v>3504</v>
      </c>
      <c r="I1538" t="s">
        <v>3564</v>
      </c>
    </row>
    <row r="1539" spans="1:9" x14ac:dyDescent="0.2">
      <c r="A1539" t="s">
        <v>5609</v>
      </c>
      <c r="B1539">
        <v>40342</v>
      </c>
      <c r="C1539" t="s">
        <v>4265</v>
      </c>
      <c r="D1539" t="s">
        <v>3566</v>
      </c>
      <c r="E1539" t="s">
        <v>4323</v>
      </c>
      <c r="F1539" t="s">
        <v>3565</v>
      </c>
      <c r="G1539" t="s">
        <v>7615</v>
      </c>
      <c r="H1539" t="s">
        <v>3504</v>
      </c>
      <c r="I1539" t="s">
        <v>3566</v>
      </c>
    </row>
    <row r="1540" spans="1:9" x14ac:dyDescent="0.2">
      <c r="A1540" t="s">
        <v>5634</v>
      </c>
      <c r="B1540">
        <v>40343</v>
      </c>
      <c r="C1540" t="s">
        <v>4265</v>
      </c>
      <c r="D1540" t="s">
        <v>3568</v>
      </c>
      <c r="E1540" t="s">
        <v>4323</v>
      </c>
      <c r="F1540" t="s">
        <v>3567</v>
      </c>
      <c r="G1540" t="s">
        <v>7616</v>
      </c>
      <c r="H1540" t="s">
        <v>3504</v>
      </c>
      <c r="I1540" t="s">
        <v>3568</v>
      </c>
    </row>
    <row r="1541" spans="1:9" x14ac:dyDescent="0.2">
      <c r="A1541" t="s">
        <v>5659</v>
      </c>
      <c r="B1541">
        <v>40344</v>
      </c>
      <c r="C1541" t="s">
        <v>4265</v>
      </c>
      <c r="D1541" t="s">
        <v>3570</v>
      </c>
      <c r="E1541" t="s">
        <v>4323</v>
      </c>
      <c r="F1541" t="s">
        <v>3569</v>
      </c>
      <c r="G1541" t="s">
        <v>7617</v>
      </c>
      <c r="H1541" t="s">
        <v>3504</v>
      </c>
      <c r="I1541" t="s">
        <v>3570</v>
      </c>
    </row>
    <row r="1542" spans="1:9" x14ac:dyDescent="0.2">
      <c r="A1542" t="s">
        <v>5682</v>
      </c>
      <c r="B1542">
        <v>40345</v>
      </c>
      <c r="C1542" t="s">
        <v>4265</v>
      </c>
      <c r="D1542" t="s">
        <v>3572</v>
      </c>
      <c r="E1542" t="s">
        <v>4323</v>
      </c>
      <c r="F1542" t="s">
        <v>3571</v>
      </c>
      <c r="G1542" t="s">
        <v>7618</v>
      </c>
      <c r="H1542" t="s">
        <v>3504</v>
      </c>
      <c r="I1542" t="s">
        <v>3572</v>
      </c>
    </row>
    <row r="1543" spans="1:9" x14ac:dyDescent="0.2">
      <c r="A1543" t="s">
        <v>5704</v>
      </c>
      <c r="B1543">
        <v>40348</v>
      </c>
      <c r="C1543" t="s">
        <v>4265</v>
      </c>
      <c r="D1543" t="s">
        <v>3574</v>
      </c>
      <c r="E1543" t="s">
        <v>4323</v>
      </c>
      <c r="F1543" t="s">
        <v>3573</v>
      </c>
      <c r="G1543" t="s">
        <v>7619</v>
      </c>
      <c r="H1543" t="s">
        <v>3504</v>
      </c>
      <c r="I1543" t="s">
        <v>3574</v>
      </c>
    </row>
    <row r="1544" spans="1:9" x14ac:dyDescent="0.2">
      <c r="A1544" t="s">
        <v>5722</v>
      </c>
      <c r="B1544">
        <v>40349</v>
      </c>
      <c r="C1544" t="s">
        <v>4265</v>
      </c>
      <c r="D1544" t="s">
        <v>3576</v>
      </c>
      <c r="E1544" t="s">
        <v>4323</v>
      </c>
      <c r="F1544" t="s">
        <v>3575</v>
      </c>
      <c r="G1544" t="s">
        <v>7620</v>
      </c>
      <c r="H1544" t="s">
        <v>3504</v>
      </c>
      <c r="I1544" t="s">
        <v>3576</v>
      </c>
    </row>
    <row r="1545" spans="1:9" x14ac:dyDescent="0.2">
      <c r="A1545" t="s">
        <v>5740</v>
      </c>
      <c r="B1545">
        <v>40381</v>
      </c>
      <c r="C1545" t="s">
        <v>4265</v>
      </c>
      <c r="D1545" t="s">
        <v>3578</v>
      </c>
      <c r="E1545" t="s">
        <v>4323</v>
      </c>
      <c r="F1545" t="s">
        <v>3577</v>
      </c>
      <c r="G1545" t="s">
        <v>7621</v>
      </c>
      <c r="H1545" t="s">
        <v>3504</v>
      </c>
      <c r="I1545" t="s">
        <v>3578</v>
      </c>
    </row>
    <row r="1546" spans="1:9" x14ac:dyDescent="0.2">
      <c r="A1546" t="s">
        <v>5758</v>
      </c>
      <c r="B1546">
        <v>40382</v>
      </c>
      <c r="C1546" t="s">
        <v>4265</v>
      </c>
      <c r="D1546" t="s">
        <v>3580</v>
      </c>
      <c r="E1546" t="s">
        <v>4323</v>
      </c>
      <c r="F1546" t="s">
        <v>3579</v>
      </c>
      <c r="G1546" t="s">
        <v>7622</v>
      </c>
      <c r="H1546" t="s">
        <v>3504</v>
      </c>
      <c r="I1546" t="s">
        <v>3580</v>
      </c>
    </row>
    <row r="1547" spans="1:9" x14ac:dyDescent="0.2">
      <c r="A1547" t="s">
        <v>5776</v>
      </c>
      <c r="B1547">
        <v>40383</v>
      </c>
      <c r="C1547" t="s">
        <v>4265</v>
      </c>
      <c r="D1547" t="s">
        <v>3582</v>
      </c>
      <c r="E1547" t="s">
        <v>4323</v>
      </c>
      <c r="F1547" t="s">
        <v>3581</v>
      </c>
      <c r="G1547" t="s">
        <v>7623</v>
      </c>
      <c r="H1547" t="s">
        <v>3504</v>
      </c>
      <c r="I1547" t="s">
        <v>3582</v>
      </c>
    </row>
    <row r="1548" spans="1:9" x14ac:dyDescent="0.2">
      <c r="A1548" t="s">
        <v>5793</v>
      </c>
      <c r="B1548">
        <v>40384</v>
      </c>
      <c r="C1548" t="s">
        <v>4265</v>
      </c>
      <c r="D1548" t="s">
        <v>3584</v>
      </c>
      <c r="E1548" t="s">
        <v>4323</v>
      </c>
      <c r="F1548" t="s">
        <v>3583</v>
      </c>
      <c r="G1548" t="s">
        <v>7624</v>
      </c>
      <c r="H1548" t="s">
        <v>3504</v>
      </c>
      <c r="I1548" t="s">
        <v>3584</v>
      </c>
    </row>
    <row r="1549" spans="1:9" x14ac:dyDescent="0.2">
      <c r="A1549" t="s">
        <v>5809</v>
      </c>
      <c r="B1549">
        <v>40401</v>
      </c>
      <c r="C1549" t="s">
        <v>4265</v>
      </c>
      <c r="D1549" t="s">
        <v>3586</v>
      </c>
      <c r="E1549" t="s">
        <v>4323</v>
      </c>
      <c r="F1549" t="s">
        <v>3585</v>
      </c>
      <c r="G1549" t="s">
        <v>7625</v>
      </c>
      <c r="H1549" t="s">
        <v>3504</v>
      </c>
      <c r="I1549" t="s">
        <v>3586</v>
      </c>
    </row>
    <row r="1550" spans="1:9" x14ac:dyDescent="0.2">
      <c r="A1550" t="s">
        <v>5824</v>
      </c>
      <c r="B1550">
        <v>40402</v>
      </c>
      <c r="C1550" t="s">
        <v>4265</v>
      </c>
      <c r="D1550" t="s">
        <v>3588</v>
      </c>
      <c r="E1550" t="s">
        <v>4323</v>
      </c>
      <c r="F1550" t="s">
        <v>3587</v>
      </c>
      <c r="G1550" t="s">
        <v>7626</v>
      </c>
      <c r="H1550" t="s">
        <v>3504</v>
      </c>
      <c r="I1550" t="s">
        <v>3588</v>
      </c>
    </row>
    <row r="1551" spans="1:9" x14ac:dyDescent="0.2">
      <c r="A1551" t="s">
        <v>5837</v>
      </c>
      <c r="B1551">
        <v>40421</v>
      </c>
      <c r="C1551" t="s">
        <v>4265</v>
      </c>
      <c r="D1551" t="s">
        <v>3590</v>
      </c>
      <c r="E1551" t="s">
        <v>4323</v>
      </c>
      <c r="F1551" t="s">
        <v>3589</v>
      </c>
      <c r="G1551" t="s">
        <v>7627</v>
      </c>
      <c r="H1551" t="s">
        <v>3504</v>
      </c>
      <c r="I1551" t="s">
        <v>3590</v>
      </c>
    </row>
    <row r="1552" spans="1:9" x14ac:dyDescent="0.2">
      <c r="A1552" t="s">
        <v>5849</v>
      </c>
      <c r="B1552">
        <v>40447</v>
      </c>
      <c r="C1552" t="s">
        <v>4265</v>
      </c>
      <c r="D1552" t="s">
        <v>3592</v>
      </c>
      <c r="E1552" t="s">
        <v>4323</v>
      </c>
      <c r="F1552" t="s">
        <v>3591</v>
      </c>
      <c r="G1552" t="s">
        <v>7628</v>
      </c>
      <c r="H1552" t="s">
        <v>3504</v>
      </c>
      <c r="I1552" t="s">
        <v>3592</v>
      </c>
    </row>
    <row r="1553" spans="1:9" x14ac:dyDescent="0.2">
      <c r="A1553" t="s">
        <v>5859</v>
      </c>
      <c r="B1553">
        <v>40448</v>
      </c>
      <c r="C1553" t="s">
        <v>4265</v>
      </c>
      <c r="D1553" t="s">
        <v>3594</v>
      </c>
      <c r="E1553" t="s">
        <v>4323</v>
      </c>
      <c r="F1553" t="s">
        <v>3593</v>
      </c>
      <c r="G1553" t="s">
        <v>7629</v>
      </c>
      <c r="H1553" t="s">
        <v>3504</v>
      </c>
      <c r="I1553" t="s">
        <v>3594</v>
      </c>
    </row>
    <row r="1554" spans="1:9" x14ac:dyDescent="0.2">
      <c r="A1554" t="s">
        <v>5869</v>
      </c>
      <c r="B1554">
        <v>40503</v>
      </c>
      <c r="C1554" t="s">
        <v>4265</v>
      </c>
      <c r="D1554" t="s">
        <v>3596</v>
      </c>
      <c r="E1554" t="s">
        <v>4323</v>
      </c>
      <c r="F1554" t="s">
        <v>3595</v>
      </c>
      <c r="G1554" t="s">
        <v>7630</v>
      </c>
      <c r="H1554" t="s">
        <v>3504</v>
      </c>
      <c r="I1554" t="s">
        <v>3596</v>
      </c>
    </row>
    <row r="1555" spans="1:9" x14ac:dyDescent="0.2">
      <c r="A1555" t="s">
        <v>5878</v>
      </c>
      <c r="B1555">
        <v>40522</v>
      </c>
      <c r="C1555" t="s">
        <v>4265</v>
      </c>
      <c r="D1555" t="s">
        <v>3598</v>
      </c>
      <c r="E1555" t="s">
        <v>4323</v>
      </c>
      <c r="F1555" t="s">
        <v>3597</v>
      </c>
      <c r="G1555" t="s">
        <v>7631</v>
      </c>
      <c r="H1555" t="s">
        <v>3504</v>
      </c>
      <c r="I1555" t="s">
        <v>3598</v>
      </c>
    </row>
    <row r="1556" spans="1:9" x14ac:dyDescent="0.2">
      <c r="A1556" t="s">
        <v>5887</v>
      </c>
      <c r="B1556">
        <v>40544</v>
      </c>
      <c r="C1556" t="s">
        <v>4265</v>
      </c>
      <c r="D1556" t="s">
        <v>3057</v>
      </c>
      <c r="E1556" t="s">
        <v>4323</v>
      </c>
      <c r="F1556" t="s">
        <v>3599</v>
      </c>
      <c r="G1556" t="s">
        <v>7632</v>
      </c>
      <c r="H1556" t="s">
        <v>3504</v>
      </c>
      <c r="I1556" t="s">
        <v>3057</v>
      </c>
    </row>
    <row r="1557" spans="1:9" x14ac:dyDescent="0.2">
      <c r="A1557" t="s">
        <v>5896</v>
      </c>
      <c r="B1557">
        <v>40601</v>
      </c>
      <c r="C1557" t="s">
        <v>4265</v>
      </c>
      <c r="D1557" t="s">
        <v>3601</v>
      </c>
      <c r="E1557" t="s">
        <v>4323</v>
      </c>
      <c r="F1557" t="s">
        <v>3600</v>
      </c>
      <c r="G1557" t="s">
        <v>7633</v>
      </c>
      <c r="H1557" t="s">
        <v>3504</v>
      </c>
      <c r="I1557" t="s">
        <v>3601</v>
      </c>
    </row>
    <row r="1558" spans="1:9" x14ac:dyDescent="0.2">
      <c r="A1558" t="s">
        <v>5905</v>
      </c>
      <c r="B1558">
        <v>40602</v>
      </c>
      <c r="C1558" t="s">
        <v>4265</v>
      </c>
      <c r="D1558" t="s">
        <v>3603</v>
      </c>
      <c r="E1558" t="s">
        <v>4323</v>
      </c>
      <c r="F1558" t="s">
        <v>3602</v>
      </c>
      <c r="G1558" t="s">
        <v>7634</v>
      </c>
      <c r="H1558" t="s">
        <v>3504</v>
      </c>
      <c r="I1558" t="s">
        <v>3603</v>
      </c>
    </row>
    <row r="1559" spans="1:9" x14ac:dyDescent="0.2">
      <c r="A1559" t="s">
        <v>5914</v>
      </c>
      <c r="B1559">
        <v>40604</v>
      </c>
      <c r="C1559" t="s">
        <v>4265</v>
      </c>
      <c r="D1559" t="s">
        <v>3605</v>
      </c>
      <c r="E1559" t="s">
        <v>4323</v>
      </c>
      <c r="F1559" t="s">
        <v>3604</v>
      </c>
      <c r="G1559" t="s">
        <v>7635</v>
      </c>
      <c r="H1559" t="s">
        <v>3504</v>
      </c>
      <c r="I1559" t="s">
        <v>3605</v>
      </c>
    </row>
    <row r="1560" spans="1:9" x14ac:dyDescent="0.2">
      <c r="A1560" t="s">
        <v>5923</v>
      </c>
      <c r="B1560">
        <v>40605</v>
      </c>
      <c r="C1560" t="s">
        <v>4265</v>
      </c>
      <c r="D1560" t="s">
        <v>1068</v>
      </c>
      <c r="E1560" t="s">
        <v>4323</v>
      </c>
      <c r="F1560" t="s">
        <v>3606</v>
      </c>
      <c r="G1560" t="s">
        <v>7636</v>
      </c>
      <c r="H1560" t="s">
        <v>3504</v>
      </c>
      <c r="I1560" t="s">
        <v>1068</v>
      </c>
    </row>
    <row r="1561" spans="1:9" x14ac:dyDescent="0.2">
      <c r="A1561" t="s">
        <v>5932</v>
      </c>
      <c r="B1561">
        <v>40608</v>
      </c>
      <c r="C1561" t="s">
        <v>4265</v>
      </c>
      <c r="D1561" t="s">
        <v>3608</v>
      </c>
      <c r="E1561" t="s">
        <v>4323</v>
      </c>
      <c r="F1561" t="s">
        <v>3607</v>
      </c>
      <c r="G1561" t="s">
        <v>7637</v>
      </c>
      <c r="H1561" t="s">
        <v>3504</v>
      </c>
      <c r="I1561" t="s">
        <v>3608</v>
      </c>
    </row>
    <row r="1562" spans="1:9" x14ac:dyDescent="0.2">
      <c r="A1562" t="s">
        <v>5941</v>
      </c>
      <c r="B1562">
        <v>40609</v>
      </c>
      <c r="C1562" t="s">
        <v>4265</v>
      </c>
      <c r="D1562" t="s">
        <v>3610</v>
      </c>
      <c r="E1562" t="s">
        <v>4323</v>
      </c>
      <c r="F1562" t="s">
        <v>3609</v>
      </c>
      <c r="G1562" t="s">
        <v>7638</v>
      </c>
      <c r="H1562" t="s">
        <v>3504</v>
      </c>
      <c r="I1562" t="s">
        <v>3610</v>
      </c>
    </row>
    <row r="1563" spans="1:9" x14ac:dyDescent="0.2">
      <c r="A1563" t="s">
        <v>5948</v>
      </c>
      <c r="B1563">
        <v>40610</v>
      </c>
      <c r="C1563" t="s">
        <v>4265</v>
      </c>
      <c r="D1563" t="s">
        <v>3612</v>
      </c>
      <c r="E1563" t="s">
        <v>4323</v>
      </c>
      <c r="F1563" t="s">
        <v>3611</v>
      </c>
      <c r="G1563" t="s">
        <v>7639</v>
      </c>
      <c r="H1563" t="s">
        <v>3504</v>
      </c>
      <c r="I1563" t="s">
        <v>3612</v>
      </c>
    </row>
    <row r="1564" spans="1:9" x14ac:dyDescent="0.2">
      <c r="A1564" t="s">
        <v>5955</v>
      </c>
      <c r="B1564">
        <v>40621</v>
      </c>
      <c r="C1564" t="s">
        <v>4265</v>
      </c>
      <c r="D1564" t="s">
        <v>3614</v>
      </c>
      <c r="E1564" t="s">
        <v>4323</v>
      </c>
      <c r="F1564" t="s">
        <v>3613</v>
      </c>
      <c r="G1564" t="s">
        <v>7640</v>
      </c>
      <c r="H1564" t="s">
        <v>3504</v>
      </c>
      <c r="I1564" t="s">
        <v>3614</v>
      </c>
    </row>
    <row r="1565" spans="1:9" x14ac:dyDescent="0.2">
      <c r="A1565" t="s">
        <v>5962</v>
      </c>
      <c r="B1565">
        <v>40625</v>
      </c>
      <c r="C1565" t="s">
        <v>4265</v>
      </c>
      <c r="D1565" t="s">
        <v>3616</v>
      </c>
      <c r="E1565" t="s">
        <v>4323</v>
      </c>
      <c r="F1565" t="s">
        <v>3615</v>
      </c>
      <c r="G1565" t="s">
        <v>7641</v>
      </c>
      <c r="H1565" t="s">
        <v>3504</v>
      </c>
      <c r="I1565" t="s">
        <v>3616</v>
      </c>
    </row>
    <row r="1566" spans="1:9" x14ac:dyDescent="0.2">
      <c r="A1566" t="s">
        <v>5969</v>
      </c>
      <c r="B1566">
        <v>40642</v>
      </c>
      <c r="C1566" t="s">
        <v>4265</v>
      </c>
      <c r="D1566" t="s">
        <v>3618</v>
      </c>
      <c r="E1566" t="s">
        <v>4323</v>
      </c>
      <c r="F1566" t="s">
        <v>3617</v>
      </c>
      <c r="G1566" t="s">
        <v>7642</v>
      </c>
      <c r="H1566" t="s">
        <v>3504</v>
      </c>
      <c r="I1566" t="s">
        <v>3618</v>
      </c>
    </row>
    <row r="1567" spans="1:9" x14ac:dyDescent="0.2">
      <c r="A1567" t="s">
        <v>5976</v>
      </c>
      <c r="B1567">
        <v>40646</v>
      </c>
      <c r="C1567" t="s">
        <v>4265</v>
      </c>
      <c r="D1567" t="s">
        <v>3620</v>
      </c>
      <c r="E1567" t="s">
        <v>4323</v>
      </c>
      <c r="F1567" t="s">
        <v>3619</v>
      </c>
      <c r="G1567" t="s">
        <v>7643</v>
      </c>
      <c r="H1567" t="s">
        <v>3504</v>
      </c>
      <c r="I1567" t="s">
        <v>3620</v>
      </c>
    </row>
    <row r="1568" spans="1:9" x14ac:dyDescent="0.2">
      <c r="A1568" t="s">
        <v>5982</v>
      </c>
      <c r="B1568">
        <v>40647</v>
      </c>
      <c r="C1568" t="s">
        <v>4265</v>
      </c>
      <c r="D1568" t="s">
        <v>3622</v>
      </c>
      <c r="E1568" t="s">
        <v>4323</v>
      </c>
      <c r="F1568" t="s">
        <v>3621</v>
      </c>
      <c r="G1568" t="s">
        <v>7644</v>
      </c>
      <c r="H1568" t="s">
        <v>3504</v>
      </c>
      <c r="I1568" t="s">
        <v>3622</v>
      </c>
    </row>
    <row r="1569" spans="1:9" x14ac:dyDescent="0.2">
      <c r="A1569" t="s">
        <v>4315</v>
      </c>
      <c r="B1569">
        <v>41000</v>
      </c>
      <c r="C1569" t="s">
        <v>4266</v>
      </c>
      <c r="D1569" t="s">
        <v>3624</v>
      </c>
      <c r="E1569" t="s">
        <v>4274</v>
      </c>
      <c r="F1569" t="s">
        <v>3623</v>
      </c>
      <c r="G1569" t="s">
        <v>7645</v>
      </c>
      <c r="H1569" t="s">
        <v>3624</v>
      </c>
    </row>
    <row r="1570" spans="1:9" x14ac:dyDescent="0.2">
      <c r="A1570" t="s">
        <v>4364</v>
      </c>
      <c r="B1570">
        <v>41201</v>
      </c>
      <c r="C1570" t="s">
        <v>4266</v>
      </c>
      <c r="D1570" t="s">
        <v>3626</v>
      </c>
      <c r="E1570" t="s">
        <v>4323</v>
      </c>
      <c r="F1570" t="s">
        <v>3625</v>
      </c>
      <c r="G1570" t="s">
        <v>7646</v>
      </c>
      <c r="H1570" t="s">
        <v>3624</v>
      </c>
      <c r="I1570" t="s">
        <v>3626</v>
      </c>
    </row>
    <row r="1571" spans="1:9" x14ac:dyDescent="0.2">
      <c r="A1571" t="s">
        <v>4412</v>
      </c>
      <c r="B1571">
        <v>41202</v>
      </c>
      <c r="C1571" t="s">
        <v>4266</v>
      </c>
      <c r="D1571" t="s">
        <v>3628</v>
      </c>
      <c r="E1571" t="s">
        <v>4323</v>
      </c>
      <c r="F1571" t="s">
        <v>3627</v>
      </c>
      <c r="G1571" t="s">
        <v>7647</v>
      </c>
      <c r="H1571" t="s">
        <v>3624</v>
      </c>
      <c r="I1571" t="s">
        <v>3628</v>
      </c>
    </row>
    <row r="1572" spans="1:9" x14ac:dyDescent="0.2">
      <c r="A1572" t="s">
        <v>4460</v>
      </c>
      <c r="B1572">
        <v>41203</v>
      </c>
      <c r="C1572" t="s">
        <v>4266</v>
      </c>
      <c r="D1572" t="s">
        <v>3630</v>
      </c>
      <c r="E1572" t="s">
        <v>4323</v>
      </c>
      <c r="F1572" t="s">
        <v>3629</v>
      </c>
      <c r="G1572" t="s">
        <v>7648</v>
      </c>
      <c r="H1572" t="s">
        <v>3624</v>
      </c>
      <c r="I1572" t="s">
        <v>3630</v>
      </c>
    </row>
    <row r="1573" spans="1:9" x14ac:dyDescent="0.2">
      <c r="A1573" t="s">
        <v>4508</v>
      </c>
      <c r="B1573">
        <v>41204</v>
      </c>
      <c r="C1573" t="s">
        <v>4266</v>
      </c>
      <c r="D1573" t="s">
        <v>3632</v>
      </c>
      <c r="E1573" t="s">
        <v>4323</v>
      </c>
      <c r="F1573" t="s">
        <v>3631</v>
      </c>
      <c r="G1573" t="s">
        <v>7649</v>
      </c>
      <c r="H1573" t="s">
        <v>3624</v>
      </c>
      <c r="I1573" t="s">
        <v>3632</v>
      </c>
    </row>
    <row r="1574" spans="1:9" x14ac:dyDescent="0.2">
      <c r="A1574" t="s">
        <v>4556</v>
      </c>
      <c r="B1574">
        <v>41205</v>
      </c>
      <c r="C1574" t="s">
        <v>4266</v>
      </c>
      <c r="D1574" t="s">
        <v>3634</v>
      </c>
      <c r="E1574" t="s">
        <v>4323</v>
      </c>
      <c r="F1574" t="s">
        <v>3633</v>
      </c>
      <c r="G1574" t="s">
        <v>7650</v>
      </c>
      <c r="H1574" t="s">
        <v>3624</v>
      </c>
      <c r="I1574" t="s">
        <v>3634</v>
      </c>
    </row>
    <row r="1575" spans="1:9" x14ac:dyDescent="0.2">
      <c r="A1575" t="s">
        <v>4604</v>
      </c>
      <c r="B1575">
        <v>41206</v>
      </c>
      <c r="C1575" t="s">
        <v>4266</v>
      </c>
      <c r="D1575" t="s">
        <v>3636</v>
      </c>
      <c r="E1575" t="s">
        <v>4323</v>
      </c>
      <c r="F1575" t="s">
        <v>3635</v>
      </c>
      <c r="G1575" t="s">
        <v>7651</v>
      </c>
      <c r="H1575" t="s">
        <v>3624</v>
      </c>
      <c r="I1575" t="s">
        <v>3636</v>
      </c>
    </row>
    <row r="1576" spans="1:9" x14ac:dyDescent="0.2">
      <c r="A1576" t="s">
        <v>4652</v>
      </c>
      <c r="B1576">
        <v>41207</v>
      </c>
      <c r="C1576" t="s">
        <v>4266</v>
      </c>
      <c r="D1576" t="s">
        <v>3638</v>
      </c>
      <c r="E1576" t="s">
        <v>4323</v>
      </c>
      <c r="F1576" t="s">
        <v>3637</v>
      </c>
      <c r="G1576" t="s">
        <v>7652</v>
      </c>
      <c r="H1576" t="s">
        <v>3624</v>
      </c>
      <c r="I1576" t="s">
        <v>3638</v>
      </c>
    </row>
    <row r="1577" spans="1:9" x14ac:dyDescent="0.2">
      <c r="A1577" t="s">
        <v>4700</v>
      </c>
      <c r="B1577">
        <v>41208</v>
      </c>
      <c r="C1577" t="s">
        <v>4266</v>
      </c>
      <c r="D1577" t="s">
        <v>3640</v>
      </c>
      <c r="E1577" t="s">
        <v>4323</v>
      </c>
      <c r="F1577" t="s">
        <v>3639</v>
      </c>
      <c r="G1577" t="s">
        <v>7653</v>
      </c>
      <c r="H1577" t="s">
        <v>3624</v>
      </c>
      <c r="I1577" t="s">
        <v>3640</v>
      </c>
    </row>
    <row r="1578" spans="1:9" x14ac:dyDescent="0.2">
      <c r="A1578" t="s">
        <v>4748</v>
      </c>
      <c r="B1578">
        <v>41209</v>
      </c>
      <c r="C1578" t="s">
        <v>4266</v>
      </c>
      <c r="D1578" t="s">
        <v>3642</v>
      </c>
      <c r="E1578" t="s">
        <v>4323</v>
      </c>
      <c r="F1578" t="s">
        <v>3641</v>
      </c>
      <c r="G1578" t="s">
        <v>7654</v>
      </c>
      <c r="H1578" t="s">
        <v>3624</v>
      </c>
      <c r="I1578" t="s">
        <v>3642</v>
      </c>
    </row>
    <row r="1579" spans="1:9" x14ac:dyDescent="0.2">
      <c r="A1579" t="s">
        <v>4796</v>
      </c>
      <c r="B1579">
        <v>41210</v>
      </c>
      <c r="C1579" t="s">
        <v>4266</v>
      </c>
      <c r="D1579" t="s">
        <v>3644</v>
      </c>
      <c r="E1579" t="s">
        <v>4323</v>
      </c>
      <c r="F1579" t="s">
        <v>3643</v>
      </c>
      <c r="G1579" t="s">
        <v>7655</v>
      </c>
      <c r="H1579" t="s">
        <v>3624</v>
      </c>
      <c r="I1579" t="s">
        <v>3644</v>
      </c>
    </row>
    <row r="1580" spans="1:9" x14ac:dyDescent="0.2">
      <c r="A1580" t="s">
        <v>4844</v>
      </c>
      <c r="B1580">
        <v>41327</v>
      </c>
      <c r="C1580" t="s">
        <v>4266</v>
      </c>
      <c r="D1580" t="s">
        <v>3646</v>
      </c>
      <c r="E1580" t="s">
        <v>4323</v>
      </c>
      <c r="F1580" t="s">
        <v>3645</v>
      </c>
      <c r="G1580" t="s">
        <v>7656</v>
      </c>
      <c r="H1580" t="s">
        <v>3624</v>
      </c>
      <c r="I1580" t="s">
        <v>3646</v>
      </c>
    </row>
    <row r="1581" spans="1:9" x14ac:dyDescent="0.2">
      <c r="A1581" t="s">
        <v>4892</v>
      </c>
      <c r="B1581">
        <v>41341</v>
      </c>
      <c r="C1581" t="s">
        <v>4266</v>
      </c>
      <c r="D1581" t="s">
        <v>3648</v>
      </c>
      <c r="E1581" t="s">
        <v>4323</v>
      </c>
      <c r="F1581" t="s">
        <v>3647</v>
      </c>
      <c r="G1581" t="s">
        <v>7657</v>
      </c>
      <c r="H1581" t="s">
        <v>3624</v>
      </c>
      <c r="I1581" t="s">
        <v>3648</v>
      </c>
    </row>
    <row r="1582" spans="1:9" x14ac:dyDescent="0.2">
      <c r="A1582" t="s">
        <v>4940</v>
      </c>
      <c r="B1582">
        <v>41345</v>
      </c>
      <c r="C1582" t="s">
        <v>4266</v>
      </c>
      <c r="D1582" t="s">
        <v>3650</v>
      </c>
      <c r="E1582" t="s">
        <v>4323</v>
      </c>
      <c r="F1582" t="s">
        <v>3649</v>
      </c>
      <c r="G1582" t="s">
        <v>7658</v>
      </c>
      <c r="H1582" t="s">
        <v>3624</v>
      </c>
      <c r="I1582" t="s">
        <v>3650</v>
      </c>
    </row>
    <row r="1583" spans="1:9" x14ac:dyDescent="0.2">
      <c r="A1583" t="s">
        <v>4988</v>
      </c>
      <c r="B1583">
        <v>41346</v>
      </c>
      <c r="C1583" t="s">
        <v>4266</v>
      </c>
      <c r="D1583" t="s">
        <v>3652</v>
      </c>
      <c r="E1583" t="s">
        <v>4323</v>
      </c>
      <c r="F1583" t="s">
        <v>3651</v>
      </c>
      <c r="G1583" t="s">
        <v>7659</v>
      </c>
      <c r="H1583" t="s">
        <v>3624</v>
      </c>
      <c r="I1583" t="s">
        <v>3652</v>
      </c>
    </row>
    <row r="1584" spans="1:9" x14ac:dyDescent="0.2">
      <c r="A1584" t="s">
        <v>5036</v>
      </c>
      <c r="B1584">
        <v>41387</v>
      </c>
      <c r="C1584" t="s">
        <v>4266</v>
      </c>
      <c r="D1584" t="s">
        <v>3654</v>
      </c>
      <c r="E1584" t="s">
        <v>4323</v>
      </c>
      <c r="F1584" t="s">
        <v>3653</v>
      </c>
      <c r="G1584" t="s">
        <v>7660</v>
      </c>
      <c r="H1584" t="s">
        <v>3624</v>
      </c>
      <c r="I1584" t="s">
        <v>3654</v>
      </c>
    </row>
    <row r="1585" spans="1:9" x14ac:dyDescent="0.2">
      <c r="A1585" t="s">
        <v>5083</v>
      </c>
      <c r="B1585">
        <v>41401</v>
      </c>
      <c r="C1585" t="s">
        <v>4266</v>
      </c>
      <c r="D1585" t="s">
        <v>3656</v>
      </c>
      <c r="E1585" t="s">
        <v>4323</v>
      </c>
      <c r="F1585" t="s">
        <v>3655</v>
      </c>
      <c r="G1585" t="s">
        <v>7661</v>
      </c>
      <c r="H1585" t="s">
        <v>3624</v>
      </c>
      <c r="I1585" t="s">
        <v>3656</v>
      </c>
    </row>
    <row r="1586" spans="1:9" x14ac:dyDescent="0.2">
      <c r="A1586" t="s">
        <v>5130</v>
      </c>
      <c r="B1586">
        <v>41423</v>
      </c>
      <c r="C1586" t="s">
        <v>4266</v>
      </c>
      <c r="D1586" t="s">
        <v>3658</v>
      </c>
      <c r="E1586" t="s">
        <v>4323</v>
      </c>
      <c r="F1586" t="s">
        <v>3657</v>
      </c>
      <c r="G1586" t="s">
        <v>7662</v>
      </c>
      <c r="H1586" t="s">
        <v>3624</v>
      </c>
      <c r="I1586" t="s">
        <v>3658</v>
      </c>
    </row>
    <row r="1587" spans="1:9" x14ac:dyDescent="0.2">
      <c r="A1587" t="s">
        <v>5175</v>
      </c>
      <c r="B1587">
        <v>41424</v>
      </c>
      <c r="C1587" t="s">
        <v>4266</v>
      </c>
      <c r="D1587" t="s">
        <v>3660</v>
      </c>
      <c r="E1587" t="s">
        <v>4323</v>
      </c>
      <c r="F1587" t="s">
        <v>3659</v>
      </c>
      <c r="G1587" t="s">
        <v>7663</v>
      </c>
      <c r="H1587" t="s">
        <v>3624</v>
      </c>
      <c r="I1587" t="s">
        <v>3660</v>
      </c>
    </row>
    <row r="1588" spans="1:9" x14ac:dyDescent="0.2">
      <c r="A1588" t="s">
        <v>5220</v>
      </c>
      <c r="B1588">
        <v>41425</v>
      </c>
      <c r="C1588" t="s">
        <v>4266</v>
      </c>
      <c r="D1588" t="s">
        <v>3662</v>
      </c>
      <c r="E1588" t="s">
        <v>4323</v>
      </c>
      <c r="F1588" t="s">
        <v>3661</v>
      </c>
      <c r="G1588" t="s">
        <v>7664</v>
      </c>
      <c r="H1588" t="s">
        <v>3624</v>
      </c>
      <c r="I1588" t="s">
        <v>3662</v>
      </c>
    </row>
    <row r="1589" spans="1:9" x14ac:dyDescent="0.2">
      <c r="A1589" t="s">
        <v>5259</v>
      </c>
      <c r="B1589">
        <v>41441</v>
      </c>
      <c r="C1589" t="s">
        <v>4266</v>
      </c>
      <c r="D1589" t="s">
        <v>3664</v>
      </c>
      <c r="E1589" t="s">
        <v>4323</v>
      </c>
      <c r="F1589" t="s">
        <v>3663</v>
      </c>
      <c r="G1589" t="s">
        <v>7665</v>
      </c>
      <c r="H1589" t="s">
        <v>3624</v>
      </c>
      <c r="I1589" t="s">
        <v>3664</v>
      </c>
    </row>
    <row r="1590" spans="1:9" x14ac:dyDescent="0.2">
      <c r="A1590" t="s">
        <v>4316</v>
      </c>
      <c r="B1590">
        <v>42000</v>
      </c>
      <c r="C1590" t="s">
        <v>4267</v>
      </c>
      <c r="D1590" t="s">
        <v>3666</v>
      </c>
      <c r="E1590" t="s">
        <v>4274</v>
      </c>
      <c r="F1590" t="s">
        <v>3665</v>
      </c>
      <c r="G1590" t="s">
        <v>7666</v>
      </c>
      <c r="H1590" t="s">
        <v>3666</v>
      </c>
    </row>
    <row r="1591" spans="1:9" x14ac:dyDescent="0.2">
      <c r="A1591" t="s">
        <v>4365</v>
      </c>
      <c r="B1591">
        <v>42201</v>
      </c>
      <c r="C1591" t="s">
        <v>4267</v>
      </c>
      <c r="D1591" t="s">
        <v>3668</v>
      </c>
      <c r="E1591" t="s">
        <v>4323</v>
      </c>
      <c r="F1591" t="s">
        <v>3667</v>
      </c>
      <c r="G1591" t="s">
        <v>7667</v>
      </c>
      <c r="H1591" t="s">
        <v>3666</v>
      </c>
      <c r="I1591" t="s">
        <v>3668</v>
      </c>
    </row>
    <row r="1592" spans="1:9" x14ac:dyDescent="0.2">
      <c r="A1592" t="s">
        <v>4413</v>
      </c>
      <c r="B1592">
        <v>42202</v>
      </c>
      <c r="C1592" t="s">
        <v>4267</v>
      </c>
      <c r="D1592" t="s">
        <v>3670</v>
      </c>
      <c r="E1592" t="s">
        <v>4323</v>
      </c>
      <c r="F1592" t="s">
        <v>3669</v>
      </c>
      <c r="G1592" t="s">
        <v>7668</v>
      </c>
      <c r="H1592" t="s">
        <v>3666</v>
      </c>
      <c r="I1592" t="s">
        <v>3670</v>
      </c>
    </row>
    <row r="1593" spans="1:9" x14ac:dyDescent="0.2">
      <c r="A1593" t="s">
        <v>4461</v>
      </c>
      <c r="B1593">
        <v>42203</v>
      </c>
      <c r="C1593" t="s">
        <v>4267</v>
      </c>
      <c r="D1593" t="s">
        <v>3672</v>
      </c>
      <c r="E1593" t="s">
        <v>4323</v>
      </c>
      <c r="F1593" t="s">
        <v>3671</v>
      </c>
      <c r="G1593" t="s">
        <v>7669</v>
      </c>
      <c r="H1593" t="s">
        <v>3666</v>
      </c>
      <c r="I1593" t="s">
        <v>3672</v>
      </c>
    </row>
    <row r="1594" spans="1:9" x14ac:dyDescent="0.2">
      <c r="A1594" t="s">
        <v>4509</v>
      </c>
      <c r="B1594">
        <v>42204</v>
      </c>
      <c r="C1594" t="s">
        <v>4267</v>
      </c>
      <c r="D1594" t="s">
        <v>3674</v>
      </c>
      <c r="E1594" t="s">
        <v>4323</v>
      </c>
      <c r="F1594" t="s">
        <v>3673</v>
      </c>
      <c r="G1594" t="s">
        <v>7670</v>
      </c>
      <c r="H1594" t="s">
        <v>3666</v>
      </c>
      <c r="I1594" t="s">
        <v>3674</v>
      </c>
    </row>
    <row r="1595" spans="1:9" x14ac:dyDescent="0.2">
      <c r="A1595" t="s">
        <v>4557</v>
      </c>
      <c r="B1595">
        <v>42205</v>
      </c>
      <c r="C1595" t="s">
        <v>4267</v>
      </c>
      <c r="D1595" t="s">
        <v>3676</v>
      </c>
      <c r="E1595" t="s">
        <v>4323</v>
      </c>
      <c r="F1595" t="s">
        <v>3675</v>
      </c>
      <c r="G1595" t="s">
        <v>7671</v>
      </c>
      <c r="H1595" t="s">
        <v>3666</v>
      </c>
      <c r="I1595" t="s">
        <v>3676</v>
      </c>
    </row>
    <row r="1596" spans="1:9" x14ac:dyDescent="0.2">
      <c r="A1596" t="s">
        <v>4605</v>
      </c>
      <c r="B1596">
        <v>42207</v>
      </c>
      <c r="C1596" t="s">
        <v>4267</v>
      </c>
      <c r="D1596" t="s">
        <v>3678</v>
      </c>
      <c r="E1596" t="s">
        <v>4323</v>
      </c>
      <c r="F1596" t="s">
        <v>3677</v>
      </c>
      <c r="G1596" t="s">
        <v>7672</v>
      </c>
      <c r="H1596" t="s">
        <v>3666</v>
      </c>
      <c r="I1596" t="s">
        <v>3678</v>
      </c>
    </row>
    <row r="1597" spans="1:9" x14ac:dyDescent="0.2">
      <c r="A1597" t="s">
        <v>4653</v>
      </c>
      <c r="B1597">
        <v>42208</v>
      </c>
      <c r="C1597" t="s">
        <v>4267</v>
      </c>
      <c r="D1597" t="s">
        <v>3680</v>
      </c>
      <c r="E1597" t="s">
        <v>4323</v>
      </c>
      <c r="F1597" t="s">
        <v>3679</v>
      </c>
      <c r="G1597" t="s">
        <v>7673</v>
      </c>
      <c r="H1597" t="s">
        <v>3666</v>
      </c>
      <c r="I1597" t="s">
        <v>3680</v>
      </c>
    </row>
    <row r="1598" spans="1:9" x14ac:dyDescent="0.2">
      <c r="A1598" t="s">
        <v>4701</v>
      </c>
      <c r="B1598">
        <v>42209</v>
      </c>
      <c r="C1598" t="s">
        <v>4267</v>
      </c>
      <c r="D1598" t="s">
        <v>3682</v>
      </c>
      <c r="E1598" t="s">
        <v>4323</v>
      </c>
      <c r="F1598" t="s">
        <v>3681</v>
      </c>
      <c r="G1598" t="s">
        <v>7674</v>
      </c>
      <c r="H1598" t="s">
        <v>3666</v>
      </c>
      <c r="I1598" t="s">
        <v>3682</v>
      </c>
    </row>
    <row r="1599" spans="1:9" x14ac:dyDescent="0.2">
      <c r="A1599" t="s">
        <v>4749</v>
      </c>
      <c r="B1599">
        <v>42210</v>
      </c>
      <c r="C1599" t="s">
        <v>4267</v>
      </c>
      <c r="D1599" t="s">
        <v>3684</v>
      </c>
      <c r="E1599" t="s">
        <v>4323</v>
      </c>
      <c r="F1599" t="s">
        <v>3683</v>
      </c>
      <c r="G1599" t="s">
        <v>7675</v>
      </c>
      <c r="H1599" t="s">
        <v>3666</v>
      </c>
      <c r="I1599" t="s">
        <v>3684</v>
      </c>
    </row>
    <row r="1600" spans="1:9" x14ac:dyDescent="0.2">
      <c r="A1600" t="s">
        <v>4797</v>
      </c>
      <c r="B1600">
        <v>42211</v>
      </c>
      <c r="C1600" t="s">
        <v>4267</v>
      </c>
      <c r="D1600" t="s">
        <v>3686</v>
      </c>
      <c r="E1600" t="s">
        <v>4323</v>
      </c>
      <c r="F1600" t="s">
        <v>3685</v>
      </c>
      <c r="G1600" t="s">
        <v>7676</v>
      </c>
      <c r="H1600" t="s">
        <v>3666</v>
      </c>
      <c r="I1600" t="s">
        <v>3686</v>
      </c>
    </row>
    <row r="1601" spans="1:9" x14ac:dyDescent="0.2">
      <c r="A1601" t="s">
        <v>4845</v>
      </c>
      <c r="B1601">
        <v>42212</v>
      </c>
      <c r="C1601" t="s">
        <v>4267</v>
      </c>
      <c r="D1601" t="s">
        <v>3688</v>
      </c>
      <c r="E1601" t="s">
        <v>4323</v>
      </c>
      <c r="F1601" t="s">
        <v>3687</v>
      </c>
      <c r="G1601" t="s">
        <v>7677</v>
      </c>
      <c r="H1601" t="s">
        <v>3666</v>
      </c>
      <c r="I1601" t="s">
        <v>3688</v>
      </c>
    </row>
    <row r="1602" spans="1:9" x14ac:dyDescent="0.2">
      <c r="A1602" t="s">
        <v>4893</v>
      </c>
      <c r="B1602">
        <v>42213</v>
      </c>
      <c r="C1602" t="s">
        <v>4267</v>
      </c>
      <c r="D1602" t="s">
        <v>3690</v>
      </c>
      <c r="E1602" t="s">
        <v>4323</v>
      </c>
      <c r="F1602" t="s">
        <v>3689</v>
      </c>
      <c r="G1602" t="s">
        <v>7678</v>
      </c>
      <c r="H1602" t="s">
        <v>3666</v>
      </c>
      <c r="I1602" t="s">
        <v>3690</v>
      </c>
    </row>
    <row r="1603" spans="1:9" x14ac:dyDescent="0.2">
      <c r="A1603" t="s">
        <v>4941</v>
      </c>
      <c r="B1603">
        <v>42214</v>
      </c>
      <c r="C1603" t="s">
        <v>4267</v>
      </c>
      <c r="D1603" t="s">
        <v>3692</v>
      </c>
      <c r="E1603" t="s">
        <v>4323</v>
      </c>
      <c r="F1603" t="s">
        <v>3691</v>
      </c>
      <c r="G1603" t="s">
        <v>7679</v>
      </c>
      <c r="H1603" t="s">
        <v>3666</v>
      </c>
      <c r="I1603" t="s">
        <v>3692</v>
      </c>
    </row>
    <row r="1604" spans="1:9" x14ac:dyDescent="0.2">
      <c r="A1604" t="s">
        <v>4989</v>
      </c>
      <c r="B1604">
        <v>42307</v>
      </c>
      <c r="C1604" t="s">
        <v>4267</v>
      </c>
      <c r="D1604" t="s">
        <v>3694</v>
      </c>
      <c r="E1604" t="s">
        <v>4323</v>
      </c>
      <c r="F1604" t="s">
        <v>3693</v>
      </c>
      <c r="G1604" t="s">
        <v>7680</v>
      </c>
      <c r="H1604" t="s">
        <v>3666</v>
      </c>
      <c r="I1604" t="s">
        <v>3694</v>
      </c>
    </row>
    <row r="1605" spans="1:9" x14ac:dyDescent="0.2">
      <c r="A1605" t="s">
        <v>5037</v>
      </c>
      <c r="B1605">
        <v>42308</v>
      </c>
      <c r="C1605" t="s">
        <v>4267</v>
      </c>
      <c r="D1605" t="s">
        <v>3696</v>
      </c>
      <c r="E1605" t="s">
        <v>4323</v>
      </c>
      <c r="F1605" t="s">
        <v>3695</v>
      </c>
      <c r="G1605" t="s">
        <v>7681</v>
      </c>
      <c r="H1605" t="s">
        <v>3666</v>
      </c>
      <c r="I1605" t="s">
        <v>3696</v>
      </c>
    </row>
    <row r="1606" spans="1:9" x14ac:dyDescent="0.2">
      <c r="A1606" t="s">
        <v>5084</v>
      </c>
      <c r="B1606">
        <v>42321</v>
      </c>
      <c r="C1606" t="s">
        <v>4267</v>
      </c>
      <c r="D1606" t="s">
        <v>3698</v>
      </c>
      <c r="E1606" t="s">
        <v>4323</v>
      </c>
      <c r="F1606" t="s">
        <v>3697</v>
      </c>
      <c r="G1606" t="s">
        <v>7682</v>
      </c>
      <c r="H1606" t="s">
        <v>3666</v>
      </c>
      <c r="I1606" t="s">
        <v>3698</v>
      </c>
    </row>
    <row r="1607" spans="1:9" x14ac:dyDescent="0.2">
      <c r="A1607" t="s">
        <v>5131</v>
      </c>
      <c r="B1607">
        <v>42322</v>
      </c>
      <c r="C1607" t="s">
        <v>4267</v>
      </c>
      <c r="D1607" t="s">
        <v>3700</v>
      </c>
      <c r="E1607" t="s">
        <v>4323</v>
      </c>
      <c r="F1607" t="s">
        <v>3699</v>
      </c>
      <c r="G1607" t="s">
        <v>7683</v>
      </c>
      <c r="H1607" t="s">
        <v>3666</v>
      </c>
      <c r="I1607" t="s">
        <v>3700</v>
      </c>
    </row>
    <row r="1608" spans="1:9" x14ac:dyDescent="0.2">
      <c r="A1608" t="s">
        <v>5176</v>
      </c>
      <c r="B1608">
        <v>42323</v>
      </c>
      <c r="C1608" t="s">
        <v>4267</v>
      </c>
      <c r="D1608" t="s">
        <v>3702</v>
      </c>
      <c r="E1608" t="s">
        <v>4323</v>
      </c>
      <c r="F1608" t="s">
        <v>3701</v>
      </c>
      <c r="G1608" t="s">
        <v>7684</v>
      </c>
      <c r="H1608" t="s">
        <v>3666</v>
      </c>
      <c r="I1608" t="s">
        <v>3702</v>
      </c>
    </row>
    <row r="1609" spans="1:9" x14ac:dyDescent="0.2">
      <c r="A1609" t="s">
        <v>5221</v>
      </c>
      <c r="B1609">
        <v>42383</v>
      </c>
      <c r="C1609" t="s">
        <v>4267</v>
      </c>
      <c r="D1609" t="s">
        <v>3704</v>
      </c>
      <c r="E1609" t="s">
        <v>4323</v>
      </c>
      <c r="F1609" t="s">
        <v>3703</v>
      </c>
      <c r="G1609" t="s">
        <v>7685</v>
      </c>
      <c r="H1609" t="s">
        <v>3666</v>
      </c>
      <c r="I1609" t="s">
        <v>3704</v>
      </c>
    </row>
    <row r="1610" spans="1:9" x14ac:dyDescent="0.2">
      <c r="A1610" t="s">
        <v>5260</v>
      </c>
      <c r="B1610">
        <v>42391</v>
      </c>
      <c r="C1610" t="s">
        <v>4267</v>
      </c>
      <c r="D1610" t="s">
        <v>3706</v>
      </c>
      <c r="E1610" t="s">
        <v>4323</v>
      </c>
      <c r="F1610" t="s">
        <v>3705</v>
      </c>
      <c r="G1610" t="s">
        <v>7686</v>
      </c>
      <c r="H1610" t="s">
        <v>3666</v>
      </c>
      <c r="I1610" t="s">
        <v>3706</v>
      </c>
    </row>
    <row r="1611" spans="1:9" x14ac:dyDescent="0.2">
      <c r="A1611" t="s">
        <v>5297</v>
      </c>
      <c r="B1611">
        <v>42411</v>
      </c>
      <c r="C1611" t="s">
        <v>4267</v>
      </c>
      <c r="D1611" t="s">
        <v>3708</v>
      </c>
      <c r="E1611" t="s">
        <v>4323</v>
      </c>
      <c r="F1611" t="s">
        <v>3707</v>
      </c>
      <c r="G1611" t="s">
        <v>7687</v>
      </c>
      <c r="H1611" t="s">
        <v>3666</v>
      </c>
      <c r="I1611" t="s">
        <v>3708</v>
      </c>
    </row>
    <row r="1612" spans="1:9" x14ac:dyDescent="0.2">
      <c r="A1612" t="s">
        <v>4317</v>
      </c>
      <c r="B1612">
        <v>43000</v>
      </c>
      <c r="C1612" t="s">
        <v>4268</v>
      </c>
      <c r="D1612" t="s">
        <v>3710</v>
      </c>
      <c r="E1612" t="s">
        <v>4274</v>
      </c>
      <c r="F1612" t="s">
        <v>3709</v>
      </c>
      <c r="G1612" t="s">
        <v>7688</v>
      </c>
      <c r="H1612" t="s">
        <v>3710</v>
      </c>
    </row>
    <row r="1613" spans="1:9" x14ac:dyDescent="0.2">
      <c r="A1613" t="s">
        <v>4366</v>
      </c>
      <c r="B1613">
        <v>43100</v>
      </c>
      <c r="C1613" t="s">
        <v>4268</v>
      </c>
      <c r="D1613" t="s">
        <v>3712</v>
      </c>
      <c r="E1613" t="s">
        <v>4323</v>
      </c>
      <c r="F1613" t="s">
        <v>3711</v>
      </c>
      <c r="G1613" t="s">
        <v>7689</v>
      </c>
      <c r="H1613" t="s">
        <v>3710</v>
      </c>
      <c r="I1613" t="s">
        <v>3712</v>
      </c>
    </row>
    <row r="1614" spans="1:9" x14ac:dyDescent="0.2">
      <c r="A1614" t="s">
        <v>4414</v>
      </c>
      <c r="B1614">
        <v>43202</v>
      </c>
      <c r="C1614" t="s">
        <v>4268</v>
      </c>
      <c r="D1614" t="s">
        <v>3714</v>
      </c>
      <c r="E1614" t="s">
        <v>4323</v>
      </c>
      <c r="F1614" t="s">
        <v>3713</v>
      </c>
      <c r="G1614" t="s">
        <v>7690</v>
      </c>
      <c r="H1614" t="s">
        <v>3710</v>
      </c>
      <c r="I1614" t="s">
        <v>3714</v>
      </c>
    </row>
    <row r="1615" spans="1:9" x14ac:dyDescent="0.2">
      <c r="A1615" t="s">
        <v>4462</v>
      </c>
      <c r="B1615">
        <v>43203</v>
      </c>
      <c r="C1615" t="s">
        <v>4268</v>
      </c>
      <c r="D1615" t="s">
        <v>3716</v>
      </c>
      <c r="E1615" t="s">
        <v>4323</v>
      </c>
      <c r="F1615" t="s">
        <v>3715</v>
      </c>
      <c r="G1615" t="s">
        <v>7691</v>
      </c>
      <c r="H1615" t="s">
        <v>3710</v>
      </c>
      <c r="I1615" t="s">
        <v>3716</v>
      </c>
    </row>
    <row r="1616" spans="1:9" x14ac:dyDescent="0.2">
      <c r="A1616" t="s">
        <v>4510</v>
      </c>
      <c r="B1616">
        <v>43204</v>
      </c>
      <c r="C1616" t="s">
        <v>4268</v>
      </c>
      <c r="D1616" t="s">
        <v>3718</v>
      </c>
      <c r="E1616" t="s">
        <v>4323</v>
      </c>
      <c r="F1616" t="s">
        <v>3717</v>
      </c>
      <c r="G1616" t="s">
        <v>7692</v>
      </c>
      <c r="H1616" t="s">
        <v>3710</v>
      </c>
      <c r="I1616" t="s">
        <v>3718</v>
      </c>
    </row>
    <row r="1617" spans="1:9" x14ac:dyDescent="0.2">
      <c r="A1617" t="s">
        <v>4558</v>
      </c>
      <c r="B1617">
        <v>43205</v>
      </c>
      <c r="C1617" t="s">
        <v>4268</v>
      </c>
      <c r="D1617" t="s">
        <v>3720</v>
      </c>
      <c r="E1617" t="s">
        <v>4323</v>
      </c>
      <c r="F1617" t="s">
        <v>3719</v>
      </c>
      <c r="G1617" t="s">
        <v>7693</v>
      </c>
      <c r="H1617" t="s">
        <v>3710</v>
      </c>
      <c r="I1617" t="s">
        <v>3720</v>
      </c>
    </row>
    <row r="1618" spans="1:9" x14ac:dyDescent="0.2">
      <c r="A1618" t="s">
        <v>4606</v>
      </c>
      <c r="B1618">
        <v>43206</v>
      </c>
      <c r="C1618" t="s">
        <v>4268</v>
      </c>
      <c r="D1618" t="s">
        <v>3722</v>
      </c>
      <c r="E1618" t="s">
        <v>4323</v>
      </c>
      <c r="F1618" t="s">
        <v>3721</v>
      </c>
      <c r="G1618" t="s">
        <v>7694</v>
      </c>
      <c r="H1618" t="s">
        <v>3710</v>
      </c>
      <c r="I1618" t="s">
        <v>3722</v>
      </c>
    </row>
    <row r="1619" spans="1:9" x14ac:dyDescent="0.2">
      <c r="A1619" t="s">
        <v>4654</v>
      </c>
      <c r="B1619">
        <v>43208</v>
      </c>
      <c r="C1619" t="s">
        <v>4268</v>
      </c>
      <c r="D1619" t="s">
        <v>3724</v>
      </c>
      <c r="E1619" t="s">
        <v>4323</v>
      </c>
      <c r="F1619" t="s">
        <v>3723</v>
      </c>
      <c r="G1619" t="s">
        <v>7695</v>
      </c>
      <c r="H1619" t="s">
        <v>3710</v>
      </c>
      <c r="I1619" t="s">
        <v>3724</v>
      </c>
    </row>
    <row r="1620" spans="1:9" x14ac:dyDescent="0.2">
      <c r="A1620" t="s">
        <v>4702</v>
      </c>
      <c r="B1620">
        <v>43210</v>
      </c>
      <c r="C1620" t="s">
        <v>4268</v>
      </c>
      <c r="D1620" t="s">
        <v>3726</v>
      </c>
      <c r="E1620" t="s">
        <v>4323</v>
      </c>
      <c r="F1620" t="s">
        <v>3725</v>
      </c>
      <c r="G1620" t="s">
        <v>7696</v>
      </c>
      <c r="H1620" t="s">
        <v>3710</v>
      </c>
      <c r="I1620" t="s">
        <v>3726</v>
      </c>
    </row>
    <row r="1621" spans="1:9" x14ac:dyDescent="0.2">
      <c r="A1621" t="s">
        <v>4750</v>
      </c>
      <c r="B1621">
        <v>43211</v>
      </c>
      <c r="C1621" t="s">
        <v>4268</v>
      </c>
      <c r="D1621" t="s">
        <v>3728</v>
      </c>
      <c r="E1621" t="s">
        <v>4323</v>
      </c>
      <c r="F1621" t="s">
        <v>3727</v>
      </c>
      <c r="G1621" t="s">
        <v>7697</v>
      </c>
      <c r="H1621" t="s">
        <v>3710</v>
      </c>
      <c r="I1621" t="s">
        <v>3728</v>
      </c>
    </row>
    <row r="1622" spans="1:9" x14ac:dyDescent="0.2">
      <c r="A1622" t="s">
        <v>4798</v>
      </c>
      <c r="B1622">
        <v>43212</v>
      </c>
      <c r="C1622" t="s">
        <v>4268</v>
      </c>
      <c r="D1622" t="s">
        <v>3730</v>
      </c>
      <c r="E1622" t="s">
        <v>4323</v>
      </c>
      <c r="F1622" t="s">
        <v>3729</v>
      </c>
      <c r="G1622" t="s">
        <v>7698</v>
      </c>
      <c r="H1622" t="s">
        <v>3710</v>
      </c>
      <c r="I1622" t="s">
        <v>3730</v>
      </c>
    </row>
    <row r="1623" spans="1:9" x14ac:dyDescent="0.2">
      <c r="A1623" t="s">
        <v>4846</v>
      </c>
      <c r="B1623">
        <v>43213</v>
      </c>
      <c r="C1623" t="s">
        <v>4268</v>
      </c>
      <c r="D1623" t="s">
        <v>3732</v>
      </c>
      <c r="E1623" t="s">
        <v>4323</v>
      </c>
      <c r="F1623" t="s">
        <v>3731</v>
      </c>
      <c r="G1623" t="s">
        <v>7699</v>
      </c>
      <c r="H1623" t="s">
        <v>3710</v>
      </c>
      <c r="I1623" t="s">
        <v>3732</v>
      </c>
    </row>
    <row r="1624" spans="1:9" x14ac:dyDescent="0.2">
      <c r="A1624" t="s">
        <v>4894</v>
      </c>
      <c r="B1624">
        <v>43214</v>
      </c>
      <c r="C1624" t="s">
        <v>4268</v>
      </c>
      <c r="D1624" t="s">
        <v>3734</v>
      </c>
      <c r="E1624" t="s">
        <v>4323</v>
      </c>
      <c r="F1624" t="s">
        <v>3733</v>
      </c>
      <c r="G1624" t="s">
        <v>7700</v>
      </c>
      <c r="H1624" t="s">
        <v>3710</v>
      </c>
      <c r="I1624" t="s">
        <v>3734</v>
      </c>
    </row>
    <row r="1625" spans="1:9" x14ac:dyDescent="0.2">
      <c r="A1625" t="s">
        <v>4942</v>
      </c>
      <c r="B1625">
        <v>43215</v>
      </c>
      <c r="C1625" t="s">
        <v>4268</v>
      </c>
      <c r="D1625" t="s">
        <v>3736</v>
      </c>
      <c r="E1625" t="s">
        <v>4323</v>
      </c>
      <c r="F1625" t="s">
        <v>3735</v>
      </c>
      <c r="G1625" t="s">
        <v>7701</v>
      </c>
      <c r="H1625" t="s">
        <v>3710</v>
      </c>
      <c r="I1625" t="s">
        <v>3736</v>
      </c>
    </row>
    <row r="1626" spans="1:9" x14ac:dyDescent="0.2">
      <c r="A1626" t="s">
        <v>4990</v>
      </c>
      <c r="B1626">
        <v>43216</v>
      </c>
      <c r="C1626" t="s">
        <v>4268</v>
      </c>
      <c r="D1626" t="s">
        <v>3738</v>
      </c>
      <c r="E1626" t="s">
        <v>4323</v>
      </c>
      <c r="F1626" t="s">
        <v>3737</v>
      </c>
      <c r="G1626" t="s">
        <v>7702</v>
      </c>
      <c r="H1626" t="s">
        <v>3710</v>
      </c>
      <c r="I1626" t="s">
        <v>3738</v>
      </c>
    </row>
    <row r="1627" spans="1:9" x14ac:dyDescent="0.2">
      <c r="A1627" t="s">
        <v>5038</v>
      </c>
      <c r="B1627">
        <v>43348</v>
      </c>
      <c r="C1627" t="s">
        <v>4268</v>
      </c>
      <c r="D1627" t="s">
        <v>1094</v>
      </c>
      <c r="E1627" t="s">
        <v>4323</v>
      </c>
      <c r="F1627" t="s">
        <v>3739</v>
      </c>
      <c r="G1627" t="s">
        <v>7703</v>
      </c>
      <c r="H1627" t="s">
        <v>3710</v>
      </c>
      <c r="I1627" t="s">
        <v>1094</v>
      </c>
    </row>
    <row r="1628" spans="1:9" x14ac:dyDescent="0.2">
      <c r="A1628" t="s">
        <v>5085</v>
      </c>
      <c r="B1628">
        <v>43364</v>
      </c>
      <c r="C1628" t="s">
        <v>4268</v>
      </c>
      <c r="D1628" t="s">
        <v>3741</v>
      </c>
      <c r="E1628" t="s">
        <v>4323</v>
      </c>
      <c r="F1628" t="s">
        <v>3740</v>
      </c>
      <c r="G1628" t="s">
        <v>7704</v>
      </c>
      <c r="H1628" t="s">
        <v>3710</v>
      </c>
      <c r="I1628" t="s">
        <v>3741</v>
      </c>
    </row>
    <row r="1629" spans="1:9" x14ac:dyDescent="0.2">
      <c r="A1629" t="s">
        <v>5132</v>
      </c>
      <c r="B1629">
        <v>43367</v>
      </c>
      <c r="C1629" t="s">
        <v>4268</v>
      </c>
      <c r="D1629" t="s">
        <v>3743</v>
      </c>
      <c r="E1629" t="s">
        <v>4323</v>
      </c>
      <c r="F1629" t="s">
        <v>3742</v>
      </c>
      <c r="G1629" t="s">
        <v>7705</v>
      </c>
      <c r="H1629" t="s">
        <v>3710</v>
      </c>
      <c r="I1629" t="s">
        <v>3743</v>
      </c>
    </row>
    <row r="1630" spans="1:9" x14ac:dyDescent="0.2">
      <c r="A1630" t="s">
        <v>5177</v>
      </c>
      <c r="B1630">
        <v>43368</v>
      </c>
      <c r="C1630" t="s">
        <v>4268</v>
      </c>
      <c r="D1630" t="s">
        <v>3745</v>
      </c>
      <c r="E1630" t="s">
        <v>4323</v>
      </c>
      <c r="F1630" t="s">
        <v>3744</v>
      </c>
      <c r="G1630" t="s">
        <v>7706</v>
      </c>
      <c r="H1630" t="s">
        <v>3710</v>
      </c>
      <c r="I1630" t="s">
        <v>3745</v>
      </c>
    </row>
    <row r="1631" spans="1:9" x14ac:dyDescent="0.2">
      <c r="A1631" t="s">
        <v>5222</v>
      </c>
      <c r="B1631">
        <v>43369</v>
      </c>
      <c r="C1631" t="s">
        <v>4268</v>
      </c>
      <c r="D1631" t="s">
        <v>3747</v>
      </c>
      <c r="E1631" t="s">
        <v>4323</v>
      </c>
      <c r="F1631" t="s">
        <v>3746</v>
      </c>
      <c r="G1631" t="s">
        <v>7707</v>
      </c>
      <c r="H1631" t="s">
        <v>3710</v>
      </c>
      <c r="I1631" t="s">
        <v>3747</v>
      </c>
    </row>
    <row r="1632" spans="1:9" x14ac:dyDescent="0.2">
      <c r="A1632" t="s">
        <v>5261</v>
      </c>
      <c r="B1632">
        <v>43403</v>
      </c>
      <c r="C1632" t="s">
        <v>4268</v>
      </c>
      <c r="D1632" t="s">
        <v>3749</v>
      </c>
      <c r="E1632" t="s">
        <v>4323</v>
      </c>
      <c r="F1632" t="s">
        <v>3748</v>
      </c>
      <c r="G1632" t="s">
        <v>7708</v>
      </c>
      <c r="H1632" t="s">
        <v>3710</v>
      </c>
      <c r="I1632" t="s">
        <v>3749</v>
      </c>
    </row>
    <row r="1633" spans="1:9" x14ac:dyDescent="0.2">
      <c r="A1633" t="s">
        <v>5298</v>
      </c>
      <c r="B1633">
        <v>43404</v>
      </c>
      <c r="C1633" t="s">
        <v>4268</v>
      </c>
      <c r="D1633" t="s">
        <v>3751</v>
      </c>
      <c r="E1633" t="s">
        <v>4323</v>
      </c>
      <c r="F1633" t="s">
        <v>3750</v>
      </c>
      <c r="G1633" t="s">
        <v>7709</v>
      </c>
      <c r="H1633" t="s">
        <v>3710</v>
      </c>
      <c r="I1633" t="s">
        <v>3751</v>
      </c>
    </row>
    <row r="1634" spans="1:9" x14ac:dyDescent="0.2">
      <c r="A1634" t="s">
        <v>5334</v>
      </c>
      <c r="B1634">
        <v>43423</v>
      </c>
      <c r="C1634" t="s">
        <v>4268</v>
      </c>
      <c r="D1634" t="s">
        <v>3753</v>
      </c>
      <c r="E1634" t="s">
        <v>4323</v>
      </c>
      <c r="F1634" t="s">
        <v>3752</v>
      </c>
      <c r="G1634" t="s">
        <v>7710</v>
      </c>
      <c r="H1634" t="s">
        <v>3710</v>
      </c>
      <c r="I1634" t="s">
        <v>3753</v>
      </c>
    </row>
    <row r="1635" spans="1:9" x14ac:dyDescent="0.2">
      <c r="A1635" t="s">
        <v>5370</v>
      </c>
      <c r="B1635">
        <v>43424</v>
      </c>
      <c r="C1635" t="s">
        <v>4268</v>
      </c>
      <c r="D1635" t="s">
        <v>1212</v>
      </c>
      <c r="E1635" t="s">
        <v>4323</v>
      </c>
      <c r="F1635" t="s">
        <v>3754</v>
      </c>
      <c r="G1635" t="s">
        <v>7711</v>
      </c>
      <c r="H1635" t="s">
        <v>3710</v>
      </c>
      <c r="I1635" t="s">
        <v>1212</v>
      </c>
    </row>
    <row r="1636" spans="1:9" x14ac:dyDescent="0.2">
      <c r="A1636" t="s">
        <v>5405</v>
      </c>
      <c r="B1636">
        <v>43425</v>
      </c>
      <c r="C1636" t="s">
        <v>4268</v>
      </c>
      <c r="D1636" t="s">
        <v>3756</v>
      </c>
      <c r="E1636" t="s">
        <v>4323</v>
      </c>
      <c r="F1636" t="s">
        <v>3755</v>
      </c>
      <c r="G1636" t="s">
        <v>7712</v>
      </c>
      <c r="H1636" t="s">
        <v>3710</v>
      </c>
      <c r="I1636" t="s">
        <v>3756</v>
      </c>
    </row>
    <row r="1637" spans="1:9" x14ac:dyDescent="0.2">
      <c r="A1637" t="s">
        <v>5439</v>
      </c>
      <c r="B1637">
        <v>43428</v>
      </c>
      <c r="C1637" t="s">
        <v>4268</v>
      </c>
      <c r="D1637" t="s">
        <v>2290</v>
      </c>
      <c r="E1637" t="s">
        <v>4323</v>
      </c>
      <c r="F1637" t="s">
        <v>3757</v>
      </c>
      <c r="G1637" t="s">
        <v>7713</v>
      </c>
      <c r="H1637" t="s">
        <v>3710</v>
      </c>
      <c r="I1637" t="s">
        <v>2290</v>
      </c>
    </row>
    <row r="1638" spans="1:9" x14ac:dyDescent="0.2">
      <c r="A1638" t="s">
        <v>5471</v>
      </c>
      <c r="B1638">
        <v>43432</v>
      </c>
      <c r="C1638" t="s">
        <v>4268</v>
      </c>
      <c r="D1638" t="s">
        <v>3759</v>
      </c>
      <c r="E1638" t="s">
        <v>4323</v>
      </c>
      <c r="F1638" t="s">
        <v>3758</v>
      </c>
      <c r="G1638" t="s">
        <v>7714</v>
      </c>
      <c r="H1638" t="s">
        <v>3710</v>
      </c>
      <c r="I1638" t="s">
        <v>3759</v>
      </c>
    </row>
    <row r="1639" spans="1:9" x14ac:dyDescent="0.2">
      <c r="A1639" t="s">
        <v>5502</v>
      </c>
      <c r="B1639">
        <v>43433</v>
      </c>
      <c r="C1639" t="s">
        <v>4268</v>
      </c>
      <c r="D1639" t="s">
        <v>3761</v>
      </c>
      <c r="E1639" t="s">
        <v>4323</v>
      </c>
      <c r="F1639" t="s">
        <v>3760</v>
      </c>
      <c r="G1639" t="s">
        <v>7715</v>
      </c>
      <c r="H1639" t="s">
        <v>3710</v>
      </c>
      <c r="I1639" t="s">
        <v>3761</v>
      </c>
    </row>
    <row r="1640" spans="1:9" x14ac:dyDescent="0.2">
      <c r="A1640" t="s">
        <v>5530</v>
      </c>
      <c r="B1640">
        <v>43441</v>
      </c>
      <c r="C1640" t="s">
        <v>4268</v>
      </c>
      <c r="D1640" t="s">
        <v>3763</v>
      </c>
      <c r="E1640" t="s">
        <v>4323</v>
      </c>
      <c r="F1640" t="s">
        <v>3762</v>
      </c>
      <c r="G1640" t="s">
        <v>7716</v>
      </c>
      <c r="H1640" t="s">
        <v>3710</v>
      </c>
      <c r="I1640" t="s">
        <v>3763</v>
      </c>
    </row>
    <row r="1641" spans="1:9" x14ac:dyDescent="0.2">
      <c r="A1641" t="s">
        <v>5558</v>
      </c>
      <c r="B1641">
        <v>43442</v>
      </c>
      <c r="C1641" t="s">
        <v>4268</v>
      </c>
      <c r="D1641" t="s">
        <v>3765</v>
      </c>
      <c r="E1641" t="s">
        <v>4323</v>
      </c>
      <c r="F1641" t="s">
        <v>3764</v>
      </c>
      <c r="G1641" t="s">
        <v>7717</v>
      </c>
      <c r="H1641" t="s">
        <v>3710</v>
      </c>
      <c r="I1641" t="s">
        <v>3765</v>
      </c>
    </row>
    <row r="1642" spans="1:9" x14ac:dyDescent="0.2">
      <c r="A1642" t="s">
        <v>5585</v>
      </c>
      <c r="B1642">
        <v>43443</v>
      </c>
      <c r="C1642" t="s">
        <v>4268</v>
      </c>
      <c r="D1642" t="s">
        <v>3767</v>
      </c>
      <c r="E1642" t="s">
        <v>4323</v>
      </c>
      <c r="F1642" t="s">
        <v>3766</v>
      </c>
      <c r="G1642" t="s">
        <v>7718</v>
      </c>
      <c r="H1642" t="s">
        <v>3710</v>
      </c>
      <c r="I1642" t="s">
        <v>3767</v>
      </c>
    </row>
    <row r="1643" spans="1:9" x14ac:dyDescent="0.2">
      <c r="A1643" t="s">
        <v>5610</v>
      </c>
      <c r="B1643">
        <v>43444</v>
      </c>
      <c r="C1643" t="s">
        <v>4268</v>
      </c>
      <c r="D1643" t="s">
        <v>3769</v>
      </c>
      <c r="E1643" t="s">
        <v>4323</v>
      </c>
      <c r="F1643" t="s">
        <v>3768</v>
      </c>
      <c r="G1643" t="s">
        <v>7719</v>
      </c>
      <c r="H1643" t="s">
        <v>3710</v>
      </c>
      <c r="I1643" t="s">
        <v>3769</v>
      </c>
    </row>
    <row r="1644" spans="1:9" x14ac:dyDescent="0.2">
      <c r="A1644" t="s">
        <v>5635</v>
      </c>
      <c r="B1644">
        <v>43447</v>
      </c>
      <c r="C1644" t="s">
        <v>4268</v>
      </c>
      <c r="D1644" t="s">
        <v>3771</v>
      </c>
      <c r="E1644" t="s">
        <v>4323</v>
      </c>
      <c r="F1644" t="s">
        <v>3770</v>
      </c>
      <c r="G1644" t="s">
        <v>7720</v>
      </c>
      <c r="H1644" t="s">
        <v>3710</v>
      </c>
      <c r="I1644" t="s">
        <v>3771</v>
      </c>
    </row>
    <row r="1645" spans="1:9" x14ac:dyDescent="0.2">
      <c r="A1645" t="s">
        <v>5660</v>
      </c>
      <c r="B1645">
        <v>43468</v>
      </c>
      <c r="C1645" t="s">
        <v>4268</v>
      </c>
      <c r="D1645" t="s">
        <v>3773</v>
      </c>
      <c r="E1645" t="s">
        <v>4323</v>
      </c>
      <c r="F1645" t="s">
        <v>3772</v>
      </c>
      <c r="G1645" t="s">
        <v>7721</v>
      </c>
      <c r="H1645" t="s">
        <v>3710</v>
      </c>
      <c r="I1645" t="s">
        <v>3773</v>
      </c>
    </row>
    <row r="1646" spans="1:9" x14ac:dyDescent="0.2">
      <c r="A1646" t="s">
        <v>5683</v>
      </c>
      <c r="B1646">
        <v>43482</v>
      </c>
      <c r="C1646" t="s">
        <v>4268</v>
      </c>
      <c r="D1646" t="s">
        <v>3775</v>
      </c>
      <c r="E1646" t="s">
        <v>4323</v>
      </c>
      <c r="F1646" t="s">
        <v>3774</v>
      </c>
      <c r="G1646" t="s">
        <v>7722</v>
      </c>
      <c r="H1646" t="s">
        <v>3710</v>
      </c>
      <c r="I1646" t="s">
        <v>3775</v>
      </c>
    </row>
    <row r="1647" spans="1:9" x14ac:dyDescent="0.2">
      <c r="A1647" t="s">
        <v>5705</v>
      </c>
      <c r="B1647">
        <v>43484</v>
      </c>
      <c r="C1647" t="s">
        <v>4268</v>
      </c>
      <c r="D1647" t="s">
        <v>3777</v>
      </c>
      <c r="E1647" t="s">
        <v>4323</v>
      </c>
      <c r="F1647" t="s">
        <v>3776</v>
      </c>
      <c r="G1647" t="s">
        <v>7723</v>
      </c>
      <c r="H1647" t="s">
        <v>3710</v>
      </c>
      <c r="I1647" t="s">
        <v>3777</v>
      </c>
    </row>
    <row r="1648" spans="1:9" x14ac:dyDescent="0.2">
      <c r="A1648" t="s">
        <v>5723</v>
      </c>
      <c r="B1648">
        <v>43501</v>
      </c>
      <c r="C1648" t="s">
        <v>4268</v>
      </c>
      <c r="D1648" t="s">
        <v>3779</v>
      </c>
      <c r="E1648" t="s">
        <v>4323</v>
      </c>
      <c r="F1648" t="s">
        <v>3778</v>
      </c>
      <c r="G1648" t="s">
        <v>7724</v>
      </c>
      <c r="H1648" t="s">
        <v>3710</v>
      </c>
      <c r="I1648" t="s">
        <v>3779</v>
      </c>
    </row>
    <row r="1649" spans="1:9" x14ac:dyDescent="0.2">
      <c r="A1649" t="s">
        <v>5741</v>
      </c>
      <c r="B1649">
        <v>43505</v>
      </c>
      <c r="C1649" t="s">
        <v>4268</v>
      </c>
      <c r="D1649" t="s">
        <v>3781</v>
      </c>
      <c r="E1649" t="s">
        <v>4323</v>
      </c>
      <c r="F1649" t="s">
        <v>3780</v>
      </c>
      <c r="G1649" t="s">
        <v>7725</v>
      </c>
      <c r="H1649" t="s">
        <v>3710</v>
      </c>
      <c r="I1649" t="s">
        <v>3781</v>
      </c>
    </row>
    <row r="1650" spans="1:9" x14ac:dyDescent="0.2">
      <c r="A1650" t="s">
        <v>5759</v>
      </c>
      <c r="B1650">
        <v>43506</v>
      </c>
      <c r="C1650" t="s">
        <v>4268</v>
      </c>
      <c r="D1650" t="s">
        <v>3783</v>
      </c>
      <c r="E1650" t="s">
        <v>4323</v>
      </c>
      <c r="F1650" t="s">
        <v>3782</v>
      </c>
      <c r="G1650" t="s">
        <v>7726</v>
      </c>
      <c r="H1650" t="s">
        <v>3710</v>
      </c>
      <c r="I1650" t="s">
        <v>3783</v>
      </c>
    </row>
    <row r="1651" spans="1:9" x14ac:dyDescent="0.2">
      <c r="A1651" t="s">
        <v>5777</v>
      </c>
      <c r="B1651">
        <v>43507</v>
      </c>
      <c r="C1651" t="s">
        <v>4268</v>
      </c>
      <c r="D1651" t="s">
        <v>3785</v>
      </c>
      <c r="E1651" t="s">
        <v>4323</v>
      </c>
      <c r="F1651" t="s">
        <v>3784</v>
      </c>
      <c r="G1651" t="s">
        <v>7727</v>
      </c>
      <c r="H1651" t="s">
        <v>3710</v>
      </c>
      <c r="I1651" t="s">
        <v>3785</v>
      </c>
    </row>
    <row r="1652" spans="1:9" x14ac:dyDescent="0.2">
      <c r="A1652" t="s">
        <v>5794</v>
      </c>
      <c r="B1652">
        <v>43510</v>
      </c>
      <c r="C1652" t="s">
        <v>4268</v>
      </c>
      <c r="D1652" t="s">
        <v>3787</v>
      </c>
      <c r="E1652" t="s">
        <v>4323</v>
      </c>
      <c r="F1652" t="s">
        <v>3786</v>
      </c>
      <c r="G1652" t="s">
        <v>7728</v>
      </c>
      <c r="H1652" t="s">
        <v>3710</v>
      </c>
      <c r="I1652" t="s">
        <v>3787</v>
      </c>
    </row>
    <row r="1653" spans="1:9" x14ac:dyDescent="0.2">
      <c r="A1653" t="s">
        <v>5810</v>
      </c>
      <c r="B1653">
        <v>43511</v>
      </c>
      <c r="C1653" t="s">
        <v>4268</v>
      </c>
      <c r="D1653" t="s">
        <v>3789</v>
      </c>
      <c r="E1653" t="s">
        <v>4323</v>
      </c>
      <c r="F1653" t="s">
        <v>3788</v>
      </c>
      <c r="G1653" t="s">
        <v>7729</v>
      </c>
      <c r="H1653" t="s">
        <v>3710</v>
      </c>
      <c r="I1653" t="s">
        <v>3789</v>
      </c>
    </row>
    <row r="1654" spans="1:9" x14ac:dyDescent="0.2">
      <c r="A1654" t="s">
        <v>5825</v>
      </c>
      <c r="B1654">
        <v>43512</v>
      </c>
      <c r="C1654" t="s">
        <v>4268</v>
      </c>
      <c r="D1654" t="s">
        <v>3791</v>
      </c>
      <c r="E1654" t="s">
        <v>4323</v>
      </c>
      <c r="F1654" t="s">
        <v>3790</v>
      </c>
      <c r="G1654" t="s">
        <v>7730</v>
      </c>
      <c r="H1654" t="s">
        <v>3710</v>
      </c>
      <c r="I1654" t="s">
        <v>3791</v>
      </c>
    </row>
    <row r="1655" spans="1:9" x14ac:dyDescent="0.2">
      <c r="A1655" t="s">
        <v>5838</v>
      </c>
      <c r="B1655">
        <v>43513</v>
      </c>
      <c r="C1655" t="s">
        <v>4268</v>
      </c>
      <c r="D1655" t="s">
        <v>3793</v>
      </c>
      <c r="E1655" t="s">
        <v>4323</v>
      </c>
      <c r="F1655" t="s">
        <v>3792</v>
      </c>
      <c r="G1655" t="s">
        <v>7731</v>
      </c>
      <c r="H1655" t="s">
        <v>3710</v>
      </c>
      <c r="I1655" t="s">
        <v>3793</v>
      </c>
    </row>
    <row r="1656" spans="1:9" x14ac:dyDescent="0.2">
      <c r="A1656" t="s">
        <v>5850</v>
      </c>
      <c r="B1656">
        <v>43514</v>
      </c>
      <c r="C1656" t="s">
        <v>4268</v>
      </c>
      <c r="D1656" t="s">
        <v>3795</v>
      </c>
      <c r="E1656" t="s">
        <v>4323</v>
      </c>
      <c r="F1656" t="s">
        <v>3794</v>
      </c>
      <c r="G1656" t="s">
        <v>7732</v>
      </c>
      <c r="H1656" t="s">
        <v>3710</v>
      </c>
      <c r="I1656" t="s">
        <v>3795</v>
      </c>
    </row>
    <row r="1657" spans="1:9" x14ac:dyDescent="0.2">
      <c r="A1657" t="s">
        <v>5860</v>
      </c>
      <c r="B1657">
        <v>43531</v>
      </c>
      <c r="C1657" t="s">
        <v>4268</v>
      </c>
      <c r="D1657" t="s">
        <v>3797</v>
      </c>
      <c r="E1657" t="s">
        <v>4323</v>
      </c>
      <c r="F1657" t="s">
        <v>3796</v>
      </c>
      <c r="G1657" t="s">
        <v>7733</v>
      </c>
      <c r="H1657" t="s">
        <v>3710</v>
      </c>
      <c r="I1657" t="s">
        <v>3797</v>
      </c>
    </row>
    <row r="1658" spans="1:9" x14ac:dyDescent="0.2">
      <c r="A1658" t="s">
        <v>4318</v>
      </c>
      <c r="B1658">
        <v>44000</v>
      </c>
      <c r="C1658" t="s">
        <v>4269</v>
      </c>
      <c r="D1658" t="s">
        <v>3799</v>
      </c>
      <c r="E1658" t="s">
        <v>4274</v>
      </c>
      <c r="F1658" t="s">
        <v>3798</v>
      </c>
      <c r="G1658" t="s">
        <v>7734</v>
      </c>
      <c r="H1658" t="s">
        <v>3799</v>
      </c>
    </row>
    <row r="1659" spans="1:9" x14ac:dyDescent="0.2">
      <c r="A1659" t="s">
        <v>4367</v>
      </c>
      <c r="B1659">
        <v>44201</v>
      </c>
      <c r="C1659" t="s">
        <v>4269</v>
      </c>
      <c r="D1659" t="s">
        <v>3801</v>
      </c>
      <c r="E1659" t="s">
        <v>4323</v>
      </c>
      <c r="F1659" t="s">
        <v>3800</v>
      </c>
      <c r="G1659" t="s">
        <v>7735</v>
      </c>
      <c r="H1659" t="s">
        <v>3799</v>
      </c>
      <c r="I1659" t="s">
        <v>3801</v>
      </c>
    </row>
    <row r="1660" spans="1:9" x14ac:dyDescent="0.2">
      <c r="A1660" t="s">
        <v>4415</v>
      </c>
      <c r="B1660">
        <v>44202</v>
      </c>
      <c r="C1660" t="s">
        <v>4269</v>
      </c>
      <c r="D1660" t="s">
        <v>3803</v>
      </c>
      <c r="E1660" t="s">
        <v>4323</v>
      </c>
      <c r="F1660" t="s">
        <v>3802</v>
      </c>
      <c r="G1660" t="s">
        <v>7736</v>
      </c>
      <c r="H1660" t="s">
        <v>3799</v>
      </c>
      <c r="I1660" t="s">
        <v>3803</v>
      </c>
    </row>
    <row r="1661" spans="1:9" x14ac:dyDescent="0.2">
      <c r="A1661" t="s">
        <v>4463</v>
      </c>
      <c r="B1661">
        <v>44203</v>
      </c>
      <c r="C1661" t="s">
        <v>4269</v>
      </c>
      <c r="D1661" t="s">
        <v>3805</v>
      </c>
      <c r="E1661" t="s">
        <v>4323</v>
      </c>
      <c r="F1661" t="s">
        <v>3804</v>
      </c>
      <c r="G1661" t="s">
        <v>7737</v>
      </c>
      <c r="H1661" t="s">
        <v>3799</v>
      </c>
      <c r="I1661" t="s">
        <v>3805</v>
      </c>
    </row>
    <row r="1662" spans="1:9" x14ac:dyDescent="0.2">
      <c r="A1662" t="s">
        <v>4511</v>
      </c>
      <c r="B1662">
        <v>44204</v>
      </c>
      <c r="C1662" t="s">
        <v>4269</v>
      </c>
      <c r="D1662" t="s">
        <v>3807</v>
      </c>
      <c r="E1662" t="s">
        <v>4323</v>
      </c>
      <c r="F1662" t="s">
        <v>3806</v>
      </c>
      <c r="G1662" t="s">
        <v>7738</v>
      </c>
      <c r="H1662" t="s">
        <v>3799</v>
      </c>
      <c r="I1662" t="s">
        <v>3807</v>
      </c>
    </row>
    <row r="1663" spans="1:9" x14ac:dyDescent="0.2">
      <c r="A1663" t="s">
        <v>4559</v>
      </c>
      <c r="B1663">
        <v>44205</v>
      </c>
      <c r="C1663" t="s">
        <v>4269</v>
      </c>
      <c r="D1663" t="s">
        <v>3809</v>
      </c>
      <c r="E1663" t="s">
        <v>4323</v>
      </c>
      <c r="F1663" t="s">
        <v>3808</v>
      </c>
      <c r="G1663" t="s">
        <v>7739</v>
      </c>
      <c r="H1663" t="s">
        <v>3799</v>
      </c>
      <c r="I1663" t="s">
        <v>3809</v>
      </c>
    </row>
    <row r="1664" spans="1:9" x14ac:dyDescent="0.2">
      <c r="A1664" t="s">
        <v>4607</v>
      </c>
      <c r="B1664">
        <v>44206</v>
      </c>
      <c r="C1664" t="s">
        <v>4269</v>
      </c>
      <c r="D1664" t="s">
        <v>3811</v>
      </c>
      <c r="E1664" t="s">
        <v>4323</v>
      </c>
      <c r="F1664" t="s">
        <v>3810</v>
      </c>
      <c r="G1664" t="s">
        <v>7740</v>
      </c>
      <c r="H1664" t="s">
        <v>3799</v>
      </c>
      <c r="I1664" t="s">
        <v>3811</v>
      </c>
    </row>
    <row r="1665" spans="1:9" x14ac:dyDescent="0.2">
      <c r="A1665" t="s">
        <v>4655</v>
      </c>
      <c r="B1665">
        <v>44207</v>
      </c>
      <c r="C1665" t="s">
        <v>4269</v>
      </c>
      <c r="D1665" t="s">
        <v>3813</v>
      </c>
      <c r="E1665" t="s">
        <v>4323</v>
      </c>
      <c r="F1665" t="s">
        <v>3812</v>
      </c>
      <c r="G1665" t="s">
        <v>7741</v>
      </c>
      <c r="H1665" t="s">
        <v>3799</v>
      </c>
      <c r="I1665" t="s">
        <v>3813</v>
      </c>
    </row>
    <row r="1666" spans="1:9" x14ac:dyDescent="0.2">
      <c r="A1666" t="s">
        <v>4703</v>
      </c>
      <c r="B1666">
        <v>44208</v>
      </c>
      <c r="C1666" t="s">
        <v>4269</v>
      </c>
      <c r="D1666" t="s">
        <v>3815</v>
      </c>
      <c r="E1666" t="s">
        <v>4323</v>
      </c>
      <c r="F1666" t="s">
        <v>3814</v>
      </c>
      <c r="G1666" t="s">
        <v>7742</v>
      </c>
      <c r="H1666" t="s">
        <v>3799</v>
      </c>
      <c r="I1666" t="s">
        <v>3815</v>
      </c>
    </row>
    <row r="1667" spans="1:9" x14ac:dyDescent="0.2">
      <c r="A1667" t="s">
        <v>4751</v>
      </c>
      <c r="B1667">
        <v>44209</v>
      </c>
      <c r="C1667" t="s">
        <v>4269</v>
      </c>
      <c r="D1667" t="s">
        <v>3817</v>
      </c>
      <c r="E1667" t="s">
        <v>4323</v>
      </c>
      <c r="F1667" t="s">
        <v>3816</v>
      </c>
      <c r="G1667" t="s">
        <v>7743</v>
      </c>
      <c r="H1667" t="s">
        <v>3799</v>
      </c>
      <c r="I1667" t="s">
        <v>3817</v>
      </c>
    </row>
    <row r="1668" spans="1:9" x14ac:dyDescent="0.2">
      <c r="A1668" t="s">
        <v>4799</v>
      </c>
      <c r="B1668">
        <v>44210</v>
      </c>
      <c r="C1668" t="s">
        <v>4269</v>
      </c>
      <c r="D1668" t="s">
        <v>3819</v>
      </c>
      <c r="E1668" t="s">
        <v>4323</v>
      </c>
      <c r="F1668" t="s">
        <v>3818</v>
      </c>
      <c r="G1668" t="s">
        <v>7744</v>
      </c>
      <c r="H1668" t="s">
        <v>3799</v>
      </c>
      <c r="I1668" t="s">
        <v>3819</v>
      </c>
    </row>
    <row r="1669" spans="1:9" x14ac:dyDescent="0.2">
      <c r="A1669" t="s">
        <v>4847</v>
      </c>
      <c r="B1669">
        <v>44211</v>
      </c>
      <c r="C1669" t="s">
        <v>4269</v>
      </c>
      <c r="D1669" t="s">
        <v>3821</v>
      </c>
      <c r="E1669" t="s">
        <v>4323</v>
      </c>
      <c r="F1669" t="s">
        <v>3820</v>
      </c>
      <c r="G1669" t="s">
        <v>7745</v>
      </c>
      <c r="H1669" t="s">
        <v>3799</v>
      </c>
      <c r="I1669" t="s">
        <v>3821</v>
      </c>
    </row>
    <row r="1670" spans="1:9" x14ac:dyDescent="0.2">
      <c r="A1670" t="s">
        <v>4895</v>
      </c>
      <c r="B1670">
        <v>44212</v>
      </c>
      <c r="C1670" t="s">
        <v>4269</v>
      </c>
      <c r="D1670" t="s">
        <v>3823</v>
      </c>
      <c r="E1670" t="s">
        <v>4323</v>
      </c>
      <c r="F1670" t="s">
        <v>3822</v>
      </c>
      <c r="G1670" t="s">
        <v>7746</v>
      </c>
      <c r="H1670" t="s">
        <v>3799</v>
      </c>
      <c r="I1670" t="s">
        <v>3823</v>
      </c>
    </row>
    <row r="1671" spans="1:9" x14ac:dyDescent="0.2">
      <c r="A1671" t="s">
        <v>4943</v>
      </c>
      <c r="B1671">
        <v>44213</v>
      </c>
      <c r="C1671" t="s">
        <v>4269</v>
      </c>
      <c r="D1671" t="s">
        <v>3825</v>
      </c>
      <c r="E1671" t="s">
        <v>4323</v>
      </c>
      <c r="F1671" t="s">
        <v>3824</v>
      </c>
      <c r="G1671" t="s">
        <v>7747</v>
      </c>
      <c r="H1671" t="s">
        <v>3799</v>
      </c>
      <c r="I1671" t="s">
        <v>3825</v>
      </c>
    </row>
    <row r="1672" spans="1:9" x14ac:dyDescent="0.2">
      <c r="A1672" t="s">
        <v>4991</v>
      </c>
      <c r="B1672">
        <v>44214</v>
      </c>
      <c r="C1672" t="s">
        <v>4269</v>
      </c>
      <c r="D1672" t="s">
        <v>3827</v>
      </c>
      <c r="E1672" t="s">
        <v>4323</v>
      </c>
      <c r="F1672" t="s">
        <v>3826</v>
      </c>
      <c r="G1672" t="s">
        <v>7748</v>
      </c>
      <c r="H1672" t="s">
        <v>3799</v>
      </c>
      <c r="I1672" t="s">
        <v>3827</v>
      </c>
    </row>
    <row r="1673" spans="1:9" x14ac:dyDescent="0.2">
      <c r="A1673" t="s">
        <v>5039</v>
      </c>
      <c r="B1673">
        <v>44322</v>
      </c>
      <c r="C1673" t="s">
        <v>4269</v>
      </c>
      <c r="D1673" t="s">
        <v>3829</v>
      </c>
      <c r="E1673" t="s">
        <v>4323</v>
      </c>
      <c r="F1673" t="s">
        <v>3828</v>
      </c>
      <c r="G1673" t="s">
        <v>7749</v>
      </c>
      <c r="H1673" t="s">
        <v>3799</v>
      </c>
      <c r="I1673" t="s">
        <v>3829</v>
      </c>
    </row>
    <row r="1674" spans="1:9" x14ac:dyDescent="0.2">
      <c r="A1674" t="s">
        <v>5086</v>
      </c>
      <c r="B1674">
        <v>44341</v>
      </c>
      <c r="C1674" t="s">
        <v>4269</v>
      </c>
      <c r="D1674" t="s">
        <v>3831</v>
      </c>
      <c r="E1674" t="s">
        <v>4323</v>
      </c>
      <c r="F1674" t="s">
        <v>3830</v>
      </c>
      <c r="G1674" t="s">
        <v>7750</v>
      </c>
      <c r="H1674" t="s">
        <v>3799</v>
      </c>
      <c r="I1674" t="s">
        <v>3831</v>
      </c>
    </row>
    <row r="1675" spans="1:9" x14ac:dyDescent="0.2">
      <c r="A1675" t="s">
        <v>5133</v>
      </c>
      <c r="B1675">
        <v>44461</v>
      </c>
      <c r="C1675" t="s">
        <v>4269</v>
      </c>
      <c r="D1675" t="s">
        <v>3833</v>
      </c>
      <c r="E1675" t="s">
        <v>4323</v>
      </c>
      <c r="F1675" t="s">
        <v>3832</v>
      </c>
      <c r="G1675" t="s">
        <v>7751</v>
      </c>
      <c r="H1675" t="s">
        <v>3799</v>
      </c>
      <c r="I1675" t="s">
        <v>3833</v>
      </c>
    </row>
    <row r="1676" spans="1:9" x14ac:dyDescent="0.2">
      <c r="A1676" t="s">
        <v>5178</v>
      </c>
      <c r="B1676">
        <v>44462</v>
      </c>
      <c r="C1676" t="s">
        <v>4269</v>
      </c>
      <c r="D1676" t="s">
        <v>3835</v>
      </c>
      <c r="E1676" t="s">
        <v>4323</v>
      </c>
      <c r="F1676" t="s">
        <v>3834</v>
      </c>
      <c r="G1676" t="s">
        <v>7752</v>
      </c>
      <c r="H1676" t="s">
        <v>3799</v>
      </c>
      <c r="I1676" t="s">
        <v>3835</v>
      </c>
    </row>
    <row r="1677" spans="1:9" x14ac:dyDescent="0.2">
      <c r="A1677" t="s">
        <v>4319</v>
      </c>
      <c r="B1677">
        <v>45000</v>
      </c>
      <c r="C1677" t="s">
        <v>4270</v>
      </c>
      <c r="D1677" t="s">
        <v>3837</v>
      </c>
      <c r="E1677" t="s">
        <v>4274</v>
      </c>
      <c r="F1677" t="s">
        <v>3836</v>
      </c>
      <c r="G1677" t="s">
        <v>7753</v>
      </c>
      <c r="H1677" t="s">
        <v>3837</v>
      </c>
    </row>
    <row r="1678" spans="1:9" x14ac:dyDescent="0.2">
      <c r="A1678" t="s">
        <v>4368</v>
      </c>
      <c r="B1678">
        <v>45201</v>
      </c>
      <c r="C1678" t="s">
        <v>4270</v>
      </c>
      <c r="D1678" t="s">
        <v>3839</v>
      </c>
      <c r="E1678" t="s">
        <v>4323</v>
      </c>
      <c r="F1678" t="s">
        <v>3838</v>
      </c>
      <c r="G1678" t="s">
        <v>7754</v>
      </c>
      <c r="H1678" t="s">
        <v>3837</v>
      </c>
      <c r="I1678" t="s">
        <v>3839</v>
      </c>
    </row>
    <row r="1679" spans="1:9" x14ac:dyDescent="0.2">
      <c r="A1679" t="s">
        <v>4416</v>
      </c>
      <c r="B1679">
        <v>45202</v>
      </c>
      <c r="C1679" t="s">
        <v>4270</v>
      </c>
      <c r="D1679" t="s">
        <v>3841</v>
      </c>
      <c r="E1679" t="s">
        <v>4323</v>
      </c>
      <c r="F1679" t="s">
        <v>3840</v>
      </c>
      <c r="G1679" t="s">
        <v>7755</v>
      </c>
      <c r="H1679" t="s">
        <v>3837</v>
      </c>
      <c r="I1679" t="s">
        <v>3841</v>
      </c>
    </row>
    <row r="1680" spans="1:9" x14ac:dyDescent="0.2">
      <c r="A1680" t="s">
        <v>4464</v>
      </c>
      <c r="B1680">
        <v>45203</v>
      </c>
      <c r="C1680" t="s">
        <v>4270</v>
      </c>
      <c r="D1680" t="s">
        <v>3843</v>
      </c>
      <c r="E1680" t="s">
        <v>4323</v>
      </c>
      <c r="F1680" t="s">
        <v>3842</v>
      </c>
      <c r="G1680" t="s">
        <v>7756</v>
      </c>
      <c r="H1680" t="s">
        <v>3837</v>
      </c>
      <c r="I1680" t="s">
        <v>3843</v>
      </c>
    </row>
    <row r="1681" spans="1:9" x14ac:dyDescent="0.2">
      <c r="A1681" t="s">
        <v>4512</v>
      </c>
      <c r="B1681">
        <v>45204</v>
      </c>
      <c r="C1681" t="s">
        <v>4270</v>
      </c>
      <c r="D1681" t="s">
        <v>3845</v>
      </c>
      <c r="E1681" t="s">
        <v>4323</v>
      </c>
      <c r="F1681" t="s">
        <v>3844</v>
      </c>
      <c r="G1681" t="s">
        <v>7757</v>
      </c>
      <c r="H1681" t="s">
        <v>3837</v>
      </c>
      <c r="I1681" t="s">
        <v>3845</v>
      </c>
    </row>
    <row r="1682" spans="1:9" x14ac:dyDescent="0.2">
      <c r="A1682" t="s">
        <v>4560</v>
      </c>
      <c r="B1682">
        <v>45205</v>
      </c>
      <c r="C1682" t="s">
        <v>4270</v>
      </c>
      <c r="D1682" t="s">
        <v>3847</v>
      </c>
      <c r="E1682" t="s">
        <v>4323</v>
      </c>
      <c r="F1682" t="s">
        <v>3846</v>
      </c>
      <c r="G1682" t="s">
        <v>7758</v>
      </c>
      <c r="H1682" t="s">
        <v>3837</v>
      </c>
      <c r="I1682" t="s">
        <v>3847</v>
      </c>
    </row>
    <row r="1683" spans="1:9" x14ac:dyDescent="0.2">
      <c r="A1683" t="s">
        <v>4608</v>
      </c>
      <c r="B1683">
        <v>45206</v>
      </c>
      <c r="C1683" t="s">
        <v>4270</v>
      </c>
      <c r="D1683" t="s">
        <v>3849</v>
      </c>
      <c r="E1683" t="s">
        <v>4323</v>
      </c>
      <c r="F1683" t="s">
        <v>3848</v>
      </c>
      <c r="G1683" t="s">
        <v>7759</v>
      </c>
      <c r="H1683" t="s">
        <v>3837</v>
      </c>
      <c r="I1683" t="s">
        <v>3849</v>
      </c>
    </row>
    <row r="1684" spans="1:9" x14ac:dyDescent="0.2">
      <c r="A1684" t="s">
        <v>4656</v>
      </c>
      <c r="B1684">
        <v>45207</v>
      </c>
      <c r="C1684" t="s">
        <v>4270</v>
      </c>
      <c r="D1684" t="s">
        <v>3851</v>
      </c>
      <c r="E1684" t="s">
        <v>4323</v>
      </c>
      <c r="F1684" t="s">
        <v>3850</v>
      </c>
      <c r="G1684" t="s">
        <v>7760</v>
      </c>
      <c r="H1684" t="s">
        <v>3837</v>
      </c>
      <c r="I1684" t="s">
        <v>3851</v>
      </c>
    </row>
    <row r="1685" spans="1:9" x14ac:dyDescent="0.2">
      <c r="A1685" t="s">
        <v>4704</v>
      </c>
      <c r="B1685">
        <v>45208</v>
      </c>
      <c r="C1685" t="s">
        <v>4270</v>
      </c>
      <c r="D1685" t="s">
        <v>3853</v>
      </c>
      <c r="E1685" t="s">
        <v>4323</v>
      </c>
      <c r="F1685" t="s">
        <v>3852</v>
      </c>
      <c r="G1685" t="s">
        <v>7761</v>
      </c>
      <c r="H1685" t="s">
        <v>3837</v>
      </c>
      <c r="I1685" t="s">
        <v>3853</v>
      </c>
    </row>
    <row r="1686" spans="1:9" x14ac:dyDescent="0.2">
      <c r="A1686" t="s">
        <v>4752</v>
      </c>
      <c r="B1686">
        <v>45209</v>
      </c>
      <c r="C1686" t="s">
        <v>4270</v>
      </c>
      <c r="D1686" t="s">
        <v>3855</v>
      </c>
      <c r="E1686" t="s">
        <v>4323</v>
      </c>
      <c r="F1686" t="s">
        <v>3854</v>
      </c>
      <c r="G1686" t="s">
        <v>7762</v>
      </c>
      <c r="H1686" t="s">
        <v>3837</v>
      </c>
      <c r="I1686" t="s">
        <v>3855</v>
      </c>
    </row>
    <row r="1687" spans="1:9" x14ac:dyDescent="0.2">
      <c r="A1687" t="s">
        <v>4800</v>
      </c>
      <c r="B1687">
        <v>45341</v>
      </c>
      <c r="C1687" t="s">
        <v>4270</v>
      </c>
      <c r="D1687" t="s">
        <v>3857</v>
      </c>
      <c r="E1687" t="s">
        <v>4323</v>
      </c>
      <c r="F1687" t="s">
        <v>3856</v>
      </c>
      <c r="G1687" t="s">
        <v>7763</v>
      </c>
      <c r="H1687" t="s">
        <v>3837</v>
      </c>
      <c r="I1687" t="s">
        <v>3857</v>
      </c>
    </row>
    <row r="1688" spans="1:9" x14ac:dyDescent="0.2">
      <c r="A1688" t="s">
        <v>4848</v>
      </c>
      <c r="B1688">
        <v>45361</v>
      </c>
      <c r="C1688" t="s">
        <v>4270</v>
      </c>
      <c r="D1688" t="s">
        <v>3859</v>
      </c>
      <c r="E1688" t="s">
        <v>4323</v>
      </c>
      <c r="F1688" t="s">
        <v>3858</v>
      </c>
      <c r="G1688" t="s">
        <v>7764</v>
      </c>
      <c r="H1688" t="s">
        <v>3837</v>
      </c>
      <c r="I1688" t="s">
        <v>3859</v>
      </c>
    </row>
    <row r="1689" spans="1:9" x14ac:dyDescent="0.2">
      <c r="A1689" t="s">
        <v>4896</v>
      </c>
      <c r="B1689">
        <v>45382</v>
      </c>
      <c r="C1689" t="s">
        <v>4270</v>
      </c>
      <c r="D1689" t="s">
        <v>3861</v>
      </c>
      <c r="E1689" t="s">
        <v>4323</v>
      </c>
      <c r="F1689" t="s">
        <v>3860</v>
      </c>
      <c r="G1689" t="s">
        <v>7765</v>
      </c>
      <c r="H1689" t="s">
        <v>3837</v>
      </c>
      <c r="I1689" t="s">
        <v>3861</v>
      </c>
    </row>
    <row r="1690" spans="1:9" x14ac:dyDescent="0.2">
      <c r="A1690" t="s">
        <v>4944</v>
      </c>
      <c r="B1690">
        <v>45383</v>
      </c>
      <c r="C1690" t="s">
        <v>4270</v>
      </c>
      <c r="D1690" t="s">
        <v>3863</v>
      </c>
      <c r="E1690" t="s">
        <v>4323</v>
      </c>
      <c r="F1690" t="s">
        <v>3862</v>
      </c>
      <c r="G1690" t="s">
        <v>7766</v>
      </c>
      <c r="H1690" t="s">
        <v>3837</v>
      </c>
      <c r="I1690" t="s">
        <v>3863</v>
      </c>
    </row>
    <row r="1691" spans="1:9" x14ac:dyDescent="0.2">
      <c r="A1691" t="s">
        <v>4992</v>
      </c>
      <c r="B1691">
        <v>45401</v>
      </c>
      <c r="C1691" t="s">
        <v>4270</v>
      </c>
      <c r="D1691" t="s">
        <v>3865</v>
      </c>
      <c r="E1691" t="s">
        <v>4323</v>
      </c>
      <c r="F1691" t="s">
        <v>3864</v>
      </c>
      <c r="G1691" t="s">
        <v>7767</v>
      </c>
      <c r="H1691" t="s">
        <v>3837</v>
      </c>
      <c r="I1691" t="s">
        <v>3865</v>
      </c>
    </row>
    <row r="1692" spans="1:9" x14ac:dyDescent="0.2">
      <c r="A1692" t="s">
        <v>5040</v>
      </c>
      <c r="B1692">
        <v>45402</v>
      </c>
      <c r="C1692" t="s">
        <v>4270</v>
      </c>
      <c r="D1692" t="s">
        <v>3867</v>
      </c>
      <c r="E1692" t="s">
        <v>4323</v>
      </c>
      <c r="F1692" t="s">
        <v>3866</v>
      </c>
      <c r="G1692" t="s">
        <v>7768</v>
      </c>
      <c r="H1692" t="s">
        <v>3837</v>
      </c>
      <c r="I1692" t="s">
        <v>3867</v>
      </c>
    </row>
    <row r="1693" spans="1:9" x14ac:dyDescent="0.2">
      <c r="A1693" t="s">
        <v>5087</v>
      </c>
      <c r="B1693">
        <v>45403</v>
      </c>
      <c r="C1693" t="s">
        <v>4270</v>
      </c>
      <c r="D1693" t="s">
        <v>3869</v>
      </c>
      <c r="E1693" t="s">
        <v>4323</v>
      </c>
      <c r="F1693" t="s">
        <v>3868</v>
      </c>
      <c r="G1693" t="s">
        <v>7769</v>
      </c>
      <c r="H1693" t="s">
        <v>3837</v>
      </c>
      <c r="I1693" t="s">
        <v>3869</v>
      </c>
    </row>
    <row r="1694" spans="1:9" x14ac:dyDescent="0.2">
      <c r="A1694" t="s">
        <v>5134</v>
      </c>
      <c r="B1694">
        <v>45404</v>
      </c>
      <c r="C1694" t="s">
        <v>4270</v>
      </c>
      <c r="D1694" t="s">
        <v>3871</v>
      </c>
      <c r="E1694" t="s">
        <v>4323</v>
      </c>
      <c r="F1694" t="s">
        <v>3870</v>
      </c>
      <c r="G1694" t="s">
        <v>7770</v>
      </c>
      <c r="H1694" t="s">
        <v>3837</v>
      </c>
      <c r="I1694" t="s">
        <v>3871</v>
      </c>
    </row>
    <row r="1695" spans="1:9" x14ac:dyDescent="0.2">
      <c r="A1695" t="s">
        <v>5179</v>
      </c>
      <c r="B1695">
        <v>45405</v>
      </c>
      <c r="C1695" t="s">
        <v>4270</v>
      </c>
      <c r="D1695" t="s">
        <v>3873</v>
      </c>
      <c r="E1695" t="s">
        <v>4323</v>
      </c>
      <c r="F1695" t="s">
        <v>3872</v>
      </c>
      <c r="G1695" t="s">
        <v>7771</v>
      </c>
      <c r="H1695" t="s">
        <v>3837</v>
      </c>
      <c r="I1695" t="s">
        <v>3873</v>
      </c>
    </row>
    <row r="1696" spans="1:9" x14ac:dyDescent="0.2">
      <c r="A1696" t="s">
        <v>5223</v>
      </c>
      <c r="B1696">
        <v>45406</v>
      </c>
      <c r="C1696" t="s">
        <v>4270</v>
      </c>
      <c r="D1696" t="s">
        <v>3875</v>
      </c>
      <c r="E1696" t="s">
        <v>4323</v>
      </c>
      <c r="F1696" t="s">
        <v>3874</v>
      </c>
      <c r="G1696" t="s">
        <v>7772</v>
      </c>
      <c r="H1696" t="s">
        <v>3837</v>
      </c>
      <c r="I1696" t="s">
        <v>3875</v>
      </c>
    </row>
    <row r="1697" spans="1:9" x14ac:dyDescent="0.2">
      <c r="A1697" t="s">
        <v>5262</v>
      </c>
      <c r="B1697">
        <v>45421</v>
      </c>
      <c r="C1697" t="s">
        <v>4270</v>
      </c>
      <c r="D1697" t="s">
        <v>3877</v>
      </c>
      <c r="E1697" t="s">
        <v>4323</v>
      </c>
      <c r="F1697" t="s">
        <v>3876</v>
      </c>
      <c r="G1697" t="s">
        <v>7773</v>
      </c>
      <c r="H1697" t="s">
        <v>3837</v>
      </c>
      <c r="I1697" t="s">
        <v>3877</v>
      </c>
    </row>
    <row r="1698" spans="1:9" x14ac:dyDescent="0.2">
      <c r="A1698" t="s">
        <v>5299</v>
      </c>
      <c r="B1698">
        <v>45429</v>
      </c>
      <c r="C1698" t="s">
        <v>4270</v>
      </c>
      <c r="D1698" t="s">
        <v>3879</v>
      </c>
      <c r="E1698" t="s">
        <v>4323</v>
      </c>
      <c r="F1698" t="s">
        <v>3878</v>
      </c>
      <c r="G1698" t="s">
        <v>7774</v>
      </c>
      <c r="H1698" t="s">
        <v>3837</v>
      </c>
      <c r="I1698" t="s">
        <v>3879</v>
      </c>
    </row>
    <row r="1699" spans="1:9" x14ac:dyDescent="0.2">
      <c r="A1699" t="s">
        <v>5335</v>
      </c>
      <c r="B1699">
        <v>45430</v>
      </c>
      <c r="C1699" t="s">
        <v>4270</v>
      </c>
      <c r="D1699" t="s">
        <v>3881</v>
      </c>
      <c r="E1699" t="s">
        <v>4323</v>
      </c>
      <c r="F1699" t="s">
        <v>3880</v>
      </c>
      <c r="G1699" t="s">
        <v>7775</v>
      </c>
      <c r="H1699" t="s">
        <v>3837</v>
      </c>
      <c r="I1699" t="s">
        <v>3881</v>
      </c>
    </row>
    <row r="1700" spans="1:9" x14ac:dyDescent="0.2">
      <c r="A1700" t="s">
        <v>5371</v>
      </c>
      <c r="B1700">
        <v>45431</v>
      </c>
      <c r="C1700" t="s">
        <v>4270</v>
      </c>
      <c r="D1700" t="s">
        <v>1146</v>
      </c>
      <c r="E1700" t="s">
        <v>4323</v>
      </c>
      <c r="F1700" t="s">
        <v>3882</v>
      </c>
      <c r="G1700" t="s">
        <v>7776</v>
      </c>
      <c r="H1700" t="s">
        <v>3837</v>
      </c>
      <c r="I1700" t="s">
        <v>1146</v>
      </c>
    </row>
    <row r="1701" spans="1:9" x14ac:dyDescent="0.2">
      <c r="A1701" t="s">
        <v>5406</v>
      </c>
      <c r="B1701">
        <v>45441</v>
      </c>
      <c r="C1701" t="s">
        <v>4270</v>
      </c>
      <c r="D1701" t="s">
        <v>3884</v>
      </c>
      <c r="E1701" t="s">
        <v>4323</v>
      </c>
      <c r="F1701" t="s">
        <v>3883</v>
      </c>
      <c r="G1701" t="s">
        <v>7777</v>
      </c>
      <c r="H1701" t="s">
        <v>3837</v>
      </c>
      <c r="I1701" t="s">
        <v>3884</v>
      </c>
    </row>
    <row r="1702" spans="1:9" x14ac:dyDescent="0.2">
      <c r="A1702" t="s">
        <v>5440</v>
      </c>
      <c r="B1702">
        <v>45442</v>
      </c>
      <c r="C1702" t="s">
        <v>4270</v>
      </c>
      <c r="D1702" t="s">
        <v>3886</v>
      </c>
      <c r="E1702" t="s">
        <v>4323</v>
      </c>
      <c r="F1702" t="s">
        <v>3885</v>
      </c>
      <c r="G1702" t="s">
        <v>7778</v>
      </c>
      <c r="H1702" t="s">
        <v>3837</v>
      </c>
      <c r="I1702" t="s">
        <v>3886</v>
      </c>
    </row>
    <row r="1703" spans="1:9" x14ac:dyDescent="0.2">
      <c r="A1703" t="s">
        <v>5472</v>
      </c>
      <c r="B1703">
        <v>45443</v>
      </c>
      <c r="C1703" t="s">
        <v>4270</v>
      </c>
      <c r="D1703" t="s">
        <v>3888</v>
      </c>
      <c r="E1703" t="s">
        <v>4323</v>
      </c>
      <c r="F1703" t="s">
        <v>3887</v>
      </c>
      <c r="G1703" t="s">
        <v>7779</v>
      </c>
      <c r="H1703" t="s">
        <v>3837</v>
      </c>
      <c r="I1703" t="s">
        <v>3888</v>
      </c>
    </row>
    <row r="1704" spans="1:9" x14ac:dyDescent="0.2">
      <c r="A1704" t="s">
        <v>4320</v>
      </c>
      <c r="B1704">
        <v>46000</v>
      </c>
      <c r="C1704" t="s">
        <v>4271</v>
      </c>
      <c r="D1704" t="s">
        <v>3890</v>
      </c>
      <c r="E1704" t="s">
        <v>4274</v>
      </c>
      <c r="F1704" t="s">
        <v>3889</v>
      </c>
      <c r="G1704" t="s">
        <v>7780</v>
      </c>
      <c r="H1704" t="s">
        <v>3890</v>
      </c>
    </row>
    <row r="1705" spans="1:9" x14ac:dyDescent="0.2">
      <c r="A1705" t="s">
        <v>4369</v>
      </c>
      <c r="B1705">
        <v>46201</v>
      </c>
      <c r="C1705" t="s">
        <v>4271</v>
      </c>
      <c r="D1705" t="s">
        <v>3892</v>
      </c>
      <c r="E1705" t="s">
        <v>4323</v>
      </c>
      <c r="F1705" t="s">
        <v>3891</v>
      </c>
      <c r="G1705" t="s">
        <v>7781</v>
      </c>
      <c r="H1705" t="s">
        <v>3890</v>
      </c>
      <c r="I1705" t="s">
        <v>3892</v>
      </c>
    </row>
    <row r="1706" spans="1:9" x14ac:dyDescent="0.2">
      <c r="A1706" t="s">
        <v>4417</v>
      </c>
      <c r="B1706">
        <v>46203</v>
      </c>
      <c r="C1706" t="s">
        <v>4271</v>
      </c>
      <c r="D1706" t="s">
        <v>3894</v>
      </c>
      <c r="E1706" t="s">
        <v>4323</v>
      </c>
      <c r="F1706" t="s">
        <v>3893</v>
      </c>
      <c r="G1706" t="s">
        <v>7782</v>
      </c>
      <c r="H1706" t="s">
        <v>3890</v>
      </c>
      <c r="I1706" t="s">
        <v>3894</v>
      </c>
    </row>
    <row r="1707" spans="1:9" x14ac:dyDescent="0.2">
      <c r="A1707" t="s">
        <v>4465</v>
      </c>
      <c r="B1707">
        <v>46204</v>
      </c>
      <c r="C1707" t="s">
        <v>4271</v>
      </c>
      <c r="D1707" t="s">
        <v>3896</v>
      </c>
      <c r="E1707" t="s">
        <v>4323</v>
      </c>
      <c r="F1707" t="s">
        <v>3895</v>
      </c>
      <c r="G1707" t="s">
        <v>7783</v>
      </c>
      <c r="H1707" t="s">
        <v>3890</v>
      </c>
      <c r="I1707" t="s">
        <v>3896</v>
      </c>
    </row>
    <row r="1708" spans="1:9" x14ac:dyDescent="0.2">
      <c r="A1708" t="s">
        <v>4513</v>
      </c>
      <c r="B1708">
        <v>46206</v>
      </c>
      <c r="C1708" t="s">
        <v>4271</v>
      </c>
      <c r="D1708" t="s">
        <v>3898</v>
      </c>
      <c r="E1708" t="s">
        <v>4323</v>
      </c>
      <c r="F1708" t="s">
        <v>3897</v>
      </c>
      <c r="G1708" t="s">
        <v>7784</v>
      </c>
      <c r="H1708" t="s">
        <v>3890</v>
      </c>
      <c r="I1708" t="s">
        <v>3898</v>
      </c>
    </row>
    <row r="1709" spans="1:9" x14ac:dyDescent="0.2">
      <c r="A1709" t="s">
        <v>4561</v>
      </c>
      <c r="B1709">
        <v>46208</v>
      </c>
      <c r="C1709" t="s">
        <v>4271</v>
      </c>
      <c r="D1709" t="s">
        <v>3900</v>
      </c>
      <c r="E1709" t="s">
        <v>4323</v>
      </c>
      <c r="F1709" t="s">
        <v>3899</v>
      </c>
      <c r="G1709" t="s">
        <v>7785</v>
      </c>
      <c r="H1709" t="s">
        <v>3890</v>
      </c>
      <c r="I1709" t="s">
        <v>3900</v>
      </c>
    </row>
    <row r="1710" spans="1:9" x14ac:dyDescent="0.2">
      <c r="A1710" t="s">
        <v>4609</v>
      </c>
      <c r="B1710">
        <v>46210</v>
      </c>
      <c r="C1710" t="s">
        <v>4271</v>
      </c>
      <c r="D1710" t="s">
        <v>3902</v>
      </c>
      <c r="E1710" t="s">
        <v>4323</v>
      </c>
      <c r="F1710" t="s">
        <v>3901</v>
      </c>
      <c r="G1710" t="s">
        <v>7786</v>
      </c>
      <c r="H1710" t="s">
        <v>3890</v>
      </c>
      <c r="I1710" t="s">
        <v>3902</v>
      </c>
    </row>
    <row r="1711" spans="1:9" x14ac:dyDescent="0.2">
      <c r="A1711" t="s">
        <v>4657</v>
      </c>
      <c r="B1711">
        <v>46213</v>
      </c>
      <c r="C1711" t="s">
        <v>4271</v>
      </c>
      <c r="D1711" t="s">
        <v>3904</v>
      </c>
      <c r="E1711" t="s">
        <v>4323</v>
      </c>
      <c r="F1711" t="s">
        <v>3903</v>
      </c>
      <c r="G1711" t="s">
        <v>7787</v>
      </c>
      <c r="H1711" t="s">
        <v>3890</v>
      </c>
      <c r="I1711" t="s">
        <v>3904</v>
      </c>
    </row>
    <row r="1712" spans="1:9" x14ac:dyDescent="0.2">
      <c r="A1712" t="s">
        <v>4705</v>
      </c>
      <c r="B1712">
        <v>46214</v>
      </c>
      <c r="C1712" t="s">
        <v>4271</v>
      </c>
      <c r="D1712" t="s">
        <v>3906</v>
      </c>
      <c r="E1712" t="s">
        <v>4323</v>
      </c>
      <c r="F1712" t="s">
        <v>3905</v>
      </c>
      <c r="G1712" t="s">
        <v>7788</v>
      </c>
      <c r="H1712" t="s">
        <v>3890</v>
      </c>
      <c r="I1712" t="s">
        <v>3906</v>
      </c>
    </row>
    <row r="1713" spans="1:9" x14ac:dyDescent="0.2">
      <c r="A1713" t="s">
        <v>4753</v>
      </c>
      <c r="B1713">
        <v>46215</v>
      </c>
      <c r="C1713" t="s">
        <v>4271</v>
      </c>
      <c r="D1713" t="s">
        <v>3908</v>
      </c>
      <c r="E1713" t="s">
        <v>4323</v>
      </c>
      <c r="F1713" t="s">
        <v>3907</v>
      </c>
      <c r="G1713" t="s">
        <v>7789</v>
      </c>
      <c r="H1713" t="s">
        <v>3890</v>
      </c>
      <c r="I1713" t="s">
        <v>3908</v>
      </c>
    </row>
    <row r="1714" spans="1:9" x14ac:dyDescent="0.2">
      <c r="A1714" t="s">
        <v>4801</v>
      </c>
      <c r="B1714">
        <v>46216</v>
      </c>
      <c r="C1714" t="s">
        <v>4271</v>
      </c>
      <c r="D1714" t="s">
        <v>3910</v>
      </c>
      <c r="E1714" t="s">
        <v>4323</v>
      </c>
      <c r="F1714" t="s">
        <v>3909</v>
      </c>
      <c r="G1714" t="s">
        <v>7790</v>
      </c>
      <c r="H1714" t="s">
        <v>3890</v>
      </c>
      <c r="I1714" t="s">
        <v>3910</v>
      </c>
    </row>
    <row r="1715" spans="1:9" x14ac:dyDescent="0.2">
      <c r="A1715" t="s">
        <v>4849</v>
      </c>
      <c r="B1715">
        <v>46217</v>
      </c>
      <c r="C1715" t="s">
        <v>4271</v>
      </c>
      <c r="D1715" t="s">
        <v>3912</v>
      </c>
      <c r="E1715" t="s">
        <v>4323</v>
      </c>
      <c r="F1715" t="s">
        <v>3911</v>
      </c>
      <c r="G1715" t="s">
        <v>7791</v>
      </c>
      <c r="H1715" t="s">
        <v>3890</v>
      </c>
      <c r="I1715" t="s">
        <v>3912</v>
      </c>
    </row>
    <row r="1716" spans="1:9" x14ac:dyDescent="0.2">
      <c r="A1716" t="s">
        <v>4897</v>
      </c>
      <c r="B1716">
        <v>46218</v>
      </c>
      <c r="C1716" t="s">
        <v>4271</v>
      </c>
      <c r="D1716" t="s">
        <v>3914</v>
      </c>
      <c r="E1716" t="s">
        <v>4323</v>
      </c>
      <c r="F1716" t="s">
        <v>3913</v>
      </c>
      <c r="G1716" t="s">
        <v>7792</v>
      </c>
      <c r="H1716" t="s">
        <v>3890</v>
      </c>
      <c r="I1716" t="s">
        <v>3914</v>
      </c>
    </row>
    <row r="1717" spans="1:9" x14ac:dyDescent="0.2">
      <c r="A1717" t="s">
        <v>4945</v>
      </c>
      <c r="B1717">
        <v>46219</v>
      </c>
      <c r="C1717" t="s">
        <v>4271</v>
      </c>
      <c r="D1717" t="s">
        <v>3916</v>
      </c>
      <c r="E1717" t="s">
        <v>4323</v>
      </c>
      <c r="F1717" t="s">
        <v>3915</v>
      </c>
      <c r="G1717" t="s">
        <v>7793</v>
      </c>
      <c r="H1717" t="s">
        <v>3890</v>
      </c>
      <c r="I1717" t="s">
        <v>3916</v>
      </c>
    </row>
    <row r="1718" spans="1:9" x14ac:dyDescent="0.2">
      <c r="A1718" t="s">
        <v>4993</v>
      </c>
      <c r="B1718">
        <v>46220</v>
      </c>
      <c r="C1718" t="s">
        <v>4271</v>
      </c>
      <c r="D1718" t="s">
        <v>3918</v>
      </c>
      <c r="E1718" t="s">
        <v>4323</v>
      </c>
      <c r="F1718" t="s">
        <v>3917</v>
      </c>
      <c r="G1718" t="s">
        <v>7794</v>
      </c>
      <c r="H1718" t="s">
        <v>3890</v>
      </c>
      <c r="I1718" t="s">
        <v>3918</v>
      </c>
    </row>
    <row r="1719" spans="1:9" x14ac:dyDescent="0.2">
      <c r="A1719" t="s">
        <v>5041</v>
      </c>
      <c r="B1719">
        <v>46221</v>
      </c>
      <c r="C1719" t="s">
        <v>4271</v>
      </c>
      <c r="D1719" t="s">
        <v>3920</v>
      </c>
      <c r="E1719" t="s">
        <v>4323</v>
      </c>
      <c r="F1719" t="s">
        <v>3919</v>
      </c>
      <c r="G1719" t="s">
        <v>7795</v>
      </c>
      <c r="H1719" t="s">
        <v>3890</v>
      </c>
      <c r="I1719" t="s">
        <v>3920</v>
      </c>
    </row>
    <row r="1720" spans="1:9" x14ac:dyDescent="0.2">
      <c r="A1720" t="s">
        <v>5088</v>
      </c>
      <c r="B1720">
        <v>46222</v>
      </c>
      <c r="C1720" t="s">
        <v>4271</v>
      </c>
      <c r="D1720" t="s">
        <v>3922</v>
      </c>
      <c r="E1720" t="s">
        <v>4323</v>
      </c>
      <c r="F1720" t="s">
        <v>3921</v>
      </c>
      <c r="G1720" t="s">
        <v>7796</v>
      </c>
      <c r="H1720" t="s">
        <v>3890</v>
      </c>
      <c r="I1720" t="s">
        <v>3922</v>
      </c>
    </row>
    <row r="1721" spans="1:9" x14ac:dyDescent="0.2">
      <c r="A1721" t="s">
        <v>5135</v>
      </c>
      <c r="B1721">
        <v>46223</v>
      </c>
      <c r="C1721" t="s">
        <v>4271</v>
      </c>
      <c r="D1721" t="s">
        <v>3924</v>
      </c>
      <c r="E1721" t="s">
        <v>4323</v>
      </c>
      <c r="F1721" t="s">
        <v>3923</v>
      </c>
      <c r="G1721" t="s">
        <v>7797</v>
      </c>
      <c r="H1721" t="s">
        <v>3890</v>
      </c>
      <c r="I1721" t="s">
        <v>3924</v>
      </c>
    </row>
    <row r="1722" spans="1:9" x14ac:dyDescent="0.2">
      <c r="A1722" t="s">
        <v>5180</v>
      </c>
      <c r="B1722">
        <v>46224</v>
      </c>
      <c r="C1722" t="s">
        <v>4271</v>
      </c>
      <c r="D1722" t="s">
        <v>3926</v>
      </c>
      <c r="E1722" t="s">
        <v>4323</v>
      </c>
      <c r="F1722" t="s">
        <v>3925</v>
      </c>
      <c r="G1722" t="s">
        <v>7798</v>
      </c>
      <c r="H1722" t="s">
        <v>3890</v>
      </c>
      <c r="I1722" t="s">
        <v>3926</v>
      </c>
    </row>
    <row r="1723" spans="1:9" x14ac:dyDescent="0.2">
      <c r="A1723" t="s">
        <v>5224</v>
      </c>
      <c r="B1723">
        <v>46225</v>
      </c>
      <c r="C1723" t="s">
        <v>4271</v>
      </c>
      <c r="D1723" t="s">
        <v>3928</v>
      </c>
      <c r="E1723" t="s">
        <v>4323</v>
      </c>
      <c r="F1723" t="s">
        <v>3927</v>
      </c>
      <c r="G1723" t="s">
        <v>7799</v>
      </c>
      <c r="H1723" t="s">
        <v>3890</v>
      </c>
      <c r="I1723" t="s">
        <v>3928</v>
      </c>
    </row>
    <row r="1724" spans="1:9" x14ac:dyDescent="0.2">
      <c r="A1724" t="s">
        <v>5263</v>
      </c>
      <c r="B1724">
        <v>46303</v>
      </c>
      <c r="C1724" t="s">
        <v>4271</v>
      </c>
      <c r="D1724" t="s">
        <v>3930</v>
      </c>
      <c r="E1724" t="s">
        <v>4323</v>
      </c>
      <c r="F1724" t="s">
        <v>3929</v>
      </c>
      <c r="G1724" t="s">
        <v>7800</v>
      </c>
      <c r="H1724" t="s">
        <v>3890</v>
      </c>
      <c r="I1724" t="s">
        <v>3930</v>
      </c>
    </row>
    <row r="1725" spans="1:9" x14ac:dyDescent="0.2">
      <c r="A1725" t="s">
        <v>5300</v>
      </c>
      <c r="B1725">
        <v>46304</v>
      </c>
      <c r="C1725" t="s">
        <v>4271</v>
      </c>
      <c r="D1725" t="s">
        <v>3932</v>
      </c>
      <c r="E1725" t="s">
        <v>4323</v>
      </c>
      <c r="F1725" t="s">
        <v>3931</v>
      </c>
      <c r="G1725" t="s">
        <v>7801</v>
      </c>
      <c r="H1725" t="s">
        <v>3890</v>
      </c>
      <c r="I1725" t="s">
        <v>3932</v>
      </c>
    </row>
    <row r="1726" spans="1:9" x14ac:dyDescent="0.2">
      <c r="A1726" t="s">
        <v>5336</v>
      </c>
      <c r="B1726">
        <v>46392</v>
      </c>
      <c r="C1726" t="s">
        <v>4271</v>
      </c>
      <c r="D1726" t="s">
        <v>3934</v>
      </c>
      <c r="E1726" t="s">
        <v>4323</v>
      </c>
      <c r="F1726" t="s">
        <v>3933</v>
      </c>
      <c r="G1726" t="s">
        <v>7802</v>
      </c>
      <c r="H1726" t="s">
        <v>3890</v>
      </c>
      <c r="I1726" t="s">
        <v>3934</v>
      </c>
    </row>
    <row r="1727" spans="1:9" x14ac:dyDescent="0.2">
      <c r="A1727" t="s">
        <v>5372</v>
      </c>
      <c r="B1727">
        <v>46404</v>
      </c>
      <c r="C1727" t="s">
        <v>4271</v>
      </c>
      <c r="D1727" t="s">
        <v>3936</v>
      </c>
      <c r="E1727" t="s">
        <v>4323</v>
      </c>
      <c r="F1727" t="s">
        <v>3935</v>
      </c>
      <c r="G1727" t="s">
        <v>7803</v>
      </c>
      <c r="H1727" t="s">
        <v>3890</v>
      </c>
      <c r="I1727" t="s">
        <v>3936</v>
      </c>
    </row>
    <row r="1728" spans="1:9" x14ac:dyDescent="0.2">
      <c r="A1728" t="s">
        <v>5407</v>
      </c>
      <c r="B1728">
        <v>46452</v>
      </c>
      <c r="C1728" t="s">
        <v>4271</v>
      </c>
      <c r="D1728" t="s">
        <v>3938</v>
      </c>
      <c r="E1728" t="s">
        <v>4323</v>
      </c>
      <c r="F1728" t="s">
        <v>3937</v>
      </c>
      <c r="G1728" t="s">
        <v>7804</v>
      </c>
      <c r="H1728" t="s">
        <v>3890</v>
      </c>
      <c r="I1728" t="s">
        <v>3938</v>
      </c>
    </row>
    <row r="1729" spans="1:9" x14ac:dyDescent="0.2">
      <c r="A1729" t="s">
        <v>5441</v>
      </c>
      <c r="B1729">
        <v>46468</v>
      </c>
      <c r="C1729" t="s">
        <v>4271</v>
      </c>
      <c r="D1729" t="s">
        <v>3940</v>
      </c>
      <c r="E1729" t="s">
        <v>4323</v>
      </c>
      <c r="F1729" t="s">
        <v>3939</v>
      </c>
      <c r="G1729" t="s">
        <v>7805</v>
      </c>
      <c r="H1729" t="s">
        <v>3890</v>
      </c>
      <c r="I1729" t="s">
        <v>3940</v>
      </c>
    </row>
    <row r="1730" spans="1:9" x14ac:dyDescent="0.2">
      <c r="A1730" t="s">
        <v>5473</v>
      </c>
      <c r="B1730">
        <v>46482</v>
      </c>
      <c r="C1730" t="s">
        <v>4271</v>
      </c>
      <c r="D1730" t="s">
        <v>3942</v>
      </c>
      <c r="E1730" t="s">
        <v>4323</v>
      </c>
      <c r="F1730" t="s">
        <v>3941</v>
      </c>
      <c r="G1730" t="s">
        <v>7806</v>
      </c>
      <c r="H1730" t="s">
        <v>3890</v>
      </c>
      <c r="I1730" t="s">
        <v>3942</v>
      </c>
    </row>
    <row r="1731" spans="1:9" x14ac:dyDescent="0.2">
      <c r="A1731" t="s">
        <v>5503</v>
      </c>
      <c r="B1731">
        <v>46490</v>
      </c>
      <c r="C1731" t="s">
        <v>4271</v>
      </c>
      <c r="D1731" t="s">
        <v>3944</v>
      </c>
      <c r="E1731" t="s">
        <v>4323</v>
      </c>
      <c r="F1731" t="s">
        <v>3943</v>
      </c>
      <c r="G1731" t="s">
        <v>7807</v>
      </c>
      <c r="H1731" t="s">
        <v>3890</v>
      </c>
      <c r="I1731" t="s">
        <v>3944</v>
      </c>
    </row>
    <row r="1732" spans="1:9" x14ac:dyDescent="0.2">
      <c r="A1732" t="s">
        <v>5531</v>
      </c>
      <c r="B1732">
        <v>46491</v>
      </c>
      <c r="C1732" t="s">
        <v>4271</v>
      </c>
      <c r="D1732" t="s">
        <v>3946</v>
      </c>
      <c r="E1732" t="s">
        <v>4323</v>
      </c>
      <c r="F1732" t="s">
        <v>3945</v>
      </c>
      <c r="G1732" t="s">
        <v>7808</v>
      </c>
      <c r="H1732" t="s">
        <v>3890</v>
      </c>
      <c r="I1732" t="s">
        <v>3946</v>
      </c>
    </row>
    <row r="1733" spans="1:9" x14ac:dyDescent="0.2">
      <c r="A1733" t="s">
        <v>5559</v>
      </c>
      <c r="B1733">
        <v>46492</v>
      </c>
      <c r="C1733" t="s">
        <v>4271</v>
      </c>
      <c r="D1733" t="s">
        <v>3948</v>
      </c>
      <c r="E1733" t="s">
        <v>4323</v>
      </c>
      <c r="F1733" t="s">
        <v>3947</v>
      </c>
      <c r="G1733" t="s">
        <v>7809</v>
      </c>
      <c r="H1733" t="s">
        <v>3890</v>
      </c>
      <c r="I1733" t="s">
        <v>3948</v>
      </c>
    </row>
    <row r="1734" spans="1:9" x14ac:dyDescent="0.2">
      <c r="A1734" t="s">
        <v>5586</v>
      </c>
      <c r="B1734">
        <v>46501</v>
      </c>
      <c r="C1734" t="s">
        <v>4271</v>
      </c>
      <c r="D1734" t="s">
        <v>3950</v>
      </c>
      <c r="E1734" t="s">
        <v>4323</v>
      </c>
      <c r="F1734" t="s">
        <v>3949</v>
      </c>
      <c r="G1734" t="s">
        <v>7810</v>
      </c>
      <c r="H1734" t="s">
        <v>3890</v>
      </c>
      <c r="I1734" t="s">
        <v>3950</v>
      </c>
    </row>
    <row r="1735" spans="1:9" x14ac:dyDescent="0.2">
      <c r="A1735" t="s">
        <v>5611</v>
      </c>
      <c r="B1735">
        <v>46502</v>
      </c>
      <c r="C1735" t="s">
        <v>4271</v>
      </c>
      <c r="D1735" t="s">
        <v>3952</v>
      </c>
      <c r="E1735" t="s">
        <v>4323</v>
      </c>
      <c r="F1735" t="s">
        <v>3951</v>
      </c>
      <c r="G1735" t="s">
        <v>7811</v>
      </c>
      <c r="H1735" t="s">
        <v>3890</v>
      </c>
      <c r="I1735" t="s">
        <v>3952</v>
      </c>
    </row>
    <row r="1736" spans="1:9" x14ac:dyDescent="0.2">
      <c r="A1736" t="s">
        <v>5636</v>
      </c>
      <c r="B1736">
        <v>46505</v>
      </c>
      <c r="C1736" t="s">
        <v>4271</v>
      </c>
      <c r="D1736" t="s">
        <v>3954</v>
      </c>
      <c r="E1736" t="s">
        <v>4323</v>
      </c>
      <c r="F1736" t="s">
        <v>3953</v>
      </c>
      <c r="G1736" t="s">
        <v>7812</v>
      </c>
      <c r="H1736" t="s">
        <v>3890</v>
      </c>
      <c r="I1736" t="s">
        <v>3954</v>
      </c>
    </row>
    <row r="1737" spans="1:9" x14ac:dyDescent="0.2">
      <c r="A1737" t="s">
        <v>5661</v>
      </c>
      <c r="B1737">
        <v>46523</v>
      </c>
      <c r="C1737" t="s">
        <v>4271</v>
      </c>
      <c r="D1737" t="s">
        <v>3956</v>
      </c>
      <c r="E1737" t="s">
        <v>4323</v>
      </c>
      <c r="F1737" t="s">
        <v>3955</v>
      </c>
      <c r="G1737" t="s">
        <v>7813</v>
      </c>
      <c r="H1737" t="s">
        <v>3890</v>
      </c>
      <c r="I1737" t="s">
        <v>3956</v>
      </c>
    </row>
    <row r="1738" spans="1:9" x14ac:dyDescent="0.2">
      <c r="A1738" t="s">
        <v>5684</v>
      </c>
      <c r="B1738">
        <v>46524</v>
      </c>
      <c r="C1738" t="s">
        <v>4271</v>
      </c>
      <c r="D1738" t="s">
        <v>3958</v>
      </c>
      <c r="E1738" t="s">
        <v>4323</v>
      </c>
      <c r="F1738" t="s">
        <v>3957</v>
      </c>
      <c r="G1738" t="s">
        <v>7814</v>
      </c>
      <c r="H1738" t="s">
        <v>3890</v>
      </c>
      <c r="I1738" t="s">
        <v>3958</v>
      </c>
    </row>
    <row r="1739" spans="1:9" x14ac:dyDescent="0.2">
      <c r="A1739" t="s">
        <v>5706</v>
      </c>
      <c r="B1739">
        <v>46525</v>
      </c>
      <c r="C1739" t="s">
        <v>4271</v>
      </c>
      <c r="D1739" t="s">
        <v>3960</v>
      </c>
      <c r="E1739" t="s">
        <v>4323</v>
      </c>
      <c r="F1739" t="s">
        <v>3959</v>
      </c>
      <c r="G1739" t="s">
        <v>7815</v>
      </c>
      <c r="H1739" t="s">
        <v>3890</v>
      </c>
      <c r="I1739" t="s">
        <v>3960</v>
      </c>
    </row>
    <row r="1740" spans="1:9" x14ac:dyDescent="0.2">
      <c r="A1740" t="s">
        <v>5724</v>
      </c>
      <c r="B1740">
        <v>46527</v>
      </c>
      <c r="C1740" t="s">
        <v>4271</v>
      </c>
      <c r="D1740" t="s">
        <v>3962</v>
      </c>
      <c r="E1740" t="s">
        <v>4323</v>
      </c>
      <c r="F1740" t="s">
        <v>3961</v>
      </c>
      <c r="G1740" t="s">
        <v>7816</v>
      </c>
      <c r="H1740" t="s">
        <v>3890</v>
      </c>
      <c r="I1740" t="s">
        <v>3962</v>
      </c>
    </row>
    <row r="1741" spans="1:9" x14ac:dyDescent="0.2">
      <c r="A1741" t="s">
        <v>5742</v>
      </c>
      <c r="B1741">
        <v>46529</v>
      </c>
      <c r="C1741" t="s">
        <v>4271</v>
      </c>
      <c r="D1741" t="s">
        <v>3964</v>
      </c>
      <c r="E1741" t="s">
        <v>4323</v>
      </c>
      <c r="F1741" t="s">
        <v>3963</v>
      </c>
      <c r="G1741" t="s">
        <v>7817</v>
      </c>
      <c r="H1741" t="s">
        <v>3890</v>
      </c>
      <c r="I1741" t="s">
        <v>3964</v>
      </c>
    </row>
    <row r="1742" spans="1:9" x14ac:dyDescent="0.2">
      <c r="A1742" t="s">
        <v>5760</v>
      </c>
      <c r="B1742">
        <v>46530</v>
      </c>
      <c r="C1742" t="s">
        <v>4271</v>
      </c>
      <c r="D1742" t="s">
        <v>3966</v>
      </c>
      <c r="E1742" t="s">
        <v>4323</v>
      </c>
      <c r="F1742" t="s">
        <v>3965</v>
      </c>
      <c r="G1742" t="s">
        <v>7818</v>
      </c>
      <c r="H1742" t="s">
        <v>3890</v>
      </c>
      <c r="I1742" t="s">
        <v>3966</v>
      </c>
    </row>
    <row r="1743" spans="1:9" x14ac:dyDescent="0.2">
      <c r="A1743" t="s">
        <v>5778</v>
      </c>
      <c r="B1743">
        <v>46531</v>
      </c>
      <c r="C1743" t="s">
        <v>4271</v>
      </c>
      <c r="D1743" t="s">
        <v>3968</v>
      </c>
      <c r="E1743" t="s">
        <v>4323</v>
      </c>
      <c r="F1743" t="s">
        <v>3967</v>
      </c>
      <c r="G1743" t="s">
        <v>7819</v>
      </c>
      <c r="H1743" t="s">
        <v>3890</v>
      </c>
      <c r="I1743" t="s">
        <v>3968</v>
      </c>
    </row>
    <row r="1744" spans="1:9" x14ac:dyDescent="0.2">
      <c r="A1744" t="s">
        <v>5795</v>
      </c>
      <c r="B1744">
        <v>46532</v>
      </c>
      <c r="C1744" t="s">
        <v>4271</v>
      </c>
      <c r="D1744" t="s">
        <v>3970</v>
      </c>
      <c r="E1744" t="s">
        <v>4323</v>
      </c>
      <c r="F1744" t="s">
        <v>3969</v>
      </c>
      <c r="G1744" t="s">
        <v>7820</v>
      </c>
      <c r="H1744" t="s">
        <v>3890</v>
      </c>
      <c r="I1744" t="s">
        <v>3970</v>
      </c>
    </row>
    <row r="1745" spans="1:9" x14ac:dyDescent="0.2">
      <c r="A1745" t="s">
        <v>5811</v>
      </c>
      <c r="B1745">
        <v>46533</v>
      </c>
      <c r="C1745" t="s">
        <v>4271</v>
      </c>
      <c r="D1745" t="s">
        <v>3972</v>
      </c>
      <c r="E1745" t="s">
        <v>4323</v>
      </c>
      <c r="F1745" t="s">
        <v>3971</v>
      </c>
      <c r="G1745" t="s">
        <v>7821</v>
      </c>
      <c r="H1745" t="s">
        <v>3890</v>
      </c>
      <c r="I1745" t="s">
        <v>3972</v>
      </c>
    </row>
    <row r="1746" spans="1:9" x14ac:dyDescent="0.2">
      <c r="A1746" t="s">
        <v>5826</v>
      </c>
      <c r="B1746">
        <v>46534</v>
      </c>
      <c r="C1746" t="s">
        <v>4271</v>
      </c>
      <c r="D1746" t="s">
        <v>3974</v>
      </c>
      <c r="E1746" t="s">
        <v>4323</v>
      </c>
      <c r="F1746" t="s">
        <v>3973</v>
      </c>
      <c r="G1746" t="s">
        <v>7822</v>
      </c>
      <c r="H1746" t="s">
        <v>3890</v>
      </c>
      <c r="I1746" t="s">
        <v>3974</v>
      </c>
    </row>
    <row r="1747" spans="1:9" x14ac:dyDescent="0.2">
      <c r="A1747" t="s">
        <v>5839</v>
      </c>
      <c r="B1747">
        <v>46535</v>
      </c>
      <c r="C1747" t="s">
        <v>4271</v>
      </c>
      <c r="D1747" t="s">
        <v>3976</v>
      </c>
      <c r="E1747" t="s">
        <v>4323</v>
      </c>
      <c r="F1747" t="s">
        <v>3975</v>
      </c>
      <c r="G1747" t="s">
        <v>7823</v>
      </c>
      <c r="H1747" t="s">
        <v>3890</v>
      </c>
      <c r="I1747" t="s">
        <v>3976</v>
      </c>
    </row>
    <row r="1748" spans="1:9" x14ac:dyDescent="0.2">
      <c r="A1748" t="s">
        <v>4321</v>
      </c>
      <c r="B1748">
        <v>47000</v>
      </c>
      <c r="C1748" t="s">
        <v>4272</v>
      </c>
      <c r="D1748" t="s">
        <v>3978</v>
      </c>
      <c r="E1748" t="s">
        <v>4274</v>
      </c>
      <c r="F1748" t="s">
        <v>3977</v>
      </c>
      <c r="G1748" t="s">
        <v>7824</v>
      </c>
      <c r="H1748" t="s">
        <v>3978</v>
      </c>
    </row>
    <row r="1749" spans="1:9" x14ac:dyDescent="0.2">
      <c r="A1749" t="s">
        <v>4370</v>
      </c>
      <c r="B1749">
        <v>47201</v>
      </c>
      <c r="C1749" t="s">
        <v>4272</v>
      </c>
      <c r="D1749" t="s">
        <v>3980</v>
      </c>
      <c r="E1749" t="s">
        <v>4323</v>
      </c>
      <c r="F1749" t="s">
        <v>3979</v>
      </c>
      <c r="G1749" t="s">
        <v>7825</v>
      </c>
      <c r="H1749" t="s">
        <v>3978</v>
      </c>
      <c r="I1749" t="s">
        <v>3980</v>
      </c>
    </row>
    <row r="1750" spans="1:9" x14ac:dyDescent="0.2">
      <c r="A1750" t="s">
        <v>4418</v>
      </c>
      <c r="B1750">
        <v>47205</v>
      </c>
      <c r="C1750" t="s">
        <v>4272</v>
      </c>
      <c r="D1750" t="s">
        <v>3982</v>
      </c>
      <c r="E1750" t="s">
        <v>4323</v>
      </c>
      <c r="F1750" t="s">
        <v>3981</v>
      </c>
      <c r="G1750" t="s">
        <v>7826</v>
      </c>
      <c r="H1750" t="s">
        <v>3978</v>
      </c>
      <c r="I1750" t="s">
        <v>3982</v>
      </c>
    </row>
    <row r="1751" spans="1:9" x14ac:dyDescent="0.2">
      <c r="A1751" t="s">
        <v>4466</v>
      </c>
      <c r="B1751">
        <v>47207</v>
      </c>
      <c r="C1751" t="s">
        <v>4272</v>
      </c>
      <c r="D1751" t="s">
        <v>3984</v>
      </c>
      <c r="E1751" t="s">
        <v>4323</v>
      </c>
      <c r="F1751" t="s">
        <v>3983</v>
      </c>
      <c r="G1751" t="s">
        <v>7827</v>
      </c>
      <c r="H1751" t="s">
        <v>3978</v>
      </c>
      <c r="I1751" t="s">
        <v>3984</v>
      </c>
    </row>
    <row r="1752" spans="1:9" x14ac:dyDescent="0.2">
      <c r="A1752" t="s">
        <v>4514</v>
      </c>
      <c r="B1752">
        <v>47208</v>
      </c>
      <c r="C1752" t="s">
        <v>4272</v>
      </c>
      <c r="D1752" t="s">
        <v>3986</v>
      </c>
      <c r="E1752" t="s">
        <v>4323</v>
      </c>
      <c r="F1752" t="s">
        <v>3985</v>
      </c>
      <c r="G1752" t="s">
        <v>7828</v>
      </c>
      <c r="H1752" t="s">
        <v>3978</v>
      </c>
      <c r="I1752" t="s">
        <v>3986</v>
      </c>
    </row>
    <row r="1753" spans="1:9" x14ac:dyDescent="0.2">
      <c r="A1753" t="s">
        <v>4562</v>
      </c>
      <c r="B1753">
        <v>47209</v>
      </c>
      <c r="C1753" t="s">
        <v>4272</v>
      </c>
      <c r="D1753" t="s">
        <v>3988</v>
      </c>
      <c r="E1753" t="s">
        <v>4323</v>
      </c>
      <c r="F1753" t="s">
        <v>3987</v>
      </c>
      <c r="G1753" t="s">
        <v>7829</v>
      </c>
      <c r="H1753" t="s">
        <v>3978</v>
      </c>
      <c r="I1753" t="s">
        <v>3988</v>
      </c>
    </row>
    <row r="1754" spans="1:9" x14ac:dyDescent="0.2">
      <c r="A1754" t="s">
        <v>4610</v>
      </c>
      <c r="B1754">
        <v>47210</v>
      </c>
      <c r="C1754" t="s">
        <v>4272</v>
      </c>
      <c r="D1754" t="s">
        <v>3990</v>
      </c>
      <c r="E1754" t="s">
        <v>4323</v>
      </c>
      <c r="F1754" t="s">
        <v>3989</v>
      </c>
      <c r="G1754" t="s">
        <v>7830</v>
      </c>
      <c r="H1754" t="s">
        <v>3978</v>
      </c>
      <c r="I1754" t="s">
        <v>3990</v>
      </c>
    </row>
    <row r="1755" spans="1:9" x14ac:dyDescent="0.2">
      <c r="A1755" t="s">
        <v>4658</v>
      </c>
      <c r="B1755">
        <v>47211</v>
      </c>
      <c r="C1755" t="s">
        <v>4272</v>
      </c>
      <c r="D1755" t="s">
        <v>3992</v>
      </c>
      <c r="E1755" t="s">
        <v>4323</v>
      </c>
      <c r="F1755" t="s">
        <v>3991</v>
      </c>
      <c r="G1755" t="s">
        <v>7831</v>
      </c>
      <c r="H1755" t="s">
        <v>3978</v>
      </c>
      <c r="I1755" t="s">
        <v>3992</v>
      </c>
    </row>
    <row r="1756" spans="1:9" x14ac:dyDescent="0.2">
      <c r="A1756" t="s">
        <v>4706</v>
      </c>
      <c r="B1756">
        <v>47212</v>
      </c>
      <c r="C1756" t="s">
        <v>4272</v>
      </c>
      <c r="D1756" t="s">
        <v>3994</v>
      </c>
      <c r="E1756" t="s">
        <v>4323</v>
      </c>
      <c r="F1756" t="s">
        <v>3993</v>
      </c>
      <c r="G1756" t="s">
        <v>7832</v>
      </c>
      <c r="H1756" t="s">
        <v>3978</v>
      </c>
      <c r="I1756" t="s">
        <v>3994</v>
      </c>
    </row>
    <row r="1757" spans="1:9" x14ac:dyDescent="0.2">
      <c r="A1757" t="s">
        <v>4754</v>
      </c>
      <c r="B1757">
        <v>47213</v>
      </c>
      <c r="C1757" t="s">
        <v>4272</v>
      </c>
      <c r="D1757" t="s">
        <v>3996</v>
      </c>
      <c r="E1757" t="s">
        <v>4323</v>
      </c>
      <c r="F1757" t="s">
        <v>3995</v>
      </c>
      <c r="G1757" t="s">
        <v>7833</v>
      </c>
      <c r="H1757" t="s">
        <v>3978</v>
      </c>
      <c r="I1757" t="s">
        <v>3996</v>
      </c>
    </row>
    <row r="1758" spans="1:9" x14ac:dyDescent="0.2">
      <c r="A1758" t="s">
        <v>4802</v>
      </c>
      <c r="B1758">
        <v>47214</v>
      </c>
      <c r="C1758" t="s">
        <v>4272</v>
      </c>
      <c r="D1758" t="s">
        <v>3998</v>
      </c>
      <c r="E1758" t="s">
        <v>4323</v>
      </c>
      <c r="F1758" t="s">
        <v>3997</v>
      </c>
      <c r="G1758" t="s">
        <v>7834</v>
      </c>
      <c r="H1758" t="s">
        <v>3978</v>
      </c>
      <c r="I1758" t="s">
        <v>3998</v>
      </c>
    </row>
    <row r="1759" spans="1:9" x14ac:dyDescent="0.2">
      <c r="A1759" t="s">
        <v>4850</v>
      </c>
      <c r="B1759">
        <v>47215</v>
      </c>
      <c r="C1759" t="s">
        <v>4272</v>
      </c>
      <c r="D1759" t="s">
        <v>4000</v>
      </c>
      <c r="E1759" t="s">
        <v>4323</v>
      </c>
      <c r="F1759" t="s">
        <v>3999</v>
      </c>
      <c r="G1759" t="s">
        <v>7835</v>
      </c>
      <c r="H1759" t="s">
        <v>3978</v>
      </c>
      <c r="I1759" t="s">
        <v>4000</v>
      </c>
    </row>
    <row r="1760" spans="1:9" x14ac:dyDescent="0.2">
      <c r="A1760" t="s">
        <v>4898</v>
      </c>
      <c r="B1760">
        <v>47301</v>
      </c>
      <c r="C1760" t="s">
        <v>4272</v>
      </c>
      <c r="D1760" t="s">
        <v>4002</v>
      </c>
      <c r="E1760" t="s">
        <v>4323</v>
      </c>
      <c r="F1760" t="s">
        <v>4001</v>
      </c>
      <c r="G1760" t="s">
        <v>7836</v>
      </c>
      <c r="H1760" t="s">
        <v>3978</v>
      </c>
      <c r="I1760" t="s">
        <v>4002</v>
      </c>
    </row>
    <row r="1761" spans="1:9" x14ac:dyDescent="0.2">
      <c r="A1761" t="s">
        <v>4946</v>
      </c>
      <c r="B1761">
        <v>47302</v>
      </c>
      <c r="C1761" t="s">
        <v>4272</v>
      </c>
      <c r="D1761" t="s">
        <v>4004</v>
      </c>
      <c r="E1761" t="s">
        <v>4323</v>
      </c>
      <c r="F1761" t="s">
        <v>4003</v>
      </c>
      <c r="G1761" t="s">
        <v>7837</v>
      </c>
      <c r="H1761" t="s">
        <v>3978</v>
      </c>
      <c r="I1761" t="s">
        <v>4004</v>
      </c>
    </row>
    <row r="1762" spans="1:9" x14ac:dyDescent="0.2">
      <c r="A1762" t="s">
        <v>4994</v>
      </c>
      <c r="B1762">
        <v>47303</v>
      </c>
      <c r="C1762" t="s">
        <v>4272</v>
      </c>
      <c r="D1762" t="s">
        <v>4006</v>
      </c>
      <c r="E1762" t="s">
        <v>4323</v>
      </c>
      <c r="F1762" t="s">
        <v>4005</v>
      </c>
      <c r="G1762" t="s">
        <v>7838</v>
      </c>
      <c r="H1762" t="s">
        <v>3978</v>
      </c>
      <c r="I1762" t="s">
        <v>4006</v>
      </c>
    </row>
    <row r="1763" spans="1:9" x14ac:dyDescent="0.2">
      <c r="A1763" t="s">
        <v>5042</v>
      </c>
      <c r="B1763">
        <v>47306</v>
      </c>
      <c r="C1763" t="s">
        <v>4272</v>
      </c>
      <c r="D1763" t="s">
        <v>4008</v>
      </c>
      <c r="E1763" t="s">
        <v>4323</v>
      </c>
      <c r="F1763" t="s">
        <v>4007</v>
      </c>
      <c r="G1763" t="s">
        <v>7839</v>
      </c>
      <c r="H1763" t="s">
        <v>3978</v>
      </c>
      <c r="I1763" t="s">
        <v>4008</v>
      </c>
    </row>
    <row r="1764" spans="1:9" x14ac:dyDescent="0.2">
      <c r="A1764" t="s">
        <v>5089</v>
      </c>
      <c r="B1764">
        <v>47308</v>
      </c>
      <c r="C1764" t="s">
        <v>4272</v>
      </c>
      <c r="D1764" t="s">
        <v>4010</v>
      </c>
      <c r="E1764" t="s">
        <v>4323</v>
      </c>
      <c r="F1764" t="s">
        <v>4009</v>
      </c>
      <c r="G1764" t="s">
        <v>7840</v>
      </c>
      <c r="H1764" t="s">
        <v>3978</v>
      </c>
      <c r="I1764" t="s">
        <v>4010</v>
      </c>
    </row>
    <row r="1765" spans="1:9" x14ac:dyDescent="0.2">
      <c r="A1765" t="s">
        <v>5136</v>
      </c>
      <c r="B1765">
        <v>47311</v>
      </c>
      <c r="C1765" t="s">
        <v>4272</v>
      </c>
      <c r="D1765" t="s">
        <v>4012</v>
      </c>
      <c r="E1765" t="s">
        <v>4323</v>
      </c>
      <c r="F1765" t="s">
        <v>4011</v>
      </c>
      <c r="G1765" t="s">
        <v>7841</v>
      </c>
      <c r="H1765" t="s">
        <v>3978</v>
      </c>
      <c r="I1765" t="s">
        <v>4012</v>
      </c>
    </row>
    <row r="1766" spans="1:9" x14ac:dyDescent="0.2">
      <c r="A1766" t="s">
        <v>5181</v>
      </c>
      <c r="B1766">
        <v>47313</v>
      </c>
      <c r="C1766" t="s">
        <v>4272</v>
      </c>
      <c r="D1766" t="s">
        <v>4014</v>
      </c>
      <c r="E1766" t="s">
        <v>4323</v>
      </c>
      <c r="F1766" t="s">
        <v>4013</v>
      </c>
      <c r="G1766" t="s">
        <v>7842</v>
      </c>
      <c r="H1766" t="s">
        <v>3978</v>
      </c>
      <c r="I1766" t="s">
        <v>4014</v>
      </c>
    </row>
    <row r="1767" spans="1:9" x14ac:dyDescent="0.2">
      <c r="A1767" t="s">
        <v>5225</v>
      </c>
      <c r="B1767">
        <v>47314</v>
      </c>
      <c r="C1767" t="s">
        <v>4272</v>
      </c>
      <c r="D1767" t="s">
        <v>4016</v>
      </c>
      <c r="E1767" t="s">
        <v>4323</v>
      </c>
      <c r="F1767" t="s">
        <v>4015</v>
      </c>
      <c r="G1767" t="s">
        <v>7843</v>
      </c>
      <c r="H1767" t="s">
        <v>3978</v>
      </c>
      <c r="I1767" t="s">
        <v>4016</v>
      </c>
    </row>
    <row r="1768" spans="1:9" x14ac:dyDescent="0.2">
      <c r="A1768" t="s">
        <v>5264</v>
      </c>
      <c r="B1768">
        <v>47315</v>
      </c>
      <c r="C1768" t="s">
        <v>4272</v>
      </c>
      <c r="D1768" t="s">
        <v>4018</v>
      </c>
      <c r="E1768" t="s">
        <v>4323</v>
      </c>
      <c r="F1768" t="s">
        <v>4017</v>
      </c>
      <c r="G1768" t="s">
        <v>7844</v>
      </c>
      <c r="H1768" t="s">
        <v>3978</v>
      </c>
      <c r="I1768" t="s">
        <v>4018</v>
      </c>
    </row>
    <row r="1769" spans="1:9" x14ac:dyDescent="0.2">
      <c r="A1769" t="s">
        <v>5301</v>
      </c>
      <c r="B1769">
        <v>47324</v>
      </c>
      <c r="C1769" t="s">
        <v>4272</v>
      </c>
      <c r="D1769" t="s">
        <v>4020</v>
      </c>
      <c r="E1769" t="s">
        <v>4323</v>
      </c>
      <c r="F1769" t="s">
        <v>4019</v>
      </c>
      <c r="G1769" t="s">
        <v>7845</v>
      </c>
      <c r="H1769" t="s">
        <v>3978</v>
      </c>
      <c r="I1769" t="s">
        <v>4020</v>
      </c>
    </row>
    <row r="1770" spans="1:9" x14ac:dyDescent="0.2">
      <c r="A1770" t="s">
        <v>5337</v>
      </c>
      <c r="B1770">
        <v>47325</v>
      </c>
      <c r="C1770" t="s">
        <v>4272</v>
      </c>
      <c r="D1770" t="s">
        <v>4022</v>
      </c>
      <c r="E1770" t="s">
        <v>4323</v>
      </c>
      <c r="F1770" t="s">
        <v>4021</v>
      </c>
      <c r="G1770" t="s">
        <v>7846</v>
      </c>
      <c r="H1770" t="s">
        <v>3978</v>
      </c>
      <c r="I1770" t="s">
        <v>4022</v>
      </c>
    </row>
    <row r="1771" spans="1:9" x14ac:dyDescent="0.2">
      <c r="A1771" t="s">
        <v>5373</v>
      </c>
      <c r="B1771">
        <v>47326</v>
      </c>
      <c r="C1771" t="s">
        <v>4272</v>
      </c>
      <c r="D1771" t="s">
        <v>4024</v>
      </c>
      <c r="E1771" t="s">
        <v>4323</v>
      </c>
      <c r="F1771" t="s">
        <v>4023</v>
      </c>
      <c r="G1771" t="s">
        <v>7847</v>
      </c>
      <c r="H1771" t="s">
        <v>3978</v>
      </c>
      <c r="I1771" t="s">
        <v>4024</v>
      </c>
    </row>
    <row r="1772" spans="1:9" x14ac:dyDescent="0.2">
      <c r="A1772" t="s">
        <v>5408</v>
      </c>
      <c r="B1772">
        <v>47327</v>
      </c>
      <c r="C1772" t="s">
        <v>4272</v>
      </c>
      <c r="D1772" t="s">
        <v>4026</v>
      </c>
      <c r="E1772" t="s">
        <v>4323</v>
      </c>
      <c r="F1772" t="s">
        <v>4025</v>
      </c>
      <c r="G1772" t="s">
        <v>7848</v>
      </c>
      <c r="H1772" t="s">
        <v>3978</v>
      </c>
      <c r="I1772" t="s">
        <v>4026</v>
      </c>
    </row>
    <row r="1773" spans="1:9" x14ac:dyDescent="0.2">
      <c r="A1773" t="s">
        <v>5442</v>
      </c>
      <c r="B1773">
        <v>47328</v>
      </c>
      <c r="C1773" t="s">
        <v>4272</v>
      </c>
      <c r="D1773" t="s">
        <v>4028</v>
      </c>
      <c r="E1773" t="s">
        <v>4323</v>
      </c>
      <c r="F1773" t="s">
        <v>4027</v>
      </c>
      <c r="G1773" t="s">
        <v>7849</v>
      </c>
      <c r="H1773" t="s">
        <v>3978</v>
      </c>
      <c r="I1773" t="s">
        <v>4028</v>
      </c>
    </row>
    <row r="1774" spans="1:9" x14ac:dyDescent="0.2">
      <c r="A1774" t="s">
        <v>5474</v>
      </c>
      <c r="B1774">
        <v>47329</v>
      </c>
      <c r="C1774" t="s">
        <v>4272</v>
      </c>
      <c r="D1774" t="s">
        <v>4030</v>
      </c>
      <c r="E1774" t="s">
        <v>4323</v>
      </c>
      <c r="F1774" t="s">
        <v>4029</v>
      </c>
      <c r="G1774" t="s">
        <v>7850</v>
      </c>
      <c r="H1774" t="s">
        <v>3978</v>
      </c>
      <c r="I1774" t="s">
        <v>4030</v>
      </c>
    </row>
    <row r="1775" spans="1:9" x14ac:dyDescent="0.2">
      <c r="A1775" t="s">
        <v>5504</v>
      </c>
      <c r="B1775">
        <v>47348</v>
      </c>
      <c r="C1775" t="s">
        <v>4272</v>
      </c>
      <c r="D1775" t="s">
        <v>4032</v>
      </c>
      <c r="E1775" t="s">
        <v>4323</v>
      </c>
      <c r="F1775" t="s">
        <v>4031</v>
      </c>
      <c r="G1775" t="s">
        <v>7851</v>
      </c>
      <c r="H1775" t="s">
        <v>3978</v>
      </c>
      <c r="I1775" t="s">
        <v>4032</v>
      </c>
    </row>
    <row r="1776" spans="1:9" x14ac:dyDescent="0.2">
      <c r="A1776" t="s">
        <v>5532</v>
      </c>
      <c r="B1776">
        <v>47350</v>
      </c>
      <c r="C1776" t="s">
        <v>4272</v>
      </c>
      <c r="D1776" t="s">
        <v>4034</v>
      </c>
      <c r="E1776" t="s">
        <v>4323</v>
      </c>
      <c r="F1776" t="s">
        <v>4033</v>
      </c>
      <c r="G1776" t="s">
        <v>7852</v>
      </c>
      <c r="H1776" t="s">
        <v>3978</v>
      </c>
      <c r="I1776" t="s">
        <v>4034</v>
      </c>
    </row>
    <row r="1777" spans="1:9" x14ac:dyDescent="0.2">
      <c r="A1777" t="s">
        <v>5560</v>
      </c>
      <c r="B1777">
        <v>47353</v>
      </c>
      <c r="C1777" t="s">
        <v>4272</v>
      </c>
      <c r="D1777" t="s">
        <v>4036</v>
      </c>
      <c r="E1777" t="s">
        <v>4323</v>
      </c>
      <c r="F1777" t="s">
        <v>4035</v>
      </c>
      <c r="G1777" t="s">
        <v>7853</v>
      </c>
      <c r="H1777" t="s">
        <v>3978</v>
      </c>
      <c r="I1777" t="s">
        <v>4036</v>
      </c>
    </row>
    <row r="1778" spans="1:9" x14ac:dyDescent="0.2">
      <c r="A1778" t="s">
        <v>5587</v>
      </c>
      <c r="B1778">
        <v>47354</v>
      </c>
      <c r="C1778" t="s">
        <v>4272</v>
      </c>
      <c r="D1778" t="s">
        <v>4038</v>
      </c>
      <c r="E1778" t="s">
        <v>4323</v>
      </c>
      <c r="F1778" t="s">
        <v>4037</v>
      </c>
      <c r="G1778" t="s">
        <v>7854</v>
      </c>
      <c r="H1778" t="s">
        <v>3978</v>
      </c>
      <c r="I1778" t="s">
        <v>4038</v>
      </c>
    </row>
    <row r="1779" spans="1:9" x14ac:dyDescent="0.2">
      <c r="A1779" t="s">
        <v>5612</v>
      </c>
      <c r="B1779">
        <v>47355</v>
      </c>
      <c r="C1779" t="s">
        <v>4272</v>
      </c>
      <c r="D1779" t="s">
        <v>4040</v>
      </c>
      <c r="E1779" t="s">
        <v>4323</v>
      </c>
      <c r="F1779" t="s">
        <v>4039</v>
      </c>
      <c r="G1779" t="s">
        <v>7855</v>
      </c>
      <c r="H1779" t="s">
        <v>3978</v>
      </c>
      <c r="I1779" t="s">
        <v>4040</v>
      </c>
    </row>
    <row r="1780" spans="1:9" x14ac:dyDescent="0.2">
      <c r="A1780" t="s">
        <v>5637</v>
      </c>
      <c r="B1780">
        <v>47356</v>
      </c>
      <c r="C1780" t="s">
        <v>4272</v>
      </c>
      <c r="D1780" t="s">
        <v>4042</v>
      </c>
      <c r="E1780" t="s">
        <v>4323</v>
      </c>
      <c r="F1780" t="s">
        <v>4041</v>
      </c>
      <c r="G1780" t="s">
        <v>7856</v>
      </c>
      <c r="H1780" t="s">
        <v>3978</v>
      </c>
      <c r="I1780" t="s">
        <v>4042</v>
      </c>
    </row>
    <row r="1781" spans="1:9" x14ac:dyDescent="0.2">
      <c r="A1781" t="s">
        <v>5662</v>
      </c>
      <c r="B1781">
        <v>47357</v>
      </c>
      <c r="C1781" t="s">
        <v>4272</v>
      </c>
      <c r="D1781" t="s">
        <v>4044</v>
      </c>
      <c r="E1781" t="s">
        <v>4323</v>
      </c>
      <c r="F1781" t="s">
        <v>4043</v>
      </c>
      <c r="G1781" t="s">
        <v>7857</v>
      </c>
      <c r="H1781" t="s">
        <v>3978</v>
      </c>
      <c r="I1781" t="s">
        <v>4044</v>
      </c>
    </row>
    <row r="1782" spans="1:9" x14ac:dyDescent="0.2">
      <c r="A1782" t="s">
        <v>5685</v>
      </c>
      <c r="B1782">
        <v>47358</v>
      </c>
      <c r="C1782" t="s">
        <v>4272</v>
      </c>
      <c r="D1782" t="s">
        <v>4046</v>
      </c>
      <c r="E1782" t="s">
        <v>4323</v>
      </c>
      <c r="F1782" t="s">
        <v>4045</v>
      </c>
      <c r="G1782" t="s">
        <v>7858</v>
      </c>
      <c r="H1782" t="s">
        <v>3978</v>
      </c>
      <c r="I1782" t="s">
        <v>4046</v>
      </c>
    </row>
    <row r="1783" spans="1:9" x14ac:dyDescent="0.2">
      <c r="A1783" t="s">
        <v>5707</v>
      </c>
      <c r="B1783">
        <v>47359</v>
      </c>
      <c r="C1783" t="s">
        <v>4272</v>
      </c>
      <c r="D1783" t="s">
        <v>4048</v>
      </c>
      <c r="E1783" t="s">
        <v>4323</v>
      </c>
      <c r="F1783" t="s">
        <v>4047</v>
      </c>
      <c r="G1783" t="s">
        <v>7859</v>
      </c>
      <c r="H1783" t="s">
        <v>3978</v>
      </c>
      <c r="I1783" t="s">
        <v>4048</v>
      </c>
    </row>
    <row r="1784" spans="1:9" x14ac:dyDescent="0.2">
      <c r="A1784" t="s">
        <v>5725</v>
      </c>
      <c r="B1784">
        <v>47360</v>
      </c>
      <c r="C1784" t="s">
        <v>4272</v>
      </c>
      <c r="D1784" t="s">
        <v>4050</v>
      </c>
      <c r="E1784" t="s">
        <v>4323</v>
      </c>
      <c r="F1784" t="s">
        <v>4049</v>
      </c>
      <c r="G1784" t="s">
        <v>7860</v>
      </c>
      <c r="H1784" t="s">
        <v>3978</v>
      </c>
      <c r="I1784" t="s">
        <v>4050</v>
      </c>
    </row>
    <row r="1785" spans="1:9" x14ac:dyDescent="0.2">
      <c r="A1785" t="s">
        <v>5743</v>
      </c>
      <c r="B1785">
        <v>47361</v>
      </c>
      <c r="C1785" t="s">
        <v>4272</v>
      </c>
      <c r="D1785" t="s">
        <v>4052</v>
      </c>
      <c r="E1785" t="s">
        <v>4323</v>
      </c>
      <c r="F1785" t="s">
        <v>4051</v>
      </c>
      <c r="G1785" t="s">
        <v>7861</v>
      </c>
      <c r="H1785" t="s">
        <v>3978</v>
      </c>
      <c r="I1785" t="s">
        <v>4052</v>
      </c>
    </row>
    <row r="1786" spans="1:9" x14ac:dyDescent="0.2">
      <c r="A1786" t="s">
        <v>5761</v>
      </c>
      <c r="B1786">
        <v>47362</v>
      </c>
      <c r="C1786" t="s">
        <v>4272</v>
      </c>
      <c r="D1786" t="s">
        <v>4054</v>
      </c>
      <c r="E1786" t="s">
        <v>4323</v>
      </c>
      <c r="F1786" t="s">
        <v>4053</v>
      </c>
      <c r="G1786" t="s">
        <v>7862</v>
      </c>
      <c r="H1786" t="s">
        <v>3978</v>
      </c>
      <c r="I1786" t="s">
        <v>4054</v>
      </c>
    </row>
    <row r="1787" spans="1:9" x14ac:dyDescent="0.2">
      <c r="A1787" t="s">
        <v>5779</v>
      </c>
      <c r="B1787">
        <v>47375</v>
      </c>
      <c r="C1787" t="s">
        <v>4272</v>
      </c>
      <c r="D1787" t="s">
        <v>4056</v>
      </c>
      <c r="E1787" t="s">
        <v>4323</v>
      </c>
      <c r="F1787" t="s">
        <v>4055</v>
      </c>
      <c r="G1787" t="s">
        <v>7863</v>
      </c>
      <c r="H1787" t="s">
        <v>3978</v>
      </c>
      <c r="I1787" t="s">
        <v>4056</v>
      </c>
    </row>
    <row r="1788" spans="1:9" x14ac:dyDescent="0.2">
      <c r="A1788" t="s">
        <v>5796</v>
      </c>
      <c r="B1788">
        <v>47381</v>
      </c>
      <c r="C1788" t="s">
        <v>4272</v>
      </c>
      <c r="D1788" t="s">
        <v>4058</v>
      </c>
      <c r="E1788" t="s">
        <v>4323</v>
      </c>
      <c r="F1788" t="s">
        <v>4057</v>
      </c>
      <c r="G1788" t="s">
        <v>7864</v>
      </c>
      <c r="H1788" t="s">
        <v>3978</v>
      </c>
      <c r="I1788" t="s">
        <v>4058</v>
      </c>
    </row>
    <row r="1789" spans="1:9" x14ac:dyDescent="0.2">
      <c r="A1789" t="s">
        <v>5812</v>
      </c>
      <c r="B1789">
        <v>47382</v>
      </c>
      <c r="C1789" t="s">
        <v>4272</v>
      </c>
      <c r="D1789" t="s">
        <v>4060</v>
      </c>
      <c r="E1789" t="s">
        <v>4323</v>
      </c>
      <c r="F1789" t="s">
        <v>4059</v>
      </c>
      <c r="G1789" t="s">
        <v>7865</v>
      </c>
      <c r="H1789" t="s">
        <v>3978</v>
      </c>
      <c r="I1789" t="s">
        <v>4060</v>
      </c>
    </row>
  </sheetData>
  <sheetProtection algorithmName="SHA-512" hashValue="3mD+NCp7wywf2XF6fSJRQlYaDwUlbR8Gq22zWVT2vVPwWbzlMCPjuYiVg82yc3n7ccVmL2zQq0YJdZ9ahgQpWg==" saltValue="pKYSRt8A8hXDjgFq6+zy1Q==" spinCount="100000" sheet="1" formatColumns="0" formatRows="0"/>
  <phoneticPr fontId="20"/>
  <pageMargins left="0.7" right="0.7" top="0.75" bottom="0.75" header="0.3" footer="0.3"/>
  <pageSetup paperSize="9"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C3" sqref="C3"/>
    </sheetView>
  </sheetViews>
  <sheetFormatPr defaultColWidth="8.90625" defaultRowHeight="13" x14ac:dyDescent="0.2"/>
  <cols>
    <col min="2" max="2" width="13.90625" bestFit="1" customWidth="1"/>
    <col min="3" max="8" width="69.90625" customWidth="1"/>
  </cols>
  <sheetData>
    <row r="1" spans="1:5" ht="35.4" customHeight="1" x14ac:dyDescent="0.2"/>
    <row r="2" spans="1:5" ht="32.25" customHeight="1" x14ac:dyDescent="0.2">
      <c r="B2" s="24" t="s">
        <v>7866</v>
      </c>
    </row>
    <row r="3" spans="1:5" ht="409.6" customHeight="1" x14ac:dyDescent="0.2">
      <c r="B3" s="25">
        <v>1</v>
      </c>
      <c r="C3" s="12" t="e">
        <f>"①物価高が続く中で低所得世帯への支援を行うことで、低所得の方々の生活を維持する。
②低所得世帯への給付金及び事務費
③R6,R7の累計給付金額"&amp;"
"&amp;IF(#REF!&gt;0,"令和６年度住民税均等割非課税世帯　"&amp;TEXT(#REF!,"#,###")&amp;"世帯×30千円","")&amp;
IF(#REF!&gt;0,"、令和６年度住民税均等割非課税世帯　"&amp;TEXT(#REF!,"#,###")&amp;"世帯×"&amp;#REF!&amp;"千円、","")&amp;
IF(#REF!&gt;0,"、子ども加算　"&amp;TEXT(#REF!,"#,###")&amp;"人×20千円、","")&amp;
IF(#REF!&gt;0,"、定額減税を補足する給付（うち不足額給付）の対象者　"&amp;TEXT(#REF!,"#,###")&amp;"人　("&amp;TEXT(#REF!,"#,###")&amp;"千円）","")&amp;"　　のうちR7計画分"&amp;
IF(#REF!&gt;0,"、国庫返還相当額等　"&amp;TEXT(#REF!,"#,###")&amp;"千円","")&amp;
IF(#REF!+#REF!+#REF!+#REF!&gt;0,"
事務費　"&amp;TEXT(#REF!+#REF!+#REF!+#REF!,"#,###")&amp;"千円","")&amp;
IF(#REF!+#REF!+#REF!+#REF!&gt;0,"
事務費の内容　　","")&amp;
IF(SUM(#REF!)&gt;0,"[","")&amp;
IF(#REF!&gt;0,"需用費（事務用品等）　","")&amp;
IF(#REF!&gt;0,"役務費（郵送料等）　","")&amp;
IF(#REF!&gt;0,"業務委託料　","")&amp;
IF(#REF!&gt;0,"使用料及び賃借料　","")&amp;
IF(#REF!&gt;0,"人件費　","")&amp;
IF(#REF!&gt;0,"その他　","")&amp;
IF(SUM(#REF!)&gt;0,"として支出]","")&amp;
IF(#REF!&gt;0,"（国庫返還相当額等"&amp;TEXT(#REF!,"#,###")&amp;"千円）","")&amp;"
④低所得世帯等の給付対象世帯数（"&amp;TEXT(#REF!+#REF!,"#,###")&amp;"世帯）"&amp;
IF(#REF!&gt;0,"、定額減税を補足する給付（うち不足額給付）の対象者数（"&amp;TEXT(#REF!,"#,###")&amp;"人）","")</f>
        <v>#REF!</v>
      </c>
      <c r="D3" s="12"/>
      <c r="E3" s="140"/>
    </row>
    <row r="4" spans="1:5" x14ac:dyDescent="0.2">
      <c r="A4" t="s">
        <v>7867</v>
      </c>
      <c r="B4" t="s">
        <v>7867</v>
      </c>
      <c r="C4" t="s">
        <v>7867</v>
      </c>
      <c r="D4" t="s">
        <v>7867</v>
      </c>
      <c r="E4" t="s">
        <v>7867</v>
      </c>
    </row>
    <row r="5" spans="1:5" x14ac:dyDescent="0.2">
      <c r="A5" t="s">
        <v>7867</v>
      </c>
      <c r="B5" t="s">
        <v>7867</v>
      </c>
      <c r="C5" t="s">
        <v>7867</v>
      </c>
      <c r="D5" t="s">
        <v>7867</v>
      </c>
      <c r="E5" t="s">
        <v>7867</v>
      </c>
    </row>
    <row r="6" spans="1:5" ht="13.4" customHeight="1" x14ac:dyDescent="0.2">
      <c r="A6" t="s">
        <v>7867</v>
      </c>
      <c r="B6" t="s">
        <v>7867</v>
      </c>
      <c r="C6" s="12" t="s">
        <v>7867</v>
      </c>
      <c r="D6" t="s">
        <v>7867</v>
      </c>
      <c r="E6" t="s">
        <v>7867</v>
      </c>
    </row>
    <row r="7" spans="1:5" x14ac:dyDescent="0.2">
      <c r="A7" t="s">
        <v>7867</v>
      </c>
      <c r="B7" t="s">
        <v>7867</v>
      </c>
      <c r="C7" t="s">
        <v>7867</v>
      </c>
      <c r="D7" t="s">
        <v>7867</v>
      </c>
      <c r="E7" t="s">
        <v>7867</v>
      </c>
    </row>
    <row r="8" spans="1:5" x14ac:dyDescent="0.2">
      <c r="A8" t="s">
        <v>7867</v>
      </c>
      <c r="B8" t="s">
        <v>7867</v>
      </c>
      <c r="C8" t="s">
        <v>7867</v>
      </c>
      <c r="D8" t="s">
        <v>7867</v>
      </c>
      <c r="E8" t="s">
        <v>7867</v>
      </c>
    </row>
    <row r="9" spans="1:5" x14ac:dyDescent="0.2">
      <c r="A9" t="s">
        <v>7867</v>
      </c>
      <c r="B9" t="s">
        <v>7867</v>
      </c>
      <c r="C9" t="s">
        <v>7867</v>
      </c>
      <c r="D9" t="s">
        <v>7867</v>
      </c>
      <c r="E9" t="s">
        <v>7867</v>
      </c>
    </row>
    <row r="10" spans="1:5" x14ac:dyDescent="0.2">
      <c r="A10" t="s">
        <v>7867</v>
      </c>
      <c r="B10" t="s">
        <v>7867</v>
      </c>
      <c r="C10" t="s">
        <v>7867</v>
      </c>
      <c r="D10" t="s">
        <v>7867</v>
      </c>
      <c r="E10" t="s">
        <v>7867</v>
      </c>
    </row>
    <row r="11" spans="1:5" x14ac:dyDescent="0.2">
      <c r="A11" t="s">
        <v>7867</v>
      </c>
      <c r="B11" t="s">
        <v>7867</v>
      </c>
      <c r="C11" t="s">
        <v>7867</v>
      </c>
      <c r="D11" t="s">
        <v>7867</v>
      </c>
      <c r="E11" t="s">
        <v>7867</v>
      </c>
    </row>
    <row r="12" spans="1:5" x14ac:dyDescent="0.2">
      <c r="A12" t="s">
        <v>7867</v>
      </c>
      <c r="B12" t="s">
        <v>7867</v>
      </c>
      <c r="C12" t="s">
        <v>7867</v>
      </c>
      <c r="D12" t="s">
        <v>7867</v>
      </c>
      <c r="E12" t="s">
        <v>7867</v>
      </c>
    </row>
    <row r="13" spans="1:5" x14ac:dyDescent="0.2">
      <c r="A13" t="s">
        <v>7867</v>
      </c>
      <c r="B13" t="s">
        <v>7867</v>
      </c>
      <c r="C13" t="s">
        <v>7867</v>
      </c>
      <c r="D13" t="s">
        <v>7867</v>
      </c>
      <c r="E13" t="s">
        <v>7867</v>
      </c>
    </row>
    <row r="14" spans="1:5" x14ac:dyDescent="0.2">
      <c r="A14" t="s">
        <v>7867</v>
      </c>
      <c r="B14" t="s">
        <v>7867</v>
      </c>
      <c r="C14" t="s">
        <v>7867</v>
      </c>
      <c r="D14" t="s">
        <v>7867</v>
      </c>
      <c r="E14" t="s">
        <v>7867</v>
      </c>
    </row>
    <row r="15" spans="1:5" x14ac:dyDescent="0.2">
      <c r="A15" t="s">
        <v>7867</v>
      </c>
      <c r="B15" t="s">
        <v>7867</v>
      </c>
      <c r="C15" t="s">
        <v>7867</v>
      </c>
      <c r="D15" t="s">
        <v>7867</v>
      </c>
      <c r="E15" t="s">
        <v>7867</v>
      </c>
    </row>
    <row r="16" spans="1:5" x14ac:dyDescent="0.2">
      <c r="A16" t="s">
        <v>7867</v>
      </c>
      <c r="B16" t="s">
        <v>7867</v>
      </c>
      <c r="C16" t="s">
        <v>7867</v>
      </c>
      <c r="D16" t="s">
        <v>7867</v>
      </c>
      <c r="E16" t="s">
        <v>7867</v>
      </c>
    </row>
    <row r="17" spans="1:5" x14ac:dyDescent="0.2">
      <c r="A17" t="s">
        <v>7867</v>
      </c>
      <c r="B17" t="s">
        <v>7867</v>
      </c>
      <c r="C17" t="s">
        <v>7867</v>
      </c>
      <c r="D17" t="s">
        <v>7867</v>
      </c>
      <c r="E17" t="s">
        <v>7867</v>
      </c>
    </row>
    <row r="18" spans="1:5" x14ac:dyDescent="0.2">
      <c r="A18" t="s">
        <v>7867</v>
      </c>
      <c r="B18" t="s">
        <v>7867</v>
      </c>
      <c r="C18" t="s">
        <v>7867</v>
      </c>
      <c r="D18" t="s">
        <v>7867</v>
      </c>
      <c r="E18" t="s">
        <v>7867</v>
      </c>
    </row>
    <row r="19" spans="1:5" x14ac:dyDescent="0.2">
      <c r="A19" t="s">
        <v>7867</v>
      </c>
      <c r="B19" t="s">
        <v>7867</v>
      </c>
      <c r="C19" t="s">
        <v>7867</v>
      </c>
      <c r="D19" t="s">
        <v>7867</v>
      </c>
      <c r="E19" t="s">
        <v>7867</v>
      </c>
    </row>
    <row r="20" spans="1:5" x14ac:dyDescent="0.2">
      <c r="A20" t="s">
        <v>7867</v>
      </c>
      <c r="B20" t="s">
        <v>7867</v>
      </c>
      <c r="C20" t="s">
        <v>7867</v>
      </c>
      <c r="D20" t="s">
        <v>7867</v>
      </c>
      <c r="E20" t="s">
        <v>7867</v>
      </c>
    </row>
    <row r="21" spans="1:5" x14ac:dyDescent="0.2">
      <c r="A21" t="s">
        <v>7867</v>
      </c>
      <c r="B21" t="s">
        <v>7867</v>
      </c>
      <c r="C21" t="s">
        <v>7867</v>
      </c>
      <c r="D21" t="s">
        <v>7867</v>
      </c>
      <c r="E21" t="s">
        <v>7867</v>
      </c>
    </row>
    <row r="22" spans="1:5" ht="202.4" customHeight="1" x14ac:dyDescent="0.2">
      <c r="B22" s="25">
        <v>2</v>
      </c>
      <c r="C22" s="26"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26"/>
      <c r="E22" s="26"/>
    </row>
    <row r="23" spans="1:5" x14ac:dyDescent="0.2">
      <c r="A23" t="s">
        <v>7867</v>
      </c>
      <c r="B23" t="s">
        <v>7867</v>
      </c>
      <c r="C23" t="s">
        <v>7867</v>
      </c>
      <c r="D23" t="s">
        <v>7867</v>
      </c>
      <c r="E23" t="s">
        <v>7867</v>
      </c>
    </row>
    <row r="24" spans="1:5" x14ac:dyDescent="0.2">
      <c r="A24" t="s">
        <v>7867</v>
      </c>
      <c r="B24" t="s">
        <v>7867</v>
      </c>
      <c r="C24" t="s">
        <v>7867</v>
      </c>
      <c r="D24" t="s">
        <v>7867</v>
      </c>
      <c r="E24" t="s">
        <v>7867</v>
      </c>
    </row>
    <row r="25" spans="1:5" x14ac:dyDescent="0.2">
      <c r="A25" t="s">
        <v>7867</v>
      </c>
      <c r="B25" t="s">
        <v>7867</v>
      </c>
      <c r="C25" t="s">
        <v>7867</v>
      </c>
      <c r="D25" t="s">
        <v>7867</v>
      </c>
      <c r="E25" t="s">
        <v>7867</v>
      </c>
    </row>
    <row r="26" spans="1:5" x14ac:dyDescent="0.2">
      <c r="A26" t="s">
        <v>7867</v>
      </c>
      <c r="B26" t="s">
        <v>7867</v>
      </c>
      <c r="C26" t="s">
        <v>7867</v>
      </c>
      <c r="D26" t="s">
        <v>7867</v>
      </c>
      <c r="E26" t="s">
        <v>7867</v>
      </c>
    </row>
    <row r="27" spans="1:5" x14ac:dyDescent="0.2">
      <c r="A27" t="s">
        <v>7867</v>
      </c>
      <c r="B27" t="s">
        <v>7867</v>
      </c>
      <c r="C27" t="s">
        <v>7867</v>
      </c>
      <c r="D27" t="s">
        <v>7867</v>
      </c>
      <c r="E27" t="s">
        <v>7867</v>
      </c>
    </row>
    <row r="28" spans="1:5" x14ac:dyDescent="0.2">
      <c r="A28" t="s">
        <v>7867</v>
      </c>
      <c r="B28" t="s">
        <v>7867</v>
      </c>
      <c r="C28" t="s">
        <v>7867</v>
      </c>
      <c r="D28" t="s">
        <v>7867</v>
      </c>
      <c r="E28" t="s">
        <v>7867</v>
      </c>
    </row>
    <row r="29" spans="1:5" x14ac:dyDescent="0.2">
      <c r="A29" t="s">
        <v>7867</v>
      </c>
      <c r="B29" t="s">
        <v>7867</v>
      </c>
      <c r="C29" t="s">
        <v>7867</v>
      </c>
      <c r="D29" t="s">
        <v>7867</v>
      </c>
      <c r="E29" t="s">
        <v>7867</v>
      </c>
    </row>
    <row r="30" spans="1:5" x14ac:dyDescent="0.2">
      <c r="A30" t="s">
        <v>7867</v>
      </c>
      <c r="B30" t="s">
        <v>7867</v>
      </c>
      <c r="C30" t="s">
        <v>7867</v>
      </c>
      <c r="D30" t="s">
        <v>7867</v>
      </c>
      <c r="E30" t="s">
        <v>7867</v>
      </c>
    </row>
    <row r="31" spans="1:5" x14ac:dyDescent="0.2">
      <c r="A31" t="s">
        <v>7867</v>
      </c>
      <c r="B31" t="s">
        <v>7867</v>
      </c>
      <c r="C31" t="s">
        <v>7867</v>
      </c>
      <c r="D31" t="s">
        <v>7867</v>
      </c>
      <c r="E31" t="s">
        <v>7867</v>
      </c>
    </row>
    <row r="32" spans="1:5" x14ac:dyDescent="0.2">
      <c r="A32" t="s">
        <v>7867</v>
      </c>
      <c r="B32" t="s">
        <v>7867</v>
      </c>
      <c r="C32" t="s">
        <v>7867</v>
      </c>
      <c r="D32" t="s">
        <v>7867</v>
      </c>
      <c r="E32" t="s">
        <v>7867</v>
      </c>
    </row>
    <row r="33" spans="1:5" x14ac:dyDescent="0.2">
      <c r="A33" t="s">
        <v>7867</v>
      </c>
      <c r="B33" t="s">
        <v>7867</v>
      </c>
      <c r="C33" t="s">
        <v>7867</v>
      </c>
      <c r="D33" t="s">
        <v>7867</v>
      </c>
      <c r="E33" t="s">
        <v>7867</v>
      </c>
    </row>
    <row r="34" spans="1:5" x14ac:dyDescent="0.2">
      <c r="A34" t="s">
        <v>7867</v>
      </c>
      <c r="B34" t="s">
        <v>7867</v>
      </c>
      <c r="C34" t="s">
        <v>7867</v>
      </c>
      <c r="D34" t="s">
        <v>7867</v>
      </c>
      <c r="E34" t="s">
        <v>7867</v>
      </c>
    </row>
    <row r="35" spans="1:5" x14ac:dyDescent="0.2">
      <c r="A35" t="s">
        <v>7867</v>
      </c>
      <c r="B35" t="s">
        <v>7867</v>
      </c>
      <c r="C35" t="s">
        <v>7867</v>
      </c>
      <c r="D35" t="s">
        <v>7867</v>
      </c>
      <c r="E35" t="s">
        <v>7867</v>
      </c>
    </row>
    <row r="36" spans="1:5" x14ac:dyDescent="0.2">
      <c r="A36" t="s">
        <v>7867</v>
      </c>
      <c r="B36" t="s">
        <v>7867</v>
      </c>
      <c r="C36" t="s">
        <v>7867</v>
      </c>
      <c r="D36" t="s">
        <v>7867</v>
      </c>
      <c r="E36" t="s">
        <v>7867</v>
      </c>
    </row>
    <row r="37" spans="1:5" x14ac:dyDescent="0.2">
      <c r="A37" t="s">
        <v>7867</v>
      </c>
      <c r="B37" t="s">
        <v>7867</v>
      </c>
      <c r="C37" t="s">
        <v>7867</v>
      </c>
      <c r="D37" t="s">
        <v>7867</v>
      </c>
      <c r="E37" t="s">
        <v>7867</v>
      </c>
    </row>
    <row r="38" spans="1:5" x14ac:dyDescent="0.2">
      <c r="A38" t="s">
        <v>7867</v>
      </c>
      <c r="B38" t="s">
        <v>7867</v>
      </c>
      <c r="C38" t="s">
        <v>7867</v>
      </c>
      <c r="D38" t="s">
        <v>7867</v>
      </c>
      <c r="E38" t="s">
        <v>7867</v>
      </c>
    </row>
    <row r="39" spans="1:5" x14ac:dyDescent="0.2">
      <c r="A39" t="s">
        <v>7867</v>
      </c>
      <c r="B39" t="s">
        <v>7867</v>
      </c>
      <c r="C39" t="s">
        <v>7867</v>
      </c>
      <c r="D39" t="s">
        <v>7867</v>
      </c>
      <c r="E39" t="s">
        <v>7867</v>
      </c>
    </row>
    <row r="40" spans="1:5" x14ac:dyDescent="0.2">
      <c r="A40" t="s">
        <v>7867</v>
      </c>
      <c r="B40" t="s">
        <v>7867</v>
      </c>
      <c r="C40" t="s">
        <v>7867</v>
      </c>
      <c r="D40" t="s">
        <v>7867</v>
      </c>
      <c r="E40" t="s">
        <v>7867</v>
      </c>
    </row>
    <row r="41" spans="1:5" ht="105" customHeight="1" x14ac:dyDescent="0.2">
      <c r="B41" s="25"/>
      <c r="C41" s="26"/>
    </row>
    <row r="60" spans="2:3" ht="21" x14ac:dyDescent="0.2">
      <c r="B60" s="25"/>
      <c r="C60" s="26"/>
    </row>
    <row r="63" spans="2:3" x14ac:dyDescent="0.2">
      <c r="C63" s="12"/>
    </row>
    <row r="79" spans="2:3" ht="152.15" customHeight="1" x14ac:dyDescent="0.2">
      <c r="B79" s="25"/>
      <c r="C79" s="26"/>
    </row>
    <row r="98" ht="227.15" customHeight="1" x14ac:dyDescent="0.2"/>
  </sheetData>
  <sheetProtection algorithmName="SHA-512" hashValue="i0FDJDp3y6PlGdguidqPKIL2YGg020y71O7oW+rvGkXWLGt2lKRKWD4Poh7jKdk8rJmAKYFTZwWyISC+52I4Pw==" saltValue="mGl7fgFoJeYSDVQK9tNdTA==" spinCount="100000" sheet="1" formatColumns="0" formatRows="0"/>
  <phoneticPr fontId="28"/>
  <pageMargins left="0.7" right="0.7" top="0.75" bottom="0.75" header="0.3" footer="0.3"/>
  <pageSetup paperSize="9"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2"/>
  <sheetViews>
    <sheetView view="pageBreakPreview" zoomScale="50" zoomScaleNormal="70" zoomScaleSheetLayoutView="50" workbookViewId="0">
      <pane ySplit="2" topLeftCell="A3" activePane="bottomLeft" state="frozen"/>
      <selection pane="bottomLeft" activeCell="D3" sqref="D3"/>
    </sheetView>
  </sheetViews>
  <sheetFormatPr defaultRowHeight="13" x14ac:dyDescent="0.2"/>
  <cols>
    <col min="1" max="1" width="8.08984375" customWidth="1"/>
    <col min="2" max="2" width="29.90625" customWidth="1"/>
    <col min="3" max="3" width="53" customWidth="1"/>
    <col min="4" max="4" width="81.54296875" customWidth="1"/>
    <col min="5" max="6" width="21.453125" customWidth="1"/>
  </cols>
  <sheetData>
    <row r="1" spans="1:10" ht="48" customHeight="1" x14ac:dyDescent="0.2">
      <c r="A1" s="883" t="s">
        <v>179</v>
      </c>
      <c r="B1" s="884"/>
      <c r="C1" s="884"/>
      <c r="D1" s="884"/>
      <c r="E1" s="884"/>
      <c r="F1" s="884"/>
    </row>
    <row r="2" spans="1:10" ht="105" x14ac:dyDescent="0.2">
      <c r="A2" s="129" t="s">
        <v>180</v>
      </c>
      <c r="B2" s="129" t="s">
        <v>181</v>
      </c>
      <c r="C2" s="130" t="s">
        <v>182</v>
      </c>
      <c r="D2" s="131" t="s">
        <v>183</v>
      </c>
      <c r="E2" s="130" t="s">
        <v>184</v>
      </c>
      <c r="F2" s="130" t="s">
        <v>185</v>
      </c>
    </row>
    <row r="3" spans="1:10" ht="198.9" customHeight="1" x14ac:dyDescent="0.2">
      <c r="A3" s="131">
        <f>IF(B3="","",1)</f>
        <v>1</v>
      </c>
      <c r="B3" s="131" t="str">
        <f>IF(実施計画様式!$D79&lt;&gt;"",実施計画様式!L79,"")</f>
        <v>①食料品の物価高騰に対する特別加算</v>
      </c>
      <c r="C3" s="131" t="str">
        <f>IF(実施計画様式!$D79&lt;&gt;"",実施計画様式!I79,"")</f>
        <v>物価高騰対応商品券配布事業</v>
      </c>
      <c r="D3" s="131" t="str">
        <f>IF(実施計画様式!$D79&lt;&gt;"",実施計画様式!AA79,"")</f>
        <v>①5,000円分の商品券を全市民に配布することで、食料品等の物価高騰の影響を受けている市民の生活の負担を軽減する。
②商品券配布実施経費
③467,922千円
　委託料：77,922千円
    (商品券作成業務:10,530千円、発送業務:29,422千円、参加店舗対応業務:4,299千円、問合せ対応業務:15,565千円、換金業務:3,432千円、広報業務:1,050千円、データ管理業務:100千円、運営管理業務:6,440千円、消費税:7,084千円)
　（補助金）390,000千円
　　(5,000円×78,000人)
④市内全世帯</v>
      </c>
      <c r="E3" s="131" t="str">
        <f>IF(実施計画様式!$D79&lt;&gt;"",実施計画様式!AE79,"")</f>
        <v>R8.2</v>
      </c>
      <c r="F3" s="131" t="str">
        <f>IF(実施計画様式!$D79&lt;&gt;"",実施計画様式!AG79,"")</f>
        <v>R8.4以降</v>
      </c>
      <c r="G3" s="12"/>
      <c r="J3" s="12"/>
    </row>
    <row r="4" spans="1:10" ht="198.9" customHeight="1" x14ac:dyDescent="0.2">
      <c r="A4" s="131">
        <f>IF(B4="","",A3+1)</f>
        <v>2</v>
      </c>
      <c r="B4" s="131" t="str">
        <f>IF(実施計画様式!$D80&lt;&gt;"",実施計画様式!L80,"")</f>
        <v>⑦中小企業等に対するエネルギー価格高騰対策支援</v>
      </c>
      <c r="C4" s="131" t="str">
        <f>IF(実施計画様式!$D80&lt;&gt;"",実施計画様式!I80,"")</f>
        <v>物価高騰対応自治会支援事業</v>
      </c>
      <c r="D4" s="131" t="str">
        <f>IF(実施計画様式!$D80&lt;&gt;"",実施計画様式!AA80,"")</f>
        <v>①物価高騰の影響を受ける自治会に支援金を交付することで、自治会活動を支援する。
②物価高騰対応自治会支援事業補助及び事務費
③負担金補助及び事務費　11,402千円
　補助金：11,320千円
　・均等割50千円×132区＝6,600千円
　・世帯割200円×23,600世帯=4,720千円
　事務費：82千円
　・消耗品費　9千円　　
　・郵便料　132通×5回×110円≒73千円
④自治会</v>
      </c>
      <c r="E4" s="131" t="str">
        <f>IF(実施計画様式!$D80&lt;&gt;"",実施計画様式!AE80,"")</f>
        <v>R7.4</v>
      </c>
      <c r="F4" s="131" t="str">
        <f>IF(実施計画様式!$D80&lt;&gt;"",実施計画様式!AG80,"")</f>
        <v>R8.3</v>
      </c>
    </row>
    <row r="5" spans="1:10" ht="198.9" customHeight="1" x14ac:dyDescent="0.2">
      <c r="A5" s="131">
        <f t="shared" ref="A5:A68" si="0">IF(B5="","",A4+1)</f>
        <v>3</v>
      </c>
      <c r="B5" s="131" t="str">
        <f>IF(実施計画様式!$D81&lt;&gt;"",実施計画様式!L81,"")</f>
        <v>⑧地域公共交通・物流や地域観光業等に対する支援</v>
      </c>
      <c r="C5" s="131" t="str">
        <f>IF(実施計画様式!$D81&lt;&gt;"",実施計画様式!I81,"")</f>
        <v>物価高騰対応いちごタクシー支援事業</v>
      </c>
      <c r="D5" s="131" t="str">
        <f>IF(実施計画様式!$D81&lt;&gt;"",実施計画様式!AA81,"")</f>
        <v>①いちごタクシー運行事業者に対し、物価高騰により増加した経費に対して補助を行うことで、市民の足の確保を図る。
②いちごタクシー運行事業者への物価高騰分の補助金
③負担金及び補助金　2,000千円
　・(現在の借り上げ料)1時間あたり2,462円
　　2,462円×5％≒124円（5％増加分）
　　124円×11時間×242日×6台≒2,000千円
　　※242日(稼働日である年末年始除いた平日数)
④いちごタクシーの事業者</v>
      </c>
      <c r="E5" s="131" t="str">
        <f>IF(実施計画様式!$D81&lt;&gt;"",実施計画様式!AE81,"")</f>
        <v>R7.4</v>
      </c>
      <c r="F5" s="131" t="str">
        <f>IF(実施計画様式!$D81&lt;&gt;"",実施計画様式!AG81,"")</f>
        <v>R8.3</v>
      </c>
    </row>
    <row r="6" spans="1:10" ht="198.9" customHeight="1" x14ac:dyDescent="0.2">
      <c r="A6" s="131">
        <f t="shared" si="0"/>
        <v>4</v>
      </c>
      <c r="B6" s="131" t="str">
        <f>IF(実施計画様式!$D82&lt;&gt;"",実施計画様式!L82,"")</f>
        <v>⑦中小企業等に対するエネルギー価格高騰対策支援</v>
      </c>
      <c r="C6" s="131" t="str">
        <f>IF(実施計画様式!$D82&lt;&gt;"",実施計画様式!I82,"")</f>
        <v>防犯灯管理補助（物価高騰分）</v>
      </c>
      <c r="D6" s="131" t="str">
        <f>IF(実施計画様式!$D82&lt;&gt;"",実施計画様式!AA82,"")</f>
        <v>①自治会が管理する防犯灯について、物価高騰の影響を受け電気代が高騰しているため、既存の補助金に追加して補助を交付し、自治会の活動を支援する。
②防犯灯管理補助金
③負担金補助及び交付金　2,660千円
　補助金：2,660千円
　・400円×6,650灯=2,660千円
④自治会</v>
      </c>
      <c r="E6" s="131" t="str">
        <f>IF(実施計画様式!$D82&lt;&gt;"",実施計画様式!AE82,"")</f>
        <v>R7.4</v>
      </c>
      <c r="F6" s="131" t="str">
        <f>IF(実施計画様式!$D82&lt;&gt;"",実施計画様式!AG82,"")</f>
        <v>R8.3</v>
      </c>
    </row>
    <row r="7" spans="1:10" ht="198.9" customHeight="1" x14ac:dyDescent="0.2">
      <c r="A7" s="131">
        <f t="shared" si="0"/>
        <v>5</v>
      </c>
      <c r="B7" s="131" t="str">
        <f>IF(実施計画様式!$D83&lt;&gt;"",実施計画様式!L83,"")</f>
        <v>③消費下支え等を通じた生活者支援</v>
      </c>
      <c r="C7" s="131" t="str">
        <f>IF(実施計画様式!$D83&lt;&gt;"",実施計画様式!I83,"")</f>
        <v>物価高騰対応家庭用防犯設備設置支援事業</v>
      </c>
      <c r="D7" s="131" t="str">
        <f>IF(実施計画様式!$D83&lt;&gt;"",実施計画様式!AA83,"")</f>
        <v>①物価高騰の影響による空き巣犯罪等の抑制のため、市民の防犯対策にかかる費用に対して補助を行う
②家庭用防犯設備設置補助及び事務費
③負担金補助及び事務費　6,034千円
　補助金：6,000千円
　・上限20千円×300件=6,000千円
　事務費：34千円
　・消耗品費　1千円　　
　・郵便料　110円×300通=33千円
④市民</v>
      </c>
      <c r="E7" s="131" t="str">
        <f>IF(実施計画様式!$D83&lt;&gt;"",実施計画様式!AE83,"")</f>
        <v>R7.4</v>
      </c>
      <c r="F7" s="131" t="str">
        <f>IF(実施計画様式!$D83&lt;&gt;"",実施計画様式!AG83,"")</f>
        <v>R8.3</v>
      </c>
    </row>
    <row r="8" spans="1:10" ht="198.9" customHeight="1" x14ac:dyDescent="0.2">
      <c r="A8" s="131">
        <f t="shared" si="0"/>
        <v>6</v>
      </c>
      <c r="B8" s="131" t="str">
        <f>IF(実施計画様式!$D84&lt;&gt;"",実施計画様式!L84,"")</f>
        <v>②エネルギー・食料品価格等の物価高騰に伴う子育て世帯支援</v>
      </c>
      <c r="C8" s="131" t="str">
        <f>IF(実施計画様式!$D84&lt;&gt;"",実施計画様式!I84,"")</f>
        <v>物価高騰対応保育施設等副食費支援事業</v>
      </c>
      <c r="D8" s="131" t="str">
        <f>IF(実施計画様式!$D84&lt;&gt;"",実施計画様式!AA84,"")</f>
        <v>①保護者の負担軽減のため、食料品等の物価高騰による食材価格の高騰分の副食費を助成する。保護者に追加負担を強いることなく副食の提供をできるようにするもの。
②保育施設等副食費支援及び事務費
③保護者への扶助費　　39,191千円
　扶助費：39,168千円
　・4,800円×680名×12カ月=39,168千円
　　(教育・保育施設及び幼稚園を利用し、副食費の免除・補助を受けていない市内在住の第1子の3～5歳児 を対象とし、教職員は含まれていない)
　事務費：23千円
　・消耗品費　3千円　　
　・郵便料　20施設×110円≒3千円
　・手数料　20施設×68円×12カ月≒17千円
④保育施設、保護者</v>
      </c>
      <c r="E8" s="131" t="str">
        <f>IF(実施計画様式!$D84&lt;&gt;"",実施計画様式!AE84,"")</f>
        <v>R7.4</v>
      </c>
      <c r="F8" s="131" t="str">
        <f>IF(実施計画様式!$D84&lt;&gt;"",実施計画様式!AG84,"")</f>
        <v>R8.3</v>
      </c>
    </row>
    <row r="9" spans="1:10" ht="198.9" customHeight="1" x14ac:dyDescent="0.2">
      <c r="A9" s="131">
        <f t="shared" si="0"/>
        <v>7</v>
      </c>
      <c r="B9" s="131" t="str">
        <f>IF(実施計画様式!$D85&lt;&gt;"",実施計画様式!L85,"")</f>
        <v>⑤医療・介護・保育施設、学校施設、公衆浴場等に対する物価高騰対策支援</v>
      </c>
      <c r="C9" s="131" t="str">
        <f>IF(実施計画様式!$D85&lt;&gt;"",実施計画様式!I85,"")</f>
        <v>休日夜間急患診療所特別会計繰出金
【物価高騰対応事業分（電子カルテ導入事業）】</v>
      </c>
      <c r="D9" s="131" t="str">
        <f>IF(実施計画様式!$D85&lt;&gt;"",実施計画様式!AA85,"")</f>
        <v>①物価高騰の影響を受ける真岡市休日夜間急患診療所(休日夜間急患診療所特別会計)に対し、電子カルテ等の導入を支援することで、診察効率の向上等を図り、より多くの市民の症状悪化を防ぐため支援する。
②他会計繰出金
③他会計繰出金2,090千円
　・電子カルテシステム導入委託料：1,100千円
　・保守料（11～3月分）：110千円（22千円×5月）
　・備品購入費：798千円（電子カルテ用PC4台）
　・プロポーザル選定に係る報償費：82千円
④真岡市休日夜間急患診療所</v>
      </c>
      <c r="E9" s="131" t="str">
        <f>IF(実施計画様式!$D85&lt;&gt;"",実施計画様式!AE85,"")</f>
        <v>R7.4</v>
      </c>
      <c r="F9" s="131" t="str">
        <f>IF(実施計画様式!$D85&lt;&gt;"",実施計画様式!AG85,"")</f>
        <v>R8.3</v>
      </c>
    </row>
    <row r="10" spans="1:10" ht="198.9" customHeight="1" x14ac:dyDescent="0.2">
      <c r="A10" s="131">
        <f t="shared" si="0"/>
        <v>8</v>
      </c>
      <c r="B10" s="131" t="str">
        <f>IF(実施計画様式!$D86&lt;&gt;"",実施計画様式!L86,"")</f>
        <v>⑥農林水産業における物価高騰対策支援</v>
      </c>
      <c r="C10" s="131" t="str">
        <f>IF(実施計画様式!$D86&lt;&gt;"",実施計画様式!I86,"")</f>
        <v>物価高騰対応農業者支援事業</v>
      </c>
      <c r="D10" s="131" t="str">
        <f>IF(実施計画様式!$D86&lt;&gt;"",実施計画様式!AA86,"")</f>
        <v>①物価高騰による動力光熱費の高止まりにより、市内農家の経営安定を図るため、高騰額の一部を助成金として交付するもの。
②電気料高騰分の補助
③32,974千円
　委託料：29,325千円（委託先：JAはが野）
　・助成金：28,225千円
　・附帯事務費：1,100千円（振込手数料：1,100/人×1,000人＝1,100千円）
　補助金：3,589千円
    事務費(郵送料)：60千円
※部会員はJAから交付。系統外出荷など委託対象外分は補助金を市から直接交付する。
※助成額：施設園芸農家10千円/10a　水稲農家＝500円/10a　　　　（各上限50千円）
※施設園芸農家分：10,000円/10a×約1,481(10a)＝14,810千円　
　土地利用型・露地農家：500円/10a×約34,008(10a)≒17,004千円
④市内農業事業者（水稲又は園芸作物等）</v>
      </c>
      <c r="E10" s="131" t="str">
        <f>IF(実施計画様式!$D86&lt;&gt;"",実施計画様式!AE86,"")</f>
        <v>R7.4</v>
      </c>
      <c r="F10" s="131" t="str">
        <f>IF(実施計画様式!$D86&lt;&gt;"",実施計画様式!AG86,"")</f>
        <v>R8.3</v>
      </c>
    </row>
    <row r="11" spans="1:10" ht="198.9" customHeight="1" x14ac:dyDescent="0.2">
      <c r="A11" s="131">
        <f t="shared" si="0"/>
        <v>9</v>
      </c>
      <c r="B11" s="131" t="str">
        <f>IF(実施計画様式!$D87&lt;&gt;"",実施計画様式!L87,"")</f>
        <v>③消費下支え等を通じた生活者支援</v>
      </c>
      <c r="C11" s="131" t="str">
        <f>IF(実施計画様式!$D87&lt;&gt;"",実施計画様式!I87,"")</f>
        <v>商業活性化対策事業補助金(ﾌﾟﾚﾐｱﾑ付商品券発行支援)
物価高騰対応支援（ﾌﾟﾚﾐｱﾑ率10％増＋増刷分）</v>
      </c>
      <c r="D11" s="131" t="str">
        <f>IF(実施計画様式!$D87&lt;&gt;"",実施計画様式!AA87,"")</f>
        <v>①物価高騰により、落ち込んでいる市民の購買意欲に対し、例年商工団体が実施し、市が事業補助を行うプレミアム付き商品券発行事業において、プレミアム率を10％から20％に上げ、さらに販売額を増やすことによって、市民の消費喚起を促すとともに地元事業所を支援するもの。
②消費者への補助及び事務費（プレミアム率10％増及び販売額増額にかかる経費）
③負担金補助及び交付金　38,498千円
プレミアム率　真岡・二宮ともに販売額の20％
・付加価値分
　真岡商工会議所　 　30,000千円
　　当初分：販売額200,000千円×10％＝20,000千円
　　増刷分：販売額  50,000千円×20％ ＝10,000千円
　にのみや商工会　　   5,500千円
　　当初分：販売額45,000千円×10％＝4,500千円
　　増刷分：販売額 5,000千円×20％ ＝1,000千円
・事務費（印刷代、換金・振込手数料）
　　真岡商工会議所
　　　　　印刷代　　　　　　　　　539千円
　　　　　換金手数料　　　　　2,400千円
　　にのみや商工会
　　　　　印刷代　　　　　　 　　   59千円
④市民、市内事業者</v>
      </c>
      <c r="E11" s="131" t="str">
        <f>IF(実施計画様式!$D87&lt;&gt;"",実施計画様式!AE87,"")</f>
        <v>R7.4</v>
      </c>
      <c r="F11" s="131" t="str">
        <f>IF(実施計画様式!$D87&lt;&gt;"",実施計画様式!AG87,"")</f>
        <v>R8.3</v>
      </c>
    </row>
    <row r="12" spans="1:10" ht="198.9" customHeight="1" x14ac:dyDescent="0.2">
      <c r="A12" s="131">
        <f t="shared" si="0"/>
        <v>10</v>
      </c>
      <c r="B12" s="131" t="str">
        <f>IF(実施計画様式!$D88&lt;&gt;"",実施計画様式!L88,"")</f>
        <v>②エネルギー・食料品価格等の物価高騰に伴う子育て世帯支援</v>
      </c>
      <c r="C12" s="131" t="str">
        <f>IF(実施計画様式!$D88&lt;&gt;"",実施計画様式!I88,"")</f>
        <v>物価高騰対応学校給食費負担軽減事業費補助金</v>
      </c>
      <c r="D12" s="131" t="str">
        <f>IF(実施計画様式!$D88&lt;&gt;"",実施計画様式!AA88,"")</f>
        <v>①保護者の負担軽減のため、食料品等の物価高騰による学校給食費の食材価格の高騰分を補助。保護者に追加負担を強いることなく給食の提供をできるようにするもの。
②学校給食費負担軽減事業補助金
③補助金　　20,460千円（300円×11ヶ月×6,200人）
④児童・生徒の保護者（教職員を除く）</v>
      </c>
      <c r="E12" s="131" t="str">
        <f>IF(実施計画様式!$D88&lt;&gt;"",実施計画様式!AE88,"")</f>
        <v>R7.4</v>
      </c>
      <c r="F12" s="131" t="str">
        <f>IF(実施計画様式!$D88&lt;&gt;"",実施計画様式!AG88,"")</f>
        <v>R8.3</v>
      </c>
    </row>
    <row r="13" spans="1:10" ht="198.9" customHeight="1" x14ac:dyDescent="0.2">
      <c r="A13" s="131">
        <f t="shared" si="0"/>
        <v>11</v>
      </c>
      <c r="B13" s="131" t="str">
        <f>IF(実施計画様式!$D89&lt;&gt;"",実施計画様式!L89,"")</f>
        <v>⑧地域公共交通・物流や地域観光業等に対する支援</v>
      </c>
      <c r="C13" s="131" t="str">
        <f>IF(実施計画様式!$D89&lt;&gt;"",実施計画様式!I89,"")</f>
        <v>物価高騰対応真岡鉄道通学定期券購入助成事業</v>
      </c>
      <c r="D13" s="131" t="str">
        <f>IF(実施計画様式!$D89&lt;&gt;"",実施計画様式!AA89,"")</f>
        <v>①燃料・物価高騰の影響を受けている鉄道事業者を支援するため、通学定期券の購入費用の一部を助成し鉄道利用の促進を図ることで、鉄道事業者の物価高騰時における安定的な収入の確保として実施するもの。
②通学定期券の購入費助成及び事務費
③10,698千円
通学定期券購入助成補助金           10,500千円（30千円×350人※R4~R6の平均被交付者数)
　 パンフレット印刷費　　　　　　110千円（3,000部）
 　交付決定通知書郵送料　　　　　  88千円（≒110円×350人×2回）
④支援の対象者：真岡鐵道株式会社　交付対象者：真岡鉄道で通学している市民</v>
      </c>
      <c r="E13" s="131" t="str">
        <f>IF(実施計画様式!$D89&lt;&gt;"",実施計画様式!AE89,"")</f>
        <v>R7.8</v>
      </c>
      <c r="F13" s="131" t="str">
        <f>IF(実施計画様式!$D89&lt;&gt;"",実施計画様式!AG89,"")</f>
        <v>R8.3</v>
      </c>
    </row>
    <row r="14" spans="1:10" ht="198.9" customHeight="1" x14ac:dyDescent="0.2">
      <c r="A14" s="131">
        <f t="shared" si="0"/>
        <v>12</v>
      </c>
      <c r="B14" s="131" t="str">
        <f>IF(実施計画様式!$D90&lt;&gt;"",実施計画様式!L90,"")</f>
        <v>②エネルギー・食料品価格等の物価高騰に伴う子育て世帯支援</v>
      </c>
      <c r="C14" s="131" t="str">
        <f>IF(実施計画様式!$D90&lt;&gt;"",実施計画様式!I90,"")</f>
        <v>物価高騰対応乳児紙おむつ購入助成券支給事業</v>
      </c>
      <c r="D14" s="131" t="str">
        <f>IF(実施計画様式!$D90&lt;&gt;"",実施計画様式!AA90,"")</f>
        <v>①物価高騰の影響を受ける子育て世帯を支援するため、市が単独で実施している紙おむつ購入助成券に3,000円を上乗せし、子育て世帯の経済的負担を軽減する。
②乳児用紙おむつの購入費助成及び事務費
③3,069千円
    消耗品　7,380円
    印刷製本費　150,590円
    役務費　　　389,700円 　
        郵便料(簡易書留) ：840人×460円＝386,400円
　    店舗通知：30社×110円＝3,300円
    扶助費　   2,520千円
　　　　　　　840人×3千円＝2,520千円
④支援の対象者：令和6年1月～令和7年12月までに出生した子どもを持つ監護者</v>
      </c>
      <c r="E14" s="131" t="str">
        <f>IF(実施計画様式!$D90&lt;&gt;"",実施計画様式!AE90,"")</f>
        <v>R7.10</v>
      </c>
      <c r="F14" s="131" t="str">
        <f>IF(実施計画様式!$D90&lt;&gt;"",実施計画様式!AG90,"")</f>
        <v>R8.3</v>
      </c>
    </row>
    <row r="15" spans="1:10" ht="198.9" customHeight="1" x14ac:dyDescent="0.2">
      <c r="A15" s="131">
        <f t="shared" si="0"/>
        <v>13</v>
      </c>
      <c r="B15" s="131" t="str">
        <f>IF(実施計画様式!$D91&lt;&gt;"",実施計画様式!L91,"")</f>
        <v>②エネルギー・食料品価格等の物価高騰に伴う子育て世帯支援</v>
      </c>
      <c r="C15" s="131" t="str">
        <f>IF(実施計画様式!$D91&lt;&gt;"",実施計画様式!I91,"")</f>
        <v>物価高騰対応児童生徒図書購入支援事業(R7予備費)</v>
      </c>
      <c r="D15" s="131" t="str">
        <f>IF(実施計画様式!$D91&lt;&gt;"",実施計画様式!AA91,"")</f>
        <v xml:space="preserve"> ①市内に在住している小中学生全員に図書カード3,000円分を配布することで、物価高騰で影響を受けている子どもたちの読書教育の充実を図り、読書を  通じて学びや発見につながる機会を提供する。（R7.7.31時点 市内在住小中学生6,124人）
②図書カード購入費及び事務費
③21,626千円
   消耗品費　　18,637千円
　　図書カード　 3,000円×6,200人＝ 18,600,000円
 　   消耗品　        36,020円
    役務費　　　 2,852千円　　
        郵便料(簡易書留)　460円×6,200通＝2,852,000円
     委託料                 137千円
         封入作業委託料    22円×6,200通＝　 136,400円
④支援の対象：市内に在住している小中学生</v>
      </c>
      <c r="E15" s="131" t="str">
        <f>IF(実施計画様式!$D91&lt;&gt;"",実施計画様式!AE91,"")</f>
        <v>R7.10</v>
      </c>
      <c r="F15" s="131" t="str">
        <f>IF(実施計画様式!$D91&lt;&gt;"",実施計画様式!AG91,"")</f>
        <v>R8.3</v>
      </c>
    </row>
    <row r="16" spans="1:10" ht="198.9" customHeight="1" x14ac:dyDescent="0.2">
      <c r="A16" s="131">
        <f t="shared" si="0"/>
        <v>14</v>
      </c>
      <c r="B16" s="131" t="str">
        <f>IF(実施計画様式!$D92&lt;&gt;"",実施計画様式!L92,"")</f>
        <v>⑦中小企業等に対するエネルギー価格高騰対策支援</v>
      </c>
      <c r="C16" s="131" t="str">
        <f>IF(実施計画様式!$D92&lt;&gt;"",実施計画様式!I92,"")</f>
        <v>真岡市下水道施設指定管理者支援事業（賃金上昇等対応分）</v>
      </c>
      <c r="D16" s="131" t="str">
        <f>IF(実施計画様式!$D92&lt;&gt;"",実施計画様式!AA92,"")</f>
        <v>①物価高騰の影響を受ける市下水道施設の指定管理者に対し、従業員の最低賃金額改定等を支援する。
②委託費(賃金上昇等による影響額)
③指定管理者契約額(R5協定締結時の単価)×9％(R5-R7の人件費、労務費等の比較 )≒26,000千円
④下水道施設管理事業者</v>
      </c>
      <c r="E16" s="131" t="str">
        <f>IF(実施計画様式!$D92&lt;&gt;"",実施計画様式!AE92,"")</f>
        <v>R7.12</v>
      </c>
      <c r="F16" s="131" t="str">
        <f>IF(実施計画様式!$D92&lt;&gt;"",実施計画様式!AG92,"")</f>
        <v>R8.3</v>
      </c>
    </row>
    <row r="17" spans="1:6" ht="198.9" customHeight="1" x14ac:dyDescent="0.2">
      <c r="A17" s="131">
        <f t="shared" si="0"/>
        <v>15</v>
      </c>
      <c r="B17" s="131" t="str">
        <f>IF(実施計画様式!$D93&lt;&gt;"",実施計画様式!L93,"")</f>
        <v>②エネルギー・食料品価格等の物価高騰に伴う子育て世帯支援</v>
      </c>
      <c r="C17" s="131" t="str">
        <f>IF(実施計画様式!$D93&lt;&gt;"",実施計画様式!I93,"")</f>
        <v>令和7年度物価高騰に伴う給食食材費補助事業</v>
      </c>
      <c r="D17" s="131" t="str">
        <f>IF(実施計画様式!$D93&lt;&gt;"",実施計画様式!AA93,"")</f>
        <v xml:space="preserve">①米及び食料品の物価高騰による食材価格の高騰分について、保護者に追加負担を強いることなく給食の提供をできるようにするもの。
②学校給食費追加負担軽減事業補助金
③補助金　　15,843千円円
　・米飯差額補助　6,315千円(小学校：190円×3,857人×5月、中学校：255円×2,079人×5月)
    ・食材高騰分差額補助　9,528千円(小学校：300円×3,857人×5月、中学校：360円×2,079人×5月)
④児童・生徒の保護者（教職員を除く）
</v>
      </c>
      <c r="E17" s="131" t="str">
        <f>IF(実施計画様式!$D93&lt;&gt;"",実施計画様式!AE93,"")</f>
        <v>R7.12</v>
      </c>
      <c r="F17" s="131" t="str">
        <f>IF(実施計画様式!$D93&lt;&gt;"",実施計画様式!AG93,"")</f>
        <v>R8.3</v>
      </c>
    </row>
    <row r="18" spans="1:6" ht="198.9" customHeight="1" x14ac:dyDescent="0.2">
      <c r="A18" s="131">
        <f t="shared" si="0"/>
        <v>16</v>
      </c>
      <c r="B18" s="131" t="str">
        <f>IF(実施計画様式!$D94&lt;&gt;"",実施計画様式!L94,"")</f>
        <v>②エネルギー・食料品価格等の物価高騰に伴う子育て世帯支援</v>
      </c>
      <c r="C18" s="131" t="str">
        <f>IF(実施計画様式!$D94&lt;&gt;"",実施計画様式!I94,"")</f>
        <v>物価高騰対応児童生徒図書購入支援事業（R6補正）</v>
      </c>
      <c r="D18" s="131" t="str">
        <f>IF(実施計画様式!$D94&lt;&gt;"",実施計画様式!AA94,"")</f>
        <v xml:space="preserve"> ①市内に在住している小中学生全員に図書カード3,000円分を配布することで、物価高騰で影響を受けている子どもたちの読書教育の充実を図り、読書を  通じて学びや発見につながる機会を提供する。（R7.7.31時点 市内在住小中学生6,124人）
②図書カード購入費及び事務費
③21,626千円
   消耗品費　　18,637千円
　　図書カード　 3,000円×6,200人＝ 18,600,000円
 　   消耗品　        36,020円
    役務費　　　 2,852千円　　
        郵便料(簡易書留)　460円×6,200通＝2,852,000円
     委託料                 137千円
         封入作業委託料    22円×6,200通＝　 136,400円
④支援の対象：市内に在住している小中学生</v>
      </c>
      <c r="E18" s="131" t="str">
        <f>IF(実施計画様式!$D94&lt;&gt;"",実施計画様式!AE94,"")</f>
        <v>R7.10</v>
      </c>
      <c r="F18" s="131" t="str">
        <f>IF(実施計画様式!$D94&lt;&gt;"",実施計画様式!AG94,"")</f>
        <v>R8.3</v>
      </c>
    </row>
    <row r="19" spans="1:6" ht="198.9" customHeight="1" x14ac:dyDescent="0.2">
      <c r="A19" s="131" t="str">
        <f t="shared" si="0"/>
        <v/>
      </c>
      <c r="B19" s="131" t="str">
        <f>IF(実施計画様式!$D95&lt;&gt;"",実施計画様式!L95,"")</f>
        <v/>
      </c>
      <c r="C19" s="131" t="str">
        <f>IF(実施計画様式!$D95&lt;&gt;"",実施計画様式!I95,"")</f>
        <v/>
      </c>
      <c r="D19" s="131" t="str">
        <f>IF(実施計画様式!$D95&lt;&gt;"",実施計画様式!AA95,"")</f>
        <v/>
      </c>
      <c r="E19" s="131" t="str">
        <f>IF(実施計画様式!$D95&lt;&gt;"",実施計画様式!AE95,"")</f>
        <v/>
      </c>
      <c r="F19" s="131" t="str">
        <f>IF(実施計画様式!$D95&lt;&gt;"",実施計画様式!AG95,"")</f>
        <v/>
      </c>
    </row>
    <row r="20" spans="1:6" ht="198.9" customHeight="1" x14ac:dyDescent="0.2">
      <c r="A20" s="131" t="str">
        <f t="shared" si="0"/>
        <v/>
      </c>
      <c r="B20" s="131" t="str">
        <f>IF(実施計画様式!$D96&lt;&gt;"",実施計画様式!L96,"")</f>
        <v/>
      </c>
      <c r="C20" s="131" t="str">
        <f>IF(実施計画様式!$D96&lt;&gt;"",実施計画様式!I96,"")</f>
        <v/>
      </c>
      <c r="D20" s="131" t="str">
        <f>IF(実施計画様式!$D96&lt;&gt;"",実施計画様式!AA96,"")</f>
        <v/>
      </c>
      <c r="E20" s="131" t="str">
        <f>IF(実施計画様式!$D96&lt;&gt;"",実施計画様式!AE96,"")</f>
        <v/>
      </c>
      <c r="F20" s="131" t="str">
        <f>IF(実施計画様式!$D96&lt;&gt;"",実施計画様式!AG96,"")</f>
        <v/>
      </c>
    </row>
    <row r="21" spans="1:6" ht="198.9" customHeight="1" x14ac:dyDescent="0.2">
      <c r="A21" s="131" t="str">
        <f t="shared" si="0"/>
        <v/>
      </c>
      <c r="B21" s="131" t="str">
        <f>IF(実施計画様式!$D97&lt;&gt;"",実施計画様式!L97,"")</f>
        <v/>
      </c>
      <c r="C21" s="131" t="str">
        <f>IF(実施計画様式!$D97&lt;&gt;"",実施計画様式!I97,"")</f>
        <v/>
      </c>
      <c r="D21" s="131" t="str">
        <f>IF(実施計画様式!$D97&lt;&gt;"",実施計画様式!AA97,"")</f>
        <v/>
      </c>
      <c r="E21" s="131" t="str">
        <f>IF(実施計画様式!$D97&lt;&gt;"",実施計画様式!AE97,"")</f>
        <v/>
      </c>
      <c r="F21" s="131" t="str">
        <f>IF(実施計画様式!$D97&lt;&gt;"",実施計画様式!AG97,"")</f>
        <v/>
      </c>
    </row>
    <row r="22" spans="1:6" ht="198.9" customHeight="1" x14ac:dyDescent="0.2">
      <c r="A22" s="131" t="str">
        <f t="shared" si="0"/>
        <v/>
      </c>
      <c r="B22" s="131" t="str">
        <f>IF(実施計画様式!$D98&lt;&gt;"",実施計画様式!L98,"")</f>
        <v/>
      </c>
      <c r="C22" s="131" t="str">
        <f>IF(実施計画様式!$D98&lt;&gt;"",実施計画様式!I98,"")</f>
        <v/>
      </c>
      <c r="D22" s="131" t="str">
        <f>IF(実施計画様式!$D98&lt;&gt;"",実施計画様式!AA98,"")</f>
        <v/>
      </c>
      <c r="E22" s="131" t="str">
        <f>IF(実施計画様式!$D98&lt;&gt;"",実施計画様式!AE98,"")</f>
        <v/>
      </c>
      <c r="F22" s="131" t="str">
        <f>IF(実施計画様式!$D98&lt;&gt;"",実施計画様式!AG98,"")</f>
        <v/>
      </c>
    </row>
    <row r="23" spans="1:6" ht="198.9" customHeight="1" x14ac:dyDescent="0.2">
      <c r="A23" s="131" t="str">
        <f t="shared" si="0"/>
        <v/>
      </c>
      <c r="B23" s="131" t="str">
        <f>IF(実施計画様式!$D99&lt;&gt;"",実施計画様式!L99,"")</f>
        <v/>
      </c>
      <c r="C23" s="131" t="str">
        <f>IF(実施計画様式!$D99&lt;&gt;"",実施計画様式!I99,"")</f>
        <v/>
      </c>
      <c r="D23" s="131" t="str">
        <f>IF(実施計画様式!$D99&lt;&gt;"",実施計画様式!AA99,"")</f>
        <v/>
      </c>
      <c r="E23" s="131" t="str">
        <f>IF(実施計画様式!$D99&lt;&gt;"",実施計画様式!AE99,"")</f>
        <v/>
      </c>
      <c r="F23" s="131" t="str">
        <f>IF(実施計画様式!$D99&lt;&gt;"",実施計画様式!AG99,"")</f>
        <v/>
      </c>
    </row>
    <row r="24" spans="1:6" ht="198.9" customHeight="1" x14ac:dyDescent="0.2">
      <c r="A24" s="131" t="str">
        <f t="shared" si="0"/>
        <v/>
      </c>
      <c r="B24" s="131" t="str">
        <f>IF(実施計画様式!$D100&lt;&gt;"",実施計画様式!L100,"")</f>
        <v/>
      </c>
      <c r="C24" s="131" t="str">
        <f>IF(実施計画様式!$D100&lt;&gt;"",実施計画様式!I100,"")</f>
        <v/>
      </c>
      <c r="D24" s="131" t="str">
        <f>IF(実施計画様式!$D100&lt;&gt;"",実施計画様式!AA100,"")</f>
        <v/>
      </c>
      <c r="E24" s="131" t="str">
        <f>IF(実施計画様式!$D100&lt;&gt;"",実施計画様式!AE100,"")</f>
        <v/>
      </c>
      <c r="F24" s="131" t="str">
        <f>IF(実施計画様式!$D100&lt;&gt;"",実施計画様式!AG100,"")</f>
        <v/>
      </c>
    </row>
    <row r="25" spans="1:6" ht="198.9" customHeight="1" x14ac:dyDescent="0.2">
      <c r="A25" s="131" t="str">
        <f t="shared" si="0"/>
        <v/>
      </c>
      <c r="B25" s="131" t="str">
        <f>IF(実施計画様式!$D101&lt;&gt;"",実施計画様式!L101,"")</f>
        <v/>
      </c>
      <c r="C25" s="131" t="str">
        <f>IF(実施計画様式!$D101&lt;&gt;"",実施計画様式!I101,"")</f>
        <v/>
      </c>
      <c r="D25" s="131" t="str">
        <f>IF(実施計画様式!$D101&lt;&gt;"",実施計画様式!AA101,"")</f>
        <v/>
      </c>
      <c r="E25" s="131" t="str">
        <f>IF(実施計画様式!$D101&lt;&gt;"",実施計画様式!AE101,"")</f>
        <v/>
      </c>
      <c r="F25" s="131" t="str">
        <f>IF(実施計画様式!$D101&lt;&gt;"",実施計画様式!AG101,"")</f>
        <v/>
      </c>
    </row>
    <row r="26" spans="1:6" ht="198.9" customHeight="1" x14ac:dyDescent="0.2">
      <c r="A26" s="131" t="str">
        <f t="shared" si="0"/>
        <v/>
      </c>
      <c r="B26" s="131" t="str">
        <f>IF(実施計画様式!$D102&lt;&gt;"",実施計画様式!L102,"")</f>
        <v/>
      </c>
      <c r="C26" s="131" t="str">
        <f>IF(実施計画様式!$D102&lt;&gt;"",実施計画様式!I102,"")</f>
        <v/>
      </c>
      <c r="D26" s="131" t="str">
        <f>IF(実施計画様式!$D102&lt;&gt;"",実施計画様式!AA102,"")</f>
        <v/>
      </c>
      <c r="E26" s="131" t="str">
        <f>IF(実施計画様式!$D102&lt;&gt;"",実施計画様式!AE102,"")</f>
        <v/>
      </c>
      <c r="F26" s="131" t="str">
        <f>IF(実施計画様式!$D102&lt;&gt;"",実施計画様式!AG102,"")</f>
        <v/>
      </c>
    </row>
    <row r="27" spans="1:6" ht="198.9" customHeight="1" x14ac:dyDescent="0.2">
      <c r="A27" s="131" t="str">
        <f t="shared" si="0"/>
        <v/>
      </c>
      <c r="B27" s="131" t="str">
        <f>IF(実施計画様式!$D103&lt;&gt;"",実施計画様式!L103,"")</f>
        <v/>
      </c>
      <c r="C27" s="131" t="str">
        <f>IF(実施計画様式!$D103&lt;&gt;"",実施計画様式!I103,"")</f>
        <v/>
      </c>
      <c r="D27" s="131" t="str">
        <f>IF(実施計画様式!$D103&lt;&gt;"",実施計画様式!AA103,"")</f>
        <v/>
      </c>
      <c r="E27" s="131" t="str">
        <f>IF(実施計画様式!$D103&lt;&gt;"",実施計画様式!AE103,"")</f>
        <v/>
      </c>
      <c r="F27" s="131" t="str">
        <f>IF(実施計画様式!$D103&lt;&gt;"",実施計画様式!AG103,"")</f>
        <v/>
      </c>
    </row>
    <row r="28" spans="1:6" ht="198.9" customHeight="1" x14ac:dyDescent="0.2">
      <c r="A28" s="131" t="str">
        <f t="shared" si="0"/>
        <v/>
      </c>
      <c r="B28" s="131" t="str">
        <f>IF(実施計画様式!$D104&lt;&gt;"",実施計画様式!L104,"")</f>
        <v/>
      </c>
      <c r="C28" s="131" t="str">
        <f>IF(実施計画様式!$D104&lt;&gt;"",実施計画様式!I104,"")</f>
        <v/>
      </c>
      <c r="D28" s="131" t="str">
        <f>IF(実施計画様式!$D104&lt;&gt;"",実施計画様式!AA104,"")</f>
        <v/>
      </c>
      <c r="E28" s="131" t="str">
        <f>IF(実施計画様式!$D104&lt;&gt;"",実施計画様式!AE104,"")</f>
        <v/>
      </c>
      <c r="F28" s="131" t="str">
        <f>IF(実施計画様式!$D104&lt;&gt;"",実施計画様式!AG104,"")</f>
        <v/>
      </c>
    </row>
    <row r="29" spans="1:6" ht="198.9" customHeight="1" x14ac:dyDescent="0.2">
      <c r="A29" s="131" t="str">
        <f t="shared" si="0"/>
        <v/>
      </c>
      <c r="B29" s="131" t="str">
        <f>IF(実施計画様式!$D105&lt;&gt;"",実施計画様式!L105,"")</f>
        <v/>
      </c>
      <c r="C29" s="131" t="str">
        <f>IF(実施計画様式!$D105&lt;&gt;"",実施計画様式!I105,"")</f>
        <v/>
      </c>
      <c r="D29" s="131" t="str">
        <f>IF(実施計画様式!$D105&lt;&gt;"",実施計画様式!AA105,"")</f>
        <v/>
      </c>
      <c r="E29" s="131" t="str">
        <f>IF(実施計画様式!$D105&lt;&gt;"",実施計画様式!AE105,"")</f>
        <v/>
      </c>
      <c r="F29" s="131" t="str">
        <f>IF(実施計画様式!$D105&lt;&gt;"",実施計画様式!AG105,"")</f>
        <v/>
      </c>
    </row>
    <row r="30" spans="1:6" ht="198.9" customHeight="1" x14ac:dyDescent="0.2">
      <c r="A30" s="131" t="str">
        <f t="shared" si="0"/>
        <v/>
      </c>
      <c r="B30" s="131" t="str">
        <f>IF(実施計画様式!$D106&lt;&gt;"",実施計画様式!L106,"")</f>
        <v/>
      </c>
      <c r="C30" s="131" t="str">
        <f>IF(実施計画様式!$D106&lt;&gt;"",実施計画様式!I106,"")</f>
        <v/>
      </c>
      <c r="D30" s="131" t="str">
        <f>IF(実施計画様式!$D106&lt;&gt;"",実施計画様式!AA106,"")</f>
        <v/>
      </c>
      <c r="E30" s="131" t="str">
        <f>IF(実施計画様式!$D106&lt;&gt;"",実施計画様式!AE106,"")</f>
        <v/>
      </c>
      <c r="F30" s="131" t="str">
        <f>IF(実施計画様式!$D106&lt;&gt;"",実施計画様式!AG106,"")</f>
        <v/>
      </c>
    </row>
    <row r="31" spans="1:6" ht="198.9" customHeight="1" x14ac:dyDescent="0.2">
      <c r="A31" s="131" t="str">
        <f t="shared" si="0"/>
        <v/>
      </c>
      <c r="B31" s="131" t="str">
        <f>IF(実施計画様式!$D107&lt;&gt;"",実施計画様式!L107,"")</f>
        <v/>
      </c>
      <c r="C31" s="131" t="str">
        <f>IF(実施計画様式!$D107&lt;&gt;"",実施計画様式!I107,"")</f>
        <v/>
      </c>
      <c r="D31" s="131" t="str">
        <f>IF(実施計画様式!$D107&lt;&gt;"",実施計画様式!AA107,"")</f>
        <v/>
      </c>
      <c r="E31" s="131" t="str">
        <f>IF(実施計画様式!$D107&lt;&gt;"",実施計画様式!AE107,"")</f>
        <v/>
      </c>
      <c r="F31" s="131" t="str">
        <f>IF(実施計画様式!$D107&lt;&gt;"",実施計画様式!AG107,"")</f>
        <v/>
      </c>
    </row>
    <row r="32" spans="1:6" ht="198.9" customHeight="1" x14ac:dyDescent="0.2">
      <c r="A32" s="131" t="str">
        <f t="shared" si="0"/>
        <v/>
      </c>
      <c r="B32" s="131" t="str">
        <f>IF(実施計画様式!$D108&lt;&gt;"",実施計画様式!L108,"")</f>
        <v/>
      </c>
      <c r="C32" s="131" t="str">
        <f>IF(実施計画様式!$D108&lt;&gt;"",実施計画様式!I108,"")</f>
        <v/>
      </c>
      <c r="D32" s="131" t="str">
        <f>IF(実施計画様式!$D108&lt;&gt;"",実施計画様式!AA108,"")</f>
        <v/>
      </c>
      <c r="E32" s="131" t="str">
        <f>IF(実施計画様式!$D108&lt;&gt;"",実施計画様式!AE108,"")</f>
        <v/>
      </c>
      <c r="F32" s="131" t="str">
        <f>IF(実施計画様式!$D108&lt;&gt;"",実施計画様式!AG108,"")</f>
        <v/>
      </c>
    </row>
    <row r="33" spans="1:6" ht="198.9" customHeight="1" x14ac:dyDescent="0.2">
      <c r="A33" s="131" t="str">
        <f t="shared" si="0"/>
        <v/>
      </c>
      <c r="B33" s="131" t="str">
        <f>IF(実施計画様式!$D109&lt;&gt;"",実施計画様式!L109,"")</f>
        <v/>
      </c>
      <c r="C33" s="131" t="str">
        <f>IF(実施計画様式!$D109&lt;&gt;"",実施計画様式!I109,"")</f>
        <v/>
      </c>
      <c r="D33" s="131" t="str">
        <f>IF(実施計画様式!$D109&lt;&gt;"",実施計画様式!AA109,"")</f>
        <v/>
      </c>
      <c r="E33" s="131" t="str">
        <f>IF(実施計画様式!$D109&lt;&gt;"",実施計画様式!AE109,"")</f>
        <v/>
      </c>
      <c r="F33" s="131" t="str">
        <f>IF(実施計画様式!$D109&lt;&gt;"",実施計画様式!AG109,"")</f>
        <v/>
      </c>
    </row>
    <row r="34" spans="1:6" ht="198.9" customHeight="1" x14ac:dyDescent="0.2">
      <c r="A34" s="131" t="str">
        <f t="shared" si="0"/>
        <v/>
      </c>
      <c r="B34" s="131" t="str">
        <f>IF(実施計画様式!$D110&lt;&gt;"",実施計画様式!L110,"")</f>
        <v/>
      </c>
      <c r="C34" s="131" t="str">
        <f>IF(実施計画様式!$D110&lt;&gt;"",実施計画様式!I110,"")</f>
        <v/>
      </c>
      <c r="D34" s="131" t="str">
        <f>IF(実施計画様式!$D110&lt;&gt;"",実施計画様式!AA110,"")</f>
        <v/>
      </c>
      <c r="E34" s="131" t="str">
        <f>IF(実施計画様式!$D110&lt;&gt;"",実施計画様式!AE110,"")</f>
        <v/>
      </c>
      <c r="F34" s="131" t="str">
        <f>IF(実施計画様式!$D110&lt;&gt;"",実施計画様式!AG110,"")</f>
        <v/>
      </c>
    </row>
    <row r="35" spans="1:6" ht="198.9" customHeight="1" x14ac:dyDescent="0.2">
      <c r="A35" s="131" t="str">
        <f t="shared" si="0"/>
        <v/>
      </c>
      <c r="B35" s="131" t="str">
        <f>IF(実施計画様式!$D111&lt;&gt;"",実施計画様式!L111,"")</f>
        <v/>
      </c>
      <c r="C35" s="131" t="str">
        <f>IF(実施計画様式!$D111&lt;&gt;"",実施計画様式!I111,"")</f>
        <v/>
      </c>
      <c r="D35" s="131" t="str">
        <f>IF(実施計画様式!$D111&lt;&gt;"",実施計画様式!AA111,"")</f>
        <v/>
      </c>
      <c r="E35" s="131" t="str">
        <f>IF(実施計画様式!$D111&lt;&gt;"",実施計画様式!AE111,"")</f>
        <v/>
      </c>
      <c r="F35" s="131" t="str">
        <f>IF(実施計画様式!$D111&lt;&gt;"",実施計画様式!AG111,"")</f>
        <v/>
      </c>
    </row>
    <row r="36" spans="1:6" ht="198.9" customHeight="1" x14ac:dyDescent="0.2">
      <c r="A36" s="131" t="str">
        <f t="shared" si="0"/>
        <v/>
      </c>
      <c r="B36" s="131" t="str">
        <f>IF(実施計画様式!$D112&lt;&gt;"",実施計画様式!L112,"")</f>
        <v/>
      </c>
      <c r="C36" s="131" t="str">
        <f>IF(実施計画様式!$D112&lt;&gt;"",実施計画様式!I112,"")</f>
        <v/>
      </c>
      <c r="D36" s="131" t="str">
        <f>IF(実施計画様式!$D112&lt;&gt;"",実施計画様式!AA112,"")</f>
        <v/>
      </c>
      <c r="E36" s="131" t="str">
        <f>IF(実施計画様式!$D112&lt;&gt;"",実施計画様式!AE112,"")</f>
        <v/>
      </c>
      <c r="F36" s="131" t="str">
        <f>IF(実施計画様式!$D112&lt;&gt;"",実施計画様式!AG112,"")</f>
        <v/>
      </c>
    </row>
    <row r="37" spans="1:6" ht="198.9" customHeight="1" x14ac:dyDescent="0.2">
      <c r="A37" s="131" t="str">
        <f t="shared" si="0"/>
        <v/>
      </c>
      <c r="B37" s="131" t="str">
        <f>IF(実施計画様式!$D113&lt;&gt;"",実施計画様式!L113,"")</f>
        <v/>
      </c>
      <c r="C37" s="131" t="str">
        <f>IF(実施計画様式!$D113&lt;&gt;"",実施計画様式!I113,"")</f>
        <v/>
      </c>
      <c r="D37" s="131" t="str">
        <f>IF(実施計画様式!$D113&lt;&gt;"",実施計画様式!AA113,"")</f>
        <v/>
      </c>
      <c r="E37" s="131" t="str">
        <f>IF(実施計画様式!$D113&lt;&gt;"",実施計画様式!AE113,"")</f>
        <v/>
      </c>
      <c r="F37" s="131" t="str">
        <f>IF(実施計画様式!$D113&lt;&gt;"",実施計画様式!AG113,"")</f>
        <v/>
      </c>
    </row>
    <row r="38" spans="1:6" ht="198.9" customHeight="1" x14ac:dyDescent="0.2">
      <c r="A38" s="131" t="str">
        <f t="shared" si="0"/>
        <v/>
      </c>
      <c r="B38" s="131" t="str">
        <f>IF(実施計画様式!$D114&lt;&gt;"",実施計画様式!L114,"")</f>
        <v/>
      </c>
      <c r="C38" s="131" t="str">
        <f>IF(実施計画様式!$D114&lt;&gt;"",実施計画様式!I114,"")</f>
        <v/>
      </c>
      <c r="D38" s="131" t="str">
        <f>IF(実施計画様式!$D114&lt;&gt;"",実施計画様式!AA114,"")</f>
        <v/>
      </c>
      <c r="E38" s="131" t="str">
        <f>IF(実施計画様式!$D114&lt;&gt;"",実施計画様式!AE114,"")</f>
        <v/>
      </c>
      <c r="F38" s="131" t="str">
        <f>IF(実施計画様式!$D114&lt;&gt;"",実施計画様式!AG114,"")</f>
        <v/>
      </c>
    </row>
    <row r="39" spans="1:6" ht="198.9" customHeight="1" x14ac:dyDescent="0.2">
      <c r="A39" s="131" t="str">
        <f t="shared" si="0"/>
        <v/>
      </c>
      <c r="B39" s="131" t="str">
        <f>IF(実施計画様式!$D115&lt;&gt;"",実施計画様式!L115,"")</f>
        <v/>
      </c>
      <c r="C39" s="131" t="str">
        <f>IF(実施計画様式!$D115&lt;&gt;"",実施計画様式!I115,"")</f>
        <v/>
      </c>
      <c r="D39" s="131" t="str">
        <f>IF(実施計画様式!$D115&lt;&gt;"",実施計画様式!AA115,"")</f>
        <v/>
      </c>
      <c r="E39" s="131" t="str">
        <f>IF(実施計画様式!$D115&lt;&gt;"",実施計画様式!AE115,"")</f>
        <v/>
      </c>
      <c r="F39" s="131" t="str">
        <f>IF(実施計画様式!$D115&lt;&gt;"",実施計画様式!AG115,"")</f>
        <v/>
      </c>
    </row>
    <row r="40" spans="1:6" ht="198.9" customHeight="1" x14ac:dyDescent="0.2">
      <c r="A40" s="131" t="str">
        <f t="shared" si="0"/>
        <v/>
      </c>
      <c r="B40" s="131" t="str">
        <f>IF(実施計画様式!$D116&lt;&gt;"",実施計画様式!L116,"")</f>
        <v/>
      </c>
      <c r="C40" s="131" t="str">
        <f>IF(実施計画様式!$D116&lt;&gt;"",実施計画様式!I116,"")</f>
        <v/>
      </c>
      <c r="D40" s="131" t="str">
        <f>IF(実施計画様式!$D116&lt;&gt;"",実施計画様式!AA116,"")</f>
        <v/>
      </c>
      <c r="E40" s="131" t="str">
        <f>IF(実施計画様式!$D116&lt;&gt;"",実施計画様式!AE116,"")</f>
        <v/>
      </c>
      <c r="F40" s="131" t="str">
        <f>IF(実施計画様式!$D116&lt;&gt;"",実施計画様式!AG116,"")</f>
        <v/>
      </c>
    </row>
    <row r="41" spans="1:6" ht="198.9" customHeight="1" x14ac:dyDescent="0.2">
      <c r="A41" s="131" t="str">
        <f t="shared" si="0"/>
        <v/>
      </c>
      <c r="B41" s="131" t="str">
        <f>IF(実施計画様式!$D117&lt;&gt;"",実施計画様式!L117,"")</f>
        <v/>
      </c>
      <c r="C41" s="131" t="str">
        <f>IF(実施計画様式!$D117&lt;&gt;"",実施計画様式!I117,"")</f>
        <v/>
      </c>
      <c r="D41" s="131" t="str">
        <f>IF(実施計画様式!$D117&lt;&gt;"",実施計画様式!AA117,"")</f>
        <v/>
      </c>
      <c r="E41" s="131" t="str">
        <f>IF(実施計画様式!$D117&lt;&gt;"",実施計画様式!AE117,"")</f>
        <v/>
      </c>
      <c r="F41" s="131" t="str">
        <f>IF(実施計画様式!$D117&lt;&gt;"",実施計画様式!AG117,"")</f>
        <v/>
      </c>
    </row>
    <row r="42" spans="1:6" ht="198.9" customHeight="1" x14ac:dyDescent="0.2">
      <c r="A42" s="131" t="str">
        <f t="shared" si="0"/>
        <v/>
      </c>
      <c r="B42" s="131" t="str">
        <f>IF(実施計画様式!$D118&lt;&gt;"",実施計画様式!L118,"")</f>
        <v/>
      </c>
      <c r="C42" s="131" t="str">
        <f>IF(実施計画様式!$D118&lt;&gt;"",実施計画様式!I118,"")</f>
        <v/>
      </c>
      <c r="D42" s="131" t="str">
        <f>IF(実施計画様式!$D118&lt;&gt;"",実施計画様式!AA118,"")</f>
        <v/>
      </c>
      <c r="E42" s="131" t="str">
        <f>IF(実施計画様式!$D118&lt;&gt;"",実施計画様式!AE118,"")</f>
        <v/>
      </c>
      <c r="F42" s="131" t="str">
        <f>IF(実施計画様式!$D118&lt;&gt;"",実施計画様式!AG118,"")</f>
        <v/>
      </c>
    </row>
    <row r="43" spans="1:6" ht="198.9" customHeight="1" x14ac:dyDescent="0.2">
      <c r="A43" s="131" t="str">
        <f t="shared" si="0"/>
        <v/>
      </c>
      <c r="B43" s="131" t="str">
        <f>IF(実施計画様式!$D119&lt;&gt;"",実施計画様式!L119,"")</f>
        <v/>
      </c>
      <c r="C43" s="131" t="str">
        <f>IF(実施計画様式!$D119&lt;&gt;"",実施計画様式!I119,"")</f>
        <v/>
      </c>
      <c r="D43" s="131" t="str">
        <f>IF(実施計画様式!$D119&lt;&gt;"",実施計画様式!AA119,"")</f>
        <v/>
      </c>
      <c r="E43" s="131" t="str">
        <f>IF(実施計画様式!$D119&lt;&gt;"",実施計画様式!AE119,"")</f>
        <v/>
      </c>
      <c r="F43" s="131" t="str">
        <f>IF(実施計画様式!$D119&lt;&gt;"",実施計画様式!AG119,"")</f>
        <v/>
      </c>
    </row>
    <row r="44" spans="1:6" ht="198.9" customHeight="1" x14ac:dyDescent="0.2">
      <c r="A44" s="131" t="str">
        <f t="shared" si="0"/>
        <v/>
      </c>
      <c r="B44" s="131" t="str">
        <f>IF(実施計画様式!$D120&lt;&gt;"",実施計画様式!L120,"")</f>
        <v/>
      </c>
      <c r="C44" s="131" t="str">
        <f>IF(実施計画様式!$D120&lt;&gt;"",実施計画様式!I120,"")</f>
        <v/>
      </c>
      <c r="D44" s="131" t="str">
        <f>IF(実施計画様式!$D120&lt;&gt;"",実施計画様式!AA120,"")</f>
        <v/>
      </c>
      <c r="E44" s="131" t="str">
        <f>IF(実施計画様式!$D120&lt;&gt;"",実施計画様式!AE120,"")</f>
        <v/>
      </c>
      <c r="F44" s="131" t="str">
        <f>IF(実施計画様式!$D120&lt;&gt;"",実施計画様式!AG120,"")</f>
        <v/>
      </c>
    </row>
    <row r="45" spans="1:6" ht="198.9" customHeight="1" x14ac:dyDescent="0.2">
      <c r="A45" s="131" t="str">
        <f t="shared" si="0"/>
        <v/>
      </c>
      <c r="B45" s="131" t="str">
        <f>IF(実施計画様式!$D121&lt;&gt;"",実施計画様式!L121,"")</f>
        <v/>
      </c>
      <c r="C45" s="131" t="str">
        <f>IF(実施計画様式!$D121&lt;&gt;"",実施計画様式!I121,"")</f>
        <v/>
      </c>
      <c r="D45" s="131" t="str">
        <f>IF(実施計画様式!$D121&lt;&gt;"",実施計画様式!AA121,"")</f>
        <v/>
      </c>
      <c r="E45" s="131" t="str">
        <f>IF(実施計画様式!$D121&lt;&gt;"",実施計画様式!AE121,"")</f>
        <v/>
      </c>
      <c r="F45" s="131" t="str">
        <f>IF(実施計画様式!$D121&lt;&gt;"",実施計画様式!AG121,"")</f>
        <v/>
      </c>
    </row>
    <row r="46" spans="1:6" ht="198.9" customHeight="1" x14ac:dyDescent="0.2">
      <c r="A46" s="131" t="str">
        <f t="shared" si="0"/>
        <v/>
      </c>
      <c r="B46" s="131" t="str">
        <f>IF(実施計画様式!$D122&lt;&gt;"",実施計画様式!L122,"")</f>
        <v/>
      </c>
      <c r="C46" s="131" t="str">
        <f>IF(実施計画様式!$D122&lt;&gt;"",実施計画様式!I122,"")</f>
        <v/>
      </c>
      <c r="D46" s="131" t="str">
        <f>IF(実施計画様式!$D122&lt;&gt;"",実施計画様式!AA122,"")</f>
        <v/>
      </c>
      <c r="E46" s="131" t="str">
        <f>IF(実施計画様式!$D122&lt;&gt;"",実施計画様式!AE122,"")</f>
        <v/>
      </c>
      <c r="F46" s="131" t="str">
        <f>IF(実施計画様式!$D122&lt;&gt;"",実施計画様式!AG122,"")</f>
        <v/>
      </c>
    </row>
    <row r="47" spans="1:6" ht="198.9" customHeight="1" x14ac:dyDescent="0.2">
      <c r="A47" s="131" t="str">
        <f t="shared" si="0"/>
        <v/>
      </c>
      <c r="B47" s="131" t="str">
        <f>IF(実施計画様式!$D123&lt;&gt;"",実施計画様式!L123,"")</f>
        <v/>
      </c>
      <c r="C47" s="131" t="str">
        <f>IF(実施計画様式!$D123&lt;&gt;"",実施計画様式!I123,"")</f>
        <v/>
      </c>
      <c r="D47" s="131" t="str">
        <f>IF(実施計画様式!$D123&lt;&gt;"",実施計画様式!AA123,"")</f>
        <v/>
      </c>
      <c r="E47" s="131" t="str">
        <f>IF(実施計画様式!$D123&lt;&gt;"",実施計画様式!AE123,"")</f>
        <v/>
      </c>
      <c r="F47" s="131" t="str">
        <f>IF(実施計画様式!$D123&lt;&gt;"",実施計画様式!AG123,"")</f>
        <v/>
      </c>
    </row>
    <row r="48" spans="1:6" ht="198.9" customHeight="1" x14ac:dyDescent="0.2">
      <c r="A48" s="131" t="str">
        <f t="shared" si="0"/>
        <v/>
      </c>
      <c r="B48" s="131" t="str">
        <f>IF(実施計画様式!$D124&lt;&gt;"",実施計画様式!L124,"")</f>
        <v/>
      </c>
      <c r="C48" s="131" t="str">
        <f>IF(実施計画様式!$D124&lt;&gt;"",実施計画様式!I124,"")</f>
        <v/>
      </c>
      <c r="D48" s="131" t="str">
        <f>IF(実施計画様式!$D124&lt;&gt;"",実施計画様式!AA124,"")</f>
        <v/>
      </c>
      <c r="E48" s="131" t="str">
        <f>IF(実施計画様式!$D124&lt;&gt;"",実施計画様式!AE124,"")</f>
        <v/>
      </c>
      <c r="F48" s="131" t="str">
        <f>IF(実施計画様式!$D124&lt;&gt;"",実施計画様式!AG124,"")</f>
        <v/>
      </c>
    </row>
    <row r="49" spans="1:6" ht="198.9" customHeight="1" x14ac:dyDescent="0.2">
      <c r="A49" s="131" t="str">
        <f t="shared" si="0"/>
        <v/>
      </c>
      <c r="B49" s="131" t="str">
        <f>IF(実施計画様式!$D125&lt;&gt;"",実施計画様式!L125,"")</f>
        <v/>
      </c>
      <c r="C49" s="131" t="str">
        <f>IF(実施計画様式!$D125&lt;&gt;"",実施計画様式!I125,"")</f>
        <v/>
      </c>
      <c r="D49" s="131" t="str">
        <f>IF(実施計画様式!$D125&lt;&gt;"",実施計画様式!AA125,"")</f>
        <v/>
      </c>
      <c r="E49" s="131" t="str">
        <f>IF(実施計画様式!$D125&lt;&gt;"",実施計画様式!AE125,"")</f>
        <v/>
      </c>
      <c r="F49" s="131" t="str">
        <f>IF(実施計画様式!$D125&lt;&gt;"",実施計画様式!AG125,"")</f>
        <v/>
      </c>
    </row>
    <row r="50" spans="1:6" ht="198.9" customHeight="1" x14ac:dyDescent="0.2">
      <c r="A50" s="131" t="str">
        <f t="shared" si="0"/>
        <v/>
      </c>
      <c r="B50" s="131" t="str">
        <f>IF(実施計画様式!$D126&lt;&gt;"",実施計画様式!L126,"")</f>
        <v/>
      </c>
      <c r="C50" s="131" t="str">
        <f>IF(実施計画様式!$D126&lt;&gt;"",実施計画様式!I126,"")</f>
        <v/>
      </c>
      <c r="D50" s="131" t="str">
        <f>IF(実施計画様式!$D126&lt;&gt;"",実施計画様式!AA126,"")</f>
        <v/>
      </c>
      <c r="E50" s="131" t="str">
        <f>IF(実施計画様式!$D126&lt;&gt;"",実施計画様式!AE126,"")</f>
        <v/>
      </c>
      <c r="F50" s="131" t="str">
        <f>IF(実施計画様式!$D126&lt;&gt;"",実施計画様式!AG126,"")</f>
        <v/>
      </c>
    </row>
    <row r="51" spans="1:6" ht="198.9" customHeight="1" x14ac:dyDescent="0.2">
      <c r="A51" s="131" t="str">
        <f t="shared" si="0"/>
        <v/>
      </c>
      <c r="B51" s="131" t="str">
        <f>IF(実施計画様式!$D127&lt;&gt;"",実施計画様式!L127,"")</f>
        <v/>
      </c>
      <c r="C51" s="131" t="str">
        <f>IF(実施計画様式!$D127&lt;&gt;"",実施計画様式!I127,"")</f>
        <v/>
      </c>
      <c r="D51" s="131" t="str">
        <f>IF(実施計画様式!$D127&lt;&gt;"",実施計画様式!AA127,"")</f>
        <v/>
      </c>
      <c r="E51" s="131" t="str">
        <f>IF(実施計画様式!$D127&lt;&gt;"",実施計画様式!AE127,"")</f>
        <v/>
      </c>
      <c r="F51" s="131" t="str">
        <f>IF(実施計画様式!$D127&lt;&gt;"",実施計画様式!AG127,"")</f>
        <v/>
      </c>
    </row>
    <row r="52" spans="1:6" ht="198.9" customHeight="1" x14ac:dyDescent="0.2">
      <c r="A52" s="131" t="str">
        <f t="shared" si="0"/>
        <v/>
      </c>
      <c r="B52" s="131" t="str">
        <f>IF(実施計画様式!$D128&lt;&gt;"",実施計画様式!L128,"")</f>
        <v/>
      </c>
      <c r="C52" s="131" t="str">
        <f>IF(実施計画様式!$D128&lt;&gt;"",実施計画様式!I128,"")</f>
        <v/>
      </c>
      <c r="D52" s="131" t="str">
        <f>IF(実施計画様式!$D128&lt;&gt;"",実施計画様式!AA128,"")</f>
        <v/>
      </c>
      <c r="E52" s="131" t="str">
        <f>IF(実施計画様式!$D128&lt;&gt;"",実施計画様式!AE128,"")</f>
        <v/>
      </c>
      <c r="F52" s="131" t="str">
        <f>IF(実施計画様式!$D128&lt;&gt;"",実施計画様式!AG128,"")</f>
        <v/>
      </c>
    </row>
    <row r="53" spans="1:6" ht="198.9" customHeight="1" x14ac:dyDescent="0.2">
      <c r="A53" s="131" t="str">
        <f t="shared" si="0"/>
        <v/>
      </c>
      <c r="B53" s="131" t="str">
        <f>IF(実施計画様式!$D129&lt;&gt;"",実施計画様式!L129,"")</f>
        <v/>
      </c>
      <c r="C53" s="131" t="str">
        <f>IF(実施計画様式!$D129&lt;&gt;"",実施計画様式!I129,"")</f>
        <v/>
      </c>
      <c r="D53" s="131" t="str">
        <f>IF(実施計画様式!$D129&lt;&gt;"",実施計画様式!AA129,"")</f>
        <v/>
      </c>
      <c r="E53" s="131" t="str">
        <f>IF(実施計画様式!$D129&lt;&gt;"",実施計画様式!AE129,"")</f>
        <v/>
      </c>
      <c r="F53" s="131" t="str">
        <f>IF(実施計画様式!$D129&lt;&gt;"",実施計画様式!AG129,"")</f>
        <v/>
      </c>
    </row>
    <row r="54" spans="1:6" ht="198.9" customHeight="1" x14ac:dyDescent="0.2">
      <c r="A54" s="131" t="str">
        <f t="shared" si="0"/>
        <v/>
      </c>
      <c r="B54" s="131" t="str">
        <f>IF(実施計画様式!$D130&lt;&gt;"",実施計画様式!L130,"")</f>
        <v/>
      </c>
      <c r="C54" s="131" t="str">
        <f>IF(実施計画様式!$D130&lt;&gt;"",実施計画様式!I130,"")</f>
        <v/>
      </c>
      <c r="D54" s="131" t="str">
        <f>IF(実施計画様式!$D130&lt;&gt;"",実施計画様式!AA130,"")</f>
        <v/>
      </c>
      <c r="E54" s="131" t="str">
        <f>IF(実施計画様式!$D130&lt;&gt;"",実施計画様式!AE130,"")</f>
        <v/>
      </c>
      <c r="F54" s="131" t="str">
        <f>IF(実施計画様式!$D130&lt;&gt;"",実施計画様式!AG130,"")</f>
        <v/>
      </c>
    </row>
    <row r="55" spans="1:6" ht="198.9" customHeight="1" x14ac:dyDescent="0.2">
      <c r="A55" s="131" t="str">
        <f t="shared" si="0"/>
        <v/>
      </c>
      <c r="B55" s="131" t="str">
        <f>IF(実施計画様式!$D131&lt;&gt;"",実施計画様式!L131,"")</f>
        <v/>
      </c>
      <c r="C55" s="131" t="str">
        <f>IF(実施計画様式!$D131&lt;&gt;"",実施計画様式!I131,"")</f>
        <v/>
      </c>
      <c r="D55" s="131" t="str">
        <f>IF(実施計画様式!$D131&lt;&gt;"",実施計画様式!AA131,"")</f>
        <v/>
      </c>
      <c r="E55" s="131" t="str">
        <f>IF(実施計画様式!$D131&lt;&gt;"",実施計画様式!AE131,"")</f>
        <v/>
      </c>
      <c r="F55" s="131" t="str">
        <f>IF(実施計画様式!$D131&lt;&gt;"",実施計画様式!AG131,"")</f>
        <v/>
      </c>
    </row>
    <row r="56" spans="1:6" ht="198.9" customHeight="1" x14ac:dyDescent="0.2">
      <c r="A56" s="131" t="str">
        <f t="shared" si="0"/>
        <v/>
      </c>
      <c r="B56" s="131" t="str">
        <f>IF(実施計画様式!$D132&lt;&gt;"",実施計画様式!L132,"")</f>
        <v/>
      </c>
      <c r="C56" s="131" t="str">
        <f>IF(実施計画様式!$D132&lt;&gt;"",実施計画様式!I132,"")</f>
        <v/>
      </c>
      <c r="D56" s="131" t="str">
        <f>IF(実施計画様式!$D132&lt;&gt;"",実施計画様式!AA132,"")</f>
        <v/>
      </c>
      <c r="E56" s="131" t="str">
        <f>IF(実施計画様式!$D132&lt;&gt;"",実施計画様式!AE132,"")</f>
        <v/>
      </c>
      <c r="F56" s="131" t="str">
        <f>IF(実施計画様式!$D132&lt;&gt;"",実施計画様式!AG132,"")</f>
        <v/>
      </c>
    </row>
    <row r="57" spans="1:6" ht="198.9" customHeight="1" x14ac:dyDescent="0.2">
      <c r="A57" s="131" t="str">
        <f t="shared" si="0"/>
        <v/>
      </c>
      <c r="B57" s="131" t="str">
        <f>IF(実施計画様式!$D133&lt;&gt;"",実施計画様式!L133,"")</f>
        <v/>
      </c>
      <c r="C57" s="131" t="str">
        <f>IF(実施計画様式!$D133&lt;&gt;"",実施計画様式!I133,"")</f>
        <v/>
      </c>
      <c r="D57" s="131" t="str">
        <f>IF(実施計画様式!$D133&lt;&gt;"",実施計画様式!AA133,"")</f>
        <v/>
      </c>
      <c r="E57" s="131" t="str">
        <f>IF(実施計画様式!$D133&lt;&gt;"",実施計画様式!AE133,"")</f>
        <v/>
      </c>
      <c r="F57" s="131" t="str">
        <f>IF(実施計画様式!$D133&lt;&gt;"",実施計画様式!AG133,"")</f>
        <v/>
      </c>
    </row>
    <row r="58" spans="1:6" ht="198.9" customHeight="1" x14ac:dyDescent="0.2">
      <c r="A58" s="131" t="str">
        <f t="shared" si="0"/>
        <v/>
      </c>
      <c r="B58" s="131" t="str">
        <f>IF(実施計画様式!$D134&lt;&gt;"",実施計画様式!L134,"")</f>
        <v/>
      </c>
      <c r="C58" s="131" t="str">
        <f>IF(実施計画様式!$D134&lt;&gt;"",実施計画様式!I134,"")</f>
        <v/>
      </c>
      <c r="D58" s="131" t="str">
        <f>IF(実施計画様式!$D134&lt;&gt;"",実施計画様式!AA134,"")</f>
        <v/>
      </c>
      <c r="E58" s="131" t="str">
        <f>IF(実施計画様式!$D134&lt;&gt;"",実施計画様式!AE134,"")</f>
        <v/>
      </c>
      <c r="F58" s="131" t="str">
        <f>IF(実施計画様式!$D134&lt;&gt;"",実施計画様式!AG134,"")</f>
        <v/>
      </c>
    </row>
    <row r="59" spans="1:6" ht="198.9" customHeight="1" x14ac:dyDescent="0.2">
      <c r="A59" s="131" t="str">
        <f t="shared" si="0"/>
        <v/>
      </c>
      <c r="B59" s="131" t="str">
        <f>IF(実施計画様式!$D135&lt;&gt;"",実施計画様式!L135,"")</f>
        <v/>
      </c>
      <c r="C59" s="131" t="str">
        <f>IF(実施計画様式!$D135&lt;&gt;"",実施計画様式!I135,"")</f>
        <v/>
      </c>
      <c r="D59" s="131" t="str">
        <f>IF(実施計画様式!$D135&lt;&gt;"",実施計画様式!AA135,"")</f>
        <v/>
      </c>
      <c r="E59" s="131" t="str">
        <f>IF(実施計画様式!$D135&lt;&gt;"",実施計画様式!AE135,"")</f>
        <v/>
      </c>
      <c r="F59" s="131" t="str">
        <f>IF(実施計画様式!$D135&lt;&gt;"",実施計画様式!AG135,"")</f>
        <v/>
      </c>
    </row>
    <row r="60" spans="1:6" ht="198.9" customHeight="1" x14ac:dyDescent="0.2">
      <c r="A60" s="131" t="str">
        <f t="shared" si="0"/>
        <v/>
      </c>
      <c r="B60" s="131" t="str">
        <f>IF(実施計画様式!$D136&lt;&gt;"",実施計画様式!L136,"")</f>
        <v/>
      </c>
      <c r="C60" s="131" t="str">
        <f>IF(実施計画様式!$D136&lt;&gt;"",実施計画様式!I136,"")</f>
        <v/>
      </c>
      <c r="D60" s="131" t="str">
        <f>IF(実施計画様式!$D136&lt;&gt;"",実施計画様式!AA136,"")</f>
        <v/>
      </c>
      <c r="E60" s="131" t="str">
        <f>IF(実施計画様式!$D136&lt;&gt;"",実施計画様式!AE136,"")</f>
        <v/>
      </c>
      <c r="F60" s="131" t="str">
        <f>IF(実施計画様式!$D136&lt;&gt;"",実施計画様式!AG136,"")</f>
        <v/>
      </c>
    </row>
    <row r="61" spans="1:6" ht="198.9" customHeight="1" x14ac:dyDescent="0.2">
      <c r="A61" s="131" t="str">
        <f t="shared" si="0"/>
        <v/>
      </c>
      <c r="B61" s="131" t="str">
        <f>IF(実施計画様式!$D137&lt;&gt;"",実施計画様式!L137,"")</f>
        <v/>
      </c>
      <c r="C61" s="131" t="str">
        <f>IF(実施計画様式!$D137&lt;&gt;"",実施計画様式!I137,"")</f>
        <v/>
      </c>
      <c r="D61" s="131" t="str">
        <f>IF(実施計画様式!$D137&lt;&gt;"",実施計画様式!AA137,"")</f>
        <v/>
      </c>
      <c r="E61" s="131" t="str">
        <f>IF(実施計画様式!$D137&lt;&gt;"",実施計画様式!AE137,"")</f>
        <v/>
      </c>
      <c r="F61" s="131" t="str">
        <f>IF(実施計画様式!$D137&lt;&gt;"",実施計画様式!AG137,"")</f>
        <v/>
      </c>
    </row>
    <row r="62" spans="1:6" ht="198.9" customHeight="1" x14ac:dyDescent="0.2">
      <c r="A62" s="131" t="str">
        <f t="shared" si="0"/>
        <v/>
      </c>
      <c r="B62" s="131" t="str">
        <f>IF(実施計画様式!$D138&lt;&gt;"",実施計画様式!L138,"")</f>
        <v/>
      </c>
      <c r="C62" s="131" t="str">
        <f>IF(実施計画様式!$D138&lt;&gt;"",実施計画様式!I138,"")</f>
        <v/>
      </c>
      <c r="D62" s="131" t="str">
        <f>IF(実施計画様式!$D138&lt;&gt;"",実施計画様式!AA138,"")</f>
        <v/>
      </c>
      <c r="E62" s="131" t="str">
        <f>IF(実施計画様式!$D138&lt;&gt;"",実施計画様式!AE138,"")</f>
        <v/>
      </c>
      <c r="F62" s="131" t="str">
        <f>IF(実施計画様式!$D138&lt;&gt;"",実施計画様式!AG138,"")</f>
        <v/>
      </c>
    </row>
    <row r="63" spans="1:6" ht="198.9" customHeight="1" x14ac:dyDescent="0.2">
      <c r="A63" s="131" t="str">
        <f t="shared" si="0"/>
        <v/>
      </c>
      <c r="B63" s="131" t="str">
        <f>IF(実施計画様式!$D139&lt;&gt;"",実施計画様式!L139,"")</f>
        <v/>
      </c>
      <c r="C63" s="131" t="str">
        <f>IF(実施計画様式!$D139&lt;&gt;"",実施計画様式!I139,"")</f>
        <v/>
      </c>
      <c r="D63" s="131" t="str">
        <f>IF(実施計画様式!$D139&lt;&gt;"",実施計画様式!AA139,"")</f>
        <v/>
      </c>
      <c r="E63" s="131" t="str">
        <f>IF(実施計画様式!$D139&lt;&gt;"",実施計画様式!AE139,"")</f>
        <v/>
      </c>
      <c r="F63" s="131" t="str">
        <f>IF(実施計画様式!$D139&lt;&gt;"",実施計画様式!AG139,"")</f>
        <v/>
      </c>
    </row>
    <row r="64" spans="1:6" ht="198.9" customHeight="1" x14ac:dyDescent="0.2">
      <c r="A64" s="131" t="str">
        <f t="shared" si="0"/>
        <v/>
      </c>
      <c r="B64" s="131" t="str">
        <f>IF(実施計画様式!$D140&lt;&gt;"",実施計画様式!L140,"")</f>
        <v/>
      </c>
      <c r="C64" s="131" t="str">
        <f>IF(実施計画様式!$D140&lt;&gt;"",実施計画様式!I140,"")</f>
        <v/>
      </c>
      <c r="D64" s="131" t="str">
        <f>IF(実施計画様式!$D140&lt;&gt;"",実施計画様式!AA140,"")</f>
        <v/>
      </c>
      <c r="E64" s="131" t="str">
        <f>IF(実施計画様式!$D140&lt;&gt;"",実施計画様式!AE140,"")</f>
        <v/>
      </c>
      <c r="F64" s="131" t="str">
        <f>IF(実施計画様式!$D140&lt;&gt;"",実施計画様式!AG140,"")</f>
        <v/>
      </c>
    </row>
    <row r="65" spans="1:6" ht="198.9" customHeight="1" x14ac:dyDescent="0.2">
      <c r="A65" s="131" t="str">
        <f t="shared" si="0"/>
        <v/>
      </c>
      <c r="B65" s="131" t="str">
        <f>IF(実施計画様式!$D141&lt;&gt;"",実施計画様式!L141,"")</f>
        <v/>
      </c>
      <c r="C65" s="131" t="str">
        <f>IF(実施計画様式!$D141&lt;&gt;"",実施計画様式!I141,"")</f>
        <v/>
      </c>
      <c r="D65" s="131" t="str">
        <f>IF(実施計画様式!$D141&lt;&gt;"",実施計画様式!AA141,"")</f>
        <v/>
      </c>
      <c r="E65" s="131" t="str">
        <f>IF(実施計画様式!$D141&lt;&gt;"",実施計画様式!AE141,"")</f>
        <v/>
      </c>
      <c r="F65" s="131" t="str">
        <f>IF(実施計画様式!$D141&lt;&gt;"",実施計画様式!AG141,"")</f>
        <v/>
      </c>
    </row>
    <row r="66" spans="1:6" ht="198.9" customHeight="1" x14ac:dyDescent="0.2">
      <c r="A66" s="131" t="str">
        <f t="shared" si="0"/>
        <v/>
      </c>
      <c r="B66" s="131" t="str">
        <f>IF(実施計画様式!$D142&lt;&gt;"",実施計画様式!L142,"")</f>
        <v/>
      </c>
      <c r="C66" s="131" t="str">
        <f>IF(実施計画様式!$D142&lt;&gt;"",実施計画様式!I142,"")</f>
        <v/>
      </c>
      <c r="D66" s="131" t="str">
        <f>IF(実施計画様式!$D142&lt;&gt;"",実施計画様式!AA142,"")</f>
        <v/>
      </c>
      <c r="E66" s="131" t="str">
        <f>IF(実施計画様式!$D142&lt;&gt;"",実施計画様式!AE142,"")</f>
        <v/>
      </c>
      <c r="F66" s="131" t="str">
        <f>IF(実施計画様式!$D142&lt;&gt;"",実施計画様式!AG142,"")</f>
        <v/>
      </c>
    </row>
    <row r="67" spans="1:6" ht="198.9" customHeight="1" x14ac:dyDescent="0.2">
      <c r="A67" s="131" t="str">
        <f t="shared" si="0"/>
        <v/>
      </c>
      <c r="B67" s="131" t="str">
        <f>IF(実施計画様式!$D143&lt;&gt;"",実施計画様式!L143,"")</f>
        <v/>
      </c>
      <c r="C67" s="131" t="str">
        <f>IF(実施計画様式!$D143&lt;&gt;"",実施計画様式!I143,"")</f>
        <v/>
      </c>
      <c r="D67" s="131" t="str">
        <f>IF(実施計画様式!$D143&lt;&gt;"",実施計画様式!AA143,"")</f>
        <v/>
      </c>
      <c r="E67" s="131" t="str">
        <f>IF(実施計画様式!$D143&lt;&gt;"",実施計画様式!AE143,"")</f>
        <v/>
      </c>
      <c r="F67" s="131" t="str">
        <f>IF(実施計画様式!$D143&lt;&gt;"",実施計画様式!AG143,"")</f>
        <v/>
      </c>
    </row>
    <row r="68" spans="1:6" ht="198.9" customHeight="1" x14ac:dyDescent="0.2">
      <c r="A68" s="131" t="str">
        <f t="shared" si="0"/>
        <v/>
      </c>
      <c r="B68" s="131" t="str">
        <f>IF(実施計画様式!$D144&lt;&gt;"",実施計画様式!L144,"")</f>
        <v/>
      </c>
      <c r="C68" s="131" t="str">
        <f>IF(実施計画様式!$D144&lt;&gt;"",実施計画様式!I144,"")</f>
        <v/>
      </c>
      <c r="D68" s="131" t="str">
        <f>IF(実施計画様式!$D144&lt;&gt;"",実施計画様式!AA144,"")</f>
        <v/>
      </c>
      <c r="E68" s="131" t="str">
        <f>IF(実施計画様式!$D144&lt;&gt;"",実施計画様式!AE144,"")</f>
        <v/>
      </c>
      <c r="F68" s="131" t="str">
        <f>IF(実施計画様式!$D144&lt;&gt;"",実施計画様式!AG144,"")</f>
        <v/>
      </c>
    </row>
    <row r="69" spans="1:6" ht="198.9" customHeight="1" x14ac:dyDescent="0.2">
      <c r="A69" s="131" t="str">
        <f t="shared" ref="A69:A132" si="1">IF(B69="","",A68+1)</f>
        <v/>
      </c>
      <c r="B69" s="131" t="str">
        <f>IF(実施計画様式!$D145&lt;&gt;"",実施計画様式!L145,"")</f>
        <v/>
      </c>
      <c r="C69" s="131" t="str">
        <f>IF(実施計画様式!$D145&lt;&gt;"",実施計画様式!I145,"")</f>
        <v/>
      </c>
      <c r="D69" s="131" t="str">
        <f>IF(実施計画様式!$D145&lt;&gt;"",実施計画様式!AA145,"")</f>
        <v/>
      </c>
      <c r="E69" s="131" t="str">
        <f>IF(実施計画様式!$D145&lt;&gt;"",実施計画様式!AE145,"")</f>
        <v/>
      </c>
      <c r="F69" s="131" t="str">
        <f>IF(実施計画様式!$D145&lt;&gt;"",実施計画様式!AG145,"")</f>
        <v/>
      </c>
    </row>
    <row r="70" spans="1:6" ht="198.9" customHeight="1" x14ac:dyDescent="0.2">
      <c r="A70" s="131" t="str">
        <f t="shared" si="1"/>
        <v/>
      </c>
      <c r="B70" s="131" t="str">
        <f>IF(実施計画様式!$D146&lt;&gt;"",実施計画様式!L146,"")</f>
        <v/>
      </c>
      <c r="C70" s="131" t="str">
        <f>IF(実施計画様式!$D146&lt;&gt;"",実施計画様式!I146,"")</f>
        <v/>
      </c>
      <c r="D70" s="131" t="str">
        <f>IF(実施計画様式!$D146&lt;&gt;"",実施計画様式!AA146,"")</f>
        <v/>
      </c>
      <c r="E70" s="131" t="str">
        <f>IF(実施計画様式!$D146&lt;&gt;"",実施計画様式!AE146,"")</f>
        <v/>
      </c>
      <c r="F70" s="131" t="str">
        <f>IF(実施計画様式!$D146&lt;&gt;"",実施計画様式!AG146,"")</f>
        <v/>
      </c>
    </row>
    <row r="71" spans="1:6" ht="198.9" customHeight="1" x14ac:dyDescent="0.2">
      <c r="A71" s="131" t="str">
        <f t="shared" si="1"/>
        <v/>
      </c>
      <c r="B71" s="131" t="str">
        <f>IF(実施計画様式!$D147&lt;&gt;"",実施計画様式!L147,"")</f>
        <v/>
      </c>
      <c r="C71" s="131" t="str">
        <f>IF(実施計画様式!$D147&lt;&gt;"",実施計画様式!I147,"")</f>
        <v/>
      </c>
      <c r="D71" s="131" t="str">
        <f>IF(実施計画様式!$D147&lt;&gt;"",実施計画様式!AA147,"")</f>
        <v/>
      </c>
      <c r="E71" s="131" t="str">
        <f>IF(実施計画様式!$D147&lt;&gt;"",実施計画様式!AE147,"")</f>
        <v/>
      </c>
      <c r="F71" s="131" t="str">
        <f>IF(実施計画様式!$D147&lt;&gt;"",実施計画様式!AG147,"")</f>
        <v/>
      </c>
    </row>
    <row r="72" spans="1:6" ht="198.9" customHeight="1" x14ac:dyDescent="0.2">
      <c r="A72" s="131" t="str">
        <f t="shared" si="1"/>
        <v/>
      </c>
      <c r="B72" s="131" t="str">
        <f>IF(実施計画様式!$D148&lt;&gt;"",実施計画様式!L148,"")</f>
        <v/>
      </c>
      <c r="C72" s="131" t="str">
        <f>IF(実施計画様式!$D148&lt;&gt;"",実施計画様式!I148,"")</f>
        <v/>
      </c>
      <c r="D72" s="131" t="str">
        <f>IF(実施計画様式!$D148&lt;&gt;"",実施計画様式!AA148,"")</f>
        <v/>
      </c>
      <c r="E72" s="131" t="str">
        <f>IF(実施計画様式!$D148&lt;&gt;"",実施計画様式!AE148,"")</f>
        <v/>
      </c>
      <c r="F72" s="131" t="str">
        <f>IF(実施計画様式!$D148&lt;&gt;"",実施計画様式!AG148,"")</f>
        <v/>
      </c>
    </row>
    <row r="73" spans="1:6" ht="198.9" customHeight="1" x14ac:dyDescent="0.2">
      <c r="A73" s="131" t="str">
        <f t="shared" si="1"/>
        <v/>
      </c>
      <c r="B73" s="131" t="str">
        <f>IF(実施計画様式!$D149&lt;&gt;"",実施計画様式!L149,"")</f>
        <v/>
      </c>
      <c r="C73" s="131" t="str">
        <f>IF(実施計画様式!$D149&lt;&gt;"",実施計画様式!I149,"")</f>
        <v/>
      </c>
      <c r="D73" s="131" t="str">
        <f>IF(実施計画様式!$D149&lt;&gt;"",実施計画様式!AA149,"")</f>
        <v/>
      </c>
      <c r="E73" s="131" t="str">
        <f>IF(実施計画様式!$D149&lt;&gt;"",実施計画様式!AE149,"")</f>
        <v/>
      </c>
      <c r="F73" s="131" t="str">
        <f>IF(実施計画様式!$D149&lt;&gt;"",実施計画様式!AG149,"")</f>
        <v/>
      </c>
    </row>
    <row r="74" spans="1:6" ht="198.9" customHeight="1" x14ac:dyDescent="0.2">
      <c r="A74" s="131" t="str">
        <f t="shared" si="1"/>
        <v/>
      </c>
      <c r="B74" s="131" t="str">
        <f>IF(実施計画様式!$D150&lt;&gt;"",実施計画様式!L150,"")</f>
        <v/>
      </c>
      <c r="C74" s="131" t="str">
        <f>IF(実施計画様式!$D150&lt;&gt;"",実施計画様式!I150,"")</f>
        <v/>
      </c>
      <c r="D74" s="131" t="str">
        <f>IF(実施計画様式!$D150&lt;&gt;"",実施計画様式!AA150,"")</f>
        <v/>
      </c>
      <c r="E74" s="131" t="str">
        <f>IF(実施計画様式!$D150&lt;&gt;"",実施計画様式!AE150,"")</f>
        <v/>
      </c>
      <c r="F74" s="131" t="str">
        <f>IF(実施計画様式!$D150&lt;&gt;"",実施計画様式!AG150,"")</f>
        <v/>
      </c>
    </row>
    <row r="75" spans="1:6" ht="198.9" customHeight="1" x14ac:dyDescent="0.2">
      <c r="A75" s="131" t="str">
        <f t="shared" si="1"/>
        <v/>
      </c>
      <c r="B75" s="131" t="str">
        <f>IF(実施計画様式!$D151&lt;&gt;"",実施計画様式!L151,"")</f>
        <v/>
      </c>
      <c r="C75" s="131" t="str">
        <f>IF(実施計画様式!$D151&lt;&gt;"",実施計画様式!I151,"")</f>
        <v/>
      </c>
      <c r="D75" s="131" t="str">
        <f>IF(実施計画様式!$D151&lt;&gt;"",実施計画様式!AA151,"")</f>
        <v/>
      </c>
      <c r="E75" s="131" t="str">
        <f>IF(実施計画様式!$D151&lt;&gt;"",実施計画様式!AE151,"")</f>
        <v/>
      </c>
      <c r="F75" s="131" t="str">
        <f>IF(実施計画様式!$D151&lt;&gt;"",実施計画様式!AG151,"")</f>
        <v/>
      </c>
    </row>
    <row r="76" spans="1:6" ht="198.9" customHeight="1" x14ac:dyDescent="0.2">
      <c r="A76" s="131" t="str">
        <f t="shared" si="1"/>
        <v/>
      </c>
      <c r="B76" s="131" t="str">
        <f>IF(実施計画様式!$D152&lt;&gt;"",実施計画様式!L152,"")</f>
        <v/>
      </c>
      <c r="C76" s="131" t="str">
        <f>IF(実施計画様式!$D152&lt;&gt;"",実施計画様式!I152,"")</f>
        <v/>
      </c>
      <c r="D76" s="131" t="str">
        <f>IF(実施計画様式!$D152&lt;&gt;"",実施計画様式!AA152,"")</f>
        <v/>
      </c>
      <c r="E76" s="131" t="str">
        <f>IF(実施計画様式!$D152&lt;&gt;"",実施計画様式!AE152,"")</f>
        <v/>
      </c>
      <c r="F76" s="131" t="str">
        <f>IF(実施計画様式!$D152&lt;&gt;"",実施計画様式!AG152,"")</f>
        <v/>
      </c>
    </row>
    <row r="77" spans="1:6" ht="198.9" customHeight="1" x14ac:dyDescent="0.2">
      <c r="A77" s="131" t="str">
        <f t="shared" si="1"/>
        <v/>
      </c>
      <c r="B77" s="131" t="str">
        <f>IF(実施計画様式!$D153&lt;&gt;"",実施計画様式!L153,"")</f>
        <v/>
      </c>
      <c r="C77" s="131" t="str">
        <f>IF(実施計画様式!$D153&lt;&gt;"",実施計画様式!I153,"")</f>
        <v/>
      </c>
      <c r="D77" s="131" t="str">
        <f>IF(実施計画様式!$D153&lt;&gt;"",実施計画様式!AA153,"")</f>
        <v/>
      </c>
      <c r="E77" s="131" t="str">
        <f>IF(実施計画様式!$D153&lt;&gt;"",実施計画様式!AE153,"")</f>
        <v/>
      </c>
      <c r="F77" s="131" t="str">
        <f>IF(実施計画様式!$D153&lt;&gt;"",実施計画様式!AG153,"")</f>
        <v/>
      </c>
    </row>
    <row r="78" spans="1:6" ht="198.9" customHeight="1" x14ac:dyDescent="0.2">
      <c r="A78" s="131" t="str">
        <f t="shared" si="1"/>
        <v/>
      </c>
      <c r="B78" s="131" t="str">
        <f>IF(実施計画様式!$D154&lt;&gt;"",実施計画様式!L154,"")</f>
        <v/>
      </c>
      <c r="C78" s="131" t="str">
        <f>IF(実施計画様式!$D154&lt;&gt;"",実施計画様式!I154,"")</f>
        <v/>
      </c>
      <c r="D78" s="131" t="str">
        <f>IF(実施計画様式!$D154&lt;&gt;"",実施計画様式!AA154,"")</f>
        <v/>
      </c>
      <c r="E78" s="131" t="str">
        <f>IF(実施計画様式!$D154&lt;&gt;"",実施計画様式!AE154,"")</f>
        <v/>
      </c>
      <c r="F78" s="131" t="str">
        <f>IF(実施計画様式!$D154&lt;&gt;"",実施計画様式!AG154,"")</f>
        <v/>
      </c>
    </row>
    <row r="79" spans="1:6" ht="198.9" customHeight="1" x14ac:dyDescent="0.2">
      <c r="A79" s="131" t="str">
        <f t="shared" si="1"/>
        <v/>
      </c>
      <c r="B79" s="131" t="str">
        <f>IF(実施計画様式!$D155&lt;&gt;"",実施計画様式!L155,"")</f>
        <v/>
      </c>
      <c r="C79" s="131" t="str">
        <f>IF(実施計画様式!$D155&lt;&gt;"",実施計画様式!I155,"")</f>
        <v/>
      </c>
      <c r="D79" s="131" t="str">
        <f>IF(実施計画様式!$D155&lt;&gt;"",実施計画様式!AA155,"")</f>
        <v/>
      </c>
      <c r="E79" s="131" t="str">
        <f>IF(実施計画様式!$D155&lt;&gt;"",実施計画様式!AE155,"")</f>
        <v/>
      </c>
      <c r="F79" s="131" t="str">
        <f>IF(実施計画様式!$D155&lt;&gt;"",実施計画様式!AG155,"")</f>
        <v/>
      </c>
    </row>
    <row r="80" spans="1:6" ht="198.9" customHeight="1" x14ac:dyDescent="0.2">
      <c r="A80" s="131" t="str">
        <f t="shared" si="1"/>
        <v/>
      </c>
      <c r="B80" s="131" t="str">
        <f>IF(実施計画様式!$D156&lt;&gt;"",実施計画様式!L156,"")</f>
        <v/>
      </c>
      <c r="C80" s="131" t="str">
        <f>IF(実施計画様式!$D156&lt;&gt;"",実施計画様式!I156,"")</f>
        <v/>
      </c>
      <c r="D80" s="131" t="str">
        <f>IF(実施計画様式!$D156&lt;&gt;"",実施計画様式!AA156,"")</f>
        <v/>
      </c>
      <c r="E80" s="131" t="str">
        <f>IF(実施計画様式!$D156&lt;&gt;"",実施計画様式!AE156,"")</f>
        <v/>
      </c>
      <c r="F80" s="131" t="str">
        <f>IF(実施計画様式!$D156&lt;&gt;"",実施計画様式!AG156,"")</f>
        <v/>
      </c>
    </row>
    <row r="81" spans="1:6" ht="198.9" customHeight="1" x14ac:dyDescent="0.2">
      <c r="A81" s="131" t="str">
        <f t="shared" si="1"/>
        <v/>
      </c>
      <c r="B81" s="131" t="str">
        <f>IF(実施計画様式!$D157&lt;&gt;"",実施計画様式!L157,"")</f>
        <v/>
      </c>
      <c r="C81" s="131" t="str">
        <f>IF(実施計画様式!$D157&lt;&gt;"",実施計画様式!I157,"")</f>
        <v/>
      </c>
      <c r="D81" s="131" t="str">
        <f>IF(実施計画様式!$D157&lt;&gt;"",実施計画様式!AA157,"")</f>
        <v/>
      </c>
      <c r="E81" s="131" t="str">
        <f>IF(実施計画様式!$D157&lt;&gt;"",実施計画様式!AE157,"")</f>
        <v/>
      </c>
      <c r="F81" s="131" t="str">
        <f>IF(実施計画様式!$D157&lt;&gt;"",実施計画様式!AG157,"")</f>
        <v/>
      </c>
    </row>
    <row r="82" spans="1:6" ht="198.9" customHeight="1" x14ac:dyDescent="0.2">
      <c r="A82" s="131" t="str">
        <f t="shared" si="1"/>
        <v/>
      </c>
      <c r="B82" s="131" t="str">
        <f>IF(実施計画様式!$D158&lt;&gt;"",実施計画様式!L158,"")</f>
        <v/>
      </c>
      <c r="C82" s="131" t="str">
        <f>IF(実施計画様式!$D158&lt;&gt;"",実施計画様式!I158,"")</f>
        <v/>
      </c>
      <c r="D82" s="131" t="str">
        <f>IF(実施計画様式!$D158&lt;&gt;"",実施計画様式!AA158,"")</f>
        <v/>
      </c>
      <c r="E82" s="131" t="str">
        <f>IF(実施計画様式!$D158&lt;&gt;"",実施計画様式!AE158,"")</f>
        <v/>
      </c>
      <c r="F82" s="131" t="str">
        <f>IF(実施計画様式!$D158&lt;&gt;"",実施計画様式!AG158,"")</f>
        <v/>
      </c>
    </row>
    <row r="83" spans="1:6" ht="198.9" customHeight="1" x14ac:dyDescent="0.2">
      <c r="A83" s="131" t="str">
        <f t="shared" si="1"/>
        <v/>
      </c>
      <c r="B83" s="131" t="str">
        <f>IF(実施計画様式!$D159&lt;&gt;"",実施計画様式!L159,"")</f>
        <v/>
      </c>
      <c r="C83" s="131" t="str">
        <f>IF(実施計画様式!$D159&lt;&gt;"",実施計画様式!I159,"")</f>
        <v/>
      </c>
      <c r="D83" s="131" t="str">
        <f>IF(実施計画様式!$D159&lt;&gt;"",実施計画様式!AA159,"")</f>
        <v/>
      </c>
      <c r="E83" s="131" t="str">
        <f>IF(実施計画様式!$D159&lt;&gt;"",実施計画様式!AE159,"")</f>
        <v/>
      </c>
      <c r="F83" s="131" t="str">
        <f>IF(実施計画様式!$D159&lt;&gt;"",実施計画様式!AG159,"")</f>
        <v/>
      </c>
    </row>
    <row r="84" spans="1:6" ht="198.9" customHeight="1" x14ac:dyDescent="0.2">
      <c r="A84" s="131" t="str">
        <f t="shared" si="1"/>
        <v/>
      </c>
      <c r="B84" s="131" t="str">
        <f>IF(実施計画様式!$D160&lt;&gt;"",実施計画様式!L160,"")</f>
        <v/>
      </c>
      <c r="C84" s="131" t="str">
        <f>IF(実施計画様式!$D160&lt;&gt;"",実施計画様式!I160,"")</f>
        <v/>
      </c>
      <c r="D84" s="131" t="str">
        <f>IF(実施計画様式!$D160&lt;&gt;"",実施計画様式!AA160,"")</f>
        <v/>
      </c>
      <c r="E84" s="131" t="str">
        <f>IF(実施計画様式!$D160&lt;&gt;"",実施計画様式!AE160,"")</f>
        <v/>
      </c>
      <c r="F84" s="131" t="str">
        <f>IF(実施計画様式!$D160&lt;&gt;"",実施計画様式!AG160,"")</f>
        <v/>
      </c>
    </row>
    <row r="85" spans="1:6" ht="198.9" customHeight="1" x14ac:dyDescent="0.2">
      <c r="A85" s="131" t="str">
        <f t="shared" si="1"/>
        <v/>
      </c>
      <c r="B85" s="131" t="str">
        <f>IF(実施計画様式!$D161&lt;&gt;"",実施計画様式!L161,"")</f>
        <v/>
      </c>
      <c r="C85" s="131" t="str">
        <f>IF(実施計画様式!$D161&lt;&gt;"",実施計画様式!I161,"")</f>
        <v/>
      </c>
      <c r="D85" s="131" t="str">
        <f>IF(実施計画様式!$D161&lt;&gt;"",実施計画様式!AA161,"")</f>
        <v/>
      </c>
      <c r="E85" s="131" t="str">
        <f>IF(実施計画様式!$D161&lt;&gt;"",実施計画様式!AE161,"")</f>
        <v/>
      </c>
      <c r="F85" s="131" t="str">
        <f>IF(実施計画様式!$D161&lt;&gt;"",実施計画様式!AG161,"")</f>
        <v/>
      </c>
    </row>
    <row r="86" spans="1:6" ht="198.9" customHeight="1" x14ac:dyDescent="0.2">
      <c r="A86" s="131" t="str">
        <f t="shared" si="1"/>
        <v/>
      </c>
      <c r="B86" s="131" t="str">
        <f>IF(実施計画様式!$D162&lt;&gt;"",実施計画様式!L162,"")</f>
        <v/>
      </c>
      <c r="C86" s="131" t="str">
        <f>IF(実施計画様式!$D162&lt;&gt;"",実施計画様式!I162,"")</f>
        <v/>
      </c>
      <c r="D86" s="131" t="str">
        <f>IF(実施計画様式!$D162&lt;&gt;"",実施計画様式!AA162,"")</f>
        <v/>
      </c>
      <c r="E86" s="131" t="str">
        <f>IF(実施計画様式!$D162&lt;&gt;"",実施計画様式!AE162,"")</f>
        <v/>
      </c>
      <c r="F86" s="131" t="str">
        <f>IF(実施計画様式!$D162&lt;&gt;"",実施計画様式!AG162,"")</f>
        <v/>
      </c>
    </row>
    <row r="87" spans="1:6" ht="198.9" customHeight="1" x14ac:dyDescent="0.2">
      <c r="A87" s="131" t="str">
        <f t="shared" si="1"/>
        <v/>
      </c>
      <c r="B87" s="131" t="str">
        <f>IF(実施計画様式!$D163&lt;&gt;"",実施計画様式!L163,"")</f>
        <v/>
      </c>
      <c r="C87" s="131" t="str">
        <f>IF(実施計画様式!$D163&lt;&gt;"",実施計画様式!I163,"")</f>
        <v/>
      </c>
      <c r="D87" s="131" t="str">
        <f>IF(実施計画様式!$D163&lt;&gt;"",実施計画様式!AA163,"")</f>
        <v/>
      </c>
      <c r="E87" s="131" t="str">
        <f>IF(実施計画様式!$D163&lt;&gt;"",実施計画様式!AE163,"")</f>
        <v/>
      </c>
      <c r="F87" s="131" t="str">
        <f>IF(実施計画様式!$D163&lt;&gt;"",実施計画様式!AG163,"")</f>
        <v/>
      </c>
    </row>
    <row r="88" spans="1:6" ht="198.9" customHeight="1" x14ac:dyDescent="0.2">
      <c r="A88" s="131" t="str">
        <f t="shared" si="1"/>
        <v/>
      </c>
      <c r="B88" s="131" t="str">
        <f>IF(実施計画様式!$D164&lt;&gt;"",実施計画様式!L164,"")</f>
        <v/>
      </c>
      <c r="C88" s="131" t="str">
        <f>IF(実施計画様式!$D164&lt;&gt;"",実施計画様式!I164,"")</f>
        <v/>
      </c>
      <c r="D88" s="131" t="str">
        <f>IF(実施計画様式!$D164&lt;&gt;"",実施計画様式!AA164,"")</f>
        <v/>
      </c>
      <c r="E88" s="131" t="str">
        <f>IF(実施計画様式!$D164&lt;&gt;"",実施計画様式!AE164,"")</f>
        <v/>
      </c>
      <c r="F88" s="131" t="str">
        <f>IF(実施計画様式!$D164&lt;&gt;"",実施計画様式!AG164,"")</f>
        <v/>
      </c>
    </row>
    <row r="89" spans="1:6" ht="198.9" customHeight="1" x14ac:dyDescent="0.2">
      <c r="A89" s="131" t="str">
        <f t="shared" si="1"/>
        <v/>
      </c>
      <c r="B89" s="131" t="str">
        <f>IF(実施計画様式!$D165&lt;&gt;"",実施計画様式!L165,"")</f>
        <v/>
      </c>
      <c r="C89" s="131" t="str">
        <f>IF(実施計画様式!$D165&lt;&gt;"",実施計画様式!I165,"")</f>
        <v/>
      </c>
      <c r="D89" s="131" t="str">
        <f>IF(実施計画様式!$D165&lt;&gt;"",実施計画様式!AA165,"")</f>
        <v/>
      </c>
      <c r="E89" s="131" t="str">
        <f>IF(実施計画様式!$D165&lt;&gt;"",実施計画様式!AE165,"")</f>
        <v/>
      </c>
      <c r="F89" s="131" t="str">
        <f>IF(実施計画様式!$D165&lt;&gt;"",実施計画様式!AG165,"")</f>
        <v/>
      </c>
    </row>
    <row r="90" spans="1:6" ht="198.9" customHeight="1" x14ac:dyDescent="0.2">
      <c r="A90" s="131" t="str">
        <f t="shared" si="1"/>
        <v/>
      </c>
      <c r="B90" s="131" t="str">
        <f>IF(実施計画様式!$D166&lt;&gt;"",実施計画様式!L166,"")</f>
        <v/>
      </c>
      <c r="C90" s="131" t="str">
        <f>IF(実施計画様式!$D166&lt;&gt;"",実施計画様式!I166,"")</f>
        <v/>
      </c>
      <c r="D90" s="131" t="str">
        <f>IF(実施計画様式!$D166&lt;&gt;"",実施計画様式!AA166,"")</f>
        <v/>
      </c>
      <c r="E90" s="131" t="str">
        <f>IF(実施計画様式!$D166&lt;&gt;"",実施計画様式!AE166,"")</f>
        <v/>
      </c>
      <c r="F90" s="131" t="str">
        <f>IF(実施計画様式!$D166&lt;&gt;"",実施計画様式!AG166,"")</f>
        <v/>
      </c>
    </row>
    <row r="91" spans="1:6" ht="198.9" customHeight="1" x14ac:dyDescent="0.2">
      <c r="A91" s="131" t="str">
        <f t="shared" si="1"/>
        <v/>
      </c>
      <c r="B91" s="131" t="str">
        <f>IF(実施計画様式!$D167&lt;&gt;"",実施計画様式!L167,"")</f>
        <v/>
      </c>
      <c r="C91" s="131" t="str">
        <f>IF(実施計画様式!$D167&lt;&gt;"",実施計画様式!I167,"")</f>
        <v/>
      </c>
      <c r="D91" s="131" t="str">
        <f>IF(実施計画様式!$D167&lt;&gt;"",実施計画様式!AA167,"")</f>
        <v/>
      </c>
      <c r="E91" s="131" t="str">
        <f>IF(実施計画様式!$D167&lt;&gt;"",実施計画様式!AE167,"")</f>
        <v/>
      </c>
      <c r="F91" s="131" t="str">
        <f>IF(実施計画様式!$D167&lt;&gt;"",実施計画様式!AG167,"")</f>
        <v/>
      </c>
    </row>
    <row r="92" spans="1:6" ht="198.9" customHeight="1" x14ac:dyDescent="0.2">
      <c r="A92" s="131" t="str">
        <f t="shared" si="1"/>
        <v/>
      </c>
      <c r="B92" s="131" t="str">
        <f>IF(実施計画様式!$D168&lt;&gt;"",実施計画様式!L168,"")</f>
        <v/>
      </c>
      <c r="C92" s="131" t="str">
        <f>IF(実施計画様式!$D168&lt;&gt;"",実施計画様式!I168,"")</f>
        <v/>
      </c>
      <c r="D92" s="131" t="str">
        <f>IF(実施計画様式!$D168&lt;&gt;"",実施計画様式!AA168,"")</f>
        <v/>
      </c>
      <c r="E92" s="131" t="str">
        <f>IF(実施計画様式!$D168&lt;&gt;"",実施計画様式!AE168,"")</f>
        <v/>
      </c>
      <c r="F92" s="131" t="str">
        <f>IF(実施計画様式!$D168&lt;&gt;"",実施計画様式!AG168,"")</f>
        <v/>
      </c>
    </row>
    <row r="93" spans="1:6" ht="198.9" customHeight="1" x14ac:dyDescent="0.2">
      <c r="A93" s="131" t="str">
        <f t="shared" si="1"/>
        <v/>
      </c>
      <c r="B93" s="131" t="str">
        <f>IF(実施計画様式!$D169&lt;&gt;"",実施計画様式!L169,"")</f>
        <v/>
      </c>
      <c r="C93" s="131" t="str">
        <f>IF(実施計画様式!$D169&lt;&gt;"",実施計画様式!I169,"")</f>
        <v/>
      </c>
      <c r="D93" s="131" t="str">
        <f>IF(実施計画様式!$D169&lt;&gt;"",実施計画様式!AA169,"")</f>
        <v/>
      </c>
      <c r="E93" s="131" t="str">
        <f>IF(実施計画様式!$D169&lt;&gt;"",実施計画様式!AE169,"")</f>
        <v/>
      </c>
      <c r="F93" s="131" t="str">
        <f>IF(実施計画様式!$D169&lt;&gt;"",実施計画様式!AG169,"")</f>
        <v/>
      </c>
    </row>
    <row r="94" spans="1:6" ht="198.9" customHeight="1" x14ac:dyDescent="0.2">
      <c r="A94" s="131" t="str">
        <f t="shared" si="1"/>
        <v/>
      </c>
      <c r="B94" s="131" t="str">
        <f>IF(実施計画様式!$D170&lt;&gt;"",実施計画様式!L170,"")</f>
        <v/>
      </c>
      <c r="C94" s="131" t="str">
        <f>IF(実施計画様式!$D170&lt;&gt;"",実施計画様式!I170,"")</f>
        <v/>
      </c>
      <c r="D94" s="131" t="str">
        <f>IF(実施計画様式!$D170&lt;&gt;"",実施計画様式!AA170,"")</f>
        <v/>
      </c>
      <c r="E94" s="131" t="str">
        <f>IF(実施計画様式!$D170&lt;&gt;"",実施計画様式!AE170,"")</f>
        <v/>
      </c>
      <c r="F94" s="131" t="str">
        <f>IF(実施計画様式!$D170&lt;&gt;"",実施計画様式!AG170,"")</f>
        <v/>
      </c>
    </row>
    <row r="95" spans="1:6" ht="198.9" customHeight="1" x14ac:dyDescent="0.2">
      <c r="A95" s="131" t="str">
        <f t="shared" si="1"/>
        <v/>
      </c>
      <c r="B95" s="131" t="str">
        <f>IF(実施計画様式!$D171&lt;&gt;"",実施計画様式!L171,"")</f>
        <v/>
      </c>
      <c r="C95" s="131" t="str">
        <f>IF(実施計画様式!$D171&lt;&gt;"",実施計画様式!I171,"")</f>
        <v/>
      </c>
      <c r="D95" s="131" t="str">
        <f>IF(実施計画様式!$D171&lt;&gt;"",実施計画様式!AA171,"")</f>
        <v/>
      </c>
      <c r="E95" s="131" t="str">
        <f>IF(実施計画様式!$D171&lt;&gt;"",実施計画様式!AE171,"")</f>
        <v/>
      </c>
      <c r="F95" s="131" t="str">
        <f>IF(実施計画様式!$D171&lt;&gt;"",実施計画様式!AG171,"")</f>
        <v/>
      </c>
    </row>
    <row r="96" spans="1:6" ht="198.9" customHeight="1" x14ac:dyDescent="0.2">
      <c r="A96" s="131" t="str">
        <f t="shared" si="1"/>
        <v/>
      </c>
      <c r="B96" s="131" t="str">
        <f>IF(実施計画様式!$D172&lt;&gt;"",実施計画様式!L172,"")</f>
        <v/>
      </c>
      <c r="C96" s="131" t="str">
        <f>IF(実施計画様式!$D172&lt;&gt;"",実施計画様式!I172,"")</f>
        <v/>
      </c>
      <c r="D96" s="131" t="str">
        <f>IF(実施計画様式!$D172&lt;&gt;"",実施計画様式!AA172,"")</f>
        <v/>
      </c>
      <c r="E96" s="131" t="str">
        <f>IF(実施計画様式!$D172&lt;&gt;"",実施計画様式!AE172,"")</f>
        <v/>
      </c>
      <c r="F96" s="131" t="str">
        <f>IF(実施計画様式!$D172&lt;&gt;"",実施計画様式!AG172,"")</f>
        <v/>
      </c>
    </row>
    <row r="97" spans="1:6" ht="198.9" customHeight="1" x14ac:dyDescent="0.2">
      <c r="A97" s="131" t="str">
        <f t="shared" si="1"/>
        <v/>
      </c>
      <c r="B97" s="131" t="str">
        <f>IF(実施計画様式!$D173&lt;&gt;"",実施計画様式!L173,"")</f>
        <v/>
      </c>
      <c r="C97" s="131" t="str">
        <f>IF(実施計画様式!$D173&lt;&gt;"",実施計画様式!I173,"")</f>
        <v/>
      </c>
      <c r="D97" s="131" t="str">
        <f>IF(実施計画様式!$D173&lt;&gt;"",実施計画様式!AA173,"")</f>
        <v/>
      </c>
      <c r="E97" s="131" t="str">
        <f>IF(実施計画様式!$D173&lt;&gt;"",実施計画様式!AE173,"")</f>
        <v/>
      </c>
      <c r="F97" s="131" t="str">
        <f>IF(実施計画様式!$D173&lt;&gt;"",実施計画様式!AG173,"")</f>
        <v/>
      </c>
    </row>
    <row r="98" spans="1:6" ht="198.9" customHeight="1" x14ac:dyDescent="0.2">
      <c r="A98" s="131" t="str">
        <f t="shared" si="1"/>
        <v/>
      </c>
      <c r="B98" s="131" t="str">
        <f>IF(実施計画様式!$D174&lt;&gt;"",実施計画様式!L174,"")</f>
        <v/>
      </c>
      <c r="C98" s="131" t="str">
        <f>IF(実施計画様式!$D174&lt;&gt;"",実施計画様式!I174,"")</f>
        <v/>
      </c>
      <c r="D98" s="131" t="str">
        <f>IF(実施計画様式!$D174&lt;&gt;"",実施計画様式!AA174,"")</f>
        <v/>
      </c>
      <c r="E98" s="131" t="str">
        <f>IF(実施計画様式!$D174&lt;&gt;"",実施計画様式!AE174,"")</f>
        <v/>
      </c>
      <c r="F98" s="131" t="str">
        <f>IF(実施計画様式!$D174&lt;&gt;"",実施計画様式!AG174,"")</f>
        <v/>
      </c>
    </row>
    <row r="99" spans="1:6" ht="198.9" customHeight="1" x14ac:dyDescent="0.2">
      <c r="A99" s="131" t="str">
        <f t="shared" si="1"/>
        <v/>
      </c>
      <c r="B99" s="131" t="str">
        <f>IF(実施計画様式!$D175&lt;&gt;"",実施計画様式!L175,"")</f>
        <v/>
      </c>
      <c r="C99" s="131" t="str">
        <f>IF(実施計画様式!$D175&lt;&gt;"",実施計画様式!I175,"")</f>
        <v/>
      </c>
      <c r="D99" s="131" t="str">
        <f>IF(実施計画様式!$D175&lt;&gt;"",実施計画様式!AA175,"")</f>
        <v/>
      </c>
      <c r="E99" s="131" t="str">
        <f>IF(実施計画様式!$D175&lt;&gt;"",実施計画様式!AE175,"")</f>
        <v/>
      </c>
      <c r="F99" s="131" t="str">
        <f>IF(実施計画様式!$D175&lt;&gt;"",実施計画様式!AG175,"")</f>
        <v/>
      </c>
    </row>
    <row r="100" spans="1:6" ht="198.9" customHeight="1" x14ac:dyDescent="0.2">
      <c r="A100" s="131" t="str">
        <f t="shared" si="1"/>
        <v/>
      </c>
      <c r="B100" s="131" t="str">
        <f>IF(実施計画様式!$D176&lt;&gt;"",実施計画様式!L176,"")</f>
        <v/>
      </c>
      <c r="C100" s="131" t="str">
        <f>IF(実施計画様式!$D176&lt;&gt;"",実施計画様式!I176,"")</f>
        <v/>
      </c>
      <c r="D100" s="131" t="str">
        <f>IF(実施計画様式!$D176&lt;&gt;"",実施計画様式!AA176,"")</f>
        <v/>
      </c>
      <c r="E100" s="131" t="str">
        <f>IF(実施計画様式!$D176&lt;&gt;"",実施計画様式!AE176,"")</f>
        <v/>
      </c>
      <c r="F100" s="131" t="str">
        <f>IF(実施計画様式!$D176&lt;&gt;"",実施計画様式!AG176,"")</f>
        <v/>
      </c>
    </row>
    <row r="101" spans="1:6" ht="198.9" customHeight="1" x14ac:dyDescent="0.2">
      <c r="A101" s="131" t="str">
        <f t="shared" si="1"/>
        <v/>
      </c>
      <c r="B101" s="131" t="str">
        <f>IF(実施計画様式!$D177&lt;&gt;"",実施計画様式!L177,"")</f>
        <v/>
      </c>
      <c r="C101" s="131" t="str">
        <f>IF(実施計画様式!$D177&lt;&gt;"",実施計画様式!I177,"")</f>
        <v/>
      </c>
      <c r="D101" s="131" t="str">
        <f>IF(実施計画様式!$D177&lt;&gt;"",実施計画様式!AA177,"")</f>
        <v/>
      </c>
      <c r="E101" s="131" t="str">
        <f>IF(実施計画様式!$D177&lt;&gt;"",実施計画様式!AE177,"")</f>
        <v/>
      </c>
      <c r="F101" s="131" t="str">
        <f>IF(実施計画様式!$D177&lt;&gt;"",実施計画様式!AG177,"")</f>
        <v/>
      </c>
    </row>
    <row r="102" spans="1:6" ht="198.9" customHeight="1" x14ac:dyDescent="0.2">
      <c r="A102" s="131" t="str">
        <f t="shared" si="1"/>
        <v/>
      </c>
      <c r="B102" s="131" t="str">
        <f>IF(実施計画様式!$D178&lt;&gt;"",実施計画様式!L178,"")</f>
        <v/>
      </c>
      <c r="C102" s="131" t="str">
        <f>IF(実施計画様式!$D178&lt;&gt;"",実施計画様式!I178,"")</f>
        <v/>
      </c>
      <c r="D102" s="131" t="str">
        <f>IF(実施計画様式!$D178&lt;&gt;"",実施計画様式!AA178,"")</f>
        <v/>
      </c>
      <c r="E102" s="131" t="str">
        <f>IF(実施計画様式!$D178&lt;&gt;"",実施計画様式!AE178,"")</f>
        <v/>
      </c>
      <c r="F102" s="131" t="str">
        <f>IF(実施計画様式!$D178&lt;&gt;"",実施計画様式!AG178,"")</f>
        <v/>
      </c>
    </row>
    <row r="103" spans="1:6" ht="198.9" customHeight="1" x14ac:dyDescent="0.2">
      <c r="A103" s="131" t="str">
        <f t="shared" si="1"/>
        <v/>
      </c>
      <c r="B103" s="131" t="str">
        <f>IF(実施計画様式!$D179&lt;&gt;"",実施計画様式!L179,"")</f>
        <v/>
      </c>
      <c r="C103" s="131" t="str">
        <f>IF(実施計画様式!$D179&lt;&gt;"",実施計画様式!I179,"")</f>
        <v/>
      </c>
      <c r="D103" s="131" t="str">
        <f>IF(実施計画様式!$D179&lt;&gt;"",実施計画様式!AA179,"")</f>
        <v/>
      </c>
      <c r="E103" s="131" t="str">
        <f>IF(実施計画様式!$D179&lt;&gt;"",実施計画様式!AE179,"")</f>
        <v/>
      </c>
      <c r="F103" s="131" t="str">
        <f>IF(実施計画様式!$D179&lt;&gt;"",実施計画様式!AG179,"")</f>
        <v/>
      </c>
    </row>
    <row r="104" spans="1:6" ht="198.9" customHeight="1" x14ac:dyDescent="0.2">
      <c r="A104" s="131" t="str">
        <f t="shared" si="1"/>
        <v/>
      </c>
      <c r="B104" s="131" t="str">
        <f>IF(実施計画様式!$D180&lt;&gt;"",実施計画様式!L180,"")</f>
        <v/>
      </c>
      <c r="C104" s="131" t="str">
        <f>IF(実施計画様式!$D180&lt;&gt;"",実施計画様式!I180,"")</f>
        <v/>
      </c>
      <c r="D104" s="131" t="str">
        <f>IF(実施計画様式!$D180&lt;&gt;"",実施計画様式!AA180,"")</f>
        <v/>
      </c>
      <c r="E104" s="131" t="str">
        <f>IF(実施計画様式!$D180&lt;&gt;"",実施計画様式!AE180,"")</f>
        <v/>
      </c>
      <c r="F104" s="131" t="str">
        <f>IF(実施計画様式!$D180&lt;&gt;"",実施計画様式!AG180,"")</f>
        <v/>
      </c>
    </row>
    <row r="105" spans="1:6" ht="198.9" customHeight="1" x14ac:dyDescent="0.2">
      <c r="A105" s="131" t="str">
        <f t="shared" si="1"/>
        <v/>
      </c>
      <c r="B105" s="131" t="str">
        <f>IF(実施計画様式!$D181&lt;&gt;"",実施計画様式!L181,"")</f>
        <v/>
      </c>
      <c r="C105" s="131" t="str">
        <f>IF(実施計画様式!$D181&lt;&gt;"",実施計画様式!I181,"")</f>
        <v/>
      </c>
      <c r="D105" s="131" t="str">
        <f>IF(実施計画様式!$D181&lt;&gt;"",実施計画様式!AA181,"")</f>
        <v/>
      </c>
      <c r="E105" s="131" t="str">
        <f>IF(実施計画様式!$D181&lt;&gt;"",実施計画様式!AE181,"")</f>
        <v/>
      </c>
      <c r="F105" s="131" t="str">
        <f>IF(実施計画様式!$D181&lt;&gt;"",実施計画様式!AG181,"")</f>
        <v/>
      </c>
    </row>
    <row r="106" spans="1:6" ht="198.9" customHeight="1" x14ac:dyDescent="0.2">
      <c r="A106" s="131" t="str">
        <f t="shared" si="1"/>
        <v/>
      </c>
      <c r="B106" s="131" t="str">
        <f>IF(実施計画様式!$D182&lt;&gt;"",実施計画様式!L182,"")</f>
        <v/>
      </c>
      <c r="C106" s="131" t="str">
        <f>IF(実施計画様式!$D182&lt;&gt;"",実施計画様式!I182,"")</f>
        <v/>
      </c>
      <c r="D106" s="131" t="str">
        <f>IF(実施計画様式!$D182&lt;&gt;"",実施計画様式!AA182,"")</f>
        <v/>
      </c>
      <c r="E106" s="131" t="str">
        <f>IF(実施計画様式!$D182&lt;&gt;"",実施計画様式!AE182,"")</f>
        <v/>
      </c>
      <c r="F106" s="131" t="str">
        <f>IF(実施計画様式!$D182&lt;&gt;"",実施計画様式!AG182,"")</f>
        <v/>
      </c>
    </row>
    <row r="107" spans="1:6" ht="198.9" customHeight="1" x14ac:dyDescent="0.2">
      <c r="A107" s="131" t="str">
        <f t="shared" si="1"/>
        <v/>
      </c>
      <c r="B107" s="131" t="str">
        <f>IF(実施計画様式!$D183&lt;&gt;"",実施計画様式!L183,"")</f>
        <v/>
      </c>
      <c r="C107" s="131" t="str">
        <f>IF(実施計画様式!$D183&lt;&gt;"",実施計画様式!I183,"")</f>
        <v/>
      </c>
      <c r="D107" s="131" t="str">
        <f>IF(実施計画様式!$D183&lt;&gt;"",実施計画様式!AA183,"")</f>
        <v/>
      </c>
      <c r="E107" s="131" t="str">
        <f>IF(実施計画様式!$D183&lt;&gt;"",実施計画様式!AE183,"")</f>
        <v/>
      </c>
      <c r="F107" s="131" t="str">
        <f>IF(実施計画様式!$D183&lt;&gt;"",実施計画様式!AG183,"")</f>
        <v/>
      </c>
    </row>
    <row r="108" spans="1:6" ht="198.9" customHeight="1" x14ac:dyDescent="0.2">
      <c r="A108" s="131" t="str">
        <f t="shared" si="1"/>
        <v/>
      </c>
      <c r="B108" s="131" t="str">
        <f>IF(実施計画様式!$D184&lt;&gt;"",実施計画様式!L184,"")</f>
        <v/>
      </c>
      <c r="C108" s="131" t="str">
        <f>IF(実施計画様式!$D184&lt;&gt;"",実施計画様式!I184,"")</f>
        <v/>
      </c>
      <c r="D108" s="131" t="str">
        <f>IF(実施計画様式!$D184&lt;&gt;"",実施計画様式!AA184,"")</f>
        <v/>
      </c>
      <c r="E108" s="131" t="str">
        <f>IF(実施計画様式!$D184&lt;&gt;"",実施計画様式!AE184,"")</f>
        <v/>
      </c>
      <c r="F108" s="131" t="str">
        <f>IF(実施計画様式!$D184&lt;&gt;"",実施計画様式!AG184,"")</f>
        <v/>
      </c>
    </row>
    <row r="109" spans="1:6" ht="198.9" customHeight="1" x14ac:dyDescent="0.2">
      <c r="A109" s="131" t="str">
        <f t="shared" si="1"/>
        <v/>
      </c>
      <c r="B109" s="131" t="str">
        <f>IF(実施計画様式!$D185&lt;&gt;"",実施計画様式!L185,"")</f>
        <v/>
      </c>
      <c r="C109" s="131" t="str">
        <f>IF(実施計画様式!$D185&lt;&gt;"",実施計画様式!I185,"")</f>
        <v/>
      </c>
      <c r="D109" s="131" t="str">
        <f>IF(実施計画様式!$D185&lt;&gt;"",実施計画様式!AA185,"")</f>
        <v/>
      </c>
      <c r="E109" s="131" t="str">
        <f>IF(実施計画様式!$D185&lt;&gt;"",実施計画様式!AE185,"")</f>
        <v/>
      </c>
      <c r="F109" s="131" t="str">
        <f>IF(実施計画様式!$D185&lt;&gt;"",実施計画様式!AG185,"")</f>
        <v/>
      </c>
    </row>
    <row r="110" spans="1:6" ht="198.9" customHeight="1" x14ac:dyDescent="0.2">
      <c r="A110" s="131" t="str">
        <f t="shared" si="1"/>
        <v/>
      </c>
      <c r="B110" s="131" t="str">
        <f>IF(実施計画様式!$D186&lt;&gt;"",実施計画様式!L186,"")</f>
        <v/>
      </c>
      <c r="C110" s="131" t="str">
        <f>IF(実施計画様式!$D186&lt;&gt;"",実施計画様式!I186,"")</f>
        <v/>
      </c>
      <c r="D110" s="131" t="str">
        <f>IF(実施計画様式!$D186&lt;&gt;"",実施計画様式!AA186,"")</f>
        <v/>
      </c>
      <c r="E110" s="131" t="str">
        <f>IF(実施計画様式!$D186&lt;&gt;"",実施計画様式!AE186,"")</f>
        <v/>
      </c>
      <c r="F110" s="131" t="str">
        <f>IF(実施計画様式!$D186&lt;&gt;"",実施計画様式!AG186,"")</f>
        <v/>
      </c>
    </row>
    <row r="111" spans="1:6" ht="198.9" customHeight="1" x14ac:dyDescent="0.2">
      <c r="A111" s="131" t="str">
        <f t="shared" si="1"/>
        <v/>
      </c>
      <c r="B111" s="131" t="str">
        <f>IF(実施計画様式!$D187&lt;&gt;"",実施計画様式!L187,"")</f>
        <v/>
      </c>
      <c r="C111" s="131" t="str">
        <f>IF(実施計画様式!$D187&lt;&gt;"",実施計画様式!I187,"")</f>
        <v/>
      </c>
      <c r="D111" s="131" t="str">
        <f>IF(実施計画様式!$D187&lt;&gt;"",実施計画様式!AA187,"")</f>
        <v/>
      </c>
      <c r="E111" s="131" t="str">
        <f>IF(実施計画様式!$D187&lt;&gt;"",実施計画様式!AE187,"")</f>
        <v/>
      </c>
      <c r="F111" s="131" t="str">
        <f>IF(実施計画様式!$D187&lt;&gt;"",実施計画様式!AG187,"")</f>
        <v/>
      </c>
    </row>
    <row r="112" spans="1:6" ht="198.9" customHeight="1" x14ac:dyDescent="0.2">
      <c r="A112" s="131" t="str">
        <f t="shared" si="1"/>
        <v/>
      </c>
      <c r="B112" s="131" t="str">
        <f>IF(実施計画様式!$D188&lt;&gt;"",実施計画様式!L188,"")</f>
        <v/>
      </c>
      <c r="C112" s="131" t="str">
        <f>IF(実施計画様式!$D188&lt;&gt;"",実施計画様式!I188,"")</f>
        <v/>
      </c>
      <c r="D112" s="131" t="str">
        <f>IF(実施計画様式!$D188&lt;&gt;"",実施計画様式!AA188,"")</f>
        <v/>
      </c>
      <c r="E112" s="131" t="str">
        <f>IF(実施計画様式!$D188&lt;&gt;"",実施計画様式!AE188,"")</f>
        <v/>
      </c>
      <c r="F112" s="131" t="str">
        <f>IF(実施計画様式!$D188&lt;&gt;"",実施計画様式!AG188,"")</f>
        <v/>
      </c>
    </row>
    <row r="113" spans="1:6" ht="198.9" customHeight="1" x14ac:dyDescent="0.2">
      <c r="A113" s="131" t="str">
        <f t="shared" si="1"/>
        <v/>
      </c>
      <c r="B113" s="131" t="str">
        <f>IF(実施計画様式!$D189&lt;&gt;"",実施計画様式!L189,"")</f>
        <v/>
      </c>
      <c r="C113" s="131" t="str">
        <f>IF(実施計画様式!$D189&lt;&gt;"",実施計画様式!I189,"")</f>
        <v/>
      </c>
      <c r="D113" s="131" t="str">
        <f>IF(実施計画様式!$D189&lt;&gt;"",実施計画様式!AA189,"")</f>
        <v/>
      </c>
      <c r="E113" s="131" t="str">
        <f>IF(実施計画様式!$D189&lt;&gt;"",実施計画様式!AE189,"")</f>
        <v/>
      </c>
      <c r="F113" s="131" t="str">
        <f>IF(実施計画様式!$D189&lt;&gt;"",実施計画様式!AG189,"")</f>
        <v/>
      </c>
    </row>
    <row r="114" spans="1:6" ht="198.9" customHeight="1" x14ac:dyDescent="0.2">
      <c r="A114" s="131" t="str">
        <f t="shared" si="1"/>
        <v/>
      </c>
      <c r="B114" s="131" t="str">
        <f>IF(実施計画様式!$D190&lt;&gt;"",実施計画様式!L190,"")</f>
        <v/>
      </c>
      <c r="C114" s="131" t="str">
        <f>IF(実施計画様式!$D190&lt;&gt;"",実施計画様式!I190,"")</f>
        <v/>
      </c>
      <c r="D114" s="131" t="str">
        <f>IF(実施計画様式!$D190&lt;&gt;"",実施計画様式!AA190,"")</f>
        <v/>
      </c>
      <c r="E114" s="131" t="str">
        <f>IF(実施計画様式!$D190&lt;&gt;"",実施計画様式!AE190,"")</f>
        <v/>
      </c>
      <c r="F114" s="131" t="str">
        <f>IF(実施計画様式!$D190&lt;&gt;"",実施計画様式!AG190,"")</f>
        <v/>
      </c>
    </row>
    <row r="115" spans="1:6" ht="198.9" customHeight="1" x14ac:dyDescent="0.2">
      <c r="A115" s="131" t="str">
        <f t="shared" si="1"/>
        <v/>
      </c>
      <c r="B115" s="131" t="str">
        <f>IF(実施計画様式!$D191&lt;&gt;"",実施計画様式!L191,"")</f>
        <v/>
      </c>
      <c r="C115" s="131" t="str">
        <f>IF(実施計画様式!$D191&lt;&gt;"",実施計画様式!I191,"")</f>
        <v/>
      </c>
      <c r="D115" s="131" t="str">
        <f>IF(実施計画様式!$D191&lt;&gt;"",実施計画様式!AA191,"")</f>
        <v/>
      </c>
      <c r="E115" s="131" t="str">
        <f>IF(実施計画様式!$D191&lt;&gt;"",実施計画様式!AE191,"")</f>
        <v/>
      </c>
      <c r="F115" s="131" t="str">
        <f>IF(実施計画様式!$D191&lt;&gt;"",実施計画様式!AG191,"")</f>
        <v/>
      </c>
    </row>
    <row r="116" spans="1:6" ht="198.9" customHeight="1" x14ac:dyDescent="0.2">
      <c r="A116" s="131" t="str">
        <f t="shared" si="1"/>
        <v/>
      </c>
      <c r="B116" s="131" t="str">
        <f>IF(実施計画様式!$D192&lt;&gt;"",実施計画様式!L192,"")</f>
        <v/>
      </c>
      <c r="C116" s="131" t="str">
        <f>IF(実施計画様式!$D192&lt;&gt;"",実施計画様式!I192,"")</f>
        <v/>
      </c>
      <c r="D116" s="131" t="str">
        <f>IF(実施計画様式!$D192&lt;&gt;"",実施計画様式!AA192,"")</f>
        <v/>
      </c>
      <c r="E116" s="131" t="str">
        <f>IF(実施計画様式!$D192&lt;&gt;"",実施計画様式!AE192,"")</f>
        <v/>
      </c>
      <c r="F116" s="131" t="str">
        <f>IF(実施計画様式!$D192&lt;&gt;"",実施計画様式!AG192,"")</f>
        <v/>
      </c>
    </row>
    <row r="117" spans="1:6" ht="198.9" customHeight="1" x14ac:dyDescent="0.2">
      <c r="A117" s="131" t="str">
        <f t="shared" si="1"/>
        <v/>
      </c>
      <c r="B117" s="131" t="str">
        <f>IF(実施計画様式!$D193&lt;&gt;"",実施計画様式!L193,"")</f>
        <v/>
      </c>
      <c r="C117" s="131" t="str">
        <f>IF(実施計画様式!$D193&lt;&gt;"",実施計画様式!I193,"")</f>
        <v/>
      </c>
      <c r="D117" s="131" t="str">
        <f>IF(実施計画様式!$D193&lt;&gt;"",実施計画様式!AA193,"")</f>
        <v/>
      </c>
      <c r="E117" s="131" t="str">
        <f>IF(実施計画様式!$D193&lt;&gt;"",実施計画様式!AE193,"")</f>
        <v/>
      </c>
      <c r="F117" s="131" t="str">
        <f>IF(実施計画様式!$D193&lt;&gt;"",実施計画様式!AG193,"")</f>
        <v/>
      </c>
    </row>
    <row r="118" spans="1:6" ht="198.9" customHeight="1" x14ac:dyDescent="0.2">
      <c r="A118" s="131" t="str">
        <f t="shared" si="1"/>
        <v/>
      </c>
      <c r="B118" s="131" t="str">
        <f>IF(実施計画様式!$D194&lt;&gt;"",実施計画様式!L194,"")</f>
        <v/>
      </c>
      <c r="C118" s="131" t="str">
        <f>IF(実施計画様式!$D194&lt;&gt;"",実施計画様式!I194,"")</f>
        <v/>
      </c>
      <c r="D118" s="131" t="str">
        <f>IF(実施計画様式!$D194&lt;&gt;"",実施計画様式!AA194,"")</f>
        <v/>
      </c>
      <c r="E118" s="131" t="str">
        <f>IF(実施計画様式!$D194&lt;&gt;"",実施計画様式!AE194,"")</f>
        <v/>
      </c>
      <c r="F118" s="131" t="str">
        <f>IF(実施計画様式!$D194&lt;&gt;"",実施計画様式!AG194,"")</f>
        <v/>
      </c>
    </row>
    <row r="119" spans="1:6" ht="198.9" customHeight="1" x14ac:dyDescent="0.2">
      <c r="A119" s="131" t="str">
        <f t="shared" si="1"/>
        <v/>
      </c>
      <c r="B119" s="131" t="str">
        <f>IF(実施計画様式!$D195&lt;&gt;"",実施計画様式!L195,"")</f>
        <v/>
      </c>
      <c r="C119" s="131" t="str">
        <f>IF(実施計画様式!$D195&lt;&gt;"",実施計画様式!I195,"")</f>
        <v/>
      </c>
      <c r="D119" s="131" t="str">
        <f>IF(実施計画様式!$D195&lt;&gt;"",実施計画様式!AA195,"")</f>
        <v/>
      </c>
      <c r="E119" s="131" t="str">
        <f>IF(実施計画様式!$D195&lt;&gt;"",実施計画様式!AE195,"")</f>
        <v/>
      </c>
      <c r="F119" s="131" t="str">
        <f>IF(実施計画様式!$D195&lt;&gt;"",実施計画様式!AG195,"")</f>
        <v/>
      </c>
    </row>
    <row r="120" spans="1:6" ht="198.9" customHeight="1" x14ac:dyDescent="0.2">
      <c r="A120" s="131" t="str">
        <f t="shared" si="1"/>
        <v/>
      </c>
      <c r="B120" s="131" t="str">
        <f>IF(実施計画様式!$D196&lt;&gt;"",実施計画様式!L196,"")</f>
        <v/>
      </c>
      <c r="C120" s="131" t="str">
        <f>IF(実施計画様式!$D196&lt;&gt;"",実施計画様式!I196,"")</f>
        <v/>
      </c>
      <c r="D120" s="131" t="str">
        <f>IF(実施計画様式!$D196&lt;&gt;"",実施計画様式!AA196,"")</f>
        <v/>
      </c>
      <c r="E120" s="131" t="str">
        <f>IF(実施計画様式!$D196&lt;&gt;"",実施計画様式!AE196,"")</f>
        <v/>
      </c>
      <c r="F120" s="131" t="str">
        <f>IF(実施計画様式!$D196&lt;&gt;"",実施計画様式!AG196,"")</f>
        <v/>
      </c>
    </row>
    <row r="121" spans="1:6" ht="198.9" customHeight="1" x14ac:dyDescent="0.2">
      <c r="A121" s="131" t="str">
        <f t="shared" si="1"/>
        <v/>
      </c>
      <c r="B121" s="131" t="str">
        <f>IF(実施計画様式!$D197&lt;&gt;"",実施計画様式!L197,"")</f>
        <v/>
      </c>
      <c r="C121" s="131" t="str">
        <f>IF(実施計画様式!$D197&lt;&gt;"",実施計画様式!I197,"")</f>
        <v/>
      </c>
      <c r="D121" s="131" t="str">
        <f>IF(実施計画様式!$D197&lt;&gt;"",実施計画様式!AA197,"")</f>
        <v/>
      </c>
      <c r="E121" s="131" t="str">
        <f>IF(実施計画様式!$D197&lt;&gt;"",実施計画様式!AE197,"")</f>
        <v/>
      </c>
      <c r="F121" s="131" t="str">
        <f>IF(実施計画様式!$D197&lt;&gt;"",実施計画様式!AG197,"")</f>
        <v/>
      </c>
    </row>
    <row r="122" spans="1:6" ht="198.9" customHeight="1" x14ac:dyDescent="0.2">
      <c r="A122" s="131" t="str">
        <f t="shared" si="1"/>
        <v/>
      </c>
      <c r="B122" s="131" t="str">
        <f>IF(実施計画様式!$D198&lt;&gt;"",実施計画様式!L198,"")</f>
        <v/>
      </c>
      <c r="C122" s="131" t="str">
        <f>IF(実施計画様式!$D198&lt;&gt;"",実施計画様式!I198,"")</f>
        <v/>
      </c>
      <c r="D122" s="131" t="str">
        <f>IF(実施計画様式!$D198&lt;&gt;"",実施計画様式!AA198,"")</f>
        <v/>
      </c>
      <c r="E122" s="131" t="str">
        <f>IF(実施計画様式!$D198&lt;&gt;"",実施計画様式!AE198,"")</f>
        <v/>
      </c>
      <c r="F122" s="131" t="str">
        <f>IF(実施計画様式!$D198&lt;&gt;"",実施計画様式!AG198,"")</f>
        <v/>
      </c>
    </row>
    <row r="123" spans="1:6" ht="198.9" customHeight="1" x14ac:dyDescent="0.2">
      <c r="A123" s="131" t="str">
        <f t="shared" si="1"/>
        <v/>
      </c>
      <c r="B123" s="131" t="str">
        <f>IF(実施計画様式!$D199&lt;&gt;"",実施計画様式!L199,"")</f>
        <v/>
      </c>
      <c r="C123" s="131" t="str">
        <f>IF(実施計画様式!$D199&lt;&gt;"",実施計画様式!I199,"")</f>
        <v/>
      </c>
      <c r="D123" s="131" t="str">
        <f>IF(実施計画様式!$D199&lt;&gt;"",実施計画様式!AA199,"")</f>
        <v/>
      </c>
      <c r="E123" s="131" t="str">
        <f>IF(実施計画様式!$D199&lt;&gt;"",実施計画様式!AE199,"")</f>
        <v/>
      </c>
      <c r="F123" s="131" t="str">
        <f>IF(実施計画様式!$D199&lt;&gt;"",実施計画様式!AG199,"")</f>
        <v/>
      </c>
    </row>
    <row r="124" spans="1:6" ht="198.9" customHeight="1" x14ac:dyDescent="0.2">
      <c r="A124" s="131" t="str">
        <f t="shared" si="1"/>
        <v/>
      </c>
      <c r="B124" s="131" t="str">
        <f>IF(実施計画様式!$D200&lt;&gt;"",実施計画様式!L200,"")</f>
        <v/>
      </c>
      <c r="C124" s="131" t="str">
        <f>IF(実施計画様式!$D200&lt;&gt;"",実施計画様式!I200,"")</f>
        <v/>
      </c>
      <c r="D124" s="131" t="str">
        <f>IF(実施計画様式!$D200&lt;&gt;"",実施計画様式!AA200,"")</f>
        <v/>
      </c>
      <c r="E124" s="131" t="str">
        <f>IF(実施計画様式!$D200&lt;&gt;"",実施計画様式!AE200,"")</f>
        <v/>
      </c>
      <c r="F124" s="131" t="str">
        <f>IF(実施計画様式!$D200&lt;&gt;"",実施計画様式!AG200,"")</f>
        <v/>
      </c>
    </row>
    <row r="125" spans="1:6" ht="198.9" customHeight="1" x14ac:dyDescent="0.2">
      <c r="A125" s="131" t="str">
        <f t="shared" si="1"/>
        <v/>
      </c>
      <c r="B125" s="131" t="str">
        <f>IF(実施計画様式!$D201&lt;&gt;"",実施計画様式!L201,"")</f>
        <v/>
      </c>
      <c r="C125" s="131" t="str">
        <f>IF(実施計画様式!$D201&lt;&gt;"",実施計画様式!I201,"")</f>
        <v/>
      </c>
      <c r="D125" s="131" t="str">
        <f>IF(実施計画様式!$D201&lt;&gt;"",実施計画様式!AA201,"")</f>
        <v/>
      </c>
      <c r="E125" s="131" t="str">
        <f>IF(実施計画様式!$D201&lt;&gt;"",実施計画様式!AE201,"")</f>
        <v/>
      </c>
      <c r="F125" s="131" t="str">
        <f>IF(実施計画様式!$D201&lt;&gt;"",実施計画様式!AG201,"")</f>
        <v/>
      </c>
    </row>
    <row r="126" spans="1:6" ht="198.9" customHeight="1" x14ac:dyDescent="0.2">
      <c r="A126" s="131" t="str">
        <f t="shared" si="1"/>
        <v/>
      </c>
      <c r="B126" s="131" t="str">
        <f>IF(実施計画様式!$D202&lt;&gt;"",実施計画様式!L202,"")</f>
        <v/>
      </c>
      <c r="C126" s="131" t="str">
        <f>IF(実施計画様式!$D202&lt;&gt;"",実施計画様式!I202,"")</f>
        <v/>
      </c>
      <c r="D126" s="131" t="str">
        <f>IF(実施計画様式!$D202&lt;&gt;"",実施計画様式!AA202,"")</f>
        <v/>
      </c>
      <c r="E126" s="131" t="str">
        <f>IF(実施計画様式!$D202&lt;&gt;"",実施計画様式!AE202,"")</f>
        <v/>
      </c>
      <c r="F126" s="131" t="str">
        <f>IF(実施計画様式!$D202&lt;&gt;"",実施計画様式!AG202,"")</f>
        <v/>
      </c>
    </row>
    <row r="127" spans="1:6" ht="198.9" customHeight="1" x14ac:dyDescent="0.2">
      <c r="A127" s="131" t="str">
        <f t="shared" si="1"/>
        <v/>
      </c>
      <c r="B127" s="131" t="str">
        <f>IF(実施計画様式!$D203&lt;&gt;"",実施計画様式!L203,"")</f>
        <v/>
      </c>
      <c r="C127" s="131" t="str">
        <f>IF(実施計画様式!$D203&lt;&gt;"",実施計画様式!I203,"")</f>
        <v/>
      </c>
      <c r="D127" s="131" t="str">
        <f>IF(実施計画様式!$D203&lt;&gt;"",実施計画様式!AA203,"")</f>
        <v/>
      </c>
      <c r="E127" s="131" t="str">
        <f>IF(実施計画様式!$D203&lt;&gt;"",実施計画様式!AE203,"")</f>
        <v/>
      </c>
      <c r="F127" s="131" t="str">
        <f>IF(実施計画様式!$D203&lt;&gt;"",実施計画様式!AG203,"")</f>
        <v/>
      </c>
    </row>
    <row r="128" spans="1:6" ht="198.9" customHeight="1" x14ac:dyDescent="0.2">
      <c r="A128" s="131" t="str">
        <f t="shared" si="1"/>
        <v/>
      </c>
      <c r="B128" s="131" t="str">
        <f>IF(実施計画様式!$D204&lt;&gt;"",実施計画様式!L204,"")</f>
        <v/>
      </c>
      <c r="C128" s="131" t="str">
        <f>IF(実施計画様式!$D204&lt;&gt;"",実施計画様式!I204,"")</f>
        <v/>
      </c>
      <c r="D128" s="131" t="str">
        <f>IF(実施計画様式!$D204&lt;&gt;"",実施計画様式!AA204,"")</f>
        <v/>
      </c>
      <c r="E128" s="131" t="str">
        <f>IF(実施計画様式!$D204&lt;&gt;"",実施計画様式!AE204,"")</f>
        <v/>
      </c>
      <c r="F128" s="131" t="str">
        <f>IF(実施計画様式!$D204&lt;&gt;"",実施計画様式!AG204,"")</f>
        <v/>
      </c>
    </row>
    <row r="129" spans="1:6" ht="198.9" customHeight="1" x14ac:dyDescent="0.2">
      <c r="A129" s="131" t="str">
        <f t="shared" si="1"/>
        <v/>
      </c>
      <c r="B129" s="131" t="str">
        <f>IF(実施計画様式!$D205&lt;&gt;"",実施計画様式!L205,"")</f>
        <v/>
      </c>
      <c r="C129" s="131" t="str">
        <f>IF(実施計画様式!$D205&lt;&gt;"",実施計画様式!I205,"")</f>
        <v/>
      </c>
      <c r="D129" s="131" t="str">
        <f>IF(実施計画様式!$D205&lt;&gt;"",実施計画様式!AA205,"")</f>
        <v/>
      </c>
      <c r="E129" s="131" t="str">
        <f>IF(実施計画様式!$D205&lt;&gt;"",実施計画様式!AE205,"")</f>
        <v/>
      </c>
      <c r="F129" s="131" t="str">
        <f>IF(実施計画様式!$D205&lt;&gt;"",実施計画様式!AG205,"")</f>
        <v/>
      </c>
    </row>
    <row r="130" spans="1:6" ht="198.9" customHeight="1" x14ac:dyDescent="0.2">
      <c r="A130" s="131" t="str">
        <f t="shared" si="1"/>
        <v/>
      </c>
      <c r="B130" s="131" t="str">
        <f>IF(実施計画様式!$D206&lt;&gt;"",実施計画様式!L206,"")</f>
        <v/>
      </c>
      <c r="C130" s="131" t="str">
        <f>IF(実施計画様式!$D206&lt;&gt;"",実施計画様式!I206,"")</f>
        <v/>
      </c>
      <c r="D130" s="131" t="str">
        <f>IF(実施計画様式!$D206&lt;&gt;"",実施計画様式!AA206,"")</f>
        <v/>
      </c>
      <c r="E130" s="131" t="str">
        <f>IF(実施計画様式!$D206&lt;&gt;"",実施計画様式!AE206,"")</f>
        <v/>
      </c>
      <c r="F130" s="131" t="str">
        <f>IF(実施計画様式!$D206&lt;&gt;"",実施計画様式!AG206,"")</f>
        <v/>
      </c>
    </row>
    <row r="131" spans="1:6" ht="198.9" customHeight="1" x14ac:dyDescent="0.2">
      <c r="A131" s="131" t="str">
        <f t="shared" si="1"/>
        <v/>
      </c>
      <c r="B131" s="131" t="str">
        <f>IF(実施計画様式!$D207&lt;&gt;"",実施計画様式!L207,"")</f>
        <v/>
      </c>
      <c r="C131" s="131" t="str">
        <f>IF(実施計画様式!$D207&lt;&gt;"",実施計画様式!I207,"")</f>
        <v/>
      </c>
      <c r="D131" s="131" t="str">
        <f>IF(実施計画様式!$D207&lt;&gt;"",実施計画様式!AA207,"")</f>
        <v/>
      </c>
      <c r="E131" s="131" t="str">
        <f>IF(実施計画様式!$D207&lt;&gt;"",実施計画様式!AE207,"")</f>
        <v/>
      </c>
      <c r="F131" s="131" t="str">
        <f>IF(実施計画様式!$D207&lt;&gt;"",実施計画様式!AG207,"")</f>
        <v/>
      </c>
    </row>
    <row r="132" spans="1:6" ht="198.9" customHeight="1" x14ac:dyDescent="0.2">
      <c r="A132" s="131" t="str">
        <f t="shared" si="1"/>
        <v/>
      </c>
      <c r="B132" s="131" t="str">
        <f>IF(実施計画様式!$D208&lt;&gt;"",実施計画様式!L208,"")</f>
        <v/>
      </c>
      <c r="C132" s="131" t="str">
        <f>IF(実施計画様式!$D208&lt;&gt;"",実施計画様式!I208,"")</f>
        <v/>
      </c>
      <c r="D132" s="131" t="str">
        <f>IF(実施計画様式!$D208&lt;&gt;"",実施計画様式!AA208,"")</f>
        <v/>
      </c>
      <c r="E132" s="131" t="str">
        <f>IF(実施計画様式!$D208&lt;&gt;"",実施計画様式!AE208,"")</f>
        <v/>
      </c>
      <c r="F132" s="131" t="str">
        <f>IF(実施計画様式!$D208&lt;&gt;"",実施計画様式!AG208,"")</f>
        <v/>
      </c>
    </row>
    <row r="133" spans="1:6" ht="198.9" customHeight="1" x14ac:dyDescent="0.2">
      <c r="A133" s="131" t="str">
        <f t="shared" ref="A133:A196" si="2">IF(B133="","",A132+1)</f>
        <v/>
      </c>
      <c r="B133" s="131" t="str">
        <f>IF(実施計画様式!$D209&lt;&gt;"",実施計画様式!L209,"")</f>
        <v/>
      </c>
      <c r="C133" s="131" t="str">
        <f>IF(実施計画様式!$D209&lt;&gt;"",実施計画様式!I209,"")</f>
        <v/>
      </c>
      <c r="D133" s="131" t="str">
        <f>IF(実施計画様式!$D209&lt;&gt;"",実施計画様式!AA209,"")</f>
        <v/>
      </c>
      <c r="E133" s="131" t="str">
        <f>IF(実施計画様式!$D209&lt;&gt;"",実施計画様式!AE209,"")</f>
        <v/>
      </c>
      <c r="F133" s="131" t="str">
        <f>IF(実施計画様式!$D209&lt;&gt;"",実施計画様式!AG209,"")</f>
        <v/>
      </c>
    </row>
    <row r="134" spans="1:6" ht="198.9" customHeight="1" x14ac:dyDescent="0.2">
      <c r="A134" s="131" t="str">
        <f t="shared" si="2"/>
        <v/>
      </c>
      <c r="B134" s="131" t="str">
        <f>IF(実施計画様式!$D210&lt;&gt;"",実施計画様式!L210,"")</f>
        <v/>
      </c>
      <c r="C134" s="131" t="str">
        <f>IF(実施計画様式!$D210&lt;&gt;"",実施計画様式!I210,"")</f>
        <v/>
      </c>
      <c r="D134" s="131" t="str">
        <f>IF(実施計画様式!$D210&lt;&gt;"",実施計画様式!AA210,"")</f>
        <v/>
      </c>
      <c r="E134" s="131" t="str">
        <f>IF(実施計画様式!$D210&lt;&gt;"",実施計画様式!AE210,"")</f>
        <v/>
      </c>
      <c r="F134" s="131" t="str">
        <f>IF(実施計画様式!$D210&lt;&gt;"",実施計画様式!AG210,"")</f>
        <v/>
      </c>
    </row>
    <row r="135" spans="1:6" ht="198.9" customHeight="1" x14ac:dyDescent="0.2">
      <c r="A135" s="131" t="str">
        <f t="shared" si="2"/>
        <v/>
      </c>
      <c r="B135" s="131" t="str">
        <f>IF(実施計画様式!$D211&lt;&gt;"",実施計画様式!L211,"")</f>
        <v/>
      </c>
      <c r="C135" s="131" t="str">
        <f>IF(実施計画様式!$D211&lt;&gt;"",実施計画様式!I211,"")</f>
        <v/>
      </c>
      <c r="D135" s="131" t="str">
        <f>IF(実施計画様式!$D211&lt;&gt;"",実施計画様式!AA211,"")</f>
        <v/>
      </c>
      <c r="E135" s="131" t="str">
        <f>IF(実施計画様式!$D211&lt;&gt;"",実施計画様式!AE211,"")</f>
        <v/>
      </c>
      <c r="F135" s="131" t="str">
        <f>IF(実施計画様式!$D211&lt;&gt;"",実施計画様式!AG211,"")</f>
        <v/>
      </c>
    </row>
    <row r="136" spans="1:6" ht="198.9" customHeight="1" x14ac:dyDescent="0.2">
      <c r="A136" s="131" t="str">
        <f t="shared" si="2"/>
        <v/>
      </c>
      <c r="B136" s="131" t="str">
        <f>IF(実施計画様式!$D212&lt;&gt;"",実施計画様式!L212,"")</f>
        <v/>
      </c>
      <c r="C136" s="131" t="str">
        <f>IF(実施計画様式!$D212&lt;&gt;"",実施計画様式!I212,"")</f>
        <v/>
      </c>
      <c r="D136" s="131" t="str">
        <f>IF(実施計画様式!$D212&lt;&gt;"",実施計画様式!AA212,"")</f>
        <v/>
      </c>
      <c r="E136" s="131" t="str">
        <f>IF(実施計画様式!$D212&lt;&gt;"",実施計画様式!AE212,"")</f>
        <v/>
      </c>
      <c r="F136" s="131" t="str">
        <f>IF(実施計画様式!$D212&lt;&gt;"",実施計画様式!AG212,"")</f>
        <v/>
      </c>
    </row>
    <row r="137" spans="1:6" ht="198.9" customHeight="1" x14ac:dyDescent="0.2">
      <c r="A137" s="131" t="str">
        <f t="shared" si="2"/>
        <v/>
      </c>
      <c r="B137" s="131" t="str">
        <f>IF(実施計画様式!$D213&lt;&gt;"",実施計画様式!L213,"")</f>
        <v/>
      </c>
      <c r="C137" s="131" t="str">
        <f>IF(実施計画様式!$D213&lt;&gt;"",実施計画様式!I213,"")</f>
        <v/>
      </c>
      <c r="D137" s="131" t="str">
        <f>IF(実施計画様式!$D213&lt;&gt;"",実施計画様式!AA213,"")</f>
        <v/>
      </c>
      <c r="E137" s="131" t="str">
        <f>IF(実施計画様式!$D213&lt;&gt;"",実施計画様式!AE213,"")</f>
        <v/>
      </c>
      <c r="F137" s="131" t="str">
        <f>IF(実施計画様式!$D213&lt;&gt;"",実施計画様式!AG213,"")</f>
        <v/>
      </c>
    </row>
    <row r="138" spans="1:6" ht="198.9" customHeight="1" x14ac:dyDescent="0.2">
      <c r="A138" s="131" t="str">
        <f t="shared" si="2"/>
        <v/>
      </c>
      <c r="B138" s="131" t="str">
        <f>IF(実施計画様式!$D214&lt;&gt;"",実施計画様式!L214,"")</f>
        <v/>
      </c>
      <c r="C138" s="131" t="str">
        <f>IF(実施計画様式!$D214&lt;&gt;"",実施計画様式!I214,"")</f>
        <v/>
      </c>
      <c r="D138" s="131" t="str">
        <f>IF(実施計画様式!$D214&lt;&gt;"",実施計画様式!AA214,"")</f>
        <v/>
      </c>
      <c r="E138" s="131" t="str">
        <f>IF(実施計画様式!$D214&lt;&gt;"",実施計画様式!AE214,"")</f>
        <v/>
      </c>
      <c r="F138" s="131" t="str">
        <f>IF(実施計画様式!$D214&lt;&gt;"",実施計画様式!AG214,"")</f>
        <v/>
      </c>
    </row>
    <row r="139" spans="1:6" ht="198.9" customHeight="1" x14ac:dyDescent="0.2">
      <c r="A139" s="131" t="str">
        <f t="shared" si="2"/>
        <v/>
      </c>
      <c r="B139" s="131" t="str">
        <f>IF(実施計画様式!$D215&lt;&gt;"",実施計画様式!L215,"")</f>
        <v/>
      </c>
      <c r="C139" s="131" t="str">
        <f>IF(実施計画様式!$D215&lt;&gt;"",実施計画様式!I215,"")</f>
        <v/>
      </c>
      <c r="D139" s="131" t="str">
        <f>IF(実施計画様式!$D215&lt;&gt;"",実施計画様式!AA215,"")</f>
        <v/>
      </c>
      <c r="E139" s="131" t="str">
        <f>IF(実施計画様式!$D215&lt;&gt;"",実施計画様式!AE215,"")</f>
        <v/>
      </c>
      <c r="F139" s="131" t="str">
        <f>IF(実施計画様式!$D215&lt;&gt;"",実施計画様式!AG215,"")</f>
        <v/>
      </c>
    </row>
    <row r="140" spans="1:6" ht="198.9" customHeight="1" x14ac:dyDescent="0.2">
      <c r="A140" s="131" t="str">
        <f t="shared" si="2"/>
        <v/>
      </c>
      <c r="B140" s="131" t="str">
        <f>IF(実施計画様式!$D216&lt;&gt;"",実施計画様式!L216,"")</f>
        <v/>
      </c>
      <c r="C140" s="131" t="str">
        <f>IF(実施計画様式!$D216&lt;&gt;"",実施計画様式!I216,"")</f>
        <v/>
      </c>
      <c r="D140" s="131" t="str">
        <f>IF(実施計画様式!$D216&lt;&gt;"",実施計画様式!AA216,"")</f>
        <v/>
      </c>
      <c r="E140" s="131" t="str">
        <f>IF(実施計画様式!$D216&lt;&gt;"",実施計画様式!AE216,"")</f>
        <v/>
      </c>
      <c r="F140" s="131" t="str">
        <f>IF(実施計画様式!$D216&lt;&gt;"",実施計画様式!AG216,"")</f>
        <v/>
      </c>
    </row>
    <row r="141" spans="1:6" ht="198.9" customHeight="1" x14ac:dyDescent="0.2">
      <c r="A141" s="131" t="str">
        <f t="shared" si="2"/>
        <v/>
      </c>
      <c r="B141" s="131" t="str">
        <f>IF(実施計画様式!$D217&lt;&gt;"",実施計画様式!L217,"")</f>
        <v/>
      </c>
      <c r="C141" s="131" t="str">
        <f>IF(実施計画様式!$D217&lt;&gt;"",実施計画様式!I217,"")</f>
        <v/>
      </c>
      <c r="D141" s="131" t="str">
        <f>IF(実施計画様式!$D217&lt;&gt;"",実施計画様式!AA217,"")</f>
        <v/>
      </c>
      <c r="E141" s="131" t="str">
        <f>IF(実施計画様式!$D217&lt;&gt;"",実施計画様式!AE217,"")</f>
        <v/>
      </c>
      <c r="F141" s="131" t="str">
        <f>IF(実施計画様式!$D217&lt;&gt;"",実施計画様式!AG217,"")</f>
        <v/>
      </c>
    </row>
    <row r="142" spans="1:6" ht="198.9" customHeight="1" x14ac:dyDescent="0.2">
      <c r="A142" s="131" t="str">
        <f t="shared" si="2"/>
        <v/>
      </c>
      <c r="B142" s="131" t="str">
        <f>IF(実施計画様式!$D218&lt;&gt;"",実施計画様式!L218,"")</f>
        <v/>
      </c>
      <c r="C142" s="131" t="str">
        <f>IF(実施計画様式!$D218&lt;&gt;"",実施計画様式!I218,"")</f>
        <v/>
      </c>
      <c r="D142" s="131" t="str">
        <f>IF(実施計画様式!$D218&lt;&gt;"",実施計画様式!AA218,"")</f>
        <v/>
      </c>
      <c r="E142" s="131" t="str">
        <f>IF(実施計画様式!$D218&lt;&gt;"",実施計画様式!AE218,"")</f>
        <v/>
      </c>
      <c r="F142" s="131" t="str">
        <f>IF(実施計画様式!$D218&lt;&gt;"",実施計画様式!AG218,"")</f>
        <v/>
      </c>
    </row>
    <row r="143" spans="1:6" ht="198.9" customHeight="1" x14ac:dyDescent="0.2">
      <c r="A143" s="131" t="str">
        <f t="shared" si="2"/>
        <v/>
      </c>
      <c r="B143" s="131" t="str">
        <f>IF(実施計画様式!$D219&lt;&gt;"",実施計画様式!L219,"")</f>
        <v/>
      </c>
      <c r="C143" s="131" t="str">
        <f>IF(実施計画様式!$D219&lt;&gt;"",実施計画様式!I219,"")</f>
        <v/>
      </c>
      <c r="D143" s="131" t="str">
        <f>IF(実施計画様式!$D219&lt;&gt;"",実施計画様式!AA219,"")</f>
        <v/>
      </c>
      <c r="E143" s="131" t="str">
        <f>IF(実施計画様式!$D219&lt;&gt;"",実施計画様式!AE219,"")</f>
        <v/>
      </c>
      <c r="F143" s="131" t="str">
        <f>IF(実施計画様式!$D219&lt;&gt;"",実施計画様式!AG219,"")</f>
        <v/>
      </c>
    </row>
    <row r="144" spans="1:6" ht="198.9" customHeight="1" x14ac:dyDescent="0.2">
      <c r="A144" s="131" t="str">
        <f t="shared" si="2"/>
        <v/>
      </c>
      <c r="B144" s="131" t="str">
        <f>IF(実施計画様式!$D220&lt;&gt;"",実施計画様式!L220,"")</f>
        <v/>
      </c>
      <c r="C144" s="131" t="str">
        <f>IF(実施計画様式!$D220&lt;&gt;"",実施計画様式!I220,"")</f>
        <v/>
      </c>
      <c r="D144" s="131" t="str">
        <f>IF(実施計画様式!$D220&lt;&gt;"",実施計画様式!AA220,"")</f>
        <v/>
      </c>
      <c r="E144" s="131" t="str">
        <f>IF(実施計画様式!$D220&lt;&gt;"",実施計画様式!AE220,"")</f>
        <v/>
      </c>
      <c r="F144" s="131" t="str">
        <f>IF(実施計画様式!$D220&lt;&gt;"",実施計画様式!AG220,"")</f>
        <v/>
      </c>
    </row>
    <row r="145" spans="1:6" ht="198.9" customHeight="1" x14ac:dyDescent="0.2">
      <c r="A145" s="131" t="str">
        <f t="shared" si="2"/>
        <v/>
      </c>
      <c r="B145" s="131" t="str">
        <f>IF(実施計画様式!$D221&lt;&gt;"",実施計画様式!L221,"")</f>
        <v/>
      </c>
      <c r="C145" s="131" t="str">
        <f>IF(実施計画様式!$D221&lt;&gt;"",実施計画様式!I221,"")</f>
        <v/>
      </c>
      <c r="D145" s="131" t="str">
        <f>IF(実施計画様式!$D221&lt;&gt;"",実施計画様式!AA221,"")</f>
        <v/>
      </c>
      <c r="E145" s="131" t="str">
        <f>IF(実施計画様式!$D221&lt;&gt;"",実施計画様式!AE221,"")</f>
        <v/>
      </c>
      <c r="F145" s="131" t="str">
        <f>IF(実施計画様式!$D221&lt;&gt;"",実施計画様式!AG221,"")</f>
        <v/>
      </c>
    </row>
    <row r="146" spans="1:6" ht="198.9" customHeight="1" x14ac:dyDescent="0.2">
      <c r="A146" s="131" t="str">
        <f t="shared" si="2"/>
        <v/>
      </c>
      <c r="B146" s="131" t="str">
        <f>IF(実施計画様式!$D222&lt;&gt;"",実施計画様式!L222,"")</f>
        <v/>
      </c>
      <c r="C146" s="131" t="str">
        <f>IF(実施計画様式!$D222&lt;&gt;"",実施計画様式!I222,"")</f>
        <v/>
      </c>
      <c r="D146" s="131" t="str">
        <f>IF(実施計画様式!$D222&lt;&gt;"",実施計画様式!AA222,"")</f>
        <v/>
      </c>
      <c r="E146" s="131" t="str">
        <f>IF(実施計画様式!$D222&lt;&gt;"",実施計画様式!AE222,"")</f>
        <v/>
      </c>
      <c r="F146" s="131" t="str">
        <f>IF(実施計画様式!$D222&lt;&gt;"",実施計画様式!AG222,"")</f>
        <v/>
      </c>
    </row>
    <row r="147" spans="1:6" ht="198.9" customHeight="1" x14ac:dyDescent="0.2">
      <c r="A147" s="131" t="str">
        <f t="shared" si="2"/>
        <v/>
      </c>
      <c r="B147" s="131" t="str">
        <f>IF(実施計画様式!$D223&lt;&gt;"",実施計画様式!L223,"")</f>
        <v/>
      </c>
      <c r="C147" s="131" t="str">
        <f>IF(実施計画様式!$D223&lt;&gt;"",実施計画様式!I223,"")</f>
        <v/>
      </c>
      <c r="D147" s="131" t="str">
        <f>IF(実施計画様式!$D223&lt;&gt;"",実施計画様式!AA223,"")</f>
        <v/>
      </c>
      <c r="E147" s="131" t="str">
        <f>IF(実施計画様式!$D223&lt;&gt;"",実施計画様式!AE223,"")</f>
        <v/>
      </c>
      <c r="F147" s="131" t="str">
        <f>IF(実施計画様式!$D223&lt;&gt;"",実施計画様式!AG223,"")</f>
        <v/>
      </c>
    </row>
    <row r="148" spans="1:6" ht="198.9" customHeight="1" x14ac:dyDescent="0.2">
      <c r="A148" s="131" t="str">
        <f t="shared" si="2"/>
        <v/>
      </c>
      <c r="B148" s="131" t="str">
        <f>IF(実施計画様式!$D224&lt;&gt;"",実施計画様式!L224,"")</f>
        <v/>
      </c>
      <c r="C148" s="131" t="str">
        <f>IF(実施計画様式!$D224&lt;&gt;"",実施計画様式!I224,"")</f>
        <v/>
      </c>
      <c r="D148" s="131" t="str">
        <f>IF(実施計画様式!$D224&lt;&gt;"",実施計画様式!AA224,"")</f>
        <v/>
      </c>
      <c r="E148" s="131" t="str">
        <f>IF(実施計画様式!$D224&lt;&gt;"",実施計画様式!AE224,"")</f>
        <v/>
      </c>
      <c r="F148" s="131" t="str">
        <f>IF(実施計画様式!$D224&lt;&gt;"",実施計画様式!AG224,"")</f>
        <v/>
      </c>
    </row>
    <row r="149" spans="1:6" ht="198.9" customHeight="1" x14ac:dyDescent="0.2">
      <c r="A149" s="131" t="str">
        <f t="shared" si="2"/>
        <v/>
      </c>
      <c r="B149" s="131" t="str">
        <f>IF(実施計画様式!$D225&lt;&gt;"",実施計画様式!L225,"")</f>
        <v/>
      </c>
      <c r="C149" s="131" t="str">
        <f>IF(実施計画様式!$D225&lt;&gt;"",実施計画様式!I225,"")</f>
        <v/>
      </c>
      <c r="D149" s="131" t="str">
        <f>IF(実施計画様式!$D225&lt;&gt;"",実施計画様式!AA225,"")</f>
        <v/>
      </c>
      <c r="E149" s="131" t="str">
        <f>IF(実施計画様式!$D225&lt;&gt;"",実施計画様式!AE225,"")</f>
        <v/>
      </c>
      <c r="F149" s="131" t="str">
        <f>IF(実施計画様式!$D225&lt;&gt;"",実施計画様式!AG225,"")</f>
        <v/>
      </c>
    </row>
    <row r="150" spans="1:6" ht="198.9" customHeight="1" x14ac:dyDescent="0.2">
      <c r="A150" s="131" t="str">
        <f t="shared" si="2"/>
        <v/>
      </c>
      <c r="B150" s="131" t="str">
        <f>IF(実施計画様式!$D226&lt;&gt;"",実施計画様式!L226,"")</f>
        <v/>
      </c>
      <c r="C150" s="131" t="str">
        <f>IF(実施計画様式!$D226&lt;&gt;"",実施計画様式!I226,"")</f>
        <v/>
      </c>
      <c r="D150" s="131" t="str">
        <f>IF(実施計画様式!$D226&lt;&gt;"",実施計画様式!AA226,"")</f>
        <v/>
      </c>
      <c r="E150" s="131" t="str">
        <f>IF(実施計画様式!$D226&lt;&gt;"",実施計画様式!AE226,"")</f>
        <v/>
      </c>
      <c r="F150" s="131" t="str">
        <f>IF(実施計画様式!$D226&lt;&gt;"",実施計画様式!AG226,"")</f>
        <v/>
      </c>
    </row>
    <row r="151" spans="1:6" ht="198.9" customHeight="1" x14ac:dyDescent="0.2">
      <c r="A151" s="131" t="str">
        <f t="shared" si="2"/>
        <v/>
      </c>
      <c r="B151" s="131" t="str">
        <f>IF(実施計画様式!$D227&lt;&gt;"",実施計画様式!L227,"")</f>
        <v/>
      </c>
      <c r="C151" s="131" t="str">
        <f>IF(実施計画様式!$D227&lt;&gt;"",実施計画様式!I227,"")</f>
        <v/>
      </c>
      <c r="D151" s="131" t="str">
        <f>IF(実施計画様式!$D227&lt;&gt;"",実施計画様式!AA227,"")</f>
        <v/>
      </c>
      <c r="E151" s="131" t="str">
        <f>IF(実施計画様式!$D227&lt;&gt;"",実施計画様式!AE227,"")</f>
        <v/>
      </c>
      <c r="F151" s="131" t="str">
        <f>IF(実施計画様式!$D227&lt;&gt;"",実施計画様式!AG227,"")</f>
        <v/>
      </c>
    </row>
    <row r="152" spans="1:6" ht="198.9" customHeight="1" x14ac:dyDescent="0.2">
      <c r="A152" s="131" t="str">
        <f t="shared" si="2"/>
        <v/>
      </c>
      <c r="B152" s="131" t="str">
        <f>IF(実施計画様式!$D228&lt;&gt;"",実施計画様式!L228,"")</f>
        <v/>
      </c>
      <c r="C152" s="131" t="str">
        <f>IF(実施計画様式!$D228&lt;&gt;"",実施計画様式!I228,"")</f>
        <v/>
      </c>
      <c r="D152" s="131" t="str">
        <f>IF(実施計画様式!$D228&lt;&gt;"",実施計画様式!AA228,"")</f>
        <v/>
      </c>
      <c r="E152" s="131" t="str">
        <f>IF(実施計画様式!$D228&lt;&gt;"",実施計画様式!AE228,"")</f>
        <v/>
      </c>
      <c r="F152" s="131" t="str">
        <f>IF(実施計画様式!$D228&lt;&gt;"",実施計画様式!AG228,"")</f>
        <v/>
      </c>
    </row>
    <row r="153" spans="1:6" ht="198.9" customHeight="1" x14ac:dyDescent="0.2">
      <c r="A153" s="131" t="str">
        <f t="shared" si="2"/>
        <v/>
      </c>
      <c r="B153" s="131" t="str">
        <f>IF(実施計画様式!$D229&lt;&gt;"",実施計画様式!L229,"")</f>
        <v/>
      </c>
      <c r="C153" s="131" t="str">
        <f>IF(実施計画様式!$D229&lt;&gt;"",実施計画様式!I229,"")</f>
        <v/>
      </c>
      <c r="D153" s="131" t="str">
        <f>IF(実施計画様式!$D229&lt;&gt;"",実施計画様式!AA229,"")</f>
        <v/>
      </c>
      <c r="E153" s="131" t="str">
        <f>IF(実施計画様式!$D229&lt;&gt;"",実施計画様式!AE229,"")</f>
        <v/>
      </c>
      <c r="F153" s="131" t="str">
        <f>IF(実施計画様式!$D229&lt;&gt;"",実施計画様式!AG229,"")</f>
        <v/>
      </c>
    </row>
    <row r="154" spans="1:6" ht="198.9" customHeight="1" x14ac:dyDescent="0.2">
      <c r="A154" s="131" t="str">
        <f t="shared" si="2"/>
        <v/>
      </c>
      <c r="B154" s="131" t="str">
        <f>IF(実施計画様式!$D230&lt;&gt;"",実施計画様式!L230,"")</f>
        <v/>
      </c>
      <c r="C154" s="131" t="str">
        <f>IF(実施計画様式!$D230&lt;&gt;"",実施計画様式!I230,"")</f>
        <v/>
      </c>
      <c r="D154" s="131" t="str">
        <f>IF(実施計画様式!$D230&lt;&gt;"",実施計画様式!AA230,"")</f>
        <v/>
      </c>
      <c r="E154" s="131" t="str">
        <f>IF(実施計画様式!$D230&lt;&gt;"",実施計画様式!AE230,"")</f>
        <v/>
      </c>
      <c r="F154" s="131" t="str">
        <f>IF(実施計画様式!$D230&lt;&gt;"",実施計画様式!AG230,"")</f>
        <v/>
      </c>
    </row>
    <row r="155" spans="1:6" ht="198.9" customHeight="1" x14ac:dyDescent="0.2">
      <c r="A155" s="131" t="str">
        <f t="shared" si="2"/>
        <v/>
      </c>
      <c r="B155" s="131" t="str">
        <f>IF(実施計画様式!$D231&lt;&gt;"",実施計画様式!L231,"")</f>
        <v/>
      </c>
      <c r="C155" s="131" t="str">
        <f>IF(実施計画様式!$D231&lt;&gt;"",実施計画様式!I231,"")</f>
        <v/>
      </c>
      <c r="D155" s="131" t="str">
        <f>IF(実施計画様式!$D231&lt;&gt;"",実施計画様式!AA231,"")</f>
        <v/>
      </c>
      <c r="E155" s="131" t="str">
        <f>IF(実施計画様式!$D231&lt;&gt;"",実施計画様式!AE231,"")</f>
        <v/>
      </c>
      <c r="F155" s="131" t="str">
        <f>IF(実施計画様式!$D231&lt;&gt;"",実施計画様式!AG231,"")</f>
        <v/>
      </c>
    </row>
    <row r="156" spans="1:6" ht="198.9" customHeight="1" x14ac:dyDescent="0.2">
      <c r="A156" s="131" t="str">
        <f t="shared" si="2"/>
        <v/>
      </c>
      <c r="B156" s="131" t="str">
        <f>IF(実施計画様式!$D232&lt;&gt;"",実施計画様式!L232,"")</f>
        <v/>
      </c>
      <c r="C156" s="131" t="str">
        <f>IF(実施計画様式!$D232&lt;&gt;"",実施計画様式!I232,"")</f>
        <v/>
      </c>
      <c r="D156" s="131" t="str">
        <f>IF(実施計画様式!$D232&lt;&gt;"",実施計画様式!AA232,"")</f>
        <v/>
      </c>
      <c r="E156" s="131" t="str">
        <f>IF(実施計画様式!$D232&lt;&gt;"",実施計画様式!AE232,"")</f>
        <v/>
      </c>
      <c r="F156" s="131" t="str">
        <f>IF(実施計画様式!$D232&lt;&gt;"",実施計画様式!AG232,"")</f>
        <v/>
      </c>
    </row>
    <row r="157" spans="1:6" ht="198.9" customHeight="1" x14ac:dyDescent="0.2">
      <c r="A157" s="131" t="str">
        <f t="shared" si="2"/>
        <v/>
      </c>
      <c r="B157" s="131" t="str">
        <f>IF(実施計画様式!$D233&lt;&gt;"",実施計画様式!L233,"")</f>
        <v/>
      </c>
      <c r="C157" s="131" t="str">
        <f>IF(実施計画様式!$D233&lt;&gt;"",実施計画様式!I233,"")</f>
        <v/>
      </c>
      <c r="D157" s="131" t="str">
        <f>IF(実施計画様式!$D233&lt;&gt;"",実施計画様式!AA233,"")</f>
        <v/>
      </c>
      <c r="E157" s="131" t="str">
        <f>IF(実施計画様式!$D233&lt;&gt;"",実施計画様式!AE233,"")</f>
        <v/>
      </c>
      <c r="F157" s="131" t="str">
        <f>IF(実施計画様式!$D233&lt;&gt;"",実施計画様式!AG233,"")</f>
        <v/>
      </c>
    </row>
    <row r="158" spans="1:6" ht="198.9" customHeight="1" x14ac:dyDescent="0.2">
      <c r="A158" s="131" t="str">
        <f t="shared" si="2"/>
        <v/>
      </c>
      <c r="B158" s="131" t="str">
        <f>IF(実施計画様式!$D234&lt;&gt;"",実施計画様式!L234,"")</f>
        <v/>
      </c>
      <c r="C158" s="131" t="str">
        <f>IF(実施計画様式!$D234&lt;&gt;"",実施計画様式!I234,"")</f>
        <v/>
      </c>
      <c r="D158" s="131" t="str">
        <f>IF(実施計画様式!$D234&lt;&gt;"",実施計画様式!AA234,"")</f>
        <v/>
      </c>
      <c r="E158" s="131" t="str">
        <f>IF(実施計画様式!$D234&lt;&gt;"",実施計画様式!AE234,"")</f>
        <v/>
      </c>
      <c r="F158" s="131" t="str">
        <f>IF(実施計画様式!$D234&lt;&gt;"",実施計画様式!AG234,"")</f>
        <v/>
      </c>
    </row>
    <row r="159" spans="1:6" ht="198.9" customHeight="1" x14ac:dyDescent="0.2">
      <c r="A159" s="131" t="str">
        <f t="shared" si="2"/>
        <v/>
      </c>
      <c r="B159" s="131" t="str">
        <f>IF(実施計画様式!$D235&lt;&gt;"",実施計画様式!L235,"")</f>
        <v/>
      </c>
      <c r="C159" s="131" t="str">
        <f>IF(実施計画様式!$D235&lt;&gt;"",実施計画様式!I235,"")</f>
        <v/>
      </c>
      <c r="D159" s="131" t="str">
        <f>IF(実施計画様式!$D235&lt;&gt;"",実施計画様式!AA235,"")</f>
        <v/>
      </c>
      <c r="E159" s="131" t="str">
        <f>IF(実施計画様式!$D235&lt;&gt;"",実施計画様式!AE235,"")</f>
        <v/>
      </c>
      <c r="F159" s="131" t="str">
        <f>IF(実施計画様式!$D235&lt;&gt;"",実施計画様式!AG235,"")</f>
        <v/>
      </c>
    </row>
    <row r="160" spans="1:6" ht="198.9" customHeight="1" x14ac:dyDescent="0.2">
      <c r="A160" s="131" t="str">
        <f t="shared" si="2"/>
        <v/>
      </c>
      <c r="B160" s="131" t="str">
        <f>IF(実施計画様式!$D236&lt;&gt;"",実施計画様式!L236,"")</f>
        <v/>
      </c>
      <c r="C160" s="131" t="str">
        <f>IF(実施計画様式!$D236&lt;&gt;"",実施計画様式!I236,"")</f>
        <v/>
      </c>
      <c r="D160" s="131" t="str">
        <f>IF(実施計画様式!$D236&lt;&gt;"",実施計画様式!AA236,"")</f>
        <v/>
      </c>
      <c r="E160" s="131" t="str">
        <f>IF(実施計画様式!$D236&lt;&gt;"",実施計画様式!AE236,"")</f>
        <v/>
      </c>
      <c r="F160" s="131" t="str">
        <f>IF(実施計画様式!$D236&lt;&gt;"",実施計画様式!AG236,"")</f>
        <v/>
      </c>
    </row>
    <row r="161" spans="1:6" ht="198.9" customHeight="1" x14ac:dyDescent="0.2">
      <c r="A161" s="131" t="str">
        <f t="shared" si="2"/>
        <v/>
      </c>
      <c r="B161" s="131" t="str">
        <f>IF(実施計画様式!$D237&lt;&gt;"",実施計画様式!L237,"")</f>
        <v/>
      </c>
      <c r="C161" s="131" t="str">
        <f>IF(実施計画様式!$D237&lt;&gt;"",実施計画様式!I237,"")</f>
        <v/>
      </c>
      <c r="D161" s="131" t="str">
        <f>IF(実施計画様式!$D237&lt;&gt;"",実施計画様式!AA237,"")</f>
        <v/>
      </c>
      <c r="E161" s="131" t="str">
        <f>IF(実施計画様式!$D237&lt;&gt;"",実施計画様式!AE237,"")</f>
        <v/>
      </c>
      <c r="F161" s="131" t="str">
        <f>IF(実施計画様式!$D237&lt;&gt;"",実施計画様式!AG237,"")</f>
        <v/>
      </c>
    </row>
    <row r="162" spans="1:6" ht="198.9" customHeight="1" x14ac:dyDescent="0.2">
      <c r="A162" s="131" t="str">
        <f t="shared" si="2"/>
        <v/>
      </c>
      <c r="B162" s="131" t="str">
        <f>IF(実施計画様式!$D238&lt;&gt;"",実施計画様式!L238,"")</f>
        <v/>
      </c>
      <c r="C162" s="131" t="str">
        <f>IF(実施計画様式!$D238&lt;&gt;"",実施計画様式!I238,"")</f>
        <v/>
      </c>
      <c r="D162" s="131" t="str">
        <f>IF(実施計画様式!$D238&lt;&gt;"",実施計画様式!AA238,"")</f>
        <v/>
      </c>
      <c r="E162" s="131" t="str">
        <f>IF(実施計画様式!$D238&lt;&gt;"",実施計画様式!AE238,"")</f>
        <v/>
      </c>
      <c r="F162" s="131" t="str">
        <f>IF(実施計画様式!$D238&lt;&gt;"",実施計画様式!AG238,"")</f>
        <v/>
      </c>
    </row>
    <row r="163" spans="1:6" ht="198.9" customHeight="1" x14ac:dyDescent="0.2">
      <c r="A163" s="131" t="str">
        <f t="shared" si="2"/>
        <v/>
      </c>
      <c r="B163" s="131" t="str">
        <f>IF(実施計画様式!$D239&lt;&gt;"",実施計画様式!L239,"")</f>
        <v/>
      </c>
      <c r="C163" s="131" t="str">
        <f>IF(実施計画様式!$D239&lt;&gt;"",実施計画様式!I239,"")</f>
        <v/>
      </c>
      <c r="D163" s="131" t="str">
        <f>IF(実施計画様式!$D239&lt;&gt;"",実施計画様式!AA239,"")</f>
        <v/>
      </c>
      <c r="E163" s="131" t="str">
        <f>IF(実施計画様式!$D239&lt;&gt;"",実施計画様式!AE239,"")</f>
        <v/>
      </c>
      <c r="F163" s="131" t="str">
        <f>IF(実施計画様式!$D239&lt;&gt;"",実施計画様式!AG239,"")</f>
        <v/>
      </c>
    </row>
    <row r="164" spans="1:6" ht="198.9" customHeight="1" x14ac:dyDescent="0.2">
      <c r="A164" s="131" t="str">
        <f t="shared" si="2"/>
        <v/>
      </c>
      <c r="B164" s="131" t="str">
        <f>IF(実施計画様式!$D240&lt;&gt;"",実施計画様式!L240,"")</f>
        <v/>
      </c>
      <c r="C164" s="131" t="str">
        <f>IF(実施計画様式!$D240&lt;&gt;"",実施計画様式!I240,"")</f>
        <v/>
      </c>
      <c r="D164" s="131" t="str">
        <f>IF(実施計画様式!$D240&lt;&gt;"",実施計画様式!AA240,"")</f>
        <v/>
      </c>
      <c r="E164" s="131" t="str">
        <f>IF(実施計画様式!$D240&lt;&gt;"",実施計画様式!AE240,"")</f>
        <v/>
      </c>
      <c r="F164" s="131" t="str">
        <f>IF(実施計画様式!$D240&lt;&gt;"",実施計画様式!AG240,"")</f>
        <v/>
      </c>
    </row>
    <row r="165" spans="1:6" ht="198.9" customHeight="1" x14ac:dyDescent="0.2">
      <c r="A165" s="131" t="str">
        <f t="shared" si="2"/>
        <v/>
      </c>
      <c r="B165" s="131" t="str">
        <f>IF(実施計画様式!$D241&lt;&gt;"",実施計画様式!L241,"")</f>
        <v/>
      </c>
      <c r="C165" s="131" t="str">
        <f>IF(実施計画様式!$D241&lt;&gt;"",実施計画様式!I241,"")</f>
        <v/>
      </c>
      <c r="D165" s="131" t="str">
        <f>IF(実施計画様式!$D241&lt;&gt;"",実施計画様式!AA241,"")</f>
        <v/>
      </c>
      <c r="E165" s="131" t="str">
        <f>IF(実施計画様式!$D241&lt;&gt;"",実施計画様式!AE241,"")</f>
        <v/>
      </c>
      <c r="F165" s="131" t="str">
        <f>IF(実施計画様式!$D241&lt;&gt;"",実施計画様式!AG241,"")</f>
        <v/>
      </c>
    </row>
    <row r="166" spans="1:6" ht="198.9" customHeight="1" x14ac:dyDescent="0.2">
      <c r="A166" s="131" t="str">
        <f t="shared" si="2"/>
        <v/>
      </c>
      <c r="B166" s="131" t="str">
        <f>IF(実施計画様式!$D242&lt;&gt;"",実施計画様式!L242,"")</f>
        <v/>
      </c>
      <c r="C166" s="131" t="str">
        <f>IF(実施計画様式!$D242&lt;&gt;"",実施計画様式!I242,"")</f>
        <v/>
      </c>
      <c r="D166" s="131" t="str">
        <f>IF(実施計画様式!$D242&lt;&gt;"",実施計画様式!AA242,"")</f>
        <v/>
      </c>
      <c r="E166" s="131" t="str">
        <f>IF(実施計画様式!$D242&lt;&gt;"",実施計画様式!AE242,"")</f>
        <v/>
      </c>
      <c r="F166" s="131" t="str">
        <f>IF(実施計画様式!$D242&lt;&gt;"",実施計画様式!AG242,"")</f>
        <v/>
      </c>
    </row>
    <row r="167" spans="1:6" ht="198.9" customHeight="1" x14ac:dyDescent="0.2">
      <c r="A167" s="131" t="str">
        <f t="shared" si="2"/>
        <v/>
      </c>
      <c r="B167" s="131" t="str">
        <f>IF(実施計画様式!$D243&lt;&gt;"",実施計画様式!L243,"")</f>
        <v/>
      </c>
      <c r="C167" s="131" t="str">
        <f>IF(実施計画様式!$D243&lt;&gt;"",実施計画様式!I243,"")</f>
        <v/>
      </c>
      <c r="D167" s="131" t="str">
        <f>IF(実施計画様式!$D243&lt;&gt;"",実施計画様式!AA243,"")</f>
        <v/>
      </c>
      <c r="E167" s="131" t="str">
        <f>IF(実施計画様式!$D243&lt;&gt;"",実施計画様式!AE243,"")</f>
        <v/>
      </c>
      <c r="F167" s="131" t="str">
        <f>IF(実施計画様式!$D243&lt;&gt;"",実施計画様式!AG243,"")</f>
        <v/>
      </c>
    </row>
    <row r="168" spans="1:6" ht="198.9" customHeight="1" x14ac:dyDescent="0.2">
      <c r="A168" s="131" t="str">
        <f t="shared" si="2"/>
        <v/>
      </c>
      <c r="B168" s="131" t="str">
        <f>IF(実施計画様式!$D244&lt;&gt;"",実施計画様式!L244,"")</f>
        <v/>
      </c>
      <c r="C168" s="131" t="str">
        <f>IF(実施計画様式!$D244&lt;&gt;"",実施計画様式!I244,"")</f>
        <v/>
      </c>
      <c r="D168" s="131" t="str">
        <f>IF(実施計画様式!$D244&lt;&gt;"",実施計画様式!AA244,"")</f>
        <v/>
      </c>
      <c r="E168" s="131" t="str">
        <f>IF(実施計画様式!$D244&lt;&gt;"",実施計画様式!AE244,"")</f>
        <v/>
      </c>
      <c r="F168" s="131" t="str">
        <f>IF(実施計画様式!$D244&lt;&gt;"",実施計画様式!AG244,"")</f>
        <v/>
      </c>
    </row>
    <row r="169" spans="1:6" ht="198.9" customHeight="1" x14ac:dyDescent="0.2">
      <c r="A169" s="131" t="str">
        <f t="shared" si="2"/>
        <v/>
      </c>
      <c r="B169" s="131" t="str">
        <f>IF(実施計画様式!$D245&lt;&gt;"",実施計画様式!L245,"")</f>
        <v/>
      </c>
      <c r="C169" s="131" t="str">
        <f>IF(実施計画様式!$D245&lt;&gt;"",実施計画様式!I245,"")</f>
        <v/>
      </c>
      <c r="D169" s="131" t="str">
        <f>IF(実施計画様式!$D245&lt;&gt;"",実施計画様式!AA245,"")</f>
        <v/>
      </c>
      <c r="E169" s="131" t="str">
        <f>IF(実施計画様式!$D245&lt;&gt;"",実施計画様式!AE245,"")</f>
        <v/>
      </c>
      <c r="F169" s="131" t="str">
        <f>IF(実施計画様式!$D245&lt;&gt;"",実施計画様式!AG245,"")</f>
        <v/>
      </c>
    </row>
    <row r="170" spans="1:6" ht="198.9" customHeight="1" x14ac:dyDescent="0.2">
      <c r="A170" s="131" t="str">
        <f t="shared" si="2"/>
        <v/>
      </c>
      <c r="B170" s="131" t="str">
        <f>IF(実施計画様式!$D246&lt;&gt;"",実施計画様式!L246,"")</f>
        <v/>
      </c>
      <c r="C170" s="131" t="str">
        <f>IF(実施計画様式!$D246&lt;&gt;"",実施計画様式!I246,"")</f>
        <v/>
      </c>
      <c r="D170" s="131" t="str">
        <f>IF(実施計画様式!$D246&lt;&gt;"",実施計画様式!AA246,"")</f>
        <v/>
      </c>
      <c r="E170" s="131" t="str">
        <f>IF(実施計画様式!$D246&lt;&gt;"",実施計画様式!AE246,"")</f>
        <v/>
      </c>
      <c r="F170" s="131" t="str">
        <f>IF(実施計画様式!$D246&lt;&gt;"",実施計画様式!AG246,"")</f>
        <v/>
      </c>
    </row>
    <row r="171" spans="1:6" ht="198.9" customHeight="1" x14ac:dyDescent="0.2">
      <c r="A171" s="131" t="str">
        <f t="shared" si="2"/>
        <v/>
      </c>
      <c r="B171" s="131" t="str">
        <f>IF(実施計画様式!$D247&lt;&gt;"",実施計画様式!L247,"")</f>
        <v/>
      </c>
      <c r="C171" s="131" t="str">
        <f>IF(実施計画様式!$D247&lt;&gt;"",実施計画様式!I247,"")</f>
        <v/>
      </c>
      <c r="D171" s="131" t="str">
        <f>IF(実施計画様式!$D247&lt;&gt;"",実施計画様式!AA247,"")</f>
        <v/>
      </c>
      <c r="E171" s="131" t="str">
        <f>IF(実施計画様式!$D247&lt;&gt;"",実施計画様式!AE247,"")</f>
        <v/>
      </c>
      <c r="F171" s="131" t="str">
        <f>IF(実施計画様式!$D247&lt;&gt;"",実施計画様式!AG247,"")</f>
        <v/>
      </c>
    </row>
    <row r="172" spans="1:6" ht="198.9" customHeight="1" x14ac:dyDescent="0.2">
      <c r="A172" s="131" t="str">
        <f t="shared" si="2"/>
        <v/>
      </c>
      <c r="B172" s="131" t="str">
        <f>IF(実施計画様式!$D248&lt;&gt;"",実施計画様式!L248,"")</f>
        <v/>
      </c>
      <c r="C172" s="131" t="str">
        <f>IF(実施計画様式!$D248&lt;&gt;"",実施計画様式!I248,"")</f>
        <v/>
      </c>
      <c r="D172" s="131" t="str">
        <f>IF(実施計画様式!$D248&lt;&gt;"",実施計画様式!AA248,"")</f>
        <v/>
      </c>
      <c r="E172" s="131" t="str">
        <f>IF(実施計画様式!$D248&lt;&gt;"",実施計画様式!AE248,"")</f>
        <v/>
      </c>
      <c r="F172" s="131" t="str">
        <f>IF(実施計画様式!$D248&lt;&gt;"",実施計画様式!AG248,"")</f>
        <v/>
      </c>
    </row>
    <row r="173" spans="1:6" ht="198.9" customHeight="1" x14ac:dyDescent="0.2">
      <c r="A173" s="131" t="str">
        <f t="shared" si="2"/>
        <v/>
      </c>
      <c r="B173" s="131" t="str">
        <f>IF(実施計画様式!$D249&lt;&gt;"",実施計画様式!L249,"")</f>
        <v/>
      </c>
      <c r="C173" s="131" t="str">
        <f>IF(実施計画様式!$D249&lt;&gt;"",実施計画様式!I249,"")</f>
        <v/>
      </c>
      <c r="D173" s="131" t="str">
        <f>IF(実施計画様式!$D249&lt;&gt;"",実施計画様式!AA249,"")</f>
        <v/>
      </c>
      <c r="E173" s="131" t="str">
        <f>IF(実施計画様式!$D249&lt;&gt;"",実施計画様式!AE249,"")</f>
        <v/>
      </c>
      <c r="F173" s="131" t="str">
        <f>IF(実施計画様式!$D249&lt;&gt;"",実施計画様式!AG249,"")</f>
        <v/>
      </c>
    </row>
    <row r="174" spans="1:6" ht="198.9" customHeight="1" x14ac:dyDescent="0.2">
      <c r="A174" s="131" t="str">
        <f t="shared" si="2"/>
        <v/>
      </c>
      <c r="B174" s="131" t="str">
        <f>IF(実施計画様式!$D250&lt;&gt;"",実施計画様式!L250,"")</f>
        <v/>
      </c>
      <c r="C174" s="131" t="str">
        <f>IF(実施計画様式!$D250&lt;&gt;"",実施計画様式!I250,"")</f>
        <v/>
      </c>
      <c r="D174" s="131" t="str">
        <f>IF(実施計画様式!$D250&lt;&gt;"",実施計画様式!AA250,"")</f>
        <v/>
      </c>
      <c r="E174" s="131" t="str">
        <f>IF(実施計画様式!$D250&lt;&gt;"",実施計画様式!AE250,"")</f>
        <v/>
      </c>
      <c r="F174" s="131" t="str">
        <f>IF(実施計画様式!$D250&lt;&gt;"",実施計画様式!AG250,"")</f>
        <v/>
      </c>
    </row>
    <row r="175" spans="1:6" ht="198.9" customHeight="1" x14ac:dyDescent="0.2">
      <c r="A175" s="131" t="str">
        <f t="shared" si="2"/>
        <v/>
      </c>
      <c r="B175" s="131" t="str">
        <f>IF(実施計画様式!$D251&lt;&gt;"",実施計画様式!L251,"")</f>
        <v/>
      </c>
      <c r="C175" s="131" t="str">
        <f>IF(実施計画様式!$D251&lt;&gt;"",実施計画様式!I251,"")</f>
        <v/>
      </c>
      <c r="D175" s="131" t="str">
        <f>IF(実施計画様式!$D251&lt;&gt;"",実施計画様式!AA251,"")</f>
        <v/>
      </c>
      <c r="E175" s="131" t="str">
        <f>IF(実施計画様式!$D251&lt;&gt;"",実施計画様式!AE251,"")</f>
        <v/>
      </c>
      <c r="F175" s="131" t="str">
        <f>IF(実施計画様式!$D251&lt;&gt;"",実施計画様式!AG251,"")</f>
        <v/>
      </c>
    </row>
    <row r="176" spans="1:6" ht="198.9" customHeight="1" x14ac:dyDescent="0.2">
      <c r="A176" s="131" t="str">
        <f t="shared" si="2"/>
        <v/>
      </c>
      <c r="B176" s="131" t="str">
        <f>IF(実施計画様式!$D252&lt;&gt;"",実施計画様式!L252,"")</f>
        <v/>
      </c>
      <c r="C176" s="131" t="str">
        <f>IF(実施計画様式!$D252&lt;&gt;"",実施計画様式!I252,"")</f>
        <v/>
      </c>
      <c r="D176" s="131" t="str">
        <f>IF(実施計画様式!$D252&lt;&gt;"",実施計画様式!AA252,"")</f>
        <v/>
      </c>
      <c r="E176" s="131" t="str">
        <f>IF(実施計画様式!$D252&lt;&gt;"",実施計画様式!AE252,"")</f>
        <v/>
      </c>
      <c r="F176" s="131" t="str">
        <f>IF(実施計画様式!$D252&lt;&gt;"",実施計画様式!AG252,"")</f>
        <v/>
      </c>
    </row>
    <row r="177" spans="1:6" ht="198.9" customHeight="1" x14ac:dyDescent="0.2">
      <c r="A177" s="131" t="str">
        <f t="shared" si="2"/>
        <v/>
      </c>
      <c r="B177" s="131" t="str">
        <f>IF(実施計画様式!$D253&lt;&gt;"",実施計画様式!L253,"")</f>
        <v/>
      </c>
      <c r="C177" s="131" t="str">
        <f>IF(実施計画様式!$D253&lt;&gt;"",実施計画様式!I253,"")</f>
        <v/>
      </c>
      <c r="D177" s="131" t="str">
        <f>IF(実施計画様式!$D253&lt;&gt;"",実施計画様式!AA253,"")</f>
        <v/>
      </c>
      <c r="E177" s="131" t="str">
        <f>IF(実施計画様式!$D253&lt;&gt;"",実施計画様式!AE253,"")</f>
        <v/>
      </c>
      <c r="F177" s="131" t="str">
        <f>IF(実施計画様式!$D253&lt;&gt;"",実施計画様式!AG253,"")</f>
        <v/>
      </c>
    </row>
    <row r="178" spans="1:6" ht="198.9" customHeight="1" x14ac:dyDescent="0.2">
      <c r="A178" s="131" t="str">
        <f t="shared" si="2"/>
        <v/>
      </c>
      <c r="B178" s="131" t="str">
        <f>IF(実施計画様式!$D254&lt;&gt;"",実施計画様式!L254,"")</f>
        <v/>
      </c>
      <c r="C178" s="131" t="str">
        <f>IF(実施計画様式!$D254&lt;&gt;"",実施計画様式!I254,"")</f>
        <v/>
      </c>
      <c r="D178" s="131" t="str">
        <f>IF(実施計画様式!$D254&lt;&gt;"",実施計画様式!AA254,"")</f>
        <v/>
      </c>
      <c r="E178" s="131" t="str">
        <f>IF(実施計画様式!$D254&lt;&gt;"",実施計画様式!AE254,"")</f>
        <v/>
      </c>
      <c r="F178" s="131" t="str">
        <f>IF(実施計画様式!$D254&lt;&gt;"",実施計画様式!AG254,"")</f>
        <v/>
      </c>
    </row>
    <row r="179" spans="1:6" ht="198.9" customHeight="1" x14ac:dyDescent="0.2">
      <c r="A179" s="131" t="str">
        <f t="shared" si="2"/>
        <v/>
      </c>
      <c r="B179" s="131" t="str">
        <f>IF(実施計画様式!$D255&lt;&gt;"",実施計画様式!L255,"")</f>
        <v/>
      </c>
      <c r="C179" s="131" t="str">
        <f>IF(実施計画様式!$D255&lt;&gt;"",実施計画様式!I255,"")</f>
        <v/>
      </c>
      <c r="D179" s="131" t="str">
        <f>IF(実施計画様式!$D255&lt;&gt;"",実施計画様式!AA255,"")</f>
        <v/>
      </c>
      <c r="E179" s="131" t="str">
        <f>IF(実施計画様式!$D255&lt;&gt;"",実施計画様式!AE255,"")</f>
        <v/>
      </c>
      <c r="F179" s="131" t="str">
        <f>IF(実施計画様式!$D255&lt;&gt;"",実施計画様式!AG255,"")</f>
        <v/>
      </c>
    </row>
    <row r="180" spans="1:6" ht="198.9" customHeight="1" x14ac:dyDescent="0.2">
      <c r="A180" s="131" t="str">
        <f t="shared" si="2"/>
        <v/>
      </c>
      <c r="B180" s="131" t="str">
        <f>IF(実施計画様式!$D256&lt;&gt;"",実施計画様式!L256,"")</f>
        <v/>
      </c>
      <c r="C180" s="131" t="str">
        <f>IF(実施計画様式!$D256&lt;&gt;"",実施計画様式!I256,"")</f>
        <v/>
      </c>
      <c r="D180" s="131" t="str">
        <f>IF(実施計画様式!$D256&lt;&gt;"",実施計画様式!AA256,"")</f>
        <v/>
      </c>
      <c r="E180" s="131" t="str">
        <f>IF(実施計画様式!$D256&lt;&gt;"",実施計画様式!AE256,"")</f>
        <v/>
      </c>
      <c r="F180" s="131" t="str">
        <f>IF(実施計画様式!$D256&lt;&gt;"",実施計画様式!AG256,"")</f>
        <v/>
      </c>
    </row>
    <row r="181" spans="1:6" ht="198.9" customHeight="1" x14ac:dyDescent="0.2">
      <c r="A181" s="131" t="str">
        <f t="shared" si="2"/>
        <v/>
      </c>
      <c r="B181" s="131" t="str">
        <f>IF(実施計画様式!$D257&lt;&gt;"",実施計画様式!L257,"")</f>
        <v/>
      </c>
      <c r="C181" s="131" t="str">
        <f>IF(実施計画様式!$D257&lt;&gt;"",実施計画様式!I257,"")</f>
        <v/>
      </c>
      <c r="D181" s="131" t="str">
        <f>IF(実施計画様式!$D257&lt;&gt;"",実施計画様式!AA257,"")</f>
        <v/>
      </c>
      <c r="E181" s="131" t="str">
        <f>IF(実施計画様式!$D257&lt;&gt;"",実施計画様式!AE257,"")</f>
        <v/>
      </c>
      <c r="F181" s="131" t="str">
        <f>IF(実施計画様式!$D257&lt;&gt;"",実施計画様式!AG257,"")</f>
        <v/>
      </c>
    </row>
    <row r="182" spans="1:6" ht="198.9" customHeight="1" x14ac:dyDescent="0.2">
      <c r="A182" s="131" t="str">
        <f t="shared" si="2"/>
        <v/>
      </c>
      <c r="B182" s="131" t="str">
        <f>IF(実施計画様式!$D258&lt;&gt;"",実施計画様式!L258,"")</f>
        <v/>
      </c>
      <c r="C182" s="131" t="str">
        <f>IF(実施計画様式!$D258&lt;&gt;"",実施計画様式!I258,"")</f>
        <v/>
      </c>
      <c r="D182" s="131" t="str">
        <f>IF(実施計画様式!$D258&lt;&gt;"",実施計画様式!AA258,"")</f>
        <v/>
      </c>
      <c r="E182" s="131" t="str">
        <f>IF(実施計画様式!$D258&lt;&gt;"",実施計画様式!AE258,"")</f>
        <v/>
      </c>
      <c r="F182" s="131" t="str">
        <f>IF(実施計画様式!$D258&lt;&gt;"",実施計画様式!AG258,"")</f>
        <v/>
      </c>
    </row>
    <row r="183" spans="1:6" ht="198.9" customHeight="1" x14ac:dyDescent="0.2">
      <c r="A183" s="131" t="str">
        <f t="shared" si="2"/>
        <v/>
      </c>
      <c r="B183" s="131" t="str">
        <f>IF(実施計画様式!$D259&lt;&gt;"",実施計画様式!L259,"")</f>
        <v/>
      </c>
      <c r="C183" s="131" t="str">
        <f>IF(実施計画様式!$D259&lt;&gt;"",実施計画様式!I259,"")</f>
        <v/>
      </c>
      <c r="D183" s="131" t="str">
        <f>IF(実施計画様式!$D259&lt;&gt;"",実施計画様式!AA259,"")</f>
        <v/>
      </c>
      <c r="E183" s="131" t="str">
        <f>IF(実施計画様式!$D259&lt;&gt;"",実施計画様式!AE259,"")</f>
        <v/>
      </c>
      <c r="F183" s="131" t="str">
        <f>IF(実施計画様式!$D259&lt;&gt;"",実施計画様式!AG259,"")</f>
        <v/>
      </c>
    </row>
    <row r="184" spans="1:6" ht="198.9" customHeight="1" x14ac:dyDescent="0.2">
      <c r="A184" s="131" t="str">
        <f t="shared" si="2"/>
        <v/>
      </c>
      <c r="B184" s="131" t="str">
        <f>IF(実施計画様式!$D260&lt;&gt;"",実施計画様式!L260,"")</f>
        <v/>
      </c>
      <c r="C184" s="131" t="str">
        <f>IF(実施計画様式!$D260&lt;&gt;"",実施計画様式!I260,"")</f>
        <v/>
      </c>
      <c r="D184" s="131" t="str">
        <f>IF(実施計画様式!$D260&lt;&gt;"",実施計画様式!AA260,"")</f>
        <v/>
      </c>
      <c r="E184" s="131" t="str">
        <f>IF(実施計画様式!$D260&lt;&gt;"",実施計画様式!AE260,"")</f>
        <v/>
      </c>
      <c r="F184" s="131" t="str">
        <f>IF(実施計画様式!$D260&lt;&gt;"",実施計画様式!AG260,"")</f>
        <v/>
      </c>
    </row>
    <row r="185" spans="1:6" ht="198.9" customHeight="1" x14ac:dyDescent="0.2">
      <c r="A185" s="131" t="str">
        <f t="shared" si="2"/>
        <v/>
      </c>
      <c r="B185" s="131" t="str">
        <f>IF(実施計画様式!$D261&lt;&gt;"",実施計画様式!L261,"")</f>
        <v/>
      </c>
      <c r="C185" s="131" t="str">
        <f>IF(実施計画様式!$D261&lt;&gt;"",実施計画様式!I261,"")</f>
        <v/>
      </c>
      <c r="D185" s="131" t="str">
        <f>IF(実施計画様式!$D261&lt;&gt;"",実施計画様式!AA261,"")</f>
        <v/>
      </c>
      <c r="E185" s="131" t="str">
        <f>IF(実施計画様式!$D261&lt;&gt;"",実施計画様式!AE261,"")</f>
        <v/>
      </c>
      <c r="F185" s="131" t="str">
        <f>IF(実施計画様式!$D261&lt;&gt;"",実施計画様式!AG261,"")</f>
        <v/>
      </c>
    </row>
    <row r="186" spans="1:6" ht="198.9" customHeight="1" x14ac:dyDescent="0.2">
      <c r="A186" s="131" t="str">
        <f t="shared" si="2"/>
        <v/>
      </c>
      <c r="B186" s="131" t="str">
        <f>IF(実施計画様式!$D262&lt;&gt;"",実施計画様式!L262,"")</f>
        <v/>
      </c>
      <c r="C186" s="131" t="str">
        <f>IF(実施計画様式!$D262&lt;&gt;"",実施計画様式!I262,"")</f>
        <v/>
      </c>
      <c r="D186" s="131" t="str">
        <f>IF(実施計画様式!$D262&lt;&gt;"",実施計画様式!AA262,"")</f>
        <v/>
      </c>
      <c r="E186" s="131" t="str">
        <f>IF(実施計画様式!$D262&lt;&gt;"",実施計画様式!AE262,"")</f>
        <v/>
      </c>
      <c r="F186" s="131" t="str">
        <f>IF(実施計画様式!$D262&lt;&gt;"",実施計画様式!AG262,"")</f>
        <v/>
      </c>
    </row>
    <row r="187" spans="1:6" ht="198.9" customHeight="1" x14ac:dyDescent="0.2">
      <c r="A187" s="131" t="str">
        <f t="shared" si="2"/>
        <v/>
      </c>
      <c r="B187" s="131" t="str">
        <f>IF(実施計画様式!$D263&lt;&gt;"",実施計画様式!L263,"")</f>
        <v/>
      </c>
      <c r="C187" s="131" t="str">
        <f>IF(実施計画様式!$D263&lt;&gt;"",実施計画様式!I263,"")</f>
        <v/>
      </c>
      <c r="D187" s="131" t="str">
        <f>IF(実施計画様式!$D263&lt;&gt;"",実施計画様式!AA263,"")</f>
        <v/>
      </c>
      <c r="E187" s="131" t="str">
        <f>IF(実施計画様式!$D263&lt;&gt;"",実施計画様式!AE263,"")</f>
        <v/>
      </c>
      <c r="F187" s="131" t="str">
        <f>IF(実施計画様式!$D263&lt;&gt;"",実施計画様式!AG263,"")</f>
        <v/>
      </c>
    </row>
    <row r="188" spans="1:6" ht="198.9" customHeight="1" x14ac:dyDescent="0.2">
      <c r="A188" s="131" t="str">
        <f t="shared" si="2"/>
        <v/>
      </c>
      <c r="B188" s="131" t="str">
        <f>IF(実施計画様式!$D264&lt;&gt;"",実施計画様式!L264,"")</f>
        <v/>
      </c>
      <c r="C188" s="131" t="str">
        <f>IF(実施計画様式!$D264&lt;&gt;"",実施計画様式!I264,"")</f>
        <v/>
      </c>
      <c r="D188" s="131" t="str">
        <f>IF(実施計画様式!$D264&lt;&gt;"",実施計画様式!AA264,"")</f>
        <v/>
      </c>
      <c r="E188" s="131" t="str">
        <f>IF(実施計画様式!$D264&lt;&gt;"",実施計画様式!AE264,"")</f>
        <v/>
      </c>
      <c r="F188" s="131" t="str">
        <f>IF(実施計画様式!$D264&lt;&gt;"",実施計画様式!AG264,"")</f>
        <v/>
      </c>
    </row>
    <row r="189" spans="1:6" ht="198.9" customHeight="1" x14ac:dyDescent="0.2">
      <c r="A189" s="131" t="str">
        <f t="shared" si="2"/>
        <v/>
      </c>
      <c r="B189" s="131" t="str">
        <f>IF(実施計画様式!$D265&lt;&gt;"",実施計画様式!L265,"")</f>
        <v/>
      </c>
      <c r="C189" s="131" t="str">
        <f>IF(実施計画様式!$D265&lt;&gt;"",実施計画様式!I265,"")</f>
        <v/>
      </c>
      <c r="D189" s="131" t="str">
        <f>IF(実施計画様式!$D265&lt;&gt;"",実施計画様式!AA265,"")</f>
        <v/>
      </c>
      <c r="E189" s="131" t="str">
        <f>IF(実施計画様式!$D265&lt;&gt;"",実施計画様式!AE265,"")</f>
        <v/>
      </c>
      <c r="F189" s="131" t="str">
        <f>IF(実施計画様式!$D265&lt;&gt;"",実施計画様式!AG265,"")</f>
        <v/>
      </c>
    </row>
    <row r="190" spans="1:6" ht="198.9" customHeight="1" x14ac:dyDescent="0.2">
      <c r="A190" s="131" t="str">
        <f t="shared" si="2"/>
        <v/>
      </c>
      <c r="B190" s="131" t="str">
        <f>IF(実施計画様式!$D266&lt;&gt;"",実施計画様式!L266,"")</f>
        <v/>
      </c>
      <c r="C190" s="131" t="str">
        <f>IF(実施計画様式!$D266&lt;&gt;"",実施計画様式!I266,"")</f>
        <v/>
      </c>
      <c r="D190" s="131" t="str">
        <f>IF(実施計画様式!$D266&lt;&gt;"",実施計画様式!AA266,"")</f>
        <v/>
      </c>
      <c r="E190" s="131" t="str">
        <f>IF(実施計画様式!$D266&lt;&gt;"",実施計画様式!AE266,"")</f>
        <v/>
      </c>
      <c r="F190" s="131" t="str">
        <f>IF(実施計画様式!$D266&lt;&gt;"",実施計画様式!AG266,"")</f>
        <v/>
      </c>
    </row>
    <row r="191" spans="1:6" ht="198.9" customHeight="1" x14ac:dyDescent="0.2">
      <c r="A191" s="131" t="str">
        <f t="shared" si="2"/>
        <v/>
      </c>
      <c r="B191" s="131" t="str">
        <f>IF(実施計画様式!$D267&lt;&gt;"",実施計画様式!L267,"")</f>
        <v/>
      </c>
      <c r="C191" s="131" t="str">
        <f>IF(実施計画様式!$D267&lt;&gt;"",実施計画様式!I267,"")</f>
        <v/>
      </c>
      <c r="D191" s="131" t="str">
        <f>IF(実施計画様式!$D267&lt;&gt;"",実施計画様式!AA267,"")</f>
        <v/>
      </c>
      <c r="E191" s="131" t="str">
        <f>IF(実施計画様式!$D267&lt;&gt;"",実施計画様式!AE267,"")</f>
        <v/>
      </c>
      <c r="F191" s="131" t="str">
        <f>IF(実施計画様式!$D267&lt;&gt;"",実施計画様式!AG267,"")</f>
        <v/>
      </c>
    </row>
    <row r="192" spans="1:6" ht="198.9" customHeight="1" x14ac:dyDescent="0.2">
      <c r="A192" s="131" t="str">
        <f t="shared" si="2"/>
        <v/>
      </c>
      <c r="B192" s="131" t="str">
        <f>IF(実施計画様式!$D268&lt;&gt;"",実施計画様式!L268,"")</f>
        <v/>
      </c>
      <c r="C192" s="131" t="str">
        <f>IF(実施計画様式!$D268&lt;&gt;"",実施計画様式!I268,"")</f>
        <v/>
      </c>
      <c r="D192" s="131" t="str">
        <f>IF(実施計画様式!$D268&lt;&gt;"",実施計画様式!AA268,"")</f>
        <v/>
      </c>
      <c r="E192" s="131" t="str">
        <f>IF(実施計画様式!$D268&lt;&gt;"",実施計画様式!AE268,"")</f>
        <v/>
      </c>
      <c r="F192" s="131" t="str">
        <f>IF(実施計画様式!$D268&lt;&gt;"",実施計画様式!AG268,"")</f>
        <v/>
      </c>
    </row>
    <row r="193" spans="1:6" ht="198.9" customHeight="1" x14ac:dyDescent="0.2">
      <c r="A193" s="131" t="str">
        <f t="shared" si="2"/>
        <v/>
      </c>
      <c r="B193" s="131" t="str">
        <f>IF(実施計画様式!$D269&lt;&gt;"",実施計画様式!L269,"")</f>
        <v/>
      </c>
      <c r="C193" s="131" t="str">
        <f>IF(実施計画様式!$D269&lt;&gt;"",実施計画様式!I269,"")</f>
        <v/>
      </c>
      <c r="D193" s="131" t="str">
        <f>IF(実施計画様式!$D269&lt;&gt;"",実施計画様式!AA269,"")</f>
        <v/>
      </c>
      <c r="E193" s="131" t="str">
        <f>IF(実施計画様式!$D269&lt;&gt;"",実施計画様式!AE269,"")</f>
        <v/>
      </c>
      <c r="F193" s="131" t="str">
        <f>IF(実施計画様式!$D269&lt;&gt;"",実施計画様式!AG269,"")</f>
        <v/>
      </c>
    </row>
    <row r="194" spans="1:6" ht="198.9" customHeight="1" x14ac:dyDescent="0.2">
      <c r="A194" s="131" t="str">
        <f t="shared" si="2"/>
        <v/>
      </c>
      <c r="B194" s="131" t="str">
        <f>IF(実施計画様式!$D270&lt;&gt;"",実施計画様式!L270,"")</f>
        <v/>
      </c>
      <c r="C194" s="131" t="str">
        <f>IF(実施計画様式!$D270&lt;&gt;"",実施計画様式!I270,"")</f>
        <v/>
      </c>
      <c r="D194" s="131" t="str">
        <f>IF(実施計画様式!$D270&lt;&gt;"",実施計画様式!AA270,"")</f>
        <v/>
      </c>
      <c r="E194" s="131" t="str">
        <f>IF(実施計画様式!$D270&lt;&gt;"",実施計画様式!AE270,"")</f>
        <v/>
      </c>
      <c r="F194" s="131" t="str">
        <f>IF(実施計画様式!$D270&lt;&gt;"",実施計画様式!AG270,"")</f>
        <v/>
      </c>
    </row>
    <row r="195" spans="1:6" ht="198.9" customHeight="1" x14ac:dyDescent="0.2">
      <c r="A195" s="131" t="str">
        <f t="shared" si="2"/>
        <v/>
      </c>
      <c r="B195" s="131" t="str">
        <f>IF(実施計画様式!$D271&lt;&gt;"",実施計画様式!L271,"")</f>
        <v/>
      </c>
      <c r="C195" s="131" t="str">
        <f>IF(実施計画様式!$D271&lt;&gt;"",実施計画様式!I271,"")</f>
        <v/>
      </c>
      <c r="D195" s="131" t="str">
        <f>IF(実施計画様式!$D271&lt;&gt;"",実施計画様式!AA271,"")</f>
        <v/>
      </c>
      <c r="E195" s="131" t="str">
        <f>IF(実施計画様式!$D271&lt;&gt;"",実施計画様式!AE271,"")</f>
        <v/>
      </c>
      <c r="F195" s="131" t="str">
        <f>IF(実施計画様式!$D271&lt;&gt;"",実施計画様式!AG271,"")</f>
        <v/>
      </c>
    </row>
    <row r="196" spans="1:6" ht="198.9" customHeight="1" x14ac:dyDescent="0.2">
      <c r="A196" s="131" t="str">
        <f t="shared" si="2"/>
        <v/>
      </c>
      <c r="B196" s="131" t="str">
        <f>IF(実施計画様式!$D272&lt;&gt;"",実施計画様式!L272,"")</f>
        <v/>
      </c>
      <c r="C196" s="131" t="str">
        <f>IF(実施計画様式!$D272&lt;&gt;"",実施計画様式!I272,"")</f>
        <v/>
      </c>
      <c r="D196" s="131" t="str">
        <f>IF(実施計画様式!$D272&lt;&gt;"",実施計画様式!AA272,"")</f>
        <v/>
      </c>
      <c r="E196" s="131" t="str">
        <f>IF(実施計画様式!$D272&lt;&gt;"",実施計画様式!AE272,"")</f>
        <v/>
      </c>
      <c r="F196" s="131" t="str">
        <f>IF(実施計画様式!$D272&lt;&gt;"",実施計画様式!AG272,"")</f>
        <v/>
      </c>
    </row>
    <row r="197" spans="1:6" ht="198.9" customHeight="1" x14ac:dyDescent="0.2">
      <c r="A197" s="131" t="str">
        <f t="shared" ref="A197:A260" si="3">IF(B197="","",A196+1)</f>
        <v/>
      </c>
      <c r="B197" s="131" t="str">
        <f>IF(実施計画様式!$D273&lt;&gt;"",実施計画様式!L273,"")</f>
        <v/>
      </c>
      <c r="C197" s="131" t="str">
        <f>IF(実施計画様式!$D273&lt;&gt;"",実施計画様式!I273,"")</f>
        <v/>
      </c>
      <c r="D197" s="131" t="str">
        <f>IF(実施計画様式!$D273&lt;&gt;"",実施計画様式!AA273,"")</f>
        <v/>
      </c>
      <c r="E197" s="131" t="str">
        <f>IF(実施計画様式!$D273&lt;&gt;"",実施計画様式!AE273,"")</f>
        <v/>
      </c>
      <c r="F197" s="131" t="str">
        <f>IF(実施計画様式!$D273&lt;&gt;"",実施計画様式!AG273,"")</f>
        <v/>
      </c>
    </row>
    <row r="198" spans="1:6" ht="198.9" customHeight="1" x14ac:dyDescent="0.2">
      <c r="A198" s="131" t="str">
        <f t="shared" si="3"/>
        <v/>
      </c>
      <c r="B198" s="131" t="str">
        <f>IF(実施計画様式!$D274&lt;&gt;"",実施計画様式!L274,"")</f>
        <v/>
      </c>
      <c r="C198" s="131" t="str">
        <f>IF(実施計画様式!$D274&lt;&gt;"",実施計画様式!I274,"")</f>
        <v/>
      </c>
      <c r="D198" s="131" t="str">
        <f>IF(実施計画様式!$D274&lt;&gt;"",実施計画様式!AA274,"")</f>
        <v/>
      </c>
      <c r="E198" s="131" t="str">
        <f>IF(実施計画様式!$D274&lt;&gt;"",実施計画様式!AE274,"")</f>
        <v/>
      </c>
      <c r="F198" s="131" t="str">
        <f>IF(実施計画様式!$D274&lt;&gt;"",実施計画様式!AG274,"")</f>
        <v/>
      </c>
    </row>
    <row r="199" spans="1:6" ht="198.9" customHeight="1" x14ac:dyDescent="0.2">
      <c r="A199" s="131" t="str">
        <f t="shared" si="3"/>
        <v/>
      </c>
      <c r="B199" s="131" t="str">
        <f>IF(実施計画様式!$D275&lt;&gt;"",実施計画様式!L275,"")</f>
        <v/>
      </c>
      <c r="C199" s="131" t="str">
        <f>IF(実施計画様式!$D275&lt;&gt;"",実施計画様式!I275,"")</f>
        <v/>
      </c>
      <c r="D199" s="131" t="str">
        <f>IF(実施計画様式!$D275&lt;&gt;"",実施計画様式!AA275,"")</f>
        <v/>
      </c>
      <c r="E199" s="131" t="str">
        <f>IF(実施計画様式!$D275&lt;&gt;"",実施計画様式!AE275,"")</f>
        <v/>
      </c>
      <c r="F199" s="131" t="str">
        <f>IF(実施計画様式!$D275&lt;&gt;"",実施計画様式!AG275,"")</f>
        <v/>
      </c>
    </row>
    <row r="200" spans="1:6" ht="198.9" customHeight="1" x14ac:dyDescent="0.2">
      <c r="A200" s="131" t="str">
        <f t="shared" si="3"/>
        <v/>
      </c>
      <c r="B200" s="131" t="str">
        <f>IF(実施計画様式!$D276&lt;&gt;"",実施計画様式!L276,"")</f>
        <v/>
      </c>
      <c r="C200" s="131" t="str">
        <f>IF(実施計画様式!$D276&lt;&gt;"",実施計画様式!I276,"")</f>
        <v/>
      </c>
      <c r="D200" s="131" t="str">
        <f>IF(実施計画様式!$D276&lt;&gt;"",実施計画様式!AA276,"")</f>
        <v/>
      </c>
      <c r="E200" s="131" t="str">
        <f>IF(実施計画様式!$D276&lt;&gt;"",実施計画様式!AE276,"")</f>
        <v/>
      </c>
      <c r="F200" s="131" t="str">
        <f>IF(実施計画様式!$D276&lt;&gt;"",実施計画様式!AG276,"")</f>
        <v/>
      </c>
    </row>
    <row r="201" spans="1:6" ht="198.9" customHeight="1" x14ac:dyDescent="0.2">
      <c r="A201" s="131" t="str">
        <f t="shared" si="3"/>
        <v/>
      </c>
      <c r="B201" s="131" t="str">
        <f>IF(実施計画様式!$D277&lt;&gt;"",実施計画様式!L277,"")</f>
        <v/>
      </c>
      <c r="C201" s="131" t="str">
        <f>IF(実施計画様式!$D277&lt;&gt;"",実施計画様式!I277,"")</f>
        <v/>
      </c>
      <c r="D201" s="131" t="str">
        <f>IF(実施計画様式!$D277&lt;&gt;"",実施計画様式!AA277,"")</f>
        <v/>
      </c>
      <c r="E201" s="131" t="str">
        <f>IF(実施計画様式!$D277&lt;&gt;"",実施計画様式!AE277,"")</f>
        <v/>
      </c>
      <c r="F201" s="131" t="str">
        <f>IF(実施計画様式!$D277&lt;&gt;"",実施計画様式!AG277,"")</f>
        <v/>
      </c>
    </row>
    <row r="202" spans="1:6" ht="198.9" customHeight="1" x14ac:dyDescent="0.2">
      <c r="A202" s="131" t="str">
        <f t="shared" si="3"/>
        <v/>
      </c>
      <c r="B202" s="131" t="str">
        <f>IF(実施計画様式!$D278&lt;&gt;"",実施計画様式!L278,"")</f>
        <v/>
      </c>
      <c r="C202" s="131" t="str">
        <f>IF(実施計画様式!$D278&lt;&gt;"",実施計画様式!I278,"")</f>
        <v/>
      </c>
      <c r="D202" s="131" t="str">
        <f>IF(実施計画様式!$D278&lt;&gt;"",実施計画様式!AA278,"")</f>
        <v/>
      </c>
      <c r="E202" s="131" t="str">
        <f>IF(実施計画様式!$D278&lt;&gt;"",実施計画様式!AE278,"")</f>
        <v/>
      </c>
      <c r="F202" s="131" t="str">
        <f>IF(実施計画様式!$D278&lt;&gt;"",実施計画様式!AG278,"")</f>
        <v/>
      </c>
    </row>
    <row r="203" spans="1:6" ht="198.9" customHeight="1" x14ac:dyDescent="0.2">
      <c r="A203" s="131" t="str">
        <f t="shared" si="3"/>
        <v/>
      </c>
      <c r="B203" s="131" t="str">
        <f>IF(実施計画様式!$D279&lt;&gt;"",実施計画様式!L279,"")</f>
        <v/>
      </c>
      <c r="C203" s="131" t="str">
        <f>IF(実施計画様式!$D279&lt;&gt;"",実施計画様式!I279,"")</f>
        <v/>
      </c>
      <c r="D203" s="131" t="str">
        <f>IF(実施計画様式!$D279&lt;&gt;"",実施計画様式!AA279,"")</f>
        <v/>
      </c>
      <c r="E203" s="131" t="str">
        <f>IF(実施計画様式!$D279&lt;&gt;"",実施計画様式!AE279,"")</f>
        <v/>
      </c>
      <c r="F203" s="131" t="str">
        <f>IF(実施計画様式!$D279&lt;&gt;"",実施計画様式!AG279,"")</f>
        <v/>
      </c>
    </row>
    <row r="204" spans="1:6" ht="198.9" customHeight="1" x14ac:dyDescent="0.2">
      <c r="A204" s="131" t="str">
        <f t="shared" si="3"/>
        <v/>
      </c>
      <c r="B204" s="131" t="str">
        <f>IF(実施計画様式!$D280&lt;&gt;"",実施計画様式!L280,"")</f>
        <v/>
      </c>
      <c r="C204" s="131" t="str">
        <f>IF(実施計画様式!$D280&lt;&gt;"",実施計画様式!I280,"")</f>
        <v/>
      </c>
      <c r="D204" s="131" t="str">
        <f>IF(実施計画様式!$D280&lt;&gt;"",実施計画様式!AA280,"")</f>
        <v/>
      </c>
      <c r="E204" s="131" t="str">
        <f>IF(実施計画様式!$D280&lt;&gt;"",実施計画様式!AE280,"")</f>
        <v/>
      </c>
      <c r="F204" s="131" t="str">
        <f>IF(実施計画様式!$D280&lt;&gt;"",実施計画様式!AG280,"")</f>
        <v/>
      </c>
    </row>
    <row r="205" spans="1:6" ht="198.9" customHeight="1" x14ac:dyDescent="0.2">
      <c r="A205" s="131" t="str">
        <f t="shared" si="3"/>
        <v/>
      </c>
      <c r="B205" s="131" t="str">
        <f>IF(実施計画様式!$D281&lt;&gt;"",実施計画様式!L281,"")</f>
        <v/>
      </c>
      <c r="C205" s="131" t="str">
        <f>IF(実施計画様式!$D281&lt;&gt;"",実施計画様式!I281,"")</f>
        <v/>
      </c>
      <c r="D205" s="131" t="str">
        <f>IF(実施計画様式!$D281&lt;&gt;"",実施計画様式!AA281,"")</f>
        <v/>
      </c>
      <c r="E205" s="131" t="str">
        <f>IF(実施計画様式!$D281&lt;&gt;"",実施計画様式!AE281,"")</f>
        <v/>
      </c>
      <c r="F205" s="131" t="str">
        <f>IF(実施計画様式!$D281&lt;&gt;"",実施計画様式!AG281,"")</f>
        <v/>
      </c>
    </row>
    <row r="206" spans="1:6" ht="198.9" customHeight="1" x14ac:dyDescent="0.2">
      <c r="A206" s="131" t="str">
        <f t="shared" si="3"/>
        <v/>
      </c>
      <c r="B206" s="131" t="str">
        <f>IF(実施計画様式!$D282&lt;&gt;"",実施計画様式!L282,"")</f>
        <v/>
      </c>
      <c r="C206" s="131" t="str">
        <f>IF(実施計画様式!$D282&lt;&gt;"",実施計画様式!I282,"")</f>
        <v/>
      </c>
      <c r="D206" s="131" t="str">
        <f>IF(実施計画様式!$D282&lt;&gt;"",実施計画様式!AA282,"")</f>
        <v/>
      </c>
      <c r="E206" s="131" t="str">
        <f>IF(実施計画様式!$D282&lt;&gt;"",実施計画様式!AE282,"")</f>
        <v/>
      </c>
      <c r="F206" s="131" t="str">
        <f>IF(実施計画様式!$D282&lt;&gt;"",実施計画様式!AG282,"")</f>
        <v/>
      </c>
    </row>
    <row r="207" spans="1:6" ht="198.9" customHeight="1" x14ac:dyDescent="0.2">
      <c r="A207" s="131" t="str">
        <f t="shared" si="3"/>
        <v/>
      </c>
      <c r="B207" s="131" t="str">
        <f>IF(実施計画様式!$D283&lt;&gt;"",実施計画様式!L283,"")</f>
        <v/>
      </c>
      <c r="C207" s="131" t="str">
        <f>IF(実施計画様式!$D283&lt;&gt;"",実施計画様式!I283,"")</f>
        <v/>
      </c>
      <c r="D207" s="131" t="str">
        <f>IF(実施計画様式!$D283&lt;&gt;"",実施計画様式!AA283,"")</f>
        <v/>
      </c>
      <c r="E207" s="131" t="str">
        <f>IF(実施計画様式!$D283&lt;&gt;"",実施計画様式!AE283,"")</f>
        <v/>
      </c>
      <c r="F207" s="131" t="str">
        <f>IF(実施計画様式!$D283&lt;&gt;"",実施計画様式!AG283,"")</f>
        <v/>
      </c>
    </row>
    <row r="208" spans="1:6" ht="198.9" customHeight="1" x14ac:dyDescent="0.2">
      <c r="A208" s="131" t="str">
        <f t="shared" si="3"/>
        <v/>
      </c>
      <c r="B208" s="131" t="str">
        <f>IF(実施計画様式!$D284&lt;&gt;"",実施計画様式!L284,"")</f>
        <v/>
      </c>
      <c r="C208" s="131" t="str">
        <f>IF(実施計画様式!$D284&lt;&gt;"",実施計画様式!I284,"")</f>
        <v/>
      </c>
      <c r="D208" s="131" t="str">
        <f>IF(実施計画様式!$D284&lt;&gt;"",実施計画様式!AA284,"")</f>
        <v/>
      </c>
      <c r="E208" s="131" t="str">
        <f>IF(実施計画様式!$D284&lt;&gt;"",実施計画様式!AE284,"")</f>
        <v/>
      </c>
      <c r="F208" s="131" t="str">
        <f>IF(実施計画様式!$D284&lt;&gt;"",実施計画様式!AG284,"")</f>
        <v/>
      </c>
    </row>
    <row r="209" spans="1:6" ht="198.9" customHeight="1" x14ac:dyDescent="0.2">
      <c r="A209" s="131" t="str">
        <f t="shared" si="3"/>
        <v/>
      </c>
      <c r="B209" s="131" t="str">
        <f>IF(実施計画様式!$D285&lt;&gt;"",実施計画様式!L285,"")</f>
        <v/>
      </c>
      <c r="C209" s="131" t="str">
        <f>IF(実施計画様式!$D285&lt;&gt;"",実施計画様式!I285,"")</f>
        <v/>
      </c>
      <c r="D209" s="131" t="str">
        <f>IF(実施計画様式!$D285&lt;&gt;"",実施計画様式!AA285,"")</f>
        <v/>
      </c>
      <c r="E209" s="131" t="str">
        <f>IF(実施計画様式!$D285&lt;&gt;"",実施計画様式!AE285,"")</f>
        <v/>
      </c>
      <c r="F209" s="131" t="str">
        <f>IF(実施計画様式!$D285&lt;&gt;"",実施計画様式!AG285,"")</f>
        <v/>
      </c>
    </row>
    <row r="210" spans="1:6" ht="198.9" customHeight="1" x14ac:dyDescent="0.2">
      <c r="A210" s="131" t="str">
        <f t="shared" si="3"/>
        <v/>
      </c>
      <c r="B210" s="131" t="str">
        <f>IF(実施計画様式!$D286&lt;&gt;"",実施計画様式!L286,"")</f>
        <v/>
      </c>
      <c r="C210" s="131" t="str">
        <f>IF(実施計画様式!$D286&lt;&gt;"",実施計画様式!I286,"")</f>
        <v/>
      </c>
      <c r="D210" s="131" t="str">
        <f>IF(実施計画様式!$D286&lt;&gt;"",実施計画様式!AA286,"")</f>
        <v/>
      </c>
      <c r="E210" s="131" t="str">
        <f>IF(実施計画様式!$D286&lt;&gt;"",実施計画様式!AE286,"")</f>
        <v/>
      </c>
      <c r="F210" s="131" t="str">
        <f>IF(実施計画様式!$D286&lt;&gt;"",実施計画様式!AG286,"")</f>
        <v/>
      </c>
    </row>
    <row r="211" spans="1:6" ht="198.9" customHeight="1" x14ac:dyDescent="0.2">
      <c r="A211" s="131" t="str">
        <f t="shared" si="3"/>
        <v/>
      </c>
      <c r="B211" s="131" t="str">
        <f>IF(実施計画様式!$D287&lt;&gt;"",実施計画様式!L287,"")</f>
        <v/>
      </c>
      <c r="C211" s="131" t="str">
        <f>IF(実施計画様式!$D287&lt;&gt;"",実施計画様式!I287,"")</f>
        <v/>
      </c>
      <c r="D211" s="131" t="str">
        <f>IF(実施計画様式!$D287&lt;&gt;"",実施計画様式!AA287,"")</f>
        <v/>
      </c>
      <c r="E211" s="131" t="str">
        <f>IF(実施計画様式!$D287&lt;&gt;"",実施計画様式!AE287,"")</f>
        <v/>
      </c>
      <c r="F211" s="131" t="str">
        <f>IF(実施計画様式!$D287&lt;&gt;"",実施計画様式!AG287,"")</f>
        <v/>
      </c>
    </row>
    <row r="212" spans="1:6" ht="198.9" customHeight="1" x14ac:dyDescent="0.2">
      <c r="A212" s="131" t="str">
        <f t="shared" si="3"/>
        <v/>
      </c>
      <c r="B212" s="131" t="str">
        <f>IF(実施計画様式!$D288&lt;&gt;"",実施計画様式!L288,"")</f>
        <v/>
      </c>
      <c r="C212" s="131" t="str">
        <f>IF(実施計画様式!$D288&lt;&gt;"",実施計画様式!I288,"")</f>
        <v/>
      </c>
      <c r="D212" s="131" t="str">
        <f>IF(実施計画様式!$D288&lt;&gt;"",実施計画様式!AA288,"")</f>
        <v/>
      </c>
      <c r="E212" s="131" t="str">
        <f>IF(実施計画様式!$D288&lt;&gt;"",実施計画様式!AE288,"")</f>
        <v/>
      </c>
      <c r="F212" s="131" t="str">
        <f>IF(実施計画様式!$D288&lt;&gt;"",実施計画様式!AG288,"")</f>
        <v/>
      </c>
    </row>
    <row r="213" spans="1:6" ht="198.9" customHeight="1" x14ac:dyDescent="0.2">
      <c r="A213" s="131" t="str">
        <f t="shared" si="3"/>
        <v/>
      </c>
      <c r="B213" s="131" t="str">
        <f>IF(実施計画様式!$D289&lt;&gt;"",実施計画様式!L289,"")</f>
        <v/>
      </c>
      <c r="C213" s="131" t="str">
        <f>IF(実施計画様式!$D289&lt;&gt;"",実施計画様式!I289,"")</f>
        <v/>
      </c>
      <c r="D213" s="131" t="str">
        <f>IF(実施計画様式!$D289&lt;&gt;"",実施計画様式!AA289,"")</f>
        <v/>
      </c>
      <c r="E213" s="131" t="str">
        <f>IF(実施計画様式!$D289&lt;&gt;"",実施計画様式!AE289,"")</f>
        <v/>
      </c>
      <c r="F213" s="131" t="str">
        <f>IF(実施計画様式!$D289&lt;&gt;"",実施計画様式!AG289,"")</f>
        <v/>
      </c>
    </row>
    <row r="214" spans="1:6" ht="198.9" customHeight="1" x14ac:dyDescent="0.2">
      <c r="A214" s="131" t="str">
        <f t="shared" si="3"/>
        <v/>
      </c>
      <c r="B214" s="131" t="str">
        <f>IF(実施計画様式!$D290&lt;&gt;"",実施計画様式!L290,"")</f>
        <v/>
      </c>
      <c r="C214" s="131" t="str">
        <f>IF(実施計画様式!$D290&lt;&gt;"",実施計画様式!I290,"")</f>
        <v/>
      </c>
      <c r="D214" s="131" t="str">
        <f>IF(実施計画様式!$D290&lt;&gt;"",実施計画様式!AA290,"")</f>
        <v/>
      </c>
      <c r="E214" s="131" t="str">
        <f>IF(実施計画様式!$D290&lt;&gt;"",実施計画様式!AE290,"")</f>
        <v/>
      </c>
      <c r="F214" s="131" t="str">
        <f>IF(実施計画様式!$D290&lt;&gt;"",実施計画様式!AG290,"")</f>
        <v/>
      </c>
    </row>
    <row r="215" spans="1:6" ht="198.9" customHeight="1" x14ac:dyDescent="0.2">
      <c r="A215" s="131" t="str">
        <f t="shared" si="3"/>
        <v/>
      </c>
      <c r="B215" s="131" t="str">
        <f>IF(実施計画様式!$D291&lt;&gt;"",実施計画様式!L291,"")</f>
        <v/>
      </c>
      <c r="C215" s="131" t="str">
        <f>IF(実施計画様式!$D291&lt;&gt;"",実施計画様式!I291,"")</f>
        <v/>
      </c>
      <c r="D215" s="131" t="str">
        <f>IF(実施計画様式!$D291&lt;&gt;"",実施計画様式!AA291,"")</f>
        <v/>
      </c>
      <c r="E215" s="131" t="str">
        <f>IF(実施計画様式!$D291&lt;&gt;"",実施計画様式!AE291,"")</f>
        <v/>
      </c>
      <c r="F215" s="131" t="str">
        <f>IF(実施計画様式!$D291&lt;&gt;"",実施計画様式!AG291,"")</f>
        <v/>
      </c>
    </row>
    <row r="216" spans="1:6" ht="198.9" customHeight="1" x14ac:dyDescent="0.2">
      <c r="A216" s="131" t="str">
        <f t="shared" si="3"/>
        <v/>
      </c>
      <c r="B216" s="131" t="str">
        <f>IF(実施計画様式!$D292&lt;&gt;"",実施計画様式!L292,"")</f>
        <v/>
      </c>
      <c r="C216" s="131" t="str">
        <f>IF(実施計画様式!$D292&lt;&gt;"",実施計画様式!I292,"")</f>
        <v/>
      </c>
      <c r="D216" s="131" t="str">
        <f>IF(実施計画様式!$D292&lt;&gt;"",実施計画様式!AA292,"")</f>
        <v/>
      </c>
      <c r="E216" s="131" t="str">
        <f>IF(実施計画様式!$D292&lt;&gt;"",実施計画様式!AE292,"")</f>
        <v/>
      </c>
      <c r="F216" s="131" t="str">
        <f>IF(実施計画様式!$D292&lt;&gt;"",実施計画様式!AG292,"")</f>
        <v/>
      </c>
    </row>
    <row r="217" spans="1:6" ht="198.9" customHeight="1" x14ac:dyDescent="0.2">
      <c r="A217" s="131" t="str">
        <f t="shared" si="3"/>
        <v/>
      </c>
      <c r="B217" s="131" t="str">
        <f>IF(実施計画様式!$D293&lt;&gt;"",実施計画様式!L293,"")</f>
        <v/>
      </c>
      <c r="C217" s="131" t="str">
        <f>IF(実施計画様式!$D293&lt;&gt;"",実施計画様式!I293,"")</f>
        <v/>
      </c>
      <c r="D217" s="131" t="str">
        <f>IF(実施計画様式!$D293&lt;&gt;"",実施計画様式!AA293,"")</f>
        <v/>
      </c>
      <c r="E217" s="131" t="str">
        <f>IF(実施計画様式!$D293&lt;&gt;"",実施計画様式!AE293,"")</f>
        <v/>
      </c>
      <c r="F217" s="131" t="str">
        <f>IF(実施計画様式!$D293&lt;&gt;"",実施計画様式!AG293,"")</f>
        <v/>
      </c>
    </row>
    <row r="218" spans="1:6" ht="198.9" customHeight="1" x14ac:dyDescent="0.2">
      <c r="A218" s="131" t="str">
        <f t="shared" si="3"/>
        <v/>
      </c>
      <c r="B218" s="131" t="str">
        <f>IF(実施計画様式!$D294&lt;&gt;"",実施計画様式!L294,"")</f>
        <v/>
      </c>
      <c r="C218" s="131" t="str">
        <f>IF(実施計画様式!$D294&lt;&gt;"",実施計画様式!I294,"")</f>
        <v/>
      </c>
      <c r="D218" s="131" t="str">
        <f>IF(実施計画様式!$D294&lt;&gt;"",実施計画様式!AA294,"")</f>
        <v/>
      </c>
      <c r="E218" s="131" t="str">
        <f>IF(実施計画様式!$D294&lt;&gt;"",実施計画様式!AE294,"")</f>
        <v/>
      </c>
      <c r="F218" s="131" t="str">
        <f>IF(実施計画様式!$D294&lt;&gt;"",実施計画様式!AG294,"")</f>
        <v/>
      </c>
    </row>
    <row r="219" spans="1:6" ht="198.9" customHeight="1" x14ac:dyDescent="0.2">
      <c r="A219" s="131" t="str">
        <f t="shared" si="3"/>
        <v/>
      </c>
      <c r="B219" s="131" t="str">
        <f>IF(実施計画様式!$D295&lt;&gt;"",実施計画様式!L295,"")</f>
        <v/>
      </c>
      <c r="C219" s="131" t="str">
        <f>IF(実施計画様式!$D295&lt;&gt;"",実施計画様式!I295,"")</f>
        <v/>
      </c>
      <c r="D219" s="131" t="str">
        <f>IF(実施計画様式!$D295&lt;&gt;"",実施計画様式!AA295,"")</f>
        <v/>
      </c>
      <c r="E219" s="131" t="str">
        <f>IF(実施計画様式!$D295&lt;&gt;"",実施計画様式!AE295,"")</f>
        <v/>
      </c>
      <c r="F219" s="131" t="str">
        <f>IF(実施計画様式!$D295&lt;&gt;"",実施計画様式!AG295,"")</f>
        <v/>
      </c>
    </row>
    <row r="220" spans="1:6" ht="198.9" customHeight="1" x14ac:dyDescent="0.2">
      <c r="A220" s="131" t="str">
        <f t="shared" si="3"/>
        <v/>
      </c>
      <c r="B220" s="131" t="str">
        <f>IF(実施計画様式!$D296&lt;&gt;"",実施計画様式!L296,"")</f>
        <v/>
      </c>
      <c r="C220" s="131" t="str">
        <f>IF(実施計画様式!$D296&lt;&gt;"",実施計画様式!I296,"")</f>
        <v/>
      </c>
      <c r="D220" s="131" t="str">
        <f>IF(実施計画様式!$D296&lt;&gt;"",実施計画様式!AA296,"")</f>
        <v/>
      </c>
      <c r="E220" s="131" t="str">
        <f>IF(実施計画様式!$D296&lt;&gt;"",実施計画様式!AE296,"")</f>
        <v/>
      </c>
      <c r="F220" s="131" t="str">
        <f>IF(実施計画様式!$D296&lt;&gt;"",実施計画様式!AG296,"")</f>
        <v/>
      </c>
    </row>
    <row r="221" spans="1:6" ht="198.9" customHeight="1" x14ac:dyDescent="0.2">
      <c r="A221" s="131" t="str">
        <f t="shared" si="3"/>
        <v/>
      </c>
      <c r="B221" s="131" t="str">
        <f>IF(実施計画様式!$D297&lt;&gt;"",実施計画様式!L297,"")</f>
        <v/>
      </c>
      <c r="C221" s="131" t="str">
        <f>IF(実施計画様式!$D297&lt;&gt;"",実施計画様式!I297,"")</f>
        <v/>
      </c>
      <c r="D221" s="131" t="str">
        <f>IF(実施計画様式!$D297&lt;&gt;"",実施計画様式!AA297,"")</f>
        <v/>
      </c>
      <c r="E221" s="131" t="str">
        <f>IF(実施計画様式!$D297&lt;&gt;"",実施計画様式!AE297,"")</f>
        <v/>
      </c>
      <c r="F221" s="131" t="str">
        <f>IF(実施計画様式!$D297&lt;&gt;"",実施計画様式!AG297,"")</f>
        <v/>
      </c>
    </row>
    <row r="222" spans="1:6" ht="198.9" customHeight="1" x14ac:dyDescent="0.2">
      <c r="A222" s="131" t="str">
        <f t="shared" si="3"/>
        <v/>
      </c>
      <c r="B222" s="131" t="str">
        <f>IF(実施計画様式!$D298&lt;&gt;"",実施計画様式!L298,"")</f>
        <v/>
      </c>
      <c r="C222" s="131" t="str">
        <f>IF(実施計画様式!$D298&lt;&gt;"",実施計画様式!I298,"")</f>
        <v/>
      </c>
      <c r="D222" s="131" t="str">
        <f>IF(実施計画様式!$D298&lt;&gt;"",実施計画様式!AA298,"")</f>
        <v/>
      </c>
      <c r="E222" s="131" t="str">
        <f>IF(実施計画様式!$D298&lt;&gt;"",実施計画様式!AE298,"")</f>
        <v/>
      </c>
      <c r="F222" s="131" t="str">
        <f>IF(実施計画様式!$D298&lt;&gt;"",実施計画様式!AG298,"")</f>
        <v/>
      </c>
    </row>
    <row r="223" spans="1:6" ht="198.9" customHeight="1" x14ac:dyDescent="0.2">
      <c r="A223" s="131" t="str">
        <f t="shared" si="3"/>
        <v/>
      </c>
      <c r="B223" s="131" t="str">
        <f>IF(実施計画様式!$D299&lt;&gt;"",実施計画様式!L299,"")</f>
        <v/>
      </c>
      <c r="C223" s="131" t="str">
        <f>IF(実施計画様式!$D299&lt;&gt;"",実施計画様式!I299,"")</f>
        <v/>
      </c>
      <c r="D223" s="131" t="str">
        <f>IF(実施計画様式!$D299&lt;&gt;"",実施計画様式!AA299,"")</f>
        <v/>
      </c>
      <c r="E223" s="131" t="str">
        <f>IF(実施計画様式!$D299&lt;&gt;"",実施計画様式!AE299,"")</f>
        <v/>
      </c>
      <c r="F223" s="131" t="str">
        <f>IF(実施計画様式!$D299&lt;&gt;"",実施計画様式!AG299,"")</f>
        <v/>
      </c>
    </row>
    <row r="224" spans="1:6" ht="198.9" customHeight="1" x14ac:dyDescent="0.2">
      <c r="A224" s="131" t="str">
        <f t="shared" si="3"/>
        <v/>
      </c>
      <c r="B224" s="131" t="str">
        <f>IF(実施計画様式!$D300&lt;&gt;"",実施計画様式!L300,"")</f>
        <v/>
      </c>
      <c r="C224" s="131" t="str">
        <f>IF(実施計画様式!$D300&lt;&gt;"",実施計画様式!I300,"")</f>
        <v/>
      </c>
      <c r="D224" s="131" t="str">
        <f>IF(実施計画様式!$D300&lt;&gt;"",実施計画様式!AA300,"")</f>
        <v/>
      </c>
      <c r="E224" s="131" t="str">
        <f>IF(実施計画様式!$D300&lt;&gt;"",実施計画様式!AE300,"")</f>
        <v/>
      </c>
      <c r="F224" s="131" t="str">
        <f>IF(実施計画様式!$D300&lt;&gt;"",実施計画様式!AG300,"")</f>
        <v/>
      </c>
    </row>
    <row r="225" spans="1:6" ht="198.9" customHeight="1" x14ac:dyDescent="0.2">
      <c r="A225" s="131" t="str">
        <f t="shared" si="3"/>
        <v/>
      </c>
      <c r="B225" s="131" t="str">
        <f>IF(実施計画様式!$D301&lt;&gt;"",実施計画様式!L301,"")</f>
        <v/>
      </c>
      <c r="C225" s="131" t="str">
        <f>IF(実施計画様式!$D301&lt;&gt;"",実施計画様式!I301,"")</f>
        <v/>
      </c>
      <c r="D225" s="131" t="str">
        <f>IF(実施計画様式!$D301&lt;&gt;"",実施計画様式!AA301,"")</f>
        <v/>
      </c>
      <c r="E225" s="131" t="str">
        <f>IF(実施計画様式!$D301&lt;&gt;"",実施計画様式!AE301,"")</f>
        <v/>
      </c>
      <c r="F225" s="131" t="str">
        <f>IF(実施計画様式!$D301&lt;&gt;"",実施計画様式!AG301,"")</f>
        <v/>
      </c>
    </row>
    <row r="226" spans="1:6" ht="198.9" customHeight="1" x14ac:dyDescent="0.2">
      <c r="A226" s="131" t="str">
        <f t="shared" si="3"/>
        <v/>
      </c>
      <c r="B226" s="131" t="str">
        <f>IF(実施計画様式!$D302&lt;&gt;"",実施計画様式!L302,"")</f>
        <v/>
      </c>
      <c r="C226" s="131" t="str">
        <f>IF(実施計画様式!$D302&lt;&gt;"",実施計画様式!I302,"")</f>
        <v/>
      </c>
      <c r="D226" s="131" t="str">
        <f>IF(実施計画様式!$D302&lt;&gt;"",実施計画様式!AA302,"")</f>
        <v/>
      </c>
      <c r="E226" s="131" t="str">
        <f>IF(実施計画様式!$D302&lt;&gt;"",実施計画様式!AE302,"")</f>
        <v/>
      </c>
      <c r="F226" s="131" t="str">
        <f>IF(実施計画様式!$D302&lt;&gt;"",実施計画様式!AG302,"")</f>
        <v/>
      </c>
    </row>
    <row r="227" spans="1:6" ht="198.9" customHeight="1" x14ac:dyDescent="0.2">
      <c r="A227" s="131" t="str">
        <f t="shared" si="3"/>
        <v/>
      </c>
      <c r="B227" s="131" t="str">
        <f>IF(実施計画様式!$D303&lt;&gt;"",実施計画様式!L303,"")</f>
        <v/>
      </c>
      <c r="C227" s="131" t="str">
        <f>IF(実施計画様式!$D303&lt;&gt;"",実施計画様式!I303,"")</f>
        <v/>
      </c>
      <c r="D227" s="131" t="str">
        <f>IF(実施計画様式!$D303&lt;&gt;"",実施計画様式!AA303,"")</f>
        <v/>
      </c>
      <c r="E227" s="131" t="str">
        <f>IF(実施計画様式!$D303&lt;&gt;"",実施計画様式!AE303,"")</f>
        <v/>
      </c>
      <c r="F227" s="131" t="str">
        <f>IF(実施計画様式!$D303&lt;&gt;"",実施計画様式!AG303,"")</f>
        <v/>
      </c>
    </row>
    <row r="228" spans="1:6" ht="198.9" customHeight="1" x14ac:dyDescent="0.2">
      <c r="A228" s="131" t="str">
        <f t="shared" si="3"/>
        <v/>
      </c>
      <c r="B228" s="131" t="str">
        <f>IF(実施計画様式!$D304&lt;&gt;"",実施計画様式!L304,"")</f>
        <v/>
      </c>
      <c r="C228" s="131" t="str">
        <f>IF(実施計画様式!$D304&lt;&gt;"",実施計画様式!I304,"")</f>
        <v/>
      </c>
      <c r="D228" s="131" t="str">
        <f>IF(実施計画様式!$D304&lt;&gt;"",実施計画様式!AA304,"")</f>
        <v/>
      </c>
      <c r="E228" s="131" t="str">
        <f>IF(実施計画様式!$D304&lt;&gt;"",実施計画様式!AE304,"")</f>
        <v/>
      </c>
      <c r="F228" s="131" t="str">
        <f>IF(実施計画様式!$D304&lt;&gt;"",実施計画様式!AG304,"")</f>
        <v/>
      </c>
    </row>
    <row r="229" spans="1:6" ht="198.9" customHeight="1" x14ac:dyDescent="0.2">
      <c r="A229" s="131" t="str">
        <f t="shared" si="3"/>
        <v/>
      </c>
      <c r="B229" s="131" t="str">
        <f>IF(実施計画様式!$D305&lt;&gt;"",実施計画様式!L305,"")</f>
        <v/>
      </c>
      <c r="C229" s="131" t="str">
        <f>IF(実施計画様式!$D305&lt;&gt;"",実施計画様式!I305,"")</f>
        <v/>
      </c>
      <c r="D229" s="131" t="str">
        <f>IF(実施計画様式!$D305&lt;&gt;"",実施計画様式!AA305,"")</f>
        <v/>
      </c>
      <c r="E229" s="131" t="str">
        <f>IF(実施計画様式!$D305&lt;&gt;"",実施計画様式!AE305,"")</f>
        <v/>
      </c>
      <c r="F229" s="131" t="str">
        <f>IF(実施計画様式!$D305&lt;&gt;"",実施計画様式!AG305,"")</f>
        <v/>
      </c>
    </row>
    <row r="230" spans="1:6" ht="198.9" customHeight="1" x14ac:dyDescent="0.2">
      <c r="A230" s="131" t="str">
        <f t="shared" si="3"/>
        <v/>
      </c>
      <c r="B230" s="131" t="str">
        <f>IF(実施計画様式!$D306&lt;&gt;"",実施計画様式!L306,"")</f>
        <v/>
      </c>
      <c r="C230" s="131" t="str">
        <f>IF(実施計画様式!$D306&lt;&gt;"",実施計画様式!I306,"")</f>
        <v/>
      </c>
      <c r="D230" s="131" t="str">
        <f>IF(実施計画様式!$D306&lt;&gt;"",実施計画様式!AA306,"")</f>
        <v/>
      </c>
      <c r="E230" s="131" t="str">
        <f>IF(実施計画様式!$D306&lt;&gt;"",実施計画様式!AE306,"")</f>
        <v/>
      </c>
      <c r="F230" s="131" t="str">
        <f>IF(実施計画様式!$D306&lt;&gt;"",実施計画様式!AG306,"")</f>
        <v/>
      </c>
    </row>
    <row r="231" spans="1:6" ht="198.9" customHeight="1" x14ac:dyDescent="0.2">
      <c r="A231" s="131" t="str">
        <f t="shared" si="3"/>
        <v/>
      </c>
      <c r="B231" s="131" t="str">
        <f>IF(実施計画様式!$D307&lt;&gt;"",実施計画様式!L307,"")</f>
        <v/>
      </c>
      <c r="C231" s="131" t="str">
        <f>IF(実施計画様式!$D307&lt;&gt;"",実施計画様式!I307,"")</f>
        <v/>
      </c>
      <c r="D231" s="131" t="str">
        <f>IF(実施計画様式!$D307&lt;&gt;"",実施計画様式!AA307,"")</f>
        <v/>
      </c>
      <c r="E231" s="131" t="str">
        <f>IF(実施計画様式!$D307&lt;&gt;"",実施計画様式!AE307,"")</f>
        <v/>
      </c>
      <c r="F231" s="131" t="str">
        <f>IF(実施計画様式!$D307&lt;&gt;"",実施計画様式!AG307,"")</f>
        <v/>
      </c>
    </row>
    <row r="232" spans="1:6" ht="198.9" customHeight="1" x14ac:dyDescent="0.2">
      <c r="A232" s="131" t="str">
        <f t="shared" si="3"/>
        <v/>
      </c>
      <c r="B232" s="131" t="str">
        <f>IF(実施計画様式!$D308&lt;&gt;"",実施計画様式!L308,"")</f>
        <v/>
      </c>
      <c r="C232" s="131" t="str">
        <f>IF(実施計画様式!$D308&lt;&gt;"",実施計画様式!I308,"")</f>
        <v/>
      </c>
      <c r="D232" s="131" t="str">
        <f>IF(実施計画様式!$D308&lt;&gt;"",実施計画様式!AA308,"")</f>
        <v/>
      </c>
      <c r="E232" s="131" t="str">
        <f>IF(実施計画様式!$D308&lt;&gt;"",実施計画様式!AE308,"")</f>
        <v/>
      </c>
      <c r="F232" s="131" t="str">
        <f>IF(実施計画様式!$D308&lt;&gt;"",実施計画様式!AG308,"")</f>
        <v/>
      </c>
    </row>
    <row r="233" spans="1:6" ht="198.9" customHeight="1" x14ac:dyDescent="0.2">
      <c r="A233" s="131" t="str">
        <f t="shared" si="3"/>
        <v/>
      </c>
      <c r="B233" s="131" t="str">
        <f>IF(実施計画様式!$D309&lt;&gt;"",実施計画様式!L309,"")</f>
        <v/>
      </c>
      <c r="C233" s="131" t="str">
        <f>IF(実施計画様式!$D309&lt;&gt;"",実施計画様式!I309,"")</f>
        <v/>
      </c>
      <c r="D233" s="131" t="str">
        <f>IF(実施計画様式!$D309&lt;&gt;"",実施計画様式!AA309,"")</f>
        <v/>
      </c>
      <c r="E233" s="131" t="str">
        <f>IF(実施計画様式!$D309&lt;&gt;"",実施計画様式!AE309,"")</f>
        <v/>
      </c>
      <c r="F233" s="131" t="str">
        <f>IF(実施計画様式!$D309&lt;&gt;"",実施計画様式!AG309,"")</f>
        <v/>
      </c>
    </row>
    <row r="234" spans="1:6" ht="198.9" customHeight="1" x14ac:dyDescent="0.2">
      <c r="A234" s="131" t="str">
        <f t="shared" si="3"/>
        <v/>
      </c>
      <c r="B234" s="131" t="str">
        <f>IF(実施計画様式!$D310&lt;&gt;"",実施計画様式!L310,"")</f>
        <v/>
      </c>
      <c r="C234" s="131" t="str">
        <f>IF(実施計画様式!$D310&lt;&gt;"",実施計画様式!I310,"")</f>
        <v/>
      </c>
      <c r="D234" s="131" t="str">
        <f>IF(実施計画様式!$D310&lt;&gt;"",実施計画様式!AA310,"")</f>
        <v/>
      </c>
      <c r="E234" s="131" t="str">
        <f>IF(実施計画様式!$D310&lt;&gt;"",実施計画様式!AE310,"")</f>
        <v/>
      </c>
      <c r="F234" s="131" t="str">
        <f>IF(実施計画様式!$D310&lt;&gt;"",実施計画様式!AG310,"")</f>
        <v/>
      </c>
    </row>
    <row r="235" spans="1:6" ht="198.9" customHeight="1" x14ac:dyDescent="0.2">
      <c r="A235" s="131" t="str">
        <f t="shared" si="3"/>
        <v/>
      </c>
      <c r="B235" s="131" t="str">
        <f>IF(実施計画様式!$D311&lt;&gt;"",実施計画様式!L311,"")</f>
        <v/>
      </c>
      <c r="C235" s="131" t="str">
        <f>IF(実施計画様式!$D311&lt;&gt;"",実施計画様式!I311,"")</f>
        <v/>
      </c>
      <c r="D235" s="131" t="str">
        <f>IF(実施計画様式!$D311&lt;&gt;"",実施計画様式!AA311,"")</f>
        <v/>
      </c>
      <c r="E235" s="131" t="str">
        <f>IF(実施計画様式!$D311&lt;&gt;"",実施計画様式!AE311,"")</f>
        <v/>
      </c>
      <c r="F235" s="131" t="str">
        <f>IF(実施計画様式!$D311&lt;&gt;"",実施計画様式!AG311,"")</f>
        <v/>
      </c>
    </row>
    <row r="236" spans="1:6" ht="198.9" customHeight="1" x14ac:dyDescent="0.2">
      <c r="A236" s="131" t="str">
        <f t="shared" si="3"/>
        <v/>
      </c>
      <c r="B236" s="131" t="str">
        <f>IF(実施計画様式!$D312&lt;&gt;"",実施計画様式!L312,"")</f>
        <v/>
      </c>
      <c r="C236" s="131" t="str">
        <f>IF(実施計画様式!$D312&lt;&gt;"",実施計画様式!I312,"")</f>
        <v/>
      </c>
      <c r="D236" s="131" t="str">
        <f>IF(実施計画様式!$D312&lt;&gt;"",実施計画様式!AA312,"")</f>
        <v/>
      </c>
      <c r="E236" s="131" t="str">
        <f>IF(実施計画様式!$D312&lt;&gt;"",実施計画様式!AE312,"")</f>
        <v/>
      </c>
      <c r="F236" s="131" t="str">
        <f>IF(実施計画様式!$D312&lt;&gt;"",実施計画様式!AG312,"")</f>
        <v/>
      </c>
    </row>
    <row r="237" spans="1:6" ht="198.9" customHeight="1" x14ac:dyDescent="0.2">
      <c r="A237" s="131" t="str">
        <f t="shared" si="3"/>
        <v/>
      </c>
      <c r="B237" s="131" t="str">
        <f>IF(実施計画様式!$D313&lt;&gt;"",実施計画様式!L313,"")</f>
        <v/>
      </c>
      <c r="C237" s="131" t="str">
        <f>IF(実施計画様式!$D313&lt;&gt;"",実施計画様式!I313,"")</f>
        <v/>
      </c>
      <c r="D237" s="131" t="str">
        <f>IF(実施計画様式!$D313&lt;&gt;"",実施計画様式!AA313,"")</f>
        <v/>
      </c>
      <c r="E237" s="131" t="str">
        <f>IF(実施計画様式!$D313&lt;&gt;"",実施計画様式!AE313,"")</f>
        <v/>
      </c>
      <c r="F237" s="131" t="str">
        <f>IF(実施計画様式!$D313&lt;&gt;"",実施計画様式!AG313,"")</f>
        <v/>
      </c>
    </row>
    <row r="238" spans="1:6" ht="198.9" customHeight="1" x14ac:dyDescent="0.2">
      <c r="A238" s="131" t="str">
        <f t="shared" si="3"/>
        <v/>
      </c>
      <c r="B238" s="131" t="str">
        <f>IF(実施計画様式!$D314&lt;&gt;"",実施計画様式!L314,"")</f>
        <v/>
      </c>
      <c r="C238" s="131" t="str">
        <f>IF(実施計画様式!$D314&lt;&gt;"",実施計画様式!I314,"")</f>
        <v/>
      </c>
      <c r="D238" s="131" t="str">
        <f>IF(実施計画様式!$D314&lt;&gt;"",実施計画様式!AA314,"")</f>
        <v/>
      </c>
      <c r="E238" s="131" t="str">
        <f>IF(実施計画様式!$D314&lt;&gt;"",実施計画様式!AE314,"")</f>
        <v/>
      </c>
      <c r="F238" s="131" t="str">
        <f>IF(実施計画様式!$D314&lt;&gt;"",実施計画様式!AG314,"")</f>
        <v/>
      </c>
    </row>
    <row r="239" spans="1:6" ht="198.9" customHeight="1" x14ac:dyDescent="0.2">
      <c r="A239" s="131" t="str">
        <f t="shared" si="3"/>
        <v/>
      </c>
      <c r="B239" s="131" t="str">
        <f>IF(実施計画様式!$D315&lt;&gt;"",実施計画様式!L315,"")</f>
        <v/>
      </c>
      <c r="C239" s="131" t="str">
        <f>IF(実施計画様式!$D315&lt;&gt;"",実施計画様式!I315,"")</f>
        <v/>
      </c>
      <c r="D239" s="131" t="str">
        <f>IF(実施計画様式!$D315&lt;&gt;"",実施計画様式!AA315,"")</f>
        <v/>
      </c>
      <c r="E239" s="131" t="str">
        <f>IF(実施計画様式!$D315&lt;&gt;"",実施計画様式!AE315,"")</f>
        <v/>
      </c>
      <c r="F239" s="131" t="str">
        <f>IF(実施計画様式!$D315&lt;&gt;"",実施計画様式!AG315,"")</f>
        <v/>
      </c>
    </row>
    <row r="240" spans="1:6" ht="198.9" customHeight="1" x14ac:dyDescent="0.2">
      <c r="A240" s="131" t="str">
        <f t="shared" si="3"/>
        <v/>
      </c>
      <c r="B240" s="131" t="str">
        <f>IF(実施計画様式!$D316&lt;&gt;"",実施計画様式!L316,"")</f>
        <v/>
      </c>
      <c r="C240" s="131" t="str">
        <f>IF(実施計画様式!$D316&lt;&gt;"",実施計画様式!I316,"")</f>
        <v/>
      </c>
      <c r="D240" s="131" t="str">
        <f>IF(実施計画様式!$D316&lt;&gt;"",実施計画様式!AA316,"")</f>
        <v/>
      </c>
      <c r="E240" s="131" t="str">
        <f>IF(実施計画様式!$D316&lt;&gt;"",実施計画様式!AE316,"")</f>
        <v/>
      </c>
      <c r="F240" s="131" t="str">
        <f>IF(実施計画様式!$D316&lt;&gt;"",実施計画様式!AG316,"")</f>
        <v/>
      </c>
    </row>
    <row r="241" spans="1:6" ht="198.9" customHeight="1" x14ac:dyDescent="0.2">
      <c r="A241" s="131" t="str">
        <f t="shared" si="3"/>
        <v/>
      </c>
      <c r="B241" s="131" t="str">
        <f>IF(実施計画様式!$D317&lt;&gt;"",実施計画様式!L317,"")</f>
        <v/>
      </c>
      <c r="C241" s="131" t="str">
        <f>IF(実施計画様式!$D317&lt;&gt;"",実施計画様式!I317,"")</f>
        <v/>
      </c>
      <c r="D241" s="131" t="str">
        <f>IF(実施計画様式!$D317&lt;&gt;"",実施計画様式!AA317,"")</f>
        <v/>
      </c>
      <c r="E241" s="131" t="str">
        <f>IF(実施計画様式!$D317&lt;&gt;"",実施計画様式!AE317,"")</f>
        <v/>
      </c>
      <c r="F241" s="131" t="str">
        <f>IF(実施計画様式!$D317&lt;&gt;"",実施計画様式!AG317,"")</f>
        <v/>
      </c>
    </row>
    <row r="242" spans="1:6" ht="198.9" customHeight="1" x14ac:dyDescent="0.2">
      <c r="A242" s="131" t="str">
        <f t="shared" si="3"/>
        <v/>
      </c>
      <c r="B242" s="131" t="str">
        <f>IF(実施計画様式!$D318&lt;&gt;"",実施計画様式!L318,"")</f>
        <v/>
      </c>
      <c r="C242" s="131" t="str">
        <f>IF(実施計画様式!$D318&lt;&gt;"",実施計画様式!I318,"")</f>
        <v/>
      </c>
      <c r="D242" s="131" t="str">
        <f>IF(実施計画様式!$D318&lt;&gt;"",実施計画様式!AA318,"")</f>
        <v/>
      </c>
      <c r="E242" s="131" t="str">
        <f>IF(実施計画様式!$D318&lt;&gt;"",実施計画様式!AE318,"")</f>
        <v/>
      </c>
      <c r="F242" s="131" t="str">
        <f>IF(実施計画様式!$D318&lt;&gt;"",実施計画様式!AG318,"")</f>
        <v/>
      </c>
    </row>
    <row r="243" spans="1:6" ht="198.9" customHeight="1" x14ac:dyDescent="0.2">
      <c r="A243" s="131" t="str">
        <f t="shared" si="3"/>
        <v/>
      </c>
      <c r="B243" s="131" t="str">
        <f>IF(実施計画様式!$D319&lt;&gt;"",実施計画様式!L319,"")</f>
        <v/>
      </c>
      <c r="C243" s="131" t="str">
        <f>IF(実施計画様式!$D319&lt;&gt;"",実施計画様式!I319,"")</f>
        <v/>
      </c>
      <c r="D243" s="131" t="str">
        <f>IF(実施計画様式!$D319&lt;&gt;"",実施計画様式!AA319,"")</f>
        <v/>
      </c>
      <c r="E243" s="131" t="str">
        <f>IF(実施計画様式!$D319&lt;&gt;"",実施計画様式!AE319,"")</f>
        <v/>
      </c>
      <c r="F243" s="131" t="str">
        <f>IF(実施計画様式!$D319&lt;&gt;"",実施計画様式!AG319,"")</f>
        <v/>
      </c>
    </row>
    <row r="244" spans="1:6" ht="198.9" customHeight="1" x14ac:dyDescent="0.2">
      <c r="A244" s="131" t="str">
        <f t="shared" si="3"/>
        <v/>
      </c>
      <c r="B244" s="131" t="str">
        <f>IF(実施計画様式!$D320&lt;&gt;"",実施計画様式!L320,"")</f>
        <v/>
      </c>
      <c r="C244" s="131" t="str">
        <f>IF(実施計画様式!$D320&lt;&gt;"",実施計画様式!I320,"")</f>
        <v/>
      </c>
      <c r="D244" s="131" t="str">
        <f>IF(実施計画様式!$D320&lt;&gt;"",実施計画様式!AA320,"")</f>
        <v/>
      </c>
      <c r="E244" s="131" t="str">
        <f>IF(実施計画様式!$D320&lt;&gt;"",実施計画様式!AE320,"")</f>
        <v/>
      </c>
      <c r="F244" s="131" t="str">
        <f>IF(実施計画様式!$D320&lt;&gt;"",実施計画様式!AG320,"")</f>
        <v/>
      </c>
    </row>
    <row r="245" spans="1:6" ht="198.9" customHeight="1" x14ac:dyDescent="0.2">
      <c r="A245" s="131" t="str">
        <f t="shared" si="3"/>
        <v/>
      </c>
      <c r="B245" s="131" t="str">
        <f>IF(実施計画様式!$D321&lt;&gt;"",実施計画様式!L321,"")</f>
        <v/>
      </c>
      <c r="C245" s="131" t="str">
        <f>IF(実施計画様式!$D321&lt;&gt;"",実施計画様式!I321,"")</f>
        <v/>
      </c>
      <c r="D245" s="131" t="str">
        <f>IF(実施計画様式!$D321&lt;&gt;"",実施計画様式!AA321,"")</f>
        <v/>
      </c>
      <c r="E245" s="131" t="str">
        <f>IF(実施計画様式!$D321&lt;&gt;"",実施計画様式!AE321,"")</f>
        <v/>
      </c>
      <c r="F245" s="131" t="str">
        <f>IF(実施計画様式!$D321&lt;&gt;"",実施計画様式!AG321,"")</f>
        <v/>
      </c>
    </row>
    <row r="246" spans="1:6" ht="198.9" customHeight="1" x14ac:dyDescent="0.2">
      <c r="A246" s="131" t="str">
        <f t="shared" si="3"/>
        <v/>
      </c>
      <c r="B246" s="131" t="str">
        <f>IF(実施計画様式!$D322&lt;&gt;"",実施計画様式!L322,"")</f>
        <v/>
      </c>
      <c r="C246" s="131" t="str">
        <f>IF(実施計画様式!$D322&lt;&gt;"",実施計画様式!I322,"")</f>
        <v/>
      </c>
      <c r="D246" s="131" t="str">
        <f>IF(実施計画様式!$D322&lt;&gt;"",実施計画様式!AA322,"")</f>
        <v/>
      </c>
      <c r="E246" s="131" t="str">
        <f>IF(実施計画様式!$D322&lt;&gt;"",実施計画様式!AE322,"")</f>
        <v/>
      </c>
      <c r="F246" s="131" t="str">
        <f>IF(実施計画様式!$D322&lt;&gt;"",実施計画様式!AG322,"")</f>
        <v/>
      </c>
    </row>
    <row r="247" spans="1:6" ht="198.9" customHeight="1" x14ac:dyDescent="0.2">
      <c r="A247" s="131" t="str">
        <f t="shared" si="3"/>
        <v/>
      </c>
      <c r="B247" s="131" t="str">
        <f>IF(実施計画様式!$D323&lt;&gt;"",実施計画様式!L323,"")</f>
        <v/>
      </c>
      <c r="C247" s="131" t="str">
        <f>IF(実施計画様式!$D323&lt;&gt;"",実施計画様式!I323,"")</f>
        <v/>
      </c>
      <c r="D247" s="131" t="str">
        <f>IF(実施計画様式!$D323&lt;&gt;"",実施計画様式!AA323,"")</f>
        <v/>
      </c>
      <c r="E247" s="131" t="str">
        <f>IF(実施計画様式!$D323&lt;&gt;"",実施計画様式!AE323,"")</f>
        <v/>
      </c>
      <c r="F247" s="131" t="str">
        <f>IF(実施計画様式!$D323&lt;&gt;"",実施計画様式!AG323,"")</f>
        <v/>
      </c>
    </row>
    <row r="248" spans="1:6" ht="198.9" customHeight="1" x14ac:dyDescent="0.2">
      <c r="A248" s="131" t="str">
        <f t="shared" si="3"/>
        <v/>
      </c>
      <c r="B248" s="131" t="str">
        <f>IF(実施計画様式!$D324&lt;&gt;"",実施計画様式!L324,"")</f>
        <v/>
      </c>
      <c r="C248" s="131" t="str">
        <f>IF(実施計画様式!$D324&lt;&gt;"",実施計画様式!I324,"")</f>
        <v/>
      </c>
      <c r="D248" s="131" t="str">
        <f>IF(実施計画様式!$D324&lt;&gt;"",実施計画様式!AA324,"")</f>
        <v/>
      </c>
      <c r="E248" s="131" t="str">
        <f>IF(実施計画様式!$D324&lt;&gt;"",実施計画様式!AE324,"")</f>
        <v/>
      </c>
      <c r="F248" s="131" t="str">
        <f>IF(実施計画様式!$D324&lt;&gt;"",実施計画様式!AG324,"")</f>
        <v/>
      </c>
    </row>
    <row r="249" spans="1:6" ht="198.9" customHeight="1" x14ac:dyDescent="0.2">
      <c r="A249" s="131" t="str">
        <f t="shared" si="3"/>
        <v/>
      </c>
      <c r="B249" s="131" t="str">
        <f>IF(実施計画様式!$D325&lt;&gt;"",実施計画様式!L325,"")</f>
        <v/>
      </c>
      <c r="C249" s="131" t="str">
        <f>IF(実施計画様式!$D325&lt;&gt;"",実施計画様式!I325,"")</f>
        <v/>
      </c>
      <c r="D249" s="131" t="str">
        <f>IF(実施計画様式!$D325&lt;&gt;"",実施計画様式!AA325,"")</f>
        <v/>
      </c>
      <c r="E249" s="131" t="str">
        <f>IF(実施計画様式!$D325&lt;&gt;"",実施計画様式!AE325,"")</f>
        <v/>
      </c>
      <c r="F249" s="131" t="str">
        <f>IF(実施計画様式!$D325&lt;&gt;"",実施計画様式!AG325,"")</f>
        <v/>
      </c>
    </row>
    <row r="250" spans="1:6" ht="198.9" customHeight="1" x14ac:dyDescent="0.2">
      <c r="A250" s="131" t="str">
        <f t="shared" si="3"/>
        <v/>
      </c>
      <c r="B250" s="131" t="str">
        <f>IF(実施計画様式!$D326&lt;&gt;"",実施計画様式!L326,"")</f>
        <v/>
      </c>
      <c r="C250" s="131" t="str">
        <f>IF(実施計画様式!$D326&lt;&gt;"",実施計画様式!I326,"")</f>
        <v/>
      </c>
      <c r="D250" s="131" t="str">
        <f>IF(実施計画様式!$D326&lt;&gt;"",実施計画様式!AA326,"")</f>
        <v/>
      </c>
      <c r="E250" s="131" t="str">
        <f>IF(実施計画様式!$D326&lt;&gt;"",実施計画様式!AE326,"")</f>
        <v/>
      </c>
      <c r="F250" s="131" t="str">
        <f>IF(実施計画様式!$D326&lt;&gt;"",実施計画様式!AG326,"")</f>
        <v/>
      </c>
    </row>
    <row r="251" spans="1:6" ht="198.9" customHeight="1" x14ac:dyDescent="0.2">
      <c r="A251" s="131" t="str">
        <f t="shared" si="3"/>
        <v/>
      </c>
      <c r="B251" s="131" t="str">
        <f>IF(実施計画様式!$D327&lt;&gt;"",実施計画様式!L327,"")</f>
        <v/>
      </c>
      <c r="C251" s="131" t="str">
        <f>IF(実施計画様式!$D327&lt;&gt;"",実施計画様式!I327,"")</f>
        <v/>
      </c>
      <c r="D251" s="131" t="str">
        <f>IF(実施計画様式!$D327&lt;&gt;"",実施計画様式!AA327,"")</f>
        <v/>
      </c>
      <c r="E251" s="131" t="str">
        <f>IF(実施計画様式!$D327&lt;&gt;"",実施計画様式!AE327,"")</f>
        <v/>
      </c>
      <c r="F251" s="131" t="str">
        <f>IF(実施計画様式!$D327&lt;&gt;"",実施計画様式!AG327,"")</f>
        <v/>
      </c>
    </row>
    <row r="252" spans="1:6" ht="198.9" customHeight="1" x14ac:dyDescent="0.2">
      <c r="A252" s="131" t="str">
        <f t="shared" si="3"/>
        <v/>
      </c>
      <c r="B252" s="131" t="str">
        <f>IF(実施計画様式!$D328&lt;&gt;"",実施計画様式!L328,"")</f>
        <v/>
      </c>
      <c r="C252" s="131" t="str">
        <f>IF(実施計画様式!$D328&lt;&gt;"",実施計画様式!I328,"")</f>
        <v/>
      </c>
      <c r="D252" s="131" t="str">
        <f>IF(実施計画様式!$D328&lt;&gt;"",実施計画様式!AA328,"")</f>
        <v/>
      </c>
      <c r="E252" s="131" t="str">
        <f>IF(実施計画様式!$D328&lt;&gt;"",実施計画様式!AE328,"")</f>
        <v/>
      </c>
      <c r="F252" s="131" t="str">
        <f>IF(実施計画様式!$D328&lt;&gt;"",実施計画様式!AG328,"")</f>
        <v/>
      </c>
    </row>
    <row r="253" spans="1:6" ht="198.9" customHeight="1" x14ac:dyDescent="0.2">
      <c r="A253" s="131" t="str">
        <f t="shared" si="3"/>
        <v/>
      </c>
      <c r="B253" s="131" t="str">
        <f>IF(実施計画様式!$D329&lt;&gt;"",実施計画様式!L329,"")</f>
        <v/>
      </c>
      <c r="C253" s="131" t="str">
        <f>IF(実施計画様式!$D329&lt;&gt;"",実施計画様式!I329,"")</f>
        <v/>
      </c>
      <c r="D253" s="131" t="str">
        <f>IF(実施計画様式!$D329&lt;&gt;"",実施計画様式!AA329,"")</f>
        <v/>
      </c>
      <c r="E253" s="131" t="str">
        <f>IF(実施計画様式!$D329&lt;&gt;"",実施計画様式!AE329,"")</f>
        <v/>
      </c>
      <c r="F253" s="131" t="str">
        <f>IF(実施計画様式!$D329&lt;&gt;"",実施計画様式!AG329,"")</f>
        <v/>
      </c>
    </row>
    <row r="254" spans="1:6" ht="198.9" customHeight="1" x14ac:dyDescent="0.2">
      <c r="A254" s="131" t="str">
        <f t="shared" si="3"/>
        <v/>
      </c>
      <c r="B254" s="131" t="str">
        <f>IF(実施計画様式!$D330&lt;&gt;"",実施計画様式!L330,"")</f>
        <v/>
      </c>
      <c r="C254" s="131" t="str">
        <f>IF(実施計画様式!$D330&lt;&gt;"",実施計画様式!I330,"")</f>
        <v/>
      </c>
      <c r="D254" s="131" t="str">
        <f>IF(実施計画様式!$D330&lt;&gt;"",実施計画様式!AA330,"")</f>
        <v/>
      </c>
      <c r="E254" s="131" t="str">
        <f>IF(実施計画様式!$D330&lt;&gt;"",実施計画様式!AE330,"")</f>
        <v/>
      </c>
      <c r="F254" s="131" t="str">
        <f>IF(実施計画様式!$D330&lt;&gt;"",実施計画様式!AG330,"")</f>
        <v/>
      </c>
    </row>
    <row r="255" spans="1:6" ht="198.9" customHeight="1" x14ac:dyDescent="0.2">
      <c r="A255" s="131" t="str">
        <f t="shared" si="3"/>
        <v/>
      </c>
      <c r="B255" s="131" t="str">
        <f>IF(実施計画様式!$D331&lt;&gt;"",実施計画様式!L331,"")</f>
        <v/>
      </c>
      <c r="C255" s="131" t="str">
        <f>IF(実施計画様式!$D331&lt;&gt;"",実施計画様式!I331,"")</f>
        <v/>
      </c>
      <c r="D255" s="131" t="str">
        <f>IF(実施計画様式!$D331&lt;&gt;"",実施計画様式!AA331,"")</f>
        <v/>
      </c>
      <c r="E255" s="131" t="str">
        <f>IF(実施計画様式!$D331&lt;&gt;"",実施計画様式!AE331,"")</f>
        <v/>
      </c>
      <c r="F255" s="131" t="str">
        <f>IF(実施計画様式!$D331&lt;&gt;"",実施計画様式!AG331,"")</f>
        <v/>
      </c>
    </row>
    <row r="256" spans="1:6" ht="198.9" customHeight="1" x14ac:dyDescent="0.2">
      <c r="A256" s="131" t="str">
        <f t="shared" si="3"/>
        <v/>
      </c>
      <c r="B256" s="131" t="str">
        <f>IF(実施計画様式!$D332&lt;&gt;"",実施計画様式!L332,"")</f>
        <v/>
      </c>
      <c r="C256" s="131" t="str">
        <f>IF(実施計画様式!$D332&lt;&gt;"",実施計画様式!I332,"")</f>
        <v/>
      </c>
      <c r="D256" s="131" t="str">
        <f>IF(実施計画様式!$D332&lt;&gt;"",実施計画様式!AA332,"")</f>
        <v/>
      </c>
      <c r="E256" s="131" t="str">
        <f>IF(実施計画様式!$D332&lt;&gt;"",実施計画様式!AE332,"")</f>
        <v/>
      </c>
      <c r="F256" s="131" t="str">
        <f>IF(実施計画様式!$D332&lt;&gt;"",実施計画様式!AG332,"")</f>
        <v/>
      </c>
    </row>
    <row r="257" spans="1:6" ht="198.9" customHeight="1" x14ac:dyDescent="0.2">
      <c r="A257" s="131" t="str">
        <f t="shared" si="3"/>
        <v/>
      </c>
      <c r="B257" s="131" t="str">
        <f>IF(実施計画様式!$D333&lt;&gt;"",実施計画様式!L333,"")</f>
        <v/>
      </c>
      <c r="C257" s="131" t="str">
        <f>IF(実施計画様式!$D333&lt;&gt;"",実施計画様式!I333,"")</f>
        <v/>
      </c>
      <c r="D257" s="131" t="str">
        <f>IF(実施計画様式!$D333&lt;&gt;"",実施計画様式!AA333,"")</f>
        <v/>
      </c>
      <c r="E257" s="131" t="str">
        <f>IF(実施計画様式!$D333&lt;&gt;"",実施計画様式!AE333,"")</f>
        <v/>
      </c>
      <c r="F257" s="131" t="str">
        <f>IF(実施計画様式!$D333&lt;&gt;"",実施計画様式!AG333,"")</f>
        <v/>
      </c>
    </row>
    <row r="258" spans="1:6" ht="198.9" customHeight="1" x14ac:dyDescent="0.2">
      <c r="A258" s="131" t="str">
        <f t="shared" si="3"/>
        <v/>
      </c>
      <c r="B258" s="131" t="str">
        <f>IF(実施計画様式!$D334&lt;&gt;"",実施計画様式!L334,"")</f>
        <v/>
      </c>
      <c r="C258" s="131" t="str">
        <f>IF(実施計画様式!$D334&lt;&gt;"",実施計画様式!I334,"")</f>
        <v/>
      </c>
      <c r="D258" s="131" t="str">
        <f>IF(実施計画様式!$D334&lt;&gt;"",実施計画様式!AA334,"")</f>
        <v/>
      </c>
      <c r="E258" s="131" t="str">
        <f>IF(実施計画様式!$D334&lt;&gt;"",実施計画様式!AE334,"")</f>
        <v/>
      </c>
      <c r="F258" s="131" t="str">
        <f>IF(実施計画様式!$D334&lt;&gt;"",実施計画様式!AG334,"")</f>
        <v/>
      </c>
    </row>
    <row r="259" spans="1:6" ht="198.9" customHeight="1" x14ac:dyDescent="0.2">
      <c r="A259" s="131" t="str">
        <f t="shared" si="3"/>
        <v/>
      </c>
      <c r="B259" s="131" t="str">
        <f>IF(実施計画様式!$D335&lt;&gt;"",実施計画様式!L335,"")</f>
        <v/>
      </c>
      <c r="C259" s="131" t="str">
        <f>IF(実施計画様式!$D335&lt;&gt;"",実施計画様式!I335,"")</f>
        <v/>
      </c>
      <c r="D259" s="131" t="str">
        <f>IF(実施計画様式!$D335&lt;&gt;"",実施計画様式!AA335,"")</f>
        <v/>
      </c>
      <c r="E259" s="131" t="str">
        <f>IF(実施計画様式!$D335&lt;&gt;"",実施計画様式!AE335,"")</f>
        <v/>
      </c>
      <c r="F259" s="131" t="str">
        <f>IF(実施計画様式!$D335&lt;&gt;"",実施計画様式!AG335,"")</f>
        <v/>
      </c>
    </row>
    <row r="260" spans="1:6" ht="198.9" customHeight="1" x14ac:dyDescent="0.2">
      <c r="A260" s="131" t="str">
        <f t="shared" si="3"/>
        <v/>
      </c>
      <c r="B260" s="131" t="str">
        <f>IF(実施計画様式!$D336&lt;&gt;"",実施計画様式!L336,"")</f>
        <v/>
      </c>
      <c r="C260" s="131" t="str">
        <f>IF(実施計画様式!$D336&lt;&gt;"",実施計画様式!I336,"")</f>
        <v/>
      </c>
      <c r="D260" s="131" t="str">
        <f>IF(実施計画様式!$D336&lt;&gt;"",実施計画様式!AA336,"")</f>
        <v/>
      </c>
      <c r="E260" s="131" t="str">
        <f>IF(実施計画様式!$D336&lt;&gt;"",実施計画様式!AE336,"")</f>
        <v/>
      </c>
      <c r="F260" s="131" t="str">
        <f>IF(実施計画様式!$D336&lt;&gt;"",実施計画様式!AG336,"")</f>
        <v/>
      </c>
    </row>
    <row r="261" spans="1:6" ht="198.9" customHeight="1" x14ac:dyDescent="0.2">
      <c r="A261" s="131" t="str">
        <f t="shared" ref="A261:A324" si="4">IF(B261="","",A260+1)</f>
        <v/>
      </c>
      <c r="B261" s="131" t="str">
        <f>IF(実施計画様式!$D337&lt;&gt;"",実施計画様式!L337,"")</f>
        <v/>
      </c>
      <c r="C261" s="131" t="str">
        <f>IF(実施計画様式!$D337&lt;&gt;"",実施計画様式!I337,"")</f>
        <v/>
      </c>
      <c r="D261" s="131" t="str">
        <f>IF(実施計画様式!$D337&lt;&gt;"",実施計画様式!AA337,"")</f>
        <v/>
      </c>
      <c r="E261" s="131" t="str">
        <f>IF(実施計画様式!$D337&lt;&gt;"",実施計画様式!AE337,"")</f>
        <v/>
      </c>
      <c r="F261" s="131" t="str">
        <f>IF(実施計画様式!$D337&lt;&gt;"",実施計画様式!AG337,"")</f>
        <v/>
      </c>
    </row>
    <row r="262" spans="1:6" ht="198.9" customHeight="1" x14ac:dyDescent="0.2">
      <c r="A262" s="131" t="str">
        <f t="shared" si="4"/>
        <v/>
      </c>
      <c r="B262" s="131" t="str">
        <f>IF(実施計画様式!$D338&lt;&gt;"",実施計画様式!L338,"")</f>
        <v/>
      </c>
      <c r="C262" s="131" t="str">
        <f>IF(実施計画様式!$D338&lt;&gt;"",実施計画様式!I338,"")</f>
        <v/>
      </c>
      <c r="D262" s="131" t="str">
        <f>IF(実施計画様式!$D338&lt;&gt;"",実施計画様式!AA338,"")</f>
        <v/>
      </c>
      <c r="E262" s="131" t="str">
        <f>IF(実施計画様式!$D338&lt;&gt;"",実施計画様式!AE338,"")</f>
        <v/>
      </c>
      <c r="F262" s="131" t="str">
        <f>IF(実施計画様式!$D338&lt;&gt;"",実施計画様式!AG338,"")</f>
        <v/>
      </c>
    </row>
    <row r="263" spans="1:6" ht="198.9" customHeight="1" x14ac:dyDescent="0.2">
      <c r="A263" s="131" t="str">
        <f t="shared" si="4"/>
        <v/>
      </c>
      <c r="B263" s="131" t="str">
        <f>IF(実施計画様式!$D339&lt;&gt;"",実施計画様式!L339,"")</f>
        <v/>
      </c>
      <c r="C263" s="131" t="str">
        <f>IF(実施計画様式!$D339&lt;&gt;"",実施計画様式!I339,"")</f>
        <v/>
      </c>
      <c r="D263" s="131" t="str">
        <f>IF(実施計画様式!$D339&lt;&gt;"",実施計画様式!AA339,"")</f>
        <v/>
      </c>
      <c r="E263" s="131" t="str">
        <f>IF(実施計画様式!$D339&lt;&gt;"",実施計画様式!AE339,"")</f>
        <v/>
      </c>
      <c r="F263" s="131" t="str">
        <f>IF(実施計画様式!$D339&lt;&gt;"",実施計画様式!AG339,"")</f>
        <v/>
      </c>
    </row>
    <row r="264" spans="1:6" ht="198.9" customHeight="1" x14ac:dyDescent="0.2">
      <c r="A264" s="131" t="str">
        <f t="shared" si="4"/>
        <v/>
      </c>
      <c r="B264" s="131" t="str">
        <f>IF(実施計画様式!$D340&lt;&gt;"",実施計画様式!L340,"")</f>
        <v/>
      </c>
      <c r="C264" s="131" t="str">
        <f>IF(実施計画様式!$D340&lt;&gt;"",実施計画様式!I340,"")</f>
        <v/>
      </c>
      <c r="D264" s="131" t="str">
        <f>IF(実施計画様式!$D340&lt;&gt;"",実施計画様式!AA340,"")</f>
        <v/>
      </c>
      <c r="E264" s="131" t="str">
        <f>IF(実施計画様式!$D340&lt;&gt;"",実施計画様式!AE340,"")</f>
        <v/>
      </c>
      <c r="F264" s="131" t="str">
        <f>IF(実施計画様式!$D340&lt;&gt;"",実施計画様式!AG340,"")</f>
        <v/>
      </c>
    </row>
    <row r="265" spans="1:6" ht="198.9" customHeight="1" x14ac:dyDescent="0.2">
      <c r="A265" s="131" t="str">
        <f t="shared" si="4"/>
        <v/>
      </c>
      <c r="B265" s="131" t="str">
        <f>IF(実施計画様式!$D341&lt;&gt;"",実施計画様式!L341,"")</f>
        <v/>
      </c>
      <c r="C265" s="131" t="str">
        <f>IF(実施計画様式!$D341&lt;&gt;"",実施計画様式!I341,"")</f>
        <v/>
      </c>
      <c r="D265" s="131" t="str">
        <f>IF(実施計画様式!$D341&lt;&gt;"",実施計画様式!AA341,"")</f>
        <v/>
      </c>
      <c r="E265" s="131" t="str">
        <f>IF(実施計画様式!$D341&lt;&gt;"",実施計画様式!AE341,"")</f>
        <v/>
      </c>
      <c r="F265" s="131" t="str">
        <f>IF(実施計画様式!$D341&lt;&gt;"",実施計画様式!AG341,"")</f>
        <v/>
      </c>
    </row>
    <row r="266" spans="1:6" ht="198.9" customHeight="1" x14ac:dyDescent="0.2">
      <c r="A266" s="131" t="str">
        <f t="shared" si="4"/>
        <v/>
      </c>
      <c r="B266" s="131" t="str">
        <f>IF(実施計画様式!$D342&lt;&gt;"",実施計画様式!L342,"")</f>
        <v/>
      </c>
      <c r="C266" s="131" t="str">
        <f>IF(実施計画様式!$D342&lt;&gt;"",実施計画様式!I342,"")</f>
        <v/>
      </c>
      <c r="D266" s="131" t="str">
        <f>IF(実施計画様式!$D342&lt;&gt;"",実施計画様式!AA342,"")</f>
        <v/>
      </c>
      <c r="E266" s="131" t="str">
        <f>IF(実施計画様式!$D342&lt;&gt;"",実施計画様式!AE342,"")</f>
        <v/>
      </c>
      <c r="F266" s="131" t="str">
        <f>IF(実施計画様式!$D342&lt;&gt;"",実施計画様式!AG342,"")</f>
        <v/>
      </c>
    </row>
    <row r="267" spans="1:6" ht="198.9" customHeight="1" x14ac:dyDescent="0.2">
      <c r="A267" s="131" t="str">
        <f t="shared" si="4"/>
        <v/>
      </c>
      <c r="B267" s="131" t="str">
        <f>IF(実施計画様式!$D343&lt;&gt;"",実施計画様式!L343,"")</f>
        <v/>
      </c>
      <c r="C267" s="131" t="str">
        <f>IF(実施計画様式!$D343&lt;&gt;"",実施計画様式!I343,"")</f>
        <v/>
      </c>
      <c r="D267" s="131" t="str">
        <f>IF(実施計画様式!$D343&lt;&gt;"",実施計画様式!AA343,"")</f>
        <v/>
      </c>
      <c r="E267" s="131" t="str">
        <f>IF(実施計画様式!$D343&lt;&gt;"",実施計画様式!AE343,"")</f>
        <v/>
      </c>
      <c r="F267" s="131" t="str">
        <f>IF(実施計画様式!$D343&lt;&gt;"",実施計画様式!AG343,"")</f>
        <v/>
      </c>
    </row>
    <row r="268" spans="1:6" ht="198.9" customHeight="1" x14ac:dyDescent="0.2">
      <c r="A268" s="131" t="str">
        <f t="shared" si="4"/>
        <v/>
      </c>
      <c r="B268" s="131" t="str">
        <f>IF(実施計画様式!$D344&lt;&gt;"",実施計画様式!L344,"")</f>
        <v/>
      </c>
      <c r="C268" s="131" t="str">
        <f>IF(実施計画様式!$D344&lt;&gt;"",実施計画様式!I344,"")</f>
        <v/>
      </c>
      <c r="D268" s="131" t="str">
        <f>IF(実施計画様式!$D344&lt;&gt;"",実施計画様式!AA344,"")</f>
        <v/>
      </c>
      <c r="E268" s="131" t="str">
        <f>IF(実施計画様式!$D344&lt;&gt;"",実施計画様式!AE344,"")</f>
        <v/>
      </c>
      <c r="F268" s="131" t="str">
        <f>IF(実施計画様式!$D344&lt;&gt;"",実施計画様式!AG344,"")</f>
        <v/>
      </c>
    </row>
    <row r="269" spans="1:6" ht="198.9" customHeight="1" x14ac:dyDescent="0.2">
      <c r="A269" s="131" t="str">
        <f t="shared" si="4"/>
        <v/>
      </c>
      <c r="B269" s="131" t="str">
        <f>IF(実施計画様式!$D345&lt;&gt;"",実施計画様式!L345,"")</f>
        <v/>
      </c>
      <c r="C269" s="131" t="str">
        <f>IF(実施計画様式!$D345&lt;&gt;"",実施計画様式!I345,"")</f>
        <v/>
      </c>
      <c r="D269" s="131" t="str">
        <f>IF(実施計画様式!$D345&lt;&gt;"",実施計画様式!AA345,"")</f>
        <v/>
      </c>
      <c r="E269" s="131" t="str">
        <f>IF(実施計画様式!$D345&lt;&gt;"",実施計画様式!AE345,"")</f>
        <v/>
      </c>
      <c r="F269" s="131" t="str">
        <f>IF(実施計画様式!$D345&lt;&gt;"",実施計画様式!AG345,"")</f>
        <v/>
      </c>
    </row>
    <row r="270" spans="1:6" ht="198.9" customHeight="1" x14ac:dyDescent="0.2">
      <c r="A270" s="131" t="str">
        <f t="shared" si="4"/>
        <v/>
      </c>
      <c r="B270" s="131" t="str">
        <f>IF(実施計画様式!$D346&lt;&gt;"",実施計画様式!L346,"")</f>
        <v/>
      </c>
      <c r="C270" s="131" t="str">
        <f>IF(実施計画様式!$D346&lt;&gt;"",実施計画様式!I346,"")</f>
        <v/>
      </c>
      <c r="D270" s="131" t="str">
        <f>IF(実施計画様式!$D346&lt;&gt;"",実施計画様式!AA346,"")</f>
        <v/>
      </c>
      <c r="E270" s="131" t="str">
        <f>IF(実施計画様式!$D346&lt;&gt;"",実施計画様式!AE346,"")</f>
        <v/>
      </c>
      <c r="F270" s="131" t="str">
        <f>IF(実施計画様式!$D346&lt;&gt;"",実施計画様式!AG346,"")</f>
        <v/>
      </c>
    </row>
    <row r="271" spans="1:6" ht="198.9" customHeight="1" x14ac:dyDescent="0.2">
      <c r="A271" s="131" t="str">
        <f t="shared" si="4"/>
        <v/>
      </c>
      <c r="B271" s="131" t="str">
        <f>IF(実施計画様式!$D347&lt;&gt;"",実施計画様式!L347,"")</f>
        <v/>
      </c>
      <c r="C271" s="131" t="str">
        <f>IF(実施計画様式!$D347&lt;&gt;"",実施計画様式!I347,"")</f>
        <v/>
      </c>
      <c r="D271" s="131" t="str">
        <f>IF(実施計画様式!$D347&lt;&gt;"",実施計画様式!AA347,"")</f>
        <v/>
      </c>
      <c r="E271" s="131" t="str">
        <f>IF(実施計画様式!$D347&lt;&gt;"",実施計画様式!AE347,"")</f>
        <v/>
      </c>
      <c r="F271" s="131" t="str">
        <f>IF(実施計画様式!$D347&lt;&gt;"",実施計画様式!AG347,"")</f>
        <v/>
      </c>
    </row>
    <row r="272" spans="1:6" ht="198.9" customHeight="1" x14ac:dyDescent="0.2">
      <c r="A272" s="131" t="str">
        <f t="shared" si="4"/>
        <v/>
      </c>
      <c r="B272" s="131" t="str">
        <f>IF(実施計画様式!$D348&lt;&gt;"",実施計画様式!L348,"")</f>
        <v/>
      </c>
      <c r="C272" s="131" t="str">
        <f>IF(実施計画様式!$D348&lt;&gt;"",実施計画様式!I348,"")</f>
        <v/>
      </c>
      <c r="D272" s="131" t="str">
        <f>IF(実施計画様式!$D348&lt;&gt;"",実施計画様式!AA348,"")</f>
        <v/>
      </c>
      <c r="E272" s="131" t="str">
        <f>IF(実施計画様式!$D348&lt;&gt;"",実施計画様式!AE348,"")</f>
        <v/>
      </c>
      <c r="F272" s="131" t="str">
        <f>IF(実施計画様式!$D348&lt;&gt;"",実施計画様式!AG348,"")</f>
        <v/>
      </c>
    </row>
    <row r="273" spans="1:6" ht="198.9" customHeight="1" x14ac:dyDescent="0.2">
      <c r="A273" s="131" t="str">
        <f t="shared" si="4"/>
        <v/>
      </c>
      <c r="B273" s="131" t="str">
        <f>IF(実施計画様式!$D349&lt;&gt;"",実施計画様式!L349,"")</f>
        <v/>
      </c>
      <c r="C273" s="131" t="str">
        <f>IF(実施計画様式!$D349&lt;&gt;"",実施計画様式!I349,"")</f>
        <v/>
      </c>
      <c r="D273" s="131" t="str">
        <f>IF(実施計画様式!$D349&lt;&gt;"",実施計画様式!AA349,"")</f>
        <v/>
      </c>
      <c r="E273" s="131" t="str">
        <f>IF(実施計画様式!$D349&lt;&gt;"",実施計画様式!AE349,"")</f>
        <v/>
      </c>
      <c r="F273" s="131" t="str">
        <f>IF(実施計画様式!$D349&lt;&gt;"",実施計画様式!AG349,"")</f>
        <v/>
      </c>
    </row>
    <row r="274" spans="1:6" ht="198.9" customHeight="1" x14ac:dyDescent="0.2">
      <c r="A274" s="131" t="str">
        <f t="shared" si="4"/>
        <v/>
      </c>
      <c r="B274" s="131" t="str">
        <f>IF(実施計画様式!$D350&lt;&gt;"",実施計画様式!L350,"")</f>
        <v/>
      </c>
      <c r="C274" s="131" t="str">
        <f>IF(実施計画様式!$D350&lt;&gt;"",実施計画様式!I350,"")</f>
        <v/>
      </c>
      <c r="D274" s="131" t="str">
        <f>IF(実施計画様式!$D350&lt;&gt;"",実施計画様式!AA350,"")</f>
        <v/>
      </c>
      <c r="E274" s="131" t="str">
        <f>IF(実施計画様式!$D350&lt;&gt;"",実施計画様式!AE350,"")</f>
        <v/>
      </c>
      <c r="F274" s="131" t="str">
        <f>IF(実施計画様式!$D350&lt;&gt;"",実施計画様式!AG350,"")</f>
        <v/>
      </c>
    </row>
    <row r="275" spans="1:6" ht="198.9" customHeight="1" x14ac:dyDescent="0.2">
      <c r="A275" s="131" t="str">
        <f t="shared" si="4"/>
        <v/>
      </c>
      <c r="B275" s="131" t="str">
        <f>IF(実施計画様式!$D351&lt;&gt;"",実施計画様式!L351,"")</f>
        <v/>
      </c>
      <c r="C275" s="131" t="str">
        <f>IF(実施計画様式!$D351&lt;&gt;"",実施計画様式!I351,"")</f>
        <v/>
      </c>
      <c r="D275" s="131" t="str">
        <f>IF(実施計画様式!$D351&lt;&gt;"",実施計画様式!AA351,"")</f>
        <v/>
      </c>
      <c r="E275" s="131" t="str">
        <f>IF(実施計画様式!$D351&lt;&gt;"",実施計画様式!AE351,"")</f>
        <v/>
      </c>
      <c r="F275" s="131" t="str">
        <f>IF(実施計画様式!$D351&lt;&gt;"",実施計画様式!AG351,"")</f>
        <v/>
      </c>
    </row>
    <row r="276" spans="1:6" ht="198.9" customHeight="1" x14ac:dyDescent="0.2">
      <c r="A276" s="131" t="str">
        <f t="shared" si="4"/>
        <v/>
      </c>
      <c r="B276" s="131" t="str">
        <f>IF(実施計画様式!$D352&lt;&gt;"",実施計画様式!L352,"")</f>
        <v/>
      </c>
      <c r="C276" s="131" t="str">
        <f>IF(実施計画様式!$D352&lt;&gt;"",実施計画様式!I352,"")</f>
        <v/>
      </c>
      <c r="D276" s="131" t="str">
        <f>IF(実施計画様式!$D352&lt;&gt;"",実施計画様式!AA352,"")</f>
        <v/>
      </c>
      <c r="E276" s="131" t="str">
        <f>IF(実施計画様式!$D352&lt;&gt;"",実施計画様式!AE352,"")</f>
        <v/>
      </c>
      <c r="F276" s="131" t="str">
        <f>IF(実施計画様式!$D352&lt;&gt;"",実施計画様式!AG352,"")</f>
        <v/>
      </c>
    </row>
    <row r="277" spans="1:6" ht="198.9" customHeight="1" x14ac:dyDescent="0.2">
      <c r="A277" s="131" t="str">
        <f t="shared" si="4"/>
        <v/>
      </c>
      <c r="B277" s="131" t="str">
        <f>IF(実施計画様式!$D353&lt;&gt;"",実施計画様式!L353,"")</f>
        <v/>
      </c>
      <c r="C277" s="131" t="str">
        <f>IF(実施計画様式!$D353&lt;&gt;"",実施計画様式!I353,"")</f>
        <v/>
      </c>
      <c r="D277" s="131" t="str">
        <f>IF(実施計画様式!$D353&lt;&gt;"",実施計画様式!AA353,"")</f>
        <v/>
      </c>
      <c r="E277" s="131" t="str">
        <f>IF(実施計画様式!$D353&lt;&gt;"",実施計画様式!AE353,"")</f>
        <v/>
      </c>
      <c r="F277" s="131" t="str">
        <f>IF(実施計画様式!$D353&lt;&gt;"",実施計画様式!AG353,"")</f>
        <v/>
      </c>
    </row>
    <row r="278" spans="1:6" ht="198.9" customHeight="1" x14ac:dyDescent="0.2">
      <c r="A278" s="131" t="str">
        <f t="shared" si="4"/>
        <v/>
      </c>
      <c r="B278" s="131" t="str">
        <f>IF(実施計画様式!$D354&lt;&gt;"",実施計画様式!L354,"")</f>
        <v/>
      </c>
      <c r="C278" s="131" t="str">
        <f>IF(実施計画様式!$D354&lt;&gt;"",実施計画様式!I354,"")</f>
        <v/>
      </c>
      <c r="D278" s="131" t="str">
        <f>IF(実施計画様式!$D354&lt;&gt;"",実施計画様式!AA354,"")</f>
        <v/>
      </c>
      <c r="E278" s="131" t="str">
        <f>IF(実施計画様式!$D354&lt;&gt;"",実施計画様式!AE354,"")</f>
        <v/>
      </c>
      <c r="F278" s="131" t="str">
        <f>IF(実施計画様式!$D354&lt;&gt;"",実施計画様式!AG354,"")</f>
        <v/>
      </c>
    </row>
    <row r="279" spans="1:6" ht="198.9" customHeight="1" x14ac:dyDescent="0.2">
      <c r="A279" s="131" t="str">
        <f t="shared" si="4"/>
        <v/>
      </c>
      <c r="B279" s="131" t="str">
        <f>IF(実施計画様式!$D355&lt;&gt;"",実施計画様式!L355,"")</f>
        <v/>
      </c>
      <c r="C279" s="131" t="str">
        <f>IF(実施計画様式!$D355&lt;&gt;"",実施計画様式!I355,"")</f>
        <v/>
      </c>
      <c r="D279" s="131" t="str">
        <f>IF(実施計画様式!$D355&lt;&gt;"",実施計画様式!AA355,"")</f>
        <v/>
      </c>
      <c r="E279" s="131" t="str">
        <f>IF(実施計画様式!$D355&lt;&gt;"",実施計画様式!AE355,"")</f>
        <v/>
      </c>
      <c r="F279" s="131" t="str">
        <f>IF(実施計画様式!$D355&lt;&gt;"",実施計画様式!AG355,"")</f>
        <v/>
      </c>
    </row>
    <row r="280" spans="1:6" ht="198.9" customHeight="1" x14ac:dyDescent="0.2">
      <c r="A280" s="131" t="str">
        <f t="shared" si="4"/>
        <v/>
      </c>
      <c r="B280" s="131" t="str">
        <f>IF(実施計画様式!$D356&lt;&gt;"",実施計画様式!L356,"")</f>
        <v/>
      </c>
      <c r="C280" s="131" t="str">
        <f>IF(実施計画様式!$D356&lt;&gt;"",実施計画様式!I356,"")</f>
        <v/>
      </c>
      <c r="D280" s="131" t="str">
        <f>IF(実施計画様式!$D356&lt;&gt;"",実施計画様式!AA356,"")</f>
        <v/>
      </c>
      <c r="E280" s="131" t="str">
        <f>IF(実施計画様式!$D356&lt;&gt;"",実施計画様式!AE356,"")</f>
        <v/>
      </c>
      <c r="F280" s="131" t="str">
        <f>IF(実施計画様式!$D356&lt;&gt;"",実施計画様式!AG356,"")</f>
        <v/>
      </c>
    </row>
    <row r="281" spans="1:6" ht="198.9" customHeight="1" x14ac:dyDescent="0.2">
      <c r="A281" s="131" t="str">
        <f t="shared" si="4"/>
        <v/>
      </c>
      <c r="B281" s="131" t="str">
        <f>IF(実施計画様式!$D357&lt;&gt;"",実施計画様式!L357,"")</f>
        <v/>
      </c>
      <c r="C281" s="131" t="str">
        <f>IF(実施計画様式!$D357&lt;&gt;"",実施計画様式!I357,"")</f>
        <v/>
      </c>
      <c r="D281" s="131" t="str">
        <f>IF(実施計画様式!$D357&lt;&gt;"",実施計画様式!AA357,"")</f>
        <v/>
      </c>
      <c r="E281" s="131" t="str">
        <f>IF(実施計画様式!$D357&lt;&gt;"",実施計画様式!AE357,"")</f>
        <v/>
      </c>
      <c r="F281" s="131" t="str">
        <f>IF(実施計画様式!$D357&lt;&gt;"",実施計画様式!AG357,"")</f>
        <v/>
      </c>
    </row>
    <row r="282" spans="1:6" ht="198.9" customHeight="1" x14ac:dyDescent="0.2">
      <c r="A282" s="131" t="str">
        <f t="shared" si="4"/>
        <v/>
      </c>
      <c r="B282" s="131" t="str">
        <f>IF(実施計画様式!$D358&lt;&gt;"",実施計画様式!L358,"")</f>
        <v/>
      </c>
      <c r="C282" s="131" t="str">
        <f>IF(実施計画様式!$D358&lt;&gt;"",実施計画様式!I358,"")</f>
        <v/>
      </c>
      <c r="D282" s="131" t="str">
        <f>IF(実施計画様式!$D358&lt;&gt;"",実施計画様式!AA358,"")</f>
        <v/>
      </c>
      <c r="E282" s="131" t="str">
        <f>IF(実施計画様式!$D358&lt;&gt;"",実施計画様式!AE358,"")</f>
        <v/>
      </c>
      <c r="F282" s="131" t="str">
        <f>IF(実施計画様式!$D358&lt;&gt;"",実施計画様式!AG358,"")</f>
        <v/>
      </c>
    </row>
    <row r="283" spans="1:6" ht="198.9" customHeight="1" x14ac:dyDescent="0.2">
      <c r="A283" s="131" t="str">
        <f t="shared" si="4"/>
        <v/>
      </c>
      <c r="B283" s="131" t="str">
        <f>IF(実施計画様式!$D359&lt;&gt;"",実施計画様式!L359,"")</f>
        <v/>
      </c>
      <c r="C283" s="131" t="str">
        <f>IF(実施計画様式!$D359&lt;&gt;"",実施計画様式!I359,"")</f>
        <v/>
      </c>
      <c r="D283" s="131" t="str">
        <f>IF(実施計画様式!$D359&lt;&gt;"",実施計画様式!AA359,"")</f>
        <v/>
      </c>
      <c r="E283" s="131" t="str">
        <f>IF(実施計画様式!$D359&lt;&gt;"",実施計画様式!AE359,"")</f>
        <v/>
      </c>
      <c r="F283" s="131" t="str">
        <f>IF(実施計画様式!$D359&lt;&gt;"",実施計画様式!AG359,"")</f>
        <v/>
      </c>
    </row>
    <row r="284" spans="1:6" ht="198.9" customHeight="1" x14ac:dyDescent="0.2">
      <c r="A284" s="131" t="str">
        <f t="shared" si="4"/>
        <v/>
      </c>
      <c r="B284" s="131" t="str">
        <f>IF(実施計画様式!$D360&lt;&gt;"",実施計画様式!L360,"")</f>
        <v/>
      </c>
      <c r="C284" s="131" t="str">
        <f>IF(実施計画様式!$D360&lt;&gt;"",実施計画様式!I360,"")</f>
        <v/>
      </c>
      <c r="D284" s="131" t="str">
        <f>IF(実施計画様式!$D360&lt;&gt;"",実施計画様式!AA360,"")</f>
        <v/>
      </c>
      <c r="E284" s="131" t="str">
        <f>IF(実施計画様式!$D360&lt;&gt;"",実施計画様式!AE360,"")</f>
        <v/>
      </c>
      <c r="F284" s="131" t="str">
        <f>IF(実施計画様式!$D360&lt;&gt;"",実施計画様式!AG360,"")</f>
        <v/>
      </c>
    </row>
    <row r="285" spans="1:6" ht="198.9" customHeight="1" x14ac:dyDescent="0.2">
      <c r="A285" s="131" t="str">
        <f t="shared" si="4"/>
        <v/>
      </c>
      <c r="B285" s="131" t="str">
        <f>IF(実施計画様式!$D361&lt;&gt;"",実施計画様式!L361,"")</f>
        <v/>
      </c>
      <c r="C285" s="131" t="str">
        <f>IF(実施計画様式!$D361&lt;&gt;"",実施計画様式!I361,"")</f>
        <v/>
      </c>
      <c r="D285" s="131" t="str">
        <f>IF(実施計画様式!$D361&lt;&gt;"",実施計画様式!AA361,"")</f>
        <v/>
      </c>
      <c r="E285" s="131" t="str">
        <f>IF(実施計画様式!$D361&lt;&gt;"",実施計画様式!AE361,"")</f>
        <v/>
      </c>
      <c r="F285" s="131" t="str">
        <f>IF(実施計画様式!$D361&lt;&gt;"",実施計画様式!AG361,"")</f>
        <v/>
      </c>
    </row>
    <row r="286" spans="1:6" ht="198.9" customHeight="1" x14ac:dyDescent="0.2">
      <c r="A286" s="131" t="str">
        <f t="shared" si="4"/>
        <v/>
      </c>
      <c r="B286" s="131" t="str">
        <f>IF(実施計画様式!$D362&lt;&gt;"",実施計画様式!L362,"")</f>
        <v/>
      </c>
      <c r="C286" s="131" t="str">
        <f>IF(実施計画様式!$D362&lt;&gt;"",実施計画様式!I362,"")</f>
        <v/>
      </c>
      <c r="D286" s="131" t="str">
        <f>IF(実施計画様式!$D362&lt;&gt;"",実施計画様式!AA362,"")</f>
        <v/>
      </c>
      <c r="E286" s="131" t="str">
        <f>IF(実施計画様式!$D362&lt;&gt;"",実施計画様式!AE362,"")</f>
        <v/>
      </c>
      <c r="F286" s="131" t="str">
        <f>IF(実施計画様式!$D362&lt;&gt;"",実施計画様式!AG362,"")</f>
        <v/>
      </c>
    </row>
    <row r="287" spans="1:6" ht="198.9" customHeight="1" x14ac:dyDescent="0.2">
      <c r="A287" s="131" t="str">
        <f t="shared" si="4"/>
        <v/>
      </c>
      <c r="B287" s="131" t="str">
        <f>IF(実施計画様式!$D363&lt;&gt;"",実施計画様式!L363,"")</f>
        <v/>
      </c>
      <c r="C287" s="131" t="str">
        <f>IF(実施計画様式!$D363&lt;&gt;"",実施計画様式!I363,"")</f>
        <v/>
      </c>
      <c r="D287" s="131" t="str">
        <f>IF(実施計画様式!$D363&lt;&gt;"",実施計画様式!AA363,"")</f>
        <v/>
      </c>
      <c r="E287" s="131" t="str">
        <f>IF(実施計画様式!$D363&lt;&gt;"",実施計画様式!AE363,"")</f>
        <v/>
      </c>
      <c r="F287" s="131" t="str">
        <f>IF(実施計画様式!$D363&lt;&gt;"",実施計画様式!AG363,"")</f>
        <v/>
      </c>
    </row>
    <row r="288" spans="1:6" ht="198.9" customHeight="1" x14ac:dyDescent="0.2">
      <c r="A288" s="131" t="str">
        <f t="shared" si="4"/>
        <v/>
      </c>
      <c r="B288" s="131" t="str">
        <f>IF(実施計画様式!$D364&lt;&gt;"",実施計画様式!L364,"")</f>
        <v/>
      </c>
      <c r="C288" s="131" t="str">
        <f>IF(実施計画様式!$D364&lt;&gt;"",実施計画様式!I364,"")</f>
        <v/>
      </c>
      <c r="D288" s="131" t="str">
        <f>IF(実施計画様式!$D364&lt;&gt;"",実施計画様式!AA364,"")</f>
        <v/>
      </c>
      <c r="E288" s="131" t="str">
        <f>IF(実施計画様式!$D364&lt;&gt;"",実施計画様式!AE364,"")</f>
        <v/>
      </c>
      <c r="F288" s="131" t="str">
        <f>IF(実施計画様式!$D364&lt;&gt;"",実施計画様式!AG364,"")</f>
        <v/>
      </c>
    </row>
    <row r="289" spans="1:6" ht="198.9" customHeight="1" x14ac:dyDescent="0.2">
      <c r="A289" s="131" t="str">
        <f t="shared" si="4"/>
        <v/>
      </c>
      <c r="B289" s="131" t="str">
        <f>IF(実施計画様式!$D365&lt;&gt;"",実施計画様式!L365,"")</f>
        <v/>
      </c>
      <c r="C289" s="131" t="str">
        <f>IF(実施計画様式!$D365&lt;&gt;"",実施計画様式!I365,"")</f>
        <v/>
      </c>
      <c r="D289" s="131" t="str">
        <f>IF(実施計画様式!$D365&lt;&gt;"",実施計画様式!AA365,"")</f>
        <v/>
      </c>
      <c r="E289" s="131" t="str">
        <f>IF(実施計画様式!$D365&lt;&gt;"",実施計画様式!AE365,"")</f>
        <v/>
      </c>
      <c r="F289" s="131" t="str">
        <f>IF(実施計画様式!$D365&lt;&gt;"",実施計画様式!AG365,"")</f>
        <v/>
      </c>
    </row>
    <row r="290" spans="1:6" ht="198.9" customHeight="1" x14ac:dyDescent="0.2">
      <c r="A290" s="131" t="str">
        <f t="shared" si="4"/>
        <v/>
      </c>
      <c r="B290" s="131" t="str">
        <f>IF(実施計画様式!$D366&lt;&gt;"",実施計画様式!L366,"")</f>
        <v/>
      </c>
      <c r="C290" s="131" t="str">
        <f>IF(実施計画様式!$D366&lt;&gt;"",実施計画様式!I366,"")</f>
        <v/>
      </c>
      <c r="D290" s="131" t="str">
        <f>IF(実施計画様式!$D366&lt;&gt;"",実施計画様式!AA366,"")</f>
        <v/>
      </c>
      <c r="E290" s="131" t="str">
        <f>IF(実施計画様式!$D366&lt;&gt;"",実施計画様式!AE366,"")</f>
        <v/>
      </c>
      <c r="F290" s="131" t="str">
        <f>IF(実施計画様式!$D366&lt;&gt;"",実施計画様式!AG366,"")</f>
        <v/>
      </c>
    </row>
    <row r="291" spans="1:6" ht="198.9" customHeight="1" x14ac:dyDescent="0.2">
      <c r="A291" s="131" t="str">
        <f t="shared" si="4"/>
        <v/>
      </c>
      <c r="B291" s="131" t="str">
        <f>IF(実施計画様式!$D367&lt;&gt;"",実施計画様式!L367,"")</f>
        <v/>
      </c>
      <c r="C291" s="131" t="str">
        <f>IF(実施計画様式!$D367&lt;&gt;"",実施計画様式!I367,"")</f>
        <v/>
      </c>
      <c r="D291" s="131" t="str">
        <f>IF(実施計画様式!$D367&lt;&gt;"",実施計画様式!AA367,"")</f>
        <v/>
      </c>
      <c r="E291" s="131" t="str">
        <f>IF(実施計画様式!$D367&lt;&gt;"",実施計画様式!AE367,"")</f>
        <v/>
      </c>
      <c r="F291" s="131" t="str">
        <f>IF(実施計画様式!$D367&lt;&gt;"",実施計画様式!AG367,"")</f>
        <v/>
      </c>
    </row>
    <row r="292" spans="1:6" ht="198.9" customHeight="1" x14ac:dyDescent="0.2">
      <c r="A292" s="131" t="str">
        <f t="shared" si="4"/>
        <v/>
      </c>
      <c r="B292" s="131" t="str">
        <f>IF(実施計画様式!$D368&lt;&gt;"",実施計画様式!L368,"")</f>
        <v/>
      </c>
      <c r="C292" s="131" t="str">
        <f>IF(実施計画様式!$D368&lt;&gt;"",実施計画様式!I368,"")</f>
        <v/>
      </c>
      <c r="D292" s="131" t="str">
        <f>IF(実施計画様式!$D368&lt;&gt;"",実施計画様式!AA368,"")</f>
        <v/>
      </c>
      <c r="E292" s="131" t="str">
        <f>IF(実施計画様式!$D368&lt;&gt;"",実施計画様式!AE368,"")</f>
        <v/>
      </c>
      <c r="F292" s="131" t="str">
        <f>IF(実施計画様式!$D368&lt;&gt;"",実施計画様式!AG368,"")</f>
        <v/>
      </c>
    </row>
    <row r="293" spans="1:6" ht="198.9" customHeight="1" x14ac:dyDescent="0.2">
      <c r="A293" s="131" t="str">
        <f t="shared" si="4"/>
        <v/>
      </c>
      <c r="B293" s="131" t="str">
        <f>IF(実施計画様式!$D369&lt;&gt;"",実施計画様式!L369,"")</f>
        <v/>
      </c>
      <c r="C293" s="131" t="str">
        <f>IF(実施計画様式!$D369&lt;&gt;"",実施計画様式!I369,"")</f>
        <v/>
      </c>
      <c r="D293" s="131" t="str">
        <f>IF(実施計画様式!$D369&lt;&gt;"",実施計画様式!AA369,"")</f>
        <v/>
      </c>
      <c r="E293" s="131" t="str">
        <f>IF(実施計画様式!$D369&lt;&gt;"",実施計画様式!AE369,"")</f>
        <v/>
      </c>
      <c r="F293" s="131" t="str">
        <f>IF(実施計画様式!$D369&lt;&gt;"",実施計画様式!AG369,"")</f>
        <v/>
      </c>
    </row>
    <row r="294" spans="1:6" ht="198.9" customHeight="1" x14ac:dyDescent="0.2">
      <c r="A294" s="131" t="str">
        <f t="shared" si="4"/>
        <v/>
      </c>
      <c r="B294" s="131" t="str">
        <f>IF(実施計画様式!$D370&lt;&gt;"",実施計画様式!L370,"")</f>
        <v/>
      </c>
      <c r="C294" s="131" t="str">
        <f>IF(実施計画様式!$D370&lt;&gt;"",実施計画様式!I370,"")</f>
        <v/>
      </c>
      <c r="D294" s="131" t="str">
        <f>IF(実施計画様式!$D370&lt;&gt;"",実施計画様式!AA370,"")</f>
        <v/>
      </c>
      <c r="E294" s="131" t="str">
        <f>IF(実施計画様式!$D370&lt;&gt;"",実施計画様式!AE370,"")</f>
        <v/>
      </c>
      <c r="F294" s="131" t="str">
        <f>IF(実施計画様式!$D370&lt;&gt;"",実施計画様式!AG370,"")</f>
        <v/>
      </c>
    </row>
    <row r="295" spans="1:6" ht="198.9" customHeight="1" x14ac:dyDescent="0.2">
      <c r="A295" s="131" t="str">
        <f t="shared" si="4"/>
        <v/>
      </c>
      <c r="B295" s="131" t="str">
        <f>IF(実施計画様式!$D371&lt;&gt;"",実施計画様式!L371,"")</f>
        <v/>
      </c>
      <c r="C295" s="131" t="str">
        <f>IF(実施計画様式!$D371&lt;&gt;"",実施計画様式!I371,"")</f>
        <v/>
      </c>
      <c r="D295" s="131" t="str">
        <f>IF(実施計画様式!$D371&lt;&gt;"",実施計画様式!AA371,"")</f>
        <v/>
      </c>
      <c r="E295" s="131" t="str">
        <f>IF(実施計画様式!$D371&lt;&gt;"",実施計画様式!AE371,"")</f>
        <v/>
      </c>
      <c r="F295" s="131" t="str">
        <f>IF(実施計画様式!$D371&lt;&gt;"",実施計画様式!AG371,"")</f>
        <v/>
      </c>
    </row>
    <row r="296" spans="1:6" ht="198.9" customHeight="1" x14ac:dyDescent="0.2">
      <c r="A296" s="131" t="str">
        <f t="shared" si="4"/>
        <v/>
      </c>
      <c r="B296" s="131" t="str">
        <f>IF(実施計画様式!$D372&lt;&gt;"",実施計画様式!L372,"")</f>
        <v/>
      </c>
      <c r="C296" s="131" t="str">
        <f>IF(実施計画様式!$D372&lt;&gt;"",実施計画様式!I372,"")</f>
        <v/>
      </c>
      <c r="D296" s="131" t="str">
        <f>IF(実施計画様式!$D372&lt;&gt;"",実施計画様式!AA372,"")</f>
        <v/>
      </c>
      <c r="E296" s="131" t="str">
        <f>IF(実施計画様式!$D372&lt;&gt;"",実施計画様式!AE372,"")</f>
        <v/>
      </c>
      <c r="F296" s="131" t="str">
        <f>IF(実施計画様式!$D372&lt;&gt;"",実施計画様式!AG372,"")</f>
        <v/>
      </c>
    </row>
    <row r="297" spans="1:6" ht="198.9" customHeight="1" x14ac:dyDescent="0.2">
      <c r="A297" s="131" t="str">
        <f t="shared" si="4"/>
        <v/>
      </c>
      <c r="B297" s="131" t="str">
        <f>IF(実施計画様式!$D373&lt;&gt;"",実施計画様式!L373,"")</f>
        <v/>
      </c>
      <c r="C297" s="131" t="str">
        <f>IF(実施計画様式!$D373&lt;&gt;"",実施計画様式!I373,"")</f>
        <v/>
      </c>
      <c r="D297" s="131" t="str">
        <f>IF(実施計画様式!$D373&lt;&gt;"",実施計画様式!AA373,"")</f>
        <v/>
      </c>
      <c r="E297" s="131" t="str">
        <f>IF(実施計画様式!$D373&lt;&gt;"",実施計画様式!AE373,"")</f>
        <v/>
      </c>
      <c r="F297" s="131" t="str">
        <f>IF(実施計画様式!$D373&lt;&gt;"",実施計画様式!AG373,"")</f>
        <v/>
      </c>
    </row>
    <row r="298" spans="1:6" ht="198.9" customHeight="1" x14ac:dyDescent="0.2">
      <c r="A298" s="131" t="str">
        <f t="shared" si="4"/>
        <v/>
      </c>
      <c r="B298" s="131" t="str">
        <f>IF(実施計画様式!$D374&lt;&gt;"",実施計画様式!L374,"")</f>
        <v/>
      </c>
      <c r="C298" s="131" t="str">
        <f>IF(実施計画様式!$D374&lt;&gt;"",実施計画様式!I374,"")</f>
        <v/>
      </c>
      <c r="D298" s="131" t="str">
        <f>IF(実施計画様式!$D374&lt;&gt;"",実施計画様式!AA374,"")</f>
        <v/>
      </c>
      <c r="E298" s="131" t="str">
        <f>IF(実施計画様式!$D374&lt;&gt;"",実施計画様式!AE374,"")</f>
        <v/>
      </c>
      <c r="F298" s="131" t="str">
        <f>IF(実施計画様式!$D374&lt;&gt;"",実施計画様式!AG374,"")</f>
        <v/>
      </c>
    </row>
    <row r="299" spans="1:6" ht="198.9" customHeight="1" x14ac:dyDescent="0.2">
      <c r="A299" s="131" t="str">
        <f t="shared" si="4"/>
        <v/>
      </c>
      <c r="B299" s="131" t="str">
        <f>IF(実施計画様式!$D375&lt;&gt;"",実施計画様式!L375,"")</f>
        <v/>
      </c>
      <c r="C299" s="131" t="str">
        <f>IF(実施計画様式!$D375&lt;&gt;"",実施計画様式!I375,"")</f>
        <v/>
      </c>
      <c r="D299" s="131" t="str">
        <f>IF(実施計画様式!$D375&lt;&gt;"",実施計画様式!AA375,"")</f>
        <v/>
      </c>
      <c r="E299" s="131" t="str">
        <f>IF(実施計画様式!$D375&lt;&gt;"",実施計画様式!AE375,"")</f>
        <v/>
      </c>
      <c r="F299" s="131" t="str">
        <f>IF(実施計画様式!$D375&lt;&gt;"",実施計画様式!AG375,"")</f>
        <v/>
      </c>
    </row>
    <row r="300" spans="1:6" ht="198.9" customHeight="1" x14ac:dyDescent="0.2">
      <c r="A300" s="131" t="str">
        <f t="shared" si="4"/>
        <v/>
      </c>
      <c r="B300" s="131" t="str">
        <f>IF(実施計画様式!$D376&lt;&gt;"",実施計画様式!L376,"")</f>
        <v/>
      </c>
      <c r="C300" s="131" t="str">
        <f>IF(実施計画様式!$D376&lt;&gt;"",実施計画様式!I376,"")</f>
        <v/>
      </c>
      <c r="D300" s="131" t="str">
        <f>IF(実施計画様式!$D376&lt;&gt;"",実施計画様式!AA376,"")</f>
        <v/>
      </c>
      <c r="E300" s="131" t="str">
        <f>IF(実施計画様式!$D376&lt;&gt;"",実施計画様式!AE376,"")</f>
        <v/>
      </c>
      <c r="F300" s="131" t="str">
        <f>IF(実施計画様式!$D376&lt;&gt;"",実施計画様式!AG376,"")</f>
        <v/>
      </c>
    </row>
    <row r="301" spans="1:6" ht="198.9" customHeight="1" x14ac:dyDescent="0.2">
      <c r="A301" s="131" t="str">
        <f t="shared" si="4"/>
        <v/>
      </c>
      <c r="B301" s="131" t="str">
        <f>IF(実施計画様式!$D377&lt;&gt;"",実施計画様式!L377,"")</f>
        <v/>
      </c>
      <c r="C301" s="131" t="str">
        <f>IF(実施計画様式!$D377&lt;&gt;"",実施計画様式!I377,"")</f>
        <v/>
      </c>
      <c r="D301" s="131" t="str">
        <f>IF(実施計画様式!$D377&lt;&gt;"",実施計画様式!AA377,"")</f>
        <v/>
      </c>
      <c r="E301" s="131" t="str">
        <f>IF(実施計画様式!$D377&lt;&gt;"",実施計画様式!AE377,"")</f>
        <v/>
      </c>
      <c r="F301" s="131" t="str">
        <f>IF(実施計画様式!$D377&lt;&gt;"",実施計画様式!AG377,"")</f>
        <v/>
      </c>
    </row>
    <row r="302" spans="1:6" ht="198.9" customHeight="1" x14ac:dyDescent="0.2">
      <c r="A302" s="131" t="str">
        <f t="shared" si="4"/>
        <v/>
      </c>
      <c r="B302" s="131" t="str">
        <f>IF(実施計画様式!$D378&lt;&gt;"",実施計画様式!L378,"")</f>
        <v/>
      </c>
      <c r="C302" s="131" t="str">
        <f>IF(実施計画様式!$D378&lt;&gt;"",実施計画様式!I378,"")</f>
        <v/>
      </c>
      <c r="D302" s="131" t="str">
        <f>IF(実施計画様式!$D378&lt;&gt;"",実施計画様式!AA378,"")</f>
        <v/>
      </c>
      <c r="E302" s="131" t="str">
        <f>IF(実施計画様式!$D378&lt;&gt;"",実施計画様式!AE378,"")</f>
        <v/>
      </c>
      <c r="F302" s="131" t="str">
        <f>IF(実施計画様式!$D378&lt;&gt;"",実施計画様式!AG378,"")</f>
        <v/>
      </c>
    </row>
    <row r="303" spans="1:6" ht="198.9" customHeight="1" x14ac:dyDescent="0.2">
      <c r="A303" s="131" t="str">
        <f t="shared" si="4"/>
        <v/>
      </c>
      <c r="B303" s="131" t="str">
        <f>IF(実施計画様式!$D379&lt;&gt;"",実施計画様式!L379,"")</f>
        <v/>
      </c>
      <c r="C303" s="131" t="str">
        <f>IF(実施計画様式!$D379&lt;&gt;"",実施計画様式!I379,"")</f>
        <v/>
      </c>
      <c r="D303" s="131" t="str">
        <f>IF(実施計画様式!$D379&lt;&gt;"",実施計画様式!AA379,"")</f>
        <v/>
      </c>
      <c r="E303" s="131" t="str">
        <f>IF(実施計画様式!$D379&lt;&gt;"",実施計画様式!AE379,"")</f>
        <v/>
      </c>
      <c r="F303" s="131" t="str">
        <f>IF(実施計画様式!$D379&lt;&gt;"",実施計画様式!AG379,"")</f>
        <v/>
      </c>
    </row>
    <row r="304" spans="1:6" ht="198.9" customHeight="1" x14ac:dyDescent="0.2">
      <c r="A304" s="131" t="str">
        <f t="shared" si="4"/>
        <v/>
      </c>
      <c r="B304" s="131" t="str">
        <f>IF(実施計画様式!$D380&lt;&gt;"",実施計画様式!L380,"")</f>
        <v/>
      </c>
      <c r="C304" s="131" t="str">
        <f>IF(実施計画様式!$D380&lt;&gt;"",実施計画様式!I380,"")</f>
        <v/>
      </c>
      <c r="D304" s="131" t="str">
        <f>IF(実施計画様式!$D380&lt;&gt;"",実施計画様式!AA380,"")</f>
        <v/>
      </c>
      <c r="E304" s="131" t="str">
        <f>IF(実施計画様式!$D380&lt;&gt;"",実施計画様式!AE380,"")</f>
        <v/>
      </c>
      <c r="F304" s="131" t="str">
        <f>IF(実施計画様式!$D380&lt;&gt;"",実施計画様式!AG380,"")</f>
        <v/>
      </c>
    </row>
    <row r="305" spans="1:6" ht="198.9" customHeight="1" x14ac:dyDescent="0.2">
      <c r="A305" s="131" t="str">
        <f t="shared" si="4"/>
        <v/>
      </c>
      <c r="B305" s="131" t="str">
        <f>IF(実施計画様式!$D381&lt;&gt;"",実施計画様式!L381,"")</f>
        <v/>
      </c>
      <c r="C305" s="131" t="str">
        <f>IF(実施計画様式!$D381&lt;&gt;"",実施計画様式!I381,"")</f>
        <v/>
      </c>
      <c r="D305" s="131" t="str">
        <f>IF(実施計画様式!$D381&lt;&gt;"",実施計画様式!AA381,"")</f>
        <v/>
      </c>
      <c r="E305" s="131" t="str">
        <f>IF(実施計画様式!$D381&lt;&gt;"",実施計画様式!AE381,"")</f>
        <v/>
      </c>
      <c r="F305" s="131" t="str">
        <f>IF(実施計画様式!$D381&lt;&gt;"",実施計画様式!AG381,"")</f>
        <v/>
      </c>
    </row>
    <row r="306" spans="1:6" ht="198.9" customHeight="1" x14ac:dyDescent="0.2">
      <c r="A306" s="131" t="str">
        <f t="shared" si="4"/>
        <v/>
      </c>
      <c r="B306" s="131" t="str">
        <f>IF(実施計画様式!$D382&lt;&gt;"",実施計画様式!L382,"")</f>
        <v/>
      </c>
      <c r="C306" s="131" t="str">
        <f>IF(実施計画様式!$D382&lt;&gt;"",実施計画様式!I382,"")</f>
        <v/>
      </c>
      <c r="D306" s="131" t="str">
        <f>IF(実施計画様式!$D382&lt;&gt;"",実施計画様式!AA382,"")</f>
        <v/>
      </c>
      <c r="E306" s="131" t="str">
        <f>IF(実施計画様式!$D382&lt;&gt;"",実施計画様式!AE382,"")</f>
        <v/>
      </c>
      <c r="F306" s="131" t="str">
        <f>IF(実施計画様式!$D382&lt;&gt;"",実施計画様式!AG382,"")</f>
        <v/>
      </c>
    </row>
    <row r="307" spans="1:6" ht="198.9" customHeight="1" x14ac:dyDescent="0.2">
      <c r="A307" s="131" t="str">
        <f t="shared" si="4"/>
        <v/>
      </c>
      <c r="B307" s="131" t="str">
        <f>IF(実施計画様式!$D383&lt;&gt;"",実施計画様式!L383,"")</f>
        <v/>
      </c>
      <c r="C307" s="131" t="str">
        <f>IF(実施計画様式!$D383&lt;&gt;"",実施計画様式!I383,"")</f>
        <v/>
      </c>
      <c r="D307" s="131" t="str">
        <f>IF(実施計画様式!$D383&lt;&gt;"",実施計画様式!AA383,"")</f>
        <v/>
      </c>
      <c r="E307" s="131" t="str">
        <f>IF(実施計画様式!$D383&lt;&gt;"",実施計画様式!AE383,"")</f>
        <v/>
      </c>
      <c r="F307" s="131" t="str">
        <f>IF(実施計画様式!$D383&lt;&gt;"",実施計画様式!AG383,"")</f>
        <v/>
      </c>
    </row>
    <row r="308" spans="1:6" ht="198.9" customHeight="1" x14ac:dyDescent="0.2">
      <c r="A308" s="131" t="str">
        <f t="shared" si="4"/>
        <v/>
      </c>
      <c r="B308" s="131" t="str">
        <f>IF(実施計画様式!$D384&lt;&gt;"",実施計画様式!L384,"")</f>
        <v/>
      </c>
      <c r="C308" s="131" t="str">
        <f>IF(実施計画様式!$D384&lt;&gt;"",実施計画様式!I384,"")</f>
        <v/>
      </c>
      <c r="D308" s="131" t="str">
        <f>IF(実施計画様式!$D384&lt;&gt;"",実施計画様式!AA384,"")</f>
        <v/>
      </c>
      <c r="E308" s="131" t="str">
        <f>IF(実施計画様式!$D384&lt;&gt;"",実施計画様式!AE384,"")</f>
        <v/>
      </c>
      <c r="F308" s="131" t="str">
        <f>IF(実施計画様式!$D384&lt;&gt;"",実施計画様式!AG384,"")</f>
        <v/>
      </c>
    </row>
    <row r="309" spans="1:6" ht="198.9" customHeight="1" x14ac:dyDescent="0.2">
      <c r="A309" s="131" t="str">
        <f t="shared" si="4"/>
        <v/>
      </c>
      <c r="B309" s="131" t="str">
        <f>IF(実施計画様式!$D385&lt;&gt;"",実施計画様式!L385,"")</f>
        <v/>
      </c>
      <c r="C309" s="131" t="str">
        <f>IF(実施計画様式!$D385&lt;&gt;"",実施計画様式!I385,"")</f>
        <v/>
      </c>
      <c r="D309" s="131" t="str">
        <f>IF(実施計画様式!$D385&lt;&gt;"",実施計画様式!AA385,"")</f>
        <v/>
      </c>
      <c r="E309" s="131" t="str">
        <f>IF(実施計画様式!$D385&lt;&gt;"",実施計画様式!AE385,"")</f>
        <v/>
      </c>
      <c r="F309" s="131" t="str">
        <f>IF(実施計画様式!$D385&lt;&gt;"",実施計画様式!AG385,"")</f>
        <v/>
      </c>
    </row>
    <row r="310" spans="1:6" ht="198.9" customHeight="1" x14ac:dyDescent="0.2">
      <c r="A310" s="131" t="str">
        <f t="shared" si="4"/>
        <v/>
      </c>
      <c r="B310" s="131" t="str">
        <f>IF(実施計画様式!$D386&lt;&gt;"",実施計画様式!L386,"")</f>
        <v/>
      </c>
      <c r="C310" s="131" t="str">
        <f>IF(実施計画様式!$D386&lt;&gt;"",実施計画様式!I386,"")</f>
        <v/>
      </c>
      <c r="D310" s="131" t="str">
        <f>IF(実施計画様式!$D386&lt;&gt;"",実施計画様式!AA386,"")</f>
        <v/>
      </c>
      <c r="E310" s="131" t="str">
        <f>IF(実施計画様式!$D386&lt;&gt;"",実施計画様式!AE386,"")</f>
        <v/>
      </c>
      <c r="F310" s="131" t="str">
        <f>IF(実施計画様式!$D386&lt;&gt;"",実施計画様式!AG386,"")</f>
        <v/>
      </c>
    </row>
    <row r="311" spans="1:6" ht="198.9" customHeight="1" x14ac:dyDescent="0.2">
      <c r="A311" s="131" t="str">
        <f t="shared" si="4"/>
        <v/>
      </c>
      <c r="B311" s="131" t="str">
        <f>IF(実施計画様式!$D387&lt;&gt;"",実施計画様式!L387,"")</f>
        <v/>
      </c>
      <c r="C311" s="131" t="str">
        <f>IF(実施計画様式!$D387&lt;&gt;"",実施計画様式!I387,"")</f>
        <v/>
      </c>
      <c r="D311" s="131" t="str">
        <f>IF(実施計画様式!$D387&lt;&gt;"",実施計画様式!AA387,"")</f>
        <v/>
      </c>
      <c r="E311" s="131" t="str">
        <f>IF(実施計画様式!$D387&lt;&gt;"",実施計画様式!AE387,"")</f>
        <v/>
      </c>
      <c r="F311" s="131" t="str">
        <f>IF(実施計画様式!$D387&lt;&gt;"",実施計画様式!AG387,"")</f>
        <v/>
      </c>
    </row>
    <row r="312" spans="1:6" ht="198.9" customHeight="1" x14ac:dyDescent="0.2">
      <c r="A312" s="131" t="str">
        <f t="shared" si="4"/>
        <v/>
      </c>
      <c r="B312" s="131" t="str">
        <f>IF(実施計画様式!$D388&lt;&gt;"",実施計画様式!L388,"")</f>
        <v/>
      </c>
      <c r="C312" s="131" t="str">
        <f>IF(実施計画様式!$D388&lt;&gt;"",実施計画様式!I388,"")</f>
        <v/>
      </c>
      <c r="D312" s="131" t="str">
        <f>IF(実施計画様式!$D388&lt;&gt;"",実施計画様式!AA388,"")</f>
        <v/>
      </c>
      <c r="E312" s="131" t="str">
        <f>IF(実施計画様式!$D388&lt;&gt;"",実施計画様式!AE388,"")</f>
        <v/>
      </c>
      <c r="F312" s="131" t="str">
        <f>IF(実施計画様式!$D388&lt;&gt;"",実施計画様式!AG388,"")</f>
        <v/>
      </c>
    </row>
    <row r="313" spans="1:6" ht="198.9" customHeight="1" x14ac:dyDescent="0.2">
      <c r="A313" s="131" t="str">
        <f t="shared" si="4"/>
        <v/>
      </c>
      <c r="B313" s="131" t="str">
        <f>IF(実施計画様式!$D389&lt;&gt;"",実施計画様式!L389,"")</f>
        <v/>
      </c>
      <c r="C313" s="131" t="str">
        <f>IF(実施計画様式!$D389&lt;&gt;"",実施計画様式!I389,"")</f>
        <v/>
      </c>
      <c r="D313" s="131" t="str">
        <f>IF(実施計画様式!$D389&lt;&gt;"",実施計画様式!AA389,"")</f>
        <v/>
      </c>
      <c r="E313" s="131" t="str">
        <f>IF(実施計画様式!$D389&lt;&gt;"",実施計画様式!AE389,"")</f>
        <v/>
      </c>
      <c r="F313" s="131" t="str">
        <f>IF(実施計画様式!$D389&lt;&gt;"",実施計画様式!AG389,"")</f>
        <v/>
      </c>
    </row>
    <row r="314" spans="1:6" ht="198.9" customHeight="1" x14ac:dyDescent="0.2">
      <c r="A314" s="131" t="str">
        <f t="shared" si="4"/>
        <v/>
      </c>
      <c r="B314" s="131" t="str">
        <f>IF(実施計画様式!$D390&lt;&gt;"",実施計画様式!L390,"")</f>
        <v/>
      </c>
      <c r="C314" s="131" t="str">
        <f>IF(実施計画様式!$D390&lt;&gt;"",実施計画様式!I390,"")</f>
        <v/>
      </c>
      <c r="D314" s="131" t="str">
        <f>IF(実施計画様式!$D390&lt;&gt;"",実施計画様式!AA390,"")</f>
        <v/>
      </c>
      <c r="E314" s="131" t="str">
        <f>IF(実施計画様式!$D390&lt;&gt;"",実施計画様式!AE390,"")</f>
        <v/>
      </c>
      <c r="F314" s="131" t="str">
        <f>IF(実施計画様式!$D390&lt;&gt;"",実施計画様式!AG390,"")</f>
        <v/>
      </c>
    </row>
    <row r="315" spans="1:6" ht="198.9" customHeight="1" x14ac:dyDescent="0.2">
      <c r="A315" s="131" t="str">
        <f t="shared" si="4"/>
        <v/>
      </c>
      <c r="B315" s="131" t="str">
        <f>IF(実施計画様式!$D391&lt;&gt;"",実施計画様式!L391,"")</f>
        <v/>
      </c>
      <c r="C315" s="131" t="str">
        <f>IF(実施計画様式!$D391&lt;&gt;"",実施計画様式!I391,"")</f>
        <v/>
      </c>
      <c r="D315" s="131" t="str">
        <f>IF(実施計画様式!$D391&lt;&gt;"",実施計画様式!AA391,"")</f>
        <v/>
      </c>
      <c r="E315" s="131" t="str">
        <f>IF(実施計画様式!$D391&lt;&gt;"",実施計画様式!AE391,"")</f>
        <v/>
      </c>
      <c r="F315" s="131" t="str">
        <f>IF(実施計画様式!$D391&lt;&gt;"",実施計画様式!AG391,"")</f>
        <v/>
      </c>
    </row>
    <row r="316" spans="1:6" ht="198.9" customHeight="1" x14ac:dyDescent="0.2">
      <c r="A316" s="131" t="str">
        <f t="shared" si="4"/>
        <v/>
      </c>
      <c r="B316" s="131" t="str">
        <f>IF(実施計画様式!$D392&lt;&gt;"",実施計画様式!L392,"")</f>
        <v/>
      </c>
      <c r="C316" s="131" t="str">
        <f>IF(実施計画様式!$D392&lt;&gt;"",実施計画様式!I392,"")</f>
        <v/>
      </c>
      <c r="D316" s="131" t="str">
        <f>IF(実施計画様式!$D392&lt;&gt;"",実施計画様式!AA392,"")</f>
        <v/>
      </c>
      <c r="E316" s="131" t="str">
        <f>IF(実施計画様式!$D392&lt;&gt;"",実施計画様式!AE392,"")</f>
        <v/>
      </c>
      <c r="F316" s="131" t="str">
        <f>IF(実施計画様式!$D392&lt;&gt;"",実施計画様式!AG392,"")</f>
        <v/>
      </c>
    </row>
    <row r="317" spans="1:6" ht="198.9" customHeight="1" x14ac:dyDescent="0.2">
      <c r="A317" s="131" t="str">
        <f t="shared" si="4"/>
        <v/>
      </c>
      <c r="B317" s="131" t="str">
        <f>IF(実施計画様式!$D393&lt;&gt;"",実施計画様式!L393,"")</f>
        <v/>
      </c>
      <c r="C317" s="131" t="str">
        <f>IF(実施計画様式!$D393&lt;&gt;"",実施計画様式!I393,"")</f>
        <v/>
      </c>
      <c r="D317" s="131" t="str">
        <f>IF(実施計画様式!$D393&lt;&gt;"",実施計画様式!AA393,"")</f>
        <v/>
      </c>
      <c r="E317" s="131" t="str">
        <f>IF(実施計画様式!$D393&lt;&gt;"",実施計画様式!AE393,"")</f>
        <v/>
      </c>
      <c r="F317" s="131" t="str">
        <f>IF(実施計画様式!$D393&lt;&gt;"",実施計画様式!AG393,"")</f>
        <v/>
      </c>
    </row>
    <row r="318" spans="1:6" ht="198.9" customHeight="1" x14ac:dyDescent="0.2">
      <c r="A318" s="131" t="str">
        <f t="shared" si="4"/>
        <v/>
      </c>
      <c r="B318" s="131" t="str">
        <f>IF(実施計画様式!$D394&lt;&gt;"",実施計画様式!L394,"")</f>
        <v/>
      </c>
      <c r="C318" s="131" t="str">
        <f>IF(実施計画様式!$D394&lt;&gt;"",実施計画様式!I394,"")</f>
        <v/>
      </c>
      <c r="D318" s="131" t="str">
        <f>IF(実施計画様式!$D394&lt;&gt;"",実施計画様式!AA394,"")</f>
        <v/>
      </c>
      <c r="E318" s="131" t="str">
        <f>IF(実施計画様式!$D394&lt;&gt;"",実施計画様式!AE394,"")</f>
        <v/>
      </c>
      <c r="F318" s="131" t="str">
        <f>IF(実施計画様式!$D394&lt;&gt;"",実施計画様式!AG394,"")</f>
        <v/>
      </c>
    </row>
    <row r="319" spans="1:6" ht="198.9" customHeight="1" x14ac:dyDescent="0.2">
      <c r="A319" s="131" t="str">
        <f t="shared" si="4"/>
        <v/>
      </c>
      <c r="B319" s="131" t="str">
        <f>IF(実施計画様式!$D395&lt;&gt;"",実施計画様式!L395,"")</f>
        <v/>
      </c>
      <c r="C319" s="131" t="str">
        <f>IF(実施計画様式!$D395&lt;&gt;"",実施計画様式!I395,"")</f>
        <v/>
      </c>
      <c r="D319" s="131" t="str">
        <f>IF(実施計画様式!$D395&lt;&gt;"",実施計画様式!AA395,"")</f>
        <v/>
      </c>
      <c r="E319" s="131" t="str">
        <f>IF(実施計画様式!$D395&lt;&gt;"",実施計画様式!AE395,"")</f>
        <v/>
      </c>
      <c r="F319" s="131" t="str">
        <f>IF(実施計画様式!$D395&lt;&gt;"",実施計画様式!AG395,"")</f>
        <v/>
      </c>
    </row>
    <row r="320" spans="1:6" ht="198.9" customHeight="1" x14ac:dyDescent="0.2">
      <c r="A320" s="131" t="str">
        <f t="shared" si="4"/>
        <v/>
      </c>
      <c r="B320" s="131" t="str">
        <f>IF(実施計画様式!$D396&lt;&gt;"",実施計画様式!L396,"")</f>
        <v/>
      </c>
      <c r="C320" s="131" t="str">
        <f>IF(実施計画様式!$D396&lt;&gt;"",実施計画様式!I396,"")</f>
        <v/>
      </c>
      <c r="D320" s="131" t="str">
        <f>IF(実施計画様式!$D396&lt;&gt;"",実施計画様式!AA396,"")</f>
        <v/>
      </c>
      <c r="E320" s="131" t="str">
        <f>IF(実施計画様式!$D396&lt;&gt;"",実施計画様式!AE396,"")</f>
        <v/>
      </c>
      <c r="F320" s="131" t="str">
        <f>IF(実施計画様式!$D396&lt;&gt;"",実施計画様式!AG396,"")</f>
        <v/>
      </c>
    </row>
    <row r="321" spans="1:6" ht="198.9" customHeight="1" x14ac:dyDescent="0.2">
      <c r="A321" s="131" t="str">
        <f t="shared" si="4"/>
        <v/>
      </c>
      <c r="B321" s="131" t="str">
        <f>IF(実施計画様式!$D397&lt;&gt;"",実施計画様式!L397,"")</f>
        <v/>
      </c>
      <c r="C321" s="131" t="str">
        <f>IF(実施計画様式!$D397&lt;&gt;"",実施計画様式!I397,"")</f>
        <v/>
      </c>
      <c r="D321" s="131" t="str">
        <f>IF(実施計画様式!$D397&lt;&gt;"",実施計画様式!AA397,"")</f>
        <v/>
      </c>
      <c r="E321" s="131" t="str">
        <f>IF(実施計画様式!$D397&lt;&gt;"",実施計画様式!AE397,"")</f>
        <v/>
      </c>
      <c r="F321" s="131" t="str">
        <f>IF(実施計画様式!$D397&lt;&gt;"",実施計画様式!AG397,"")</f>
        <v/>
      </c>
    </row>
    <row r="322" spans="1:6" ht="198.9" customHeight="1" x14ac:dyDescent="0.2">
      <c r="A322" s="131" t="str">
        <f t="shared" si="4"/>
        <v/>
      </c>
      <c r="B322" s="131" t="str">
        <f>IF(実施計画様式!$D398&lt;&gt;"",実施計画様式!L398,"")</f>
        <v/>
      </c>
      <c r="C322" s="131" t="str">
        <f>IF(実施計画様式!$D398&lt;&gt;"",実施計画様式!I398,"")</f>
        <v/>
      </c>
      <c r="D322" s="131" t="str">
        <f>IF(実施計画様式!$D398&lt;&gt;"",実施計画様式!AA398,"")</f>
        <v/>
      </c>
      <c r="E322" s="131" t="str">
        <f>IF(実施計画様式!$D398&lt;&gt;"",実施計画様式!AE398,"")</f>
        <v/>
      </c>
      <c r="F322" s="131" t="str">
        <f>IF(実施計画様式!$D398&lt;&gt;"",実施計画様式!AG398,"")</f>
        <v/>
      </c>
    </row>
    <row r="323" spans="1:6" ht="198.9" customHeight="1" x14ac:dyDescent="0.2">
      <c r="A323" s="131" t="str">
        <f t="shared" si="4"/>
        <v/>
      </c>
      <c r="B323" s="131" t="str">
        <f>IF(実施計画様式!$D399&lt;&gt;"",実施計画様式!L399,"")</f>
        <v/>
      </c>
      <c r="C323" s="131" t="str">
        <f>IF(実施計画様式!$D399&lt;&gt;"",実施計画様式!I399,"")</f>
        <v/>
      </c>
      <c r="D323" s="131" t="str">
        <f>IF(実施計画様式!$D399&lt;&gt;"",実施計画様式!AA399,"")</f>
        <v/>
      </c>
      <c r="E323" s="131" t="str">
        <f>IF(実施計画様式!$D399&lt;&gt;"",実施計画様式!AE399,"")</f>
        <v/>
      </c>
      <c r="F323" s="131" t="str">
        <f>IF(実施計画様式!$D399&lt;&gt;"",実施計画様式!AG399,"")</f>
        <v/>
      </c>
    </row>
    <row r="324" spans="1:6" ht="198.9" customHeight="1" x14ac:dyDescent="0.2">
      <c r="A324" s="131" t="str">
        <f t="shared" si="4"/>
        <v/>
      </c>
      <c r="B324" s="131" t="str">
        <f>IF(実施計画様式!$D400&lt;&gt;"",実施計画様式!L400,"")</f>
        <v/>
      </c>
      <c r="C324" s="131" t="str">
        <f>IF(実施計画様式!$D400&lt;&gt;"",実施計画様式!I400,"")</f>
        <v/>
      </c>
      <c r="D324" s="131" t="str">
        <f>IF(実施計画様式!$D400&lt;&gt;"",実施計画様式!AA400,"")</f>
        <v/>
      </c>
      <c r="E324" s="131" t="str">
        <f>IF(実施計画様式!$D400&lt;&gt;"",実施計画様式!AE400,"")</f>
        <v/>
      </c>
      <c r="F324" s="131" t="str">
        <f>IF(実施計画様式!$D400&lt;&gt;"",実施計画様式!AG400,"")</f>
        <v/>
      </c>
    </row>
    <row r="325" spans="1:6" ht="198.9" customHeight="1" x14ac:dyDescent="0.2">
      <c r="A325" s="131" t="str">
        <f t="shared" ref="A325:A388" si="5">IF(B325="","",A324+1)</f>
        <v/>
      </c>
      <c r="B325" s="131" t="str">
        <f>IF(実施計画様式!$D401&lt;&gt;"",実施計画様式!L401,"")</f>
        <v/>
      </c>
      <c r="C325" s="131" t="str">
        <f>IF(実施計画様式!$D401&lt;&gt;"",実施計画様式!I401,"")</f>
        <v/>
      </c>
      <c r="D325" s="131" t="str">
        <f>IF(実施計画様式!$D401&lt;&gt;"",実施計画様式!AA401,"")</f>
        <v/>
      </c>
      <c r="E325" s="131" t="str">
        <f>IF(実施計画様式!$D401&lt;&gt;"",実施計画様式!AE401,"")</f>
        <v/>
      </c>
      <c r="F325" s="131" t="str">
        <f>IF(実施計画様式!$D401&lt;&gt;"",実施計画様式!AG401,"")</f>
        <v/>
      </c>
    </row>
    <row r="326" spans="1:6" ht="198.9" customHeight="1" x14ac:dyDescent="0.2">
      <c r="A326" s="131" t="str">
        <f t="shared" si="5"/>
        <v/>
      </c>
      <c r="B326" s="131" t="str">
        <f>IF(実施計画様式!$D402&lt;&gt;"",実施計画様式!L402,"")</f>
        <v/>
      </c>
      <c r="C326" s="131" t="str">
        <f>IF(実施計画様式!$D402&lt;&gt;"",実施計画様式!I402,"")</f>
        <v/>
      </c>
      <c r="D326" s="131" t="str">
        <f>IF(実施計画様式!$D402&lt;&gt;"",実施計画様式!AA402,"")</f>
        <v/>
      </c>
      <c r="E326" s="131" t="str">
        <f>IF(実施計画様式!$D402&lt;&gt;"",実施計画様式!AE402,"")</f>
        <v/>
      </c>
      <c r="F326" s="131" t="str">
        <f>IF(実施計画様式!$D402&lt;&gt;"",実施計画様式!AG402,"")</f>
        <v/>
      </c>
    </row>
    <row r="327" spans="1:6" ht="198.9" customHeight="1" x14ac:dyDescent="0.2">
      <c r="A327" s="131" t="str">
        <f t="shared" si="5"/>
        <v/>
      </c>
      <c r="B327" s="131" t="str">
        <f>IF(実施計画様式!$D403&lt;&gt;"",実施計画様式!L403,"")</f>
        <v/>
      </c>
      <c r="C327" s="131" t="str">
        <f>IF(実施計画様式!$D403&lt;&gt;"",実施計画様式!I403,"")</f>
        <v/>
      </c>
      <c r="D327" s="131" t="str">
        <f>IF(実施計画様式!$D403&lt;&gt;"",実施計画様式!AA403,"")</f>
        <v/>
      </c>
      <c r="E327" s="131" t="str">
        <f>IF(実施計画様式!$D403&lt;&gt;"",実施計画様式!AE403,"")</f>
        <v/>
      </c>
      <c r="F327" s="131" t="str">
        <f>IF(実施計画様式!$D403&lt;&gt;"",実施計画様式!AG403,"")</f>
        <v/>
      </c>
    </row>
    <row r="328" spans="1:6" ht="198.9" customHeight="1" x14ac:dyDescent="0.2">
      <c r="A328" s="131" t="str">
        <f t="shared" si="5"/>
        <v/>
      </c>
      <c r="B328" s="131" t="str">
        <f>IF(実施計画様式!$D404&lt;&gt;"",実施計画様式!L404,"")</f>
        <v/>
      </c>
      <c r="C328" s="131" t="str">
        <f>IF(実施計画様式!$D404&lt;&gt;"",実施計画様式!I404,"")</f>
        <v/>
      </c>
      <c r="D328" s="131" t="str">
        <f>IF(実施計画様式!$D404&lt;&gt;"",実施計画様式!AA404,"")</f>
        <v/>
      </c>
      <c r="E328" s="131" t="str">
        <f>IF(実施計画様式!$D404&lt;&gt;"",実施計画様式!AE404,"")</f>
        <v/>
      </c>
      <c r="F328" s="131" t="str">
        <f>IF(実施計画様式!$D404&lt;&gt;"",実施計画様式!AG404,"")</f>
        <v/>
      </c>
    </row>
    <row r="329" spans="1:6" ht="198.9" customHeight="1" x14ac:dyDescent="0.2">
      <c r="A329" s="131" t="str">
        <f t="shared" si="5"/>
        <v/>
      </c>
      <c r="B329" s="131" t="str">
        <f>IF(実施計画様式!$D405&lt;&gt;"",実施計画様式!L405,"")</f>
        <v/>
      </c>
      <c r="C329" s="131" t="str">
        <f>IF(実施計画様式!$D405&lt;&gt;"",実施計画様式!I405,"")</f>
        <v/>
      </c>
      <c r="D329" s="131" t="str">
        <f>IF(実施計画様式!$D405&lt;&gt;"",実施計画様式!AA405,"")</f>
        <v/>
      </c>
      <c r="E329" s="131" t="str">
        <f>IF(実施計画様式!$D405&lt;&gt;"",実施計画様式!AE405,"")</f>
        <v/>
      </c>
      <c r="F329" s="131" t="str">
        <f>IF(実施計画様式!$D405&lt;&gt;"",実施計画様式!AG405,"")</f>
        <v/>
      </c>
    </row>
    <row r="330" spans="1:6" ht="198.9" customHeight="1" x14ac:dyDescent="0.2">
      <c r="A330" s="131" t="str">
        <f t="shared" si="5"/>
        <v/>
      </c>
      <c r="B330" s="131" t="str">
        <f>IF(実施計画様式!$D406&lt;&gt;"",実施計画様式!L406,"")</f>
        <v/>
      </c>
      <c r="C330" s="131" t="str">
        <f>IF(実施計画様式!$D406&lt;&gt;"",実施計画様式!I406,"")</f>
        <v/>
      </c>
      <c r="D330" s="131" t="str">
        <f>IF(実施計画様式!$D406&lt;&gt;"",実施計画様式!AA406,"")</f>
        <v/>
      </c>
      <c r="E330" s="131" t="str">
        <f>IF(実施計画様式!$D406&lt;&gt;"",実施計画様式!AE406,"")</f>
        <v/>
      </c>
      <c r="F330" s="131" t="str">
        <f>IF(実施計画様式!$D406&lt;&gt;"",実施計画様式!AG406,"")</f>
        <v/>
      </c>
    </row>
    <row r="331" spans="1:6" ht="198.9" customHeight="1" x14ac:dyDescent="0.2">
      <c r="A331" s="131" t="str">
        <f t="shared" si="5"/>
        <v/>
      </c>
      <c r="B331" s="131" t="str">
        <f>IF(実施計画様式!$D407&lt;&gt;"",実施計画様式!L407,"")</f>
        <v/>
      </c>
      <c r="C331" s="131" t="str">
        <f>IF(実施計画様式!$D407&lt;&gt;"",実施計画様式!I407,"")</f>
        <v/>
      </c>
      <c r="D331" s="131" t="str">
        <f>IF(実施計画様式!$D407&lt;&gt;"",実施計画様式!AA407,"")</f>
        <v/>
      </c>
      <c r="E331" s="131" t="str">
        <f>IF(実施計画様式!$D407&lt;&gt;"",実施計画様式!AE407,"")</f>
        <v/>
      </c>
      <c r="F331" s="131" t="str">
        <f>IF(実施計画様式!$D407&lt;&gt;"",実施計画様式!AG407,"")</f>
        <v/>
      </c>
    </row>
    <row r="332" spans="1:6" ht="198.9" customHeight="1" x14ac:dyDescent="0.2">
      <c r="A332" s="131" t="str">
        <f t="shared" si="5"/>
        <v/>
      </c>
      <c r="B332" s="131" t="str">
        <f>IF(実施計画様式!$D408&lt;&gt;"",実施計画様式!L408,"")</f>
        <v/>
      </c>
      <c r="C332" s="131" t="str">
        <f>IF(実施計画様式!$D408&lt;&gt;"",実施計画様式!I408,"")</f>
        <v/>
      </c>
      <c r="D332" s="131" t="str">
        <f>IF(実施計画様式!$D408&lt;&gt;"",実施計画様式!AA408,"")</f>
        <v/>
      </c>
      <c r="E332" s="131" t="str">
        <f>IF(実施計画様式!$D408&lt;&gt;"",実施計画様式!AE408,"")</f>
        <v/>
      </c>
      <c r="F332" s="131" t="str">
        <f>IF(実施計画様式!$D408&lt;&gt;"",実施計画様式!AG408,"")</f>
        <v/>
      </c>
    </row>
    <row r="333" spans="1:6" ht="198.9" customHeight="1" x14ac:dyDescent="0.2">
      <c r="A333" s="131" t="str">
        <f t="shared" si="5"/>
        <v/>
      </c>
      <c r="B333" s="131" t="str">
        <f>IF(実施計画様式!$D409&lt;&gt;"",実施計画様式!L409,"")</f>
        <v/>
      </c>
      <c r="C333" s="131" t="str">
        <f>IF(実施計画様式!$D409&lt;&gt;"",実施計画様式!I409,"")</f>
        <v/>
      </c>
      <c r="D333" s="131" t="str">
        <f>IF(実施計画様式!$D409&lt;&gt;"",実施計画様式!AA409,"")</f>
        <v/>
      </c>
      <c r="E333" s="131" t="str">
        <f>IF(実施計画様式!$D409&lt;&gt;"",実施計画様式!AE409,"")</f>
        <v/>
      </c>
      <c r="F333" s="131" t="str">
        <f>IF(実施計画様式!$D409&lt;&gt;"",実施計画様式!AG409,"")</f>
        <v/>
      </c>
    </row>
    <row r="334" spans="1:6" ht="198.9" customHeight="1" x14ac:dyDescent="0.2">
      <c r="A334" s="131" t="str">
        <f t="shared" si="5"/>
        <v/>
      </c>
      <c r="B334" s="131" t="str">
        <f>IF(実施計画様式!$D410&lt;&gt;"",実施計画様式!L410,"")</f>
        <v/>
      </c>
      <c r="C334" s="131" t="str">
        <f>IF(実施計画様式!$D410&lt;&gt;"",実施計画様式!I410,"")</f>
        <v/>
      </c>
      <c r="D334" s="131" t="str">
        <f>IF(実施計画様式!$D410&lt;&gt;"",実施計画様式!AA410,"")</f>
        <v/>
      </c>
      <c r="E334" s="131" t="str">
        <f>IF(実施計画様式!$D410&lt;&gt;"",実施計画様式!AE410,"")</f>
        <v/>
      </c>
      <c r="F334" s="131" t="str">
        <f>IF(実施計画様式!$D410&lt;&gt;"",実施計画様式!AG410,"")</f>
        <v/>
      </c>
    </row>
    <row r="335" spans="1:6" ht="198.9" customHeight="1" x14ac:dyDescent="0.2">
      <c r="A335" s="131" t="str">
        <f t="shared" si="5"/>
        <v/>
      </c>
      <c r="B335" s="131" t="str">
        <f>IF(実施計画様式!$D411&lt;&gt;"",実施計画様式!L411,"")</f>
        <v/>
      </c>
      <c r="C335" s="131" t="str">
        <f>IF(実施計画様式!$D411&lt;&gt;"",実施計画様式!I411,"")</f>
        <v/>
      </c>
      <c r="D335" s="131" t="str">
        <f>IF(実施計画様式!$D411&lt;&gt;"",実施計画様式!AA411,"")</f>
        <v/>
      </c>
      <c r="E335" s="131" t="str">
        <f>IF(実施計画様式!$D411&lt;&gt;"",実施計画様式!AE411,"")</f>
        <v/>
      </c>
      <c r="F335" s="131" t="str">
        <f>IF(実施計画様式!$D411&lt;&gt;"",実施計画様式!AG411,"")</f>
        <v/>
      </c>
    </row>
    <row r="336" spans="1:6" ht="198.9" customHeight="1" x14ac:dyDescent="0.2">
      <c r="A336" s="131" t="str">
        <f t="shared" si="5"/>
        <v/>
      </c>
      <c r="B336" s="131" t="str">
        <f>IF(実施計画様式!$D412&lt;&gt;"",実施計画様式!L412,"")</f>
        <v/>
      </c>
      <c r="C336" s="131" t="str">
        <f>IF(実施計画様式!$D412&lt;&gt;"",実施計画様式!I412,"")</f>
        <v/>
      </c>
      <c r="D336" s="131" t="str">
        <f>IF(実施計画様式!$D412&lt;&gt;"",実施計画様式!AA412,"")</f>
        <v/>
      </c>
      <c r="E336" s="131" t="str">
        <f>IF(実施計画様式!$D412&lt;&gt;"",実施計画様式!AE412,"")</f>
        <v/>
      </c>
      <c r="F336" s="131" t="str">
        <f>IF(実施計画様式!$D412&lt;&gt;"",実施計画様式!AG412,"")</f>
        <v/>
      </c>
    </row>
    <row r="337" spans="1:6" ht="198.9" customHeight="1" x14ac:dyDescent="0.2">
      <c r="A337" s="131" t="str">
        <f t="shared" si="5"/>
        <v/>
      </c>
      <c r="B337" s="131" t="str">
        <f>IF(実施計画様式!$D413&lt;&gt;"",実施計画様式!L413,"")</f>
        <v/>
      </c>
      <c r="C337" s="131" t="str">
        <f>IF(実施計画様式!$D413&lt;&gt;"",実施計画様式!I413,"")</f>
        <v/>
      </c>
      <c r="D337" s="131" t="str">
        <f>IF(実施計画様式!$D413&lt;&gt;"",実施計画様式!AA413,"")</f>
        <v/>
      </c>
      <c r="E337" s="131" t="str">
        <f>IF(実施計画様式!$D413&lt;&gt;"",実施計画様式!AE413,"")</f>
        <v/>
      </c>
      <c r="F337" s="131" t="str">
        <f>IF(実施計画様式!$D413&lt;&gt;"",実施計画様式!AG413,"")</f>
        <v/>
      </c>
    </row>
    <row r="338" spans="1:6" ht="198.9" customHeight="1" x14ac:dyDescent="0.2">
      <c r="A338" s="131" t="str">
        <f t="shared" si="5"/>
        <v/>
      </c>
      <c r="B338" s="131" t="str">
        <f>IF(実施計画様式!$D414&lt;&gt;"",実施計画様式!L414,"")</f>
        <v/>
      </c>
      <c r="C338" s="131" t="str">
        <f>IF(実施計画様式!$D414&lt;&gt;"",実施計画様式!I414,"")</f>
        <v/>
      </c>
      <c r="D338" s="131" t="str">
        <f>IF(実施計画様式!$D414&lt;&gt;"",実施計画様式!AA414,"")</f>
        <v/>
      </c>
      <c r="E338" s="131" t="str">
        <f>IF(実施計画様式!$D414&lt;&gt;"",実施計画様式!AE414,"")</f>
        <v/>
      </c>
      <c r="F338" s="131" t="str">
        <f>IF(実施計画様式!$D414&lt;&gt;"",実施計画様式!AG414,"")</f>
        <v/>
      </c>
    </row>
    <row r="339" spans="1:6" ht="198.9" customHeight="1" x14ac:dyDescent="0.2">
      <c r="A339" s="131" t="str">
        <f t="shared" si="5"/>
        <v/>
      </c>
      <c r="B339" s="131" t="str">
        <f>IF(実施計画様式!$D415&lt;&gt;"",実施計画様式!L415,"")</f>
        <v/>
      </c>
      <c r="C339" s="131" t="str">
        <f>IF(実施計画様式!$D415&lt;&gt;"",実施計画様式!I415,"")</f>
        <v/>
      </c>
      <c r="D339" s="131" t="str">
        <f>IF(実施計画様式!$D415&lt;&gt;"",実施計画様式!AA415,"")</f>
        <v/>
      </c>
      <c r="E339" s="131" t="str">
        <f>IF(実施計画様式!$D415&lt;&gt;"",実施計画様式!AE415,"")</f>
        <v/>
      </c>
      <c r="F339" s="131" t="str">
        <f>IF(実施計画様式!$D415&lt;&gt;"",実施計画様式!AG415,"")</f>
        <v/>
      </c>
    </row>
    <row r="340" spans="1:6" ht="198.9" customHeight="1" x14ac:dyDescent="0.2">
      <c r="A340" s="131" t="str">
        <f t="shared" si="5"/>
        <v/>
      </c>
      <c r="B340" s="131" t="str">
        <f>IF(実施計画様式!$D416&lt;&gt;"",実施計画様式!L416,"")</f>
        <v/>
      </c>
      <c r="C340" s="131" t="str">
        <f>IF(実施計画様式!$D416&lt;&gt;"",実施計画様式!I416,"")</f>
        <v/>
      </c>
      <c r="D340" s="131" t="str">
        <f>IF(実施計画様式!$D416&lt;&gt;"",実施計画様式!AA416,"")</f>
        <v/>
      </c>
      <c r="E340" s="131" t="str">
        <f>IF(実施計画様式!$D416&lt;&gt;"",実施計画様式!AE416,"")</f>
        <v/>
      </c>
      <c r="F340" s="131" t="str">
        <f>IF(実施計画様式!$D416&lt;&gt;"",実施計画様式!AG416,"")</f>
        <v/>
      </c>
    </row>
    <row r="341" spans="1:6" ht="198.9" customHeight="1" x14ac:dyDescent="0.2">
      <c r="A341" s="131" t="str">
        <f t="shared" si="5"/>
        <v/>
      </c>
      <c r="B341" s="131" t="str">
        <f>IF(実施計画様式!$D417&lt;&gt;"",実施計画様式!L417,"")</f>
        <v/>
      </c>
      <c r="C341" s="131" t="str">
        <f>IF(実施計画様式!$D417&lt;&gt;"",実施計画様式!I417,"")</f>
        <v/>
      </c>
      <c r="D341" s="131" t="str">
        <f>IF(実施計画様式!$D417&lt;&gt;"",実施計画様式!AA417,"")</f>
        <v/>
      </c>
      <c r="E341" s="131" t="str">
        <f>IF(実施計画様式!$D417&lt;&gt;"",実施計画様式!AE417,"")</f>
        <v/>
      </c>
      <c r="F341" s="131" t="str">
        <f>IF(実施計画様式!$D417&lt;&gt;"",実施計画様式!AG417,"")</f>
        <v/>
      </c>
    </row>
    <row r="342" spans="1:6" ht="198.9" customHeight="1" x14ac:dyDescent="0.2">
      <c r="A342" s="131" t="str">
        <f t="shared" si="5"/>
        <v/>
      </c>
      <c r="B342" s="131" t="str">
        <f>IF(実施計画様式!$D418&lt;&gt;"",実施計画様式!L418,"")</f>
        <v/>
      </c>
      <c r="C342" s="131" t="str">
        <f>IF(実施計画様式!$D418&lt;&gt;"",実施計画様式!I418,"")</f>
        <v/>
      </c>
      <c r="D342" s="131" t="str">
        <f>IF(実施計画様式!$D418&lt;&gt;"",実施計画様式!AA418,"")</f>
        <v/>
      </c>
      <c r="E342" s="131" t="str">
        <f>IF(実施計画様式!$D418&lt;&gt;"",実施計画様式!AE418,"")</f>
        <v/>
      </c>
      <c r="F342" s="131" t="str">
        <f>IF(実施計画様式!$D418&lt;&gt;"",実施計画様式!AG418,"")</f>
        <v/>
      </c>
    </row>
    <row r="343" spans="1:6" ht="198.9" customHeight="1" x14ac:dyDescent="0.2">
      <c r="A343" s="131" t="str">
        <f t="shared" si="5"/>
        <v/>
      </c>
      <c r="B343" s="131" t="str">
        <f>IF(実施計画様式!$D419&lt;&gt;"",実施計画様式!L419,"")</f>
        <v/>
      </c>
      <c r="C343" s="131" t="str">
        <f>IF(実施計画様式!$D419&lt;&gt;"",実施計画様式!I419,"")</f>
        <v/>
      </c>
      <c r="D343" s="131" t="str">
        <f>IF(実施計画様式!$D419&lt;&gt;"",実施計画様式!AA419,"")</f>
        <v/>
      </c>
      <c r="E343" s="131" t="str">
        <f>IF(実施計画様式!$D419&lt;&gt;"",実施計画様式!AE419,"")</f>
        <v/>
      </c>
      <c r="F343" s="131" t="str">
        <f>IF(実施計画様式!$D419&lt;&gt;"",実施計画様式!AG419,"")</f>
        <v/>
      </c>
    </row>
    <row r="344" spans="1:6" ht="198.9" customHeight="1" x14ac:dyDescent="0.2">
      <c r="A344" s="131" t="str">
        <f t="shared" si="5"/>
        <v/>
      </c>
      <c r="B344" s="131" t="str">
        <f>IF(実施計画様式!$D420&lt;&gt;"",実施計画様式!L420,"")</f>
        <v/>
      </c>
      <c r="C344" s="131" t="str">
        <f>IF(実施計画様式!$D420&lt;&gt;"",実施計画様式!I420,"")</f>
        <v/>
      </c>
      <c r="D344" s="131" t="str">
        <f>IF(実施計画様式!$D420&lt;&gt;"",実施計画様式!AA420,"")</f>
        <v/>
      </c>
      <c r="E344" s="131" t="str">
        <f>IF(実施計画様式!$D420&lt;&gt;"",実施計画様式!AE420,"")</f>
        <v/>
      </c>
      <c r="F344" s="131" t="str">
        <f>IF(実施計画様式!$D420&lt;&gt;"",実施計画様式!AG420,"")</f>
        <v/>
      </c>
    </row>
    <row r="345" spans="1:6" ht="198.9" customHeight="1" x14ac:dyDescent="0.2">
      <c r="A345" s="131" t="str">
        <f t="shared" si="5"/>
        <v/>
      </c>
      <c r="B345" s="131" t="str">
        <f>IF(実施計画様式!$D421&lt;&gt;"",実施計画様式!L421,"")</f>
        <v/>
      </c>
      <c r="C345" s="131" t="str">
        <f>IF(実施計画様式!$D421&lt;&gt;"",実施計画様式!I421,"")</f>
        <v/>
      </c>
      <c r="D345" s="131" t="str">
        <f>IF(実施計画様式!$D421&lt;&gt;"",実施計画様式!AA421,"")</f>
        <v/>
      </c>
      <c r="E345" s="131" t="str">
        <f>IF(実施計画様式!$D421&lt;&gt;"",実施計画様式!AE421,"")</f>
        <v/>
      </c>
      <c r="F345" s="131" t="str">
        <f>IF(実施計画様式!$D421&lt;&gt;"",実施計画様式!AG421,"")</f>
        <v/>
      </c>
    </row>
    <row r="346" spans="1:6" ht="198.9" customHeight="1" x14ac:dyDescent="0.2">
      <c r="A346" s="131" t="str">
        <f t="shared" si="5"/>
        <v/>
      </c>
      <c r="B346" s="131" t="str">
        <f>IF(実施計画様式!$D422&lt;&gt;"",実施計画様式!L422,"")</f>
        <v/>
      </c>
      <c r="C346" s="131" t="str">
        <f>IF(実施計画様式!$D422&lt;&gt;"",実施計画様式!I422,"")</f>
        <v/>
      </c>
      <c r="D346" s="131" t="str">
        <f>IF(実施計画様式!$D422&lt;&gt;"",実施計画様式!AA422,"")</f>
        <v/>
      </c>
      <c r="E346" s="131" t="str">
        <f>IF(実施計画様式!$D422&lt;&gt;"",実施計画様式!AE422,"")</f>
        <v/>
      </c>
      <c r="F346" s="131" t="str">
        <f>IF(実施計画様式!$D422&lt;&gt;"",実施計画様式!AG422,"")</f>
        <v/>
      </c>
    </row>
    <row r="347" spans="1:6" ht="198.9" customHeight="1" x14ac:dyDescent="0.2">
      <c r="A347" s="131" t="str">
        <f t="shared" si="5"/>
        <v/>
      </c>
      <c r="B347" s="131" t="str">
        <f>IF(実施計画様式!$D423&lt;&gt;"",実施計画様式!L423,"")</f>
        <v/>
      </c>
      <c r="C347" s="131" t="str">
        <f>IF(実施計画様式!$D423&lt;&gt;"",実施計画様式!I423,"")</f>
        <v/>
      </c>
      <c r="D347" s="131" t="str">
        <f>IF(実施計画様式!$D423&lt;&gt;"",実施計画様式!AA423,"")</f>
        <v/>
      </c>
      <c r="E347" s="131" t="str">
        <f>IF(実施計画様式!$D423&lt;&gt;"",実施計画様式!AE423,"")</f>
        <v/>
      </c>
      <c r="F347" s="131" t="str">
        <f>IF(実施計画様式!$D423&lt;&gt;"",実施計画様式!AG423,"")</f>
        <v/>
      </c>
    </row>
    <row r="348" spans="1:6" ht="198.9" customHeight="1" x14ac:dyDescent="0.2">
      <c r="A348" s="131" t="str">
        <f t="shared" si="5"/>
        <v/>
      </c>
      <c r="B348" s="131" t="str">
        <f>IF(実施計画様式!$D424&lt;&gt;"",実施計画様式!L424,"")</f>
        <v/>
      </c>
      <c r="C348" s="131" t="str">
        <f>IF(実施計画様式!$D424&lt;&gt;"",実施計画様式!I424,"")</f>
        <v/>
      </c>
      <c r="D348" s="131" t="str">
        <f>IF(実施計画様式!$D424&lt;&gt;"",実施計画様式!AA424,"")</f>
        <v/>
      </c>
      <c r="E348" s="131" t="str">
        <f>IF(実施計画様式!$D424&lt;&gt;"",実施計画様式!AE424,"")</f>
        <v/>
      </c>
      <c r="F348" s="131" t="str">
        <f>IF(実施計画様式!$D424&lt;&gt;"",実施計画様式!AG424,"")</f>
        <v/>
      </c>
    </row>
    <row r="349" spans="1:6" ht="198.9" customHeight="1" x14ac:dyDescent="0.2">
      <c r="A349" s="131" t="str">
        <f t="shared" si="5"/>
        <v/>
      </c>
      <c r="B349" s="131" t="str">
        <f>IF(実施計画様式!$D425&lt;&gt;"",実施計画様式!L425,"")</f>
        <v/>
      </c>
      <c r="C349" s="131" t="str">
        <f>IF(実施計画様式!$D425&lt;&gt;"",実施計画様式!I425,"")</f>
        <v/>
      </c>
      <c r="D349" s="131" t="str">
        <f>IF(実施計画様式!$D425&lt;&gt;"",実施計画様式!AA425,"")</f>
        <v/>
      </c>
      <c r="E349" s="131" t="str">
        <f>IF(実施計画様式!$D425&lt;&gt;"",実施計画様式!AE425,"")</f>
        <v/>
      </c>
      <c r="F349" s="131" t="str">
        <f>IF(実施計画様式!$D425&lt;&gt;"",実施計画様式!AG425,"")</f>
        <v/>
      </c>
    </row>
    <row r="350" spans="1:6" ht="198.9" customHeight="1" x14ac:dyDescent="0.2">
      <c r="A350" s="131" t="str">
        <f t="shared" si="5"/>
        <v/>
      </c>
      <c r="B350" s="131" t="str">
        <f>IF(実施計画様式!$D426&lt;&gt;"",実施計画様式!L426,"")</f>
        <v/>
      </c>
      <c r="C350" s="131" t="str">
        <f>IF(実施計画様式!$D426&lt;&gt;"",実施計画様式!I426,"")</f>
        <v/>
      </c>
      <c r="D350" s="131" t="str">
        <f>IF(実施計画様式!$D426&lt;&gt;"",実施計画様式!AA426,"")</f>
        <v/>
      </c>
      <c r="E350" s="131" t="str">
        <f>IF(実施計画様式!$D426&lt;&gt;"",実施計画様式!AE426,"")</f>
        <v/>
      </c>
      <c r="F350" s="131" t="str">
        <f>IF(実施計画様式!$D426&lt;&gt;"",実施計画様式!AG426,"")</f>
        <v/>
      </c>
    </row>
    <row r="351" spans="1:6" ht="198.9" customHeight="1" x14ac:dyDescent="0.2">
      <c r="A351" s="131" t="str">
        <f t="shared" si="5"/>
        <v/>
      </c>
      <c r="B351" s="131" t="str">
        <f>IF(実施計画様式!$D427&lt;&gt;"",実施計画様式!L427,"")</f>
        <v/>
      </c>
      <c r="C351" s="131" t="str">
        <f>IF(実施計画様式!$D427&lt;&gt;"",実施計画様式!I427,"")</f>
        <v/>
      </c>
      <c r="D351" s="131" t="str">
        <f>IF(実施計画様式!$D427&lt;&gt;"",実施計画様式!AA427,"")</f>
        <v/>
      </c>
      <c r="E351" s="131" t="str">
        <f>IF(実施計画様式!$D427&lt;&gt;"",実施計画様式!AE427,"")</f>
        <v/>
      </c>
      <c r="F351" s="131" t="str">
        <f>IF(実施計画様式!$D427&lt;&gt;"",実施計画様式!AG427,"")</f>
        <v/>
      </c>
    </row>
    <row r="352" spans="1:6" ht="198.9" customHeight="1" x14ac:dyDescent="0.2">
      <c r="A352" s="131" t="str">
        <f t="shared" si="5"/>
        <v/>
      </c>
      <c r="B352" s="131" t="str">
        <f>IF(実施計画様式!$D428&lt;&gt;"",実施計画様式!L428,"")</f>
        <v/>
      </c>
      <c r="C352" s="131" t="str">
        <f>IF(実施計画様式!$D428&lt;&gt;"",実施計画様式!I428,"")</f>
        <v/>
      </c>
      <c r="D352" s="131" t="str">
        <f>IF(実施計画様式!$D428&lt;&gt;"",実施計画様式!AA428,"")</f>
        <v/>
      </c>
      <c r="E352" s="131" t="str">
        <f>IF(実施計画様式!$D428&lt;&gt;"",実施計画様式!AE428,"")</f>
        <v/>
      </c>
      <c r="F352" s="131" t="str">
        <f>IF(実施計画様式!$D428&lt;&gt;"",実施計画様式!AG428,"")</f>
        <v/>
      </c>
    </row>
    <row r="353" spans="1:6" ht="198.9" customHeight="1" x14ac:dyDescent="0.2">
      <c r="A353" s="131" t="str">
        <f t="shared" si="5"/>
        <v/>
      </c>
      <c r="B353" s="131" t="str">
        <f>IF(実施計画様式!$D429&lt;&gt;"",実施計画様式!L429,"")</f>
        <v/>
      </c>
      <c r="C353" s="131" t="str">
        <f>IF(実施計画様式!$D429&lt;&gt;"",実施計画様式!I429,"")</f>
        <v/>
      </c>
      <c r="D353" s="131" t="str">
        <f>IF(実施計画様式!$D429&lt;&gt;"",実施計画様式!AA429,"")</f>
        <v/>
      </c>
      <c r="E353" s="131" t="str">
        <f>IF(実施計画様式!$D429&lt;&gt;"",実施計画様式!AE429,"")</f>
        <v/>
      </c>
      <c r="F353" s="131" t="str">
        <f>IF(実施計画様式!$D429&lt;&gt;"",実施計画様式!AG429,"")</f>
        <v/>
      </c>
    </row>
    <row r="354" spans="1:6" ht="198.9" customHeight="1" x14ac:dyDescent="0.2">
      <c r="A354" s="131" t="str">
        <f t="shared" si="5"/>
        <v/>
      </c>
      <c r="B354" s="131" t="str">
        <f>IF(実施計画様式!$D430&lt;&gt;"",実施計画様式!L430,"")</f>
        <v/>
      </c>
      <c r="C354" s="131" t="str">
        <f>IF(実施計画様式!$D430&lt;&gt;"",実施計画様式!I430,"")</f>
        <v/>
      </c>
      <c r="D354" s="131" t="str">
        <f>IF(実施計画様式!$D430&lt;&gt;"",実施計画様式!AA430,"")</f>
        <v/>
      </c>
      <c r="E354" s="131" t="str">
        <f>IF(実施計画様式!$D430&lt;&gt;"",実施計画様式!AE430,"")</f>
        <v/>
      </c>
      <c r="F354" s="131" t="str">
        <f>IF(実施計画様式!$D430&lt;&gt;"",実施計画様式!AG430,"")</f>
        <v/>
      </c>
    </row>
    <row r="355" spans="1:6" ht="198.9" customHeight="1" x14ac:dyDescent="0.2">
      <c r="A355" s="131" t="str">
        <f t="shared" si="5"/>
        <v/>
      </c>
      <c r="B355" s="131" t="str">
        <f>IF(実施計画様式!$D431&lt;&gt;"",実施計画様式!L431,"")</f>
        <v/>
      </c>
      <c r="C355" s="131" t="str">
        <f>IF(実施計画様式!$D431&lt;&gt;"",実施計画様式!I431,"")</f>
        <v/>
      </c>
      <c r="D355" s="131" t="str">
        <f>IF(実施計画様式!$D431&lt;&gt;"",実施計画様式!AA431,"")</f>
        <v/>
      </c>
      <c r="E355" s="131" t="str">
        <f>IF(実施計画様式!$D431&lt;&gt;"",実施計画様式!AE431,"")</f>
        <v/>
      </c>
      <c r="F355" s="131" t="str">
        <f>IF(実施計画様式!$D431&lt;&gt;"",実施計画様式!AG431,"")</f>
        <v/>
      </c>
    </row>
    <row r="356" spans="1:6" ht="198.9" customHeight="1" x14ac:dyDescent="0.2">
      <c r="A356" s="131" t="str">
        <f t="shared" si="5"/>
        <v/>
      </c>
      <c r="B356" s="131" t="str">
        <f>IF(実施計画様式!$D432&lt;&gt;"",実施計画様式!L432,"")</f>
        <v/>
      </c>
      <c r="C356" s="131" t="str">
        <f>IF(実施計画様式!$D432&lt;&gt;"",実施計画様式!I432,"")</f>
        <v/>
      </c>
      <c r="D356" s="131" t="str">
        <f>IF(実施計画様式!$D432&lt;&gt;"",実施計画様式!AA432,"")</f>
        <v/>
      </c>
      <c r="E356" s="131" t="str">
        <f>IF(実施計画様式!$D432&lt;&gt;"",実施計画様式!AE432,"")</f>
        <v/>
      </c>
      <c r="F356" s="131" t="str">
        <f>IF(実施計画様式!$D432&lt;&gt;"",実施計画様式!AG432,"")</f>
        <v/>
      </c>
    </row>
    <row r="357" spans="1:6" ht="198.9" customHeight="1" x14ac:dyDescent="0.2">
      <c r="A357" s="131" t="str">
        <f t="shared" si="5"/>
        <v/>
      </c>
      <c r="B357" s="131" t="str">
        <f>IF(実施計画様式!$D433&lt;&gt;"",実施計画様式!L433,"")</f>
        <v/>
      </c>
      <c r="C357" s="131" t="str">
        <f>IF(実施計画様式!$D433&lt;&gt;"",実施計画様式!I433,"")</f>
        <v/>
      </c>
      <c r="D357" s="131" t="str">
        <f>IF(実施計画様式!$D433&lt;&gt;"",実施計画様式!AA433,"")</f>
        <v/>
      </c>
      <c r="E357" s="131" t="str">
        <f>IF(実施計画様式!$D433&lt;&gt;"",実施計画様式!AE433,"")</f>
        <v/>
      </c>
      <c r="F357" s="131" t="str">
        <f>IF(実施計画様式!$D433&lt;&gt;"",実施計画様式!AG433,"")</f>
        <v/>
      </c>
    </row>
    <row r="358" spans="1:6" ht="198.9" customHeight="1" x14ac:dyDescent="0.2">
      <c r="A358" s="131" t="str">
        <f t="shared" si="5"/>
        <v/>
      </c>
      <c r="B358" s="131" t="str">
        <f>IF(実施計画様式!$D434&lt;&gt;"",実施計画様式!L434,"")</f>
        <v/>
      </c>
      <c r="C358" s="131" t="str">
        <f>IF(実施計画様式!$D434&lt;&gt;"",実施計画様式!I434,"")</f>
        <v/>
      </c>
      <c r="D358" s="131" t="str">
        <f>IF(実施計画様式!$D434&lt;&gt;"",実施計画様式!AA434,"")</f>
        <v/>
      </c>
      <c r="E358" s="131" t="str">
        <f>IF(実施計画様式!$D434&lt;&gt;"",実施計画様式!AE434,"")</f>
        <v/>
      </c>
      <c r="F358" s="131" t="str">
        <f>IF(実施計画様式!$D434&lt;&gt;"",実施計画様式!AG434,"")</f>
        <v/>
      </c>
    </row>
    <row r="359" spans="1:6" ht="198.9" customHeight="1" x14ac:dyDescent="0.2">
      <c r="A359" s="131" t="str">
        <f t="shared" si="5"/>
        <v/>
      </c>
      <c r="B359" s="131" t="str">
        <f>IF(実施計画様式!$D435&lt;&gt;"",実施計画様式!L435,"")</f>
        <v/>
      </c>
      <c r="C359" s="131" t="str">
        <f>IF(実施計画様式!$D435&lt;&gt;"",実施計画様式!I435,"")</f>
        <v/>
      </c>
      <c r="D359" s="131" t="str">
        <f>IF(実施計画様式!$D435&lt;&gt;"",実施計画様式!AA435,"")</f>
        <v/>
      </c>
      <c r="E359" s="131" t="str">
        <f>IF(実施計画様式!$D435&lt;&gt;"",実施計画様式!AE435,"")</f>
        <v/>
      </c>
      <c r="F359" s="131" t="str">
        <f>IF(実施計画様式!$D435&lt;&gt;"",実施計画様式!AG435,"")</f>
        <v/>
      </c>
    </row>
    <row r="360" spans="1:6" ht="198.9" customHeight="1" x14ac:dyDescent="0.2">
      <c r="A360" s="131" t="str">
        <f t="shared" si="5"/>
        <v/>
      </c>
      <c r="B360" s="131" t="str">
        <f>IF(実施計画様式!$D436&lt;&gt;"",実施計画様式!L436,"")</f>
        <v/>
      </c>
      <c r="C360" s="131" t="str">
        <f>IF(実施計画様式!$D436&lt;&gt;"",実施計画様式!I436,"")</f>
        <v/>
      </c>
      <c r="D360" s="131" t="str">
        <f>IF(実施計画様式!$D436&lt;&gt;"",実施計画様式!AA436,"")</f>
        <v/>
      </c>
      <c r="E360" s="131" t="str">
        <f>IF(実施計画様式!$D436&lt;&gt;"",実施計画様式!AE436,"")</f>
        <v/>
      </c>
      <c r="F360" s="131" t="str">
        <f>IF(実施計画様式!$D436&lt;&gt;"",実施計画様式!AG436,"")</f>
        <v/>
      </c>
    </row>
    <row r="361" spans="1:6" ht="198.9" customHeight="1" x14ac:dyDescent="0.2">
      <c r="A361" s="131" t="str">
        <f t="shared" si="5"/>
        <v/>
      </c>
      <c r="B361" s="131" t="str">
        <f>IF(実施計画様式!$D437&lt;&gt;"",実施計画様式!L437,"")</f>
        <v/>
      </c>
      <c r="C361" s="131" t="str">
        <f>IF(実施計画様式!$D437&lt;&gt;"",実施計画様式!I437,"")</f>
        <v/>
      </c>
      <c r="D361" s="131" t="str">
        <f>IF(実施計画様式!$D437&lt;&gt;"",実施計画様式!AA437,"")</f>
        <v/>
      </c>
      <c r="E361" s="131" t="str">
        <f>IF(実施計画様式!$D437&lt;&gt;"",実施計画様式!AE437,"")</f>
        <v/>
      </c>
      <c r="F361" s="131" t="str">
        <f>IF(実施計画様式!$D437&lt;&gt;"",実施計画様式!AG437,"")</f>
        <v/>
      </c>
    </row>
    <row r="362" spans="1:6" ht="198.9" customHeight="1" x14ac:dyDescent="0.2">
      <c r="A362" s="131" t="str">
        <f t="shared" si="5"/>
        <v/>
      </c>
      <c r="B362" s="131" t="str">
        <f>IF(実施計画様式!$D438&lt;&gt;"",実施計画様式!L438,"")</f>
        <v/>
      </c>
      <c r="C362" s="131" t="str">
        <f>IF(実施計画様式!$D438&lt;&gt;"",実施計画様式!I438,"")</f>
        <v/>
      </c>
      <c r="D362" s="131" t="str">
        <f>IF(実施計画様式!$D438&lt;&gt;"",実施計画様式!AA438,"")</f>
        <v/>
      </c>
      <c r="E362" s="131" t="str">
        <f>IF(実施計画様式!$D438&lt;&gt;"",実施計画様式!AE438,"")</f>
        <v/>
      </c>
      <c r="F362" s="131" t="str">
        <f>IF(実施計画様式!$D438&lt;&gt;"",実施計画様式!AG438,"")</f>
        <v/>
      </c>
    </row>
    <row r="363" spans="1:6" ht="198.9" customHeight="1" x14ac:dyDescent="0.2">
      <c r="A363" s="131" t="str">
        <f t="shared" si="5"/>
        <v/>
      </c>
      <c r="B363" s="131" t="str">
        <f>IF(実施計画様式!$D439&lt;&gt;"",実施計画様式!L439,"")</f>
        <v/>
      </c>
      <c r="C363" s="131" t="str">
        <f>IF(実施計画様式!$D439&lt;&gt;"",実施計画様式!I439,"")</f>
        <v/>
      </c>
      <c r="D363" s="131" t="str">
        <f>IF(実施計画様式!$D439&lt;&gt;"",実施計画様式!AA439,"")</f>
        <v/>
      </c>
      <c r="E363" s="131" t="str">
        <f>IF(実施計画様式!$D439&lt;&gt;"",実施計画様式!AE439,"")</f>
        <v/>
      </c>
      <c r="F363" s="131" t="str">
        <f>IF(実施計画様式!$D439&lt;&gt;"",実施計画様式!AG439,"")</f>
        <v/>
      </c>
    </row>
    <row r="364" spans="1:6" ht="198.9" customHeight="1" x14ac:dyDescent="0.2">
      <c r="A364" s="131" t="str">
        <f t="shared" si="5"/>
        <v/>
      </c>
      <c r="B364" s="131" t="str">
        <f>IF(実施計画様式!$D440&lt;&gt;"",実施計画様式!L440,"")</f>
        <v/>
      </c>
      <c r="C364" s="131" t="str">
        <f>IF(実施計画様式!$D440&lt;&gt;"",実施計画様式!I440,"")</f>
        <v/>
      </c>
      <c r="D364" s="131" t="str">
        <f>IF(実施計画様式!$D440&lt;&gt;"",実施計画様式!AA440,"")</f>
        <v/>
      </c>
      <c r="E364" s="131" t="str">
        <f>IF(実施計画様式!$D440&lt;&gt;"",実施計画様式!AE440,"")</f>
        <v/>
      </c>
      <c r="F364" s="131" t="str">
        <f>IF(実施計画様式!$D440&lt;&gt;"",実施計画様式!AG440,"")</f>
        <v/>
      </c>
    </row>
    <row r="365" spans="1:6" ht="198.9" customHeight="1" x14ac:dyDescent="0.2">
      <c r="A365" s="131" t="str">
        <f t="shared" si="5"/>
        <v/>
      </c>
      <c r="B365" s="131" t="str">
        <f>IF(実施計画様式!$D441&lt;&gt;"",実施計画様式!L441,"")</f>
        <v/>
      </c>
      <c r="C365" s="131" t="str">
        <f>IF(実施計画様式!$D441&lt;&gt;"",実施計画様式!I441,"")</f>
        <v/>
      </c>
      <c r="D365" s="131" t="str">
        <f>IF(実施計画様式!$D441&lt;&gt;"",実施計画様式!AA441,"")</f>
        <v/>
      </c>
      <c r="E365" s="131" t="str">
        <f>IF(実施計画様式!$D441&lt;&gt;"",実施計画様式!AE441,"")</f>
        <v/>
      </c>
      <c r="F365" s="131" t="str">
        <f>IF(実施計画様式!$D441&lt;&gt;"",実施計画様式!AG441,"")</f>
        <v/>
      </c>
    </row>
    <row r="366" spans="1:6" ht="198.9" customHeight="1" x14ac:dyDescent="0.2">
      <c r="A366" s="131" t="str">
        <f t="shared" si="5"/>
        <v/>
      </c>
      <c r="B366" s="131" t="str">
        <f>IF(実施計画様式!$D442&lt;&gt;"",実施計画様式!L442,"")</f>
        <v/>
      </c>
      <c r="C366" s="131" t="str">
        <f>IF(実施計画様式!$D442&lt;&gt;"",実施計画様式!I442,"")</f>
        <v/>
      </c>
      <c r="D366" s="131" t="str">
        <f>IF(実施計画様式!$D442&lt;&gt;"",実施計画様式!AA442,"")</f>
        <v/>
      </c>
      <c r="E366" s="131" t="str">
        <f>IF(実施計画様式!$D442&lt;&gt;"",実施計画様式!AE442,"")</f>
        <v/>
      </c>
      <c r="F366" s="131" t="str">
        <f>IF(実施計画様式!$D442&lt;&gt;"",実施計画様式!AG442,"")</f>
        <v/>
      </c>
    </row>
    <row r="367" spans="1:6" ht="198.9" customHeight="1" x14ac:dyDescent="0.2">
      <c r="A367" s="131" t="str">
        <f t="shared" si="5"/>
        <v/>
      </c>
      <c r="B367" s="131" t="str">
        <f>IF(実施計画様式!$D443&lt;&gt;"",実施計画様式!L443,"")</f>
        <v/>
      </c>
      <c r="C367" s="131" t="str">
        <f>IF(実施計画様式!$D443&lt;&gt;"",実施計画様式!I443,"")</f>
        <v/>
      </c>
      <c r="D367" s="131" t="str">
        <f>IF(実施計画様式!$D443&lt;&gt;"",実施計画様式!AA443,"")</f>
        <v/>
      </c>
      <c r="E367" s="131" t="str">
        <f>IF(実施計画様式!$D443&lt;&gt;"",実施計画様式!AE443,"")</f>
        <v/>
      </c>
      <c r="F367" s="131" t="str">
        <f>IF(実施計画様式!$D443&lt;&gt;"",実施計画様式!AG443,"")</f>
        <v/>
      </c>
    </row>
    <row r="368" spans="1:6" ht="198.9" customHeight="1" x14ac:dyDescent="0.2">
      <c r="A368" s="131" t="str">
        <f t="shared" si="5"/>
        <v/>
      </c>
      <c r="B368" s="131" t="str">
        <f>IF(実施計画様式!$D444&lt;&gt;"",実施計画様式!L444,"")</f>
        <v/>
      </c>
      <c r="C368" s="131" t="str">
        <f>IF(実施計画様式!$D444&lt;&gt;"",実施計画様式!I444,"")</f>
        <v/>
      </c>
      <c r="D368" s="131" t="str">
        <f>IF(実施計画様式!$D444&lt;&gt;"",実施計画様式!AA444,"")</f>
        <v/>
      </c>
      <c r="E368" s="131" t="str">
        <f>IF(実施計画様式!$D444&lt;&gt;"",実施計画様式!AE444,"")</f>
        <v/>
      </c>
      <c r="F368" s="131" t="str">
        <f>IF(実施計画様式!$D444&lt;&gt;"",実施計画様式!AG444,"")</f>
        <v/>
      </c>
    </row>
    <row r="369" spans="1:6" ht="198.9" customHeight="1" x14ac:dyDescent="0.2">
      <c r="A369" s="131" t="str">
        <f t="shared" si="5"/>
        <v/>
      </c>
      <c r="B369" s="131" t="str">
        <f>IF(実施計画様式!$D445&lt;&gt;"",実施計画様式!L445,"")</f>
        <v/>
      </c>
      <c r="C369" s="131" t="str">
        <f>IF(実施計画様式!$D445&lt;&gt;"",実施計画様式!I445,"")</f>
        <v/>
      </c>
      <c r="D369" s="131" t="str">
        <f>IF(実施計画様式!$D445&lt;&gt;"",実施計画様式!AA445,"")</f>
        <v/>
      </c>
      <c r="E369" s="131" t="str">
        <f>IF(実施計画様式!$D445&lt;&gt;"",実施計画様式!AE445,"")</f>
        <v/>
      </c>
      <c r="F369" s="131" t="str">
        <f>IF(実施計画様式!$D445&lt;&gt;"",実施計画様式!AG445,"")</f>
        <v/>
      </c>
    </row>
    <row r="370" spans="1:6" ht="198.9" customHeight="1" x14ac:dyDescent="0.2">
      <c r="A370" s="131" t="str">
        <f t="shared" si="5"/>
        <v/>
      </c>
      <c r="B370" s="131" t="str">
        <f>IF(実施計画様式!$D446&lt;&gt;"",実施計画様式!L446,"")</f>
        <v/>
      </c>
      <c r="C370" s="131" t="str">
        <f>IF(実施計画様式!$D446&lt;&gt;"",実施計画様式!I446,"")</f>
        <v/>
      </c>
      <c r="D370" s="131" t="str">
        <f>IF(実施計画様式!$D446&lt;&gt;"",実施計画様式!AA446,"")</f>
        <v/>
      </c>
      <c r="E370" s="131" t="str">
        <f>IF(実施計画様式!$D446&lt;&gt;"",実施計画様式!AE446,"")</f>
        <v/>
      </c>
      <c r="F370" s="131" t="str">
        <f>IF(実施計画様式!$D446&lt;&gt;"",実施計画様式!AG446,"")</f>
        <v/>
      </c>
    </row>
    <row r="371" spans="1:6" ht="198.9" customHeight="1" x14ac:dyDescent="0.2">
      <c r="A371" s="131" t="str">
        <f t="shared" si="5"/>
        <v/>
      </c>
      <c r="B371" s="131" t="str">
        <f>IF(実施計画様式!$D447&lt;&gt;"",実施計画様式!L447,"")</f>
        <v/>
      </c>
      <c r="C371" s="131" t="str">
        <f>IF(実施計画様式!$D447&lt;&gt;"",実施計画様式!I447,"")</f>
        <v/>
      </c>
      <c r="D371" s="131" t="str">
        <f>IF(実施計画様式!$D447&lt;&gt;"",実施計画様式!AA447,"")</f>
        <v/>
      </c>
      <c r="E371" s="131" t="str">
        <f>IF(実施計画様式!$D447&lt;&gt;"",実施計画様式!AE447,"")</f>
        <v/>
      </c>
      <c r="F371" s="131" t="str">
        <f>IF(実施計画様式!$D447&lt;&gt;"",実施計画様式!AG447,"")</f>
        <v/>
      </c>
    </row>
    <row r="372" spans="1:6" ht="198.9" customHeight="1" x14ac:dyDescent="0.2">
      <c r="A372" s="131" t="str">
        <f t="shared" si="5"/>
        <v/>
      </c>
      <c r="B372" s="131" t="str">
        <f>IF(実施計画様式!$D448&lt;&gt;"",実施計画様式!L448,"")</f>
        <v/>
      </c>
      <c r="C372" s="131" t="str">
        <f>IF(実施計画様式!$D448&lt;&gt;"",実施計画様式!I448,"")</f>
        <v/>
      </c>
      <c r="D372" s="131" t="str">
        <f>IF(実施計画様式!$D448&lt;&gt;"",実施計画様式!AA448,"")</f>
        <v/>
      </c>
      <c r="E372" s="131" t="str">
        <f>IF(実施計画様式!$D448&lt;&gt;"",実施計画様式!AE448,"")</f>
        <v/>
      </c>
      <c r="F372" s="131" t="str">
        <f>IF(実施計画様式!$D448&lt;&gt;"",実施計画様式!AG448,"")</f>
        <v/>
      </c>
    </row>
    <row r="373" spans="1:6" ht="198.9" customHeight="1" x14ac:dyDescent="0.2">
      <c r="A373" s="131" t="str">
        <f t="shared" si="5"/>
        <v/>
      </c>
      <c r="B373" s="131" t="str">
        <f>IF(実施計画様式!$D449&lt;&gt;"",実施計画様式!L449,"")</f>
        <v/>
      </c>
      <c r="C373" s="131" t="str">
        <f>IF(実施計画様式!$D449&lt;&gt;"",実施計画様式!I449,"")</f>
        <v/>
      </c>
      <c r="D373" s="131" t="str">
        <f>IF(実施計画様式!$D449&lt;&gt;"",実施計画様式!AA449,"")</f>
        <v/>
      </c>
      <c r="E373" s="131" t="str">
        <f>IF(実施計画様式!$D449&lt;&gt;"",実施計画様式!AE449,"")</f>
        <v/>
      </c>
      <c r="F373" s="131" t="str">
        <f>IF(実施計画様式!$D449&lt;&gt;"",実施計画様式!AG449,"")</f>
        <v/>
      </c>
    </row>
    <row r="374" spans="1:6" ht="198.9" customHeight="1" x14ac:dyDescent="0.2">
      <c r="A374" s="131" t="str">
        <f t="shared" si="5"/>
        <v/>
      </c>
      <c r="B374" s="131" t="str">
        <f>IF(実施計画様式!$D450&lt;&gt;"",実施計画様式!L450,"")</f>
        <v/>
      </c>
      <c r="C374" s="131" t="str">
        <f>IF(実施計画様式!$D450&lt;&gt;"",実施計画様式!I450,"")</f>
        <v/>
      </c>
      <c r="D374" s="131" t="str">
        <f>IF(実施計画様式!$D450&lt;&gt;"",実施計画様式!AA450,"")</f>
        <v/>
      </c>
      <c r="E374" s="131" t="str">
        <f>IF(実施計画様式!$D450&lt;&gt;"",実施計画様式!AE450,"")</f>
        <v/>
      </c>
      <c r="F374" s="131" t="str">
        <f>IF(実施計画様式!$D450&lt;&gt;"",実施計画様式!AG450,"")</f>
        <v/>
      </c>
    </row>
    <row r="375" spans="1:6" ht="198.9" customHeight="1" x14ac:dyDescent="0.2">
      <c r="A375" s="131" t="str">
        <f t="shared" si="5"/>
        <v/>
      </c>
      <c r="B375" s="131" t="str">
        <f>IF(実施計画様式!$D451&lt;&gt;"",実施計画様式!L451,"")</f>
        <v/>
      </c>
      <c r="C375" s="131" t="str">
        <f>IF(実施計画様式!$D451&lt;&gt;"",実施計画様式!I451,"")</f>
        <v/>
      </c>
      <c r="D375" s="131" t="str">
        <f>IF(実施計画様式!$D451&lt;&gt;"",実施計画様式!AA451,"")</f>
        <v/>
      </c>
      <c r="E375" s="131" t="str">
        <f>IF(実施計画様式!$D451&lt;&gt;"",実施計画様式!AE451,"")</f>
        <v/>
      </c>
      <c r="F375" s="131" t="str">
        <f>IF(実施計画様式!$D451&lt;&gt;"",実施計画様式!AG451,"")</f>
        <v/>
      </c>
    </row>
    <row r="376" spans="1:6" ht="198.9" customHeight="1" x14ac:dyDescent="0.2">
      <c r="A376" s="131" t="str">
        <f t="shared" si="5"/>
        <v/>
      </c>
      <c r="B376" s="131" t="str">
        <f>IF(実施計画様式!$D452&lt;&gt;"",実施計画様式!L452,"")</f>
        <v/>
      </c>
      <c r="C376" s="131" t="str">
        <f>IF(実施計画様式!$D452&lt;&gt;"",実施計画様式!I452,"")</f>
        <v/>
      </c>
      <c r="D376" s="131" t="str">
        <f>IF(実施計画様式!$D452&lt;&gt;"",実施計画様式!AA452,"")</f>
        <v/>
      </c>
      <c r="E376" s="131" t="str">
        <f>IF(実施計画様式!$D452&lt;&gt;"",実施計画様式!AE452,"")</f>
        <v/>
      </c>
      <c r="F376" s="131" t="str">
        <f>IF(実施計画様式!$D452&lt;&gt;"",実施計画様式!AG452,"")</f>
        <v/>
      </c>
    </row>
    <row r="377" spans="1:6" ht="198.9" customHeight="1" x14ac:dyDescent="0.2">
      <c r="A377" s="131" t="str">
        <f t="shared" si="5"/>
        <v/>
      </c>
      <c r="B377" s="131" t="str">
        <f>IF(実施計画様式!$D453&lt;&gt;"",実施計画様式!L453,"")</f>
        <v/>
      </c>
      <c r="C377" s="131" t="str">
        <f>IF(実施計画様式!$D453&lt;&gt;"",実施計画様式!I453,"")</f>
        <v/>
      </c>
      <c r="D377" s="131" t="str">
        <f>IF(実施計画様式!$D453&lt;&gt;"",実施計画様式!AA453,"")</f>
        <v/>
      </c>
      <c r="E377" s="131" t="str">
        <f>IF(実施計画様式!$D453&lt;&gt;"",実施計画様式!AE453,"")</f>
        <v/>
      </c>
      <c r="F377" s="131" t="str">
        <f>IF(実施計画様式!$D453&lt;&gt;"",実施計画様式!AG453,"")</f>
        <v/>
      </c>
    </row>
    <row r="378" spans="1:6" ht="198.9" customHeight="1" x14ac:dyDescent="0.2">
      <c r="A378" s="131" t="str">
        <f t="shared" si="5"/>
        <v/>
      </c>
      <c r="B378" s="131" t="str">
        <f>IF(実施計画様式!$D454&lt;&gt;"",実施計画様式!L454,"")</f>
        <v/>
      </c>
      <c r="C378" s="131" t="str">
        <f>IF(実施計画様式!$D454&lt;&gt;"",実施計画様式!I454,"")</f>
        <v/>
      </c>
      <c r="D378" s="131" t="str">
        <f>IF(実施計画様式!$D454&lt;&gt;"",実施計画様式!AA454,"")</f>
        <v/>
      </c>
      <c r="E378" s="131" t="str">
        <f>IF(実施計画様式!$D454&lt;&gt;"",実施計画様式!AE454,"")</f>
        <v/>
      </c>
      <c r="F378" s="131" t="str">
        <f>IF(実施計画様式!$D454&lt;&gt;"",実施計画様式!AG454,"")</f>
        <v/>
      </c>
    </row>
    <row r="379" spans="1:6" ht="198.9" customHeight="1" x14ac:dyDescent="0.2">
      <c r="A379" s="131" t="str">
        <f t="shared" si="5"/>
        <v/>
      </c>
      <c r="B379" s="131" t="str">
        <f>IF(実施計画様式!$D455&lt;&gt;"",実施計画様式!L455,"")</f>
        <v/>
      </c>
      <c r="C379" s="131" t="str">
        <f>IF(実施計画様式!$D455&lt;&gt;"",実施計画様式!I455,"")</f>
        <v/>
      </c>
      <c r="D379" s="131" t="str">
        <f>IF(実施計画様式!$D455&lt;&gt;"",実施計画様式!AA455,"")</f>
        <v/>
      </c>
      <c r="E379" s="131" t="str">
        <f>IF(実施計画様式!$D455&lt;&gt;"",実施計画様式!AE455,"")</f>
        <v/>
      </c>
      <c r="F379" s="131" t="str">
        <f>IF(実施計画様式!$D455&lt;&gt;"",実施計画様式!AG455,"")</f>
        <v/>
      </c>
    </row>
    <row r="380" spans="1:6" ht="198.9" customHeight="1" x14ac:dyDescent="0.2">
      <c r="A380" s="131" t="str">
        <f t="shared" si="5"/>
        <v/>
      </c>
      <c r="B380" s="131" t="str">
        <f>IF(実施計画様式!$D456&lt;&gt;"",実施計画様式!L456,"")</f>
        <v/>
      </c>
      <c r="C380" s="131" t="str">
        <f>IF(実施計画様式!$D456&lt;&gt;"",実施計画様式!I456,"")</f>
        <v/>
      </c>
      <c r="D380" s="131" t="str">
        <f>IF(実施計画様式!$D456&lt;&gt;"",実施計画様式!AA456,"")</f>
        <v/>
      </c>
      <c r="E380" s="131" t="str">
        <f>IF(実施計画様式!$D456&lt;&gt;"",実施計画様式!AE456,"")</f>
        <v/>
      </c>
      <c r="F380" s="131" t="str">
        <f>IF(実施計画様式!$D456&lt;&gt;"",実施計画様式!AG456,"")</f>
        <v/>
      </c>
    </row>
    <row r="381" spans="1:6" ht="198.9" customHeight="1" x14ac:dyDescent="0.2">
      <c r="A381" s="131" t="str">
        <f t="shared" si="5"/>
        <v/>
      </c>
      <c r="B381" s="131" t="str">
        <f>IF(実施計画様式!$D457&lt;&gt;"",実施計画様式!L457,"")</f>
        <v/>
      </c>
      <c r="C381" s="131" t="str">
        <f>IF(実施計画様式!$D457&lt;&gt;"",実施計画様式!I457,"")</f>
        <v/>
      </c>
      <c r="D381" s="131" t="str">
        <f>IF(実施計画様式!$D457&lt;&gt;"",実施計画様式!AA457,"")</f>
        <v/>
      </c>
      <c r="E381" s="131" t="str">
        <f>IF(実施計画様式!$D457&lt;&gt;"",実施計画様式!AE457,"")</f>
        <v/>
      </c>
      <c r="F381" s="131" t="str">
        <f>IF(実施計画様式!$D457&lt;&gt;"",実施計画様式!AG457,"")</f>
        <v/>
      </c>
    </row>
    <row r="382" spans="1:6" ht="198.9" customHeight="1" x14ac:dyDescent="0.2">
      <c r="A382" s="131" t="str">
        <f t="shared" si="5"/>
        <v/>
      </c>
      <c r="B382" s="131" t="str">
        <f>IF(実施計画様式!$D458&lt;&gt;"",実施計画様式!L458,"")</f>
        <v/>
      </c>
      <c r="C382" s="131" t="str">
        <f>IF(実施計画様式!$D458&lt;&gt;"",実施計画様式!I458,"")</f>
        <v/>
      </c>
      <c r="D382" s="131" t="str">
        <f>IF(実施計画様式!$D458&lt;&gt;"",実施計画様式!AA458,"")</f>
        <v/>
      </c>
      <c r="E382" s="131" t="str">
        <f>IF(実施計画様式!$D458&lt;&gt;"",実施計画様式!AE458,"")</f>
        <v/>
      </c>
      <c r="F382" s="131" t="str">
        <f>IF(実施計画様式!$D458&lt;&gt;"",実施計画様式!AG458,"")</f>
        <v/>
      </c>
    </row>
    <row r="383" spans="1:6" ht="198.9" customHeight="1" x14ac:dyDescent="0.2">
      <c r="A383" s="131" t="str">
        <f t="shared" si="5"/>
        <v/>
      </c>
      <c r="B383" s="131" t="str">
        <f>IF(実施計画様式!$D459&lt;&gt;"",実施計画様式!L459,"")</f>
        <v/>
      </c>
      <c r="C383" s="131" t="str">
        <f>IF(実施計画様式!$D459&lt;&gt;"",実施計画様式!I459,"")</f>
        <v/>
      </c>
      <c r="D383" s="131" t="str">
        <f>IF(実施計画様式!$D459&lt;&gt;"",実施計画様式!AA459,"")</f>
        <v/>
      </c>
      <c r="E383" s="131" t="str">
        <f>IF(実施計画様式!$D459&lt;&gt;"",実施計画様式!AE459,"")</f>
        <v/>
      </c>
      <c r="F383" s="131" t="str">
        <f>IF(実施計画様式!$D459&lt;&gt;"",実施計画様式!AG459,"")</f>
        <v/>
      </c>
    </row>
    <row r="384" spans="1:6" ht="198.9" customHeight="1" x14ac:dyDescent="0.2">
      <c r="A384" s="131" t="str">
        <f t="shared" si="5"/>
        <v/>
      </c>
      <c r="B384" s="131" t="str">
        <f>IF(実施計画様式!$D460&lt;&gt;"",実施計画様式!L460,"")</f>
        <v/>
      </c>
      <c r="C384" s="131" t="str">
        <f>IF(実施計画様式!$D460&lt;&gt;"",実施計画様式!I460,"")</f>
        <v/>
      </c>
      <c r="D384" s="131" t="str">
        <f>IF(実施計画様式!$D460&lt;&gt;"",実施計画様式!AA460,"")</f>
        <v/>
      </c>
      <c r="E384" s="131" t="str">
        <f>IF(実施計画様式!$D460&lt;&gt;"",実施計画様式!AE460,"")</f>
        <v/>
      </c>
      <c r="F384" s="131" t="str">
        <f>IF(実施計画様式!$D460&lt;&gt;"",実施計画様式!AG460,"")</f>
        <v/>
      </c>
    </row>
    <row r="385" spans="1:6" ht="198.9" customHeight="1" x14ac:dyDescent="0.2">
      <c r="A385" s="131" t="str">
        <f t="shared" si="5"/>
        <v/>
      </c>
      <c r="B385" s="131" t="str">
        <f>IF(実施計画様式!$D461&lt;&gt;"",実施計画様式!L461,"")</f>
        <v/>
      </c>
      <c r="C385" s="131" t="str">
        <f>IF(実施計画様式!$D461&lt;&gt;"",実施計画様式!I461,"")</f>
        <v/>
      </c>
      <c r="D385" s="131" t="str">
        <f>IF(実施計画様式!$D461&lt;&gt;"",実施計画様式!AA461,"")</f>
        <v/>
      </c>
      <c r="E385" s="131" t="str">
        <f>IF(実施計画様式!$D461&lt;&gt;"",実施計画様式!AE461,"")</f>
        <v/>
      </c>
      <c r="F385" s="131" t="str">
        <f>IF(実施計画様式!$D461&lt;&gt;"",実施計画様式!AG461,"")</f>
        <v/>
      </c>
    </row>
    <row r="386" spans="1:6" ht="198.9" customHeight="1" x14ac:dyDescent="0.2">
      <c r="A386" s="131" t="str">
        <f t="shared" si="5"/>
        <v/>
      </c>
      <c r="B386" s="131" t="str">
        <f>IF(実施計画様式!$D462&lt;&gt;"",実施計画様式!L462,"")</f>
        <v/>
      </c>
      <c r="C386" s="131" t="str">
        <f>IF(実施計画様式!$D462&lt;&gt;"",実施計画様式!I462,"")</f>
        <v/>
      </c>
      <c r="D386" s="131" t="str">
        <f>IF(実施計画様式!$D462&lt;&gt;"",実施計画様式!AA462,"")</f>
        <v/>
      </c>
      <c r="E386" s="131" t="str">
        <f>IF(実施計画様式!$D462&lt;&gt;"",実施計画様式!AE462,"")</f>
        <v/>
      </c>
      <c r="F386" s="131" t="str">
        <f>IF(実施計画様式!$D462&lt;&gt;"",実施計画様式!AG462,"")</f>
        <v/>
      </c>
    </row>
    <row r="387" spans="1:6" ht="198.9" customHeight="1" x14ac:dyDescent="0.2">
      <c r="A387" s="131" t="str">
        <f t="shared" si="5"/>
        <v/>
      </c>
      <c r="B387" s="131" t="str">
        <f>IF(実施計画様式!$D463&lt;&gt;"",実施計画様式!L463,"")</f>
        <v/>
      </c>
      <c r="C387" s="131" t="str">
        <f>IF(実施計画様式!$D463&lt;&gt;"",実施計画様式!I463,"")</f>
        <v/>
      </c>
      <c r="D387" s="131" t="str">
        <f>IF(実施計画様式!$D463&lt;&gt;"",実施計画様式!AA463,"")</f>
        <v/>
      </c>
      <c r="E387" s="131" t="str">
        <f>IF(実施計画様式!$D463&lt;&gt;"",実施計画様式!AE463,"")</f>
        <v/>
      </c>
      <c r="F387" s="131" t="str">
        <f>IF(実施計画様式!$D463&lt;&gt;"",実施計画様式!AG463,"")</f>
        <v/>
      </c>
    </row>
    <row r="388" spans="1:6" ht="198.9" customHeight="1" x14ac:dyDescent="0.2">
      <c r="A388" s="131" t="str">
        <f t="shared" si="5"/>
        <v/>
      </c>
      <c r="B388" s="131" t="str">
        <f>IF(実施計画様式!$D464&lt;&gt;"",実施計画様式!L464,"")</f>
        <v/>
      </c>
      <c r="C388" s="131" t="str">
        <f>IF(実施計画様式!$D464&lt;&gt;"",実施計画様式!I464,"")</f>
        <v/>
      </c>
      <c r="D388" s="131" t="str">
        <f>IF(実施計画様式!$D464&lt;&gt;"",実施計画様式!AA464,"")</f>
        <v/>
      </c>
      <c r="E388" s="131" t="str">
        <f>IF(実施計画様式!$D464&lt;&gt;"",実施計画様式!AE464,"")</f>
        <v/>
      </c>
      <c r="F388" s="131" t="str">
        <f>IF(実施計画様式!$D464&lt;&gt;"",実施計画様式!AG464,"")</f>
        <v/>
      </c>
    </row>
    <row r="389" spans="1:6" ht="198.9" customHeight="1" x14ac:dyDescent="0.2">
      <c r="A389" s="131" t="str">
        <f t="shared" ref="A389:A400" si="6">IF(B389="","",A388+1)</f>
        <v/>
      </c>
      <c r="B389" s="131" t="str">
        <f>IF(実施計画様式!$D465&lt;&gt;"",実施計画様式!L465,"")</f>
        <v/>
      </c>
      <c r="C389" s="131" t="str">
        <f>IF(実施計画様式!$D465&lt;&gt;"",実施計画様式!I465,"")</f>
        <v/>
      </c>
      <c r="D389" s="131" t="str">
        <f>IF(実施計画様式!$D465&lt;&gt;"",実施計画様式!AA465,"")</f>
        <v/>
      </c>
      <c r="E389" s="131" t="str">
        <f>IF(実施計画様式!$D465&lt;&gt;"",実施計画様式!AE465,"")</f>
        <v/>
      </c>
      <c r="F389" s="131" t="str">
        <f>IF(実施計画様式!$D465&lt;&gt;"",実施計画様式!AG465,"")</f>
        <v/>
      </c>
    </row>
    <row r="390" spans="1:6" ht="198.9" customHeight="1" x14ac:dyDescent="0.2">
      <c r="A390" s="131" t="str">
        <f t="shared" si="6"/>
        <v/>
      </c>
      <c r="B390" s="131" t="str">
        <f>IF(実施計画様式!$D466&lt;&gt;"",実施計画様式!L466,"")</f>
        <v/>
      </c>
      <c r="C390" s="131" t="str">
        <f>IF(実施計画様式!$D466&lt;&gt;"",実施計画様式!I466,"")</f>
        <v/>
      </c>
      <c r="D390" s="131" t="str">
        <f>IF(実施計画様式!$D466&lt;&gt;"",実施計画様式!AA466,"")</f>
        <v/>
      </c>
      <c r="E390" s="131" t="str">
        <f>IF(実施計画様式!$D466&lt;&gt;"",実施計画様式!AE466,"")</f>
        <v/>
      </c>
      <c r="F390" s="131" t="str">
        <f>IF(実施計画様式!$D466&lt;&gt;"",実施計画様式!AG466,"")</f>
        <v/>
      </c>
    </row>
    <row r="391" spans="1:6" ht="198.9" customHeight="1" x14ac:dyDescent="0.2">
      <c r="A391" s="131" t="str">
        <f t="shared" si="6"/>
        <v/>
      </c>
      <c r="B391" s="131" t="str">
        <f>IF(実施計画様式!$D467&lt;&gt;"",実施計画様式!L467,"")</f>
        <v/>
      </c>
      <c r="C391" s="131" t="str">
        <f>IF(実施計画様式!$D467&lt;&gt;"",実施計画様式!I467,"")</f>
        <v/>
      </c>
      <c r="D391" s="131" t="str">
        <f>IF(実施計画様式!$D467&lt;&gt;"",実施計画様式!AA467,"")</f>
        <v/>
      </c>
      <c r="E391" s="131" t="str">
        <f>IF(実施計画様式!$D467&lt;&gt;"",実施計画様式!AE467,"")</f>
        <v/>
      </c>
      <c r="F391" s="131" t="str">
        <f>IF(実施計画様式!$D467&lt;&gt;"",実施計画様式!AG467,"")</f>
        <v/>
      </c>
    </row>
    <row r="392" spans="1:6" ht="198.9" customHeight="1" x14ac:dyDescent="0.2">
      <c r="A392" s="131" t="str">
        <f t="shared" si="6"/>
        <v/>
      </c>
      <c r="B392" s="131" t="str">
        <f>IF(実施計画様式!$D468&lt;&gt;"",実施計画様式!L468,"")</f>
        <v/>
      </c>
      <c r="C392" s="131" t="str">
        <f>IF(実施計画様式!$D468&lt;&gt;"",実施計画様式!I468,"")</f>
        <v/>
      </c>
      <c r="D392" s="131" t="str">
        <f>IF(実施計画様式!$D468&lt;&gt;"",実施計画様式!AA468,"")</f>
        <v/>
      </c>
      <c r="E392" s="131" t="str">
        <f>IF(実施計画様式!$D468&lt;&gt;"",実施計画様式!AE468,"")</f>
        <v/>
      </c>
      <c r="F392" s="131" t="str">
        <f>IF(実施計画様式!$D468&lt;&gt;"",実施計画様式!AG468,"")</f>
        <v/>
      </c>
    </row>
    <row r="393" spans="1:6" ht="198.9" customHeight="1" x14ac:dyDescent="0.2">
      <c r="A393" s="131" t="str">
        <f t="shared" si="6"/>
        <v/>
      </c>
      <c r="B393" s="131" t="str">
        <f>IF(実施計画様式!$D469&lt;&gt;"",実施計画様式!L469,"")</f>
        <v/>
      </c>
      <c r="C393" s="131" t="str">
        <f>IF(実施計画様式!$D469&lt;&gt;"",実施計画様式!I469,"")</f>
        <v/>
      </c>
      <c r="D393" s="131" t="str">
        <f>IF(実施計画様式!$D469&lt;&gt;"",実施計画様式!AA469,"")</f>
        <v/>
      </c>
      <c r="E393" s="131" t="str">
        <f>IF(実施計画様式!$D469&lt;&gt;"",実施計画様式!AE469,"")</f>
        <v/>
      </c>
      <c r="F393" s="131" t="str">
        <f>IF(実施計画様式!$D469&lt;&gt;"",実施計画様式!AG469,"")</f>
        <v/>
      </c>
    </row>
    <row r="394" spans="1:6" ht="198.9" customHeight="1" x14ac:dyDescent="0.2">
      <c r="A394" s="131" t="str">
        <f t="shared" si="6"/>
        <v/>
      </c>
      <c r="B394" s="131" t="str">
        <f>IF(実施計画様式!$D470&lt;&gt;"",実施計画様式!L470,"")</f>
        <v/>
      </c>
      <c r="C394" s="131" t="str">
        <f>IF(実施計画様式!$D470&lt;&gt;"",実施計画様式!I470,"")</f>
        <v/>
      </c>
      <c r="D394" s="131" t="str">
        <f>IF(実施計画様式!$D470&lt;&gt;"",実施計画様式!AA470,"")</f>
        <v/>
      </c>
      <c r="E394" s="131" t="str">
        <f>IF(実施計画様式!$D470&lt;&gt;"",実施計画様式!AE470,"")</f>
        <v/>
      </c>
      <c r="F394" s="131" t="str">
        <f>IF(実施計画様式!$D470&lt;&gt;"",実施計画様式!AG470,"")</f>
        <v/>
      </c>
    </row>
    <row r="395" spans="1:6" ht="198.9" customHeight="1" x14ac:dyDescent="0.2">
      <c r="A395" s="131" t="str">
        <f t="shared" si="6"/>
        <v/>
      </c>
      <c r="B395" s="131" t="str">
        <f>IF(実施計画様式!$D471&lt;&gt;"",実施計画様式!L471,"")</f>
        <v/>
      </c>
      <c r="C395" s="131" t="str">
        <f>IF(実施計画様式!$D471&lt;&gt;"",実施計画様式!I471,"")</f>
        <v/>
      </c>
      <c r="D395" s="131" t="str">
        <f>IF(実施計画様式!$D471&lt;&gt;"",実施計画様式!AA471,"")</f>
        <v/>
      </c>
      <c r="E395" s="131" t="str">
        <f>IF(実施計画様式!$D471&lt;&gt;"",実施計画様式!AE471,"")</f>
        <v/>
      </c>
      <c r="F395" s="131" t="str">
        <f>IF(実施計画様式!$D471&lt;&gt;"",実施計画様式!AG471,"")</f>
        <v/>
      </c>
    </row>
    <row r="396" spans="1:6" ht="198.9" customHeight="1" x14ac:dyDescent="0.2">
      <c r="A396" s="131" t="str">
        <f t="shared" si="6"/>
        <v/>
      </c>
      <c r="B396" s="131" t="str">
        <f>IF(実施計画様式!$D472&lt;&gt;"",実施計画様式!L472,"")</f>
        <v/>
      </c>
      <c r="C396" s="131" t="str">
        <f>IF(実施計画様式!$D472&lt;&gt;"",実施計画様式!I472,"")</f>
        <v/>
      </c>
      <c r="D396" s="131" t="str">
        <f>IF(実施計画様式!$D472&lt;&gt;"",実施計画様式!AA472,"")</f>
        <v/>
      </c>
      <c r="E396" s="131" t="str">
        <f>IF(実施計画様式!$D472&lt;&gt;"",実施計画様式!AE472,"")</f>
        <v/>
      </c>
      <c r="F396" s="131" t="str">
        <f>IF(実施計画様式!$D472&lt;&gt;"",実施計画様式!AG472,"")</f>
        <v/>
      </c>
    </row>
    <row r="397" spans="1:6" ht="198.9" customHeight="1" x14ac:dyDescent="0.2">
      <c r="A397" s="131" t="str">
        <f t="shared" si="6"/>
        <v/>
      </c>
      <c r="B397" s="131" t="str">
        <f>IF(実施計画様式!$D473&lt;&gt;"",実施計画様式!L473,"")</f>
        <v/>
      </c>
      <c r="C397" s="131" t="str">
        <f>IF(実施計画様式!$D473&lt;&gt;"",実施計画様式!I473,"")</f>
        <v/>
      </c>
      <c r="D397" s="131" t="str">
        <f>IF(実施計画様式!$D473&lt;&gt;"",実施計画様式!AA473,"")</f>
        <v/>
      </c>
      <c r="E397" s="131" t="str">
        <f>IF(実施計画様式!$D473&lt;&gt;"",実施計画様式!AE473,"")</f>
        <v/>
      </c>
      <c r="F397" s="131" t="str">
        <f>IF(実施計画様式!$D473&lt;&gt;"",実施計画様式!AG473,"")</f>
        <v/>
      </c>
    </row>
    <row r="398" spans="1:6" ht="198.9" customHeight="1" x14ac:dyDescent="0.2">
      <c r="A398" s="131" t="str">
        <f t="shared" si="6"/>
        <v/>
      </c>
      <c r="B398" s="131" t="str">
        <f>IF(実施計画様式!$D474&lt;&gt;"",実施計画様式!L474,"")</f>
        <v/>
      </c>
      <c r="C398" s="131" t="str">
        <f>IF(実施計画様式!$D474&lt;&gt;"",実施計画様式!I474,"")</f>
        <v/>
      </c>
      <c r="D398" s="131" t="str">
        <f>IF(実施計画様式!$D474&lt;&gt;"",実施計画様式!AA474,"")</f>
        <v/>
      </c>
      <c r="E398" s="131" t="str">
        <f>IF(実施計画様式!$D474&lt;&gt;"",実施計画様式!AE474,"")</f>
        <v/>
      </c>
      <c r="F398" s="131" t="str">
        <f>IF(実施計画様式!$D474&lt;&gt;"",実施計画様式!AG474,"")</f>
        <v/>
      </c>
    </row>
    <row r="399" spans="1:6" ht="198.9" customHeight="1" x14ac:dyDescent="0.2">
      <c r="A399" s="131" t="str">
        <f t="shared" si="6"/>
        <v/>
      </c>
      <c r="B399" s="131" t="str">
        <f>IF(実施計画様式!$D475&lt;&gt;"",実施計画様式!L475,"")</f>
        <v/>
      </c>
      <c r="C399" s="131" t="str">
        <f>IF(実施計画様式!$D475&lt;&gt;"",実施計画様式!I475,"")</f>
        <v/>
      </c>
      <c r="D399" s="131" t="str">
        <f>IF(実施計画様式!$D475&lt;&gt;"",実施計画様式!AA475,"")</f>
        <v/>
      </c>
      <c r="E399" s="131" t="str">
        <f>IF(実施計画様式!$D475&lt;&gt;"",実施計画様式!AE475,"")</f>
        <v/>
      </c>
      <c r="F399" s="131" t="str">
        <f>IF(実施計画様式!$D475&lt;&gt;"",実施計画様式!AG475,"")</f>
        <v/>
      </c>
    </row>
    <row r="400" spans="1:6" ht="198.9" customHeight="1" x14ac:dyDescent="0.2">
      <c r="A400" s="131" t="str">
        <f t="shared" si="6"/>
        <v/>
      </c>
      <c r="B400" s="131" t="str">
        <f>IF(実施計画様式!$D476&lt;&gt;"",実施計画様式!L476,"")</f>
        <v/>
      </c>
      <c r="C400" s="131" t="str">
        <f>IF(実施計画様式!$D476&lt;&gt;"",実施計画様式!I476,"")</f>
        <v/>
      </c>
      <c r="D400" s="131" t="str">
        <f>IF(実施計画様式!$D476&lt;&gt;"",実施計画様式!AA476,"")</f>
        <v/>
      </c>
      <c r="E400" s="131" t="str">
        <f>IF(実施計画様式!$D476&lt;&gt;"",実施計画様式!AE476,"")</f>
        <v/>
      </c>
      <c r="F400" s="131" t="str">
        <f>IF(実施計画様式!$D476&lt;&gt;"",実施計画様式!AG476,"")</f>
        <v/>
      </c>
    </row>
    <row r="401" spans="2:2" ht="21" x14ac:dyDescent="0.2">
      <c r="B401" s="219"/>
    </row>
    <row r="402" spans="2:2" ht="21" x14ac:dyDescent="0.2">
      <c r="B402" s="219"/>
    </row>
  </sheetData>
  <sheetProtection sheet="1" formatCells="0" formatColumns="0" formatRows="0" autoFilter="0"/>
  <autoFilter ref="A2:F400" xr:uid="{B23BE7DC-ABB4-40B7-AF94-70E43E4A0F1E}"/>
  <mergeCells count="1">
    <mergeCell ref="A1:F1"/>
  </mergeCells>
  <phoneticPr fontId="28"/>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O1" zoomScale="70" zoomScaleSheetLayoutView="70" workbookViewId="0">
      <selection activeCell="X67" sqref="X67"/>
    </sheetView>
  </sheetViews>
  <sheetFormatPr defaultColWidth="8.90625" defaultRowHeight="13" x14ac:dyDescent="0.2"/>
  <cols>
    <col min="1" max="1" width="30.08984375" bestFit="1" customWidth="1"/>
    <col min="2" max="2" width="6.453125" customWidth="1"/>
    <col min="3" max="3" width="27.08984375" bestFit="1" customWidth="1"/>
    <col min="5" max="6" width="9"/>
    <col min="7" max="7" width="72" customWidth="1"/>
    <col min="9" max="9" width="16.453125" customWidth="1"/>
    <col min="10" max="10" width="13" customWidth="1"/>
    <col min="11" max="11" width="26.453125" customWidth="1"/>
    <col min="12" max="12" width="8" customWidth="1"/>
    <col min="13" max="13" width="40.453125" bestFit="1" customWidth="1"/>
    <col min="14" max="14" width="14" customWidth="1"/>
    <col min="15" max="15" width="51.08984375" bestFit="1" customWidth="1"/>
    <col min="17" max="17" width="25.453125" bestFit="1" customWidth="1"/>
    <col min="18" max="18" width="13.08984375" customWidth="1"/>
    <col min="19" max="19" width="21.453125" customWidth="1"/>
    <col min="25" max="25" width="9"/>
    <col min="31" max="31" width="23.90625" bestFit="1" customWidth="1"/>
    <col min="32" max="33" width="6.08984375" customWidth="1"/>
    <col min="36" max="36" width="51.90625" bestFit="1" customWidth="1"/>
    <col min="37" max="37" width="12.453125" customWidth="1"/>
    <col min="40" max="40" width="76.08984375" bestFit="1" customWidth="1"/>
    <col min="42" max="42" width="47.453125" bestFit="1" customWidth="1"/>
    <col min="43" max="43" width="9" customWidth="1"/>
    <col min="44" max="44" width="30.453125" customWidth="1"/>
    <col min="49" max="49" width="8.90625" customWidth="1"/>
    <col min="50" max="50" width="17.08984375" bestFit="1" customWidth="1"/>
  </cols>
  <sheetData>
    <row r="1" spans="1:50" ht="15.75" customHeight="1" x14ac:dyDescent="0.2">
      <c r="A1" s="2" t="s">
        <v>186</v>
      </c>
      <c r="B1" s="3"/>
      <c r="C1" s="2" t="s">
        <v>187</v>
      </c>
      <c r="D1" s="3"/>
      <c r="E1" s="8" t="s">
        <v>188</v>
      </c>
      <c r="F1" s="3"/>
      <c r="G1" s="30" t="s">
        <v>189</v>
      </c>
      <c r="H1" s="31"/>
      <c r="I1" s="30" t="s">
        <v>190</v>
      </c>
      <c r="J1" s="31"/>
      <c r="K1" s="91" t="s">
        <v>191</v>
      </c>
      <c r="L1" s="92"/>
      <c r="M1" s="33" t="s">
        <v>192</v>
      </c>
      <c r="N1" s="33"/>
      <c r="O1" s="162" t="s">
        <v>193</v>
      </c>
      <c r="P1" s="31"/>
      <c r="Q1" s="32" t="s">
        <v>194</v>
      </c>
      <c r="R1" s="31"/>
      <c r="S1" s="30" t="s">
        <v>108</v>
      </c>
      <c r="T1" s="31"/>
      <c r="U1" s="30" t="s">
        <v>195</v>
      </c>
      <c r="V1" s="31"/>
      <c r="W1" s="2" t="s">
        <v>196</v>
      </c>
      <c r="X1" s="34"/>
      <c r="Y1" s="2" t="s">
        <v>197</v>
      </c>
      <c r="Z1" s="34"/>
      <c r="AA1" s="2" t="s">
        <v>198</v>
      </c>
      <c r="AB1" s="3"/>
      <c r="AC1" s="2" t="s">
        <v>199</v>
      </c>
      <c r="AD1" s="3"/>
      <c r="AE1" s="2" t="s">
        <v>200</v>
      </c>
      <c r="AF1" s="3"/>
      <c r="AG1" s="8"/>
      <c r="AH1" s="30" t="s">
        <v>201</v>
      </c>
      <c r="AI1" s="35"/>
      <c r="AJ1" t="s">
        <v>202</v>
      </c>
      <c r="AK1" s="30" t="s">
        <v>203</v>
      </c>
      <c r="AL1" s="31"/>
      <c r="AN1" s="2" t="s">
        <v>204</v>
      </c>
      <c r="AO1" s="3"/>
      <c r="AP1" t="s">
        <v>205</v>
      </c>
      <c r="AQ1" s="36"/>
      <c r="AR1" s="36" t="s">
        <v>206</v>
      </c>
      <c r="AS1" s="36"/>
      <c r="AT1" t="s">
        <v>207</v>
      </c>
      <c r="AV1" t="s">
        <v>208</v>
      </c>
      <c r="AX1" t="s">
        <v>209</v>
      </c>
    </row>
    <row r="2" spans="1:50" ht="15.75" customHeight="1" thickBot="1" x14ac:dyDescent="0.25">
      <c r="A2" s="6" t="s">
        <v>210</v>
      </c>
      <c r="B2" s="4">
        <v>1</v>
      </c>
      <c r="C2" s="7" t="s">
        <v>211</v>
      </c>
      <c r="D2" s="5">
        <v>1</v>
      </c>
      <c r="E2" s="9" t="s">
        <v>212</v>
      </c>
      <c r="F2" s="5">
        <v>2</v>
      </c>
      <c r="G2" s="41" t="s">
        <v>213</v>
      </c>
      <c r="H2" s="40">
        <v>2</v>
      </c>
      <c r="I2" s="41" t="s">
        <v>212</v>
      </c>
      <c r="J2" s="40">
        <v>2</v>
      </c>
      <c r="K2" s="93" t="s">
        <v>214</v>
      </c>
      <c r="L2" s="40">
        <v>1</v>
      </c>
      <c r="M2" s="39" t="s">
        <v>212</v>
      </c>
      <c r="N2" s="39">
        <v>2</v>
      </c>
      <c r="O2" s="37" t="s">
        <v>215</v>
      </c>
      <c r="P2" s="38">
        <v>1</v>
      </c>
      <c r="Q2" s="23" t="s">
        <v>216</v>
      </c>
      <c r="R2" s="38">
        <v>1</v>
      </c>
      <c r="S2" s="37" t="s">
        <v>216</v>
      </c>
      <c r="T2" s="38">
        <v>1</v>
      </c>
      <c r="U2" s="37" t="s">
        <v>216</v>
      </c>
      <c r="V2" s="38">
        <v>1</v>
      </c>
      <c r="W2" s="42" t="s">
        <v>217</v>
      </c>
      <c r="X2" s="43">
        <v>1</v>
      </c>
      <c r="Y2" s="42" t="s">
        <v>217</v>
      </c>
      <c r="Z2" s="43">
        <v>1</v>
      </c>
      <c r="AA2" s="19" t="s">
        <v>218</v>
      </c>
      <c r="AB2" s="18">
        <v>9</v>
      </c>
      <c r="AC2" s="6" t="s">
        <v>219</v>
      </c>
      <c r="AD2" s="4">
        <v>14</v>
      </c>
      <c r="AE2" s="6" t="s">
        <v>220</v>
      </c>
      <c r="AF2" s="4">
        <v>1</v>
      </c>
      <c r="AH2" s="44" t="s">
        <v>221</v>
      </c>
      <c r="AI2" s="45">
        <v>1</v>
      </c>
      <c r="AJ2" t="s">
        <v>222</v>
      </c>
      <c r="AK2" s="37" t="s">
        <v>220</v>
      </c>
      <c r="AL2" s="38">
        <v>1</v>
      </c>
      <c r="AN2" s="7" t="s">
        <v>212</v>
      </c>
      <c r="AO2" s="5">
        <v>2</v>
      </c>
      <c r="AP2" s="36" t="s">
        <v>223</v>
      </c>
      <c r="AQ2" s="36">
        <v>1</v>
      </c>
      <c r="AR2" s="36" t="s">
        <v>224</v>
      </c>
      <c r="AS2" s="36">
        <v>1</v>
      </c>
      <c r="AT2" t="s">
        <v>225</v>
      </c>
      <c r="AU2">
        <v>1</v>
      </c>
      <c r="AV2" t="s">
        <v>213</v>
      </c>
      <c r="AW2">
        <v>2</v>
      </c>
      <c r="AX2" t="s">
        <v>226</v>
      </c>
    </row>
    <row r="3" spans="1:50" ht="15.75" customHeight="1" thickBot="1" x14ac:dyDescent="0.25">
      <c r="A3" s="7" t="s">
        <v>227</v>
      </c>
      <c r="B3" s="5">
        <v>2</v>
      </c>
      <c r="C3" s="6" t="s">
        <v>228</v>
      </c>
      <c r="D3" s="4"/>
      <c r="G3" s="6"/>
      <c r="H3" s="4"/>
      <c r="J3" s="8"/>
      <c r="K3" s="94" t="s">
        <v>229</v>
      </c>
      <c r="L3" s="92"/>
      <c r="N3" s="8"/>
      <c r="O3" s="37" t="s">
        <v>230</v>
      </c>
      <c r="P3" s="38">
        <v>2</v>
      </c>
      <c r="Q3" s="39" t="s">
        <v>212</v>
      </c>
      <c r="R3" s="40">
        <v>2</v>
      </c>
      <c r="S3" s="41" t="s">
        <v>212</v>
      </c>
      <c r="T3" s="40">
        <v>2</v>
      </c>
      <c r="U3" s="41" t="s">
        <v>212</v>
      </c>
      <c r="V3" s="40">
        <v>2</v>
      </c>
      <c r="W3" s="42" t="s">
        <v>231</v>
      </c>
      <c r="X3" s="43">
        <v>2</v>
      </c>
      <c r="Y3" s="42" t="s">
        <v>231</v>
      </c>
      <c r="Z3" s="43">
        <v>2</v>
      </c>
      <c r="AA3" s="19" t="s">
        <v>232</v>
      </c>
      <c r="AB3" s="18">
        <v>10</v>
      </c>
      <c r="AC3" s="6" t="s">
        <v>233</v>
      </c>
      <c r="AD3" s="4">
        <v>15</v>
      </c>
      <c r="AE3" s="6" t="s">
        <v>234</v>
      </c>
      <c r="AF3" s="4">
        <v>2</v>
      </c>
      <c r="AH3" s="44" t="s">
        <v>231</v>
      </c>
      <c r="AI3" s="45">
        <v>2</v>
      </c>
      <c r="AJ3" t="s">
        <v>235</v>
      </c>
      <c r="AK3" s="37" t="s">
        <v>234</v>
      </c>
      <c r="AL3" s="38">
        <v>2</v>
      </c>
      <c r="AN3" t="s">
        <v>236</v>
      </c>
      <c r="AP3" s="36" t="s">
        <v>237</v>
      </c>
      <c r="AQ3" s="36">
        <v>2</v>
      </c>
      <c r="AR3" s="36" t="s">
        <v>238</v>
      </c>
      <c r="AS3" s="36">
        <v>2</v>
      </c>
      <c r="AT3" t="s">
        <v>239</v>
      </c>
      <c r="AU3">
        <v>2</v>
      </c>
      <c r="AX3" t="s">
        <v>240</v>
      </c>
    </row>
    <row r="4" spans="1:50" ht="15.75" customHeight="1" thickBot="1" x14ac:dyDescent="0.25">
      <c r="A4" s="2" t="s">
        <v>241</v>
      </c>
      <c r="B4" s="3"/>
      <c r="C4" s="6" t="s">
        <v>242</v>
      </c>
      <c r="D4" s="4">
        <v>1</v>
      </c>
      <c r="H4" s="4"/>
      <c r="K4" s="93" t="s">
        <v>243</v>
      </c>
      <c r="L4" s="40">
        <v>2</v>
      </c>
      <c r="M4" s="67"/>
      <c r="N4" s="67"/>
      <c r="O4" s="37" t="s">
        <v>244</v>
      </c>
      <c r="P4" s="38">
        <v>3</v>
      </c>
      <c r="Q4" s="8" t="s">
        <v>245</v>
      </c>
      <c r="R4" s="3"/>
      <c r="S4" s="2" t="s">
        <v>246</v>
      </c>
      <c r="T4" s="3"/>
      <c r="U4" s="6" t="s">
        <v>247</v>
      </c>
      <c r="W4" s="42" t="s">
        <v>248</v>
      </c>
      <c r="X4" s="43">
        <v>3</v>
      </c>
      <c r="Y4" s="42" t="s">
        <v>248</v>
      </c>
      <c r="Z4" s="43">
        <v>3</v>
      </c>
      <c r="AA4" s="19" t="s">
        <v>249</v>
      </c>
      <c r="AB4" s="18">
        <v>11</v>
      </c>
      <c r="AC4" s="6" t="s">
        <v>250</v>
      </c>
      <c r="AD4" s="4">
        <v>16</v>
      </c>
      <c r="AE4" s="6" t="s">
        <v>251</v>
      </c>
      <c r="AF4" s="4">
        <v>3</v>
      </c>
      <c r="AH4" s="44" t="s">
        <v>248</v>
      </c>
      <c r="AI4" s="45">
        <v>3</v>
      </c>
      <c r="AJ4" t="s">
        <v>252</v>
      </c>
      <c r="AK4" s="41" t="s">
        <v>251</v>
      </c>
      <c r="AL4" s="40">
        <v>3</v>
      </c>
      <c r="AN4" t="s">
        <v>213</v>
      </c>
      <c r="AO4">
        <v>2</v>
      </c>
      <c r="AP4" s="36" t="s">
        <v>253</v>
      </c>
      <c r="AQ4" s="36">
        <v>3</v>
      </c>
      <c r="AR4" s="36" t="s">
        <v>254</v>
      </c>
      <c r="AS4" s="36">
        <v>3</v>
      </c>
    </row>
    <row r="5" spans="1:50" ht="15.75" customHeight="1" thickBot="1" x14ac:dyDescent="0.25">
      <c r="A5" s="7" t="s">
        <v>210</v>
      </c>
      <c r="B5" s="5">
        <v>1</v>
      </c>
      <c r="C5" s="7" t="s">
        <v>255</v>
      </c>
      <c r="D5" s="5">
        <v>4</v>
      </c>
      <c r="H5" s="4"/>
      <c r="K5" s="94" t="s">
        <v>256</v>
      </c>
      <c r="L5" s="92"/>
      <c r="M5" s="67"/>
      <c r="N5" s="67"/>
      <c r="O5" s="37" t="s">
        <v>257</v>
      </c>
      <c r="P5" s="38">
        <v>4</v>
      </c>
      <c r="Q5" s="9" t="s">
        <v>258</v>
      </c>
      <c r="R5" s="5">
        <v>1</v>
      </c>
      <c r="S5" s="7" t="s">
        <v>213</v>
      </c>
      <c r="T5" s="5">
        <v>2</v>
      </c>
      <c r="U5" s="7" t="s">
        <v>258</v>
      </c>
      <c r="V5" s="5">
        <v>1</v>
      </c>
      <c r="W5" s="42" t="s">
        <v>259</v>
      </c>
      <c r="X5" s="43">
        <v>4</v>
      </c>
      <c r="Y5" s="42" t="s">
        <v>259</v>
      </c>
      <c r="Z5" s="43">
        <v>4</v>
      </c>
      <c r="AA5" s="19" t="s">
        <v>260</v>
      </c>
      <c r="AB5" s="18">
        <v>12</v>
      </c>
      <c r="AC5" s="6" t="s">
        <v>261</v>
      </c>
      <c r="AD5" s="4">
        <v>17</v>
      </c>
      <c r="AE5" s="6" t="s">
        <v>262</v>
      </c>
      <c r="AF5" s="4">
        <v>4</v>
      </c>
      <c r="AH5" s="44" t="s">
        <v>259</v>
      </c>
      <c r="AI5" s="45">
        <v>4</v>
      </c>
      <c r="AL5" s="8"/>
      <c r="AN5" s="2" t="s">
        <v>263</v>
      </c>
      <c r="AO5" s="3"/>
      <c r="AP5" s="36" t="s">
        <v>264</v>
      </c>
      <c r="AQ5" s="36">
        <v>4</v>
      </c>
      <c r="AR5" s="36" t="s">
        <v>265</v>
      </c>
      <c r="AS5" s="36">
        <v>4</v>
      </c>
      <c r="AX5" t="s">
        <v>266</v>
      </c>
    </row>
    <row r="6" spans="1:50" ht="15.75" customHeight="1" thickBot="1" x14ac:dyDescent="0.25">
      <c r="A6" s="2" t="s">
        <v>267</v>
      </c>
      <c r="B6" s="3"/>
      <c r="C6" s="6" t="s">
        <v>268</v>
      </c>
      <c r="D6" s="4"/>
      <c r="H6" s="4"/>
      <c r="K6" s="127" t="s">
        <v>269</v>
      </c>
      <c r="L6" s="38">
        <v>3</v>
      </c>
      <c r="M6" s="67"/>
      <c r="N6" s="67"/>
      <c r="O6" s="37" t="s">
        <v>270</v>
      </c>
      <c r="P6" s="38">
        <v>5</v>
      </c>
      <c r="T6" s="8"/>
      <c r="V6" s="36"/>
      <c r="W6" s="42" t="s">
        <v>271</v>
      </c>
      <c r="X6" s="43">
        <v>5</v>
      </c>
      <c r="Y6" s="42" t="s">
        <v>271</v>
      </c>
      <c r="Z6" s="43">
        <v>5</v>
      </c>
      <c r="AA6" s="19" t="s">
        <v>219</v>
      </c>
      <c r="AB6" s="18">
        <v>14</v>
      </c>
      <c r="AC6" s="6" t="s">
        <v>272</v>
      </c>
      <c r="AD6" s="4">
        <v>18</v>
      </c>
      <c r="AE6" s="6" t="s">
        <v>273</v>
      </c>
      <c r="AF6" s="4">
        <v>5</v>
      </c>
      <c r="AH6" s="44" t="s">
        <v>271</v>
      </c>
      <c r="AI6" s="45">
        <v>5</v>
      </c>
      <c r="AN6" s="7" t="s">
        <v>212</v>
      </c>
      <c r="AO6" s="5">
        <v>2</v>
      </c>
      <c r="AP6" s="36"/>
      <c r="AQ6" s="36"/>
      <c r="AR6" s="36" t="s">
        <v>274</v>
      </c>
      <c r="AS6" s="36">
        <v>5</v>
      </c>
      <c r="AX6" t="e">
        <f>IF(#REF!=0,"-","別表_事故対応")</f>
        <v>#REF!</v>
      </c>
    </row>
    <row r="7" spans="1:50" ht="15.75" customHeight="1" thickBot="1" x14ac:dyDescent="0.25">
      <c r="A7" s="7" t="s">
        <v>227</v>
      </c>
      <c r="B7" s="5">
        <v>2</v>
      </c>
      <c r="C7" s="6" t="s">
        <v>275</v>
      </c>
      <c r="D7" s="4">
        <v>1</v>
      </c>
      <c r="K7" s="126" t="s">
        <v>276</v>
      </c>
      <c r="L7" s="92"/>
      <c r="M7" s="67"/>
      <c r="N7" s="67"/>
      <c r="O7" s="37" t="s">
        <v>277</v>
      </c>
      <c r="P7" s="38">
        <v>6</v>
      </c>
      <c r="U7" s="36"/>
      <c r="V7" s="48"/>
      <c r="W7" s="42" t="s">
        <v>278</v>
      </c>
      <c r="X7" s="43">
        <v>6</v>
      </c>
      <c r="Y7" s="42" t="s">
        <v>278</v>
      </c>
      <c r="Z7" s="43">
        <v>6</v>
      </c>
      <c r="AA7" s="19" t="s">
        <v>233</v>
      </c>
      <c r="AB7" s="18">
        <v>15</v>
      </c>
      <c r="AC7" s="6" t="s">
        <v>279</v>
      </c>
      <c r="AD7" s="4">
        <v>19</v>
      </c>
      <c r="AE7" s="7" t="s">
        <v>280</v>
      </c>
      <c r="AF7" s="5">
        <v>6</v>
      </c>
      <c r="AH7" s="44" t="s">
        <v>278</v>
      </c>
      <c r="AI7" s="45">
        <v>6</v>
      </c>
      <c r="AP7" s="36" t="s">
        <v>281</v>
      </c>
      <c r="AQ7" s="36"/>
      <c r="AR7" s="36" t="s">
        <v>282</v>
      </c>
      <c r="AS7" s="36">
        <v>6</v>
      </c>
    </row>
    <row r="8" spans="1:50" ht="15.75" customHeight="1" thickBot="1" x14ac:dyDescent="0.25">
      <c r="A8" s="2" t="s">
        <v>283</v>
      </c>
      <c r="B8" s="3"/>
      <c r="C8" s="7" t="s">
        <v>284</v>
      </c>
      <c r="D8" s="5">
        <v>5</v>
      </c>
      <c r="H8" s="4"/>
      <c r="K8" s="128" t="s">
        <v>285</v>
      </c>
      <c r="L8" s="40">
        <v>4</v>
      </c>
      <c r="M8" s="67"/>
      <c r="N8" s="67"/>
      <c r="O8" s="37" t="s">
        <v>286</v>
      </c>
      <c r="P8" s="38">
        <v>7</v>
      </c>
      <c r="V8" s="36"/>
      <c r="W8" s="42" t="s">
        <v>287</v>
      </c>
      <c r="X8" s="43">
        <v>7</v>
      </c>
      <c r="Y8" s="42" t="s">
        <v>287</v>
      </c>
      <c r="Z8" s="43">
        <v>7</v>
      </c>
      <c r="AA8" s="19" t="s">
        <v>250</v>
      </c>
      <c r="AB8" s="18">
        <v>16</v>
      </c>
      <c r="AC8" s="6" t="s">
        <v>288</v>
      </c>
      <c r="AD8" s="4">
        <v>20</v>
      </c>
      <c r="AE8" s="2" t="s">
        <v>289</v>
      </c>
      <c r="AF8" s="3"/>
      <c r="AH8" s="44" t="s">
        <v>287</v>
      </c>
      <c r="AI8" s="45">
        <v>7</v>
      </c>
      <c r="AP8" s="36" t="s">
        <v>223</v>
      </c>
      <c r="AQ8" s="36">
        <v>1</v>
      </c>
      <c r="AR8" s="36"/>
      <c r="AS8" s="36"/>
      <c r="AX8" t="s">
        <v>290</v>
      </c>
    </row>
    <row r="9" spans="1:50" ht="15.75" customHeight="1" thickBot="1" x14ac:dyDescent="0.25">
      <c r="A9" s="7" t="s">
        <v>291</v>
      </c>
      <c r="B9" s="5">
        <v>3</v>
      </c>
      <c r="C9" s="2" t="s">
        <v>292</v>
      </c>
      <c r="D9" s="3"/>
      <c r="K9" s="159" t="s">
        <v>293</v>
      </c>
      <c r="L9" s="160"/>
      <c r="M9" s="67"/>
      <c r="N9" s="67"/>
      <c r="O9" s="37" t="s">
        <v>294</v>
      </c>
      <c r="P9" s="38">
        <v>8</v>
      </c>
      <c r="U9" s="36"/>
      <c r="V9" s="48"/>
      <c r="W9" s="42" t="s">
        <v>295</v>
      </c>
      <c r="X9" s="43">
        <v>8</v>
      </c>
      <c r="Y9" s="42" t="s">
        <v>295</v>
      </c>
      <c r="Z9" s="43">
        <v>8</v>
      </c>
      <c r="AA9" s="19" t="s">
        <v>261</v>
      </c>
      <c r="AB9" s="18">
        <v>17</v>
      </c>
      <c r="AC9" s="6" t="s">
        <v>296</v>
      </c>
      <c r="AD9" s="4">
        <v>21</v>
      </c>
      <c r="AE9" s="6" t="s">
        <v>262</v>
      </c>
      <c r="AF9" s="4">
        <v>4</v>
      </c>
      <c r="AH9" s="44" t="s">
        <v>295</v>
      </c>
      <c r="AI9" s="45">
        <v>8</v>
      </c>
      <c r="AJ9" s="161" t="s">
        <v>297</v>
      </c>
      <c r="AP9" s="36" t="s">
        <v>237</v>
      </c>
      <c r="AQ9" s="36">
        <v>2</v>
      </c>
      <c r="AR9" s="36"/>
      <c r="AS9" s="36"/>
      <c r="AX9" t="e">
        <f>IF(#REF!=0,"-","別表_事故対応")</f>
        <v>#REF!</v>
      </c>
    </row>
    <row r="10" spans="1:50" ht="15.75" customHeight="1" thickBot="1" x14ac:dyDescent="0.25">
      <c r="A10" s="2" t="s">
        <v>298</v>
      </c>
      <c r="B10" s="3"/>
      <c r="C10" s="7" t="s">
        <v>299</v>
      </c>
      <c r="D10" s="5">
        <v>8</v>
      </c>
      <c r="K10" s="171" t="s">
        <v>300</v>
      </c>
      <c r="L10" s="158">
        <v>5</v>
      </c>
      <c r="M10" s="67"/>
      <c r="N10" s="67"/>
      <c r="O10" s="41" t="s">
        <v>301</v>
      </c>
      <c r="P10" s="38">
        <v>9</v>
      </c>
      <c r="W10" s="42" t="s">
        <v>218</v>
      </c>
      <c r="X10" s="43">
        <v>9</v>
      </c>
      <c r="Y10" s="42" t="s">
        <v>218</v>
      </c>
      <c r="Z10" s="43">
        <v>9</v>
      </c>
      <c r="AA10" s="19" t="s">
        <v>272</v>
      </c>
      <c r="AB10" s="18">
        <v>18</v>
      </c>
      <c r="AC10" s="6" t="s">
        <v>302</v>
      </c>
      <c r="AD10" s="4">
        <v>22</v>
      </c>
      <c r="AE10" s="6" t="s">
        <v>273</v>
      </c>
      <c r="AF10" s="4">
        <v>5</v>
      </c>
      <c r="AH10" s="44" t="s">
        <v>218</v>
      </c>
      <c r="AI10" s="45">
        <v>9</v>
      </c>
      <c r="AJ10" s="153" t="s">
        <v>303</v>
      </c>
      <c r="AK10" s="154">
        <v>1</v>
      </c>
      <c r="AP10" s="36" t="s">
        <v>253</v>
      </c>
      <c r="AQ10" s="36">
        <v>3</v>
      </c>
      <c r="AR10" s="36"/>
      <c r="AS10" s="36"/>
    </row>
    <row r="11" spans="1:50" ht="15.75" customHeight="1" thickBot="1" x14ac:dyDescent="0.25">
      <c r="A11" s="6" t="s">
        <v>227</v>
      </c>
      <c r="B11">
        <v>2</v>
      </c>
      <c r="C11" s="2" t="s">
        <v>304</v>
      </c>
      <c r="D11" s="3"/>
      <c r="K11" s="46"/>
      <c r="L11" s="46"/>
      <c r="M11" s="67"/>
      <c r="N11" s="67"/>
      <c r="O11" s="2" t="s">
        <v>305</v>
      </c>
      <c r="P11" s="3"/>
      <c r="W11" s="42" t="s">
        <v>306</v>
      </c>
      <c r="X11" s="43">
        <v>10</v>
      </c>
      <c r="Y11" s="42" t="s">
        <v>306</v>
      </c>
      <c r="Z11" s="43">
        <v>10</v>
      </c>
      <c r="AA11" s="19" t="s">
        <v>279</v>
      </c>
      <c r="AB11" s="18">
        <v>19</v>
      </c>
      <c r="AC11" s="6" t="s">
        <v>307</v>
      </c>
      <c r="AD11" s="4">
        <v>23</v>
      </c>
      <c r="AE11" s="7" t="s">
        <v>280</v>
      </c>
      <c r="AF11" s="5">
        <v>6</v>
      </c>
      <c r="AH11" s="44" t="s">
        <v>232</v>
      </c>
      <c r="AI11" s="45">
        <v>10</v>
      </c>
      <c r="AJ11" s="155" t="s">
        <v>308</v>
      </c>
      <c r="AK11" s="156">
        <v>2</v>
      </c>
      <c r="AP11" s="36" t="s">
        <v>264</v>
      </c>
      <c r="AQ11" s="36">
        <v>4</v>
      </c>
      <c r="AR11" s="36"/>
      <c r="AS11" s="36"/>
      <c r="AX11" t="s">
        <v>309</v>
      </c>
    </row>
    <row r="12" spans="1:50" ht="15.75" customHeight="1" thickBot="1" x14ac:dyDescent="0.25">
      <c r="A12" s="7" t="s">
        <v>291</v>
      </c>
      <c r="B12" s="9">
        <v>3</v>
      </c>
      <c r="C12" s="6" t="s">
        <v>242</v>
      </c>
      <c r="D12" s="4">
        <v>1</v>
      </c>
      <c r="K12" s="46"/>
      <c r="L12" s="46"/>
      <c r="M12" s="67"/>
      <c r="N12" s="67"/>
      <c r="O12" s="7" t="s">
        <v>258</v>
      </c>
      <c r="P12" s="5">
        <v>10</v>
      </c>
      <c r="W12" s="42" t="s">
        <v>310</v>
      </c>
      <c r="X12" s="43">
        <v>11</v>
      </c>
      <c r="Y12" s="42" t="s">
        <v>310</v>
      </c>
      <c r="Z12" s="43">
        <v>11</v>
      </c>
      <c r="AA12" s="19" t="s">
        <v>288</v>
      </c>
      <c r="AB12" s="18">
        <v>20</v>
      </c>
      <c r="AC12" s="6" t="s">
        <v>311</v>
      </c>
      <c r="AD12" s="4">
        <v>24</v>
      </c>
      <c r="AE12" s="2" t="s">
        <v>312</v>
      </c>
      <c r="AF12" s="3"/>
      <c r="AH12" s="44" t="s">
        <v>249</v>
      </c>
      <c r="AI12" s="45">
        <v>11</v>
      </c>
      <c r="AJ12" s="155" t="s">
        <v>313</v>
      </c>
      <c r="AK12" s="156">
        <v>3</v>
      </c>
      <c r="AP12" s="36" t="s">
        <v>314</v>
      </c>
      <c r="AQ12" s="36">
        <v>5</v>
      </c>
      <c r="AR12" s="36"/>
      <c r="AS12" s="36"/>
      <c r="AX12" t="e">
        <f>IF(#REF!=0,"-","別表_事故対応")</f>
        <v>#REF!</v>
      </c>
    </row>
    <row r="13" spans="1:50" ht="15.75" customHeight="1" thickBot="1" x14ac:dyDescent="0.25">
      <c r="A13" s="2" t="s">
        <v>315</v>
      </c>
      <c r="B13" s="8"/>
      <c r="C13" s="6" t="s">
        <v>316</v>
      </c>
      <c r="D13" s="4">
        <v>2</v>
      </c>
      <c r="K13" s="46"/>
      <c r="L13" s="46"/>
      <c r="M13" s="67"/>
      <c r="N13" s="67"/>
      <c r="O13" s="161" t="s">
        <v>317</v>
      </c>
      <c r="Q13" s="161"/>
      <c r="W13" s="49" t="s">
        <v>318</v>
      </c>
      <c r="X13" s="43">
        <v>12</v>
      </c>
      <c r="Y13" s="49" t="s">
        <v>318</v>
      </c>
      <c r="Z13" s="56">
        <v>12</v>
      </c>
      <c r="AA13" s="19" t="s">
        <v>296</v>
      </c>
      <c r="AB13" s="18">
        <v>21</v>
      </c>
      <c r="AC13" s="7" t="s">
        <v>319</v>
      </c>
      <c r="AD13" s="5">
        <v>25</v>
      </c>
      <c r="AE13" s="6" t="s">
        <v>262</v>
      </c>
      <c r="AF13" s="4">
        <v>4</v>
      </c>
      <c r="AH13" s="44" t="s">
        <v>260</v>
      </c>
      <c r="AI13" s="45">
        <v>12</v>
      </c>
      <c r="AJ13" s="155" t="s">
        <v>320</v>
      </c>
      <c r="AK13" s="156">
        <v>4</v>
      </c>
      <c r="AP13" s="36" t="s">
        <v>321</v>
      </c>
      <c r="AQ13" s="36">
        <v>6</v>
      </c>
      <c r="AR13" s="36"/>
      <c r="AS13" s="36"/>
    </row>
    <row r="14" spans="1:50" ht="15.75" customHeight="1" x14ac:dyDescent="0.2">
      <c r="A14" s="6" t="s">
        <v>210</v>
      </c>
      <c r="B14">
        <v>1</v>
      </c>
      <c r="C14" s="6" t="s">
        <v>322</v>
      </c>
      <c r="D14" s="4">
        <v>3</v>
      </c>
      <c r="K14" s="46"/>
      <c r="L14" s="46"/>
      <c r="M14" s="67"/>
      <c r="N14" s="67"/>
      <c r="O14" s="153" t="s">
        <v>323</v>
      </c>
      <c r="P14" s="163">
        <v>11</v>
      </c>
      <c r="Q14" s="885"/>
      <c r="R14" s="885"/>
      <c r="W14" s="50"/>
      <c r="X14" s="34"/>
      <c r="Y14" s="51" t="s">
        <v>324</v>
      </c>
      <c r="Z14" s="34"/>
      <c r="AA14" s="19" t="s">
        <v>302</v>
      </c>
      <c r="AB14" s="18">
        <v>22</v>
      </c>
      <c r="AE14" s="6" t="s">
        <v>273</v>
      </c>
      <c r="AF14" s="4">
        <v>5</v>
      </c>
      <c r="AH14" s="44" t="s">
        <v>325</v>
      </c>
      <c r="AI14" s="45">
        <v>13</v>
      </c>
      <c r="AJ14" s="155" t="s">
        <v>326</v>
      </c>
      <c r="AK14" s="156">
        <v>5</v>
      </c>
      <c r="AP14" s="36" t="s">
        <v>327</v>
      </c>
      <c r="AQ14" s="36">
        <v>7</v>
      </c>
      <c r="AR14" s="36"/>
      <c r="AS14" s="36"/>
      <c r="AX14" t="s">
        <v>328</v>
      </c>
    </row>
    <row r="15" spans="1:50" ht="15.75" customHeight="1" x14ac:dyDescent="0.2">
      <c r="A15" s="6" t="s">
        <v>227</v>
      </c>
      <c r="B15">
        <v>2</v>
      </c>
      <c r="C15" s="6" t="s">
        <v>329</v>
      </c>
      <c r="D15" s="4">
        <v>4</v>
      </c>
      <c r="M15" s="67"/>
      <c r="N15" s="67"/>
      <c r="O15" s="155" t="s">
        <v>330</v>
      </c>
      <c r="P15" s="156">
        <v>12</v>
      </c>
      <c r="Q15" s="885"/>
      <c r="R15" s="885"/>
      <c r="W15" s="52"/>
      <c r="X15" s="43"/>
      <c r="Y15" s="42" t="s">
        <v>217</v>
      </c>
      <c r="Z15" s="43">
        <v>1</v>
      </c>
      <c r="AA15" s="19" t="s">
        <v>307</v>
      </c>
      <c r="AB15" s="18">
        <v>23</v>
      </c>
      <c r="AE15" s="6" t="s">
        <v>280</v>
      </c>
      <c r="AF15" s="4">
        <v>6</v>
      </c>
      <c r="AH15" s="53" t="s">
        <v>219</v>
      </c>
      <c r="AI15" s="45">
        <v>14</v>
      </c>
      <c r="AJ15" s="155" t="s">
        <v>331</v>
      </c>
      <c r="AK15" s="156">
        <v>6</v>
      </c>
      <c r="AP15" s="36"/>
      <c r="AR15" s="36"/>
      <c r="AS15" s="36"/>
      <c r="AX15" t="e">
        <f>IF(#REF!=0,"-","別表_事故対応")</f>
        <v>#REF!</v>
      </c>
    </row>
    <row r="16" spans="1:50" ht="15.75" customHeight="1" thickBot="1" x14ac:dyDescent="0.25">
      <c r="A16" s="7" t="s">
        <v>291</v>
      </c>
      <c r="B16" s="9">
        <v>3</v>
      </c>
      <c r="C16" s="6" t="s">
        <v>332</v>
      </c>
      <c r="D16" s="4">
        <v>5</v>
      </c>
      <c r="M16" s="47"/>
      <c r="N16" s="47"/>
      <c r="O16" s="155" t="s">
        <v>333</v>
      </c>
      <c r="P16" s="156">
        <v>13</v>
      </c>
      <c r="Q16" s="885"/>
      <c r="R16" s="885"/>
      <c r="W16" s="52"/>
      <c r="X16" s="43"/>
      <c r="Y16" s="42" t="s">
        <v>231</v>
      </c>
      <c r="Z16" s="43">
        <v>2</v>
      </c>
      <c r="AA16" s="19" t="s">
        <v>311</v>
      </c>
      <c r="AB16" s="18">
        <v>24</v>
      </c>
      <c r="AE16" s="6" t="s">
        <v>334</v>
      </c>
      <c r="AF16" s="4">
        <v>7</v>
      </c>
      <c r="AH16" s="44" t="s">
        <v>233</v>
      </c>
      <c r="AI16" s="45">
        <v>15</v>
      </c>
      <c r="AJ16" s="164" t="s">
        <v>335</v>
      </c>
      <c r="AK16" s="158">
        <v>7</v>
      </c>
      <c r="AP16" s="36"/>
      <c r="AR16" s="36"/>
      <c r="AS16" s="36"/>
    </row>
    <row r="17" spans="1:50" ht="15.75" customHeight="1" thickBot="1" x14ac:dyDescent="0.25">
      <c r="A17" s="2" t="s">
        <v>336</v>
      </c>
      <c r="B17" s="8"/>
      <c r="C17" s="6" t="s">
        <v>337</v>
      </c>
      <c r="D17" s="4">
        <v>6</v>
      </c>
      <c r="M17" s="47"/>
      <c r="N17" s="47"/>
      <c r="O17" s="155" t="s">
        <v>338</v>
      </c>
      <c r="P17" s="156">
        <v>14</v>
      </c>
      <c r="Q17" s="885"/>
      <c r="R17" s="885"/>
      <c r="W17" s="52"/>
      <c r="X17" s="43"/>
      <c r="Y17" s="42" t="s">
        <v>248</v>
      </c>
      <c r="Z17" s="43">
        <v>3</v>
      </c>
      <c r="AA17" s="65" t="s">
        <v>319</v>
      </c>
      <c r="AB17" s="64">
        <v>25</v>
      </c>
      <c r="AE17" s="6" t="s">
        <v>339</v>
      </c>
      <c r="AF17" s="4">
        <v>8</v>
      </c>
      <c r="AH17" s="44" t="s">
        <v>250</v>
      </c>
      <c r="AI17" s="45">
        <v>16</v>
      </c>
      <c r="AP17" s="36"/>
      <c r="AR17" s="36"/>
      <c r="AS17" s="36"/>
      <c r="AX17" t="s">
        <v>340</v>
      </c>
    </row>
    <row r="18" spans="1:50" ht="15.75" customHeight="1" thickBot="1" x14ac:dyDescent="0.25">
      <c r="A18" s="6" t="s">
        <v>210</v>
      </c>
      <c r="B18">
        <v>1</v>
      </c>
      <c r="C18" s="7" t="s">
        <v>341</v>
      </c>
      <c r="D18" s="5">
        <v>7</v>
      </c>
      <c r="M18" s="47"/>
      <c r="N18" s="47"/>
      <c r="O18" s="155" t="s">
        <v>342</v>
      </c>
      <c r="P18" s="156">
        <v>15</v>
      </c>
      <c r="Q18" s="885"/>
      <c r="R18" s="885"/>
      <c r="W18" s="52"/>
      <c r="X18" s="43"/>
      <c r="Y18" s="42" t="s">
        <v>259</v>
      </c>
      <c r="Z18" s="43">
        <v>4</v>
      </c>
      <c r="AA18" s="2" t="s">
        <v>343</v>
      </c>
      <c r="AB18" s="3"/>
      <c r="AC18" s="2" t="s">
        <v>344</v>
      </c>
      <c r="AD18" s="3"/>
      <c r="AE18" s="7" t="s">
        <v>345</v>
      </c>
      <c r="AF18" s="5">
        <v>9</v>
      </c>
      <c r="AH18" s="44" t="s">
        <v>261</v>
      </c>
      <c r="AI18" s="45">
        <v>17</v>
      </c>
      <c r="AP18" s="36"/>
      <c r="AR18" s="36"/>
      <c r="AS18" s="36"/>
    </row>
    <row r="19" spans="1:50" ht="15.75" customHeight="1" x14ac:dyDescent="0.2">
      <c r="A19" s="6" t="s">
        <v>346</v>
      </c>
      <c r="B19">
        <v>2</v>
      </c>
      <c r="C19" s="2" t="s">
        <v>347</v>
      </c>
      <c r="D19" s="3"/>
      <c r="M19" s="47"/>
      <c r="N19" s="47"/>
      <c r="O19" s="155" t="s">
        <v>348</v>
      </c>
      <c r="P19" s="156">
        <v>16</v>
      </c>
      <c r="Q19" s="885"/>
      <c r="R19" s="885"/>
      <c r="W19" s="52"/>
      <c r="X19" s="43"/>
      <c r="Y19" s="42" t="s">
        <v>271</v>
      </c>
      <c r="Z19" s="43">
        <v>5</v>
      </c>
      <c r="AA19" s="6" t="s">
        <v>218</v>
      </c>
      <c r="AB19" s="4">
        <v>9</v>
      </c>
      <c r="AC19" s="6" t="s">
        <v>219</v>
      </c>
      <c r="AD19" s="4">
        <v>14</v>
      </c>
      <c r="AE19" s="2" t="s">
        <v>349</v>
      </c>
      <c r="AF19" s="3"/>
      <c r="AH19" s="44" t="s">
        <v>272</v>
      </c>
      <c r="AI19" s="45">
        <v>18</v>
      </c>
      <c r="AP19" s="36"/>
      <c r="AR19" s="36"/>
      <c r="AS19" s="36"/>
    </row>
    <row r="20" spans="1:50" ht="15.75" customHeight="1" thickBot="1" x14ac:dyDescent="0.25">
      <c r="A20" s="7" t="s">
        <v>350</v>
      </c>
      <c r="B20" s="9">
        <v>3</v>
      </c>
      <c r="C20" s="6" t="s">
        <v>242</v>
      </c>
      <c r="D20" s="4">
        <v>1</v>
      </c>
      <c r="M20" s="47"/>
      <c r="N20" s="47"/>
      <c r="O20" s="155" t="s">
        <v>351</v>
      </c>
      <c r="P20" s="156">
        <v>17</v>
      </c>
      <c r="Q20" s="885"/>
      <c r="R20" s="885"/>
      <c r="W20" s="52"/>
      <c r="X20" s="43"/>
      <c r="Y20" s="42" t="s">
        <v>278</v>
      </c>
      <c r="Z20" s="43">
        <v>6</v>
      </c>
      <c r="AA20" s="6" t="s">
        <v>232</v>
      </c>
      <c r="AB20" s="4">
        <v>10</v>
      </c>
      <c r="AC20" s="6" t="s">
        <v>233</v>
      </c>
      <c r="AD20" s="4">
        <v>15</v>
      </c>
      <c r="AE20" s="6" t="s">
        <v>334</v>
      </c>
      <c r="AF20" s="4">
        <v>7</v>
      </c>
      <c r="AH20" s="44" t="s">
        <v>279</v>
      </c>
      <c r="AI20" s="45">
        <v>19</v>
      </c>
      <c r="AP20" s="36"/>
      <c r="AR20" s="36"/>
      <c r="AS20" s="36"/>
    </row>
    <row r="21" spans="1:50" ht="15.75" customHeight="1" x14ac:dyDescent="0.2">
      <c r="A21" s="2" t="s">
        <v>352</v>
      </c>
      <c r="B21" s="3"/>
      <c r="C21" s="6" t="s">
        <v>316</v>
      </c>
      <c r="D21" s="4">
        <v>2</v>
      </c>
      <c r="M21" s="47"/>
      <c r="N21" s="47"/>
      <c r="O21" s="155" t="s">
        <v>353</v>
      </c>
      <c r="P21" s="156">
        <v>18</v>
      </c>
      <c r="W21" s="52"/>
      <c r="X21" s="43"/>
      <c r="Y21" s="42" t="s">
        <v>287</v>
      </c>
      <c r="Z21" s="43">
        <v>7</v>
      </c>
      <c r="AA21" s="6" t="s">
        <v>249</v>
      </c>
      <c r="AB21" s="4">
        <v>11</v>
      </c>
      <c r="AC21" s="6" t="s">
        <v>250</v>
      </c>
      <c r="AD21" s="4">
        <v>16</v>
      </c>
      <c r="AE21" s="6" t="s">
        <v>339</v>
      </c>
      <c r="AF21" s="4">
        <v>8</v>
      </c>
      <c r="AH21" s="44" t="s">
        <v>288</v>
      </c>
      <c r="AI21" s="45">
        <v>20</v>
      </c>
    </row>
    <row r="22" spans="1:50" ht="15.75" customHeight="1" thickBot="1" x14ac:dyDescent="0.25">
      <c r="A22" s="6" t="s">
        <v>354</v>
      </c>
      <c r="B22" s="4">
        <v>4</v>
      </c>
      <c r="C22" s="7" t="s">
        <v>329</v>
      </c>
      <c r="D22" s="5">
        <v>4</v>
      </c>
      <c r="M22" s="47"/>
      <c r="N22" s="47"/>
      <c r="O22" s="155" t="s">
        <v>355</v>
      </c>
      <c r="P22" s="156">
        <v>19</v>
      </c>
      <c r="W22" s="52"/>
      <c r="X22" s="43"/>
      <c r="Y22" s="42" t="s">
        <v>295</v>
      </c>
      <c r="Z22" s="43">
        <v>8</v>
      </c>
      <c r="AA22" s="6" t="s">
        <v>260</v>
      </c>
      <c r="AB22" s="4">
        <v>12</v>
      </c>
      <c r="AC22" s="6" t="s">
        <v>261</v>
      </c>
      <c r="AD22" s="4">
        <v>17</v>
      </c>
      <c r="AE22" s="7" t="s">
        <v>345</v>
      </c>
      <c r="AF22" s="5">
        <v>9</v>
      </c>
      <c r="AH22" s="44" t="s">
        <v>296</v>
      </c>
      <c r="AI22" s="45">
        <v>21</v>
      </c>
    </row>
    <row r="23" spans="1:50" ht="15.75" customHeight="1" x14ac:dyDescent="0.2">
      <c r="A23" s="2" t="s">
        <v>356</v>
      </c>
      <c r="B23" s="3"/>
      <c r="C23" s="8" t="s">
        <v>357</v>
      </c>
      <c r="D23" s="3"/>
      <c r="M23" s="47"/>
      <c r="N23" s="47"/>
      <c r="O23" s="155" t="s">
        <v>358</v>
      </c>
      <c r="P23" s="156">
        <v>20</v>
      </c>
      <c r="W23" s="52"/>
      <c r="X23" s="43"/>
      <c r="Y23" s="42" t="s">
        <v>218</v>
      </c>
      <c r="Z23" s="43">
        <v>9</v>
      </c>
      <c r="AA23" s="6" t="s">
        <v>219</v>
      </c>
      <c r="AB23" s="4">
        <v>14</v>
      </c>
      <c r="AC23" s="6" t="s">
        <v>272</v>
      </c>
      <c r="AD23" s="4">
        <v>18</v>
      </c>
      <c r="AH23" s="44" t="s">
        <v>302</v>
      </c>
      <c r="AI23" s="45">
        <v>22</v>
      </c>
    </row>
    <row r="24" spans="1:50" ht="15.75" customHeight="1" thickBot="1" x14ac:dyDescent="0.25">
      <c r="A24" s="6" t="s">
        <v>210</v>
      </c>
      <c r="B24" s="4">
        <v>1</v>
      </c>
      <c r="C24" s="9" t="s">
        <v>322</v>
      </c>
      <c r="D24" s="5">
        <v>3</v>
      </c>
      <c r="M24" s="47"/>
      <c r="N24" s="47"/>
      <c r="O24" s="164" t="s">
        <v>359</v>
      </c>
      <c r="P24" s="158">
        <v>21</v>
      </c>
      <c r="W24" s="52"/>
      <c r="X24" s="43"/>
      <c r="Y24" s="42" t="s">
        <v>306</v>
      </c>
      <c r="Z24" s="43">
        <v>10</v>
      </c>
      <c r="AA24" s="6" t="s">
        <v>233</v>
      </c>
      <c r="AB24" s="4">
        <v>15</v>
      </c>
      <c r="AC24" s="6" t="s">
        <v>279</v>
      </c>
      <c r="AD24" s="4">
        <v>19</v>
      </c>
      <c r="AH24" s="44" t="s">
        <v>360</v>
      </c>
      <c r="AI24" s="45">
        <v>23</v>
      </c>
    </row>
    <row r="25" spans="1:50" ht="15.75" customHeight="1" x14ac:dyDescent="0.2">
      <c r="A25" s="6" t="s">
        <v>354</v>
      </c>
      <c r="B25" s="4">
        <v>4</v>
      </c>
      <c r="C25" s="8" t="s">
        <v>361</v>
      </c>
      <c r="D25" s="3"/>
      <c r="M25" s="47"/>
      <c r="N25" s="47"/>
      <c r="O25" s="167"/>
      <c r="W25" s="52"/>
      <c r="X25" s="43"/>
      <c r="Y25" s="42" t="s">
        <v>310</v>
      </c>
      <c r="Z25" s="43">
        <v>11</v>
      </c>
      <c r="AA25" s="6" t="s">
        <v>250</v>
      </c>
      <c r="AB25" s="4">
        <v>16</v>
      </c>
      <c r="AC25" s="6" t="s">
        <v>288</v>
      </c>
      <c r="AD25" s="4">
        <v>20</v>
      </c>
      <c r="AH25" s="44" t="s">
        <v>362</v>
      </c>
      <c r="AI25" s="45">
        <v>24</v>
      </c>
    </row>
    <row r="26" spans="1:50" ht="15.75" customHeight="1" thickBot="1" x14ac:dyDescent="0.25">
      <c r="A26" s="6"/>
      <c r="B26" s="4"/>
      <c r="C26" t="s">
        <v>284</v>
      </c>
      <c r="D26" s="4">
        <v>5</v>
      </c>
      <c r="M26" s="47"/>
      <c r="N26" s="47"/>
      <c r="W26" s="52"/>
      <c r="X26" s="43"/>
      <c r="Y26" s="42" t="s">
        <v>318</v>
      </c>
      <c r="Z26" s="43">
        <v>12</v>
      </c>
      <c r="AA26" s="6" t="s">
        <v>261</v>
      </c>
      <c r="AB26" s="4">
        <v>17</v>
      </c>
      <c r="AC26" s="6" t="s">
        <v>296</v>
      </c>
      <c r="AD26" s="4">
        <v>21</v>
      </c>
      <c r="AH26" s="44" t="s">
        <v>363</v>
      </c>
      <c r="AI26" s="45">
        <v>25</v>
      </c>
      <c r="AP26" s="36" t="s">
        <v>364</v>
      </c>
    </row>
    <row r="27" spans="1:50" ht="15.75" customHeight="1" thickBot="1" x14ac:dyDescent="0.25">
      <c r="A27" s="2" t="s">
        <v>365</v>
      </c>
      <c r="B27" s="3"/>
      <c r="C27" t="s">
        <v>366</v>
      </c>
      <c r="D27" s="4">
        <v>6</v>
      </c>
      <c r="M27" s="47"/>
      <c r="N27" s="47"/>
      <c r="W27" s="52"/>
      <c r="X27" s="43"/>
      <c r="Y27" s="49" t="s">
        <v>325</v>
      </c>
      <c r="Z27" s="56">
        <v>13</v>
      </c>
      <c r="AA27" s="6" t="s">
        <v>272</v>
      </c>
      <c r="AB27" s="4">
        <v>18</v>
      </c>
      <c r="AC27" s="6" t="s">
        <v>302</v>
      </c>
      <c r="AD27" s="4">
        <v>22</v>
      </c>
      <c r="AH27" s="44" t="s">
        <v>367</v>
      </c>
      <c r="AI27" s="45">
        <v>26</v>
      </c>
      <c r="AP27" t="s">
        <v>223</v>
      </c>
      <c r="AQ27">
        <v>1</v>
      </c>
    </row>
    <row r="28" spans="1:50" ht="15.75" customHeight="1" thickBot="1" x14ac:dyDescent="0.25">
      <c r="A28" s="6" t="s">
        <v>210</v>
      </c>
      <c r="B28" s="4">
        <v>1</v>
      </c>
      <c r="C28" s="9" t="s">
        <v>341</v>
      </c>
      <c r="D28" s="5">
        <v>7</v>
      </c>
      <c r="M28" s="47"/>
      <c r="N28" s="47"/>
      <c r="W28" s="57" t="s">
        <v>368</v>
      </c>
      <c r="X28" s="61"/>
      <c r="Y28" s="57" t="s">
        <v>369</v>
      </c>
      <c r="Z28" s="62"/>
      <c r="AA28" s="6" t="s">
        <v>279</v>
      </c>
      <c r="AB28" s="4">
        <v>19</v>
      </c>
      <c r="AC28" s="6" t="s">
        <v>307</v>
      </c>
      <c r="AD28" s="4">
        <v>23</v>
      </c>
      <c r="AH28" s="44" t="s">
        <v>370</v>
      </c>
      <c r="AI28" s="45">
        <v>27</v>
      </c>
      <c r="AP28" t="s">
        <v>237</v>
      </c>
      <c r="AQ28">
        <v>2</v>
      </c>
    </row>
    <row r="29" spans="1:50" ht="15.75" customHeight="1" x14ac:dyDescent="0.2">
      <c r="A29" s="6" t="s">
        <v>346</v>
      </c>
      <c r="B29" s="4">
        <v>2</v>
      </c>
      <c r="C29" s="8" t="s">
        <v>371</v>
      </c>
      <c r="D29" s="3"/>
      <c r="M29" s="47"/>
      <c r="N29" s="47"/>
      <c r="W29" s="19" t="s">
        <v>219</v>
      </c>
      <c r="X29" s="43">
        <v>14</v>
      </c>
      <c r="Y29" s="42" t="s">
        <v>219</v>
      </c>
      <c r="Z29" s="43">
        <v>14</v>
      </c>
      <c r="AA29" s="6" t="s">
        <v>288</v>
      </c>
      <c r="AB29" s="4">
        <v>20</v>
      </c>
      <c r="AC29" s="6" t="s">
        <v>311</v>
      </c>
      <c r="AD29" s="4">
        <v>24</v>
      </c>
      <c r="AH29" s="44" t="s">
        <v>372</v>
      </c>
      <c r="AI29" s="45">
        <v>28</v>
      </c>
      <c r="AP29" t="s">
        <v>253</v>
      </c>
      <c r="AQ29">
        <v>3</v>
      </c>
    </row>
    <row r="30" spans="1:50" ht="15.75" customHeight="1" thickBot="1" x14ac:dyDescent="0.25">
      <c r="A30" s="6" t="s">
        <v>350</v>
      </c>
      <c r="B30" s="4">
        <v>3</v>
      </c>
      <c r="C30" t="s">
        <v>284</v>
      </c>
      <c r="D30" s="4">
        <v>5</v>
      </c>
      <c r="M30" s="47"/>
      <c r="N30" s="47"/>
      <c r="W30" s="42" t="s">
        <v>233</v>
      </c>
      <c r="X30" s="43">
        <v>15</v>
      </c>
      <c r="Y30" s="42" t="s">
        <v>233</v>
      </c>
      <c r="Z30" s="43">
        <v>15</v>
      </c>
      <c r="AA30" s="6" t="s">
        <v>296</v>
      </c>
      <c r="AB30" s="4">
        <v>21</v>
      </c>
      <c r="AC30" s="7" t="s">
        <v>319</v>
      </c>
      <c r="AD30" s="5">
        <v>25</v>
      </c>
      <c r="AH30" s="44" t="s">
        <v>373</v>
      </c>
      <c r="AI30" s="45">
        <v>29</v>
      </c>
      <c r="AP30" t="s">
        <v>264</v>
      </c>
      <c r="AQ30">
        <v>4</v>
      </c>
    </row>
    <row r="31" spans="1:50" ht="15.75" customHeight="1" thickBot="1" x14ac:dyDescent="0.25">
      <c r="A31" s="6" t="s">
        <v>374</v>
      </c>
      <c r="B31" s="4">
        <v>5</v>
      </c>
      <c r="C31" s="9" t="s">
        <v>337</v>
      </c>
      <c r="D31" s="5">
        <v>6</v>
      </c>
      <c r="M31" s="47"/>
      <c r="N31" s="47"/>
      <c r="W31" s="42" t="s">
        <v>250</v>
      </c>
      <c r="X31" s="43">
        <v>16</v>
      </c>
      <c r="Y31" s="42" t="s">
        <v>250</v>
      </c>
      <c r="Z31" s="43">
        <v>16</v>
      </c>
      <c r="AA31" s="6" t="s">
        <v>302</v>
      </c>
      <c r="AB31" s="4">
        <v>22</v>
      </c>
      <c r="AH31" s="44" t="s">
        <v>375</v>
      </c>
      <c r="AI31" s="45">
        <v>30</v>
      </c>
      <c r="AP31" t="s">
        <v>314</v>
      </c>
      <c r="AQ31">
        <v>5</v>
      </c>
    </row>
    <row r="32" spans="1:50" ht="15.75" customHeight="1" x14ac:dyDescent="0.2">
      <c r="A32" s="6" t="s">
        <v>376</v>
      </c>
      <c r="B32" s="4">
        <v>6</v>
      </c>
      <c r="C32" s="8" t="s">
        <v>377</v>
      </c>
      <c r="D32" s="3"/>
      <c r="M32" s="47"/>
      <c r="N32" s="47"/>
      <c r="W32" s="42" t="s">
        <v>261</v>
      </c>
      <c r="X32" s="43">
        <v>17</v>
      </c>
      <c r="Y32" s="42" t="s">
        <v>261</v>
      </c>
      <c r="Z32" s="43">
        <v>17</v>
      </c>
      <c r="AA32" s="2" t="s">
        <v>378</v>
      </c>
      <c r="AB32" s="8"/>
      <c r="AC32" s="2" t="s">
        <v>379</v>
      </c>
      <c r="AD32" s="3"/>
      <c r="AH32" s="44" t="s">
        <v>380</v>
      </c>
      <c r="AI32" s="45">
        <v>31</v>
      </c>
      <c r="AP32" t="s">
        <v>321</v>
      </c>
      <c r="AQ32">
        <v>6</v>
      </c>
    </row>
    <row r="33" spans="1:43" ht="15.75" customHeight="1" thickBot="1" x14ac:dyDescent="0.25">
      <c r="A33" s="7" t="s">
        <v>381</v>
      </c>
      <c r="B33" s="5">
        <v>7</v>
      </c>
      <c r="C33" s="9" t="s">
        <v>284</v>
      </c>
      <c r="D33" s="5">
        <v>5</v>
      </c>
      <c r="M33" s="47"/>
      <c r="N33" s="47"/>
      <c r="W33" s="42" t="s">
        <v>272</v>
      </c>
      <c r="X33" s="43">
        <v>18</v>
      </c>
      <c r="Y33" s="42" t="s">
        <v>272</v>
      </c>
      <c r="Z33" s="43">
        <v>18</v>
      </c>
      <c r="AA33" s="89" t="s">
        <v>302</v>
      </c>
      <c r="AB33" s="111">
        <v>22</v>
      </c>
      <c r="AC33" s="89"/>
      <c r="AD33" s="90"/>
      <c r="AH33" s="44" t="s">
        <v>382</v>
      </c>
      <c r="AI33" s="45">
        <v>32</v>
      </c>
      <c r="AP33" t="s">
        <v>327</v>
      </c>
      <c r="AQ33">
        <v>7</v>
      </c>
    </row>
    <row r="34" spans="1:43" ht="15.75" customHeight="1" x14ac:dyDescent="0.2">
      <c r="A34" s="2" t="s">
        <v>383</v>
      </c>
      <c r="B34" s="3"/>
      <c r="W34" s="42" t="s">
        <v>279</v>
      </c>
      <c r="X34" s="43">
        <v>19</v>
      </c>
      <c r="Y34" s="42" t="s">
        <v>279</v>
      </c>
      <c r="Z34" s="43">
        <v>19</v>
      </c>
      <c r="AA34" s="89" t="s">
        <v>307</v>
      </c>
      <c r="AB34" s="111">
        <v>23</v>
      </c>
      <c r="AC34" s="89"/>
      <c r="AD34" s="90"/>
      <c r="AH34" s="44" t="s">
        <v>384</v>
      </c>
      <c r="AI34" s="45">
        <v>33</v>
      </c>
      <c r="AP34" t="s">
        <v>385</v>
      </c>
      <c r="AQ34">
        <v>8</v>
      </c>
    </row>
    <row r="35" spans="1:43" ht="15.75" customHeight="1" x14ac:dyDescent="0.2">
      <c r="A35" s="6" t="s">
        <v>354</v>
      </c>
      <c r="B35" s="4">
        <v>4</v>
      </c>
      <c r="W35" s="42" t="s">
        <v>288</v>
      </c>
      <c r="X35" s="43">
        <v>20</v>
      </c>
      <c r="Y35" s="42" t="s">
        <v>288</v>
      </c>
      <c r="Z35" s="43">
        <v>20</v>
      </c>
      <c r="AA35" s="89" t="s">
        <v>311</v>
      </c>
      <c r="AB35" s="111">
        <v>24</v>
      </c>
      <c r="AC35" s="89"/>
      <c r="AD35" s="90"/>
      <c r="AH35" s="44" t="s">
        <v>386</v>
      </c>
      <c r="AI35" s="45">
        <v>34</v>
      </c>
      <c r="AP35" t="s">
        <v>387</v>
      </c>
      <c r="AQ35">
        <v>9</v>
      </c>
    </row>
    <row r="36" spans="1:43" ht="15.75" customHeight="1" thickBot="1" x14ac:dyDescent="0.25">
      <c r="A36" s="6" t="s">
        <v>388</v>
      </c>
      <c r="B36" s="4">
        <v>8</v>
      </c>
      <c r="O36" s="161" t="s">
        <v>389</v>
      </c>
      <c r="W36" s="42" t="s">
        <v>296</v>
      </c>
      <c r="X36" s="43">
        <v>21</v>
      </c>
      <c r="Y36" s="42" t="s">
        <v>296</v>
      </c>
      <c r="Z36" s="43">
        <v>21</v>
      </c>
      <c r="AA36" s="89" t="s">
        <v>319</v>
      </c>
      <c r="AB36" s="111">
        <v>25</v>
      </c>
      <c r="AC36" s="89"/>
      <c r="AD36" s="90"/>
      <c r="AH36" s="44" t="s">
        <v>390</v>
      </c>
      <c r="AI36" s="45">
        <v>35</v>
      </c>
      <c r="AP36" t="s">
        <v>391</v>
      </c>
      <c r="AQ36">
        <v>10</v>
      </c>
    </row>
    <row r="37" spans="1:43" ht="15.75" customHeight="1" x14ac:dyDescent="0.2">
      <c r="A37" s="2" t="s">
        <v>392</v>
      </c>
      <c r="B37" s="3"/>
      <c r="O37" s="153" t="s">
        <v>330</v>
      </c>
      <c r="P37" s="154">
        <v>12</v>
      </c>
      <c r="W37" s="42" t="s">
        <v>302</v>
      </c>
      <c r="X37" s="43">
        <v>22</v>
      </c>
      <c r="Y37" s="42" t="s">
        <v>302</v>
      </c>
      <c r="Z37" s="43">
        <v>22</v>
      </c>
      <c r="AA37" s="6" t="s">
        <v>393</v>
      </c>
      <c r="AB37">
        <v>27</v>
      </c>
      <c r="AC37" s="6" t="s">
        <v>393</v>
      </c>
      <c r="AD37" s="4">
        <v>27</v>
      </c>
      <c r="AH37" s="44" t="s">
        <v>394</v>
      </c>
      <c r="AI37" s="45">
        <v>36</v>
      </c>
      <c r="AP37" t="s">
        <v>395</v>
      </c>
      <c r="AQ37">
        <v>11</v>
      </c>
    </row>
    <row r="38" spans="1:43" ht="15.75" customHeight="1" x14ac:dyDescent="0.2">
      <c r="A38" s="6" t="s">
        <v>354</v>
      </c>
      <c r="B38" s="4">
        <v>4</v>
      </c>
      <c r="O38" s="155" t="s">
        <v>333</v>
      </c>
      <c r="P38" s="156">
        <v>13</v>
      </c>
      <c r="W38" s="19" t="s">
        <v>307</v>
      </c>
      <c r="X38" s="43">
        <v>23</v>
      </c>
      <c r="Y38" s="42" t="s">
        <v>307</v>
      </c>
      <c r="Z38" s="43">
        <v>23</v>
      </c>
      <c r="AA38" s="6" t="s">
        <v>396</v>
      </c>
      <c r="AB38">
        <v>28</v>
      </c>
      <c r="AC38" s="6" t="s">
        <v>396</v>
      </c>
      <c r="AD38" s="4">
        <v>28</v>
      </c>
      <c r="AH38" s="44" t="s">
        <v>397</v>
      </c>
      <c r="AI38" s="45">
        <v>37</v>
      </c>
      <c r="AP38" t="s">
        <v>398</v>
      </c>
      <c r="AQ38">
        <v>12</v>
      </c>
    </row>
    <row r="39" spans="1:43" ht="15.75" customHeight="1" thickBot="1" x14ac:dyDescent="0.25">
      <c r="A39" s="6" t="s">
        <v>388</v>
      </c>
      <c r="B39" s="4">
        <v>8</v>
      </c>
      <c r="O39" s="164" t="s">
        <v>338</v>
      </c>
      <c r="P39" s="158">
        <v>14</v>
      </c>
      <c r="W39" s="42" t="s">
        <v>311</v>
      </c>
      <c r="X39" s="43">
        <v>24</v>
      </c>
      <c r="Y39" s="42" t="s">
        <v>311</v>
      </c>
      <c r="Z39" s="43">
        <v>24</v>
      </c>
      <c r="AA39" s="6" t="s">
        <v>399</v>
      </c>
      <c r="AB39">
        <v>29</v>
      </c>
      <c r="AC39" s="6" t="s">
        <v>399</v>
      </c>
      <c r="AD39" s="4">
        <v>29</v>
      </c>
      <c r="AH39" s="44" t="s">
        <v>400</v>
      </c>
      <c r="AI39" s="45">
        <v>38</v>
      </c>
      <c r="AP39" t="s">
        <v>401</v>
      </c>
      <c r="AQ39">
        <v>13</v>
      </c>
    </row>
    <row r="40" spans="1:43" ht="15.75" customHeight="1" thickBot="1" x14ac:dyDescent="0.25">
      <c r="A40" s="7" t="s">
        <v>402</v>
      </c>
      <c r="B40" s="5">
        <v>9</v>
      </c>
      <c r="C40" s="58" t="s">
        <v>242</v>
      </c>
      <c r="D40" s="58">
        <v>1</v>
      </c>
      <c r="O40" s="161" t="s">
        <v>403</v>
      </c>
      <c r="W40" s="49" t="s">
        <v>319</v>
      </c>
      <c r="X40" s="56">
        <v>25</v>
      </c>
      <c r="Y40" s="49" t="s">
        <v>319</v>
      </c>
      <c r="Z40" s="56">
        <v>25</v>
      </c>
      <c r="AA40" s="6" t="s">
        <v>404</v>
      </c>
      <c r="AB40">
        <v>30</v>
      </c>
      <c r="AC40" s="6" t="s">
        <v>404</v>
      </c>
      <c r="AD40" s="4">
        <v>30</v>
      </c>
      <c r="AH40" s="54" t="s">
        <v>405</v>
      </c>
      <c r="AI40" s="55">
        <v>39</v>
      </c>
    </row>
    <row r="41" spans="1:43" ht="15.75" customHeight="1" thickBot="1" x14ac:dyDescent="0.25">
      <c r="A41" s="153" t="s">
        <v>406</v>
      </c>
      <c r="B41" s="154"/>
      <c r="C41" s="58" t="s">
        <v>316</v>
      </c>
      <c r="D41" s="58">
        <v>2</v>
      </c>
      <c r="O41" s="169" t="s">
        <v>323</v>
      </c>
      <c r="P41" s="170">
        <v>11</v>
      </c>
      <c r="W41" s="10"/>
      <c r="X41" s="10"/>
      <c r="Y41" s="51" t="s">
        <v>407</v>
      </c>
      <c r="Z41" s="63"/>
      <c r="AA41" s="7" t="s">
        <v>408</v>
      </c>
      <c r="AB41" s="9">
        <v>31</v>
      </c>
      <c r="AC41" s="6" t="s">
        <v>408</v>
      </c>
      <c r="AD41" s="4">
        <v>31</v>
      </c>
    </row>
    <row r="42" spans="1:43" ht="15.75" customHeight="1" x14ac:dyDescent="0.2">
      <c r="A42" s="155" t="s">
        <v>354</v>
      </c>
      <c r="B42" s="156">
        <v>4</v>
      </c>
      <c r="C42" s="58" t="s">
        <v>322</v>
      </c>
      <c r="D42" s="58">
        <v>3</v>
      </c>
      <c r="W42" s="10"/>
      <c r="X42" s="10"/>
      <c r="Y42" s="42" t="s">
        <v>219</v>
      </c>
      <c r="Z42" s="43">
        <v>14</v>
      </c>
      <c r="AC42" s="6" t="s">
        <v>409</v>
      </c>
      <c r="AD42" s="4">
        <v>32</v>
      </c>
      <c r="AP42" s="36" t="s">
        <v>410</v>
      </c>
    </row>
    <row r="43" spans="1:43" ht="15.75" customHeight="1" x14ac:dyDescent="0.2">
      <c r="A43" s="155" t="s">
        <v>388</v>
      </c>
      <c r="B43" s="156">
        <v>8</v>
      </c>
      <c r="C43" s="58" t="s">
        <v>255</v>
      </c>
      <c r="D43" s="58">
        <v>4</v>
      </c>
      <c r="W43" s="10"/>
      <c r="X43" s="10"/>
      <c r="Y43" s="42" t="s">
        <v>233</v>
      </c>
      <c r="Z43" s="43">
        <v>15</v>
      </c>
      <c r="AC43" s="6" t="s">
        <v>411</v>
      </c>
      <c r="AD43" s="4">
        <v>33</v>
      </c>
      <c r="AP43" t="s">
        <v>401</v>
      </c>
      <c r="AQ43">
        <v>13</v>
      </c>
    </row>
    <row r="44" spans="1:43" ht="15.75" customHeight="1" thickBot="1" x14ac:dyDescent="0.25">
      <c r="A44" s="157" t="s">
        <v>412</v>
      </c>
      <c r="B44" s="158">
        <v>10</v>
      </c>
      <c r="C44" s="58" t="s">
        <v>284</v>
      </c>
      <c r="D44" s="58">
        <v>5</v>
      </c>
      <c r="W44" s="10"/>
      <c r="X44" s="10"/>
      <c r="Y44" s="42" t="s">
        <v>250</v>
      </c>
      <c r="Z44" s="43">
        <v>16</v>
      </c>
      <c r="AC44" s="6" t="s">
        <v>413</v>
      </c>
      <c r="AD44" s="4">
        <v>34</v>
      </c>
      <c r="AP44" t="s">
        <v>414</v>
      </c>
      <c r="AQ44">
        <v>14</v>
      </c>
    </row>
    <row r="45" spans="1:43" ht="16.5" x14ac:dyDescent="0.2">
      <c r="A45" s="153" t="s">
        <v>415</v>
      </c>
      <c r="B45" s="154"/>
      <c r="C45" s="58" t="s">
        <v>366</v>
      </c>
      <c r="D45" s="58">
        <v>6</v>
      </c>
      <c r="W45" s="10"/>
      <c r="X45" s="10"/>
      <c r="Y45" s="42" t="s">
        <v>261</v>
      </c>
      <c r="Z45" s="43">
        <v>17</v>
      </c>
      <c r="AC45" s="6" t="s">
        <v>416</v>
      </c>
      <c r="AD45" s="4">
        <v>35</v>
      </c>
      <c r="AP45" t="s">
        <v>417</v>
      </c>
      <c r="AQ45">
        <v>15</v>
      </c>
    </row>
    <row r="46" spans="1:43" ht="17" thickBot="1" x14ac:dyDescent="0.25">
      <c r="A46" s="157" t="s">
        <v>412</v>
      </c>
      <c r="B46" s="158">
        <v>10</v>
      </c>
      <c r="C46" s="58" t="s">
        <v>418</v>
      </c>
      <c r="D46" s="58">
        <v>7</v>
      </c>
      <c r="W46" s="10"/>
      <c r="X46" s="10"/>
      <c r="Y46" s="19" t="s">
        <v>272</v>
      </c>
      <c r="Z46" s="18">
        <v>18</v>
      </c>
      <c r="AA46" s="13"/>
      <c r="AB46" s="13"/>
      <c r="AC46" s="114" t="s">
        <v>419</v>
      </c>
      <c r="AD46" s="116">
        <v>36</v>
      </c>
      <c r="AP46" t="s">
        <v>420</v>
      </c>
      <c r="AQ46">
        <v>16</v>
      </c>
    </row>
    <row r="47" spans="1:43" ht="16.5" x14ac:dyDescent="0.2">
      <c r="C47" s="58" t="s">
        <v>299</v>
      </c>
      <c r="D47" s="58">
        <v>8</v>
      </c>
      <c r="W47" s="10"/>
      <c r="X47" s="10"/>
      <c r="Y47" s="19" t="s">
        <v>279</v>
      </c>
      <c r="Z47" s="18">
        <v>19</v>
      </c>
      <c r="AA47" s="13"/>
      <c r="AB47" s="13"/>
      <c r="AC47" s="114" t="s">
        <v>421</v>
      </c>
      <c r="AD47" s="116">
        <v>37</v>
      </c>
      <c r="AP47" t="s">
        <v>422</v>
      </c>
      <c r="AQ47">
        <v>17</v>
      </c>
    </row>
    <row r="48" spans="1:43" ht="17" thickBot="1" x14ac:dyDescent="0.25">
      <c r="W48" s="10"/>
      <c r="X48" s="10"/>
      <c r="Y48" s="19" t="s">
        <v>288</v>
      </c>
      <c r="Z48" s="18">
        <v>20</v>
      </c>
      <c r="AA48" s="13"/>
      <c r="AB48" s="13"/>
      <c r="AC48" s="115" t="s">
        <v>423</v>
      </c>
      <c r="AD48" s="117">
        <v>38</v>
      </c>
      <c r="AP48" t="s">
        <v>424</v>
      </c>
      <c r="AQ48">
        <v>18</v>
      </c>
    </row>
    <row r="49" spans="23:43" ht="16.5" x14ac:dyDescent="0.2">
      <c r="W49" s="10"/>
      <c r="X49" s="10"/>
      <c r="Y49" s="19" t="s">
        <v>296</v>
      </c>
      <c r="Z49" s="18">
        <v>21</v>
      </c>
      <c r="AA49" s="13"/>
      <c r="AB49" s="13"/>
      <c r="AC49" s="13"/>
      <c r="AD49" s="13"/>
      <c r="AP49" t="s">
        <v>425</v>
      </c>
      <c r="AQ49">
        <v>19</v>
      </c>
    </row>
    <row r="50" spans="23:43" ht="16.5" x14ac:dyDescent="0.2">
      <c r="W50" s="10"/>
      <c r="X50" s="10"/>
      <c r="Y50" s="19" t="s">
        <v>302</v>
      </c>
      <c r="Z50" s="18">
        <v>22</v>
      </c>
      <c r="AA50" s="13"/>
      <c r="AB50" s="13"/>
      <c r="AC50" s="13"/>
      <c r="AD50" s="13"/>
      <c r="AP50" t="s">
        <v>426</v>
      </c>
      <c r="AQ50">
        <v>20</v>
      </c>
    </row>
    <row r="51" spans="23:43" ht="16.5" x14ac:dyDescent="0.2">
      <c r="W51" s="10"/>
      <c r="X51" s="10"/>
      <c r="Y51" s="19" t="s">
        <v>307</v>
      </c>
      <c r="Z51" s="18">
        <v>23</v>
      </c>
      <c r="AA51" s="13"/>
      <c r="AB51" s="13"/>
      <c r="AC51" s="13"/>
      <c r="AD51" s="13"/>
      <c r="AP51" t="s">
        <v>427</v>
      </c>
      <c r="AQ51">
        <v>21</v>
      </c>
    </row>
    <row r="52" spans="23:43" x14ac:dyDescent="0.2">
      <c r="Y52" s="19" t="s">
        <v>311</v>
      </c>
      <c r="Z52" s="18">
        <v>24</v>
      </c>
      <c r="AA52" s="13"/>
      <c r="AB52" s="13"/>
      <c r="AC52" s="13"/>
      <c r="AD52" s="13"/>
    </row>
    <row r="53" spans="23:43" x14ac:dyDescent="0.2">
      <c r="Y53" s="19" t="s">
        <v>319</v>
      </c>
      <c r="Z53" s="18">
        <v>25</v>
      </c>
      <c r="AA53" s="13"/>
      <c r="AB53" s="13"/>
      <c r="AC53" s="13"/>
      <c r="AD53" s="13"/>
    </row>
    <row r="54" spans="23:43" ht="13.5" thickBot="1" x14ac:dyDescent="0.25">
      <c r="Y54" s="7" t="s">
        <v>428</v>
      </c>
      <c r="Z54" s="64">
        <v>26</v>
      </c>
      <c r="AA54" s="13"/>
      <c r="AB54" s="13"/>
      <c r="AC54" s="13"/>
      <c r="AD54" s="13"/>
    </row>
    <row r="55" spans="23:43" ht="16.5" x14ac:dyDescent="0.2">
      <c r="W55" s="57" t="s">
        <v>429</v>
      </c>
      <c r="X55" s="61"/>
      <c r="Y55" s="57" t="s">
        <v>430</v>
      </c>
      <c r="Z55" s="62"/>
      <c r="AA55" s="159" t="s">
        <v>431</v>
      </c>
      <c r="AB55" s="172"/>
      <c r="AC55" s="52"/>
      <c r="AD55" s="52"/>
    </row>
    <row r="56" spans="23:43" x14ac:dyDescent="0.2">
      <c r="W56" s="19" t="s">
        <v>393</v>
      </c>
      <c r="X56" s="43">
        <v>27</v>
      </c>
      <c r="Y56" s="42" t="s">
        <v>393</v>
      </c>
      <c r="Z56" s="43">
        <v>27</v>
      </c>
      <c r="AA56" s="173" t="s">
        <v>393</v>
      </c>
      <c r="AB56" s="174">
        <v>27</v>
      </c>
      <c r="AC56" s="52"/>
      <c r="AD56" s="52"/>
    </row>
    <row r="57" spans="23:43" x14ac:dyDescent="0.2">
      <c r="W57" s="42" t="s">
        <v>396</v>
      </c>
      <c r="X57" s="43">
        <v>28</v>
      </c>
      <c r="Y57" s="42" t="s">
        <v>396</v>
      </c>
      <c r="Z57" s="43">
        <v>28</v>
      </c>
      <c r="AA57" s="173" t="s">
        <v>396</v>
      </c>
      <c r="AB57" s="174">
        <v>28</v>
      </c>
      <c r="AC57" s="52"/>
      <c r="AD57" s="52"/>
    </row>
    <row r="58" spans="23:43" x14ac:dyDescent="0.2">
      <c r="W58" s="42" t="s">
        <v>399</v>
      </c>
      <c r="X58" s="43">
        <v>29</v>
      </c>
      <c r="Y58" s="42" t="s">
        <v>399</v>
      </c>
      <c r="Z58" s="43">
        <v>29</v>
      </c>
      <c r="AA58" s="173" t="s">
        <v>399</v>
      </c>
      <c r="AB58" s="174">
        <v>29</v>
      </c>
      <c r="AC58" s="52"/>
      <c r="AD58" s="52"/>
    </row>
    <row r="59" spans="23:43" x14ac:dyDescent="0.2">
      <c r="W59" s="42" t="s">
        <v>404</v>
      </c>
      <c r="X59" s="43">
        <v>30</v>
      </c>
      <c r="Y59" s="42" t="s">
        <v>404</v>
      </c>
      <c r="Z59" s="43">
        <v>30</v>
      </c>
      <c r="AA59" s="173" t="s">
        <v>404</v>
      </c>
      <c r="AB59" s="174">
        <v>30</v>
      </c>
      <c r="AC59" s="52"/>
      <c r="AD59" s="52"/>
    </row>
    <row r="60" spans="23:43" x14ac:dyDescent="0.2">
      <c r="W60" s="42" t="s">
        <v>408</v>
      </c>
      <c r="X60" s="43">
        <v>31</v>
      </c>
      <c r="Y60" s="42" t="s">
        <v>408</v>
      </c>
      <c r="Z60" s="43">
        <v>31</v>
      </c>
      <c r="AA60" s="173" t="s">
        <v>408</v>
      </c>
      <c r="AB60" s="174">
        <v>31</v>
      </c>
      <c r="AC60" s="52"/>
      <c r="AD60" s="52"/>
    </row>
    <row r="61" spans="23:43" x14ac:dyDescent="0.2">
      <c r="W61" s="42" t="s">
        <v>409</v>
      </c>
      <c r="X61" s="43">
        <v>32</v>
      </c>
      <c r="Y61" s="42" t="s">
        <v>409</v>
      </c>
      <c r="Z61" s="43">
        <v>32</v>
      </c>
      <c r="AA61" s="173" t="s">
        <v>409</v>
      </c>
      <c r="AB61" s="174">
        <v>32</v>
      </c>
      <c r="AC61" s="52"/>
      <c r="AD61" s="52"/>
    </row>
    <row r="62" spans="23:43" x14ac:dyDescent="0.2">
      <c r="W62" s="42" t="s">
        <v>411</v>
      </c>
      <c r="X62" s="43">
        <v>33</v>
      </c>
      <c r="Y62" s="42" t="s">
        <v>411</v>
      </c>
      <c r="Z62" s="43">
        <v>33</v>
      </c>
      <c r="AA62" s="173" t="s">
        <v>411</v>
      </c>
      <c r="AB62" s="174">
        <v>33</v>
      </c>
      <c r="AC62" s="52"/>
      <c r="AD62" s="52"/>
    </row>
    <row r="63" spans="23:43" x14ac:dyDescent="0.2">
      <c r="W63" s="42" t="s">
        <v>413</v>
      </c>
      <c r="X63" s="43">
        <v>34</v>
      </c>
      <c r="Y63" s="42" t="s">
        <v>413</v>
      </c>
      <c r="Z63" s="43">
        <v>34</v>
      </c>
      <c r="AA63" s="173" t="s">
        <v>413</v>
      </c>
      <c r="AB63" s="174">
        <v>34</v>
      </c>
      <c r="AC63" s="52"/>
      <c r="AD63" s="52"/>
    </row>
    <row r="64" spans="23:43" x14ac:dyDescent="0.2">
      <c r="W64" s="42" t="s">
        <v>416</v>
      </c>
      <c r="X64" s="43">
        <v>35</v>
      </c>
      <c r="Y64" s="42" t="s">
        <v>416</v>
      </c>
      <c r="Z64" s="43">
        <v>35</v>
      </c>
      <c r="AA64" s="173" t="s">
        <v>416</v>
      </c>
      <c r="AB64" s="174">
        <v>35</v>
      </c>
      <c r="AC64" s="52"/>
      <c r="AD64" s="52"/>
    </row>
    <row r="65" spans="23:30" x14ac:dyDescent="0.2">
      <c r="W65" s="19" t="s">
        <v>419</v>
      </c>
      <c r="X65" s="43">
        <v>36</v>
      </c>
      <c r="Y65" s="42" t="s">
        <v>419</v>
      </c>
      <c r="Z65" s="43">
        <v>36</v>
      </c>
      <c r="AA65" s="173" t="s">
        <v>419</v>
      </c>
      <c r="AB65" s="174">
        <v>36</v>
      </c>
      <c r="AC65" s="52"/>
      <c r="AD65" s="52"/>
    </row>
    <row r="66" spans="23:30" x14ac:dyDescent="0.2">
      <c r="W66" s="42" t="s">
        <v>421</v>
      </c>
      <c r="X66" s="43">
        <v>37</v>
      </c>
      <c r="Y66" s="42" t="s">
        <v>421</v>
      </c>
      <c r="Z66" s="43">
        <v>37</v>
      </c>
      <c r="AA66" s="173" t="s">
        <v>421</v>
      </c>
      <c r="AB66" s="174">
        <v>37</v>
      </c>
      <c r="AC66" s="52"/>
      <c r="AD66" s="52"/>
    </row>
    <row r="67" spans="23:30" ht="13.5" thickBot="1" x14ac:dyDescent="0.25">
      <c r="W67" s="49" t="s">
        <v>423</v>
      </c>
      <c r="X67" s="56">
        <v>38</v>
      </c>
      <c r="Y67" s="49" t="s">
        <v>423</v>
      </c>
      <c r="Z67" s="56">
        <v>38</v>
      </c>
      <c r="AA67" s="173" t="s">
        <v>423</v>
      </c>
      <c r="AB67" s="174">
        <v>38</v>
      </c>
      <c r="AC67" s="52"/>
      <c r="AD67" s="52"/>
    </row>
    <row r="68" spans="23:30" ht="16.5" x14ac:dyDescent="0.2">
      <c r="W68" s="10"/>
      <c r="X68" s="10"/>
      <c r="Y68" s="51" t="s">
        <v>432</v>
      </c>
      <c r="Z68" s="223"/>
      <c r="AA68" s="225" t="s">
        <v>7877</v>
      </c>
      <c r="AB68" s="226"/>
      <c r="AC68" s="225" t="s">
        <v>7878</v>
      </c>
      <c r="AD68" s="226"/>
    </row>
    <row r="69" spans="23:30" ht="16.5" x14ac:dyDescent="0.2">
      <c r="W69" s="10"/>
      <c r="X69" s="10"/>
      <c r="Y69" s="42" t="s">
        <v>393</v>
      </c>
      <c r="Z69" s="52">
        <v>27</v>
      </c>
      <c r="AA69" s="227" t="s">
        <v>393</v>
      </c>
      <c r="AB69" s="228">
        <v>27</v>
      </c>
      <c r="AC69" s="227" t="s">
        <v>393</v>
      </c>
      <c r="AD69" s="228">
        <v>27</v>
      </c>
    </row>
    <row r="70" spans="23:30" ht="16.5" x14ac:dyDescent="0.2">
      <c r="W70" s="10"/>
      <c r="X70" s="10"/>
      <c r="Y70" s="42" t="s">
        <v>396</v>
      </c>
      <c r="Z70" s="52">
        <v>28</v>
      </c>
      <c r="AA70" s="227" t="s">
        <v>396</v>
      </c>
      <c r="AB70" s="228">
        <v>28</v>
      </c>
      <c r="AC70" s="227" t="s">
        <v>396</v>
      </c>
      <c r="AD70" s="228">
        <v>28</v>
      </c>
    </row>
    <row r="71" spans="23:30" ht="16.5" x14ac:dyDescent="0.2">
      <c r="W71" s="10"/>
      <c r="X71" s="10"/>
      <c r="Y71" s="42" t="s">
        <v>399</v>
      </c>
      <c r="Z71" s="52">
        <v>29</v>
      </c>
      <c r="AA71" s="227" t="s">
        <v>399</v>
      </c>
      <c r="AB71" s="228">
        <v>29</v>
      </c>
      <c r="AC71" s="227" t="s">
        <v>399</v>
      </c>
      <c r="AD71" s="228">
        <v>29</v>
      </c>
    </row>
    <row r="72" spans="23:30" ht="16.5" x14ac:dyDescent="0.2">
      <c r="W72" s="10"/>
      <c r="X72" s="10"/>
      <c r="Y72" s="42" t="s">
        <v>404</v>
      </c>
      <c r="Z72" s="52">
        <v>30</v>
      </c>
      <c r="AA72" s="227" t="s">
        <v>404</v>
      </c>
      <c r="AB72" s="228">
        <v>30</v>
      </c>
      <c r="AC72" s="227" t="s">
        <v>404</v>
      </c>
      <c r="AD72" s="228">
        <v>30</v>
      </c>
    </row>
    <row r="73" spans="23:30" ht="16.5" x14ac:dyDescent="0.2">
      <c r="W73" s="10"/>
      <c r="X73" s="10"/>
      <c r="Y73" s="19" t="s">
        <v>408</v>
      </c>
      <c r="Z73" s="52">
        <v>31</v>
      </c>
      <c r="AA73" s="227" t="s">
        <v>408</v>
      </c>
      <c r="AB73" s="228">
        <v>31</v>
      </c>
      <c r="AC73" s="227" t="s">
        <v>408</v>
      </c>
      <c r="AD73" s="228">
        <v>31</v>
      </c>
    </row>
    <row r="74" spans="23:30" ht="16.5" x14ac:dyDescent="0.2">
      <c r="W74" s="10"/>
      <c r="X74" s="10"/>
      <c r="Y74" s="19" t="s">
        <v>409</v>
      </c>
      <c r="Z74" s="52">
        <v>32</v>
      </c>
      <c r="AA74" s="227" t="s">
        <v>409</v>
      </c>
      <c r="AB74" s="228">
        <v>32</v>
      </c>
      <c r="AC74" s="227" t="s">
        <v>409</v>
      </c>
      <c r="AD74" s="228">
        <v>32</v>
      </c>
    </row>
    <row r="75" spans="23:30" ht="16.5" x14ac:dyDescent="0.2">
      <c r="W75" s="10"/>
      <c r="X75" s="10"/>
      <c r="Y75" s="19" t="s">
        <v>411</v>
      </c>
      <c r="Z75" s="52">
        <v>33</v>
      </c>
      <c r="AA75" s="227" t="s">
        <v>411</v>
      </c>
      <c r="AB75" s="228">
        <v>33</v>
      </c>
      <c r="AC75" s="227" t="s">
        <v>411</v>
      </c>
      <c r="AD75" s="228">
        <v>33</v>
      </c>
    </row>
    <row r="76" spans="23:30" ht="16.5" x14ac:dyDescent="0.2">
      <c r="W76" s="10"/>
      <c r="X76" s="10"/>
      <c r="Y76" s="19" t="s">
        <v>413</v>
      </c>
      <c r="Z76" s="52">
        <v>34</v>
      </c>
      <c r="AA76" s="227" t="s">
        <v>413</v>
      </c>
      <c r="AB76" s="228">
        <v>34</v>
      </c>
      <c r="AC76" s="227" t="s">
        <v>413</v>
      </c>
      <c r="AD76" s="228">
        <v>34</v>
      </c>
    </row>
    <row r="77" spans="23:30" ht="16.5" x14ac:dyDescent="0.2">
      <c r="W77" s="10"/>
      <c r="X77" s="10"/>
      <c r="Y77" s="19" t="s">
        <v>416</v>
      </c>
      <c r="Z77" s="52">
        <v>35</v>
      </c>
      <c r="AA77" s="227" t="s">
        <v>416</v>
      </c>
      <c r="AB77" s="228">
        <v>35</v>
      </c>
      <c r="AC77" s="227" t="s">
        <v>416</v>
      </c>
      <c r="AD77" s="228">
        <v>35</v>
      </c>
    </row>
    <row r="78" spans="23:30" ht="16.5" x14ac:dyDescent="0.2">
      <c r="W78" s="10"/>
      <c r="X78" s="10"/>
      <c r="Y78" s="19" t="s">
        <v>419</v>
      </c>
      <c r="Z78" s="52">
        <v>36</v>
      </c>
      <c r="AA78" s="227" t="s">
        <v>419</v>
      </c>
      <c r="AB78" s="228">
        <v>36</v>
      </c>
      <c r="AC78" s="227" t="s">
        <v>419</v>
      </c>
      <c r="AD78" s="228">
        <v>36</v>
      </c>
    </row>
    <row r="79" spans="23:30" x14ac:dyDescent="0.2">
      <c r="Y79" s="19" t="s">
        <v>421</v>
      </c>
      <c r="Z79" s="52">
        <v>37</v>
      </c>
      <c r="AA79" s="227" t="s">
        <v>421</v>
      </c>
      <c r="AB79" s="228">
        <v>37</v>
      </c>
      <c r="AC79" s="227" t="s">
        <v>421</v>
      </c>
      <c r="AD79" s="228">
        <v>37</v>
      </c>
    </row>
    <row r="80" spans="23:30" x14ac:dyDescent="0.2">
      <c r="Y80" s="19" t="s">
        <v>423</v>
      </c>
      <c r="Z80" s="52">
        <v>38</v>
      </c>
      <c r="AA80" s="227" t="s">
        <v>423</v>
      </c>
      <c r="AB80" s="228">
        <v>38</v>
      </c>
      <c r="AC80" s="227" t="s">
        <v>423</v>
      </c>
      <c r="AD80" s="228">
        <v>38</v>
      </c>
    </row>
    <row r="81" spans="25:30" ht="13.5" thickBot="1" x14ac:dyDescent="0.25">
      <c r="Y81" s="7" t="s">
        <v>433</v>
      </c>
      <c r="Z81" s="224">
        <v>39</v>
      </c>
      <c r="AA81" s="229" t="s">
        <v>433</v>
      </c>
      <c r="AB81" s="230">
        <v>39</v>
      </c>
      <c r="AC81" s="229" t="s">
        <v>433</v>
      </c>
      <c r="AD81" s="230">
        <v>39</v>
      </c>
    </row>
    <row r="114" spans="27:30" x14ac:dyDescent="0.2">
      <c r="AA114" s="111"/>
      <c r="AB114" s="111"/>
      <c r="AC114" s="111"/>
      <c r="AD114" s="111"/>
    </row>
    <row r="115" spans="27:30" x14ac:dyDescent="0.2">
      <c r="AA115" s="111"/>
      <c r="AB115" s="111"/>
      <c r="AC115" s="111"/>
      <c r="AD115" s="111"/>
    </row>
    <row r="116" spans="27:30" x14ac:dyDescent="0.2">
      <c r="AA116" s="111"/>
      <c r="AB116" s="111"/>
      <c r="AC116" s="111"/>
      <c r="AD116" s="111"/>
    </row>
    <row r="117" spans="27:30" x14ac:dyDescent="0.2">
      <c r="AA117" s="111"/>
      <c r="AB117" s="111"/>
      <c r="AC117" s="111"/>
      <c r="AD117" s="111"/>
    </row>
  </sheetData>
  <sheetProtection algorithmName="SHA-512" hashValue="2HE7IRxdcPDZT6oZzXlOpIfHglTJuO3NziYEtMNEyEDCxmOss5vXm/1rdPAEJwwlhOr2F9t5u6W+Rs05W4TSag==" saltValue="5C27qeudF/ZuDAhWNTo+yg==" spinCount="100000" sheet="1" formatColumns="0" formatRows="0"/>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scale="52" orientation="portrait" horizontalDpi="300" verticalDpi="300" r:id="rId1"/>
  <headerFooter alignWithMargins="0"/>
  <colBreaks count="4" manualBreakCount="4">
    <brk id="34" max="81" man="1"/>
    <brk id="40" max="81" man="1"/>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BD472"/>
  <sheetViews>
    <sheetView topLeftCell="AL66" zoomScale="70" zoomScaleNormal="70" workbookViewId="0">
      <selection activeCell="BA77" sqref="BA77"/>
    </sheetView>
  </sheetViews>
  <sheetFormatPr defaultColWidth="8.90625" defaultRowHeight="13" x14ac:dyDescent="0.2"/>
  <cols>
    <col min="2" max="2" width="10.08984375" bestFit="1" customWidth="1"/>
    <col min="9" max="9" width="8.90625" customWidth="1"/>
    <col min="25" max="25" width="9"/>
    <col min="36" max="36" width="9"/>
    <col min="45" max="45" width="23.453125" customWidth="1"/>
    <col min="57" max="57" width="23.90625" bestFit="1" customWidth="1"/>
  </cols>
  <sheetData>
    <row r="68" spans="2:56" ht="13.5" thickBot="1" x14ac:dyDescent="0.25"/>
    <row r="69" spans="2:56" ht="18" customHeight="1" thickBot="1" x14ac:dyDescent="0.25">
      <c r="C69" s="892" t="s">
        <v>95</v>
      </c>
      <c r="D69" s="900" t="s">
        <v>96</v>
      </c>
      <c r="E69" s="903" t="s">
        <v>97</v>
      </c>
      <c r="F69" s="904" t="s">
        <v>98</v>
      </c>
      <c r="G69" s="891" t="s">
        <v>99</v>
      </c>
      <c r="H69" s="891" t="s">
        <v>434</v>
      </c>
      <c r="I69" s="714" t="s">
        <v>101</v>
      </c>
      <c r="J69" s="714" t="s">
        <v>435</v>
      </c>
      <c r="K69" s="714" t="s">
        <v>103</v>
      </c>
      <c r="L69" s="785" t="s">
        <v>436</v>
      </c>
      <c r="M69" s="690"/>
      <c r="N69" s="690"/>
      <c r="O69" s="690"/>
      <c r="P69" s="14"/>
      <c r="Q69" s="66" t="s">
        <v>104</v>
      </c>
      <c r="R69" s="15"/>
      <c r="S69" s="15"/>
      <c r="T69" s="15"/>
      <c r="U69" s="15"/>
      <c r="V69" s="15"/>
      <c r="W69" s="15"/>
      <c r="X69" s="15"/>
      <c r="Y69" s="175"/>
      <c r="Z69" s="100" t="s">
        <v>437</v>
      </c>
      <c r="AA69" s="895" t="s">
        <v>106</v>
      </c>
      <c r="AB69" s="778" t="s">
        <v>107</v>
      </c>
      <c r="AC69" s="778" t="s">
        <v>108</v>
      </c>
      <c r="AD69" s="714" t="s">
        <v>109</v>
      </c>
      <c r="AE69" s="891" t="s">
        <v>438</v>
      </c>
      <c r="AF69" s="891" t="s">
        <v>439</v>
      </c>
      <c r="AG69" s="891" t="s">
        <v>185</v>
      </c>
      <c r="AH69" s="714" t="s">
        <v>111</v>
      </c>
      <c r="AI69" s="714" t="s">
        <v>440</v>
      </c>
      <c r="AJ69" s="714" t="s">
        <v>441</v>
      </c>
      <c r="AK69" s="714" t="s">
        <v>442</v>
      </c>
      <c r="AL69" s="714" t="s">
        <v>443</v>
      </c>
      <c r="AM69" s="714" t="s">
        <v>444</v>
      </c>
      <c r="AN69" s="714" t="s">
        <v>445</v>
      </c>
      <c r="AO69" s="714" t="s">
        <v>446</v>
      </c>
      <c r="AP69" s="714" t="s">
        <v>447</v>
      </c>
      <c r="AQ69" s="886" t="s">
        <v>114</v>
      </c>
      <c r="AR69" s="20"/>
      <c r="AS69" s="20"/>
      <c r="AT69" s="20"/>
      <c r="AU69" s="20"/>
      <c r="AV69" s="20"/>
      <c r="AW69" s="20"/>
      <c r="AX69" s="20"/>
      <c r="AY69" s="20"/>
      <c r="AZ69" s="20"/>
      <c r="BA69" s="20"/>
      <c r="BB69" s="20"/>
      <c r="BC69" s="20"/>
      <c r="BD69" s="20"/>
    </row>
    <row r="70" spans="2:56" ht="18" customHeight="1" thickBot="1" x14ac:dyDescent="0.25">
      <c r="C70" s="893"/>
      <c r="D70" s="901"/>
      <c r="E70" s="566"/>
      <c r="F70" s="589"/>
      <c r="G70" s="849"/>
      <c r="H70" s="849"/>
      <c r="I70" s="563"/>
      <c r="J70" s="563"/>
      <c r="K70" s="563"/>
      <c r="L70" s="598"/>
      <c r="M70" s="691"/>
      <c r="N70" s="691"/>
      <c r="O70" s="691"/>
      <c r="P70" s="898" t="s">
        <v>448</v>
      </c>
      <c r="Q70" s="563" t="s">
        <v>154</v>
      </c>
      <c r="R70" s="899" t="s">
        <v>155</v>
      </c>
      <c r="S70" s="138"/>
      <c r="T70" s="138"/>
      <c r="U70" s="138"/>
      <c r="V70" s="139"/>
      <c r="W70" s="205"/>
      <c r="X70" s="205"/>
      <c r="Y70" s="889" t="s">
        <v>156</v>
      </c>
      <c r="Z70" s="889" t="s">
        <v>449</v>
      </c>
      <c r="AA70" s="896"/>
      <c r="AB70" s="564"/>
      <c r="AC70" s="564"/>
      <c r="AD70" s="563"/>
      <c r="AE70" s="849"/>
      <c r="AF70" s="849"/>
      <c r="AG70" s="849"/>
      <c r="AH70" s="563"/>
      <c r="AI70" s="563"/>
      <c r="AJ70" s="563"/>
      <c r="AK70" s="563"/>
      <c r="AL70" s="563"/>
      <c r="AM70" s="563"/>
      <c r="AN70" s="563"/>
      <c r="AO70" s="563"/>
      <c r="AP70" s="563"/>
      <c r="AQ70" s="887"/>
      <c r="AR70" s="20"/>
      <c r="AS70" s="20"/>
      <c r="AT70" s="20"/>
      <c r="AU70" s="20"/>
      <c r="AV70" s="20"/>
      <c r="AW70" s="20"/>
      <c r="AX70" s="20"/>
      <c r="AY70" s="20"/>
      <c r="AZ70" s="20"/>
      <c r="BA70" s="20"/>
      <c r="BB70" s="20"/>
      <c r="BC70" s="20"/>
      <c r="BD70" s="20"/>
    </row>
    <row r="71" spans="2:56" ht="17" thickBot="1" x14ac:dyDescent="0.25">
      <c r="C71" s="893"/>
      <c r="D71" s="901"/>
      <c r="E71" s="566"/>
      <c r="F71" s="589"/>
      <c r="G71" s="849"/>
      <c r="H71" s="849"/>
      <c r="I71" s="563"/>
      <c r="J71" s="563"/>
      <c r="K71" s="563"/>
      <c r="L71" s="598"/>
      <c r="M71" s="691"/>
      <c r="N71" s="691"/>
      <c r="O71" s="691"/>
      <c r="P71" s="564"/>
      <c r="Q71" s="563"/>
      <c r="R71" s="598"/>
      <c r="S71" s="99" t="s">
        <v>450</v>
      </c>
      <c r="T71" s="905" t="s">
        <v>158</v>
      </c>
      <c r="U71" s="906"/>
      <c r="V71" s="99" t="s">
        <v>159</v>
      </c>
      <c r="W71" s="110" t="s">
        <v>160</v>
      </c>
      <c r="X71" s="110" t="s">
        <v>451</v>
      </c>
      <c r="Y71" s="707"/>
      <c r="Z71" s="707"/>
      <c r="AA71" s="896"/>
      <c r="AB71" s="564"/>
      <c r="AC71" s="564"/>
      <c r="AD71" s="563"/>
      <c r="AE71" s="849"/>
      <c r="AF71" s="849"/>
      <c r="AG71" s="849"/>
      <c r="AH71" s="563"/>
      <c r="AI71" s="563"/>
      <c r="AJ71" s="563"/>
      <c r="AK71" s="563"/>
      <c r="AL71" s="563"/>
      <c r="AM71" s="563"/>
      <c r="AN71" s="563"/>
      <c r="AO71" s="563"/>
      <c r="AP71" s="563"/>
      <c r="AQ71" s="887"/>
      <c r="AR71" s="20"/>
      <c r="AS71" s="20"/>
      <c r="AT71" s="20"/>
      <c r="AU71" s="20"/>
      <c r="AV71" s="20"/>
      <c r="AW71" s="20"/>
      <c r="AX71" s="20"/>
      <c r="AY71" s="20"/>
      <c r="AZ71" s="20"/>
      <c r="BA71" s="20"/>
      <c r="BB71" s="20"/>
      <c r="BC71" s="20"/>
      <c r="BD71" s="20"/>
    </row>
    <row r="72" spans="2:56" ht="118.5" thickBot="1" x14ac:dyDescent="0.25">
      <c r="C72" s="894"/>
      <c r="D72" s="902"/>
      <c r="E72" s="567"/>
      <c r="F72" s="590"/>
      <c r="G72" s="850"/>
      <c r="H72" s="850"/>
      <c r="I72" s="715"/>
      <c r="J72" s="715"/>
      <c r="K72" s="715"/>
      <c r="L72" s="692"/>
      <c r="M72" s="693"/>
      <c r="N72" s="693"/>
      <c r="O72" s="693"/>
      <c r="P72" s="565"/>
      <c r="Q72" s="715"/>
      <c r="R72" s="16" t="s">
        <v>162</v>
      </c>
      <c r="S72" s="100" t="s">
        <v>452</v>
      </c>
      <c r="T72" s="100" t="s">
        <v>453</v>
      </c>
      <c r="U72" s="100" t="s">
        <v>454</v>
      </c>
      <c r="V72" s="100" t="s">
        <v>455</v>
      </c>
      <c r="W72" s="109" t="s">
        <v>456</v>
      </c>
      <c r="X72" s="109" t="s">
        <v>457</v>
      </c>
      <c r="Y72" s="16" t="s">
        <v>169</v>
      </c>
      <c r="Z72" s="890"/>
      <c r="AA72" s="897"/>
      <c r="AB72" s="565"/>
      <c r="AC72" s="565"/>
      <c r="AD72" s="715"/>
      <c r="AE72" s="850"/>
      <c r="AF72" s="850"/>
      <c r="AG72" s="850"/>
      <c r="AH72" s="715"/>
      <c r="AI72" s="715"/>
      <c r="AJ72" s="715"/>
      <c r="AK72" s="715"/>
      <c r="AL72" s="715"/>
      <c r="AM72" s="715"/>
      <c r="AN72" s="715"/>
      <c r="AO72" s="715"/>
      <c r="AP72" s="715"/>
      <c r="AQ72" s="888"/>
      <c r="AR72" s="20"/>
      <c r="AS72" s="21" t="s">
        <v>458</v>
      </c>
      <c r="AT72" s="95" t="s">
        <v>459</v>
      </c>
      <c r="AU72" s="95" t="s">
        <v>460</v>
      </c>
      <c r="AV72" s="21" t="s">
        <v>461</v>
      </c>
      <c r="AW72" s="95" t="s">
        <v>462</v>
      </c>
      <c r="AX72" s="21" t="s">
        <v>463</v>
      </c>
      <c r="AY72" s="21" t="s">
        <v>464</v>
      </c>
      <c r="AZ72" s="21" t="s">
        <v>465</v>
      </c>
      <c r="BA72" s="21" t="s">
        <v>7887</v>
      </c>
      <c r="BB72" s="21"/>
      <c r="BC72" s="20"/>
      <c r="BD72" s="22" t="s">
        <v>151</v>
      </c>
    </row>
    <row r="73" spans="2:56" ht="12.65" customHeight="1" x14ac:dyDescent="0.2">
      <c r="B73" s="12" t="s">
        <v>466</v>
      </c>
      <c r="C73" s="87">
        <v>1</v>
      </c>
      <c r="D73" s="112">
        <f>IFERROR(VLOOKUP(実施計画様式!D75,―!A$38:B$40,2,FALSE),0)</f>
        <v>4</v>
      </c>
      <c r="E73" s="113">
        <f>IFERROR(VLOOKUP(実施計画様式!E75,―!$C$40:$D$47,2,FALSE),0)</f>
        <v>2</v>
      </c>
      <c r="F73" s="87">
        <f>IFERROR(VLOOKUP(実施計画様式!F75,―!$E$2:$F$2,2,FALSE),0)</f>
        <v>2</v>
      </c>
      <c r="G73" s="87">
        <f>IFERROR(VLOOKUP(実施計画様式!G75,―!$G$2:$H$2,2,FALSE),0)</f>
        <v>2</v>
      </c>
      <c r="H73" s="87">
        <f>IFERROR(VLOOKUP(実施計画様式!H75,―!$I$2:$J$2,2,FALSE),0)</f>
        <v>2</v>
      </c>
      <c r="I73" s="87"/>
      <c r="J73" s="87">
        <f>IFERROR(VLOOKUP(実施計画様式!J75,―!$K$4:$L$8,2,FALSE),0)</f>
        <v>2</v>
      </c>
      <c r="K73" s="87">
        <f>IFERROR(VLOOKUP(実施計画様式!K75,―!$M$2:$N$2,2,FALSE),0)</f>
        <v>2</v>
      </c>
      <c r="L73" s="87">
        <v>99</v>
      </c>
      <c r="M73" s="87"/>
      <c r="N73" s="87"/>
      <c r="O73" s="87"/>
      <c r="P73" s="87"/>
      <c r="Q73" s="87"/>
      <c r="R73" s="87"/>
      <c r="S73" s="87"/>
      <c r="T73" s="87"/>
      <c r="U73" s="87"/>
      <c r="V73" s="87"/>
      <c r="W73" s="87"/>
      <c r="X73" s="87"/>
      <c r="Y73" s="87"/>
      <c r="Z73" s="87"/>
      <c r="AA73" s="87"/>
      <c r="AB73" s="87">
        <f>IFERROR(VLOOKUP(実施計画様式!AB75,―!$Q$2:$R$3,2,FALSE),0)</f>
        <v>1</v>
      </c>
      <c r="AC73" s="87">
        <f>IFERROR(VLOOKUP(実施計画様式!AC75,―!$S$2:$T$3,2,FALSE),0)</f>
        <v>2</v>
      </c>
      <c r="AD73" s="87">
        <f>IFERROR(VLOOKUP(実施計画様式!AD75,―!$U$2:$V$3,2,FALSE),0)</f>
        <v>1</v>
      </c>
      <c r="AE73" s="87">
        <f>IFERROR(VLOOKUP(実施計画様式!AE75,―!$AH$2:$AI$40,2,FALSE),0)</f>
        <v>27</v>
      </c>
      <c r="AF73" s="87"/>
      <c r="AG73" s="87">
        <f>IFERROR(VLOOKUP(実施計画様式!AG75,―!$AH$2:$AI$40,2,FALSE),0)</f>
        <v>38</v>
      </c>
      <c r="AH73" s="87"/>
      <c r="AI73" s="87"/>
      <c r="AJ73" s="87">
        <f>IFERROR(VLOOKUP(実施計画様式!AJ75,参考資料1_対象分野リスト!$C$3:$D$64,2,FALSE),0)</f>
        <v>1</v>
      </c>
      <c r="AK73" s="87"/>
      <c r="AL73" s="87"/>
      <c r="AM73" s="87"/>
      <c r="AN73" s="87"/>
      <c r="AO73" s="87"/>
      <c r="AP73" s="87"/>
      <c r="AQ73" s="87">
        <f>IFERROR(VLOOKUP(実施計画様式!AR75,―!$AE$13:$AF$18,2,FALSE),0)</f>
        <v>7</v>
      </c>
      <c r="AS73">
        <v>99</v>
      </c>
      <c r="AT73">
        <v>99</v>
      </c>
      <c r="AU73">
        <v>99</v>
      </c>
      <c r="AV73">
        <v>99</v>
      </c>
      <c r="BD73" s="87" t="str">
        <f>IF(実施計画様式!F75="","",IF(PRODUCT(D73:AQ73)=0,"error",""))</f>
        <v/>
      </c>
    </row>
    <row r="74" spans="2:56" ht="12.65" customHeight="1" x14ac:dyDescent="0.2">
      <c r="B74" s="12" t="s">
        <v>467</v>
      </c>
      <c r="C74" s="87">
        <v>2</v>
      </c>
      <c r="D74" s="88">
        <f>IFERROR(VLOOKUP(実施計画様式!D76,―!A$38:B$40,2,FALSE),0)</f>
        <v>0</v>
      </c>
      <c r="E74" s="87">
        <f>IFERROR(VLOOKUP(実施計画様式!E76,―!$C$40:$D$47,2,FALSE),0)</f>
        <v>0</v>
      </c>
      <c r="F74" s="87">
        <f>IFERROR(VLOOKUP(実施計画様式!F76,―!$E$2:$F$2,2,FALSE),0)</f>
        <v>0</v>
      </c>
      <c r="G74" s="87">
        <f>IFERROR(VLOOKUP(実施計画様式!G76,―!$G$2:$H$2,2,FALSE),0)</f>
        <v>0</v>
      </c>
      <c r="H74" s="87">
        <f>IFERROR(VLOOKUP(実施計画様式!H76,―!$I$2:$J$2,2,FALSE),0)</f>
        <v>0</v>
      </c>
      <c r="I74" s="87"/>
      <c r="J74" s="87">
        <f>IFERROR(VLOOKUP(実施計画様式!J76,―!$K$4:$L$8,2,FALSE),0)</f>
        <v>0</v>
      </c>
      <c r="K74" s="87">
        <f>IFERROR(VLOOKUP(実施計画様式!K76,―!$M$2:$N$2,2,FALSE),0)</f>
        <v>0</v>
      </c>
      <c r="L74" s="87">
        <v>99</v>
      </c>
      <c r="M74" s="87"/>
      <c r="N74" s="87"/>
      <c r="O74" s="87"/>
      <c r="P74" s="87"/>
      <c r="Q74" s="87"/>
      <c r="R74" s="87"/>
      <c r="S74" s="87"/>
      <c r="T74" s="87"/>
      <c r="U74" s="87"/>
      <c r="V74" s="87"/>
      <c r="W74" s="87"/>
      <c r="X74" s="87"/>
      <c r="Y74" s="87"/>
      <c r="Z74" s="87"/>
      <c r="AA74" s="87"/>
      <c r="AB74" s="87">
        <f>IFERROR(VLOOKUP(実施計画様式!AB76,―!$Q$2:$R$3,2,FALSE),0)</f>
        <v>0</v>
      </c>
      <c r="AC74" s="87">
        <f>IFERROR(VLOOKUP(実施計画様式!AC76,―!$S$2:$T$3,2,FALSE),0)</f>
        <v>0</v>
      </c>
      <c r="AD74" s="87">
        <f>IFERROR(VLOOKUP(実施計画様式!AD76,―!$U$2:$V$3,2,FALSE),0)</f>
        <v>0</v>
      </c>
      <c r="AE74" s="87">
        <f>IFERROR(VLOOKUP(実施計画様式!AE76,―!$AH$2:$AI$40,2,FALSE),0)</f>
        <v>0</v>
      </c>
      <c r="AF74" s="87"/>
      <c r="AG74" s="87">
        <f>IFERROR(VLOOKUP(実施計画様式!AG76,―!$AH$2:$AI$40,2,FALSE),0)</f>
        <v>0</v>
      </c>
      <c r="AH74" s="87"/>
      <c r="AI74" s="87"/>
      <c r="AJ74" s="87">
        <f>IFERROR(VLOOKUP(実施計画様式!AJ76,参考資料1_対象分野リスト!$C$3:$D$64,2,FALSE),0)</f>
        <v>0</v>
      </c>
      <c r="AK74" s="87"/>
      <c r="AL74" s="87"/>
      <c r="AM74" s="87"/>
      <c r="AN74" s="87"/>
      <c r="AO74" s="87"/>
      <c r="AP74" s="87"/>
      <c r="AQ74" s="87">
        <f>IFERROR(VLOOKUP(実施計画様式!AR76,―!$AE$13:$AF$18,2,FALSE),0)</f>
        <v>0</v>
      </c>
      <c r="AS74">
        <v>99</v>
      </c>
      <c r="AT74">
        <v>99</v>
      </c>
      <c r="AU74">
        <v>99</v>
      </c>
      <c r="AV74">
        <v>99</v>
      </c>
      <c r="BD74" s="87" t="str">
        <f>IF(実施計画様式!F76="","",IF(PRODUCT(D74:AQ74)=0,"error",""))</f>
        <v/>
      </c>
    </row>
    <row r="75" spans="2:56" ht="12.65" customHeight="1" x14ac:dyDescent="0.2">
      <c r="B75" s="12" t="s">
        <v>468</v>
      </c>
      <c r="C75" s="87">
        <v>3</v>
      </c>
      <c r="D75" s="88">
        <f>IFERROR(VLOOKUP(実施計画様式!D77,―!A$38:B$40,2,FALSE),0)</f>
        <v>0</v>
      </c>
      <c r="E75" s="87">
        <f>IFERROR(VLOOKUP(実施計画様式!E77,―!$C$40:$D$47,2,FALSE),0)</f>
        <v>0</v>
      </c>
      <c r="F75" s="87">
        <f>IFERROR(VLOOKUP(実施計画様式!F77,―!$E$2:$F$2,2,FALSE),0)</f>
        <v>0</v>
      </c>
      <c r="G75" s="87">
        <f>IFERROR(VLOOKUP(実施計画様式!G77,―!$G$2:$H$2,2,FALSE),0)</f>
        <v>0</v>
      </c>
      <c r="H75" s="87">
        <f>IFERROR(VLOOKUP(実施計画様式!H77,―!$I$2:$J$2,2,FALSE),0)</f>
        <v>0</v>
      </c>
      <c r="I75" s="87"/>
      <c r="J75" s="87">
        <f>IFERROR(VLOOKUP(実施計画様式!J77,―!$K$4:$L$8,2,FALSE),0)</f>
        <v>0</v>
      </c>
      <c r="K75" s="87">
        <f>IFERROR(VLOOKUP(実施計画様式!K77,―!$M$2:$N$2,2,FALSE),0)</f>
        <v>0</v>
      </c>
      <c r="L75" s="87">
        <v>99</v>
      </c>
      <c r="M75" s="87"/>
      <c r="N75" s="87"/>
      <c r="O75" s="87"/>
      <c r="P75" s="87"/>
      <c r="Q75" s="87"/>
      <c r="R75" s="87"/>
      <c r="S75" s="87"/>
      <c r="T75" s="87"/>
      <c r="U75" s="87"/>
      <c r="V75" s="87"/>
      <c r="W75" s="87"/>
      <c r="X75" s="87"/>
      <c r="Y75" s="87"/>
      <c r="Z75" s="87"/>
      <c r="AA75" s="87"/>
      <c r="AB75" s="87">
        <f>IFERROR(VLOOKUP(実施計画様式!AB77,―!$Q$2:$R$3,2,FALSE),0)</f>
        <v>0</v>
      </c>
      <c r="AC75" s="87">
        <f>IFERROR(VLOOKUP(実施計画様式!AC77,―!$S$2:$T$3,2,FALSE),0)</f>
        <v>0</v>
      </c>
      <c r="AD75" s="87">
        <f>IFERROR(VLOOKUP(実施計画様式!AD77,―!$U$2:$V$3,2,FALSE),0)</f>
        <v>0</v>
      </c>
      <c r="AE75" s="87">
        <f>IFERROR(VLOOKUP(実施計画様式!AE77,―!$AH$2:$AI$40,2,FALSE),0)</f>
        <v>0</v>
      </c>
      <c r="AF75" s="87"/>
      <c r="AG75" s="87">
        <f>IFERROR(VLOOKUP(実施計画様式!AG77,―!$AH$2:$AI$40,2,FALSE),0)</f>
        <v>0</v>
      </c>
      <c r="AH75" s="87"/>
      <c r="AI75" s="87"/>
      <c r="AJ75" s="87">
        <f>IFERROR(VLOOKUP(実施計画様式!AJ77,参考資料1_対象分野リスト!$C$3:$D$64,2,FALSE),0)</f>
        <v>0</v>
      </c>
      <c r="AK75" s="87"/>
      <c r="AL75" s="87"/>
      <c r="AM75" s="87"/>
      <c r="AN75" s="87"/>
      <c r="AO75" s="87"/>
      <c r="AP75" s="87"/>
      <c r="AQ75" s="8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87" t="str">
        <f>IF(実施計画様式!F77="","",IF(PRODUCT(D75:AQ75)=0,"error",""))</f>
        <v/>
      </c>
    </row>
    <row r="76" spans="2:56" ht="12.65" customHeight="1" x14ac:dyDescent="0.2">
      <c r="B76" s="12" t="s">
        <v>469</v>
      </c>
      <c r="C76" s="87">
        <v>4</v>
      </c>
      <c r="D76" s="88">
        <f>IFERROR(VLOOKUP(実施計画様式!D78,―!A$38:B$40,2,FALSE),0)</f>
        <v>0</v>
      </c>
      <c r="E76" s="87">
        <f>IFERROR(VLOOKUP(実施計画様式!E78,―!$C$40:$D$47,2,FALSE),0)</f>
        <v>0</v>
      </c>
      <c r="F76" s="87">
        <f>IFERROR(VLOOKUP(実施計画様式!F78,―!$E$2:$F$2,2,FALSE),0)</f>
        <v>0</v>
      </c>
      <c r="G76" s="87">
        <f>IFERROR(VLOOKUP(実施計画様式!G78,―!$G$2:$H$2,2,FALSE),0)</f>
        <v>0</v>
      </c>
      <c r="H76" s="87">
        <f>IFERROR(VLOOKUP(実施計画様式!H78,―!$I$2:$J$2,2,FALSE),0)</f>
        <v>0</v>
      </c>
      <c r="I76" s="87"/>
      <c r="J76" s="87">
        <f>IFERROR(VLOOKUP(実施計画様式!J78,―!$K$4:$L$8,2,FALSE),0)</f>
        <v>0</v>
      </c>
      <c r="K76" s="87">
        <f>IFERROR(VLOOKUP(実施計画様式!K78,―!$M$2:$N$2,2,FALSE),0)</f>
        <v>0</v>
      </c>
      <c r="L76" s="87">
        <v>99</v>
      </c>
      <c r="M76" s="87"/>
      <c r="N76" s="87"/>
      <c r="O76" s="87"/>
      <c r="P76" s="87"/>
      <c r="Q76" s="87"/>
      <c r="R76" s="87"/>
      <c r="S76" s="87"/>
      <c r="T76" s="87"/>
      <c r="U76" s="87"/>
      <c r="V76" s="87"/>
      <c r="W76" s="87"/>
      <c r="X76" s="87"/>
      <c r="Y76" s="87"/>
      <c r="Z76" s="87"/>
      <c r="AA76" s="87"/>
      <c r="AB76" s="87">
        <f>IFERROR(VLOOKUP(実施計画様式!AB78,―!$Q$2:$R$3,2,FALSE),0)</f>
        <v>0</v>
      </c>
      <c r="AC76" s="87">
        <f>IFERROR(VLOOKUP(実施計画様式!AC78,―!$S$2:$T$3,2,FALSE),0)</f>
        <v>0</v>
      </c>
      <c r="AD76" s="87">
        <f>IFERROR(VLOOKUP(実施計画様式!AD78,―!$U$2:$V$3,2,FALSE),0)</f>
        <v>0</v>
      </c>
      <c r="AE76" s="87">
        <f>IFERROR(VLOOKUP(実施計画様式!AE78,―!$AH$2:$AI$40,2,FALSE),0)</f>
        <v>0</v>
      </c>
      <c r="AF76" s="87"/>
      <c r="AG76" s="87">
        <f>IFERROR(VLOOKUP(実施計画様式!AG78,―!$AH$2:$AI$40,2,FALSE),0)</f>
        <v>0</v>
      </c>
      <c r="AH76" s="87"/>
      <c r="AI76" s="87"/>
      <c r="AJ76" s="87">
        <f>IFERROR(VLOOKUP(実施計画様式!AJ78,参考資料1_対象分野リスト!$C$3:$D$64,2,FALSE),0)</f>
        <v>0</v>
      </c>
      <c r="AK76" s="87"/>
      <c r="AL76" s="87"/>
      <c r="AM76" s="87"/>
      <c r="AN76" s="87"/>
      <c r="AO76" s="87"/>
      <c r="AP76" s="87"/>
      <c r="AQ76" s="87">
        <f>IFERROR(VLOOKUP(実施計画様式!AR78,―!$AE$13:$AF$18,2,FALSE),0)</f>
        <v>0</v>
      </c>
      <c r="AS76">
        <v>99</v>
      </c>
      <c r="AT76" t="str">
        <f>IF(実施計画様式!D78="R7_予備","枠_推奨",IF(実施計画様式!D78="R6_補正","枠_事務費_2",IF(実施計画様式!D78="R6_補正・R7_予備","枠_推奨or推奨・低","")))</f>
        <v/>
      </c>
      <c r="AU76" t="str">
        <f>IF(OR(D76=4,D76=9),"予算区分_R7_通常",IF(D76=8,"予算区分_R7_のみ",""))</f>
        <v/>
      </c>
      <c r="AV76" t="str">
        <f>IF(D76=4,"経済対策との関係_R6",IF(D76=8,"経済対策との関係_R7予備",IF(D76=9,"経済対策との関係_R6・R7予備","")))</f>
        <v/>
      </c>
      <c r="BD76" s="87" t="str">
        <f>IF(実施計画様式!F78="","",IF(PRODUCT(D76:AQ76)=0,"error",""))</f>
        <v/>
      </c>
    </row>
    <row r="77" spans="2:56" x14ac:dyDescent="0.2">
      <c r="B77" s="12" t="s">
        <v>470</v>
      </c>
      <c r="C77">
        <v>5</v>
      </c>
      <c r="D77" s="6">
        <f>IFERROR(VLOOKUP(実施計画様式!D79,―!A$42:B$44,2,FALSE),0)</f>
        <v>10</v>
      </c>
      <c r="E77">
        <f>IFERROR(VLOOKUP(実施計画様式!E79,―!$C$40:$D$47,2,FALSE),0)</f>
        <v>1</v>
      </c>
      <c r="F77">
        <f>IFERROR(VLOOKUP(実施計画様式!F79,―!$E$2:$F$2,2,FALSE),0)</f>
        <v>2</v>
      </c>
      <c r="G77">
        <f>IFERROR(VLOOKUP(実施計画様式!G79,―!$G$2:$H$2,2,FALSE),0)</f>
        <v>2</v>
      </c>
      <c r="H77">
        <f>IFERROR(VLOOKUP(実施計画様式!H79,―!$I$2:$J$2,2,FALSE),0)</f>
        <v>2</v>
      </c>
      <c r="J77">
        <f>IFERROR(VLOOKUP(実施計画様式!J79,―!$K$4:$L$10,2,FALSE),0)</f>
        <v>5</v>
      </c>
      <c r="K77">
        <f>IFERROR(VLOOKUP(実施計画様式!K79,―!$M$2:$N$2,2,FALSE),0)</f>
        <v>2</v>
      </c>
      <c r="L77">
        <f>IFERROR(VLOOKUP(実施計画様式!L79,―!$O$2:$P$24,2,FALSE),0)</f>
        <v>11</v>
      </c>
      <c r="AB77">
        <f>IFERROR(VLOOKUP(実施計画様式!AB79,―!$Q$2:$R$3,2,FALSE),0)</f>
        <v>1</v>
      </c>
      <c r="AC77">
        <f>IFERROR(VLOOKUP(実施計画様式!AC79,―!$S$2:$T$3,2,FALSE),0)</f>
        <v>1</v>
      </c>
      <c r="AD77">
        <f>IFERROR(VLOOKUP(実施計画様式!AD79,―!$U$2:$V$3,2,FALSE),0)</f>
        <v>1</v>
      </c>
      <c r="AE77">
        <f>IFERROR(VLOOKUP(実施計画様式!AE79,―!$AH$2:$AI$40,2,FALSE),0)</f>
        <v>37</v>
      </c>
      <c r="AF77">
        <f>IFERROR(VLOOKUP(実施計画様式!AF79,―!$AH$2:$AI$40,2,FALSE),0)</f>
        <v>38</v>
      </c>
      <c r="AG77">
        <f>IFERROR(VLOOKUP(実施計画様式!AG79,―!$AH$2:$AI$40,2,FALSE),0)</f>
        <v>39</v>
      </c>
      <c r="AJ77">
        <f>IFERROR(VLOOKUP(実施計画様式!AJ79,参考資料1_対象分野リスト!$C$29:$D$111,2,FALSE),0)</f>
        <v>43</v>
      </c>
      <c r="AQ77">
        <f>IFERROR(VLOOKUP(実施計画様式!AR79,―!$AE$13:$AF$18,2,FALSE),0)</f>
        <v>8</v>
      </c>
      <c r="AS77" t="str">
        <f t="shared" ref="AS77:AS82" si="0">IF(AD77=1,"事業終期_R7_通常",IF(AD77=2,"事業終期_R7_基金",0))</f>
        <v>事業終期_R7_通常</v>
      </c>
      <c r="AT77">
        <v>99</v>
      </c>
      <c r="AU77" t="str">
        <f>IF(D77=4,"予算区分_R7_通常",IF(D77=8,"予算区分_R7_のみ",IF(D77=10,"予算区分_R7_のみ","")))</f>
        <v>予算区分_R7_のみ</v>
      </c>
      <c r="AV77" t="str">
        <f>IF(D77=4,"経済対策との関係_R6",IF(D77=8,"経済対策との関係_R7予備",IF(D77=10,"経済対策との関係_R7補正","")))</f>
        <v>経済対策との関係_R7補正</v>
      </c>
      <c r="AY77" t="str">
        <f>IF(AJ77=88,"農林水産・食品分野の細分化項目",IF(AJ77=40,"中小企業・小規模事業者の賃上げ環境整備の細分化項目",""))</f>
        <v/>
      </c>
      <c r="AZ77" t="str">
        <f>IF(D77=4,"",IF(D77=8,"",IF(D77=10,"支援開始時期_R7_翌債","")))</f>
        <v>支援開始時期_R7_翌債</v>
      </c>
      <c r="BA77" t="str">
        <f>IF(D77=4,AS77,IF(OR(D77=8,D77=10),"事業終期_R7_翌債",""))</f>
        <v>事業終期_R7_翌債</v>
      </c>
      <c r="BD77" s="23" t="str">
        <f>IF(実施計画様式!F79="","",IF(PRODUCT(D77:AE77)* PRODUCT(AG77:AQ77)=0,"error",""))</f>
        <v/>
      </c>
    </row>
    <row r="78" spans="2:56" x14ac:dyDescent="0.2">
      <c r="C78">
        <v>6</v>
      </c>
      <c r="D78" s="6">
        <f>IFERROR(VLOOKUP(実施計画様式!D80,―!A$42:B$44,2,FALSE),0)</f>
        <v>4</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2</v>
      </c>
      <c r="K78">
        <f>IFERROR(VLOOKUP(実施計画様式!K80,―!$M$2:$N$2,2,FALSE),0)</f>
        <v>2</v>
      </c>
      <c r="L78">
        <f>IFERROR(VLOOKUP(実施計画様式!L80,―!$O$2:$P$24,2,FALSE),0)</f>
        <v>7</v>
      </c>
      <c r="AB78">
        <f>IFERROR(VLOOKUP(実施計画様式!AB80,―!$Q$2:$R$3,2,FALSE),0)</f>
        <v>1</v>
      </c>
      <c r="AC78">
        <f>IFERROR(VLOOKUP(実施計画様式!AC80,―!$S$2:$T$3,2,FALSE),0)</f>
        <v>1</v>
      </c>
      <c r="AD78">
        <f>IFERROR(VLOOKUP(実施計画様式!AD80,―!$U$2:$V$3,2,FALSE),0)</f>
        <v>1</v>
      </c>
      <c r="AE78">
        <f>IFERROR(VLOOKUP(実施計画様式!AE80,―!$AH$2:$AI$40,2,FALSE),0)</f>
        <v>27</v>
      </c>
      <c r="AF78">
        <f>IFERROR(VLOOKUP(実施計画様式!AF80,―!$AH$2:$AI$40,2,FALSE),0)</f>
        <v>0</v>
      </c>
      <c r="AG78">
        <f>IFERROR(VLOOKUP(実施計画様式!AG80,―!$AH$2:$AI$40,2,FALSE),0)</f>
        <v>38</v>
      </c>
      <c r="AJ78">
        <f>IFERROR(VLOOKUP(実施計画様式!AJ80,参考資料1_対象分野リスト!$C$29:$D$111,2,FALSE),0)</f>
        <v>1</v>
      </c>
      <c r="AQ78">
        <f>IFERROR(VLOOKUP(実施計画様式!AR80,―!$AE$13:$AF$18,2,FALSE),0)</f>
        <v>7</v>
      </c>
      <c r="AS78" t="str">
        <f>IF(AD78=1,"事業終期_R7_通常",IF(AD78=2,"事業終期_R7_基金",0))</f>
        <v>事業終期_R7_通常</v>
      </c>
      <c r="AT78">
        <v>99</v>
      </c>
      <c r="AU78" t="str">
        <f t="shared" ref="AU78:AU141" si="1">IF(D78=4,"予算区分_R7_通常",IF(D78=8,"予算区分_R7_のみ",IF(D78=10,"予算区分_R7_のみ","")))</f>
        <v>予算区分_R7_通常</v>
      </c>
      <c r="AV78" t="str">
        <f>IF(D78=4,"経済対策との関係_R6",IF(D78=8,"経済対策との関係_R7予備",IF(D78=10,"経済対策との関係_R7補正","")))</f>
        <v>経済対策との関係_R6</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IF(D78=4,"",IF(D78=8,"",IF(D78=10,"支援開始時期_R7_翌債","")))</f>
        <v/>
      </c>
      <c r="BA78" t="str">
        <f t="shared" ref="BA78:BA141" si="3">IF(D78=4,AS78,IF(OR(D78=8,D78=10),"事業終期_R7_翌債",""))</f>
        <v>事業終期_R7_通常</v>
      </c>
      <c r="BD78" s="23" t="str">
        <f>IF(実施計画様式!F80="","",IF(PRODUCT(D78:AE78)* PRODUCT(AG78:AQ78)=0,"error",""))</f>
        <v/>
      </c>
    </row>
    <row r="79" spans="2:56" x14ac:dyDescent="0.2">
      <c r="C79">
        <v>7</v>
      </c>
      <c r="D79" s="6">
        <f>IFERROR(VLOOKUP(実施計画様式!D81,―!A$42:B$44,2,FALSE),0)</f>
        <v>4</v>
      </c>
      <c r="E79">
        <f>IFERROR(VLOOKUP(実施計画様式!E81,―!$C$40:$D$47,2,FALSE),0)</f>
        <v>1</v>
      </c>
      <c r="F79">
        <f>IFERROR(VLOOKUP(実施計画様式!F81,―!$E$2:$F$2,2,FALSE),0)</f>
        <v>2</v>
      </c>
      <c r="G79">
        <f>IFERROR(VLOOKUP(実施計画様式!G81,―!$G$2:$H$2,2,FALSE),0)</f>
        <v>2</v>
      </c>
      <c r="H79">
        <f>IFERROR(VLOOKUP(実施計画様式!H81,―!$I$2:$J$2,2,FALSE),0)</f>
        <v>2</v>
      </c>
      <c r="J79">
        <f>IFERROR(VLOOKUP(実施計画様式!J81,―!$K$4:$L$10,2,FALSE),0)</f>
        <v>2</v>
      </c>
      <c r="K79">
        <f>IFERROR(VLOOKUP(実施計画様式!K81,―!$M$2:$N$2,2,FALSE),0)</f>
        <v>2</v>
      </c>
      <c r="L79">
        <f>IFERROR(VLOOKUP(実施計画様式!L81,―!$O$2:$P$24,2,FALSE),0)</f>
        <v>8</v>
      </c>
      <c r="AB79">
        <f>IFERROR(VLOOKUP(実施計画様式!AB81,―!$Q$2:$R$3,2,FALSE),0)</f>
        <v>1</v>
      </c>
      <c r="AC79">
        <f>IFERROR(VLOOKUP(実施計画様式!AC81,―!$S$2:$T$3,2,FALSE),0)</f>
        <v>1</v>
      </c>
      <c r="AD79">
        <f>IFERROR(VLOOKUP(実施計画様式!AD81,―!$U$2:$V$3,2,FALSE),0)</f>
        <v>1</v>
      </c>
      <c r="AE79">
        <f>IFERROR(VLOOKUP(実施計画様式!AE81,―!$AH$2:$AI$40,2,FALSE),0)</f>
        <v>27</v>
      </c>
      <c r="AF79">
        <f>IFERROR(VLOOKUP(実施計画様式!AF81,―!$AH$2:$AI$40,2,FALSE),0)</f>
        <v>0</v>
      </c>
      <c r="AG79">
        <f>IFERROR(VLOOKUP(実施計画様式!AG81,―!$AH$2:$AI$40,2,FALSE),0)</f>
        <v>38</v>
      </c>
      <c r="AJ79">
        <f>IFERROR(VLOOKUP(実施計画様式!AJ81,参考資料1_対象分野リスト!$C$29:$D$111,2,FALSE),0)</f>
        <v>21</v>
      </c>
      <c r="AQ79">
        <f>IFERROR(VLOOKUP(実施計画様式!AR81,―!$AE$13:$AF$18,2,FALSE),0)</f>
        <v>7</v>
      </c>
      <c r="AS79" t="str">
        <f t="shared" si="0"/>
        <v>事業終期_R7_通常</v>
      </c>
      <c r="AT79">
        <v>99</v>
      </c>
      <c r="AU79" t="str">
        <f t="shared" si="1"/>
        <v>予算区分_R7_通常</v>
      </c>
      <c r="AV79" t="str">
        <f>IF(D79=4,"経済対策との関係_R6",IF(D79=8,"経済対策との関係_R7予備",IF(D79=10,"経済対策との関係_R7補正","")))</f>
        <v>経済対策との関係_R6</v>
      </c>
      <c r="AW79" t="str">
        <f>IF(D79=4,"種類_推奨事業メニュー_R6補正R7予備",IF(D79=8,"種類_推奨事業メニュー_R6補正R7予備",IF(D79=10,"種類_推奨事業メニュー_R7補正","")))</f>
        <v>種類_推奨事業メニュー_R6補正R7予備</v>
      </c>
      <c r="AX79" t="str">
        <f t="shared" ref="AX79:AX142" si="4">IF(D79=4,"対象分野_R6",IF(D79=8,"対象分野_R6",IF(D79=10,"対象分野_R7","")))</f>
        <v>対象分野_R6</v>
      </c>
      <c r="AY79" t="str">
        <f t="shared" si="2"/>
        <v/>
      </c>
      <c r="AZ79" t="str">
        <f t="shared" ref="AZ79:AZ142" si="5">IF(D79=4,"",IF(D79=8,"",IF(D79=10,"支援開始時期_R7_翌債","")))</f>
        <v/>
      </c>
      <c r="BA79" t="str">
        <f t="shared" si="3"/>
        <v>事業終期_R7_通常</v>
      </c>
      <c r="BD79" s="23" t="str">
        <f>IF(実施計画様式!F81="","",IF(PRODUCT(D79:AE79)* PRODUCT(AG79:AQ79)=0,"error",""))</f>
        <v/>
      </c>
    </row>
    <row r="80" spans="2:56" x14ac:dyDescent="0.2">
      <c r="C80">
        <v>8</v>
      </c>
      <c r="D80" s="6">
        <f>IFERROR(VLOOKUP(実施計画様式!D82,―!A$42:B$44,2,FALSE),0)</f>
        <v>4</v>
      </c>
      <c r="E80">
        <f>IFERROR(VLOOKUP(実施計画様式!E82,―!$C$40:$D$47,2,FALSE),0)</f>
        <v>1</v>
      </c>
      <c r="F80">
        <f>IFERROR(VLOOKUP(実施計画様式!F82,―!$E$2:$F$2,2,FALSE),0)</f>
        <v>2</v>
      </c>
      <c r="G80">
        <f>IFERROR(VLOOKUP(実施計画様式!G82,―!$G$2:$H$2,2,FALSE),0)</f>
        <v>2</v>
      </c>
      <c r="H80">
        <f>IFERROR(VLOOKUP(実施計画様式!H82,―!$I$2:$J$2,2,FALSE),0)</f>
        <v>2</v>
      </c>
      <c r="I80" t="str">
        <f>IF(実施計画様式!I82&lt;&gt;"","地方単独事業","")</f>
        <v>地方単独事業</v>
      </c>
      <c r="J80">
        <f>IFERROR(VLOOKUP(実施計画様式!J82,―!$K$4:$L$10,2,FALSE),0)</f>
        <v>2</v>
      </c>
      <c r="K80">
        <f>IFERROR(VLOOKUP(実施計画様式!K82,―!$M$2:$N$2,2,FALSE),0)</f>
        <v>2</v>
      </c>
      <c r="L80">
        <f>IFERROR(VLOOKUP(実施計画様式!L82,―!$O$2:$P$24,2,FALSE),0)</f>
        <v>7</v>
      </c>
      <c r="AB80">
        <f>IFERROR(VLOOKUP(実施計画様式!AB82,―!$Q$2:$R$3,2,FALSE),0)</f>
        <v>1</v>
      </c>
      <c r="AC80">
        <f>IFERROR(VLOOKUP(実施計画様式!AC82,―!$S$2:$T$3,2,FALSE),0)</f>
        <v>1</v>
      </c>
      <c r="AD80">
        <f>IFERROR(VLOOKUP(実施計画様式!AD82,―!$U$2:$V$3,2,FALSE),0)</f>
        <v>1</v>
      </c>
      <c r="AE80">
        <f>IFERROR(VLOOKUP(実施計画様式!AE82,―!$AH$2:$AI$40,2,FALSE),0)</f>
        <v>27</v>
      </c>
      <c r="AF80">
        <f>IFERROR(VLOOKUP(実施計画様式!AF82,―!$AH$2:$AI$40,2,FALSE),0)</f>
        <v>0</v>
      </c>
      <c r="AG80">
        <f>IFERROR(VLOOKUP(実施計画様式!AG82,―!$AH$2:$AI$40,2,FALSE),0)</f>
        <v>38</v>
      </c>
      <c r="AJ80">
        <f>IFERROR(VLOOKUP(実施計画様式!AJ82,参考資料1_対象分野リスト!$C$29:$D$111,2,FALSE),0)</f>
        <v>1</v>
      </c>
      <c r="AQ80">
        <f>IFERROR(VLOOKUP(実施計画様式!AR82,―!$AE$13:$AF$18,2,FALSE),0)</f>
        <v>7</v>
      </c>
      <c r="AS80" t="str">
        <f t="shared" si="0"/>
        <v>事業終期_R7_通常</v>
      </c>
      <c r="AT80">
        <v>99</v>
      </c>
      <c r="AU80" t="str">
        <f t="shared" si="1"/>
        <v>予算区分_R7_通常</v>
      </c>
      <c r="AV80" t="str">
        <f t="shared" ref="AV80:AV143" si="6">IF(D80=4,"経済対策との関係_R6",IF(D80=8,"経済対策との関係_R7予備",IF(D80=10,"経済対策との関係_R7補正","")))</f>
        <v>経済対策との関係_R6</v>
      </c>
      <c r="AW80" t="str">
        <f t="shared" ref="AW80:AW142" si="7">IF(D80=4,"種類_推奨事業メニュー_R6補正R7予備",IF(D80=8,"種類_推奨事業メニュー_R6補正R7予備",IF(D80=10,"種類_推奨事業メニュー_R7補正","")))</f>
        <v>種類_推奨事業メニュー_R6補正R7予備</v>
      </c>
      <c r="AX80" t="str">
        <f t="shared" si="4"/>
        <v>対象分野_R6</v>
      </c>
      <c r="AY80" t="str">
        <f t="shared" si="2"/>
        <v/>
      </c>
      <c r="AZ80" t="str">
        <f t="shared" si="5"/>
        <v/>
      </c>
      <c r="BA80" t="str">
        <f t="shared" si="3"/>
        <v>事業終期_R7_通常</v>
      </c>
      <c r="BD80" s="23" t="str">
        <f>IF(実施計画様式!F82="","",IF(PRODUCT(D80:AE80)* PRODUCT(AG80:AQ80)=0,"error",""))</f>
        <v/>
      </c>
    </row>
    <row r="81" spans="3:56" x14ac:dyDescent="0.2">
      <c r="C81">
        <v>9</v>
      </c>
      <c r="D81" s="6">
        <f>IFERROR(VLOOKUP(実施計画様式!D83,―!A$42:B$44,2,FALSE),0)</f>
        <v>4</v>
      </c>
      <c r="E81">
        <f>IFERROR(VLOOKUP(実施計画様式!E83,―!$C$40:$D$47,2,FALSE),0)</f>
        <v>1</v>
      </c>
      <c r="F81">
        <f>IFERROR(VLOOKUP(実施計画様式!F83,―!$E$2:$F$2,2,FALSE),0)</f>
        <v>2</v>
      </c>
      <c r="G81">
        <f>IFERROR(VLOOKUP(実施計画様式!G83,―!$G$2:$H$2,2,FALSE),0)</f>
        <v>2</v>
      </c>
      <c r="H81">
        <f>IFERROR(VLOOKUP(実施計画様式!H83,―!$I$2:$J$2,2,FALSE),0)</f>
        <v>2</v>
      </c>
      <c r="J81">
        <f>IFERROR(VLOOKUP(実施計画様式!J83,―!$K$4:$L$10,2,FALSE),0)</f>
        <v>2</v>
      </c>
      <c r="K81">
        <f>IFERROR(VLOOKUP(実施計画様式!K83,―!$M$2:$N$2,2,FALSE),0)</f>
        <v>2</v>
      </c>
      <c r="L81">
        <f>IFERROR(VLOOKUP(実施計画様式!L83,―!$O$2:$P$24,2,FALSE),0)</f>
        <v>3</v>
      </c>
      <c r="AB81">
        <f>IFERROR(VLOOKUP(実施計画様式!AB83,―!$Q$2:$R$3,2,FALSE),0)</f>
        <v>1</v>
      </c>
      <c r="AC81">
        <f>IFERROR(VLOOKUP(実施計画様式!AC83,―!$S$2:$T$3,2,FALSE),0)</f>
        <v>2</v>
      </c>
      <c r="AD81">
        <f>IFERROR(VLOOKUP(実施計画様式!AD83,―!$U$2:$V$3,2,FALSE),0)</f>
        <v>1</v>
      </c>
      <c r="AE81">
        <f>IFERROR(VLOOKUP(実施計画様式!AE83,―!$AH$2:$AI$40,2,FALSE),0)</f>
        <v>27</v>
      </c>
      <c r="AF81">
        <f>IFERROR(VLOOKUP(実施計画様式!AF83,―!$AH$2:$AI$40,2,FALSE),0)</f>
        <v>0</v>
      </c>
      <c r="AG81">
        <f>IFERROR(VLOOKUP(実施計画様式!AG83,―!$AH$2:$AI$40,2,FALSE),0)</f>
        <v>38</v>
      </c>
      <c r="AJ81">
        <f>IFERROR(VLOOKUP(実施計画様式!AJ83,参考資料1_対象分野リスト!$C$29:$D$111,2,FALSE),0)</f>
        <v>1</v>
      </c>
      <c r="AQ81">
        <f>IFERROR(VLOOKUP(実施計画様式!AR83,―!$AE$13:$AF$18,2,FALSE),0)</f>
        <v>7</v>
      </c>
      <c r="AS81" t="str">
        <f t="shared" si="0"/>
        <v>事業終期_R7_通常</v>
      </c>
      <c r="AT81">
        <v>99</v>
      </c>
      <c r="AU81" t="str">
        <f t="shared" si="1"/>
        <v>予算区分_R7_通常</v>
      </c>
      <c r="AV81" t="str">
        <f t="shared" si="6"/>
        <v>経済対策との関係_R6</v>
      </c>
      <c r="AW81" t="str">
        <f t="shared" si="7"/>
        <v>種類_推奨事業メニュー_R6補正R7予備</v>
      </c>
      <c r="AX81" t="str">
        <f t="shared" si="4"/>
        <v>対象分野_R6</v>
      </c>
      <c r="AY81" t="str">
        <f t="shared" si="2"/>
        <v/>
      </c>
      <c r="AZ81" t="str">
        <f t="shared" si="5"/>
        <v/>
      </c>
      <c r="BA81" t="str">
        <f t="shared" si="3"/>
        <v>事業終期_R7_通常</v>
      </c>
      <c r="BD81" s="23" t="str">
        <f>IF(実施計画様式!F83="","",IF(PRODUCT(D81:AE81)* PRODUCT(AG81:AQ81)=0,"error",""))</f>
        <v/>
      </c>
    </row>
    <row r="82" spans="3:56" x14ac:dyDescent="0.2">
      <c r="C82">
        <v>10</v>
      </c>
      <c r="D82" s="6">
        <f>IFERROR(VLOOKUP(実施計画様式!D84,―!A$42:B$44,2,FALSE),0)</f>
        <v>4</v>
      </c>
      <c r="E82">
        <f>IFERROR(VLOOKUP(実施計画様式!E84,―!$C$40:$D$47,2,FALSE),0)</f>
        <v>1</v>
      </c>
      <c r="F82">
        <f>IFERROR(VLOOKUP(実施計画様式!F84,―!$E$2:$F$2,2,FALSE),0)</f>
        <v>2</v>
      </c>
      <c r="G82">
        <f>IFERROR(VLOOKUP(実施計画様式!G84,―!$G$2:$H$2,2,FALSE),0)</f>
        <v>2</v>
      </c>
      <c r="H82">
        <f>IFERROR(VLOOKUP(実施計画様式!H84,―!$I$2:$J$2,2,FALSE),0)</f>
        <v>2</v>
      </c>
      <c r="J82">
        <f>IFERROR(VLOOKUP(実施計画様式!J84,―!$K$4:$L$10,2,FALSE),0)</f>
        <v>2</v>
      </c>
      <c r="K82">
        <f>IFERROR(VLOOKUP(実施計画様式!K84,―!$M$2:$N$2,2,FALSE),0)</f>
        <v>2</v>
      </c>
      <c r="L82">
        <f>IFERROR(VLOOKUP(実施計画様式!L84,―!$O$2:$P$24,2,FALSE),0)</f>
        <v>2</v>
      </c>
      <c r="AB82">
        <f>IFERROR(VLOOKUP(実施計画様式!AB84,―!$Q$2:$R$3,2,FALSE),0)</f>
        <v>1</v>
      </c>
      <c r="AC82">
        <f>IFERROR(VLOOKUP(実施計画様式!AC84,―!$S$2:$T$3,2,FALSE),0)</f>
        <v>1</v>
      </c>
      <c r="AD82">
        <f>IFERROR(VLOOKUP(実施計画様式!AD84,―!$U$2:$V$3,2,FALSE),0)</f>
        <v>1</v>
      </c>
      <c r="AE82">
        <f>IFERROR(VLOOKUP(実施計画様式!AE84,―!$AH$2:$AI$40,2,FALSE),0)</f>
        <v>27</v>
      </c>
      <c r="AF82">
        <f>IFERROR(VLOOKUP(実施計画様式!AF84,―!$AH$2:$AI$40,2,FALSE),0)</f>
        <v>0</v>
      </c>
      <c r="AG82">
        <f>IFERROR(VLOOKUP(実施計画様式!AG84,―!$AH$2:$AI$40,2,FALSE),0)</f>
        <v>38</v>
      </c>
      <c r="AJ82">
        <f>IFERROR(VLOOKUP(実施計画様式!AJ84,参考資料1_対象分野リスト!$C$29:$D$111,2,FALSE),0)</f>
        <v>2</v>
      </c>
      <c r="AQ82">
        <f>IFERROR(VLOOKUP(実施計画様式!AR84,―!$AE$13:$AF$18,2,FALSE),0)</f>
        <v>7</v>
      </c>
      <c r="AS82" t="str">
        <f t="shared" si="0"/>
        <v>事業終期_R7_通常</v>
      </c>
      <c r="AT82">
        <v>99</v>
      </c>
      <c r="AU82" t="str">
        <f t="shared" si="1"/>
        <v>予算区分_R7_通常</v>
      </c>
      <c r="AV82" t="str">
        <f t="shared" si="6"/>
        <v>経済対策との関係_R6</v>
      </c>
      <c r="AW82" t="str">
        <f t="shared" si="7"/>
        <v>種類_推奨事業メニュー_R6補正R7予備</v>
      </c>
      <c r="AX82" t="str">
        <f t="shared" si="4"/>
        <v>対象分野_R6</v>
      </c>
      <c r="AY82" t="str">
        <f t="shared" si="2"/>
        <v/>
      </c>
      <c r="AZ82" t="str">
        <f t="shared" si="5"/>
        <v/>
      </c>
      <c r="BA82" t="str">
        <f t="shared" si="3"/>
        <v>事業終期_R7_通常</v>
      </c>
      <c r="BD82" s="23" t="str">
        <f>IF(実施計画様式!F84="","",IF(PRODUCT(D82:AE82)* PRODUCT(AG82:AQ82)=0,"error",""))</f>
        <v/>
      </c>
    </row>
    <row r="83" spans="3:56" x14ac:dyDescent="0.2">
      <c r="C83">
        <v>11</v>
      </c>
      <c r="D83" s="6">
        <f>IFERROR(VLOOKUP(実施計画様式!D85,―!A$42:B$44,2,FALSE),0)</f>
        <v>4</v>
      </c>
      <c r="E83">
        <f>IFERROR(VLOOKUP(実施計画様式!E85,―!$C$40:$D$47,2,FALSE),0)</f>
        <v>1</v>
      </c>
      <c r="F83">
        <f>IFERROR(VLOOKUP(実施計画様式!F85,―!$E$2:$F$2,2,FALSE),0)</f>
        <v>2</v>
      </c>
      <c r="G83">
        <f>IFERROR(VLOOKUP(実施計画様式!G85,―!$G$2:$H$2,2,FALSE),0)</f>
        <v>2</v>
      </c>
      <c r="H83">
        <f>IFERROR(VLOOKUP(実施計画様式!H85,―!$I$2:$J$2,2,FALSE),0)</f>
        <v>2</v>
      </c>
      <c r="J83">
        <f>IFERROR(VLOOKUP(実施計画様式!J85,―!$K$4:$L$10,2,FALSE),0)</f>
        <v>2</v>
      </c>
      <c r="K83">
        <f>IFERROR(VLOOKUP(実施計画様式!K85,―!$M$2:$N$2,2,FALSE),0)</f>
        <v>2</v>
      </c>
      <c r="L83">
        <f>IFERROR(VLOOKUP(実施計画様式!L85,―!$O$2:$P$24,2,FALSE),0)</f>
        <v>5</v>
      </c>
      <c r="AB83">
        <f>IFERROR(VLOOKUP(実施計画様式!AB85,―!$Q$2:$R$3,2,FALSE),0)</f>
        <v>1</v>
      </c>
      <c r="AC83">
        <f>IFERROR(VLOOKUP(実施計画様式!AC85,―!$S$2:$T$3,2,FALSE),0)</f>
        <v>1</v>
      </c>
      <c r="AD83">
        <f>IFERROR(VLOOKUP(実施計画様式!AD85,―!$U$2:$V$3,2,FALSE),0)</f>
        <v>1</v>
      </c>
      <c r="AE83">
        <f>IFERROR(VLOOKUP(実施計画様式!AE85,―!$AH$2:$AI$40,2,FALSE),0)</f>
        <v>27</v>
      </c>
      <c r="AF83">
        <f>IFERROR(VLOOKUP(実施計画様式!AF85,―!$AH$2:$AI$40,2,FALSE),0)</f>
        <v>0</v>
      </c>
      <c r="AG83">
        <f>IFERROR(VLOOKUP(実施計画様式!AG85,―!$AH$2:$AI$40,2,FALSE),0)</f>
        <v>38</v>
      </c>
      <c r="AJ83">
        <f>IFERROR(VLOOKUP(実施計画様式!AJ85,参考資料1_対象分野リスト!$C$29:$D$111,2,FALSE),0)</f>
        <v>1</v>
      </c>
      <c r="AQ83">
        <f>IFERROR(VLOOKUP(実施計画様式!AR85,―!$AE$13:$AF$18,2,FALSE),0)</f>
        <v>7</v>
      </c>
      <c r="AS83" t="str">
        <f>IF(AD83=1,"事業終期_R7_通常",IF(AD83=2,"事業終期_R7_基金",0))</f>
        <v>事業終期_R7_通常</v>
      </c>
      <c r="AT83">
        <v>99</v>
      </c>
      <c r="AU83" t="str">
        <f t="shared" si="1"/>
        <v>予算区分_R7_通常</v>
      </c>
      <c r="AV83" t="str">
        <f t="shared" si="6"/>
        <v>経済対策との関係_R6</v>
      </c>
      <c r="AW83" t="str">
        <f t="shared" si="7"/>
        <v>種類_推奨事業メニュー_R6補正R7予備</v>
      </c>
      <c r="AX83" t="str">
        <f t="shared" si="4"/>
        <v>対象分野_R6</v>
      </c>
      <c r="AY83" t="str">
        <f t="shared" si="2"/>
        <v/>
      </c>
      <c r="AZ83" t="str">
        <f t="shared" si="5"/>
        <v/>
      </c>
      <c r="BA83" t="str">
        <f t="shared" si="3"/>
        <v>事業終期_R7_通常</v>
      </c>
      <c r="BD83" s="23" t="str">
        <f>IF(実施計画様式!F85="","",IF(PRODUCT(D83:AE83)* PRODUCT(AG83:AQ83)=0,"error",""))</f>
        <v/>
      </c>
    </row>
    <row r="84" spans="3:56" x14ac:dyDescent="0.2">
      <c r="C84">
        <v>12</v>
      </c>
      <c r="D84" s="6">
        <f>IFERROR(VLOOKUP(実施計画様式!D86,―!A$42:B$44,2,FALSE),0)</f>
        <v>4</v>
      </c>
      <c r="E84">
        <f>IFERROR(VLOOKUP(実施計画様式!E86,―!$C$40:$D$47,2,FALSE),0)</f>
        <v>1</v>
      </c>
      <c r="F84">
        <f>IFERROR(VLOOKUP(実施計画様式!F86,―!$E$2:$F$2,2,FALSE),0)</f>
        <v>2</v>
      </c>
      <c r="G84">
        <f>IFERROR(VLOOKUP(実施計画様式!G86,―!$G$2:$H$2,2,FALSE),0)</f>
        <v>2</v>
      </c>
      <c r="H84">
        <f>IFERROR(VLOOKUP(実施計画様式!H86,―!$I$2:$J$2,2,FALSE),0)</f>
        <v>2</v>
      </c>
      <c r="J84">
        <f>IFERROR(VLOOKUP(実施計画様式!J86,―!$K$4:$L$10,2,FALSE),0)</f>
        <v>2</v>
      </c>
      <c r="K84">
        <f>IFERROR(VLOOKUP(実施計画様式!K86,―!$M$2:$N$2,2,FALSE),0)</f>
        <v>2</v>
      </c>
      <c r="L84">
        <f>IFERROR(VLOOKUP(実施計画様式!L86,―!$O$2:$P$24,2,FALSE),0)</f>
        <v>6</v>
      </c>
      <c r="AB84">
        <f>IFERROR(VLOOKUP(実施計画様式!AB86,―!$Q$2:$R$3,2,FALSE),0)</f>
        <v>1</v>
      </c>
      <c r="AC84">
        <f>IFERROR(VLOOKUP(実施計画様式!AC86,―!$S$2:$T$3,2,FALSE),0)</f>
        <v>1</v>
      </c>
      <c r="AD84">
        <f>IFERROR(VLOOKUP(実施計画様式!AD86,―!$U$2:$V$3,2,FALSE),0)</f>
        <v>1</v>
      </c>
      <c r="AE84">
        <f>IFERROR(VLOOKUP(実施計画様式!AE86,―!$AH$2:$AI$40,2,FALSE),0)</f>
        <v>27</v>
      </c>
      <c r="AF84">
        <f>IFERROR(VLOOKUP(実施計画様式!AF86,―!$AH$2:$AI$40,2,FALSE),0)</f>
        <v>0</v>
      </c>
      <c r="AG84">
        <f>IFERROR(VLOOKUP(実施計画様式!AG86,―!$AH$2:$AI$40,2,FALSE),0)</f>
        <v>38</v>
      </c>
      <c r="AJ84">
        <f>IFERROR(VLOOKUP(実施計画様式!AJ86,参考資料1_対象分野リスト!$C$29:$D$111,2,FALSE),0)</f>
        <v>8</v>
      </c>
      <c r="AQ84">
        <f>IFERROR(VLOOKUP(実施計画様式!AR86,―!$AE$13:$AF$18,2,FALSE),0)</f>
        <v>7</v>
      </c>
      <c r="AS84" t="str">
        <f t="shared" ref="AS84:AS147" si="8">IF(AD84=1,"事業終期_R7_通常",IF(AD84=2,"事業終期_R7_基金",0))</f>
        <v>事業終期_R7_通常</v>
      </c>
      <c r="AT84">
        <v>99</v>
      </c>
      <c r="AU84" t="str">
        <f t="shared" si="1"/>
        <v>予算区分_R7_通常</v>
      </c>
      <c r="AV84" t="str">
        <f t="shared" si="6"/>
        <v>経済対策との関係_R6</v>
      </c>
      <c r="AW84" t="str">
        <f t="shared" si="7"/>
        <v>種類_推奨事業メニュー_R6補正R7予備</v>
      </c>
      <c r="AX84" t="str">
        <f t="shared" si="4"/>
        <v>対象分野_R6</v>
      </c>
      <c r="AY84" t="str">
        <f t="shared" si="2"/>
        <v/>
      </c>
      <c r="AZ84" t="str">
        <f t="shared" si="5"/>
        <v/>
      </c>
      <c r="BA84" t="str">
        <f t="shared" si="3"/>
        <v>事業終期_R7_通常</v>
      </c>
      <c r="BD84" s="23" t="str">
        <f>IF(実施計画様式!F86="","",IF(PRODUCT(D84:AE84)* PRODUCT(AG84:AQ84)=0,"error",""))</f>
        <v/>
      </c>
    </row>
    <row r="85" spans="3:56" x14ac:dyDescent="0.2">
      <c r="C85">
        <v>13</v>
      </c>
      <c r="D85" s="6">
        <f>IFERROR(VLOOKUP(実施計画様式!D87,―!A$42:B$44,2,FALSE),0)</f>
        <v>4</v>
      </c>
      <c r="E85">
        <f>IFERROR(VLOOKUP(実施計画様式!E87,―!$C$40:$D$47,2,FALSE),0)</f>
        <v>1</v>
      </c>
      <c r="F85">
        <f>IFERROR(VLOOKUP(実施計画様式!F87,―!$E$2:$F$2,2,FALSE),0)</f>
        <v>2</v>
      </c>
      <c r="G85">
        <f>IFERROR(VLOOKUP(実施計画様式!G87,―!$G$2:$H$2,2,FALSE),0)</f>
        <v>2</v>
      </c>
      <c r="H85">
        <f>IFERROR(VLOOKUP(実施計画様式!H87,―!$I$2:$J$2,2,FALSE),0)</f>
        <v>2</v>
      </c>
      <c r="J85">
        <f>IFERROR(VLOOKUP(実施計画様式!J87,―!$K$4:$L$10,2,FALSE),0)</f>
        <v>2</v>
      </c>
      <c r="K85">
        <f>IFERROR(VLOOKUP(実施計画様式!K87,―!$M$2:$N$2,2,FALSE),0)</f>
        <v>2</v>
      </c>
      <c r="L85">
        <f>IFERROR(VLOOKUP(実施計画様式!L87,―!$O$2:$P$24,2,FALSE),0)</f>
        <v>3</v>
      </c>
      <c r="AB85">
        <f>IFERROR(VLOOKUP(実施計画様式!AB87,―!$Q$2:$R$3,2,FALSE),0)</f>
        <v>1</v>
      </c>
      <c r="AC85">
        <f>IFERROR(VLOOKUP(実施計画様式!AC87,―!$S$2:$T$3,2,FALSE),0)</f>
        <v>1</v>
      </c>
      <c r="AD85">
        <f>IFERROR(VLOOKUP(実施計画様式!AD87,―!$U$2:$V$3,2,FALSE),0)</f>
        <v>1</v>
      </c>
      <c r="AE85">
        <f>IFERROR(VLOOKUP(実施計画様式!AE87,―!$AH$2:$AI$40,2,FALSE),0)</f>
        <v>27</v>
      </c>
      <c r="AF85">
        <f>IFERROR(VLOOKUP(実施計画様式!AF87,―!$AH$2:$AI$40,2,FALSE),0)</f>
        <v>0</v>
      </c>
      <c r="AG85">
        <f>IFERROR(VLOOKUP(実施計画様式!AG87,―!$AH$2:$AI$40,2,FALSE),0)</f>
        <v>38</v>
      </c>
      <c r="AJ85">
        <f>IFERROR(VLOOKUP(実施計画様式!AJ87,参考資料1_対象分野リスト!$C$29:$D$111,2,FALSE),0)</f>
        <v>1</v>
      </c>
      <c r="AQ85">
        <f>IFERROR(VLOOKUP(実施計画様式!AR87,―!$AE$13:$AF$18,2,FALSE),0)</f>
        <v>7</v>
      </c>
      <c r="AS85" t="str">
        <f t="shared" si="8"/>
        <v>事業終期_R7_通常</v>
      </c>
      <c r="AT85">
        <v>99</v>
      </c>
      <c r="AU85" t="str">
        <f t="shared" si="1"/>
        <v>予算区分_R7_通常</v>
      </c>
      <c r="AV85" t="str">
        <f t="shared" si="6"/>
        <v>経済対策との関係_R6</v>
      </c>
      <c r="AW85" t="str">
        <f t="shared" si="7"/>
        <v>種類_推奨事業メニュー_R6補正R7予備</v>
      </c>
      <c r="AX85" t="str">
        <f t="shared" si="4"/>
        <v>対象分野_R6</v>
      </c>
      <c r="AY85" t="str">
        <f t="shared" si="2"/>
        <v/>
      </c>
      <c r="AZ85" t="str">
        <f t="shared" si="5"/>
        <v/>
      </c>
      <c r="BA85" t="str">
        <f t="shared" si="3"/>
        <v>事業終期_R7_通常</v>
      </c>
      <c r="BD85" s="23" t="str">
        <f>IF(実施計画様式!F87="","",IF(PRODUCT(D85:AE85)* PRODUCT(AG85:AQ85)=0,"error",""))</f>
        <v/>
      </c>
    </row>
    <row r="86" spans="3:56" x14ac:dyDescent="0.2">
      <c r="C86">
        <v>14</v>
      </c>
      <c r="D86" s="6">
        <f>IFERROR(VLOOKUP(実施計画様式!D88,―!A$42:B$44,2,FALSE),0)</f>
        <v>4</v>
      </c>
      <c r="E86">
        <f>IFERROR(VLOOKUP(実施計画様式!E88,―!$C$40:$D$47,2,FALSE),0)</f>
        <v>1</v>
      </c>
      <c r="F86">
        <f>IFERROR(VLOOKUP(実施計画様式!F88,―!$E$2:$F$2,2,FALSE),0)</f>
        <v>2</v>
      </c>
      <c r="G86">
        <f>IFERROR(VLOOKUP(実施計画様式!G88,―!$G$2:$H$2,2,FALSE),0)</f>
        <v>2</v>
      </c>
      <c r="H86">
        <f>IFERROR(VLOOKUP(実施計画様式!H88,―!$I$2:$J$2,2,FALSE),0)</f>
        <v>2</v>
      </c>
      <c r="J86">
        <f>IFERROR(VLOOKUP(実施計画様式!J88,―!$K$4:$L$10,2,FALSE),0)</f>
        <v>2</v>
      </c>
      <c r="K86">
        <f>IFERROR(VLOOKUP(実施計画様式!K88,―!$M$2:$N$2,2,FALSE),0)</f>
        <v>2</v>
      </c>
      <c r="L86">
        <f>IFERROR(VLOOKUP(実施計画様式!L88,―!$O$2:$P$24,2,FALSE),0)</f>
        <v>2</v>
      </c>
      <c r="AB86">
        <f>IFERROR(VLOOKUP(実施計画様式!AB88,―!$Q$2:$R$3,2,FALSE),0)</f>
        <v>1</v>
      </c>
      <c r="AC86">
        <f>IFERROR(VLOOKUP(実施計画様式!AC88,―!$S$2:$T$3,2,FALSE),0)</f>
        <v>1</v>
      </c>
      <c r="AD86">
        <f>IFERROR(VLOOKUP(実施計画様式!AD88,―!$U$2:$V$3,2,FALSE),0)</f>
        <v>1</v>
      </c>
      <c r="AE86">
        <f>IFERROR(VLOOKUP(実施計画様式!AE88,―!$AH$2:$AI$40,2,FALSE),0)</f>
        <v>27</v>
      </c>
      <c r="AF86">
        <f>IFERROR(VLOOKUP(実施計画様式!AF88,―!$AH$2:$AI$40,2,FALSE),0)</f>
        <v>0</v>
      </c>
      <c r="AG86">
        <f>IFERROR(VLOOKUP(実施計画様式!AG88,―!$AH$2:$AI$40,2,FALSE),0)</f>
        <v>38</v>
      </c>
      <c r="AJ86">
        <f>IFERROR(VLOOKUP(実施計画様式!AJ88,参考資料1_対象分野リスト!$C$29:$D$111,2,FALSE),0)</f>
        <v>14</v>
      </c>
      <c r="AQ86">
        <f>IFERROR(VLOOKUP(実施計画様式!AR88,―!$AE$13:$AF$18,2,FALSE),0)</f>
        <v>7</v>
      </c>
      <c r="AS86" t="str">
        <f t="shared" si="8"/>
        <v>事業終期_R7_通常</v>
      </c>
      <c r="AT86">
        <v>99</v>
      </c>
      <c r="AU86" t="str">
        <f t="shared" si="1"/>
        <v>予算区分_R7_通常</v>
      </c>
      <c r="AV86" t="str">
        <f t="shared" si="6"/>
        <v>経済対策との関係_R6</v>
      </c>
      <c r="AW86" t="str">
        <f t="shared" si="7"/>
        <v>種類_推奨事業メニュー_R6補正R7予備</v>
      </c>
      <c r="AX86" t="str">
        <f t="shared" si="4"/>
        <v>対象分野_R6</v>
      </c>
      <c r="AY86" t="str">
        <f t="shared" si="2"/>
        <v/>
      </c>
      <c r="AZ86" t="str">
        <f t="shared" si="5"/>
        <v/>
      </c>
      <c r="BA86" t="str">
        <f t="shared" si="3"/>
        <v>事業終期_R7_通常</v>
      </c>
      <c r="BD86" s="23" t="str">
        <f>IF(実施計画様式!F88="","",IF(PRODUCT(D86:AE86)* PRODUCT(AG86:AQ86)=0,"error",""))</f>
        <v/>
      </c>
    </row>
    <row r="87" spans="3:56" x14ac:dyDescent="0.2">
      <c r="C87">
        <v>15</v>
      </c>
      <c r="D87" s="6">
        <f>IFERROR(VLOOKUP(実施計画様式!D89,―!A$42:B$44,2,FALSE),0)</f>
        <v>8</v>
      </c>
      <c r="E87">
        <f>IFERROR(VLOOKUP(実施計画様式!E89,―!$C$40:$D$47,2,FALSE),0)</f>
        <v>1</v>
      </c>
      <c r="F87">
        <f>IFERROR(VLOOKUP(実施計画様式!F89,―!$E$2:$F$2,2,FALSE),0)</f>
        <v>2</v>
      </c>
      <c r="G87">
        <f>IFERROR(VLOOKUP(実施計画様式!G89,―!$G$2:$H$2,2,FALSE),0)</f>
        <v>2</v>
      </c>
      <c r="H87">
        <f>IFERROR(VLOOKUP(実施計画様式!H89,―!$I$2:$J$2,2,FALSE),0)</f>
        <v>2</v>
      </c>
      <c r="J87">
        <f>IFERROR(VLOOKUP(実施計画様式!J89,―!$K$4:$L$10,2,FALSE),0)</f>
        <v>3</v>
      </c>
      <c r="K87">
        <f>IFERROR(VLOOKUP(実施計画様式!K89,―!$M$2:$N$2,2,FALSE),0)</f>
        <v>2</v>
      </c>
      <c r="L87">
        <f>IFERROR(VLOOKUP(実施計画様式!L89,―!$O$2:$P$24,2,FALSE),0)</f>
        <v>8</v>
      </c>
      <c r="AB87">
        <f>IFERROR(VLOOKUP(実施計画様式!AB89,―!$Q$2:$R$3,2,FALSE),0)</f>
        <v>1</v>
      </c>
      <c r="AC87">
        <f>IFERROR(VLOOKUP(実施計画様式!AC89,―!$S$2:$T$3,2,FALSE),0)</f>
        <v>2</v>
      </c>
      <c r="AD87">
        <f>IFERROR(VLOOKUP(実施計画様式!AD89,―!$U$2:$V$3,2,FALSE),0)</f>
        <v>1</v>
      </c>
      <c r="AE87">
        <f>IFERROR(VLOOKUP(実施計画様式!AE89,―!$AH$2:$AI$40,2,FALSE),0)</f>
        <v>31</v>
      </c>
      <c r="AF87">
        <f>IFERROR(VLOOKUP(実施計画様式!AF89,―!$AH$2:$AI$40,2,FALSE),0)</f>
        <v>0</v>
      </c>
      <c r="AG87">
        <f>IFERROR(VLOOKUP(実施計画様式!AG89,―!$AH$2:$AI$40,2,FALSE),0)</f>
        <v>38</v>
      </c>
      <c r="AJ87">
        <f>IFERROR(VLOOKUP(実施計画様式!AJ89,参考資料1_対象分野リスト!$C$29:$D$111,2,FALSE),0)</f>
        <v>21</v>
      </c>
      <c r="AQ87">
        <f>IFERROR(VLOOKUP(実施計画様式!AR89,―!$AE$13:$AF$18,2,FALSE),0)</f>
        <v>8</v>
      </c>
      <c r="AS87" t="str">
        <f t="shared" si="8"/>
        <v>事業終期_R7_通常</v>
      </c>
      <c r="AT87">
        <v>99</v>
      </c>
      <c r="AU87" t="str">
        <f t="shared" si="1"/>
        <v>予算区分_R7_のみ</v>
      </c>
      <c r="AV87" t="str">
        <f t="shared" si="6"/>
        <v>経済対策との関係_R7予備</v>
      </c>
      <c r="AW87" t="str">
        <f t="shared" si="7"/>
        <v>種類_推奨事業メニュー_R6補正R7予備</v>
      </c>
      <c r="AX87" t="str">
        <f t="shared" si="4"/>
        <v>対象分野_R6</v>
      </c>
      <c r="AY87" t="str">
        <f t="shared" si="2"/>
        <v/>
      </c>
      <c r="AZ87" t="str">
        <f t="shared" si="5"/>
        <v/>
      </c>
      <c r="BA87" t="str">
        <f t="shared" si="3"/>
        <v>事業終期_R7_翌債</v>
      </c>
      <c r="BD87" s="23" t="str">
        <f>IF(実施計画様式!F89="","",IF(PRODUCT(D87:AE87)* PRODUCT(AG87:AQ87)=0,"error",""))</f>
        <v/>
      </c>
    </row>
    <row r="88" spans="3:56" x14ac:dyDescent="0.2">
      <c r="C88">
        <v>16</v>
      </c>
      <c r="D88" s="6">
        <f>IFERROR(VLOOKUP(実施計画様式!D90,―!A$42:B$44,2,FALSE),0)</f>
        <v>8</v>
      </c>
      <c r="E88">
        <f>IFERROR(VLOOKUP(実施計画様式!E90,―!$C$40:$D$47,2,FALSE),0)</f>
        <v>1</v>
      </c>
      <c r="F88">
        <f>IFERROR(VLOOKUP(実施計画様式!F90,―!$E$2:$F$2,2,FALSE),0)</f>
        <v>2</v>
      </c>
      <c r="G88">
        <f>IFERROR(VLOOKUP(実施計画様式!G90,―!$G$2:$H$2,2,FALSE),0)</f>
        <v>2</v>
      </c>
      <c r="H88">
        <f>IFERROR(VLOOKUP(実施計画様式!H90,―!$I$2:$J$2,2,FALSE),0)</f>
        <v>2</v>
      </c>
      <c r="J88">
        <f>IFERROR(VLOOKUP(実施計画様式!J90,―!$K$4:$L$10,2,FALSE),0)</f>
        <v>3</v>
      </c>
      <c r="K88">
        <f>IFERROR(VLOOKUP(実施計画様式!K90,―!$M$2:$N$2,2,FALSE),0)</f>
        <v>2</v>
      </c>
      <c r="L88">
        <f>IFERROR(VLOOKUP(実施計画様式!L90,―!$O$2:$P$24,2,FALSE),0)</f>
        <v>2</v>
      </c>
      <c r="AB88">
        <f>IFERROR(VLOOKUP(実施計画様式!AB90,―!$Q$2:$R$3,2,FALSE),0)</f>
        <v>1</v>
      </c>
      <c r="AC88">
        <f>IFERROR(VLOOKUP(実施計画様式!AC90,―!$S$2:$T$3,2,FALSE),0)</f>
        <v>1</v>
      </c>
      <c r="AD88">
        <f>IFERROR(VLOOKUP(実施計画様式!AD90,―!$U$2:$V$3,2,FALSE),0)</f>
        <v>1</v>
      </c>
      <c r="AE88">
        <f>IFERROR(VLOOKUP(実施計画様式!AE90,―!$AH$2:$AI$40,2,FALSE),0)</f>
        <v>33</v>
      </c>
      <c r="AF88">
        <f>IFERROR(VLOOKUP(実施計画様式!AF90,―!$AH$2:$AI$40,2,FALSE),0)</f>
        <v>0</v>
      </c>
      <c r="AG88">
        <f>IFERROR(VLOOKUP(実施計画様式!AG90,―!$AH$2:$AI$40,2,FALSE),0)</f>
        <v>38</v>
      </c>
      <c r="AJ88">
        <f>IFERROR(VLOOKUP(実施計画様式!AJ90,参考資料1_対象分野リスト!$C$29:$D$111,2,FALSE),0)</f>
        <v>1</v>
      </c>
      <c r="AQ88">
        <f>IFERROR(VLOOKUP(実施計画様式!AR90,―!$AE$13:$AF$18,2,FALSE),0)</f>
        <v>8</v>
      </c>
      <c r="AS88" t="str">
        <f t="shared" si="8"/>
        <v>事業終期_R7_通常</v>
      </c>
      <c r="AT88">
        <v>99</v>
      </c>
      <c r="AU88" t="str">
        <f t="shared" si="1"/>
        <v>予算区分_R7_のみ</v>
      </c>
      <c r="AV88" t="str">
        <f t="shared" si="6"/>
        <v>経済対策との関係_R7予備</v>
      </c>
      <c r="AW88" t="str">
        <f t="shared" si="7"/>
        <v>種類_推奨事業メニュー_R6補正R7予備</v>
      </c>
      <c r="AX88" t="str">
        <f t="shared" si="4"/>
        <v>対象分野_R6</v>
      </c>
      <c r="AY88" t="str">
        <f t="shared" si="2"/>
        <v/>
      </c>
      <c r="AZ88" t="str">
        <f t="shared" si="5"/>
        <v/>
      </c>
      <c r="BA88" t="str">
        <f t="shared" si="3"/>
        <v>事業終期_R7_翌債</v>
      </c>
      <c r="BD88" s="23" t="str">
        <f>IF(実施計画様式!F90="","",IF(PRODUCT(D88:AE88)* PRODUCT(AG88:AQ88)=0,"error",""))</f>
        <v/>
      </c>
    </row>
    <row r="89" spans="3:56" x14ac:dyDescent="0.2">
      <c r="C89">
        <v>17</v>
      </c>
      <c r="D89" s="6">
        <f>IFERROR(VLOOKUP(実施計画様式!D91,―!A$42:B$44,2,FALSE),0)</f>
        <v>8</v>
      </c>
      <c r="E89">
        <f>IFERROR(VLOOKUP(実施計画様式!E91,―!$C$40:$D$47,2,FALSE),0)</f>
        <v>1</v>
      </c>
      <c r="F89">
        <f>IFERROR(VLOOKUP(実施計画様式!F91,―!$E$2:$F$2,2,FALSE),0)</f>
        <v>2</v>
      </c>
      <c r="G89">
        <f>IFERROR(VLOOKUP(実施計画様式!G91,―!$G$2:$H$2,2,FALSE),0)</f>
        <v>2</v>
      </c>
      <c r="H89">
        <f>IFERROR(VLOOKUP(実施計画様式!H91,―!$I$2:$J$2,2,FALSE),0)</f>
        <v>2</v>
      </c>
      <c r="J89">
        <f>IFERROR(VLOOKUP(実施計画様式!J91,―!$K$4:$L$10,2,FALSE),0)</f>
        <v>3</v>
      </c>
      <c r="K89">
        <f>IFERROR(VLOOKUP(実施計画様式!K91,―!$M$2:$N$2,2,FALSE),0)</f>
        <v>2</v>
      </c>
      <c r="L89">
        <f>IFERROR(VLOOKUP(実施計画様式!L91,―!$O$2:$P$24,2,FALSE),0)</f>
        <v>2</v>
      </c>
      <c r="AB89">
        <f>IFERROR(VLOOKUP(実施計画様式!AB91,―!$Q$2:$R$3,2,FALSE),0)</f>
        <v>1</v>
      </c>
      <c r="AC89">
        <f>IFERROR(VLOOKUP(実施計画様式!AC91,―!$S$2:$T$3,2,FALSE),0)</f>
        <v>1</v>
      </c>
      <c r="AD89">
        <f>IFERROR(VLOOKUP(実施計画様式!AD91,―!$U$2:$V$3,2,FALSE),0)</f>
        <v>1</v>
      </c>
      <c r="AE89">
        <f>IFERROR(VLOOKUP(実施計画様式!AE91,―!$AH$2:$AI$40,2,FALSE),0)</f>
        <v>33</v>
      </c>
      <c r="AF89">
        <f>IFERROR(VLOOKUP(実施計画様式!AF91,―!$AH$2:$AI$40,2,FALSE),0)</f>
        <v>0</v>
      </c>
      <c r="AG89">
        <f>IFERROR(VLOOKUP(実施計画様式!AG91,―!$AH$2:$AI$40,2,FALSE),0)</f>
        <v>38</v>
      </c>
      <c r="AJ89">
        <f>IFERROR(VLOOKUP(実施計画様式!AJ91,参考資料1_対象分野リスト!$C$29:$D$111,2,FALSE),0)</f>
        <v>1</v>
      </c>
      <c r="AQ89">
        <f>IFERROR(VLOOKUP(実施計画様式!AR91,―!$AE$13:$AF$18,2,FALSE),0)</f>
        <v>8</v>
      </c>
      <c r="AS89" t="str">
        <f t="shared" si="8"/>
        <v>事業終期_R7_通常</v>
      </c>
      <c r="AT89">
        <v>99</v>
      </c>
      <c r="AU89" t="str">
        <f t="shared" si="1"/>
        <v>予算区分_R7_のみ</v>
      </c>
      <c r="AV89" t="str">
        <f t="shared" si="6"/>
        <v>経済対策との関係_R7予備</v>
      </c>
      <c r="AW89" t="str">
        <f t="shared" si="7"/>
        <v>種類_推奨事業メニュー_R6補正R7予備</v>
      </c>
      <c r="AX89" t="str">
        <f t="shared" si="4"/>
        <v>対象分野_R6</v>
      </c>
      <c r="AY89" t="str">
        <f t="shared" si="2"/>
        <v/>
      </c>
      <c r="AZ89" t="str">
        <f t="shared" si="5"/>
        <v/>
      </c>
      <c r="BA89" t="str">
        <f t="shared" si="3"/>
        <v>事業終期_R7_翌債</v>
      </c>
      <c r="BD89" s="23" t="str">
        <f>IF(実施計画様式!F91="","",IF(PRODUCT(D89:AE89)* PRODUCT(AG89:AQ89)=0,"error",""))</f>
        <v/>
      </c>
    </row>
    <row r="90" spans="3:56" x14ac:dyDescent="0.2">
      <c r="C90">
        <v>18</v>
      </c>
      <c r="D90" s="6">
        <f>IFERROR(VLOOKUP(実施計画様式!D92,―!A$42:B$44,2,FALSE),0)</f>
        <v>4</v>
      </c>
      <c r="E90">
        <f>IFERROR(VLOOKUP(実施計画様式!E92,―!$C$40:$D$47,2,FALSE),0)</f>
        <v>1</v>
      </c>
      <c r="F90">
        <f>IFERROR(VLOOKUP(実施計画様式!F92,―!$E$2:$F$2,2,FALSE),0)</f>
        <v>2</v>
      </c>
      <c r="G90">
        <f>IFERROR(VLOOKUP(実施計画様式!G92,―!$G$2:$H$2,2,FALSE),0)</f>
        <v>2</v>
      </c>
      <c r="H90">
        <f>IFERROR(VLOOKUP(実施計画様式!H92,―!$I$2:$J$2,2,FALSE),0)</f>
        <v>2</v>
      </c>
      <c r="J90">
        <f>IFERROR(VLOOKUP(実施計画様式!J92,―!$K$4:$L$10,2,FALSE),0)</f>
        <v>2</v>
      </c>
      <c r="K90">
        <f>IFERROR(VLOOKUP(実施計画様式!K92,―!$M$2:$N$2,2,FALSE),0)</f>
        <v>2</v>
      </c>
      <c r="L90">
        <f>IFERROR(VLOOKUP(実施計画様式!L92,―!$O$2:$P$24,2,FALSE),0)</f>
        <v>7</v>
      </c>
      <c r="AB90">
        <f>IFERROR(VLOOKUP(実施計画様式!AB92,―!$Q$2:$R$3,2,FALSE),0)</f>
        <v>1</v>
      </c>
      <c r="AC90">
        <f>IFERROR(VLOOKUP(実施計画様式!AC92,―!$S$2:$T$3,2,FALSE),0)</f>
        <v>1</v>
      </c>
      <c r="AD90">
        <f>IFERROR(VLOOKUP(実施計画様式!AD92,―!$U$2:$V$3,2,FALSE),0)</f>
        <v>1</v>
      </c>
      <c r="AE90">
        <f>IFERROR(VLOOKUP(実施計画様式!AE92,―!$AH$2:$AI$40,2,FALSE),0)</f>
        <v>35</v>
      </c>
      <c r="AF90">
        <f>IFERROR(VLOOKUP(実施計画様式!AF92,―!$AH$2:$AI$40,2,FALSE),0)</f>
        <v>0</v>
      </c>
      <c r="AG90">
        <f>IFERROR(VLOOKUP(実施計画様式!AG92,―!$AH$2:$AI$40,2,FALSE),0)</f>
        <v>38</v>
      </c>
      <c r="AJ90">
        <f>IFERROR(VLOOKUP(実施計画様式!AJ92,参考資料1_対象分野リスト!$C$29:$D$111,2,FALSE),0)</f>
        <v>20</v>
      </c>
      <c r="AQ90">
        <f>IFERROR(VLOOKUP(実施計画様式!AR92,―!$AE$13:$AF$18,2,FALSE),0)</f>
        <v>8</v>
      </c>
      <c r="AS90" t="str">
        <f t="shared" si="8"/>
        <v>事業終期_R7_通常</v>
      </c>
      <c r="AT90">
        <v>99</v>
      </c>
      <c r="AU90" t="str">
        <f t="shared" si="1"/>
        <v>予算区分_R7_通常</v>
      </c>
      <c r="AV90" t="str">
        <f t="shared" si="6"/>
        <v>経済対策との関係_R6</v>
      </c>
      <c r="AW90" t="str">
        <f t="shared" si="7"/>
        <v>種類_推奨事業メニュー_R6補正R7予備</v>
      </c>
      <c r="AX90" t="str">
        <f t="shared" si="4"/>
        <v>対象分野_R6</v>
      </c>
      <c r="AY90" t="str">
        <f t="shared" si="2"/>
        <v/>
      </c>
      <c r="AZ90" t="str">
        <f t="shared" si="5"/>
        <v/>
      </c>
      <c r="BA90" t="str">
        <f t="shared" si="3"/>
        <v>事業終期_R7_通常</v>
      </c>
      <c r="BD90" s="23" t="str">
        <f>IF(実施計画様式!F92="","",IF(PRODUCT(D90:AE90)* PRODUCT(AG90:AQ90)=0,"error",""))</f>
        <v/>
      </c>
    </row>
    <row r="91" spans="3:56" x14ac:dyDescent="0.2">
      <c r="C91">
        <v>19</v>
      </c>
      <c r="D91" s="6">
        <f>IFERROR(VLOOKUP(実施計画様式!D93,―!A$42:B$44,2,FALSE),0)</f>
        <v>4</v>
      </c>
      <c r="E91">
        <f>IFERROR(VLOOKUP(実施計画様式!E93,―!$C$40:$D$47,2,FALSE),0)</f>
        <v>1</v>
      </c>
      <c r="F91">
        <f>IFERROR(VLOOKUP(実施計画様式!F93,―!$E$2:$F$2,2,FALSE),0)</f>
        <v>2</v>
      </c>
      <c r="G91">
        <f>IFERROR(VLOOKUP(実施計画様式!G93,―!$G$2:$H$2,2,FALSE),0)</f>
        <v>2</v>
      </c>
      <c r="H91">
        <f>IFERROR(VLOOKUP(実施計画様式!H93,―!$I$2:$J$2,2,FALSE),0)</f>
        <v>2</v>
      </c>
      <c r="J91">
        <f>IFERROR(VLOOKUP(実施計画様式!J93,―!$K$4:$L$10,2,FALSE),0)</f>
        <v>2</v>
      </c>
      <c r="K91">
        <f>IFERROR(VLOOKUP(実施計画様式!K93,―!$M$2:$N$2,2,FALSE),0)</f>
        <v>2</v>
      </c>
      <c r="L91">
        <f>IFERROR(VLOOKUP(実施計画様式!L93,―!$O$2:$P$24,2,FALSE),0)</f>
        <v>2</v>
      </c>
      <c r="AB91">
        <f>IFERROR(VLOOKUP(実施計画様式!AB93,―!$Q$2:$R$3,2,FALSE),0)</f>
        <v>1</v>
      </c>
      <c r="AC91">
        <f>IFERROR(VLOOKUP(実施計画様式!AC93,―!$S$2:$T$3,2,FALSE),0)</f>
        <v>1</v>
      </c>
      <c r="AD91">
        <f>IFERROR(VLOOKUP(実施計画様式!AD93,―!$U$2:$V$3,2,FALSE),0)</f>
        <v>1</v>
      </c>
      <c r="AE91">
        <f>IFERROR(VLOOKUP(実施計画様式!AE93,―!$AH$2:$AI$40,2,FALSE),0)</f>
        <v>35</v>
      </c>
      <c r="AF91">
        <f>IFERROR(VLOOKUP(実施計画様式!AF93,―!$AH$2:$AI$40,2,FALSE),0)</f>
        <v>0</v>
      </c>
      <c r="AG91">
        <f>IFERROR(VLOOKUP(実施計画様式!AG93,―!$AH$2:$AI$40,2,FALSE),0)</f>
        <v>38</v>
      </c>
      <c r="AJ91">
        <f>IFERROR(VLOOKUP(実施計画様式!AJ93,参考資料1_対象分野リスト!$C$29:$D$111,2,FALSE),0)</f>
        <v>14</v>
      </c>
      <c r="AQ91">
        <f>IFERROR(VLOOKUP(実施計画様式!AR93,―!$AE$13:$AF$18,2,FALSE),0)</f>
        <v>8</v>
      </c>
      <c r="AS91" t="str">
        <f t="shared" si="8"/>
        <v>事業終期_R7_通常</v>
      </c>
      <c r="AT91">
        <v>99</v>
      </c>
      <c r="AU91" t="str">
        <f t="shared" si="1"/>
        <v>予算区分_R7_通常</v>
      </c>
      <c r="AV91" t="str">
        <f t="shared" si="6"/>
        <v>経済対策との関係_R6</v>
      </c>
      <c r="AW91" t="str">
        <f t="shared" si="7"/>
        <v>種類_推奨事業メニュー_R6補正R7予備</v>
      </c>
      <c r="AX91" t="str">
        <f t="shared" si="4"/>
        <v>対象分野_R6</v>
      </c>
      <c r="AY91" t="str">
        <f t="shared" si="2"/>
        <v/>
      </c>
      <c r="AZ91" t="str">
        <f t="shared" si="5"/>
        <v/>
      </c>
      <c r="BA91" t="str">
        <f t="shared" si="3"/>
        <v>事業終期_R7_通常</v>
      </c>
      <c r="BD91" s="23" t="str">
        <f>IF(実施計画様式!F93="","",IF(PRODUCT(D91:AE91)* PRODUCT(AG91:AQ91)=0,"error",""))</f>
        <v/>
      </c>
    </row>
    <row r="92" spans="3:56" x14ac:dyDescent="0.2">
      <c r="C92">
        <v>20</v>
      </c>
      <c r="D92" s="6">
        <f>IFERROR(VLOOKUP(実施計画様式!D94,―!A$42:B$44,2,FALSE),0)</f>
        <v>4</v>
      </c>
      <c r="E92">
        <f>IFERROR(VLOOKUP(実施計画様式!E94,―!$C$40:$D$47,2,FALSE),0)</f>
        <v>1</v>
      </c>
      <c r="F92">
        <f>IFERROR(VLOOKUP(実施計画様式!F94,―!$E$2:$F$2,2,FALSE),0)</f>
        <v>2</v>
      </c>
      <c r="G92">
        <f>IFERROR(VLOOKUP(実施計画様式!G94,―!$G$2:$H$2,2,FALSE),0)</f>
        <v>2</v>
      </c>
      <c r="H92">
        <f>IFERROR(VLOOKUP(実施計画様式!H94,―!$I$2:$J$2,2,FALSE),0)</f>
        <v>2</v>
      </c>
      <c r="J92">
        <f>IFERROR(VLOOKUP(実施計画様式!J94,―!$K$4:$L$10,2,FALSE),0)</f>
        <v>2</v>
      </c>
      <c r="K92">
        <f>IFERROR(VLOOKUP(実施計画様式!K94,―!$M$2:$N$2,2,FALSE),0)</f>
        <v>2</v>
      </c>
      <c r="L92">
        <f>IFERROR(VLOOKUP(実施計画様式!L94,―!$O$2:$P$24,2,FALSE),0)</f>
        <v>2</v>
      </c>
      <c r="AB92">
        <f>IFERROR(VLOOKUP(実施計画様式!AB94,―!$Q$2:$R$3,2,FALSE),0)</f>
        <v>1</v>
      </c>
      <c r="AC92">
        <f>IFERROR(VLOOKUP(実施計画様式!AC94,―!$S$2:$T$3,2,FALSE),0)</f>
        <v>1</v>
      </c>
      <c r="AD92">
        <f>IFERROR(VLOOKUP(実施計画様式!AD94,―!$U$2:$V$3,2,FALSE),0)</f>
        <v>1</v>
      </c>
      <c r="AE92">
        <f>IFERROR(VLOOKUP(実施計画様式!AE94,―!$AH$2:$AI$40,2,FALSE),0)</f>
        <v>33</v>
      </c>
      <c r="AF92">
        <f>IFERROR(VLOOKUP(実施計画様式!AF94,―!$AH$2:$AI$40,2,FALSE),0)</f>
        <v>0</v>
      </c>
      <c r="AG92">
        <f>IFERROR(VLOOKUP(実施計画様式!AG94,―!$AH$2:$AI$40,2,FALSE),0)</f>
        <v>38</v>
      </c>
      <c r="AJ92">
        <f>IFERROR(VLOOKUP(実施計画様式!AJ94,参考資料1_対象分野リスト!$C$29:$D$111,2,FALSE),0)</f>
        <v>1</v>
      </c>
      <c r="AQ92">
        <f>IFERROR(VLOOKUP(実施計画様式!AR94,―!$AE$13:$AF$18,2,FALSE),0)</f>
        <v>8</v>
      </c>
      <c r="AS92" t="str">
        <f t="shared" si="8"/>
        <v>事業終期_R7_通常</v>
      </c>
      <c r="AT92">
        <v>99</v>
      </c>
      <c r="AU92" t="str">
        <f t="shared" si="1"/>
        <v>予算区分_R7_通常</v>
      </c>
      <c r="AV92" t="str">
        <f t="shared" si="6"/>
        <v>経済対策との関係_R6</v>
      </c>
      <c r="AW92" t="str">
        <f t="shared" si="7"/>
        <v>種類_推奨事業メニュー_R6補正R7予備</v>
      </c>
      <c r="AX92" t="str">
        <f t="shared" si="4"/>
        <v>対象分野_R6</v>
      </c>
      <c r="AY92" t="str">
        <f t="shared" si="2"/>
        <v/>
      </c>
      <c r="AZ92" t="str">
        <f t="shared" si="5"/>
        <v/>
      </c>
      <c r="BA92" t="str">
        <f t="shared" si="3"/>
        <v>事業終期_R7_通常</v>
      </c>
      <c r="BD92" s="23" t="str">
        <f>IF(実施計画様式!F94="","",IF(PRODUCT(D92:AE92)* PRODUCT(AG92:AQ92)=0,"error",""))</f>
        <v/>
      </c>
    </row>
    <row r="93" spans="3:56" x14ac:dyDescent="0.2">
      <c r="C93">
        <v>21</v>
      </c>
      <c r="D93" s="6">
        <f>IFERROR(VLOOKUP(実施計画様式!D95,―!A$42:B$44,2,FALSE),0)</f>
        <v>0</v>
      </c>
      <c r="E93">
        <f>IFERROR(VLOOKUP(実施計画様式!E95,―!$C$40:$D$47,2,FALSE),0)</f>
        <v>0</v>
      </c>
      <c r="F93">
        <f>IFERROR(VLOOKUP(実施計画様式!F95,―!$E$2:$F$2,2,FALSE),0)</f>
        <v>0</v>
      </c>
      <c r="G93">
        <f>IFERROR(VLOOKUP(実施計画様式!G95,―!$G$2:$H$2,2,FALSE),0)</f>
        <v>0</v>
      </c>
      <c r="H93">
        <f>IFERROR(VLOOKUP(実施計画様式!H95,―!$I$2:$J$2,2,FALSE),0)</f>
        <v>0</v>
      </c>
      <c r="J93">
        <f>IFERROR(VLOOKUP(実施計画様式!J95,―!$K$4:$L$10,2,FALSE),0)</f>
        <v>0</v>
      </c>
      <c r="K93">
        <f>IFERROR(VLOOKUP(実施計画様式!K95,―!$M$2:$N$2,2,FALSE),0)</f>
        <v>0</v>
      </c>
      <c r="L93">
        <f>IFERROR(VLOOKUP(実施計画様式!L95,―!$O$2:$P$24,2,FALSE),0)</f>
        <v>0</v>
      </c>
      <c r="AB93">
        <f>IFERROR(VLOOKUP(実施計画様式!AB95,―!$Q$2:$R$3,2,FALSE),0)</f>
        <v>0</v>
      </c>
      <c r="AC93">
        <f>IFERROR(VLOOKUP(実施計画様式!AC95,―!$S$2:$T$3,2,FALSE),0)</f>
        <v>0</v>
      </c>
      <c r="AD93">
        <f>IFERROR(VLOOKUP(実施計画様式!AD95,―!$U$2:$V$3,2,FALSE),0)</f>
        <v>0</v>
      </c>
      <c r="AE93">
        <f>IFERROR(VLOOKUP(実施計画様式!AE95,―!$AH$2:$AI$40,2,FALSE),0)</f>
        <v>0</v>
      </c>
      <c r="AF93">
        <f>IFERROR(VLOOKUP(実施計画様式!AF95,―!$AH$2:$AI$40,2,FALSE),0)</f>
        <v>0</v>
      </c>
      <c r="AG93">
        <f>IFERROR(VLOOKUP(実施計画様式!AG95,―!$AH$2:$AI$40,2,FALSE),0)</f>
        <v>0</v>
      </c>
      <c r="AJ93">
        <f>IFERROR(VLOOKUP(実施計画様式!AJ95,参考資料1_対象分野リスト!$C$29:$D$111,2,FALSE),0)</f>
        <v>0</v>
      </c>
      <c r="AQ93">
        <f>IFERROR(VLOOKUP(実施計画様式!AR95,―!$AE$13:$AF$18,2,FALSE),0)</f>
        <v>0</v>
      </c>
      <c r="AS93">
        <f t="shared" si="8"/>
        <v>0</v>
      </c>
      <c r="AT93">
        <v>99</v>
      </c>
      <c r="AU93" t="str">
        <f t="shared" si="1"/>
        <v/>
      </c>
      <c r="AV93" t="str">
        <f t="shared" si="6"/>
        <v/>
      </c>
      <c r="AW93" t="str">
        <f t="shared" si="7"/>
        <v/>
      </c>
      <c r="AX93" t="str">
        <f t="shared" si="4"/>
        <v/>
      </c>
      <c r="AY93" t="str">
        <f t="shared" si="2"/>
        <v/>
      </c>
      <c r="AZ93" t="str">
        <f t="shared" si="5"/>
        <v/>
      </c>
      <c r="BA93" t="str">
        <f t="shared" si="3"/>
        <v/>
      </c>
      <c r="BD93" s="23" t="str">
        <f>IF(実施計画様式!F95="","",IF(PRODUCT(D93:AE93)* PRODUCT(AG93:AQ93)=0,"error",""))</f>
        <v/>
      </c>
    </row>
    <row r="94" spans="3:56" x14ac:dyDescent="0.2">
      <c r="C94">
        <v>22</v>
      </c>
      <c r="D94" s="6">
        <f>IFERROR(VLOOKUP(実施計画様式!D96,―!A$42:B$44,2,FALSE),0)</f>
        <v>0</v>
      </c>
      <c r="E94">
        <f>IFERROR(VLOOKUP(実施計画様式!E96,―!$C$40:$D$47,2,FALSE),0)</f>
        <v>0</v>
      </c>
      <c r="F94">
        <f>IFERROR(VLOOKUP(実施計画様式!F96,―!$E$2:$F$2,2,FALSE),0)</f>
        <v>0</v>
      </c>
      <c r="G94">
        <f>IFERROR(VLOOKUP(実施計画様式!G96,―!$G$2:$H$2,2,FALSE),0)</f>
        <v>0</v>
      </c>
      <c r="H94">
        <f>IFERROR(VLOOKUP(実施計画様式!H96,―!$I$2:$J$2,2,FALSE),0)</f>
        <v>0</v>
      </c>
      <c r="J94">
        <f>IFERROR(VLOOKUP(実施計画様式!J96,―!$K$4:$L$10,2,FALSE),0)</f>
        <v>0</v>
      </c>
      <c r="K94">
        <f>IFERROR(VLOOKUP(実施計画様式!K96,―!$M$2:$N$2,2,FALSE),0)</f>
        <v>0</v>
      </c>
      <c r="L94">
        <f>IFERROR(VLOOKUP(実施計画様式!L96,―!$O$2:$P$24,2,FALSE),0)</f>
        <v>0</v>
      </c>
      <c r="AB94">
        <f>IFERROR(VLOOKUP(実施計画様式!AB96,―!$Q$2:$R$3,2,FALSE),0)</f>
        <v>0</v>
      </c>
      <c r="AC94">
        <f>IFERROR(VLOOKUP(実施計画様式!AC96,―!$S$2:$T$3,2,FALSE),0)</f>
        <v>0</v>
      </c>
      <c r="AD94">
        <f>IFERROR(VLOOKUP(実施計画様式!AD96,―!$U$2:$V$3,2,FALSE),0)</f>
        <v>0</v>
      </c>
      <c r="AE94">
        <f>IFERROR(VLOOKUP(実施計画様式!AE96,―!$AH$2:$AI$40,2,FALSE),0)</f>
        <v>0</v>
      </c>
      <c r="AF94">
        <f>IFERROR(VLOOKUP(実施計画様式!AF96,―!$AH$2:$AI$40,2,FALSE),0)</f>
        <v>0</v>
      </c>
      <c r="AG94">
        <f>IFERROR(VLOOKUP(実施計画様式!AG96,―!$AH$2:$AI$40,2,FALSE),0)</f>
        <v>0</v>
      </c>
      <c r="AJ94">
        <f>IFERROR(VLOOKUP(実施計画様式!AJ96,参考資料1_対象分野リスト!$C$29:$D$111,2,FALSE),0)</f>
        <v>0</v>
      </c>
      <c r="AQ94">
        <f>IFERROR(VLOOKUP(実施計画様式!AR96,―!$AE$13:$AF$18,2,FALSE),0)</f>
        <v>0</v>
      </c>
      <c r="AS94">
        <f t="shared" si="8"/>
        <v>0</v>
      </c>
      <c r="AT94">
        <v>99</v>
      </c>
      <c r="AU94" t="str">
        <f t="shared" si="1"/>
        <v/>
      </c>
      <c r="AV94" t="str">
        <f t="shared" si="6"/>
        <v/>
      </c>
      <c r="AW94" t="str">
        <f t="shared" si="7"/>
        <v/>
      </c>
      <c r="AX94" t="str">
        <f t="shared" si="4"/>
        <v/>
      </c>
      <c r="AY94" t="str">
        <f t="shared" si="2"/>
        <v/>
      </c>
      <c r="AZ94" t="str">
        <f t="shared" si="5"/>
        <v/>
      </c>
      <c r="BA94" t="str">
        <f t="shared" si="3"/>
        <v/>
      </c>
      <c r="BD94" s="23" t="str">
        <f>IF(実施計画様式!F96="","",IF(PRODUCT(D94:AE94)* PRODUCT(AG94:AQ94)=0,"error",""))</f>
        <v/>
      </c>
    </row>
    <row r="95" spans="3:56" x14ac:dyDescent="0.2">
      <c r="C95">
        <v>23</v>
      </c>
      <c r="D95" s="6">
        <f>IFERROR(VLOOKUP(実施計画様式!D97,―!A$42:B$44,2,FALSE),0)</f>
        <v>0</v>
      </c>
      <c r="E95">
        <f>IFERROR(VLOOKUP(実施計画様式!E97,―!$C$40:$D$47,2,FALSE),0)</f>
        <v>0</v>
      </c>
      <c r="F95">
        <f>IFERROR(VLOOKUP(実施計画様式!F97,―!$E$2:$F$2,2,FALSE),0)</f>
        <v>0</v>
      </c>
      <c r="G95">
        <f>IFERROR(VLOOKUP(実施計画様式!G97,―!$G$2:$H$2,2,FALSE),0)</f>
        <v>0</v>
      </c>
      <c r="H95">
        <f>IFERROR(VLOOKUP(実施計画様式!H97,―!$I$2:$J$2,2,FALSE),0)</f>
        <v>0</v>
      </c>
      <c r="J95">
        <f>IFERROR(VLOOKUP(実施計画様式!J97,―!$K$4:$L$10,2,FALSE),0)</f>
        <v>0</v>
      </c>
      <c r="K95">
        <f>IFERROR(VLOOKUP(実施計画様式!K97,―!$M$2:$N$2,2,FALSE),0)</f>
        <v>0</v>
      </c>
      <c r="L95">
        <f>IFERROR(VLOOKUP(実施計画様式!L97,―!$O$2:$P$24,2,FALSE),0)</f>
        <v>0</v>
      </c>
      <c r="AB95">
        <f>IFERROR(VLOOKUP(実施計画様式!AB97,―!$Q$2:$R$3,2,FALSE),0)</f>
        <v>0</v>
      </c>
      <c r="AC95">
        <f>IFERROR(VLOOKUP(実施計画様式!AC97,―!$S$2:$T$3,2,FALSE),0)</f>
        <v>0</v>
      </c>
      <c r="AD95">
        <f>IFERROR(VLOOKUP(実施計画様式!AD97,―!$U$2:$V$3,2,FALSE),0)</f>
        <v>0</v>
      </c>
      <c r="AE95">
        <f>IFERROR(VLOOKUP(実施計画様式!AE97,―!$AH$2:$AI$40,2,FALSE),0)</f>
        <v>0</v>
      </c>
      <c r="AF95">
        <f>IFERROR(VLOOKUP(実施計画様式!AF97,―!$AH$2:$AI$40,2,FALSE),0)</f>
        <v>0</v>
      </c>
      <c r="AG95">
        <f>IFERROR(VLOOKUP(実施計画様式!AG97,―!$AH$2:$AI$40,2,FALSE),0)</f>
        <v>0</v>
      </c>
      <c r="AJ95">
        <f>IFERROR(VLOOKUP(実施計画様式!AJ97,参考資料1_対象分野リスト!$C$29:$D$111,2,FALSE),0)</f>
        <v>0</v>
      </c>
      <c r="AQ95">
        <f>IFERROR(VLOOKUP(実施計画様式!AR97,―!$AE$13:$AF$18,2,FALSE),0)</f>
        <v>0</v>
      </c>
      <c r="AS95">
        <f t="shared" si="8"/>
        <v>0</v>
      </c>
      <c r="AT95">
        <v>99</v>
      </c>
      <c r="AU95" t="str">
        <f t="shared" si="1"/>
        <v/>
      </c>
      <c r="AV95" t="str">
        <f t="shared" si="6"/>
        <v/>
      </c>
      <c r="AW95" t="str">
        <f t="shared" si="7"/>
        <v/>
      </c>
      <c r="AX95" t="str">
        <f t="shared" si="4"/>
        <v/>
      </c>
      <c r="AY95" t="str">
        <f t="shared" si="2"/>
        <v/>
      </c>
      <c r="AZ95" t="str">
        <f t="shared" si="5"/>
        <v/>
      </c>
      <c r="BA95" t="str">
        <f t="shared" si="3"/>
        <v/>
      </c>
      <c r="BD95" s="23" t="str">
        <f>IF(実施計画様式!F97="","",IF(PRODUCT(D95:AE95)* PRODUCT(AG95:AQ95)=0,"error",""))</f>
        <v/>
      </c>
    </row>
    <row r="96" spans="3:56" x14ac:dyDescent="0.2">
      <c r="C96">
        <v>24</v>
      </c>
      <c r="D96" s="6">
        <f>IFERROR(VLOOKUP(実施計画様式!D98,―!A$42:B$44,2,FALSE),0)</f>
        <v>0</v>
      </c>
      <c r="E96">
        <f>IFERROR(VLOOKUP(実施計画様式!E98,―!$C$40:$D$47,2,FALSE),0)</f>
        <v>0</v>
      </c>
      <c r="F96">
        <f>IFERROR(VLOOKUP(実施計画様式!F98,―!$E$2:$F$2,2,FALSE),0)</f>
        <v>0</v>
      </c>
      <c r="G96">
        <f>IFERROR(VLOOKUP(実施計画様式!G98,―!$G$2:$H$2,2,FALSE),0)</f>
        <v>0</v>
      </c>
      <c r="H96">
        <f>IFERROR(VLOOKUP(実施計画様式!H98,―!$I$2:$J$2,2,FALSE),0)</f>
        <v>0</v>
      </c>
      <c r="J96">
        <f>IFERROR(VLOOKUP(実施計画様式!J98,―!$K$4:$L$10,2,FALSE),0)</f>
        <v>0</v>
      </c>
      <c r="K96">
        <f>IFERROR(VLOOKUP(実施計画様式!K98,―!$M$2:$N$2,2,FALSE),0)</f>
        <v>0</v>
      </c>
      <c r="L96">
        <f>IFERROR(VLOOKUP(実施計画様式!L98,―!$O$2:$P$24,2,FALSE),0)</f>
        <v>0</v>
      </c>
      <c r="AB96">
        <f>IFERROR(VLOOKUP(実施計画様式!AB98,―!$Q$2:$R$3,2,FALSE),0)</f>
        <v>0</v>
      </c>
      <c r="AC96">
        <f>IFERROR(VLOOKUP(実施計画様式!AC98,―!$S$2:$T$3,2,FALSE),0)</f>
        <v>0</v>
      </c>
      <c r="AD96">
        <f>IFERROR(VLOOKUP(実施計画様式!AD98,―!$U$2:$V$3,2,FALSE),0)</f>
        <v>0</v>
      </c>
      <c r="AE96">
        <f>IFERROR(VLOOKUP(実施計画様式!AE98,―!$AH$2:$AI$40,2,FALSE),0)</f>
        <v>0</v>
      </c>
      <c r="AF96">
        <f>IFERROR(VLOOKUP(実施計画様式!AF98,―!$AH$2:$AI$40,2,FALSE),0)</f>
        <v>0</v>
      </c>
      <c r="AG96">
        <f>IFERROR(VLOOKUP(実施計画様式!AG98,―!$AH$2:$AI$40,2,FALSE),0)</f>
        <v>0</v>
      </c>
      <c r="AJ96">
        <f>IFERROR(VLOOKUP(実施計画様式!AJ98,参考資料1_対象分野リスト!$C$29:$D$111,2,FALSE),0)</f>
        <v>0</v>
      </c>
      <c r="AQ96">
        <f>IFERROR(VLOOKUP(実施計画様式!AR98,―!$AE$13:$AF$18,2,FALSE),0)</f>
        <v>0</v>
      </c>
      <c r="AS96">
        <f t="shared" si="8"/>
        <v>0</v>
      </c>
      <c r="AT96">
        <v>99</v>
      </c>
      <c r="AU96" t="str">
        <f t="shared" si="1"/>
        <v/>
      </c>
      <c r="AV96" t="str">
        <f t="shared" si="6"/>
        <v/>
      </c>
      <c r="AW96" t="str">
        <f t="shared" si="7"/>
        <v/>
      </c>
      <c r="AX96" t="str">
        <f t="shared" si="4"/>
        <v/>
      </c>
      <c r="AY96" t="str">
        <f t="shared" si="2"/>
        <v/>
      </c>
      <c r="AZ96" t="str">
        <f t="shared" si="5"/>
        <v/>
      </c>
      <c r="BA96" t="str">
        <f t="shared" si="3"/>
        <v/>
      </c>
      <c r="BD96" s="23" t="str">
        <f>IF(実施計画様式!F98="","",IF(PRODUCT(D96:AE96)* PRODUCT(AG96:AQ96)=0,"error",""))</f>
        <v/>
      </c>
    </row>
    <row r="97" spans="3:56" x14ac:dyDescent="0.2">
      <c r="C97">
        <v>25</v>
      </c>
      <c r="D97" s="6">
        <f>IFERROR(VLOOKUP(実施計画様式!D99,―!A$42:B$44,2,FALSE),0)</f>
        <v>0</v>
      </c>
      <c r="E97">
        <f>IFERROR(VLOOKUP(実施計画様式!E99,―!$C$40:$D$47,2,FALSE),0)</f>
        <v>0</v>
      </c>
      <c r="F97">
        <f>IFERROR(VLOOKUP(実施計画様式!F99,―!$E$2:$F$2,2,FALSE),0)</f>
        <v>0</v>
      </c>
      <c r="G97">
        <f>IFERROR(VLOOKUP(実施計画様式!G99,―!$G$2:$H$2,2,FALSE),0)</f>
        <v>0</v>
      </c>
      <c r="H97">
        <f>IFERROR(VLOOKUP(実施計画様式!H99,―!$I$2:$J$2,2,FALSE),0)</f>
        <v>0</v>
      </c>
      <c r="J97">
        <f>IFERROR(VLOOKUP(実施計画様式!J99,―!$K$4:$L$10,2,FALSE),0)</f>
        <v>0</v>
      </c>
      <c r="K97">
        <f>IFERROR(VLOOKUP(実施計画様式!K99,―!$M$2:$N$2,2,FALSE),0)</f>
        <v>0</v>
      </c>
      <c r="L97">
        <f>IFERROR(VLOOKUP(実施計画様式!L99,―!$O$2:$P$24,2,FALSE),0)</f>
        <v>0</v>
      </c>
      <c r="AB97">
        <f>IFERROR(VLOOKUP(実施計画様式!AB99,―!$Q$2:$R$3,2,FALSE),0)</f>
        <v>0</v>
      </c>
      <c r="AC97">
        <f>IFERROR(VLOOKUP(実施計画様式!AC99,―!$S$2:$T$3,2,FALSE),0)</f>
        <v>0</v>
      </c>
      <c r="AD97">
        <f>IFERROR(VLOOKUP(実施計画様式!AD99,―!$U$2:$V$3,2,FALSE),0)</f>
        <v>0</v>
      </c>
      <c r="AE97">
        <f>IFERROR(VLOOKUP(実施計画様式!AE99,―!$AH$2:$AI$40,2,FALSE),0)</f>
        <v>0</v>
      </c>
      <c r="AF97">
        <f>IFERROR(VLOOKUP(実施計画様式!AF99,―!$AH$2:$AI$40,2,FALSE),0)</f>
        <v>0</v>
      </c>
      <c r="AG97">
        <f>IFERROR(VLOOKUP(実施計画様式!AG99,―!$AH$2:$AI$40,2,FALSE),0)</f>
        <v>0</v>
      </c>
      <c r="AJ97">
        <f>IFERROR(VLOOKUP(実施計画様式!AJ99,参考資料1_対象分野リスト!$C$29:$D$111,2,FALSE),0)</f>
        <v>0</v>
      </c>
      <c r="AQ97">
        <f>IFERROR(VLOOKUP(実施計画様式!AR99,―!$AE$13:$AF$18,2,FALSE),0)</f>
        <v>0</v>
      </c>
      <c r="AS97">
        <f t="shared" si="8"/>
        <v>0</v>
      </c>
      <c r="AT97">
        <v>99</v>
      </c>
      <c r="AU97" t="str">
        <f t="shared" si="1"/>
        <v/>
      </c>
      <c r="AV97" t="str">
        <f t="shared" si="6"/>
        <v/>
      </c>
      <c r="AW97" t="str">
        <f t="shared" si="7"/>
        <v/>
      </c>
      <c r="AX97" t="str">
        <f t="shared" si="4"/>
        <v/>
      </c>
      <c r="AY97" t="str">
        <f t="shared" si="2"/>
        <v/>
      </c>
      <c r="AZ97" t="str">
        <f t="shared" si="5"/>
        <v/>
      </c>
      <c r="BA97" t="str">
        <f t="shared" si="3"/>
        <v/>
      </c>
      <c r="BD97" s="23" t="str">
        <f>IF(実施計画様式!F99="","",IF(PRODUCT(D97:AE97)* PRODUCT(AG97:AQ97)=0,"error",""))</f>
        <v/>
      </c>
    </row>
    <row r="98" spans="3:56" x14ac:dyDescent="0.2">
      <c r="C98">
        <v>26</v>
      </c>
      <c r="D98" s="6">
        <f>IFERROR(VLOOKUP(実施計画様式!D100,―!A$42:B$44,2,FALSE),0)</f>
        <v>0</v>
      </c>
      <c r="E98">
        <f>IFERROR(VLOOKUP(実施計画様式!E100,―!$C$40:$D$47,2,FALSE),0)</f>
        <v>0</v>
      </c>
      <c r="F98">
        <f>IFERROR(VLOOKUP(実施計画様式!F100,―!$E$2:$F$2,2,FALSE),0)</f>
        <v>0</v>
      </c>
      <c r="G98">
        <f>IFERROR(VLOOKUP(実施計画様式!G100,―!$G$2:$H$2,2,FALSE),0)</f>
        <v>0</v>
      </c>
      <c r="H98">
        <f>IFERROR(VLOOKUP(実施計画様式!H100,―!$I$2:$J$2,2,FALSE),0)</f>
        <v>0</v>
      </c>
      <c r="J98">
        <f>IFERROR(VLOOKUP(実施計画様式!J100,―!$K$4:$L$10,2,FALSE),0)</f>
        <v>0</v>
      </c>
      <c r="K98">
        <f>IFERROR(VLOOKUP(実施計画様式!K100,―!$M$2:$N$2,2,FALSE),0)</f>
        <v>0</v>
      </c>
      <c r="L98">
        <f>IFERROR(VLOOKUP(実施計画様式!L100,―!$O$2:$P$24,2,FALSE),0)</f>
        <v>0</v>
      </c>
      <c r="AB98">
        <f>IFERROR(VLOOKUP(実施計画様式!AB100,―!$Q$2:$R$3,2,FALSE),0)</f>
        <v>0</v>
      </c>
      <c r="AC98">
        <f>IFERROR(VLOOKUP(実施計画様式!AC100,―!$S$2:$T$3,2,FALSE),0)</f>
        <v>0</v>
      </c>
      <c r="AD98">
        <f>IFERROR(VLOOKUP(実施計画様式!AD100,―!$U$2:$V$3,2,FALSE),0)</f>
        <v>0</v>
      </c>
      <c r="AE98">
        <f>IFERROR(VLOOKUP(実施計画様式!AE100,―!$AH$2:$AI$40,2,FALSE),0)</f>
        <v>0</v>
      </c>
      <c r="AF98">
        <f>IFERROR(VLOOKUP(実施計画様式!AF100,―!$AH$2:$AI$40,2,FALSE),0)</f>
        <v>0</v>
      </c>
      <c r="AG98">
        <f>IFERROR(VLOOKUP(実施計画様式!AG100,―!$AH$2:$AI$40,2,FALSE),0)</f>
        <v>0</v>
      </c>
      <c r="AJ98">
        <f>IFERROR(VLOOKUP(実施計画様式!AJ100,参考資料1_対象分野リスト!$C$29:$D$111,2,FALSE),0)</f>
        <v>0</v>
      </c>
      <c r="AQ98">
        <f>IFERROR(VLOOKUP(実施計画様式!AR100,―!$AE$13:$AF$18,2,FALSE),0)</f>
        <v>0</v>
      </c>
      <c r="AS98">
        <f t="shared" si="8"/>
        <v>0</v>
      </c>
      <c r="AT98">
        <v>99</v>
      </c>
      <c r="AU98" t="str">
        <f t="shared" si="1"/>
        <v/>
      </c>
      <c r="AV98" t="str">
        <f t="shared" si="6"/>
        <v/>
      </c>
      <c r="AW98" t="str">
        <f t="shared" si="7"/>
        <v/>
      </c>
      <c r="AX98" t="str">
        <f t="shared" si="4"/>
        <v/>
      </c>
      <c r="AY98" t="str">
        <f t="shared" si="2"/>
        <v/>
      </c>
      <c r="AZ98" t="str">
        <f t="shared" si="5"/>
        <v/>
      </c>
      <c r="BA98" t="str">
        <f t="shared" si="3"/>
        <v/>
      </c>
      <c r="BD98" s="23" t="str">
        <f>IF(実施計画様式!F100="","",IF(PRODUCT(D98:AE98)* PRODUCT(AG98:AQ98)=0,"error",""))</f>
        <v/>
      </c>
    </row>
    <row r="99" spans="3:56" x14ac:dyDescent="0.2">
      <c r="C99">
        <v>27</v>
      </c>
      <c r="D99" s="6">
        <f>IFERROR(VLOOKUP(実施計画様式!D101,―!A$42:B$44,2,FALSE),0)</f>
        <v>0</v>
      </c>
      <c r="E99">
        <f>IFERROR(VLOOKUP(実施計画様式!E101,―!$C$40:$D$47,2,FALSE),0)</f>
        <v>0</v>
      </c>
      <c r="F99">
        <f>IFERROR(VLOOKUP(実施計画様式!F101,―!$E$2:$F$2,2,FALSE),0)</f>
        <v>0</v>
      </c>
      <c r="G99">
        <f>IFERROR(VLOOKUP(実施計画様式!G101,―!$G$2:$H$2,2,FALSE),0)</f>
        <v>0</v>
      </c>
      <c r="H99">
        <f>IFERROR(VLOOKUP(実施計画様式!H101,―!$I$2:$J$2,2,FALSE),0)</f>
        <v>0</v>
      </c>
      <c r="J99">
        <f>IFERROR(VLOOKUP(実施計画様式!J101,―!$K$4:$L$10,2,FALSE),0)</f>
        <v>0</v>
      </c>
      <c r="K99">
        <f>IFERROR(VLOOKUP(実施計画様式!K101,―!$M$2:$N$2,2,FALSE),0)</f>
        <v>0</v>
      </c>
      <c r="L99">
        <f>IFERROR(VLOOKUP(実施計画様式!L101,―!$O$2:$P$24,2,FALSE),0)</f>
        <v>0</v>
      </c>
      <c r="AB99">
        <f>IFERROR(VLOOKUP(実施計画様式!AB101,―!$Q$2:$R$3,2,FALSE),0)</f>
        <v>0</v>
      </c>
      <c r="AC99">
        <f>IFERROR(VLOOKUP(実施計画様式!AC101,―!$S$2:$T$3,2,FALSE),0)</f>
        <v>0</v>
      </c>
      <c r="AD99">
        <f>IFERROR(VLOOKUP(実施計画様式!AD101,―!$U$2:$V$3,2,FALSE),0)</f>
        <v>0</v>
      </c>
      <c r="AE99">
        <f>IFERROR(VLOOKUP(実施計画様式!AE101,―!$AH$2:$AI$40,2,FALSE),0)</f>
        <v>0</v>
      </c>
      <c r="AF99">
        <f>IFERROR(VLOOKUP(実施計画様式!AF101,―!$AH$2:$AI$40,2,FALSE),0)</f>
        <v>0</v>
      </c>
      <c r="AG99">
        <f>IFERROR(VLOOKUP(実施計画様式!AG101,―!$AH$2:$AI$40,2,FALSE),0)</f>
        <v>0</v>
      </c>
      <c r="AJ99">
        <f>IFERROR(VLOOKUP(実施計画様式!AJ101,参考資料1_対象分野リスト!$C$29:$D$111,2,FALSE),0)</f>
        <v>0</v>
      </c>
      <c r="AQ99">
        <f>IFERROR(VLOOKUP(実施計画様式!AR101,―!$AE$13:$AF$18,2,FALSE),0)</f>
        <v>0</v>
      </c>
      <c r="AS99">
        <f t="shared" si="8"/>
        <v>0</v>
      </c>
      <c r="AT99">
        <v>99</v>
      </c>
      <c r="AU99" t="str">
        <f t="shared" si="1"/>
        <v/>
      </c>
      <c r="AV99" t="str">
        <f t="shared" si="6"/>
        <v/>
      </c>
      <c r="AW99" t="str">
        <f t="shared" si="7"/>
        <v/>
      </c>
      <c r="AX99" t="str">
        <f t="shared" si="4"/>
        <v/>
      </c>
      <c r="AY99" t="str">
        <f t="shared" si="2"/>
        <v/>
      </c>
      <c r="AZ99" t="str">
        <f t="shared" si="5"/>
        <v/>
      </c>
      <c r="BA99" t="str">
        <f t="shared" si="3"/>
        <v/>
      </c>
      <c r="BD99" s="23" t="str">
        <f>IF(実施計画様式!F101="","",IF(PRODUCT(D99:AE99)* PRODUCT(AG99:AQ99)=0,"error",""))</f>
        <v/>
      </c>
    </row>
    <row r="100" spans="3:56" x14ac:dyDescent="0.2">
      <c r="C100">
        <v>28</v>
      </c>
      <c r="D100" s="6">
        <f>IFERROR(VLOOKUP(実施計画様式!D102,―!A$42:B$44,2,FALSE),0)</f>
        <v>0</v>
      </c>
      <c r="E100">
        <f>IFERROR(VLOOKUP(実施計画様式!E102,―!$C$40:$D$47,2,FALSE),0)</f>
        <v>0</v>
      </c>
      <c r="F100">
        <f>IFERROR(VLOOKUP(実施計画様式!F102,―!$E$2:$F$2,2,FALSE),0)</f>
        <v>0</v>
      </c>
      <c r="G100">
        <f>IFERROR(VLOOKUP(実施計画様式!G102,―!$G$2:$H$2,2,FALSE),0)</f>
        <v>0</v>
      </c>
      <c r="H100">
        <f>IFERROR(VLOOKUP(実施計画様式!H102,―!$I$2:$J$2,2,FALSE),0)</f>
        <v>0</v>
      </c>
      <c r="J100">
        <f>IFERROR(VLOOKUP(実施計画様式!J102,―!$K$4:$L$10,2,FALSE),0)</f>
        <v>0</v>
      </c>
      <c r="K100">
        <f>IFERROR(VLOOKUP(実施計画様式!K102,―!$M$2:$N$2,2,FALSE),0)</f>
        <v>0</v>
      </c>
      <c r="L100">
        <f>IFERROR(VLOOKUP(実施計画様式!L102,―!$O$2:$P$24,2,FALSE),0)</f>
        <v>0</v>
      </c>
      <c r="AB100">
        <f>IFERROR(VLOOKUP(実施計画様式!AB102,―!$Q$2:$R$3,2,FALSE),0)</f>
        <v>0</v>
      </c>
      <c r="AC100">
        <f>IFERROR(VLOOKUP(実施計画様式!AC102,―!$S$2:$T$3,2,FALSE),0)</f>
        <v>0</v>
      </c>
      <c r="AD100">
        <f>IFERROR(VLOOKUP(実施計画様式!AD102,―!$U$2:$V$3,2,FALSE),0)</f>
        <v>0</v>
      </c>
      <c r="AE100">
        <f>IFERROR(VLOOKUP(実施計画様式!AE102,―!$AH$2:$AI$40,2,FALSE),0)</f>
        <v>0</v>
      </c>
      <c r="AF100">
        <f>IFERROR(VLOOKUP(実施計画様式!AF102,―!$AH$2:$AI$40,2,FALSE),0)</f>
        <v>0</v>
      </c>
      <c r="AG100">
        <f>IFERROR(VLOOKUP(実施計画様式!AG102,―!$AH$2:$AI$40,2,FALSE),0)</f>
        <v>0</v>
      </c>
      <c r="AJ100">
        <f>IFERROR(VLOOKUP(実施計画様式!AJ102,参考資料1_対象分野リスト!$C$29:$D$111,2,FALSE),0)</f>
        <v>0</v>
      </c>
      <c r="AQ100">
        <f>IFERROR(VLOOKUP(実施計画様式!AR102,―!$AE$13:$AF$18,2,FALSE),0)</f>
        <v>0</v>
      </c>
      <c r="AS100">
        <f t="shared" si="8"/>
        <v>0</v>
      </c>
      <c r="AT100">
        <v>99</v>
      </c>
      <c r="AU100" t="str">
        <f t="shared" si="1"/>
        <v/>
      </c>
      <c r="AV100" t="str">
        <f t="shared" si="6"/>
        <v/>
      </c>
      <c r="AW100" t="str">
        <f t="shared" si="7"/>
        <v/>
      </c>
      <c r="AX100" t="str">
        <f t="shared" si="4"/>
        <v/>
      </c>
      <c r="AY100" t="str">
        <f t="shared" si="2"/>
        <v/>
      </c>
      <c r="AZ100" t="str">
        <f t="shared" si="5"/>
        <v/>
      </c>
      <c r="BA100" t="str">
        <f t="shared" si="3"/>
        <v/>
      </c>
      <c r="BD100" s="23" t="str">
        <f>IF(実施計画様式!F102="","",IF(PRODUCT(D100:AE100)* PRODUCT(AG100:AQ100)=0,"error",""))</f>
        <v/>
      </c>
    </row>
    <row r="101" spans="3:56" x14ac:dyDescent="0.2">
      <c r="C101">
        <v>29</v>
      </c>
      <c r="D101" s="6">
        <f>IFERROR(VLOOKUP(実施計画様式!D103,―!A$42:B$44,2,FALSE),0)</f>
        <v>0</v>
      </c>
      <c r="E101">
        <f>IFERROR(VLOOKUP(実施計画様式!E103,―!$C$40:$D$47,2,FALSE),0)</f>
        <v>0</v>
      </c>
      <c r="F101">
        <f>IFERROR(VLOOKUP(実施計画様式!F103,―!$E$2:$F$2,2,FALSE),0)</f>
        <v>0</v>
      </c>
      <c r="G101">
        <f>IFERROR(VLOOKUP(実施計画様式!G103,―!$G$2:$H$2,2,FALSE),0)</f>
        <v>0</v>
      </c>
      <c r="H101">
        <f>IFERROR(VLOOKUP(実施計画様式!H103,―!$I$2:$J$2,2,FALSE),0)</f>
        <v>0</v>
      </c>
      <c r="J101">
        <f>IFERROR(VLOOKUP(実施計画様式!J103,―!$K$4:$L$10,2,FALSE),0)</f>
        <v>0</v>
      </c>
      <c r="K101">
        <f>IFERROR(VLOOKUP(実施計画様式!K103,―!$M$2:$N$2,2,FALSE),0)</f>
        <v>0</v>
      </c>
      <c r="L101">
        <f>IFERROR(VLOOKUP(実施計画様式!L103,―!$O$2:$P$24,2,FALSE),0)</f>
        <v>0</v>
      </c>
      <c r="AB101">
        <f>IFERROR(VLOOKUP(実施計画様式!AB103,―!$Q$2:$R$3,2,FALSE),0)</f>
        <v>0</v>
      </c>
      <c r="AC101">
        <f>IFERROR(VLOOKUP(実施計画様式!AC103,―!$S$2:$T$3,2,FALSE),0)</f>
        <v>0</v>
      </c>
      <c r="AD101">
        <f>IFERROR(VLOOKUP(実施計画様式!AD103,―!$U$2:$V$3,2,FALSE),0)</f>
        <v>0</v>
      </c>
      <c r="AE101">
        <f>IFERROR(VLOOKUP(実施計画様式!AE103,―!$AH$2:$AI$40,2,FALSE),0)</f>
        <v>0</v>
      </c>
      <c r="AF101">
        <f>IFERROR(VLOOKUP(実施計画様式!AF103,―!$AH$2:$AI$40,2,FALSE),0)</f>
        <v>0</v>
      </c>
      <c r="AG101">
        <f>IFERROR(VLOOKUP(実施計画様式!AG103,―!$AH$2:$AI$40,2,FALSE),0)</f>
        <v>0</v>
      </c>
      <c r="AJ101">
        <f>IFERROR(VLOOKUP(実施計画様式!AJ103,参考資料1_対象分野リスト!$C$29:$D$111,2,FALSE),0)</f>
        <v>0</v>
      </c>
      <c r="AQ101">
        <f>IFERROR(VLOOKUP(実施計画様式!AR103,―!$AE$13:$AF$18,2,FALSE),0)</f>
        <v>0</v>
      </c>
      <c r="AS101">
        <f t="shared" si="8"/>
        <v>0</v>
      </c>
      <c r="AT101">
        <v>99</v>
      </c>
      <c r="AU101" t="str">
        <f t="shared" si="1"/>
        <v/>
      </c>
      <c r="AV101" t="str">
        <f t="shared" si="6"/>
        <v/>
      </c>
      <c r="AW101" t="str">
        <f t="shared" si="7"/>
        <v/>
      </c>
      <c r="AX101" t="str">
        <f t="shared" si="4"/>
        <v/>
      </c>
      <c r="AY101" t="str">
        <f t="shared" si="2"/>
        <v/>
      </c>
      <c r="AZ101" t="str">
        <f t="shared" si="5"/>
        <v/>
      </c>
      <c r="BA101" t="str">
        <f t="shared" si="3"/>
        <v/>
      </c>
      <c r="BD101" s="23" t="str">
        <f>IF(実施計画様式!F103="","",IF(PRODUCT(D101:AE101)* PRODUCT(AG101:AQ101)=0,"error",""))</f>
        <v/>
      </c>
    </row>
    <row r="102" spans="3:56" x14ac:dyDescent="0.2">
      <c r="C102">
        <v>30</v>
      </c>
      <c r="D102" s="6">
        <f>IFERROR(VLOOKUP(実施計画様式!D104,―!A$42:B$44,2,FALSE),0)</f>
        <v>0</v>
      </c>
      <c r="E102">
        <f>IFERROR(VLOOKUP(実施計画様式!E104,―!$C$40:$D$47,2,FALSE),0)</f>
        <v>0</v>
      </c>
      <c r="F102">
        <f>IFERROR(VLOOKUP(実施計画様式!F104,―!$E$2:$F$2,2,FALSE),0)</f>
        <v>0</v>
      </c>
      <c r="G102">
        <f>IFERROR(VLOOKUP(実施計画様式!G104,―!$G$2:$H$2,2,FALSE),0)</f>
        <v>0</v>
      </c>
      <c r="H102">
        <f>IFERROR(VLOOKUP(実施計画様式!H104,―!$I$2:$J$2,2,FALSE),0)</f>
        <v>0</v>
      </c>
      <c r="J102">
        <f>IFERROR(VLOOKUP(実施計画様式!J104,―!$K$4:$L$10,2,FALSE),0)</f>
        <v>0</v>
      </c>
      <c r="K102">
        <f>IFERROR(VLOOKUP(実施計画様式!K104,―!$M$2:$N$2,2,FALSE),0)</f>
        <v>0</v>
      </c>
      <c r="L102">
        <f>IFERROR(VLOOKUP(実施計画様式!L104,―!$O$2:$P$24,2,FALSE),0)</f>
        <v>0</v>
      </c>
      <c r="AB102">
        <f>IFERROR(VLOOKUP(実施計画様式!AB104,―!$Q$2:$R$3,2,FALSE),0)</f>
        <v>0</v>
      </c>
      <c r="AC102">
        <f>IFERROR(VLOOKUP(実施計画様式!AC104,―!$S$2:$T$3,2,FALSE),0)</f>
        <v>0</v>
      </c>
      <c r="AD102">
        <f>IFERROR(VLOOKUP(実施計画様式!AD104,―!$U$2:$V$3,2,FALSE),0)</f>
        <v>0</v>
      </c>
      <c r="AE102">
        <f>IFERROR(VLOOKUP(実施計画様式!AE104,―!$AH$2:$AI$40,2,FALSE),0)</f>
        <v>0</v>
      </c>
      <c r="AF102">
        <f>IFERROR(VLOOKUP(実施計画様式!AF104,―!$AH$2:$AI$40,2,FALSE),0)</f>
        <v>0</v>
      </c>
      <c r="AG102">
        <f>IFERROR(VLOOKUP(実施計画様式!AG104,―!$AH$2:$AI$40,2,FALSE),0)</f>
        <v>0</v>
      </c>
      <c r="AJ102">
        <f>IFERROR(VLOOKUP(実施計画様式!AJ104,参考資料1_対象分野リスト!$C$29:$D$111,2,FALSE),0)</f>
        <v>0</v>
      </c>
      <c r="AQ102">
        <f>IFERROR(VLOOKUP(実施計画様式!AR104,―!$AE$13:$AF$18,2,FALSE),0)</f>
        <v>0</v>
      </c>
      <c r="AS102">
        <f t="shared" si="8"/>
        <v>0</v>
      </c>
      <c r="AT102">
        <v>99</v>
      </c>
      <c r="AU102" t="str">
        <f t="shared" si="1"/>
        <v/>
      </c>
      <c r="AV102" t="str">
        <f t="shared" si="6"/>
        <v/>
      </c>
      <c r="AW102" t="str">
        <f t="shared" si="7"/>
        <v/>
      </c>
      <c r="AX102" t="str">
        <f t="shared" si="4"/>
        <v/>
      </c>
      <c r="AY102" t="str">
        <f t="shared" si="2"/>
        <v/>
      </c>
      <c r="AZ102" t="str">
        <f t="shared" si="5"/>
        <v/>
      </c>
      <c r="BA102" t="str">
        <f t="shared" si="3"/>
        <v/>
      </c>
      <c r="BD102" s="23" t="str">
        <f>IF(実施計画様式!F104="","",IF(PRODUCT(D102:AE102)* PRODUCT(AG102:AQ102)=0,"error",""))</f>
        <v/>
      </c>
    </row>
    <row r="103" spans="3:56" x14ac:dyDescent="0.2">
      <c r="C103">
        <v>31</v>
      </c>
      <c r="D103" s="6">
        <f>IFERROR(VLOOKUP(実施計画様式!D105,―!A$42:B$44,2,FALSE),0)</f>
        <v>0</v>
      </c>
      <c r="E103">
        <f>IFERROR(VLOOKUP(実施計画様式!E105,―!$C$40:$D$47,2,FALSE),0)</f>
        <v>0</v>
      </c>
      <c r="F103">
        <f>IFERROR(VLOOKUP(実施計画様式!F105,―!$E$2:$F$2,2,FALSE),0)</f>
        <v>0</v>
      </c>
      <c r="G103">
        <f>IFERROR(VLOOKUP(実施計画様式!G105,―!$G$2:$H$2,2,FALSE),0)</f>
        <v>0</v>
      </c>
      <c r="H103">
        <f>IFERROR(VLOOKUP(実施計画様式!H105,―!$I$2:$J$2,2,FALSE),0)</f>
        <v>0</v>
      </c>
      <c r="J103">
        <f>IFERROR(VLOOKUP(実施計画様式!J105,―!$K$4:$L$10,2,FALSE),0)</f>
        <v>0</v>
      </c>
      <c r="K103">
        <f>IFERROR(VLOOKUP(実施計画様式!K105,―!$M$2:$N$2,2,FALSE),0)</f>
        <v>0</v>
      </c>
      <c r="L103">
        <f>IFERROR(VLOOKUP(実施計画様式!L105,―!$O$2:$P$24,2,FALSE),0)</f>
        <v>0</v>
      </c>
      <c r="AB103">
        <f>IFERROR(VLOOKUP(実施計画様式!AB105,―!$Q$2:$R$3,2,FALSE),0)</f>
        <v>0</v>
      </c>
      <c r="AC103">
        <f>IFERROR(VLOOKUP(実施計画様式!AC105,―!$S$2:$T$3,2,FALSE),0)</f>
        <v>0</v>
      </c>
      <c r="AD103">
        <f>IFERROR(VLOOKUP(実施計画様式!AD105,―!$U$2:$V$3,2,FALSE),0)</f>
        <v>0</v>
      </c>
      <c r="AE103">
        <f>IFERROR(VLOOKUP(実施計画様式!AE105,―!$AH$2:$AI$40,2,FALSE),0)</f>
        <v>0</v>
      </c>
      <c r="AF103">
        <f>IFERROR(VLOOKUP(実施計画様式!AF105,―!$AH$2:$AI$40,2,FALSE),0)</f>
        <v>0</v>
      </c>
      <c r="AG103">
        <f>IFERROR(VLOOKUP(実施計画様式!AG105,―!$AH$2:$AI$40,2,FALSE),0)</f>
        <v>0</v>
      </c>
      <c r="AJ103">
        <f>IFERROR(VLOOKUP(実施計画様式!AJ105,参考資料1_対象分野リスト!$C$29:$D$111,2,FALSE),0)</f>
        <v>0</v>
      </c>
      <c r="AQ103">
        <f>IFERROR(VLOOKUP(実施計画様式!AR105,―!$AE$13:$AF$18,2,FALSE),0)</f>
        <v>0</v>
      </c>
      <c r="AS103">
        <f t="shared" si="8"/>
        <v>0</v>
      </c>
      <c r="AT103">
        <v>99</v>
      </c>
      <c r="AU103" t="str">
        <f t="shared" si="1"/>
        <v/>
      </c>
      <c r="AV103" t="str">
        <f t="shared" si="6"/>
        <v/>
      </c>
      <c r="AW103" t="str">
        <f t="shared" si="7"/>
        <v/>
      </c>
      <c r="AX103" t="str">
        <f t="shared" si="4"/>
        <v/>
      </c>
      <c r="AY103" t="str">
        <f t="shared" si="2"/>
        <v/>
      </c>
      <c r="AZ103" t="str">
        <f t="shared" si="5"/>
        <v/>
      </c>
      <c r="BA103" t="str">
        <f t="shared" si="3"/>
        <v/>
      </c>
      <c r="BD103" s="23" t="str">
        <f>IF(実施計画様式!F105="","",IF(PRODUCT(D103:AE103)* PRODUCT(AG103:AQ103)=0,"error",""))</f>
        <v/>
      </c>
    </row>
    <row r="104" spans="3:56" x14ac:dyDescent="0.2">
      <c r="C104">
        <v>32</v>
      </c>
      <c r="D104" s="6">
        <f>IFERROR(VLOOKUP(実施計画様式!D106,―!A$42:B$44,2,FALSE),0)</f>
        <v>0</v>
      </c>
      <c r="E104">
        <f>IFERROR(VLOOKUP(実施計画様式!E106,―!$C$40:$D$47,2,FALSE),0)</f>
        <v>0</v>
      </c>
      <c r="F104">
        <f>IFERROR(VLOOKUP(実施計画様式!F106,―!$E$2:$F$2,2,FALSE),0)</f>
        <v>0</v>
      </c>
      <c r="G104">
        <f>IFERROR(VLOOKUP(実施計画様式!G106,―!$G$2:$H$2,2,FALSE),0)</f>
        <v>0</v>
      </c>
      <c r="H104">
        <f>IFERROR(VLOOKUP(実施計画様式!H106,―!$I$2:$J$2,2,FALSE),0)</f>
        <v>0</v>
      </c>
      <c r="J104">
        <f>IFERROR(VLOOKUP(実施計画様式!J106,―!$K$4:$L$10,2,FALSE),0)</f>
        <v>0</v>
      </c>
      <c r="K104">
        <f>IFERROR(VLOOKUP(実施計画様式!K106,―!$M$2:$N$2,2,FALSE),0)</f>
        <v>0</v>
      </c>
      <c r="L104">
        <f>IFERROR(VLOOKUP(実施計画様式!L106,―!$O$2:$P$24,2,FALSE),0)</f>
        <v>0</v>
      </c>
      <c r="AB104">
        <f>IFERROR(VLOOKUP(実施計画様式!AB106,―!$Q$2:$R$3,2,FALSE),0)</f>
        <v>0</v>
      </c>
      <c r="AC104">
        <f>IFERROR(VLOOKUP(実施計画様式!AC106,―!$S$2:$T$3,2,FALSE),0)</f>
        <v>0</v>
      </c>
      <c r="AD104">
        <f>IFERROR(VLOOKUP(実施計画様式!AD106,―!$U$2:$V$3,2,FALSE),0)</f>
        <v>0</v>
      </c>
      <c r="AE104">
        <f>IFERROR(VLOOKUP(実施計画様式!AE106,―!$AH$2:$AI$40,2,FALSE),0)</f>
        <v>0</v>
      </c>
      <c r="AF104">
        <f>IFERROR(VLOOKUP(実施計画様式!AF106,―!$AH$2:$AI$40,2,FALSE),0)</f>
        <v>0</v>
      </c>
      <c r="AG104">
        <f>IFERROR(VLOOKUP(実施計画様式!AG106,―!$AH$2:$AI$40,2,FALSE),0)</f>
        <v>0</v>
      </c>
      <c r="AJ104">
        <f>IFERROR(VLOOKUP(実施計画様式!AJ106,参考資料1_対象分野リスト!$C$29:$D$111,2,FALSE),0)</f>
        <v>0</v>
      </c>
      <c r="AQ104">
        <f>IFERROR(VLOOKUP(実施計画様式!AR106,―!$AE$13:$AF$18,2,FALSE),0)</f>
        <v>0</v>
      </c>
      <c r="AS104">
        <f t="shared" si="8"/>
        <v>0</v>
      </c>
      <c r="AT104">
        <v>99</v>
      </c>
      <c r="AU104" t="str">
        <f t="shared" si="1"/>
        <v/>
      </c>
      <c r="AV104" t="str">
        <f t="shared" si="6"/>
        <v/>
      </c>
      <c r="AW104" t="str">
        <f t="shared" si="7"/>
        <v/>
      </c>
      <c r="AX104" t="str">
        <f t="shared" si="4"/>
        <v/>
      </c>
      <c r="AY104" t="str">
        <f t="shared" si="2"/>
        <v/>
      </c>
      <c r="AZ104" t="str">
        <f t="shared" si="5"/>
        <v/>
      </c>
      <c r="BA104" t="str">
        <f t="shared" si="3"/>
        <v/>
      </c>
      <c r="BD104" s="23" t="str">
        <f>IF(実施計画様式!F106="","",IF(PRODUCT(D104:AE104)* PRODUCT(AG104:AQ104)=0,"error",""))</f>
        <v/>
      </c>
    </row>
    <row r="105" spans="3:56" x14ac:dyDescent="0.2">
      <c r="C105">
        <v>33</v>
      </c>
      <c r="D105" s="6">
        <f>IFERROR(VLOOKUP(実施計画様式!D107,―!A$42:B$44,2,FALSE),0)</f>
        <v>0</v>
      </c>
      <c r="E105">
        <f>IFERROR(VLOOKUP(実施計画様式!E107,―!$C$40:$D$47,2,FALSE),0)</f>
        <v>0</v>
      </c>
      <c r="F105">
        <f>IFERROR(VLOOKUP(実施計画様式!F107,―!$E$2:$F$2,2,FALSE),0)</f>
        <v>0</v>
      </c>
      <c r="G105">
        <f>IFERROR(VLOOKUP(実施計画様式!G107,―!$G$2:$H$2,2,FALSE),0)</f>
        <v>0</v>
      </c>
      <c r="H105">
        <f>IFERROR(VLOOKUP(実施計画様式!H107,―!$I$2:$J$2,2,FALSE),0)</f>
        <v>0</v>
      </c>
      <c r="J105">
        <f>IFERROR(VLOOKUP(実施計画様式!J107,―!$K$4:$L$10,2,FALSE),0)</f>
        <v>0</v>
      </c>
      <c r="K105">
        <f>IFERROR(VLOOKUP(実施計画様式!K107,―!$M$2:$N$2,2,FALSE),0)</f>
        <v>0</v>
      </c>
      <c r="L105">
        <f>IFERROR(VLOOKUP(実施計画様式!L107,―!$O$2:$P$24,2,FALSE),0)</f>
        <v>0</v>
      </c>
      <c r="AB105">
        <f>IFERROR(VLOOKUP(実施計画様式!AB107,―!$Q$2:$R$3,2,FALSE),0)</f>
        <v>0</v>
      </c>
      <c r="AC105">
        <f>IFERROR(VLOOKUP(実施計画様式!AC107,―!$S$2:$T$3,2,FALSE),0)</f>
        <v>0</v>
      </c>
      <c r="AD105">
        <f>IFERROR(VLOOKUP(実施計画様式!AD107,―!$U$2:$V$3,2,FALSE),0)</f>
        <v>0</v>
      </c>
      <c r="AE105">
        <f>IFERROR(VLOOKUP(実施計画様式!AE107,―!$AH$2:$AI$40,2,FALSE),0)</f>
        <v>0</v>
      </c>
      <c r="AF105">
        <f>IFERROR(VLOOKUP(実施計画様式!AF107,―!$AH$2:$AI$40,2,FALSE),0)</f>
        <v>0</v>
      </c>
      <c r="AG105">
        <f>IFERROR(VLOOKUP(実施計画様式!AG107,―!$AH$2:$AI$40,2,FALSE),0)</f>
        <v>0</v>
      </c>
      <c r="AJ105">
        <f>IFERROR(VLOOKUP(実施計画様式!AJ107,参考資料1_対象分野リスト!$C$29:$D$111,2,FALSE),0)</f>
        <v>0</v>
      </c>
      <c r="AQ105">
        <f>IFERROR(VLOOKUP(実施計画様式!AR107,―!$AE$13:$AF$18,2,FALSE),0)</f>
        <v>0</v>
      </c>
      <c r="AS105">
        <f t="shared" si="8"/>
        <v>0</v>
      </c>
      <c r="AT105">
        <v>99</v>
      </c>
      <c r="AU105" t="str">
        <f t="shared" si="1"/>
        <v/>
      </c>
      <c r="AV105" t="str">
        <f t="shared" si="6"/>
        <v/>
      </c>
      <c r="AW105" t="str">
        <f t="shared" si="7"/>
        <v/>
      </c>
      <c r="AX105" t="str">
        <f t="shared" si="4"/>
        <v/>
      </c>
      <c r="AY105" t="str">
        <f t="shared" si="2"/>
        <v/>
      </c>
      <c r="AZ105" t="str">
        <f t="shared" si="5"/>
        <v/>
      </c>
      <c r="BA105" t="str">
        <f t="shared" si="3"/>
        <v/>
      </c>
      <c r="BD105" s="23" t="str">
        <f>IF(実施計画様式!F107="","",IF(PRODUCT(D105:AE105)* PRODUCT(AG105:AQ105)=0,"error",""))</f>
        <v/>
      </c>
    </row>
    <row r="106" spans="3:56" x14ac:dyDescent="0.2">
      <c r="C106">
        <v>34</v>
      </c>
      <c r="D106" s="6">
        <f>IFERROR(VLOOKUP(実施計画様式!D108,―!A$42:B$44,2,FALSE),0)</f>
        <v>0</v>
      </c>
      <c r="E106">
        <f>IFERROR(VLOOKUP(実施計画様式!E108,―!$C$40:$D$47,2,FALSE),0)</f>
        <v>0</v>
      </c>
      <c r="F106">
        <f>IFERROR(VLOOKUP(実施計画様式!F108,―!$E$2:$F$2,2,FALSE),0)</f>
        <v>0</v>
      </c>
      <c r="G106">
        <f>IFERROR(VLOOKUP(実施計画様式!G108,―!$G$2:$H$2,2,FALSE),0)</f>
        <v>0</v>
      </c>
      <c r="H106">
        <f>IFERROR(VLOOKUP(実施計画様式!H108,―!$I$2:$J$2,2,FALSE),0)</f>
        <v>0</v>
      </c>
      <c r="J106">
        <f>IFERROR(VLOOKUP(実施計画様式!J108,―!$K$4:$L$10,2,FALSE),0)</f>
        <v>0</v>
      </c>
      <c r="K106">
        <f>IFERROR(VLOOKUP(実施計画様式!K108,―!$M$2:$N$2,2,FALSE),0)</f>
        <v>0</v>
      </c>
      <c r="L106">
        <f>IFERROR(VLOOKUP(実施計画様式!L108,―!$O$2:$P$24,2,FALSE),0)</f>
        <v>0</v>
      </c>
      <c r="AB106">
        <f>IFERROR(VLOOKUP(実施計画様式!AB108,―!$Q$2:$R$3,2,FALSE),0)</f>
        <v>0</v>
      </c>
      <c r="AC106">
        <f>IFERROR(VLOOKUP(実施計画様式!AC108,―!$S$2:$T$3,2,FALSE),0)</f>
        <v>0</v>
      </c>
      <c r="AD106">
        <f>IFERROR(VLOOKUP(実施計画様式!AD108,―!$U$2:$V$3,2,FALSE),0)</f>
        <v>0</v>
      </c>
      <c r="AE106">
        <f>IFERROR(VLOOKUP(実施計画様式!AE108,―!$AH$2:$AI$40,2,FALSE),0)</f>
        <v>0</v>
      </c>
      <c r="AF106">
        <f>IFERROR(VLOOKUP(実施計画様式!AF108,―!$AH$2:$AI$40,2,FALSE),0)</f>
        <v>0</v>
      </c>
      <c r="AG106">
        <f>IFERROR(VLOOKUP(実施計画様式!AG108,―!$AH$2:$AI$40,2,FALSE),0)</f>
        <v>0</v>
      </c>
      <c r="AJ106">
        <f>IFERROR(VLOOKUP(実施計画様式!AJ108,参考資料1_対象分野リスト!$C$29:$D$111,2,FALSE),0)</f>
        <v>0</v>
      </c>
      <c r="AQ106">
        <f>IFERROR(VLOOKUP(実施計画様式!AR108,―!$AE$13:$AF$18,2,FALSE),0)</f>
        <v>0</v>
      </c>
      <c r="AS106">
        <f t="shared" si="8"/>
        <v>0</v>
      </c>
      <c r="AT106">
        <v>99</v>
      </c>
      <c r="AU106" t="str">
        <f t="shared" si="1"/>
        <v/>
      </c>
      <c r="AV106" t="str">
        <f t="shared" si="6"/>
        <v/>
      </c>
      <c r="AW106" t="str">
        <f t="shared" si="7"/>
        <v/>
      </c>
      <c r="AX106" t="str">
        <f t="shared" si="4"/>
        <v/>
      </c>
      <c r="AY106" t="str">
        <f t="shared" si="2"/>
        <v/>
      </c>
      <c r="AZ106" t="str">
        <f t="shared" si="5"/>
        <v/>
      </c>
      <c r="BA106" t="str">
        <f t="shared" si="3"/>
        <v/>
      </c>
      <c r="BD106" s="23" t="str">
        <f>IF(実施計画様式!F108="","",IF(PRODUCT(D106:AE106)* PRODUCT(AG106:AQ106)=0,"error",""))</f>
        <v/>
      </c>
    </row>
    <row r="107" spans="3:56" x14ac:dyDescent="0.2">
      <c r="C107">
        <v>35</v>
      </c>
      <c r="D107" s="6">
        <f>IFERROR(VLOOKUP(実施計画様式!D109,―!A$42:B$44,2,FALSE),0)</f>
        <v>0</v>
      </c>
      <c r="E107">
        <f>IFERROR(VLOOKUP(実施計画様式!E109,―!$C$40:$D$47,2,FALSE),0)</f>
        <v>0</v>
      </c>
      <c r="F107">
        <f>IFERROR(VLOOKUP(実施計画様式!F109,―!$E$2:$F$2,2,FALSE),0)</f>
        <v>0</v>
      </c>
      <c r="G107">
        <f>IFERROR(VLOOKUP(実施計画様式!G109,―!$G$2:$H$2,2,FALSE),0)</f>
        <v>0</v>
      </c>
      <c r="H107">
        <f>IFERROR(VLOOKUP(実施計画様式!H109,―!$I$2:$J$2,2,FALSE),0)</f>
        <v>0</v>
      </c>
      <c r="J107">
        <f>IFERROR(VLOOKUP(実施計画様式!J109,―!$K$4:$L$10,2,FALSE),0)</f>
        <v>0</v>
      </c>
      <c r="K107">
        <f>IFERROR(VLOOKUP(実施計画様式!K109,―!$M$2:$N$2,2,FALSE),0)</f>
        <v>0</v>
      </c>
      <c r="L107">
        <f>IFERROR(VLOOKUP(実施計画様式!L109,―!$O$2:$P$24,2,FALSE),0)</f>
        <v>0</v>
      </c>
      <c r="AB107">
        <f>IFERROR(VLOOKUP(実施計画様式!AB109,―!$Q$2:$R$3,2,FALSE),0)</f>
        <v>0</v>
      </c>
      <c r="AC107">
        <f>IFERROR(VLOOKUP(実施計画様式!AC109,―!$S$2:$T$3,2,FALSE),0)</f>
        <v>0</v>
      </c>
      <c r="AD107">
        <f>IFERROR(VLOOKUP(実施計画様式!AD109,―!$U$2:$V$3,2,FALSE),0)</f>
        <v>0</v>
      </c>
      <c r="AE107">
        <f>IFERROR(VLOOKUP(実施計画様式!AE109,―!$AH$2:$AI$40,2,FALSE),0)</f>
        <v>0</v>
      </c>
      <c r="AF107">
        <f>IFERROR(VLOOKUP(実施計画様式!AF109,―!$AH$2:$AI$40,2,FALSE),0)</f>
        <v>0</v>
      </c>
      <c r="AG107">
        <f>IFERROR(VLOOKUP(実施計画様式!AG109,―!$AH$2:$AI$40,2,FALSE),0)</f>
        <v>0</v>
      </c>
      <c r="AJ107">
        <f>IFERROR(VLOOKUP(実施計画様式!AJ109,参考資料1_対象分野リスト!$C$29:$D$111,2,FALSE),0)</f>
        <v>0</v>
      </c>
      <c r="AQ107">
        <f>IFERROR(VLOOKUP(実施計画様式!AR109,―!$AE$13:$AF$18,2,FALSE),0)</f>
        <v>0</v>
      </c>
      <c r="AS107">
        <f t="shared" si="8"/>
        <v>0</v>
      </c>
      <c r="AT107">
        <v>99</v>
      </c>
      <c r="AU107" t="str">
        <f t="shared" si="1"/>
        <v/>
      </c>
      <c r="AV107" t="str">
        <f t="shared" si="6"/>
        <v/>
      </c>
      <c r="AW107" t="str">
        <f t="shared" si="7"/>
        <v/>
      </c>
      <c r="AX107" t="str">
        <f t="shared" si="4"/>
        <v/>
      </c>
      <c r="AY107" t="str">
        <f t="shared" si="2"/>
        <v/>
      </c>
      <c r="AZ107" t="str">
        <f t="shared" si="5"/>
        <v/>
      </c>
      <c r="BA107" t="str">
        <f t="shared" si="3"/>
        <v/>
      </c>
      <c r="BD107" s="23" t="str">
        <f>IF(実施計画様式!F109="","",IF(PRODUCT(D107:AE107)* PRODUCT(AG107:AQ107)=0,"error",""))</f>
        <v/>
      </c>
    </row>
    <row r="108" spans="3:56" x14ac:dyDescent="0.2">
      <c r="C108">
        <v>36</v>
      </c>
      <c r="D108" s="6">
        <f>IFERROR(VLOOKUP(実施計画様式!D110,―!A$42:B$44,2,FALSE),0)</f>
        <v>0</v>
      </c>
      <c r="E108">
        <f>IFERROR(VLOOKUP(実施計画様式!E110,―!$C$40:$D$47,2,FALSE),0)</f>
        <v>0</v>
      </c>
      <c r="F108">
        <f>IFERROR(VLOOKUP(実施計画様式!F110,―!$E$2:$F$2,2,FALSE),0)</f>
        <v>0</v>
      </c>
      <c r="G108">
        <f>IFERROR(VLOOKUP(実施計画様式!G110,―!$G$2:$H$2,2,FALSE),0)</f>
        <v>0</v>
      </c>
      <c r="H108">
        <f>IFERROR(VLOOKUP(実施計画様式!H110,―!$I$2:$J$2,2,FALSE),0)</f>
        <v>0</v>
      </c>
      <c r="J108">
        <f>IFERROR(VLOOKUP(実施計画様式!J110,―!$K$4:$L$10,2,FALSE),0)</f>
        <v>0</v>
      </c>
      <c r="K108">
        <f>IFERROR(VLOOKUP(実施計画様式!K110,―!$M$2:$N$2,2,FALSE),0)</f>
        <v>0</v>
      </c>
      <c r="L108">
        <f>IFERROR(VLOOKUP(実施計画様式!L110,―!$O$2:$P$24,2,FALSE),0)</f>
        <v>0</v>
      </c>
      <c r="AB108">
        <f>IFERROR(VLOOKUP(実施計画様式!AB110,―!$Q$2:$R$3,2,FALSE),0)</f>
        <v>0</v>
      </c>
      <c r="AC108">
        <f>IFERROR(VLOOKUP(実施計画様式!AC110,―!$S$2:$T$3,2,FALSE),0)</f>
        <v>0</v>
      </c>
      <c r="AD108">
        <f>IFERROR(VLOOKUP(実施計画様式!AD110,―!$U$2:$V$3,2,FALSE),0)</f>
        <v>0</v>
      </c>
      <c r="AE108">
        <f>IFERROR(VLOOKUP(実施計画様式!AE110,―!$AH$2:$AI$40,2,FALSE),0)</f>
        <v>0</v>
      </c>
      <c r="AF108">
        <f>IFERROR(VLOOKUP(実施計画様式!AF110,―!$AH$2:$AI$40,2,FALSE),0)</f>
        <v>0</v>
      </c>
      <c r="AG108">
        <f>IFERROR(VLOOKUP(実施計画様式!AG110,―!$AH$2:$AI$40,2,FALSE),0)</f>
        <v>0</v>
      </c>
      <c r="AJ108">
        <f>IFERROR(VLOOKUP(実施計画様式!AJ110,参考資料1_対象分野リスト!$C$29:$D$111,2,FALSE),0)</f>
        <v>0</v>
      </c>
      <c r="AQ108">
        <f>IFERROR(VLOOKUP(実施計画様式!AR110,―!$AE$13:$AF$18,2,FALSE),0)</f>
        <v>0</v>
      </c>
      <c r="AS108">
        <f t="shared" si="8"/>
        <v>0</v>
      </c>
      <c r="AT108">
        <v>99</v>
      </c>
      <c r="AU108" t="str">
        <f t="shared" si="1"/>
        <v/>
      </c>
      <c r="AV108" t="str">
        <f t="shared" si="6"/>
        <v/>
      </c>
      <c r="AW108" t="str">
        <f t="shared" si="7"/>
        <v/>
      </c>
      <c r="AX108" t="str">
        <f t="shared" si="4"/>
        <v/>
      </c>
      <c r="AY108" t="str">
        <f t="shared" si="2"/>
        <v/>
      </c>
      <c r="AZ108" t="str">
        <f t="shared" si="5"/>
        <v/>
      </c>
      <c r="BA108" t="str">
        <f t="shared" si="3"/>
        <v/>
      </c>
      <c r="BD108" s="23" t="str">
        <f>IF(実施計画様式!F110="","",IF(PRODUCT(D108:AE108)* PRODUCT(AG108:AQ108)=0,"error",""))</f>
        <v/>
      </c>
    </row>
    <row r="109" spans="3:56" x14ac:dyDescent="0.2">
      <c r="C109">
        <v>37</v>
      </c>
      <c r="D109" s="6">
        <f>IFERROR(VLOOKUP(実施計画様式!D111,―!A$42:B$44,2,FALSE),0)</f>
        <v>0</v>
      </c>
      <c r="E109">
        <f>IFERROR(VLOOKUP(実施計画様式!E111,―!$C$40:$D$47,2,FALSE),0)</f>
        <v>0</v>
      </c>
      <c r="F109">
        <f>IFERROR(VLOOKUP(実施計画様式!F111,―!$E$2:$F$2,2,FALSE),0)</f>
        <v>0</v>
      </c>
      <c r="G109">
        <f>IFERROR(VLOOKUP(実施計画様式!G111,―!$G$2:$H$2,2,FALSE),0)</f>
        <v>0</v>
      </c>
      <c r="H109">
        <f>IFERROR(VLOOKUP(実施計画様式!H111,―!$I$2:$J$2,2,FALSE),0)</f>
        <v>0</v>
      </c>
      <c r="J109">
        <f>IFERROR(VLOOKUP(実施計画様式!J111,―!$K$4:$L$10,2,FALSE),0)</f>
        <v>0</v>
      </c>
      <c r="K109">
        <f>IFERROR(VLOOKUP(実施計画様式!K111,―!$M$2:$N$2,2,FALSE),0)</f>
        <v>0</v>
      </c>
      <c r="L109">
        <f>IFERROR(VLOOKUP(実施計画様式!L111,―!$O$2:$P$24,2,FALSE),0)</f>
        <v>0</v>
      </c>
      <c r="AB109">
        <f>IFERROR(VLOOKUP(実施計画様式!AB111,―!$Q$2:$R$3,2,FALSE),0)</f>
        <v>0</v>
      </c>
      <c r="AC109">
        <f>IFERROR(VLOOKUP(実施計画様式!AC111,―!$S$2:$T$3,2,FALSE),0)</f>
        <v>0</v>
      </c>
      <c r="AD109">
        <f>IFERROR(VLOOKUP(実施計画様式!AD111,―!$U$2:$V$3,2,FALSE),0)</f>
        <v>0</v>
      </c>
      <c r="AE109">
        <f>IFERROR(VLOOKUP(実施計画様式!AE111,―!$AH$2:$AI$40,2,FALSE),0)</f>
        <v>0</v>
      </c>
      <c r="AF109">
        <f>IFERROR(VLOOKUP(実施計画様式!AF111,―!$AH$2:$AI$40,2,FALSE),0)</f>
        <v>0</v>
      </c>
      <c r="AG109">
        <f>IFERROR(VLOOKUP(実施計画様式!AG111,―!$AH$2:$AI$40,2,FALSE),0)</f>
        <v>0</v>
      </c>
      <c r="AJ109">
        <f>IFERROR(VLOOKUP(実施計画様式!AJ111,参考資料1_対象分野リスト!$C$29:$D$111,2,FALSE),0)</f>
        <v>0</v>
      </c>
      <c r="AQ109">
        <f>IFERROR(VLOOKUP(実施計画様式!AR111,―!$AE$13:$AF$18,2,FALSE),0)</f>
        <v>0</v>
      </c>
      <c r="AS109">
        <f t="shared" si="8"/>
        <v>0</v>
      </c>
      <c r="AT109">
        <v>99</v>
      </c>
      <c r="AU109" t="str">
        <f t="shared" si="1"/>
        <v/>
      </c>
      <c r="AV109" t="str">
        <f t="shared" si="6"/>
        <v/>
      </c>
      <c r="AW109" t="str">
        <f t="shared" si="7"/>
        <v/>
      </c>
      <c r="AX109" t="str">
        <f t="shared" si="4"/>
        <v/>
      </c>
      <c r="AY109" t="str">
        <f t="shared" si="2"/>
        <v/>
      </c>
      <c r="AZ109" t="str">
        <f t="shared" si="5"/>
        <v/>
      </c>
      <c r="BA109" t="str">
        <f t="shared" si="3"/>
        <v/>
      </c>
      <c r="BD109" s="23" t="str">
        <f>IF(実施計画様式!F111="","",IF(PRODUCT(D109:AE109)* PRODUCT(AG109:AQ109)=0,"error",""))</f>
        <v/>
      </c>
    </row>
    <row r="110" spans="3:56" x14ac:dyDescent="0.2">
      <c r="C110">
        <v>38</v>
      </c>
      <c r="D110" s="6">
        <f>IFERROR(VLOOKUP(実施計画様式!D112,―!A$42:B$44,2,FALSE),0)</f>
        <v>0</v>
      </c>
      <c r="E110">
        <f>IFERROR(VLOOKUP(実施計画様式!E112,―!$C$40:$D$47,2,FALSE),0)</f>
        <v>0</v>
      </c>
      <c r="F110">
        <f>IFERROR(VLOOKUP(実施計画様式!F112,―!$E$2:$F$2,2,FALSE),0)</f>
        <v>0</v>
      </c>
      <c r="G110">
        <f>IFERROR(VLOOKUP(実施計画様式!G112,―!$G$2:$H$2,2,FALSE),0)</f>
        <v>0</v>
      </c>
      <c r="H110">
        <f>IFERROR(VLOOKUP(実施計画様式!H112,―!$I$2:$J$2,2,FALSE),0)</f>
        <v>0</v>
      </c>
      <c r="J110">
        <f>IFERROR(VLOOKUP(実施計画様式!J112,―!$K$4:$L$10,2,FALSE),0)</f>
        <v>0</v>
      </c>
      <c r="K110">
        <f>IFERROR(VLOOKUP(実施計画様式!K112,―!$M$2:$N$2,2,FALSE),0)</f>
        <v>0</v>
      </c>
      <c r="L110">
        <f>IFERROR(VLOOKUP(実施計画様式!L112,―!$O$2:$P$24,2,FALSE),0)</f>
        <v>0</v>
      </c>
      <c r="AB110">
        <f>IFERROR(VLOOKUP(実施計画様式!AB112,―!$Q$2:$R$3,2,FALSE),0)</f>
        <v>0</v>
      </c>
      <c r="AC110">
        <f>IFERROR(VLOOKUP(実施計画様式!AC112,―!$S$2:$T$3,2,FALSE),0)</f>
        <v>0</v>
      </c>
      <c r="AD110">
        <f>IFERROR(VLOOKUP(実施計画様式!AD112,―!$U$2:$V$3,2,FALSE),0)</f>
        <v>0</v>
      </c>
      <c r="AE110">
        <f>IFERROR(VLOOKUP(実施計画様式!AE112,―!$AH$2:$AI$40,2,FALSE),0)</f>
        <v>0</v>
      </c>
      <c r="AF110">
        <f>IFERROR(VLOOKUP(実施計画様式!AF112,―!$AH$2:$AI$40,2,FALSE),0)</f>
        <v>0</v>
      </c>
      <c r="AG110">
        <f>IFERROR(VLOOKUP(実施計画様式!AG112,―!$AH$2:$AI$40,2,FALSE),0)</f>
        <v>0</v>
      </c>
      <c r="AJ110">
        <f>IFERROR(VLOOKUP(実施計画様式!AJ112,参考資料1_対象分野リスト!$C$29:$D$111,2,FALSE),0)</f>
        <v>0</v>
      </c>
      <c r="AQ110">
        <f>IFERROR(VLOOKUP(実施計画様式!AR112,―!$AE$13:$AF$18,2,FALSE),0)</f>
        <v>0</v>
      </c>
      <c r="AS110">
        <f t="shared" si="8"/>
        <v>0</v>
      </c>
      <c r="AT110">
        <v>99</v>
      </c>
      <c r="AU110" t="str">
        <f t="shared" si="1"/>
        <v/>
      </c>
      <c r="AV110" t="str">
        <f t="shared" si="6"/>
        <v/>
      </c>
      <c r="AW110" t="str">
        <f t="shared" si="7"/>
        <v/>
      </c>
      <c r="AX110" t="str">
        <f t="shared" si="4"/>
        <v/>
      </c>
      <c r="AY110" t="str">
        <f t="shared" si="2"/>
        <v/>
      </c>
      <c r="AZ110" t="str">
        <f t="shared" si="5"/>
        <v/>
      </c>
      <c r="BA110" t="str">
        <f t="shared" si="3"/>
        <v/>
      </c>
      <c r="BD110" s="23" t="str">
        <f>IF(実施計画様式!F112="","",IF(PRODUCT(D110:AE110)* PRODUCT(AG110:AQ110)=0,"error",""))</f>
        <v/>
      </c>
    </row>
    <row r="111" spans="3:56" x14ac:dyDescent="0.2">
      <c r="C111">
        <v>39</v>
      </c>
      <c r="D111" s="6">
        <f>IFERROR(VLOOKUP(実施計画様式!D113,―!A$42:B$44,2,FALSE),0)</f>
        <v>0</v>
      </c>
      <c r="E111">
        <f>IFERROR(VLOOKUP(実施計画様式!E113,―!$C$40:$D$47,2,FALSE),0)</f>
        <v>0</v>
      </c>
      <c r="F111">
        <f>IFERROR(VLOOKUP(実施計画様式!F113,―!$E$2:$F$2,2,FALSE),0)</f>
        <v>0</v>
      </c>
      <c r="G111">
        <f>IFERROR(VLOOKUP(実施計画様式!G113,―!$G$2:$H$2,2,FALSE),0)</f>
        <v>0</v>
      </c>
      <c r="H111">
        <f>IFERROR(VLOOKUP(実施計画様式!H113,―!$I$2:$J$2,2,FALSE),0)</f>
        <v>0</v>
      </c>
      <c r="J111">
        <f>IFERROR(VLOOKUP(実施計画様式!J113,―!$K$4:$L$10,2,FALSE),0)</f>
        <v>0</v>
      </c>
      <c r="K111">
        <f>IFERROR(VLOOKUP(実施計画様式!K113,―!$M$2:$N$2,2,FALSE),0)</f>
        <v>0</v>
      </c>
      <c r="L111">
        <f>IFERROR(VLOOKUP(実施計画様式!L113,―!$O$2:$P$24,2,FALSE),0)</f>
        <v>0</v>
      </c>
      <c r="AB111">
        <f>IFERROR(VLOOKUP(実施計画様式!AB113,―!$Q$2:$R$3,2,FALSE),0)</f>
        <v>0</v>
      </c>
      <c r="AC111">
        <f>IFERROR(VLOOKUP(実施計画様式!AC113,―!$S$2:$T$3,2,FALSE),0)</f>
        <v>0</v>
      </c>
      <c r="AD111">
        <f>IFERROR(VLOOKUP(実施計画様式!AD113,―!$U$2:$V$3,2,FALSE),0)</f>
        <v>0</v>
      </c>
      <c r="AE111">
        <f>IFERROR(VLOOKUP(実施計画様式!AE113,―!$AH$2:$AI$40,2,FALSE),0)</f>
        <v>0</v>
      </c>
      <c r="AF111">
        <f>IFERROR(VLOOKUP(実施計画様式!AF113,―!$AH$2:$AI$40,2,FALSE),0)</f>
        <v>0</v>
      </c>
      <c r="AG111">
        <f>IFERROR(VLOOKUP(実施計画様式!AG113,―!$AH$2:$AI$40,2,FALSE),0)</f>
        <v>0</v>
      </c>
      <c r="AJ111">
        <f>IFERROR(VLOOKUP(実施計画様式!AJ113,参考資料1_対象分野リスト!$C$29:$D$111,2,FALSE),0)</f>
        <v>0</v>
      </c>
      <c r="AQ111">
        <f>IFERROR(VLOOKUP(実施計画様式!AR113,―!$AE$13:$AF$18,2,FALSE),0)</f>
        <v>0</v>
      </c>
      <c r="AS111">
        <f t="shared" si="8"/>
        <v>0</v>
      </c>
      <c r="AT111">
        <v>99</v>
      </c>
      <c r="AU111" t="str">
        <f t="shared" si="1"/>
        <v/>
      </c>
      <c r="AV111" t="str">
        <f t="shared" si="6"/>
        <v/>
      </c>
      <c r="AW111" t="str">
        <f t="shared" si="7"/>
        <v/>
      </c>
      <c r="AX111" t="str">
        <f t="shared" si="4"/>
        <v/>
      </c>
      <c r="AY111" t="str">
        <f t="shared" si="2"/>
        <v/>
      </c>
      <c r="AZ111" t="str">
        <f t="shared" si="5"/>
        <v/>
      </c>
      <c r="BA111" t="str">
        <f t="shared" si="3"/>
        <v/>
      </c>
      <c r="BD111" s="23" t="str">
        <f>IF(実施計画様式!F113="","",IF(PRODUCT(D111:AE111)* PRODUCT(AG111:AQ111)=0,"error",""))</f>
        <v/>
      </c>
    </row>
    <row r="112" spans="3:56" x14ac:dyDescent="0.2">
      <c r="C112">
        <v>40</v>
      </c>
      <c r="D112" s="6">
        <f>IFERROR(VLOOKUP(実施計画様式!D114,―!A$42:B$44,2,FALSE),0)</f>
        <v>0</v>
      </c>
      <c r="E112">
        <f>IFERROR(VLOOKUP(実施計画様式!E114,―!$C$40:$D$47,2,FALSE),0)</f>
        <v>0</v>
      </c>
      <c r="F112">
        <f>IFERROR(VLOOKUP(実施計画様式!F114,―!$E$2:$F$2,2,FALSE),0)</f>
        <v>0</v>
      </c>
      <c r="G112">
        <f>IFERROR(VLOOKUP(実施計画様式!G114,―!$G$2:$H$2,2,FALSE),0)</f>
        <v>0</v>
      </c>
      <c r="H112">
        <f>IFERROR(VLOOKUP(実施計画様式!H114,―!$I$2:$J$2,2,FALSE),0)</f>
        <v>0</v>
      </c>
      <c r="J112">
        <f>IFERROR(VLOOKUP(実施計画様式!J114,―!$K$4:$L$10,2,FALSE),0)</f>
        <v>0</v>
      </c>
      <c r="K112">
        <f>IFERROR(VLOOKUP(実施計画様式!K114,―!$M$2:$N$2,2,FALSE),0)</f>
        <v>0</v>
      </c>
      <c r="L112">
        <f>IFERROR(VLOOKUP(実施計画様式!L114,―!$O$2:$P$24,2,FALSE),0)</f>
        <v>0</v>
      </c>
      <c r="AB112">
        <f>IFERROR(VLOOKUP(実施計画様式!AB114,―!$Q$2:$R$3,2,FALSE),0)</f>
        <v>0</v>
      </c>
      <c r="AC112">
        <f>IFERROR(VLOOKUP(実施計画様式!AC114,―!$S$2:$T$3,2,FALSE),0)</f>
        <v>0</v>
      </c>
      <c r="AD112">
        <f>IFERROR(VLOOKUP(実施計画様式!AD114,―!$U$2:$V$3,2,FALSE),0)</f>
        <v>0</v>
      </c>
      <c r="AE112">
        <f>IFERROR(VLOOKUP(実施計画様式!AE114,―!$AH$2:$AI$40,2,FALSE),0)</f>
        <v>0</v>
      </c>
      <c r="AF112">
        <f>IFERROR(VLOOKUP(実施計画様式!AF114,―!$AH$2:$AI$40,2,FALSE),0)</f>
        <v>0</v>
      </c>
      <c r="AG112">
        <f>IFERROR(VLOOKUP(実施計画様式!AG114,―!$AH$2:$AI$40,2,FALSE),0)</f>
        <v>0</v>
      </c>
      <c r="AJ112">
        <f>IFERROR(VLOOKUP(実施計画様式!AJ114,参考資料1_対象分野リスト!$C$29:$D$111,2,FALSE),0)</f>
        <v>0</v>
      </c>
      <c r="AQ112">
        <f>IFERROR(VLOOKUP(実施計画様式!AR114,―!$AE$13:$AF$18,2,FALSE),0)</f>
        <v>0</v>
      </c>
      <c r="AS112">
        <f t="shared" si="8"/>
        <v>0</v>
      </c>
      <c r="AT112">
        <v>99</v>
      </c>
      <c r="AU112" t="str">
        <f t="shared" si="1"/>
        <v/>
      </c>
      <c r="AV112" t="str">
        <f t="shared" si="6"/>
        <v/>
      </c>
      <c r="AW112" t="str">
        <f t="shared" si="7"/>
        <v/>
      </c>
      <c r="AX112" t="str">
        <f t="shared" si="4"/>
        <v/>
      </c>
      <c r="AY112" t="str">
        <f t="shared" si="2"/>
        <v/>
      </c>
      <c r="AZ112" t="str">
        <f t="shared" si="5"/>
        <v/>
      </c>
      <c r="BA112" t="str">
        <f t="shared" si="3"/>
        <v/>
      </c>
      <c r="BD112" s="23" t="str">
        <f>IF(実施計画様式!F114="","",IF(PRODUCT(D112:AE112)* PRODUCT(AG112:AQ112)=0,"error",""))</f>
        <v/>
      </c>
    </row>
    <row r="113" spans="3:56" x14ac:dyDescent="0.2">
      <c r="C113">
        <v>41</v>
      </c>
      <c r="D113" s="6">
        <f>IFERROR(VLOOKUP(実施計画様式!D115,―!A$42:B$44,2,FALSE),0)</f>
        <v>0</v>
      </c>
      <c r="E113">
        <f>IFERROR(VLOOKUP(実施計画様式!E115,―!$C$40:$D$47,2,FALSE),0)</f>
        <v>0</v>
      </c>
      <c r="F113">
        <f>IFERROR(VLOOKUP(実施計画様式!F115,―!$E$2:$F$2,2,FALSE),0)</f>
        <v>0</v>
      </c>
      <c r="G113">
        <f>IFERROR(VLOOKUP(実施計画様式!G115,―!$G$2:$H$2,2,FALSE),0)</f>
        <v>0</v>
      </c>
      <c r="H113">
        <f>IFERROR(VLOOKUP(実施計画様式!H115,―!$I$2:$J$2,2,FALSE),0)</f>
        <v>0</v>
      </c>
      <c r="J113">
        <f>IFERROR(VLOOKUP(実施計画様式!J115,―!$K$4:$L$10,2,FALSE),0)</f>
        <v>0</v>
      </c>
      <c r="K113">
        <f>IFERROR(VLOOKUP(実施計画様式!K115,―!$M$2:$N$2,2,FALSE),0)</f>
        <v>0</v>
      </c>
      <c r="L113">
        <f>IFERROR(VLOOKUP(実施計画様式!L115,―!$O$2:$P$24,2,FALSE),0)</f>
        <v>0</v>
      </c>
      <c r="AB113">
        <f>IFERROR(VLOOKUP(実施計画様式!AB115,―!$Q$2:$R$3,2,FALSE),0)</f>
        <v>0</v>
      </c>
      <c r="AC113">
        <f>IFERROR(VLOOKUP(実施計画様式!AC115,―!$S$2:$T$3,2,FALSE),0)</f>
        <v>0</v>
      </c>
      <c r="AD113">
        <f>IFERROR(VLOOKUP(実施計画様式!AD115,―!$U$2:$V$3,2,FALSE),0)</f>
        <v>0</v>
      </c>
      <c r="AE113">
        <f>IFERROR(VLOOKUP(実施計画様式!AE115,―!$AH$2:$AI$40,2,FALSE),0)</f>
        <v>0</v>
      </c>
      <c r="AF113">
        <f>IFERROR(VLOOKUP(実施計画様式!AF115,―!$AH$2:$AI$40,2,FALSE),0)</f>
        <v>0</v>
      </c>
      <c r="AG113">
        <f>IFERROR(VLOOKUP(実施計画様式!AG115,―!$AH$2:$AI$40,2,FALSE),0)</f>
        <v>0</v>
      </c>
      <c r="AJ113">
        <f>IFERROR(VLOOKUP(実施計画様式!AJ115,参考資料1_対象分野リスト!$C$29:$D$111,2,FALSE),0)</f>
        <v>0</v>
      </c>
      <c r="AQ113">
        <f>IFERROR(VLOOKUP(実施計画様式!AR115,―!$AE$13:$AF$18,2,FALSE),0)</f>
        <v>0</v>
      </c>
      <c r="AS113">
        <f t="shared" si="8"/>
        <v>0</v>
      </c>
      <c r="AT113">
        <v>99</v>
      </c>
      <c r="AU113" t="str">
        <f t="shared" si="1"/>
        <v/>
      </c>
      <c r="AV113" t="str">
        <f t="shared" si="6"/>
        <v/>
      </c>
      <c r="AW113" t="str">
        <f t="shared" si="7"/>
        <v/>
      </c>
      <c r="AX113" t="str">
        <f t="shared" si="4"/>
        <v/>
      </c>
      <c r="AY113" t="str">
        <f t="shared" si="2"/>
        <v/>
      </c>
      <c r="AZ113" t="str">
        <f t="shared" si="5"/>
        <v/>
      </c>
      <c r="BA113" t="str">
        <f t="shared" si="3"/>
        <v/>
      </c>
      <c r="BD113" s="23" t="str">
        <f>IF(実施計画様式!F115="","",IF(PRODUCT(D113:AE113)* PRODUCT(AG113:AQ113)=0,"error",""))</f>
        <v/>
      </c>
    </row>
    <row r="114" spans="3:56" x14ac:dyDescent="0.2">
      <c r="C114">
        <v>42</v>
      </c>
      <c r="D114" s="6">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8"/>
        <v>0</v>
      </c>
      <c r="AT114">
        <v>99</v>
      </c>
      <c r="AU114" t="str">
        <f t="shared" si="1"/>
        <v/>
      </c>
      <c r="AV114" t="str">
        <f t="shared" si="6"/>
        <v/>
      </c>
      <c r="AW114" t="str">
        <f t="shared" si="7"/>
        <v/>
      </c>
      <c r="AX114" t="str">
        <f t="shared" si="4"/>
        <v/>
      </c>
      <c r="AY114" t="str">
        <f t="shared" si="2"/>
        <v/>
      </c>
      <c r="AZ114" t="str">
        <f t="shared" si="5"/>
        <v/>
      </c>
      <c r="BA114" t="str">
        <f t="shared" si="3"/>
        <v/>
      </c>
      <c r="BD114" s="23" t="str">
        <f>IF(実施計画様式!F116="","",IF(PRODUCT(D114:AE114)* PRODUCT(AG114:AQ114)=0,"error",""))</f>
        <v/>
      </c>
    </row>
    <row r="115" spans="3:56" x14ac:dyDescent="0.2">
      <c r="C115">
        <v>43</v>
      </c>
      <c r="D115" s="6">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8"/>
        <v>0</v>
      </c>
      <c r="AT115">
        <v>99</v>
      </c>
      <c r="AU115" t="str">
        <f t="shared" si="1"/>
        <v/>
      </c>
      <c r="AV115" t="str">
        <f t="shared" si="6"/>
        <v/>
      </c>
      <c r="AW115" t="str">
        <f t="shared" si="7"/>
        <v/>
      </c>
      <c r="AX115" t="str">
        <f t="shared" si="4"/>
        <v/>
      </c>
      <c r="AY115" t="str">
        <f t="shared" si="2"/>
        <v/>
      </c>
      <c r="AZ115" t="str">
        <f t="shared" si="5"/>
        <v/>
      </c>
      <c r="BA115" t="str">
        <f t="shared" si="3"/>
        <v/>
      </c>
      <c r="BD115" s="23" t="str">
        <f>IF(実施計画様式!F117="","",IF(PRODUCT(D115:AE115)* PRODUCT(AG115:AQ115)=0,"error",""))</f>
        <v/>
      </c>
    </row>
    <row r="116" spans="3:56" x14ac:dyDescent="0.2">
      <c r="C116">
        <v>44</v>
      </c>
      <c r="D116" s="6">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8"/>
        <v>0</v>
      </c>
      <c r="AT116">
        <v>99</v>
      </c>
      <c r="AU116" t="str">
        <f t="shared" si="1"/>
        <v/>
      </c>
      <c r="AV116" t="str">
        <f t="shared" si="6"/>
        <v/>
      </c>
      <c r="AW116" t="str">
        <f t="shared" si="7"/>
        <v/>
      </c>
      <c r="AX116" t="str">
        <f t="shared" si="4"/>
        <v/>
      </c>
      <c r="AY116" t="str">
        <f t="shared" si="2"/>
        <v/>
      </c>
      <c r="AZ116" t="str">
        <f t="shared" si="5"/>
        <v/>
      </c>
      <c r="BA116" t="str">
        <f t="shared" si="3"/>
        <v/>
      </c>
      <c r="BD116" s="23" t="str">
        <f>IF(実施計画様式!F118="","",IF(PRODUCT(D116:AE116)* PRODUCT(AG116:AQ116)=0,"error",""))</f>
        <v/>
      </c>
    </row>
    <row r="117" spans="3:56" x14ac:dyDescent="0.2">
      <c r="C117">
        <v>45</v>
      </c>
      <c r="D117" s="6">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8"/>
        <v>0</v>
      </c>
      <c r="AT117">
        <v>99</v>
      </c>
      <c r="AU117" t="str">
        <f t="shared" si="1"/>
        <v/>
      </c>
      <c r="AV117" t="str">
        <f t="shared" si="6"/>
        <v/>
      </c>
      <c r="AW117" t="str">
        <f t="shared" si="7"/>
        <v/>
      </c>
      <c r="AX117" t="str">
        <f t="shared" si="4"/>
        <v/>
      </c>
      <c r="AY117" t="str">
        <f t="shared" si="2"/>
        <v/>
      </c>
      <c r="AZ117" t="str">
        <f t="shared" si="5"/>
        <v/>
      </c>
      <c r="BA117" t="str">
        <f t="shared" si="3"/>
        <v/>
      </c>
      <c r="BD117" s="23" t="str">
        <f>IF(実施計画様式!F119="","",IF(PRODUCT(D117:AE117)* PRODUCT(AG117:AQ117)=0,"error",""))</f>
        <v/>
      </c>
    </row>
    <row r="118" spans="3:56" x14ac:dyDescent="0.2">
      <c r="C118">
        <v>46</v>
      </c>
      <c r="D118" s="6">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8"/>
        <v>0</v>
      </c>
      <c r="AT118">
        <v>99</v>
      </c>
      <c r="AU118" t="str">
        <f t="shared" si="1"/>
        <v/>
      </c>
      <c r="AV118" t="str">
        <f t="shared" si="6"/>
        <v/>
      </c>
      <c r="AW118" t="str">
        <f t="shared" si="7"/>
        <v/>
      </c>
      <c r="AX118" t="str">
        <f t="shared" si="4"/>
        <v/>
      </c>
      <c r="AY118" t="str">
        <f t="shared" si="2"/>
        <v/>
      </c>
      <c r="AZ118" t="str">
        <f t="shared" si="5"/>
        <v/>
      </c>
      <c r="BA118" t="str">
        <f t="shared" si="3"/>
        <v/>
      </c>
      <c r="BD118" s="23" t="str">
        <f>IF(実施計画様式!F120="","",IF(PRODUCT(D118:AE118)* PRODUCT(AG118:AQ118)=0,"error",""))</f>
        <v/>
      </c>
    </row>
    <row r="119" spans="3:56" x14ac:dyDescent="0.2">
      <c r="C119">
        <v>47</v>
      </c>
      <c r="D119" s="6">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8"/>
        <v>0</v>
      </c>
      <c r="AT119">
        <v>99</v>
      </c>
      <c r="AU119" t="str">
        <f t="shared" si="1"/>
        <v/>
      </c>
      <c r="AV119" t="str">
        <f t="shared" si="6"/>
        <v/>
      </c>
      <c r="AW119" t="str">
        <f t="shared" si="7"/>
        <v/>
      </c>
      <c r="AX119" t="str">
        <f t="shared" si="4"/>
        <v/>
      </c>
      <c r="AY119" t="str">
        <f t="shared" si="2"/>
        <v/>
      </c>
      <c r="AZ119" t="str">
        <f t="shared" si="5"/>
        <v/>
      </c>
      <c r="BA119" t="str">
        <f t="shared" si="3"/>
        <v/>
      </c>
      <c r="BD119" s="23" t="str">
        <f>IF(実施計画様式!F121="","",IF(PRODUCT(D119:AE119)* PRODUCT(AG119:AQ119)=0,"error",""))</f>
        <v/>
      </c>
    </row>
    <row r="120" spans="3:56" x14ac:dyDescent="0.2">
      <c r="C120">
        <v>48</v>
      </c>
      <c r="D120" s="6">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8"/>
        <v>0</v>
      </c>
      <c r="AT120">
        <v>99</v>
      </c>
      <c r="AU120" t="str">
        <f t="shared" si="1"/>
        <v/>
      </c>
      <c r="AV120" t="str">
        <f t="shared" si="6"/>
        <v/>
      </c>
      <c r="AW120" t="str">
        <f t="shared" si="7"/>
        <v/>
      </c>
      <c r="AX120" t="str">
        <f t="shared" si="4"/>
        <v/>
      </c>
      <c r="AY120" t="str">
        <f t="shared" si="2"/>
        <v/>
      </c>
      <c r="AZ120" t="str">
        <f t="shared" si="5"/>
        <v/>
      </c>
      <c r="BA120" t="str">
        <f t="shared" si="3"/>
        <v/>
      </c>
      <c r="BD120" s="23" t="str">
        <f>IF(実施計画様式!F122="","",IF(PRODUCT(D120:AE120)* PRODUCT(AG120:AQ120)=0,"error",""))</f>
        <v/>
      </c>
    </row>
    <row r="121" spans="3:56" x14ac:dyDescent="0.2">
      <c r="C121">
        <v>49</v>
      </c>
      <c r="D121" s="6">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8"/>
        <v>0</v>
      </c>
      <c r="AT121">
        <v>99</v>
      </c>
      <c r="AU121" t="str">
        <f t="shared" si="1"/>
        <v/>
      </c>
      <c r="AV121" t="str">
        <f t="shared" si="6"/>
        <v/>
      </c>
      <c r="AW121" t="str">
        <f t="shared" si="7"/>
        <v/>
      </c>
      <c r="AX121" t="str">
        <f t="shared" si="4"/>
        <v/>
      </c>
      <c r="AY121" t="str">
        <f t="shared" si="2"/>
        <v/>
      </c>
      <c r="AZ121" t="str">
        <f t="shared" si="5"/>
        <v/>
      </c>
      <c r="BA121" t="str">
        <f t="shared" si="3"/>
        <v/>
      </c>
      <c r="BD121" s="23" t="str">
        <f>IF(実施計画様式!F123="","",IF(PRODUCT(D121:AE121)* PRODUCT(AG121:AQ121)=0,"error",""))</f>
        <v/>
      </c>
    </row>
    <row r="122" spans="3:56" x14ac:dyDescent="0.2">
      <c r="C122">
        <v>50</v>
      </c>
      <c r="D122" s="6">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8"/>
        <v>0</v>
      </c>
      <c r="AT122">
        <v>99</v>
      </c>
      <c r="AU122" t="str">
        <f t="shared" si="1"/>
        <v/>
      </c>
      <c r="AV122" t="str">
        <f t="shared" si="6"/>
        <v/>
      </c>
      <c r="AW122" t="str">
        <f t="shared" si="7"/>
        <v/>
      </c>
      <c r="AX122" t="str">
        <f t="shared" si="4"/>
        <v/>
      </c>
      <c r="AY122" t="str">
        <f t="shared" si="2"/>
        <v/>
      </c>
      <c r="AZ122" t="str">
        <f t="shared" si="5"/>
        <v/>
      </c>
      <c r="BA122" t="str">
        <f t="shared" si="3"/>
        <v/>
      </c>
      <c r="BD122" s="23" t="str">
        <f>IF(実施計画様式!F124="","",IF(PRODUCT(D122:AE122)* PRODUCT(AG122:AQ122)=0,"error",""))</f>
        <v/>
      </c>
    </row>
    <row r="123" spans="3:56" x14ac:dyDescent="0.2">
      <c r="C123">
        <v>51</v>
      </c>
      <c r="D123" s="6">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8"/>
        <v>0</v>
      </c>
      <c r="AT123">
        <v>99</v>
      </c>
      <c r="AU123" t="str">
        <f t="shared" si="1"/>
        <v/>
      </c>
      <c r="AV123" t="str">
        <f t="shared" si="6"/>
        <v/>
      </c>
      <c r="AW123" t="str">
        <f t="shared" si="7"/>
        <v/>
      </c>
      <c r="AX123" t="str">
        <f t="shared" si="4"/>
        <v/>
      </c>
      <c r="AY123" t="str">
        <f t="shared" si="2"/>
        <v/>
      </c>
      <c r="AZ123" t="str">
        <f t="shared" si="5"/>
        <v/>
      </c>
      <c r="BA123" t="str">
        <f t="shared" si="3"/>
        <v/>
      </c>
      <c r="BD123" s="23" t="str">
        <f>IF(実施計画様式!F125="","",IF(PRODUCT(D123:AE123)* PRODUCT(AG123:AQ123)=0,"error",""))</f>
        <v/>
      </c>
    </row>
    <row r="124" spans="3:56" x14ac:dyDescent="0.2">
      <c r="C124">
        <v>52</v>
      </c>
      <c r="D124" s="6">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8"/>
        <v>0</v>
      </c>
      <c r="AT124">
        <v>99</v>
      </c>
      <c r="AU124" t="str">
        <f t="shared" si="1"/>
        <v/>
      </c>
      <c r="AV124" t="str">
        <f t="shared" si="6"/>
        <v/>
      </c>
      <c r="AW124" t="str">
        <f t="shared" si="7"/>
        <v/>
      </c>
      <c r="AX124" t="str">
        <f t="shared" si="4"/>
        <v/>
      </c>
      <c r="AY124" t="str">
        <f t="shared" si="2"/>
        <v/>
      </c>
      <c r="AZ124" t="str">
        <f t="shared" si="5"/>
        <v/>
      </c>
      <c r="BA124" t="str">
        <f t="shared" si="3"/>
        <v/>
      </c>
      <c r="BD124" s="23" t="str">
        <f>IF(実施計画様式!F126="","",IF(PRODUCT(D124:AE124)* PRODUCT(AG124:AQ124)=0,"error",""))</f>
        <v/>
      </c>
    </row>
    <row r="125" spans="3:56" x14ac:dyDescent="0.2">
      <c r="C125">
        <v>53</v>
      </c>
      <c r="D125" s="6">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8"/>
        <v>0</v>
      </c>
      <c r="AT125">
        <v>99</v>
      </c>
      <c r="AU125" t="str">
        <f t="shared" si="1"/>
        <v/>
      </c>
      <c r="AV125" t="str">
        <f t="shared" si="6"/>
        <v/>
      </c>
      <c r="AW125" t="str">
        <f t="shared" si="7"/>
        <v/>
      </c>
      <c r="AX125" t="str">
        <f t="shared" si="4"/>
        <v/>
      </c>
      <c r="AY125" t="str">
        <f t="shared" si="2"/>
        <v/>
      </c>
      <c r="AZ125" t="str">
        <f t="shared" si="5"/>
        <v/>
      </c>
      <c r="BA125" t="str">
        <f t="shared" si="3"/>
        <v/>
      </c>
      <c r="BD125" s="23" t="str">
        <f>IF(実施計画様式!F127="","",IF(PRODUCT(D125:AE125)* PRODUCT(AG125:AQ125)=0,"error",""))</f>
        <v/>
      </c>
    </row>
    <row r="126" spans="3:56" x14ac:dyDescent="0.2">
      <c r="C126">
        <v>54</v>
      </c>
      <c r="D126" s="6">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8"/>
        <v>0</v>
      </c>
      <c r="AT126">
        <v>99</v>
      </c>
      <c r="AU126" t="str">
        <f t="shared" si="1"/>
        <v/>
      </c>
      <c r="AV126" t="str">
        <f t="shared" si="6"/>
        <v/>
      </c>
      <c r="AW126" t="str">
        <f t="shared" si="7"/>
        <v/>
      </c>
      <c r="AX126" t="str">
        <f t="shared" si="4"/>
        <v/>
      </c>
      <c r="AY126" t="str">
        <f t="shared" si="2"/>
        <v/>
      </c>
      <c r="AZ126" t="str">
        <f t="shared" si="5"/>
        <v/>
      </c>
      <c r="BA126" t="str">
        <f t="shared" si="3"/>
        <v/>
      </c>
      <c r="BD126" s="23" t="str">
        <f>IF(実施計画様式!F128="","",IF(PRODUCT(D126:AE126)* PRODUCT(AG126:AQ126)=0,"error",""))</f>
        <v/>
      </c>
    </row>
    <row r="127" spans="3:56" x14ac:dyDescent="0.2">
      <c r="C127">
        <v>55</v>
      </c>
      <c r="D127" s="6">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8"/>
        <v>0</v>
      </c>
      <c r="AT127">
        <v>99</v>
      </c>
      <c r="AU127" t="str">
        <f t="shared" si="1"/>
        <v/>
      </c>
      <c r="AV127" t="str">
        <f t="shared" si="6"/>
        <v/>
      </c>
      <c r="AW127" t="str">
        <f t="shared" si="7"/>
        <v/>
      </c>
      <c r="AX127" t="str">
        <f t="shared" si="4"/>
        <v/>
      </c>
      <c r="AY127" t="str">
        <f t="shared" si="2"/>
        <v/>
      </c>
      <c r="AZ127" t="str">
        <f t="shared" si="5"/>
        <v/>
      </c>
      <c r="BA127" t="str">
        <f t="shared" si="3"/>
        <v/>
      </c>
      <c r="BD127" s="23" t="str">
        <f>IF(実施計画様式!F129="","",IF(PRODUCT(D127:AE127)* PRODUCT(AG127:AQ127)=0,"error",""))</f>
        <v/>
      </c>
    </row>
    <row r="128" spans="3:56" x14ac:dyDescent="0.2">
      <c r="C128">
        <v>56</v>
      </c>
      <c r="D128" s="6">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8"/>
        <v>0</v>
      </c>
      <c r="AT128">
        <v>99</v>
      </c>
      <c r="AU128" t="str">
        <f t="shared" si="1"/>
        <v/>
      </c>
      <c r="AV128" t="str">
        <f t="shared" si="6"/>
        <v/>
      </c>
      <c r="AW128" t="str">
        <f t="shared" si="7"/>
        <v/>
      </c>
      <c r="AX128" t="str">
        <f t="shared" si="4"/>
        <v/>
      </c>
      <c r="AY128" t="str">
        <f t="shared" si="2"/>
        <v/>
      </c>
      <c r="AZ128" t="str">
        <f t="shared" si="5"/>
        <v/>
      </c>
      <c r="BA128" t="str">
        <f t="shared" si="3"/>
        <v/>
      </c>
      <c r="BD128" s="23" t="str">
        <f>IF(実施計画様式!F130="","",IF(PRODUCT(D128:AE128)* PRODUCT(AG128:AQ128)=0,"error",""))</f>
        <v/>
      </c>
    </row>
    <row r="129" spans="3:56" x14ac:dyDescent="0.2">
      <c r="C129">
        <v>57</v>
      </c>
      <c r="D129" s="6">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8"/>
        <v>0</v>
      </c>
      <c r="AT129">
        <v>99</v>
      </c>
      <c r="AU129" t="str">
        <f t="shared" si="1"/>
        <v/>
      </c>
      <c r="AV129" t="str">
        <f t="shared" si="6"/>
        <v/>
      </c>
      <c r="AW129" t="str">
        <f t="shared" si="7"/>
        <v/>
      </c>
      <c r="AX129" t="str">
        <f t="shared" si="4"/>
        <v/>
      </c>
      <c r="AY129" t="str">
        <f t="shared" si="2"/>
        <v/>
      </c>
      <c r="AZ129" t="str">
        <f t="shared" si="5"/>
        <v/>
      </c>
      <c r="BA129" t="str">
        <f t="shared" si="3"/>
        <v/>
      </c>
      <c r="BD129" s="23" t="str">
        <f>IF(実施計画様式!F131="","",IF(PRODUCT(D129:AE129)* PRODUCT(AG129:AQ129)=0,"error",""))</f>
        <v/>
      </c>
    </row>
    <row r="130" spans="3:56" x14ac:dyDescent="0.2">
      <c r="C130">
        <v>58</v>
      </c>
      <c r="D130" s="6">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8"/>
        <v>0</v>
      </c>
      <c r="AT130">
        <v>99</v>
      </c>
      <c r="AU130" t="str">
        <f t="shared" si="1"/>
        <v/>
      </c>
      <c r="AV130" t="str">
        <f t="shared" si="6"/>
        <v/>
      </c>
      <c r="AW130" t="str">
        <f t="shared" si="7"/>
        <v/>
      </c>
      <c r="AX130" t="str">
        <f t="shared" si="4"/>
        <v/>
      </c>
      <c r="AY130" t="str">
        <f t="shared" si="2"/>
        <v/>
      </c>
      <c r="AZ130" t="str">
        <f t="shared" si="5"/>
        <v/>
      </c>
      <c r="BA130" t="str">
        <f t="shared" si="3"/>
        <v/>
      </c>
      <c r="BD130" s="23" t="str">
        <f>IF(実施計画様式!F132="","",IF(PRODUCT(D130:AE130)* PRODUCT(AG130:AQ130)=0,"error",""))</f>
        <v/>
      </c>
    </row>
    <row r="131" spans="3:56" x14ac:dyDescent="0.2">
      <c r="C131">
        <v>59</v>
      </c>
      <c r="D131" s="6">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8"/>
        <v>0</v>
      </c>
      <c r="AT131">
        <v>99</v>
      </c>
      <c r="AU131" t="str">
        <f t="shared" si="1"/>
        <v/>
      </c>
      <c r="AV131" t="str">
        <f t="shared" si="6"/>
        <v/>
      </c>
      <c r="AW131" t="str">
        <f t="shared" si="7"/>
        <v/>
      </c>
      <c r="AX131" t="str">
        <f t="shared" si="4"/>
        <v/>
      </c>
      <c r="AY131" t="str">
        <f t="shared" si="2"/>
        <v/>
      </c>
      <c r="AZ131" t="str">
        <f t="shared" si="5"/>
        <v/>
      </c>
      <c r="BA131" t="str">
        <f t="shared" si="3"/>
        <v/>
      </c>
      <c r="BD131" s="23" t="str">
        <f>IF(実施計画様式!F133="","",IF(PRODUCT(D131:AE131)* PRODUCT(AG131:AQ131)=0,"error",""))</f>
        <v/>
      </c>
    </row>
    <row r="132" spans="3:56" x14ac:dyDescent="0.2">
      <c r="C132">
        <v>60</v>
      </c>
      <c r="D132" s="6">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8"/>
        <v>0</v>
      </c>
      <c r="AT132">
        <v>99</v>
      </c>
      <c r="AU132" t="str">
        <f t="shared" si="1"/>
        <v/>
      </c>
      <c r="AV132" t="str">
        <f t="shared" si="6"/>
        <v/>
      </c>
      <c r="AW132" t="str">
        <f t="shared" si="7"/>
        <v/>
      </c>
      <c r="AX132" t="str">
        <f t="shared" si="4"/>
        <v/>
      </c>
      <c r="AY132" t="str">
        <f t="shared" si="2"/>
        <v/>
      </c>
      <c r="AZ132" t="str">
        <f t="shared" si="5"/>
        <v/>
      </c>
      <c r="BA132" t="str">
        <f t="shared" si="3"/>
        <v/>
      </c>
      <c r="BD132" s="23" t="str">
        <f>IF(実施計画様式!F134="","",IF(PRODUCT(D132:AE132)* PRODUCT(AG132:AQ132)=0,"error",""))</f>
        <v/>
      </c>
    </row>
    <row r="133" spans="3:56" x14ac:dyDescent="0.2">
      <c r="C133">
        <v>61</v>
      </c>
      <c r="D133" s="6">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8"/>
        <v>0</v>
      </c>
      <c r="AT133">
        <v>99</v>
      </c>
      <c r="AU133" t="str">
        <f t="shared" si="1"/>
        <v/>
      </c>
      <c r="AV133" t="str">
        <f t="shared" si="6"/>
        <v/>
      </c>
      <c r="AW133" t="str">
        <f t="shared" si="7"/>
        <v/>
      </c>
      <c r="AX133" t="str">
        <f t="shared" si="4"/>
        <v/>
      </c>
      <c r="AY133" t="str">
        <f t="shared" si="2"/>
        <v/>
      </c>
      <c r="AZ133" t="str">
        <f t="shared" si="5"/>
        <v/>
      </c>
      <c r="BA133" t="str">
        <f t="shared" si="3"/>
        <v/>
      </c>
      <c r="BD133" s="23" t="str">
        <f>IF(実施計画様式!F135="","",IF(PRODUCT(D133:AE133)* PRODUCT(AG133:AQ133)=0,"error",""))</f>
        <v/>
      </c>
    </row>
    <row r="134" spans="3:56" x14ac:dyDescent="0.2">
      <c r="C134">
        <v>62</v>
      </c>
      <c r="D134" s="6">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8"/>
        <v>0</v>
      </c>
      <c r="AT134">
        <v>99</v>
      </c>
      <c r="AU134" t="str">
        <f t="shared" si="1"/>
        <v/>
      </c>
      <c r="AV134" t="str">
        <f t="shared" si="6"/>
        <v/>
      </c>
      <c r="AW134" t="str">
        <f t="shared" si="7"/>
        <v/>
      </c>
      <c r="AX134" t="str">
        <f t="shared" si="4"/>
        <v/>
      </c>
      <c r="AY134" t="str">
        <f t="shared" si="2"/>
        <v/>
      </c>
      <c r="AZ134" t="str">
        <f t="shared" si="5"/>
        <v/>
      </c>
      <c r="BA134" t="str">
        <f t="shared" si="3"/>
        <v/>
      </c>
      <c r="BD134" s="23" t="str">
        <f>IF(実施計画様式!F136="","",IF(PRODUCT(D134:AE134)* PRODUCT(AG134:AQ134)=0,"error",""))</f>
        <v/>
      </c>
    </row>
    <row r="135" spans="3:56" x14ac:dyDescent="0.2">
      <c r="C135">
        <v>63</v>
      </c>
      <c r="D135" s="6">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8"/>
        <v>0</v>
      </c>
      <c r="AT135">
        <v>99</v>
      </c>
      <c r="AU135" t="str">
        <f t="shared" si="1"/>
        <v/>
      </c>
      <c r="AV135" t="str">
        <f t="shared" si="6"/>
        <v/>
      </c>
      <c r="AW135" t="str">
        <f t="shared" si="7"/>
        <v/>
      </c>
      <c r="AX135" t="str">
        <f t="shared" si="4"/>
        <v/>
      </c>
      <c r="AY135" t="str">
        <f t="shared" si="2"/>
        <v/>
      </c>
      <c r="AZ135" t="str">
        <f t="shared" si="5"/>
        <v/>
      </c>
      <c r="BA135" t="str">
        <f t="shared" si="3"/>
        <v/>
      </c>
      <c r="BD135" s="23" t="str">
        <f>IF(実施計画様式!F137="","",IF(PRODUCT(D135:AE135)* PRODUCT(AG135:AQ135)=0,"error",""))</f>
        <v/>
      </c>
    </row>
    <row r="136" spans="3:56" x14ac:dyDescent="0.2">
      <c r="C136">
        <v>64</v>
      </c>
      <c r="D136" s="6">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8"/>
        <v>0</v>
      </c>
      <c r="AT136">
        <v>99</v>
      </c>
      <c r="AU136" t="str">
        <f t="shared" si="1"/>
        <v/>
      </c>
      <c r="AV136" t="str">
        <f t="shared" si="6"/>
        <v/>
      </c>
      <c r="AW136" t="str">
        <f t="shared" si="7"/>
        <v/>
      </c>
      <c r="AX136" t="str">
        <f t="shared" si="4"/>
        <v/>
      </c>
      <c r="AY136" t="str">
        <f t="shared" si="2"/>
        <v/>
      </c>
      <c r="AZ136" t="str">
        <f t="shared" si="5"/>
        <v/>
      </c>
      <c r="BA136" t="str">
        <f t="shared" si="3"/>
        <v/>
      </c>
      <c r="BD136" s="23" t="str">
        <f>IF(実施計画様式!F138="","",IF(PRODUCT(D136:AE136)* PRODUCT(AG136:AQ136)=0,"error",""))</f>
        <v/>
      </c>
    </row>
    <row r="137" spans="3:56" x14ac:dyDescent="0.2">
      <c r="C137">
        <v>65</v>
      </c>
      <c r="D137" s="6">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8"/>
        <v>0</v>
      </c>
      <c r="AT137">
        <v>99</v>
      </c>
      <c r="AU137" t="str">
        <f t="shared" si="1"/>
        <v/>
      </c>
      <c r="AV137" t="str">
        <f t="shared" si="6"/>
        <v/>
      </c>
      <c r="AW137" t="str">
        <f t="shared" si="7"/>
        <v/>
      </c>
      <c r="AX137" t="str">
        <f t="shared" si="4"/>
        <v/>
      </c>
      <c r="AY137" t="str">
        <f t="shared" si="2"/>
        <v/>
      </c>
      <c r="AZ137" t="str">
        <f t="shared" si="5"/>
        <v/>
      </c>
      <c r="BA137" t="str">
        <f t="shared" si="3"/>
        <v/>
      </c>
      <c r="BD137" s="23" t="str">
        <f>IF(実施計画様式!F139="","",IF(PRODUCT(D137:AE137)* PRODUCT(AG137:AQ137)=0,"error",""))</f>
        <v/>
      </c>
    </row>
    <row r="138" spans="3:56" x14ac:dyDescent="0.2">
      <c r="C138">
        <v>66</v>
      </c>
      <c r="D138" s="6">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8"/>
        <v>0</v>
      </c>
      <c r="AT138">
        <v>99</v>
      </c>
      <c r="AU138" t="str">
        <f t="shared" si="1"/>
        <v/>
      </c>
      <c r="AV138" t="str">
        <f t="shared" si="6"/>
        <v/>
      </c>
      <c r="AW138" t="str">
        <f t="shared" si="7"/>
        <v/>
      </c>
      <c r="AX138" t="str">
        <f t="shared" si="4"/>
        <v/>
      </c>
      <c r="AY138" t="str">
        <f t="shared" si="2"/>
        <v/>
      </c>
      <c r="AZ138" t="str">
        <f t="shared" si="5"/>
        <v/>
      </c>
      <c r="BA138" t="str">
        <f t="shared" si="3"/>
        <v/>
      </c>
      <c r="BD138" s="23" t="str">
        <f>IF(実施計画様式!F140="","",IF(PRODUCT(D138:AE138)* PRODUCT(AG138:AQ138)=0,"error",""))</f>
        <v/>
      </c>
    </row>
    <row r="139" spans="3:56" x14ac:dyDescent="0.2">
      <c r="C139">
        <v>67</v>
      </c>
      <c r="D139" s="6">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8"/>
        <v>0</v>
      </c>
      <c r="AT139">
        <v>99</v>
      </c>
      <c r="AU139" t="str">
        <f t="shared" si="1"/>
        <v/>
      </c>
      <c r="AV139" t="str">
        <f t="shared" si="6"/>
        <v/>
      </c>
      <c r="AW139" t="str">
        <f t="shared" si="7"/>
        <v/>
      </c>
      <c r="AX139" t="str">
        <f t="shared" si="4"/>
        <v/>
      </c>
      <c r="AY139" t="str">
        <f t="shared" si="2"/>
        <v/>
      </c>
      <c r="AZ139" t="str">
        <f t="shared" si="5"/>
        <v/>
      </c>
      <c r="BA139" t="str">
        <f t="shared" si="3"/>
        <v/>
      </c>
      <c r="BD139" s="23" t="str">
        <f>IF(実施計画様式!F141="","",IF(PRODUCT(D139:AE139)* PRODUCT(AG139:AQ139)=0,"error",""))</f>
        <v/>
      </c>
    </row>
    <row r="140" spans="3:56" x14ac:dyDescent="0.2">
      <c r="C140">
        <v>68</v>
      </c>
      <c r="D140" s="6">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8"/>
        <v>0</v>
      </c>
      <c r="AT140">
        <v>99</v>
      </c>
      <c r="AU140" t="str">
        <f t="shared" si="1"/>
        <v/>
      </c>
      <c r="AV140" t="str">
        <f t="shared" si="6"/>
        <v/>
      </c>
      <c r="AW140" t="str">
        <f t="shared" si="7"/>
        <v/>
      </c>
      <c r="AX140" t="str">
        <f t="shared" si="4"/>
        <v/>
      </c>
      <c r="AY140" t="str">
        <f t="shared" si="2"/>
        <v/>
      </c>
      <c r="AZ140" t="str">
        <f t="shared" si="5"/>
        <v/>
      </c>
      <c r="BA140" t="str">
        <f t="shared" si="3"/>
        <v/>
      </c>
      <c r="BD140" s="23" t="str">
        <f>IF(実施計画様式!F142="","",IF(PRODUCT(D140:AE140)* PRODUCT(AG140:AQ140)=0,"error",""))</f>
        <v/>
      </c>
    </row>
    <row r="141" spans="3:56" x14ac:dyDescent="0.2">
      <c r="C141">
        <v>69</v>
      </c>
      <c r="D141" s="6">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8"/>
        <v>0</v>
      </c>
      <c r="AT141">
        <v>99</v>
      </c>
      <c r="AU141" t="str">
        <f t="shared" si="1"/>
        <v/>
      </c>
      <c r="AV141" t="str">
        <f t="shared" si="6"/>
        <v/>
      </c>
      <c r="AW141" t="str">
        <f t="shared" si="7"/>
        <v/>
      </c>
      <c r="AX141" t="str">
        <f t="shared" si="4"/>
        <v/>
      </c>
      <c r="AY141" t="str">
        <f t="shared" si="2"/>
        <v/>
      </c>
      <c r="AZ141" t="str">
        <f t="shared" si="5"/>
        <v/>
      </c>
      <c r="BA141" t="str">
        <f t="shared" si="3"/>
        <v/>
      </c>
      <c r="BD141" s="23" t="str">
        <f>IF(実施計画様式!F143="","",IF(PRODUCT(D141:AE141)* PRODUCT(AG141:AQ141)=0,"error",""))</f>
        <v/>
      </c>
    </row>
    <row r="142" spans="3:56" x14ac:dyDescent="0.2">
      <c r="C142">
        <v>70</v>
      </c>
      <c r="D142" s="6">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8"/>
        <v>0</v>
      </c>
      <c r="AT142">
        <v>99</v>
      </c>
      <c r="AU142" t="str">
        <f t="shared" ref="AU142:AU205" si="9">IF(D142=4,"予算区分_R7_通常",IF(D142=8,"予算区分_R7_のみ",IF(D142=10,"予算区分_R7_のみ","")))</f>
        <v/>
      </c>
      <c r="AV142" t="str">
        <f t="shared" si="6"/>
        <v/>
      </c>
      <c r="AW142" t="str">
        <f t="shared" si="7"/>
        <v/>
      </c>
      <c r="AX142" t="str">
        <f t="shared" si="4"/>
        <v/>
      </c>
      <c r="AY142" t="str">
        <f t="shared" ref="AY142:AY205" si="10">IF(AJ142=88,"農林水産・食品分野の細分化項目",IF(AJ142=40,"中小企業・小規模事業者の賃上げ環境整備の細分化項目",""))</f>
        <v/>
      </c>
      <c r="AZ142" t="str">
        <f t="shared" si="5"/>
        <v/>
      </c>
      <c r="BA142" t="str">
        <f t="shared" ref="BA142:BA205" si="11">IF(D142=4,AS142,IF(OR(D142=8,D142=10),"事業終期_R7_翌債",""))</f>
        <v/>
      </c>
      <c r="BD142" s="23" t="str">
        <f>IF(実施計画様式!F144="","",IF(PRODUCT(D142:AE142)* PRODUCT(AG142:AQ142)=0,"error",""))</f>
        <v/>
      </c>
    </row>
    <row r="143" spans="3:56" x14ac:dyDescent="0.2">
      <c r="C143">
        <v>71</v>
      </c>
      <c r="D143" s="6">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8"/>
        <v>0</v>
      </c>
      <c r="AT143">
        <v>99</v>
      </c>
      <c r="AU143" t="str">
        <f t="shared" si="9"/>
        <v/>
      </c>
      <c r="AV143" t="str">
        <f t="shared" si="6"/>
        <v/>
      </c>
      <c r="AW143" t="str">
        <f t="shared" ref="AW143:AW206" si="12">IF(D143=4,"種類_推奨事業メニュー_R6補正R7予備",IF(D143=8,"種類_推奨事業メニュー_R6補正R7予備",IF(D143=10,"種類_推奨事業メニュー_R7補正","")))</f>
        <v/>
      </c>
      <c r="AX143" t="str">
        <f t="shared" ref="AX143:AX206" si="13">IF(D143=4,"対象分野_R6",IF(D143=8,"対象分野_R6",IF(D143=10,"対象分野_R7","")))</f>
        <v/>
      </c>
      <c r="AY143" t="str">
        <f t="shared" si="10"/>
        <v/>
      </c>
      <c r="AZ143" t="str">
        <f t="shared" ref="AZ143:AZ206" si="14">IF(D143=4,"",IF(D143=8,"",IF(D143=10,"支援開始時期_R7_翌債","")))</f>
        <v/>
      </c>
      <c r="BA143" t="str">
        <f t="shared" si="11"/>
        <v/>
      </c>
      <c r="BD143" s="23" t="str">
        <f>IF(実施計画様式!F145="","",IF(PRODUCT(D143:AE143)* PRODUCT(AG143:AQ143)=0,"error",""))</f>
        <v/>
      </c>
    </row>
    <row r="144" spans="3:56" x14ac:dyDescent="0.2">
      <c r="C144">
        <v>72</v>
      </c>
      <c r="D144" s="6">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8"/>
        <v>0</v>
      </c>
      <c r="AT144">
        <v>99</v>
      </c>
      <c r="AU144" t="str">
        <f t="shared" si="9"/>
        <v/>
      </c>
      <c r="AV144" t="str">
        <f t="shared" ref="AV144:AV207" si="15">IF(D144=4,"経済対策との関係_R6",IF(D144=8,"経済対策との関係_R7予備",IF(D144=10,"経済対策との関係_R7補正","")))</f>
        <v/>
      </c>
      <c r="AW144" t="str">
        <f t="shared" si="12"/>
        <v/>
      </c>
      <c r="AX144" t="str">
        <f t="shared" si="13"/>
        <v/>
      </c>
      <c r="AY144" t="str">
        <f t="shared" si="10"/>
        <v/>
      </c>
      <c r="AZ144" t="str">
        <f t="shared" si="14"/>
        <v/>
      </c>
      <c r="BA144" t="str">
        <f t="shared" si="11"/>
        <v/>
      </c>
      <c r="BD144" s="23" t="str">
        <f>IF(実施計画様式!F146="","",IF(PRODUCT(D144:AE144)* PRODUCT(AG144:AQ144)=0,"error",""))</f>
        <v/>
      </c>
    </row>
    <row r="145" spans="3:56" x14ac:dyDescent="0.2">
      <c r="C145">
        <v>73</v>
      </c>
      <c r="D145" s="6">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8"/>
        <v>0</v>
      </c>
      <c r="AT145">
        <v>99</v>
      </c>
      <c r="AU145" t="str">
        <f t="shared" si="9"/>
        <v/>
      </c>
      <c r="AV145" t="str">
        <f t="shared" si="15"/>
        <v/>
      </c>
      <c r="AW145" t="str">
        <f t="shared" si="12"/>
        <v/>
      </c>
      <c r="AX145" t="str">
        <f t="shared" si="13"/>
        <v/>
      </c>
      <c r="AY145" t="str">
        <f t="shared" si="10"/>
        <v/>
      </c>
      <c r="AZ145" t="str">
        <f t="shared" si="14"/>
        <v/>
      </c>
      <c r="BA145" t="str">
        <f t="shared" si="11"/>
        <v/>
      </c>
      <c r="BD145" s="23" t="str">
        <f>IF(実施計画様式!F147="","",IF(PRODUCT(D145:AE145)* PRODUCT(AG145:AQ145)=0,"error",""))</f>
        <v/>
      </c>
    </row>
    <row r="146" spans="3:56" x14ac:dyDescent="0.2">
      <c r="C146">
        <v>74</v>
      </c>
      <c r="D146" s="6">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8"/>
        <v>0</v>
      </c>
      <c r="AT146">
        <v>99</v>
      </c>
      <c r="AU146" t="str">
        <f t="shared" si="9"/>
        <v/>
      </c>
      <c r="AV146" t="str">
        <f t="shared" si="15"/>
        <v/>
      </c>
      <c r="AW146" t="str">
        <f t="shared" si="12"/>
        <v/>
      </c>
      <c r="AX146" t="str">
        <f t="shared" si="13"/>
        <v/>
      </c>
      <c r="AY146" t="str">
        <f t="shared" si="10"/>
        <v/>
      </c>
      <c r="AZ146" t="str">
        <f t="shared" si="14"/>
        <v/>
      </c>
      <c r="BA146" t="str">
        <f t="shared" si="11"/>
        <v/>
      </c>
      <c r="BD146" s="23" t="str">
        <f>IF(実施計画様式!F148="","",IF(PRODUCT(D146:AE146)* PRODUCT(AG146:AQ146)=0,"error",""))</f>
        <v/>
      </c>
    </row>
    <row r="147" spans="3:56" x14ac:dyDescent="0.2">
      <c r="C147">
        <v>75</v>
      </c>
      <c r="D147" s="6">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8"/>
        <v>0</v>
      </c>
      <c r="AT147">
        <v>99</v>
      </c>
      <c r="AU147" t="str">
        <f t="shared" si="9"/>
        <v/>
      </c>
      <c r="AV147" t="str">
        <f t="shared" si="15"/>
        <v/>
      </c>
      <c r="AW147" t="str">
        <f t="shared" si="12"/>
        <v/>
      </c>
      <c r="AX147" t="str">
        <f t="shared" si="13"/>
        <v/>
      </c>
      <c r="AY147" t="str">
        <f t="shared" si="10"/>
        <v/>
      </c>
      <c r="AZ147" t="str">
        <f t="shared" si="14"/>
        <v/>
      </c>
      <c r="BA147" t="str">
        <f t="shared" si="11"/>
        <v/>
      </c>
      <c r="BD147" s="23" t="str">
        <f>IF(実施計画様式!F149="","",IF(PRODUCT(D147:AE147)* PRODUCT(AG147:AQ147)=0,"error",""))</f>
        <v/>
      </c>
    </row>
    <row r="148" spans="3:56" x14ac:dyDescent="0.2">
      <c r="C148">
        <v>76</v>
      </c>
      <c r="D148" s="6">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6">IF(AD148=1,"事業終期_R7_通常",IF(AD148=2,"事業終期_R7_基金",0))</f>
        <v>0</v>
      </c>
      <c r="AT148">
        <v>99</v>
      </c>
      <c r="AU148" t="str">
        <f t="shared" si="9"/>
        <v/>
      </c>
      <c r="AV148" t="str">
        <f t="shared" si="15"/>
        <v/>
      </c>
      <c r="AW148" t="str">
        <f t="shared" si="12"/>
        <v/>
      </c>
      <c r="AX148" t="str">
        <f t="shared" si="13"/>
        <v/>
      </c>
      <c r="AY148" t="str">
        <f t="shared" si="10"/>
        <v/>
      </c>
      <c r="AZ148" t="str">
        <f t="shared" si="14"/>
        <v/>
      </c>
      <c r="BA148" t="str">
        <f t="shared" si="11"/>
        <v/>
      </c>
      <c r="BD148" s="23" t="str">
        <f>IF(実施計画様式!F150="","",IF(PRODUCT(D148:AE148)* PRODUCT(AG148:AQ148)=0,"error",""))</f>
        <v/>
      </c>
    </row>
    <row r="149" spans="3:56" x14ac:dyDescent="0.2">
      <c r="C149">
        <v>77</v>
      </c>
      <c r="D149" s="6">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6"/>
        <v>0</v>
      </c>
      <c r="AT149">
        <v>99</v>
      </c>
      <c r="AU149" t="str">
        <f t="shared" si="9"/>
        <v/>
      </c>
      <c r="AV149" t="str">
        <f t="shared" si="15"/>
        <v/>
      </c>
      <c r="AW149" t="str">
        <f t="shared" si="12"/>
        <v/>
      </c>
      <c r="AX149" t="str">
        <f t="shared" si="13"/>
        <v/>
      </c>
      <c r="AY149" t="str">
        <f t="shared" si="10"/>
        <v/>
      </c>
      <c r="AZ149" t="str">
        <f t="shared" si="14"/>
        <v/>
      </c>
      <c r="BA149" t="str">
        <f t="shared" si="11"/>
        <v/>
      </c>
      <c r="BD149" s="23" t="str">
        <f>IF(実施計画様式!F151="","",IF(PRODUCT(D149:AE149)* PRODUCT(AG149:AQ149)=0,"error",""))</f>
        <v/>
      </c>
    </row>
    <row r="150" spans="3:56" x14ac:dyDescent="0.2">
      <c r="C150">
        <v>78</v>
      </c>
      <c r="D150" s="6">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6"/>
        <v>0</v>
      </c>
      <c r="AT150">
        <v>99</v>
      </c>
      <c r="AU150" t="str">
        <f t="shared" si="9"/>
        <v/>
      </c>
      <c r="AV150" t="str">
        <f t="shared" si="15"/>
        <v/>
      </c>
      <c r="AW150" t="str">
        <f t="shared" si="12"/>
        <v/>
      </c>
      <c r="AX150" t="str">
        <f t="shared" si="13"/>
        <v/>
      </c>
      <c r="AY150" t="str">
        <f t="shared" si="10"/>
        <v/>
      </c>
      <c r="AZ150" t="str">
        <f t="shared" si="14"/>
        <v/>
      </c>
      <c r="BA150" t="str">
        <f t="shared" si="11"/>
        <v/>
      </c>
      <c r="BD150" s="23" t="str">
        <f>IF(実施計画様式!F152="","",IF(PRODUCT(D150:AE150)* PRODUCT(AG150:AQ150)=0,"error",""))</f>
        <v/>
      </c>
    </row>
    <row r="151" spans="3:56" x14ac:dyDescent="0.2">
      <c r="C151">
        <v>79</v>
      </c>
      <c r="D151" s="6">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6"/>
        <v>0</v>
      </c>
      <c r="AT151">
        <v>99</v>
      </c>
      <c r="AU151" t="str">
        <f t="shared" si="9"/>
        <v/>
      </c>
      <c r="AV151" t="str">
        <f t="shared" si="15"/>
        <v/>
      </c>
      <c r="AW151" t="str">
        <f t="shared" si="12"/>
        <v/>
      </c>
      <c r="AX151" t="str">
        <f t="shared" si="13"/>
        <v/>
      </c>
      <c r="AY151" t="str">
        <f t="shared" si="10"/>
        <v/>
      </c>
      <c r="AZ151" t="str">
        <f t="shared" si="14"/>
        <v/>
      </c>
      <c r="BA151" t="str">
        <f t="shared" si="11"/>
        <v/>
      </c>
      <c r="BD151" s="23" t="str">
        <f>IF(実施計画様式!F153="","",IF(PRODUCT(D151:AE151)* PRODUCT(AG151:AQ151)=0,"error",""))</f>
        <v/>
      </c>
    </row>
    <row r="152" spans="3:56" x14ac:dyDescent="0.2">
      <c r="C152">
        <v>80</v>
      </c>
      <c r="D152" s="6">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6"/>
        <v>0</v>
      </c>
      <c r="AT152">
        <v>99</v>
      </c>
      <c r="AU152" t="str">
        <f t="shared" si="9"/>
        <v/>
      </c>
      <c r="AV152" t="str">
        <f t="shared" si="15"/>
        <v/>
      </c>
      <c r="AW152" t="str">
        <f t="shared" si="12"/>
        <v/>
      </c>
      <c r="AX152" t="str">
        <f t="shared" si="13"/>
        <v/>
      </c>
      <c r="AY152" t="str">
        <f t="shared" si="10"/>
        <v/>
      </c>
      <c r="AZ152" t="str">
        <f t="shared" si="14"/>
        <v/>
      </c>
      <c r="BA152" t="str">
        <f t="shared" si="11"/>
        <v/>
      </c>
      <c r="BD152" s="23" t="str">
        <f>IF(実施計画様式!F154="","",IF(PRODUCT(D152:AE152)* PRODUCT(AG152:AQ152)=0,"error",""))</f>
        <v/>
      </c>
    </row>
    <row r="153" spans="3:56" x14ac:dyDescent="0.2">
      <c r="C153">
        <v>81</v>
      </c>
      <c r="D153" s="6">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6"/>
        <v>0</v>
      </c>
      <c r="AT153">
        <v>99</v>
      </c>
      <c r="AU153" t="str">
        <f t="shared" si="9"/>
        <v/>
      </c>
      <c r="AV153" t="str">
        <f t="shared" si="15"/>
        <v/>
      </c>
      <c r="AW153" t="str">
        <f t="shared" si="12"/>
        <v/>
      </c>
      <c r="AX153" t="str">
        <f t="shared" si="13"/>
        <v/>
      </c>
      <c r="AY153" t="str">
        <f t="shared" si="10"/>
        <v/>
      </c>
      <c r="AZ153" t="str">
        <f t="shared" si="14"/>
        <v/>
      </c>
      <c r="BA153" t="str">
        <f t="shared" si="11"/>
        <v/>
      </c>
      <c r="BD153" s="23" t="str">
        <f>IF(実施計画様式!F155="","",IF(PRODUCT(D153:AE153)* PRODUCT(AG153:AQ153)=0,"error",""))</f>
        <v/>
      </c>
    </row>
    <row r="154" spans="3:56" x14ac:dyDescent="0.2">
      <c r="C154">
        <v>82</v>
      </c>
      <c r="D154" s="6">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6"/>
        <v>0</v>
      </c>
      <c r="AT154">
        <v>99</v>
      </c>
      <c r="AU154" t="str">
        <f t="shared" si="9"/>
        <v/>
      </c>
      <c r="AV154" t="str">
        <f t="shared" si="15"/>
        <v/>
      </c>
      <c r="AW154" t="str">
        <f t="shared" si="12"/>
        <v/>
      </c>
      <c r="AX154" t="str">
        <f t="shared" si="13"/>
        <v/>
      </c>
      <c r="AY154" t="str">
        <f t="shared" si="10"/>
        <v/>
      </c>
      <c r="AZ154" t="str">
        <f t="shared" si="14"/>
        <v/>
      </c>
      <c r="BA154" t="str">
        <f t="shared" si="11"/>
        <v/>
      </c>
      <c r="BD154" s="23" t="str">
        <f>IF(実施計画様式!F156="","",IF(PRODUCT(D154:AE154)* PRODUCT(AG154:AQ154)=0,"error",""))</f>
        <v/>
      </c>
    </row>
    <row r="155" spans="3:56" x14ac:dyDescent="0.2">
      <c r="C155">
        <v>83</v>
      </c>
      <c r="D155" s="6">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6"/>
        <v>0</v>
      </c>
      <c r="AT155">
        <v>99</v>
      </c>
      <c r="AU155" t="str">
        <f t="shared" si="9"/>
        <v/>
      </c>
      <c r="AV155" t="str">
        <f t="shared" si="15"/>
        <v/>
      </c>
      <c r="AW155" t="str">
        <f t="shared" si="12"/>
        <v/>
      </c>
      <c r="AX155" t="str">
        <f t="shared" si="13"/>
        <v/>
      </c>
      <c r="AY155" t="str">
        <f t="shared" si="10"/>
        <v/>
      </c>
      <c r="AZ155" t="str">
        <f t="shared" si="14"/>
        <v/>
      </c>
      <c r="BA155" t="str">
        <f t="shared" si="11"/>
        <v/>
      </c>
      <c r="BD155" s="23" t="str">
        <f>IF(実施計画様式!F157="","",IF(PRODUCT(D155:AE155)* PRODUCT(AG155:AQ155)=0,"error",""))</f>
        <v/>
      </c>
    </row>
    <row r="156" spans="3:56" x14ac:dyDescent="0.2">
      <c r="C156">
        <v>84</v>
      </c>
      <c r="D156" s="6">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6"/>
        <v>0</v>
      </c>
      <c r="AT156">
        <v>99</v>
      </c>
      <c r="AU156" t="str">
        <f t="shared" si="9"/>
        <v/>
      </c>
      <c r="AV156" t="str">
        <f t="shared" si="15"/>
        <v/>
      </c>
      <c r="AW156" t="str">
        <f t="shared" si="12"/>
        <v/>
      </c>
      <c r="AX156" t="str">
        <f t="shared" si="13"/>
        <v/>
      </c>
      <c r="AY156" t="str">
        <f t="shared" si="10"/>
        <v/>
      </c>
      <c r="AZ156" t="str">
        <f t="shared" si="14"/>
        <v/>
      </c>
      <c r="BA156" t="str">
        <f t="shared" si="11"/>
        <v/>
      </c>
      <c r="BD156" s="23" t="str">
        <f>IF(実施計画様式!F158="","",IF(PRODUCT(D156:AE156)* PRODUCT(AG156:AQ156)=0,"error",""))</f>
        <v/>
      </c>
    </row>
    <row r="157" spans="3:56" x14ac:dyDescent="0.2">
      <c r="C157">
        <v>85</v>
      </c>
      <c r="D157" s="6">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6"/>
        <v>0</v>
      </c>
      <c r="AT157">
        <v>99</v>
      </c>
      <c r="AU157" t="str">
        <f t="shared" si="9"/>
        <v/>
      </c>
      <c r="AV157" t="str">
        <f t="shared" si="15"/>
        <v/>
      </c>
      <c r="AW157" t="str">
        <f t="shared" si="12"/>
        <v/>
      </c>
      <c r="AX157" t="str">
        <f t="shared" si="13"/>
        <v/>
      </c>
      <c r="AY157" t="str">
        <f t="shared" si="10"/>
        <v/>
      </c>
      <c r="AZ157" t="str">
        <f t="shared" si="14"/>
        <v/>
      </c>
      <c r="BA157" t="str">
        <f t="shared" si="11"/>
        <v/>
      </c>
      <c r="BD157" s="23" t="str">
        <f>IF(実施計画様式!F159="","",IF(PRODUCT(D157:AE157)* PRODUCT(AG157:AQ157)=0,"error",""))</f>
        <v/>
      </c>
    </row>
    <row r="158" spans="3:56" x14ac:dyDescent="0.2">
      <c r="C158">
        <v>86</v>
      </c>
      <c r="D158" s="6">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6"/>
        <v>0</v>
      </c>
      <c r="AT158">
        <v>99</v>
      </c>
      <c r="AU158" t="str">
        <f t="shared" si="9"/>
        <v/>
      </c>
      <c r="AV158" t="str">
        <f t="shared" si="15"/>
        <v/>
      </c>
      <c r="AW158" t="str">
        <f t="shared" si="12"/>
        <v/>
      </c>
      <c r="AX158" t="str">
        <f t="shared" si="13"/>
        <v/>
      </c>
      <c r="AY158" t="str">
        <f t="shared" si="10"/>
        <v/>
      </c>
      <c r="AZ158" t="str">
        <f t="shared" si="14"/>
        <v/>
      </c>
      <c r="BA158" t="str">
        <f t="shared" si="11"/>
        <v/>
      </c>
      <c r="BD158" s="23" t="str">
        <f>IF(実施計画様式!F160="","",IF(PRODUCT(D158:AE158)* PRODUCT(AG158:AQ158)=0,"error",""))</f>
        <v/>
      </c>
    </row>
    <row r="159" spans="3:56" x14ac:dyDescent="0.2">
      <c r="C159">
        <v>87</v>
      </c>
      <c r="D159" s="6">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6"/>
        <v>0</v>
      </c>
      <c r="AT159">
        <v>99</v>
      </c>
      <c r="AU159" t="str">
        <f t="shared" si="9"/>
        <v/>
      </c>
      <c r="AV159" t="str">
        <f t="shared" si="15"/>
        <v/>
      </c>
      <c r="AW159" t="str">
        <f t="shared" si="12"/>
        <v/>
      </c>
      <c r="AX159" t="str">
        <f t="shared" si="13"/>
        <v/>
      </c>
      <c r="AY159" t="str">
        <f t="shared" si="10"/>
        <v/>
      </c>
      <c r="AZ159" t="str">
        <f t="shared" si="14"/>
        <v/>
      </c>
      <c r="BA159" t="str">
        <f t="shared" si="11"/>
        <v/>
      </c>
      <c r="BD159" s="23" t="str">
        <f>IF(実施計画様式!F161="","",IF(PRODUCT(D159:AE159)* PRODUCT(AG159:AQ159)=0,"error",""))</f>
        <v/>
      </c>
    </row>
    <row r="160" spans="3:56" x14ac:dyDescent="0.2">
      <c r="C160">
        <v>88</v>
      </c>
      <c r="D160" s="6">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6"/>
        <v>0</v>
      </c>
      <c r="AT160">
        <v>99</v>
      </c>
      <c r="AU160" t="str">
        <f t="shared" si="9"/>
        <v/>
      </c>
      <c r="AV160" t="str">
        <f t="shared" si="15"/>
        <v/>
      </c>
      <c r="AW160" t="str">
        <f t="shared" si="12"/>
        <v/>
      </c>
      <c r="AX160" t="str">
        <f t="shared" si="13"/>
        <v/>
      </c>
      <c r="AY160" t="str">
        <f t="shared" si="10"/>
        <v/>
      </c>
      <c r="AZ160" t="str">
        <f t="shared" si="14"/>
        <v/>
      </c>
      <c r="BA160" t="str">
        <f t="shared" si="11"/>
        <v/>
      </c>
      <c r="BD160" s="23" t="str">
        <f>IF(実施計画様式!F162="","",IF(PRODUCT(D160:AE160)* PRODUCT(AG160:AQ160)=0,"error",""))</f>
        <v/>
      </c>
    </row>
    <row r="161" spans="3:56" x14ac:dyDescent="0.2">
      <c r="C161">
        <v>89</v>
      </c>
      <c r="D161" s="6">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6"/>
        <v>0</v>
      </c>
      <c r="AT161">
        <v>99</v>
      </c>
      <c r="AU161" t="str">
        <f t="shared" si="9"/>
        <v/>
      </c>
      <c r="AV161" t="str">
        <f t="shared" si="15"/>
        <v/>
      </c>
      <c r="AW161" t="str">
        <f t="shared" si="12"/>
        <v/>
      </c>
      <c r="AX161" t="str">
        <f t="shared" si="13"/>
        <v/>
      </c>
      <c r="AY161" t="str">
        <f t="shared" si="10"/>
        <v/>
      </c>
      <c r="AZ161" t="str">
        <f t="shared" si="14"/>
        <v/>
      </c>
      <c r="BA161" t="str">
        <f t="shared" si="11"/>
        <v/>
      </c>
      <c r="BD161" s="23" t="str">
        <f>IF(実施計画様式!F163="","",IF(PRODUCT(D161:AE161)* PRODUCT(AG161:AQ161)=0,"error",""))</f>
        <v/>
      </c>
    </row>
    <row r="162" spans="3:56" x14ac:dyDescent="0.2">
      <c r="C162">
        <v>90</v>
      </c>
      <c r="D162" s="6">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6"/>
        <v>0</v>
      </c>
      <c r="AT162">
        <v>99</v>
      </c>
      <c r="AU162" t="str">
        <f t="shared" si="9"/>
        <v/>
      </c>
      <c r="AV162" t="str">
        <f t="shared" si="15"/>
        <v/>
      </c>
      <c r="AW162" t="str">
        <f t="shared" si="12"/>
        <v/>
      </c>
      <c r="AX162" t="str">
        <f t="shared" si="13"/>
        <v/>
      </c>
      <c r="AY162" t="str">
        <f t="shared" si="10"/>
        <v/>
      </c>
      <c r="AZ162" t="str">
        <f t="shared" si="14"/>
        <v/>
      </c>
      <c r="BA162" t="str">
        <f t="shared" si="11"/>
        <v/>
      </c>
      <c r="BD162" s="23" t="str">
        <f>IF(実施計画様式!F164="","",IF(PRODUCT(D162:AE162)* PRODUCT(AG162:AQ162)=0,"error",""))</f>
        <v/>
      </c>
    </row>
    <row r="163" spans="3:56" x14ac:dyDescent="0.2">
      <c r="C163">
        <v>91</v>
      </c>
      <c r="D163" s="6">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6"/>
        <v>0</v>
      </c>
      <c r="AT163">
        <v>99</v>
      </c>
      <c r="AU163" t="str">
        <f t="shared" si="9"/>
        <v/>
      </c>
      <c r="AV163" t="str">
        <f t="shared" si="15"/>
        <v/>
      </c>
      <c r="AW163" t="str">
        <f t="shared" si="12"/>
        <v/>
      </c>
      <c r="AX163" t="str">
        <f t="shared" si="13"/>
        <v/>
      </c>
      <c r="AY163" t="str">
        <f t="shared" si="10"/>
        <v/>
      </c>
      <c r="AZ163" t="str">
        <f t="shared" si="14"/>
        <v/>
      </c>
      <c r="BA163" t="str">
        <f t="shared" si="11"/>
        <v/>
      </c>
      <c r="BD163" s="23" t="str">
        <f>IF(実施計画様式!F165="","",IF(PRODUCT(D163:AE163)* PRODUCT(AG163:AQ163)=0,"error",""))</f>
        <v/>
      </c>
    </row>
    <row r="164" spans="3:56" x14ac:dyDescent="0.2">
      <c r="C164">
        <v>92</v>
      </c>
      <c r="D164" s="6">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6"/>
        <v>0</v>
      </c>
      <c r="AT164">
        <v>99</v>
      </c>
      <c r="AU164" t="str">
        <f t="shared" si="9"/>
        <v/>
      </c>
      <c r="AV164" t="str">
        <f t="shared" si="15"/>
        <v/>
      </c>
      <c r="AW164" t="str">
        <f t="shared" si="12"/>
        <v/>
      </c>
      <c r="AX164" t="str">
        <f t="shared" si="13"/>
        <v/>
      </c>
      <c r="AY164" t="str">
        <f t="shared" si="10"/>
        <v/>
      </c>
      <c r="AZ164" t="str">
        <f t="shared" si="14"/>
        <v/>
      </c>
      <c r="BA164" t="str">
        <f t="shared" si="11"/>
        <v/>
      </c>
      <c r="BD164" s="23" t="str">
        <f>IF(実施計画様式!F166="","",IF(PRODUCT(D164:AE164)* PRODUCT(AG164:AQ164)=0,"error",""))</f>
        <v/>
      </c>
    </row>
    <row r="165" spans="3:56" x14ac:dyDescent="0.2">
      <c r="C165">
        <v>93</v>
      </c>
      <c r="D165" s="6">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6"/>
        <v>0</v>
      </c>
      <c r="AT165">
        <v>99</v>
      </c>
      <c r="AU165" t="str">
        <f t="shared" si="9"/>
        <v/>
      </c>
      <c r="AV165" t="str">
        <f t="shared" si="15"/>
        <v/>
      </c>
      <c r="AW165" t="str">
        <f t="shared" si="12"/>
        <v/>
      </c>
      <c r="AX165" t="str">
        <f t="shared" si="13"/>
        <v/>
      </c>
      <c r="AY165" t="str">
        <f t="shared" si="10"/>
        <v/>
      </c>
      <c r="AZ165" t="str">
        <f t="shared" si="14"/>
        <v/>
      </c>
      <c r="BA165" t="str">
        <f t="shared" si="11"/>
        <v/>
      </c>
      <c r="BD165" s="23" t="str">
        <f>IF(実施計画様式!F167="","",IF(PRODUCT(D165:AE165)* PRODUCT(AG165:AQ165)=0,"error",""))</f>
        <v/>
      </c>
    </row>
    <row r="166" spans="3:56" x14ac:dyDescent="0.2">
      <c r="C166">
        <v>94</v>
      </c>
      <c r="D166" s="6">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6"/>
        <v>0</v>
      </c>
      <c r="AT166">
        <v>99</v>
      </c>
      <c r="AU166" t="str">
        <f t="shared" si="9"/>
        <v/>
      </c>
      <c r="AV166" t="str">
        <f t="shared" si="15"/>
        <v/>
      </c>
      <c r="AW166" t="str">
        <f t="shared" si="12"/>
        <v/>
      </c>
      <c r="AX166" t="str">
        <f t="shared" si="13"/>
        <v/>
      </c>
      <c r="AY166" t="str">
        <f t="shared" si="10"/>
        <v/>
      </c>
      <c r="AZ166" t="str">
        <f t="shared" si="14"/>
        <v/>
      </c>
      <c r="BA166" t="str">
        <f t="shared" si="11"/>
        <v/>
      </c>
      <c r="BD166" s="23" t="str">
        <f>IF(実施計画様式!F168="","",IF(PRODUCT(D166:AE166)* PRODUCT(AG166:AQ166)=0,"error",""))</f>
        <v/>
      </c>
    </row>
    <row r="167" spans="3:56" x14ac:dyDescent="0.2">
      <c r="C167">
        <v>95</v>
      </c>
      <c r="D167" s="6">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6"/>
        <v>0</v>
      </c>
      <c r="AT167">
        <v>99</v>
      </c>
      <c r="AU167" t="str">
        <f t="shared" si="9"/>
        <v/>
      </c>
      <c r="AV167" t="str">
        <f t="shared" si="15"/>
        <v/>
      </c>
      <c r="AW167" t="str">
        <f t="shared" si="12"/>
        <v/>
      </c>
      <c r="AX167" t="str">
        <f t="shared" si="13"/>
        <v/>
      </c>
      <c r="AY167" t="str">
        <f t="shared" si="10"/>
        <v/>
      </c>
      <c r="AZ167" t="str">
        <f t="shared" si="14"/>
        <v/>
      </c>
      <c r="BA167" t="str">
        <f t="shared" si="11"/>
        <v/>
      </c>
      <c r="BD167" s="23" t="str">
        <f>IF(実施計画様式!F169="","",IF(PRODUCT(D167:AE167)* PRODUCT(AG167:AQ167)=0,"error",""))</f>
        <v/>
      </c>
    </row>
    <row r="168" spans="3:56" x14ac:dyDescent="0.2">
      <c r="C168">
        <v>96</v>
      </c>
      <c r="D168" s="6">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6"/>
        <v>0</v>
      </c>
      <c r="AT168">
        <v>99</v>
      </c>
      <c r="AU168" t="str">
        <f t="shared" si="9"/>
        <v/>
      </c>
      <c r="AV168" t="str">
        <f t="shared" si="15"/>
        <v/>
      </c>
      <c r="AW168" t="str">
        <f t="shared" si="12"/>
        <v/>
      </c>
      <c r="AX168" t="str">
        <f t="shared" si="13"/>
        <v/>
      </c>
      <c r="AY168" t="str">
        <f t="shared" si="10"/>
        <v/>
      </c>
      <c r="AZ168" t="str">
        <f t="shared" si="14"/>
        <v/>
      </c>
      <c r="BA168" t="str">
        <f t="shared" si="11"/>
        <v/>
      </c>
      <c r="BD168" s="23" t="str">
        <f>IF(実施計画様式!F170="","",IF(PRODUCT(D168:AE168)* PRODUCT(AG168:AQ168)=0,"error",""))</f>
        <v/>
      </c>
    </row>
    <row r="169" spans="3:56" x14ac:dyDescent="0.2">
      <c r="C169">
        <v>97</v>
      </c>
      <c r="D169" s="6">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6"/>
        <v>0</v>
      </c>
      <c r="AT169">
        <v>99</v>
      </c>
      <c r="AU169" t="str">
        <f t="shared" si="9"/>
        <v/>
      </c>
      <c r="AV169" t="str">
        <f t="shared" si="15"/>
        <v/>
      </c>
      <c r="AW169" t="str">
        <f t="shared" si="12"/>
        <v/>
      </c>
      <c r="AX169" t="str">
        <f t="shared" si="13"/>
        <v/>
      </c>
      <c r="AY169" t="str">
        <f t="shared" si="10"/>
        <v/>
      </c>
      <c r="AZ169" t="str">
        <f t="shared" si="14"/>
        <v/>
      </c>
      <c r="BA169" t="str">
        <f t="shared" si="11"/>
        <v/>
      </c>
      <c r="BD169" s="23" t="str">
        <f>IF(実施計画様式!F171="","",IF(PRODUCT(D169:AE169)* PRODUCT(AG169:AQ169)=0,"error",""))</f>
        <v/>
      </c>
    </row>
    <row r="170" spans="3:56" x14ac:dyDescent="0.2">
      <c r="C170">
        <v>98</v>
      </c>
      <c r="D170" s="6">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6"/>
        <v>0</v>
      </c>
      <c r="AT170">
        <v>99</v>
      </c>
      <c r="AU170" t="str">
        <f t="shared" si="9"/>
        <v/>
      </c>
      <c r="AV170" t="str">
        <f t="shared" si="15"/>
        <v/>
      </c>
      <c r="AW170" t="str">
        <f t="shared" si="12"/>
        <v/>
      </c>
      <c r="AX170" t="str">
        <f t="shared" si="13"/>
        <v/>
      </c>
      <c r="AY170" t="str">
        <f t="shared" si="10"/>
        <v/>
      </c>
      <c r="AZ170" t="str">
        <f t="shared" si="14"/>
        <v/>
      </c>
      <c r="BA170" t="str">
        <f t="shared" si="11"/>
        <v/>
      </c>
      <c r="BD170" s="23" t="str">
        <f>IF(実施計画様式!F172="","",IF(PRODUCT(D170:AE170)* PRODUCT(AG170:AQ170)=0,"error",""))</f>
        <v/>
      </c>
    </row>
    <row r="171" spans="3:56" x14ac:dyDescent="0.2">
      <c r="C171">
        <v>99</v>
      </c>
      <c r="D171" s="6">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6"/>
        <v>0</v>
      </c>
      <c r="AT171">
        <v>99</v>
      </c>
      <c r="AU171" t="str">
        <f t="shared" si="9"/>
        <v/>
      </c>
      <c r="AV171" t="str">
        <f t="shared" si="15"/>
        <v/>
      </c>
      <c r="AW171" t="str">
        <f t="shared" si="12"/>
        <v/>
      </c>
      <c r="AX171" t="str">
        <f t="shared" si="13"/>
        <v/>
      </c>
      <c r="AY171" t="str">
        <f t="shared" si="10"/>
        <v/>
      </c>
      <c r="AZ171" t="str">
        <f t="shared" si="14"/>
        <v/>
      </c>
      <c r="BA171" t="str">
        <f t="shared" si="11"/>
        <v/>
      </c>
      <c r="BD171" s="23" t="str">
        <f>IF(実施計画様式!F173="","",IF(PRODUCT(D171:AE171)* PRODUCT(AG171:AQ171)=0,"error",""))</f>
        <v/>
      </c>
    </row>
    <row r="172" spans="3:56" x14ac:dyDescent="0.2">
      <c r="C172">
        <v>100</v>
      </c>
      <c r="D172" s="6">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6"/>
        <v>0</v>
      </c>
      <c r="AT172">
        <v>99</v>
      </c>
      <c r="AU172" t="str">
        <f t="shared" si="9"/>
        <v/>
      </c>
      <c r="AV172" t="str">
        <f t="shared" si="15"/>
        <v/>
      </c>
      <c r="AW172" t="str">
        <f t="shared" si="12"/>
        <v/>
      </c>
      <c r="AX172" t="str">
        <f t="shared" si="13"/>
        <v/>
      </c>
      <c r="AY172" t="str">
        <f t="shared" si="10"/>
        <v/>
      </c>
      <c r="AZ172" t="str">
        <f t="shared" si="14"/>
        <v/>
      </c>
      <c r="BA172" t="str">
        <f t="shared" si="11"/>
        <v/>
      </c>
      <c r="BD172" s="23" t="str">
        <f>IF(実施計画様式!F174="","",IF(PRODUCT(D172:AE172)* PRODUCT(AG172:AQ172)=0,"error",""))</f>
        <v/>
      </c>
    </row>
    <row r="173" spans="3:56" x14ac:dyDescent="0.2">
      <c r="C173">
        <v>101</v>
      </c>
      <c r="D173" s="6">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6"/>
        <v>0</v>
      </c>
      <c r="AT173">
        <v>99</v>
      </c>
      <c r="AU173" t="str">
        <f t="shared" si="9"/>
        <v/>
      </c>
      <c r="AV173" t="str">
        <f t="shared" si="15"/>
        <v/>
      </c>
      <c r="AW173" t="str">
        <f t="shared" si="12"/>
        <v/>
      </c>
      <c r="AX173" t="str">
        <f t="shared" si="13"/>
        <v/>
      </c>
      <c r="AY173" t="str">
        <f t="shared" si="10"/>
        <v/>
      </c>
      <c r="AZ173" t="str">
        <f t="shared" si="14"/>
        <v/>
      </c>
      <c r="BA173" t="str">
        <f t="shared" si="11"/>
        <v/>
      </c>
      <c r="BD173" s="23" t="str">
        <f>IF(実施計画様式!F175="","",IF(PRODUCT(D173:AE173)* PRODUCT(AG173:AQ173)=0,"error",""))</f>
        <v/>
      </c>
    </row>
    <row r="174" spans="3:56" x14ac:dyDescent="0.2">
      <c r="C174">
        <v>102</v>
      </c>
      <c r="D174" s="6">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6"/>
        <v>0</v>
      </c>
      <c r="AT174">
        <v>99</v>
      </c>
      <c r="AU174" t="str">
        <f t="shared" si="9"/>
        <v/>
      </c>
      <c r="AV174" t="str">
        <f t="shared" si="15"/>
        <v/>
      </c>
      <c r="AW174" t="str">
        <f t="shared" si="12"/>
        <v/>
      </c>
      <c r="AX174" t="str">
        <f t="shared" si="13"/>
        <v/>
      </c>
      <c r="AY174" t="str">
        <f t="shared" si="10"/>
        <v/>
      </c>
      <c r="AZ174" t="str">
        <f t="shared" si="14"/>
        <v/>
      </c>
      <c r="BA174" t="str">
        <f t="shared" si="11"/>
        <v/>
      </c>
      <c r="BD174" s="23" t="str">
        <f>IF(実施計画様式!F176="","",IF(PRODUCT(D174:AE174)* PRODUCT(AG174:AQ174)=0,"error",""))</f>
        <v/>
      </c>
    </row>
    <row r="175" spans="3:56" x14ac:dyDescent="0.2">
      <c r="C175">
        <v>103</v>
      </c>
      <c r="D175" s="6">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6"/>
        <v>0</v>
      </c>
      <c r="AT175">
        <v>99</v>
      </c>
      <c r="AU175" t="str">
        <f t="shared" si="9"/>
        <v/>
      </c>
      <c r="AV175" t="str">
        <f t="shared" si="15"/>
        <v/>
      </c>
      <c r="AW175" t="str">
        <f t="shared" si="12"/>
        <v/>
      </c>
      <c r="AX175" t="str">
        <f t="shared" si="13"/>
        <v/>
      </c>
      <c r="AY175" t="str">
        <f t="shared" si="10"/>
        <v/>
      </c>
      <c r="AZ175" t="str">
        <f t="shared" si="14"/>
        <v/>
      </c>
      <c r="BA175" t="str">
        <f t="shared" si="11"/>
        <v/>
      </c>
      <c r="BD175" s="23" t="str">
        <f>IF(実施計画様式!F177="","",IF(PRODUCT(D175:AE175)* PRODUCT(AG175:AQ175)=0,"error",""))</f>
        <v/>
      </c>
    </row>
    <row r="176" spans="3:56" x14ac:dyDescent="0.2">
      <c r="C176">
        <v>104</v>
      </c>
      <c r="D176" s="6">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6"/>
        <v>0</v>
      </c>
      <c r="AT176">
        <v>99</v>
      </c>
      <c r="AU176" t="str">
        <f t="shared" si="9"/>
        <v/>
      </c>
      <c r="AV176" t="str">
        <f t="shared" si="15"/>
        <v/>
      </c>
      <c r="AW176" t="str">
        <f t="shared" si="12"/>
        <v/>
      </c>
      <c r="AX176" t="str">
        <f t="shared" si="13"/>
        <v/>
      </c>
      <c r="AY176" t="str">
        <f t="shared" si="10"/>
        <v/>
      </c>
      <c r="AZ176" t="str">
        <f t="shared" si="14"/>
        <v/>
      </c>
      <c r="BA176" t="str">
        <f t="shared" si="11"/>
        <v/>
      </c>
      <c r="BD176" s="23" t="str">
        <f>IF(実施計画様式!F178="","",IF(PRODUCT(D176:AE176)* PRODUCT(AG176:AQ176)=0,"error",""))</f>
        <v/>
      </c>
    </row>
    <row r="177" spans="3:56" x14ac:dyDescent="0.2">
      <c r="C177">
        <v>105</v>
      </c>
      <c r="D177" s="6">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6"/>
        <v>0</v>
      </c>
      <c r="AT177">
        <v>99</v>
      </c>
      <c r="AU177" t="str">
        <f t="shared" si="9"/>
        <v/>
      </c>
      <c r="AV177" t="str">
        <f t="shared" si="15"/>
        <v/>
      </c>
      <c r="AW177" t="str">
        <f t="shared" si="12"/>
        <v/>
      </c>
      <c r="AX177" t="str">
        <f t="shared" si="13"/>
        <v/>
      </c>
      <c r="AY177" t="str">
        <f t="shared" si="10"/>
        <v/>
      </c>
      <c r="AZ177" t="str">
        <f t="shared" si="14"/>
        <v/>
      </c>
      <c r="BA177" t="str">
        <f t="shared" si="11"/>
        <v/>
      </c>
      <c r="BD177" s="23" t="str">
        <f>IF(実施計画様式!F179="","",IF(PRODUCT(D177:AE177)* PRODUCT(AG177:AQ177)=0,"error",""))</f>
        <v/>
      </c>
    </row>
    <row r="178" spans="3:56" x14ac:dyDescent="0.2">
      <c r="C178">
        <v>106</v>
      </c>
      <c r="D178" s="6">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6"/>
        <v>0</v>
      </c>
      <c r="AT178">
        <v>99</v>
      </c>
      <c r="AU178" t="str">
        <f t="shared" si="9"/>
        <v/>
      </c>
      <c r="AV178" t="str">
        <f t="shared" si="15"/>
        <v/>
      </c>
      <c r="AW178" t="str">
        <f t="shared" si="12"/>
        <v/>
      </c>
      <c r="AX178" t="str">
        <f t="shared" si="13"/>
        <v/>
      </c>
      <c r="AY178" t="str">
        <f t="shared" si="10"/>
        <v/>
      </c>
      <c r="AZ178" t="str">
        <f t="shared" si="14"/>
        <v/>
      </c>
      <c r="BA178" t="str">
        <f t="shared" si="11"/>
        <v/>
      </c>
      <c r="BD178" s="23" t="str">
        <f>IF(実施計画様式!F180="","",IF(PRODUCT(D178:AE178)* PRODUCT(AG178:AQ178)=0,"error",""))</f>
        <v/>
      </c>
    </row>
    <row r="179" spans="3:56" x14ac:dyDescent="0.2">
      <c r="C179">
        <v>107</v>
      </c>
      <c r="D179" s="6">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6"/>
        <v>0</v>
      </c>
      <c r="AT179">
        <v>99</v>
      </c>
      <c r="AU179" t="str">
        <f t="shared" si="9"/>
        <v/>
      </c>
      <c r="AV179" t="str">
        <f t="shared" si="15"/>
        <v/>
      </c>
      <c r="AW179" t="str">
        <f t="shared" si="12"/>
        <v/>
      </c>
      <c r="AX179" t="str">
        <f t="shared" si="13"/>
        <v/>
      </c>
      <c r="AY179" t="str">
        <f t="shared" si="10"/>
        <v/>
      </c>
      <c r="AZ179" t="str">
        <f t="shared" si="14"/>
        <v/>
      </c>
      <c r="BA179" t="str">
        <f t="shared" si="11"/>
        <v/>
      </c>
      <c r="BD179" s="23" t="str">
        <f>IF(実施計画様式!F181="","",IF(PRODUCT(D179:AE179)* PRODUCT(AG179:AQ179)=0,"error",""))</f>
        <v/>
      </c>
    </row>
    <row r="180" spans="3:56" x14ac:dyDescent="0.2">
      <c r="C180">
        <v>108</v>
      </c>
      <c r="D180" s="6">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6"/>
        <v>0</v>
      </c>
      <c r="AT180">
        <v>99</v>
      </c>
      <c r="AU180" t="str">
        <f t="shared" si="9"/>
        <v/>
      </c>
      <c r="AV180" t="str">
        <f t="shared" si="15"/>
        <v/>
      </c>
      <c r="AW180" t="str">
        <f t="shared" si="12"/>
        <v/>
      </c>
      <c r="AX180" t="str">
        <f t="shared" si="13"/>
        <v/>
      </c>
      <c r="AY180" t="str">
        <f t="shared" si="10"/>
        <v/>
      </c>
      <c r="AZ180" t="str">
        <f t="shared" si="14"/>
        <v/>
      </c>
      <c r="BA180" t="str">
        <f t="shared" si="11"/>
        <v/>
      </c>
      <c r="BD180" s="23" t="str">
        <f>IF(実施計画様式!F182="","",IF(PRODUCT(D180:AE180)* PRODUCT(AG180:AQ180)=0,"error",""))</f>
        <v/>
      </c>
    </row>
    <row r="181" spans="3:56" x14ac:dyDescent="0.2">
      <c r="C181">
        <v>109</v>
      </c>
      <c r="D181" s="6">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6"/>
        <v>0</v>
      </c>
      <c r="AT181">
        <v>99</v>
      </c>
      <c r="AU181" t="str">
        <f t="shared" si="9"/>
        <v/>
      </c>
      <c r="AV181" t="str">
        <f t="shared" si="15"/>
        <v/>
      </c>
      <c r="AW181" t="str">
        <f t="shared" si="12"/>
        <v/>
      </c>
      <c r="AX181" t="str">
        <f t="shared" si="13"/>
        <v/>
      </c>
      <c r="AY181" t="str">
        <f t="shared" si="10"/>
        <v/>
      </c>
      <c r="AZ181" t="str">
        <f t="shared" si="14"/>
        <v/>
      </c>
      <c r="BA181" t="str">
        <f t="shared" si="11"/>
        <v/>
      </c>
      <c r="BD181" s="23" t="str">
        <f>IF(実施計画様式!F183="","",IF(PRODUCT(D181:AE181)* PRODUCT(AG181:AQ181)=0,"error",""))</f>
        <v/>
      </c>
    </row>
    <row r="182" spans="3:56" x14ac:dyDescent="0.2">
      <c r="C182">
        <v>110</v>
      </c>
      <c r="D182" s="6">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6"/>
        <v>0</v>
      </c>
      <c r="AT182">
        <v>99</v>
      </c>
      <c r="AU182" t="str">
        <f t="shared" si="9"/>
        <v/>
      </c>
      <c r="AV182" t="str">
        <f t="shared" si="15"/>
        <v/>
      </c>
      <c r="AW182" t="str">
        <f t="shared" si="12"/>
        <v/>
      </c>
      <c r="AX182" t="str">
        <f t="shared" si="13"/>
        <v/>
      </c>
      <c r="AY182" t="str">
        <f t="shared" si="10"/>
        <v/>
      </c>
      <c r="AZ182" t="str">
        <f t="shared" si="14"/>
        <v/>
      </c>
      <c r="BA182" t="str">
        <f t="shared" si="11"/>
        <v/>
      </c>
      <c r="BD182" s="23" t="str">
        <f>IF(実施計画様式!F184="","",IF(PRODUCT(D182:AE182)* PRODUCT(AG182:AQ182)=0,"error",""))</f>
        <v/>
      </c>
    </row>
    <row r="183" spans="3:56" x14ac:dyDescent="0.2">
      <c r="C183">
        <v>111</v>
      </c>
      <c r="D183" s="6">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6"/>
        <v>0</v>
      </c>
      <c r="AT183">
        <v>99</v>
      </c>
      <c r="AU183" t="str">
        <f t="shared" si="9"/>
        <v/>
      </c>
      <c r="AV183" t="str">
        <f t="shared" si="15"/>
        <v/>
      </c>
      <c r="AW183" t="str">
        <f t="shared" si="12"/>
        <v/>
      </c>
      <c r="AX183" t="str">
        <f t="shared" si="13"/>
        <v/>
      </c>
      <c r="AY183" t="str">
        <f t="shared" si="10"/>
        <v/>
      </c>
      <c r="AZ183" t="str">
        <f t="shared" si="14"/>
        <v/>
      </c>
      <c r="BA183" t="str">
        <f t="shared" si="11"/>
        <v/>
      </c>
      <c r="BD183" s="23" t="str">
        <f>IF(実施計画様式!F185="","",IF(PRODUCT(D183:AE183)* PRODUCT(AG183:AQ183)=0,"error",""))</f>
        <v/>
      </c>
    </row>
    <row r="184" spans="3:56" x14ac:dyDescent="0.2">
      <c r="C184">
        <v>112</v>
      </c>
      <c r="D184" s="6">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6"/>
        <v>0</v>
      </c>
      <c r="AT184">
        <v>99</v>
      </c>
      <c r="AU184" t="str">
        <f t="shared" si="9"/>
        <v/>
      </c>
      <c r="AV184" t="str">
        <f t="shared" si="15"/>
        <v/>
      </c>
      <c r="AW184" t="str">
        <f t="shared" si="12"/>
        <v/>
      </c>
      <c r="AX184" t="str">
        <f t="shared" si="13"/>
        <v/>
      </c>
      <c r="AY184" t="str">
        <f t="shared" si="10"/>
        <v/>
      </c>
      <c r="AZ184" t="str">
        <f t="shared" si="14"/>
        <v/>
      </c>
      <c r="BA184" t="str">
        <f t="shared" si="11"/>
        <v/>
      </c>
      <c r="BD184" s="23" t="str">
        <f>IF(実施計画様式!F186="","",IF(PRODUCT(D184:AE184)* PRODUCT(AG184:AQ184)=0,"error",""))</f>
        <v/>
      </c>
    </row>
    <row r="185" spans="3:56" x14ac:dyDescent="0.2">
      <c r="C185">
        <v>113</v>
      </c>
      <c r="D185" s="6">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6"/>
        <v>0</v>
      </c>
      <c r="AT185">
        <v>99</v>
      </c>
      <c r="AU185" t="str">
        <f t="shared" si="9"/>
        <v/>
      </c>
      <c r="AV185" t="str">
        <f t="shared" si="15"/>
        <v/>
      </c>
      <c r="AW185" t="str">
        <f t="shared" si="12"/>
        <v/>
      </c>
      <c r="AX185" t="str">
        <f t="shared" si="13"/>
        <v/>
      </c>
      <c r="AY185" t="str">
        <f t="shared" si="10"/>
        <v/>
      </c>
      <c r="AZ185" t="str">
        <f t="shared" si="14"/>
        <v/>
      </c>
      <c r="BA185" t="str">
        <f t="shared" si="11"/>
        <v/>
      </c>
      <c r="BD185" s="23" t="str">
        <f>IF(実施計画様式!F187="","",IF(PRODUCT(D185:AE185)* PRODUCT(AG185:AQ185)=0,"error",""))</f>
        <v/>
      </c>
    </row>
    <row r="186" spans="3:56" x14ac:dyDescent="0.2">
      <c r="C186">
        <v>114</v>
      </c>
      <c r="D186" s="6">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6"/>
        <v>0</v>
      </c>
      <c r="AT186">
        <v>99</v>
      </c>
      <c r="AU186" t="str">
        <f t="shared" si="9"/>
        <v/>
      </c>
      <c r="AV186" t="str">
        <f t="shared" si="15"/>
        <v/>
      </c>
      <c r="AW186" t="str">
        <f t="shared" si="12"/>
        <v/>
      </c>
      <c r="AX186" t="str">
        <f t="shared" si="13"/>
        <v/>
      </c>
      <c r="AY186" t="str">
        <f t="shared" si="10"/>
        <v/>
      </c>
      <c r="AZ186" t="str">
        <f t="shared" si="14"/>
        <v/>
      </c>
      <c r="BA186" t="str">
        <f t="shared" si="11"/>
        <v/>
      </c>
      <c r="BD186" s="23" t="str">
        <f>IF(実施計画様式!F188="","",IF(PRODUCT(D186:AE186)* PRODUCT(AG186:AQ186)=0,"error",""))</f>
        <v/>
      </c>
    </row>
    <row r="187" spans="3:56" x14ac:dyDescent="0.2">
      <c r="C187">
        <v>115</v>
      </c>
      <c r="D187" s="6">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6"/>
        <v>0</v>
      </c>
      <c r="AT187">
        <v>99</v>
      </c>
      <c r="AU187" t="str">
        <f t="shared" si="9"/>
        <v/>
      </c>
      <c r="AV187" t="str">
        <f t="shared" si="15"/>
        <v/>
      </c>
      <c r="AW187" t="str">
        <f t="shared" si="12"/>
        <v/>
      </c>
      <c r="AX187" t="str">
        <f t="shared" si="13"/>
        <v/>
      </c>
      <c r="AY187" t="str">
        <f t="shared" si="10"/>
        <v/>
      </c>
      <c r="AZ187" t="str">
        <f t="shared" si="14"/>
        <v/>
      </c>
      <c r="BA187" t="str">
        <f t="shared" si="11"/>
        <v/>
      </c>
      <c r="BD187" s="23" t="str">
        <f>IF(実施計画様式!F189="","",IF(PRODUCT(D187:AE187)* PRODUCT(AG187:AQ187)=0,"error",""))</f>
        <v/>
      </c>
    </row>
    <row r="188" spans="3:56" x14ac:dyDescent="0.2">
      <c r="C188">
        <v>116</v>
      </c>
      <c r="D188" s="6">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6"/>
        <v>0</v>
      </c>
      <c r="AT188">
        <v>99</v>
      </c>
      <c r="AU188" t="str">
        <f t="shared" si="9"/>
        <v/>
      </c>
      <c r="AV188" t="str">
        <f t="shared" si="15"/>
        <v/>
      </c>
      <c r="AW188" t="str">
        <f t="shared" si="12"/>
        <v/>
      </c>
      <c r="AX188" t="str">
        <f t="shared" si="13"/>
        <v/>
      </c>
      <c r="AY188" t="str">
        <f t="shared" si="10"/>
        <v/>
      </c>
      <c r="AZ188" t="str">
        <f t="shared" si="14"/>
        <v/>
      </c>
      <c r="BA188" t="str">
        <f t="shared" si="11"/>
        <v/>
      </c>
      <c r="BD188" s="23" t="str">
        <f>IF(実施計画様式!F190="","",IF(PRODUCT(D188:AE188)* PRODUCT(AG188:AQ188)=0,"error",""))</f>
        <v/>
      </c>
    </row>
    <row r="189" spans="3:56" x14ac:dyDescent="0.2">
      <c r="C189">
        <v>117</v>
      </c>
      <c r="D189" s="6">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6"/>
        <v>0</v>
      </c>
      <c r="AT189">
        <v>99</v>
      </c>
      <c r="AU189" t="str">
        <f t="shared" si="9"/>
        <v/>
      </c>
      <c r="AV189" t="str">
        <f t="shared" si="15"/>
        <v/>
      </c>
      <c r="AW189" t="str">
        <f t="shared" si="12"/>
        <v/>
      </c>
      <c r="AX189" t="str">
        <f t="shared" si="13"/>
        <v/>
      </c>
      <c r="AY189" t="str">
        <f t="shared" si="10"/>
        <v/>
      </c>
      <c r="AZ189" t="str">
        <f t="shared" si="14"/>
        <v/>
      </c>
      <c r="BA189" t="str">
        <f t="shared" si="11"/>
        <v/>
      </c>
      <c r="BD189" s="23" t="str">
        <f>IF(実施計画様式!F191="","",IF(PRODUCT(D189:AE189)* PRODUCT(AG189:AQ189)=0,"error",""))</f>
        <v/>
      </c>
    </row>
    <row r="190" spans="3:56" x14ac:dyDescent="0.2">
      <c r="C190">
        <v>118</v>
      </c>
      <c r="D190" s="6">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6"/>
        <v>0</v>
      </c>
      <c r="AT190">
        <v>99</v>
      </c>
      <c r="AU190" t="str">
        <f t="shared" si="9"/>
        <v/>
      </c>
      <c r="AV190" t="str">
        <f t="shared" si="15"/>
        <v/>
      </c>
      <c r="AW190" t="str">
        <f t="shared" si="12"/>
        <v/>
      </c>
      <c r="AX190" t="str">
        <f t="shared" si="13"/>
        <v/>
      </c>
      <c r="AY190" t="str">
        <f t="shared" si="10"/>
        <v/>
      </c>
      <c r="AZ190" t="str">
        <f t="shared" si="14"/>
        <v/>
      </c>
      <c r="BA190" t="str">
        <f t="shared" si="11"/>
        <v/>
      </c>
      <c r="BD190" s="23" t="str">
        <f>IF(実施計画様式!F192="","",IF(PRODUCT(D190:AE190)* PRODUCT(AG190:AQ190)=0,"error",""))</f>
        <v/>
      </c>
    </row>
    <row r="191" spans="3:56" x14ac:dyDescent="0.2">
      <c r="C191">
        <v>119</v>
      </c>
      <c r="D191" s="6">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6"/>
        <v>0</v>
      </c>
      <c r="AT191">
        <v>99</v>
      </c>
      <c r="AU191" t="str">
        <f t="shared" si="9"/>
        <v/>
      </c>
      <c r="AV191" t="str">
        <f t="shared" si="15"/>
        <v/>
      </c>
      <c r="AW191" t="str">
        <f t="shared" si="12"/>
        <v/>
      </c>
      <c r="AX191" t="str">
        <f t="shared" si="13"/>
        <v/>
      </c>
      <c r="AY191" t="str">
        <f t="shared" si="10"/>
        <v/>
      </c>
      <c r="AZ191" t="str">
        <f t="shared" si="14"/>
        <v/>
      </c>
      <c r="BA191" t="str">
        <f t="shared" si="11"/>
        <v/>
      </c>
      <c r="BD191" s="23" t="str">
        <f>IF(実施計画様式!F193="","",IF(PRODUCT(D191:AE191)* PRODUCT(AG191:AQ191)=0,"error",""))</f>
        <v/>
      </c>
    </row>
    <row r="192" spans="3:56" x14ac:dyDescent="0.2">
      <c r="C192">
        <v>120</v>
      </c>
      <c r="D192" s="6">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6"/>
        <v>0</v>
      </c>
      <c r="AT192">
        <v>99</v>
      </c>
      <c r="AU192" t="str">
        <f t="shared" si="9"/>
        <v/>
      </c>
      <c r="AV192" t="str">
        <f t="shared" si="15"/>
        <v/>
      </c>
      <c r="AW192" t="str">
        <f t="shared" si="12"/>
        <v/>
      </c>
      <c r="AX192" t="str">
        <f t="shared" si="13"/>
        <v/>
      </c>
      <c r="AY192" t="str">
        <f t="shared" si="10"/>
        <v/>
      </c>
      <c r="AZ192" t="str">
        <f t="shared" si="14"/>
        <v/>
      </c>
      <c r="BA192" t="str">
        <f t="shared" si="11"/>
        <v/>
      </c>
      <c r="BD192" s="23" t="str">
        <f>IF(実施計画様式!F194="","",IF(PRODUCT(D192:AE192)* PRODUCT(AG192:AQ192)=0,"error",""))</f>
        <v/>
      </c>
    </row>
    <row r="193" spans="3:56" x14ac:dyDescent="0.2">
      <c r="C193">
        <v>121</v>
      </c>
      <c r="D193" s="6">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6"/>
        <v>0</v>
      </c>
      <c r="AT193">
        <v>99</v>
      </c>
      <c r="AU193" t="str">
        <f t="shared" si="9"/>
        <v/>
      </c>
      <c r="AV193" t="str">
        <f t="shared" si="15"/>
        <v/>
      </c>
      <c r="AW193" t="str">
        <f t="shared" si="12"/>
        <v/>
      </c>
      <c r="AX193" t="str">
        <f t="shared" si="13"/>
        <v/>
      </c>
      <c r="AY193" t="str">
        <f t="shared" si="10"/>
        <v/>
      </c>
      <c r="AZ193" t="str">
        <f t="shared" si="14"/>
        <v/>
      </c>
      <c r="BA193" t="str">
        <f t="shared" si="11"/>
        <v/>
      </c>
      <c r="BD193" s="23" t="str">
        <f>IF(実施計画様式!F195="","",IF(PRODUCT(D193:AE193)* PRODUCT(AG193:AQ193)=0,"error",""))</f>
        <v/>
      </c>
    </row>
    <row r="194" spans="3:56" x14ac:dyDescent="0.2">
      <c r="C194">
        <v>122</v>
      </c>
      <c r="D194" s="6">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6"/>
        <v>0</v>
      </c>
      <c r="AT194">
        <v>99</v>
      </c>
      <c r="AU194" t="str">
        <f t="shared" si="9"/>
        <v/>
      </c>
      <c r="AV194" t="str">
        <f t="shared" si="15"/>
        <v/>
      </c>
      <c r="AW194" t="str">
        <f t="shared" si="12"/>
        <v/>
      </c>
      <c r="AX194" t="str">
        <f t="shared" si="13"/>
        <v/>
      </c>
      <c r="AY194" t="str">
        <f t="shared" si="10"/>
        <v/>
      </c>
      <c r="AZ194" t="str">
        <f t="shared" si="14"/>
        <v/>
      </c>
      <c r="BA194" t="str">
        <f t="shared" si="11"/>
        <v/>
      </c>
      <c r="BD194" s="23" t="str">
        <f>IF(実施計画様式!F196="","",IF(PRODUCT(D194:AE194)* PRODUCT(AG194:AQ194)=0,"error",""))</f>
        <v/>
      </c>
    </row>
    <row r="195" spans="3:56" x14ac:dyDescent="0.2">
      <c r="C195">
        <v>123</v>
      </c>
      <c r="D195" s="6">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6"/>
        <v>0</v>
      </c>
      <c r="AT195">
        <v>99</v>
      </c>
      <c r="AU195" t="str">
        <f t="shared" si="9"/>
        <v/>
      </c>
      <c r="AV195" t="str">
        <f t="shared" si="15"/>
        <v/>
      </c>
      <c r="AW195" t="str">
        <f t="shared" si="12"/>
        <v/>
      </c>
      <c r="AX195" t="str">
        <f t="shared" si="13"/>
        <v/>
      </c>
      <c r="AY195" t="str">
        <f t="shared" si="10"/>
        <v/>
      </c>
      <c r="AZ195" t="str">
        <f t="shared" si="14"/>
        <v/>
      </c>
      <c r="BA195" t="str">
        <f t="shared" si="11"/>
        <v/>
      </c>
      <c r="BD195" s="23" t="str">
        <f>IF(実施計画様式!F197="","",IF(PRODUCT(D195:AE195)* PRODUCT(AG195:AQ195)=0,"error",""))</f>
        <v/>
      </c>
    </row>
    <row r="196" spans="3:56" x14ac:dyDescent="0.2">
      <c r="C196">
        <v>124</v>
      </c>
      <c r="D196" s="6">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6"/>
        <v>0</v>
      </c>
      <c r="AT196">
        <v>99</v>
      </c>
      <c r="AU196" t="str">
        <f t="shared" si="9"/>
        <v/>
      </c>
      <c r="AV196" t="str">
        <f t="shared" si="15"/>
        <v/>
      </c>
      <c r="AW196" t="str">
        <f t="shared" si="12"/>
        <v/>
      </c>
      <c r="AX196" t="str">
        <f t="shared" si="13"/>
        <v/>
      </c>
      <c r="AY196" t="str">
        <f t="shared" si="10"/>
        <v/>
      </c>
      <c r="AZ196" t="str">
        <f t="shared" si="14"/>
        <v/>
      </c>
      <c r="BA196" t="str">
        <f t="shared" si="11"/>
        <v/>
      </c>
      <c r="BD196" s="23" t="str">
        <f>IF(実施計画様式!F198="","",IF(PRODUCT(D196:AE196)* PRODUCT(AG196:AQ196)=0,"error",""))</f>
        <v/>
      </c>
    </row>
    <row r="197" spans="3:56" x14ac:dyDescent="0.2">
      <c r="C197">
        <v>125</v>
      </c>
      <c r="D197" s="6">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6"/>
        <v>0</v>
      </c>
      <c r="AT197">
        <v>99</v>
      </c>
      <c r="AU197" t="str">
        <f t="shared" si="9"/>
        <v/>
      </c>
      <c r="AV197" t="str">
        <f t="shared" si="15"/>
        <v/>
      </c>
      <c r="AW197" t="str">
        <f t="shared" si="12"/>
        <v/>
      </c>
      <c r="AX197" t="str">
        <f t="shared" si="13"/>
        <v/>
      </c>
      <c r="AY197" t="str">
        <f t="shared" si="10"/>
        <v/>
      </c>
      <c r="AZ197" t="str">
        <f t="shared" si="14"/>
        <v/>
      </c>
      <c r="BA197" t="str">
        <f t="shared" si="11"/>
        <v/>
      </c>
      <c r="BD197" s="23" t="str">
        <f>IF(実施計画様式!F199="","",IF(PRODUCT(D197:AE197)* PRODUCT(AG197:AQ197)=0,"error",""))</f>
        <v/>
      </c>
    </row>
    <row r="198" spans="3:56" x14ac:dyDescent="0.2">
      <c r="C198">
        <v>126</v>
      </c>
      <c r="D198" s="6">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6"/>
        <v>0</v>
      </c>
      <c r="AT198">
        <v>99</v>
      </c>
      <c r="AU198" t="str">
        <f t="shared" si="9"/>
        <v/>
      </c>
      <c r="AV198" t="str">
        <f t="shared" si="15"/>
        <v/>
      </c>
      <c r="AW198" t="str">
        <f t="shared" si="12"/>
        <v/>
      </c>
      <c r="AX198" t="str">
        <f t="shared" si="13"/>
        <v/>
      </c>
      <c r="AY198" t="str">
        <f t="shared" si="10"/>
        <v/>
      </c>
      <c r="AZ198" t="str">
        <f t="shared" si="14"/>
        <v/>
      </c>
      <c r="BA198" t="str">
        <f t="shared" si="11"/>
        <v/>
      </c>
      <c r="BD198" s="23" t="str">
        <f>IF(実施計画様式!F200="","",IF(PRODUCT(D198:AE198)* PRODUCT(AG198:AQ198)=0,"error",""))</f>
        <v/>
      </c>
    </row>
    <row r="199" spans="3:56" x14ac:dyDescent="0.2">
      <c r="C199">
        <v>127</v>
      </c>
      <c r="D199" s="6">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6"/>
        <v>0</v>
      </c>
      <c r="AT199">
        <v>99</v>
      </c>
      <c r="AU199" t="str">
        <f t="shared" si="9"/>
        <v/>
      </c>
      <c r="AV199" t="str">
        <f t="shared" si="15"/>
        <v/>
      </c>
      <c r="AW199" t="str">
        <f t="shared" si="12"/>
        <v/>
      </c>
      <c r="AX199" t="str">
        <f t="shared" si="13"/>
        <v/>
      </c>
      <c r="AY199" t="str">
        <f t="shared" si="10"/>
        <v/>
      </c>
      <c r="AZ199" t="str">
        <f t="shared" si="14"/>
        <v/>
      </c>
      <c r="BA199" t="str">
        <f t="shared" si="11"/>
        <v/>
      </c>
      <c r="BD199" s="23" t="str">
        <f>IF(実施計画様式!F201="","",IF(PRODUCT(D199:AE199)* PRODUCT(AG199:AQ199)=0,"error",""))</f>
        <v/>
      </c>
    </row>
    <row r="200" spans="3:56" x14ac:dyDescent="0.2">
      <c r="C200">
        <v>128</v>
      </c>
      <c r="D200" s="6">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6"/>
        <v>0</v>
      </c>
      <c r="AT200">
        <v>99</v>
      </c>
      <c r="AU200" t="str">
        <f t="shared" si="9"/>
        <v/>
      </c>
      <c r="AV200" t="str">
        <f t="shared" si="15"/>
        <v/>
      </c>
      <c r="AW200" t="str">
        <f t="shared" si="12"/>
        <v/>
      </c>
      <c r="AX200" t="str">
        <f t="shared" si="13"/>
        <v/>
      </c>
      <c r="AY200" t="str">
        <f t="shared" si="10"/>
        <v/>
      </c>
      <c r="AZ200" t="str">
        <f t="shared" si="14"/>
        <v/>
      </c>
      <c r="BA200" t="str">
        <f t="shared" si="11"/>
        <v/>
      </c>
      <c r="BD200" s="23" t="str">
        <f>IF(実施計画様式!F202="","",IF(PRODUCT(D200:AE200)* PRODUCT(AG200:AQ200)=0,"error",""))</f>
        <v/>
      </c>
    </row>
    <row r="201" spans="3:56" x14ac:dyDescent="0.2">
      <c r="C201">
        <v>129</v>
      </c>
      <c r="D201" s="6">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6"/>
        <v>0</v>
      </c>
      <c r="AT201">
        <v>99</v>
      </c>
      <c r="AU201" t="str">
        <f t="shared" si="9"/>
        <v/>
      </c>
      <c r="AV201" t="str">
        <f t="shared" si="15"/>
        <v/>
      </c>
      <c r="AW201" t="str">
        <f t="shared" si="12"/>
        <v/>
      </c>
      <c r="AX201" t="str">
        <f t="shared" si="13"/>
        <v/>
      </c>
      <c r="AY201" t="str">
        <f t="shared" si="10"/>
        <v/>
      </c>
      <c r="AZ201" t="str">
        <f t="shared" si="14"/>
        <v/>
      </c>
      <c r="BA201" t="str">
        <f t="shared" si="11"/>
        <v/>
      </c>
      <c r="BD201" s="23" t="str">
        <f>IF(実施計画様式!F203="","",IF(PRODUCT(D201:AE201)* PRODUCT(AG201:AQ201)=0,"error",""))</f>
        <v/>
      </c>
    </row>
    <row r="202" spans="3:56" x14ac:dyDescent="0.2">
      <c r="C202">
        <v>130</v>
      </c>
      <c r="D202" s="6">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6"/>
        <v>0</v>
      </c>
      <c r="AT202">
        <v>99</v>
      </c>
      <c r="AU202" t="str">
        <f t="shared" si="9"/>
        <v/>
      </c>
      <c r="AV202" t="str">
        <f t="shared" si="15"/>
        <v/>
      </c>
      <c r="AW202" t="str">
        <f t="shared" si="12"/>
        <v/>
      </c>
      <c r="AX202" t="str">
        <f t="shared" si="13"/>
        <v/>
      </c>
      <c r="AY202" t="str">
        <f t="shared" si="10"/>
        <v/>
      </c>
      <c r="AZ202" t="str">
        <f t="shared" si="14"/>
        <v/>
      </c>
      <c r="BA202" t="str">
        <f t="shared" si="11"/>
        <v/>
      </c>
      <c r="BD202" s="23" t="str">
        <f>IF(実施計画様式!F204="","",IF(PRODUCT(D202:AE202)* PRODUCT(AG202:AQ202)=0,"error",""))</f>
        <v/>
      </c>
    </row>
    <row r="203" spans="3:56" x14ac:dyDescent="0.2">
      <c r="C203">
        <v>131</v>
      </c>
      <c r="D203" s="6">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6"/>
        <v>0</v>
      </c>
      <c r="AT203">
        <v>99</v>
      </c>
      <c r="AU203" t="str">
        <f t="shared" si="9"/>
        <v/>
      </c>
      <c r="AV203" t="str">
        <f t="shared" si="15"/>
        <v/>
      </c>
      <c r="AW203" t="str">
        <f t="shared" si="12"/>
        <v/>
      </c>
      <c r="AX203" t="str">
        <f t="shared" si="13"/>
        <v/>
      </c>
      <c r="AY203" t="str">
        <f t="shared" si="10"/>
        <v/>
      </c>
      <c r="AZ203" t="str">
        <f t="shared" si="14"/>
        <v/>
      </c>
      <c r="BA203" t="str">
        <f t="shared" si="11"/>
        <v/>
      </c>
      <c r="BD203" s="23" t="str">
        <f>IF(実施計画様式!F205="","",IF(PRODUCT(D203:AE203)* PRODUCT(AG203:AQ203)=0,"error",""))</f>
        <v/>
      </c>
    </row>
    <row r="204" spans="3:56" x14ac:dyDescent="0.2">
      <c r="C204">
        <v>132</v>
      </c>
      <c r="D204" s="6">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6"/>
        <v>0</v>
      </c>
      <c r="AT204">
        <v>99</v>
      </c>
      <c r="AU204" t="str">
        <f t="shared" si="9"/>
        <v/>
      </c>
      <c r="AV204" t="str">
        <f t="shared" si="15"/>
        <v/>
      </c>
      <c r="AW204" t="str">
        <f t="shared" si="12"/>
        <v/>
      </c>
      <c r="AX204" t="str">
        <f t="shared" si="13"/>
        <v/>
      </c>
      <c r="AY204" t="str">
        <f t="shared" si="10"/>
        <v/>
      </c>
      <c r="AZ204" t="str">
        <f t="shared" si="14"/>
        <v/>
      </c>
      <c r="BA204" t="str">
        <f t="shared" si="11"/>
        <v/>
      </c>
      <c r="BD204" s="23" t="str">
        <f>IF(実施計画様式!F206="","",IF(PRODUCT(D204:AE204)* PRODUCT(AG204:AQ204)=0,"error",""))</f>
        <v/>
      </c>
    </row>
    <row r="205" spans="3:56" x14ac:dyDescent="0.2">
      <c r="C205">
        <v>133</v>
      </c>
      <c r="D205" s="6">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6"/>
        <v>0</v>
      </c>
      <c r="AT205">
        <v>99</v>
      </c>
      <c r="AU205" t="str">
        <f t="shared" si="9"/>
        <v/>
      </c>
      <c r="AV205" t="str">
        <f t="shared" si="15"/>
        <v/>
      </c>
      <c r="AW205" t="str">
        <f t="shared" si="12"/>
        <v/>
      </c>
      <c r="AX205" t="str">
        <f t="shared" si="13"/>
        <v/>
      </c>
      <c r="AY205" t="str">
        <f t="shared" si="10"/>
        <v/>
      </c>
      <c r="AZ205" t="str">
        <f t="shared" si="14"/>
        <v/>
      </c>
      <c r="BA205" t="str">
        <f t="shared" si="11"/>
        <v/>
      </c>
      <c r="BD205" s="23" t="str">
        <f>IF(実施計画様式!F207="","",IF(PRODUCT(D205:AE205)* PRODUCT(AG205:AQ205)=0,"error",""))</f>
        <v/>
      </c>
    </row>
    <row r="206" spans="3:56" x14ac:dyDescent="0.2">
      <c r="C206">
        <v>134</v>
      </c>
      <c r="D206" s="6">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6"/>
        <v>0</v>
      </c>
      <c r="AT206">
        <v>99</v>
      </c>
      <c r="AU206" t="str">
        <f t="shared" ref="AU206:AU269" si="17">IF(D206=4,"予算区分_R7_通常",IF(D206=8,"予算区分_R7_のみ",IF(D206=10,"予算区分_R7_のみ","")))</f>
        <v/>
      </c>
      <c r="AV206" t="str">
        <f t="shared" si="15"/>
        <v/>
      </c>
      <c r="AW206" t="str">
        <f t="shared" si="12"/>
        <v/>
      </c>
      <c r="AX206" t="str">
        <f t="shared" si="13"/>
        <v/>
      </c>
      <c r="AY206" t="str">
        <f t="shared" ref="AY206:AY269" si="18">IF(AJ206=88,"農林水産・食品分野の細分化項目",IF(AJ206=40,"中小企業・小規模事業者の賃上げ環境整備の細分化項目",""))</f>
        <v/>
      </c>
      <c r="AZ206" t="str">
        <f t="shared" si="14"/>
        <v/>
      </c>
      <c r="BA206" t="str">
        <f t="shared" ref="BA206:BA269" si="19">IF(D206=4,AS206,IF(OR(D206=8,D206=10),"事業終期_R7_翌債",""))</f>
        <v/>
      </c>
      <c r="BD206" s="23" t="str">
        <f>IF(実施計画様式!F208="","",IF(PRODUCT(D206:AE206)* PRODUCT(AG206:AQ206)=0,"error",""))</f>
        <v/>
      </c>
    </row>
    <row r="207" spans="3:56" x14ac:dyDescent="0.2">
      <c r="C207">
        <v>135</v>
      </c>
      <c r="D207" s="6">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6"/>
        <v>0</v>
      </c>
      <c r="AT207">
        <v>99</v>
      </c>
      <c r="AU207" t="str">
        <f t="shared" si="17"/>
        <v/>
      </c>
      <c r="AV207" t="str">
        <f t="shared" si="15"/>
        <v/>
      </c>
      <c r="AW207" t="str">
        <f t="shared" ref="AW207:AW270" si="20">IF(D207=4,"種類_推奨事業メニュー_R6補正R7予備",IF(D207=8,"種類_推奨事業メニュー_R6補正R7予備",IF(D207=10,"種類_推奨事業メニュー_R7補正","")))</f>
        <v/>
      </c>
      <c r="AX207" t="str">
        <f t="shared" ref="AX207:AX270" si="21">IF(D207=4,"対象分野_R6",IF(D207=8,"対象分野_R6",IF(D207=10,"対象分野_R7","")))</f>
        <v/>
      </c>
      <c r="AY207" t="str">
        <f t="shared" si="18"/>
        <v/>
      </c>
      <c r="AZ207" t="str">
        <f t="shared" ref="AZ207:AZ270" si="22">IF(D207=4,"",IF(D207=8,"",IF(D207=10,"支援開始時期_R7_翌債","")))</f>
        <v/>
      </c>
      <c r="BA207" t="str">
        <f t="shared" si="19"/>
        <v/>
      </c>
      <c r="BD207" s="23" t="str">
        <f>IF(実施計画様式!F209="","",IF(PRODUCT(D207:AE207)* PRODUCT(AG207:AQ207)=0,"error",""))</f>
        <v/>
      </c>
    </row>
    <row r="208" spans="3:56" x14ac:dyDescent="0.2">
      <c r="C208">
        <v>136</v>
      </c>
      <c r="D208" s="6">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6"/>
        <v>0</v>
      </c>
      <c r="AT208">
        <v>99</v>
      </c>
      <c r="AU208" t="str">
        <f t="shared" si="17"/>
        <v/>
      </c>
      <c r="AV208" t="str">
        <f t="shared" ref="AV208:AV271" si="23">IF(D208=4,"経済対策との関係_R6",IF(D208=8,"経済対策との関係_R7予備",IF(D208=10,"経済対策との関係_R7補正","")))</f>
        <v/>
      </c>
      <c r="AW208" t="str">
        <f t="shared" si="20"/>
        <v/>
      </c>
      <c r="AX208" t="str">
        <f t="shared" si="21"/>
        <v/>
      </c>
      <c r="AY208" t="str">
        <f t="shared" si="18"/>
        <v/>
      </c>
      <c r="AZ208" t="str">
        <f t="shared" si="22"/>
        <v/>
      </c>
      <c r="BA208" t="str">
        <f t="shared" si="19"/>
        <v/>
      </c>
      <c r="BD208" s="23" t="str">
        <f>IF(実施計画様式!F210="","",IF(PRODUCT(D208:AE208)* PRODUCT(AG208:AQ208)=0,"error",""))</f>
        <v/>
      </c>
    </row>
    <row r="209" spans="3:56" x14ac:dyDescent="0.2">
      <c r="C209">
        <v>137</v>
      </c>
      <c r="D209" s="6">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6"/>
        <v>0</v>
      </c>
      <c r="AT209">
        <v>99</v>
      </c>
      <c r="AU209" t="str">
        <f t="shared" si="17"/>
        <v/>
      </c>
      <c r="AV209" t="str">
        <f t="shared" si="23"/>
        <v/>
      </c>
      <c r="AW209" t="str">
        <f t="shared" si="20"/>
        <v/>
      </c>
      <c r="AX209" t="str">
        <f t="shared" si="21"/>
        <v/>
      </c>
      <c r="AY209" t="str">
        <f t="shared" si="18"/>
        <v/>
      </c>
      <c r="AZ209" t="str">
        <f t="shared" si="22"/>
        <v/>
      </c>
      <c r="BA209" t="str">
        <f t="shared" si="19"/>
        <v/>
      </c>
      <c r="BD209" s="23" t="str">
        <f>IF(実施計画様式!F211="","",IF(PRODUCT(D209:AE209)* PRODUCT(AG209:AQ209)=0,"error",""))</f>
        <v/>
      </c>
    </row>
    <row r="210" spans="3:56" x14ac:dyDescent="0.2">
      <c r="C210">
        <v>138</v>
      </c>
      <c r="D210" s="6">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6"/>
        <v>0</v>
      </c>
      <c r="AT210">
        <v>99</v>
      </c>
      <c r="AU210" t="str">
        <f t="shared" si="17"/>
        <v/>
      </c>
      <c r="AV210" t="str">
        <f t="shared" si="23"/>
        <v/>
      </c>
      <c r="AW210" t="str">
        <f t="shared" si="20"/>
        <v/>
      </c>
      <c r="AX210" t="str">
        <f t="shared" si="21"/>
        <v/>
      </c>
      <c r="AY210" t="str">
        <f t="shared" si="18"/>
        <v/>
      </c>
      <c r="AZ210" t="str">
        <f t="shared" si="22"/>
        <v/>
      </c>
      <c r="BA210" t="str">
        <f t="shared" si="19"/>
        <v/>
      </c>
      <c r="BD210" s="23" t="str">
        <f>IF(実施計画様式!F212="","",IF(PRODUCT(D210:AE210)* PRODUCT(AG210:AQ210)=0,"error",""))</f>
        <v/>
      </c>
    </row>
    <row r="211" spans="3:56" x14ac:dyDescent="0.2">
      <c r="C211">
        <v>139</v>
      </c>
      <c r="D211" s="6">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6"/>
        <v>0</v>
      </c>
      <c r="AT211">
        <v>99</v>
      </c>
      <c r="AU211" t="str">
        <f t="shared" si="17"/>
        <v/>
      </c>
      <c r="AV211" t="str">
        <f t="shared" si="23"/>
        <v/>
      </c>
      <c r="AW211" t="str">
        <f t="shared" si="20"/>
        <v/>
      </c>
      <c r="AX211" t="str">
        <f t="shared" si="21"/>
        <v/>
      </c>
      <c r="AY211" t="str">
        <f t="shared" si="18"/>
        <v/>
      </c>
      <c r="AZ211" t="str">
        <f t="shared" si="22"/>
        <v/>
      </c>
      <c r="BA211" t="str">
        <f t="shared" si="19"/>
        <v/>
      </c>
      <c r="BD211" s="23" t="str">
        <f>IF(実施計画様式!F213="","",IF(PRODUCT(D211:AE211)* PRODUCT(AG211:AQ211)=0,"error",""))</f>
        <v/>
      </c>
    </row>
    <row r="212" spans="3:56" x14ac:dyDescent="0.2">
      <c r="C212">
        <v>140</v>
      </c>
      <c r="D212" s="6">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4">IF(AD212=1,"事業終期_R7_通常",IF(AD212=2,"事業終期_R7_基金",0))</f>
        <v>0</v>
      </c>
      <c r="AT212">
        <v>99</v>
      </c>
      <c r="AU212" t="str">
        <f t="shared" si="17"/>
        <v/>
      </c>
      <c r="AV212" t="str">
        <f t="shared" si="23"/>
        <v/>
      </c>
      <c r="AW212" t="str">
        <f t="shared" si="20"/>
        <v/>
      </c>
      <c r="AX212" t="str">
        <f t="shared" si="21"/>
        <v/>
      </c>
      <c r="AY212" t="str">
        <f t="shared" si="18"/>
        <v/>
      </c>
      <c r="AZ212" t="str">
        <f t="shared" si="22"/>
        <v/>
      </c>
      <c r="BA212" t="str">
        <f t="shared" si="19"/>
        <v/>
      </c>
      <c r="BD212" s="23" t="str">
        <f>IF(実施計画様式!F214="","",IF(PRODUCT(D212:AE212)* PRODUCT(AG212:AQ212)=0,"error",""))</f>
        <v/>
      </c>
    </row>
    <row r="213" spans="3:56" x14ac:dyDescent="0.2">
      <c r="C213">
        <v>141</v>
      </c>
      <c r="D213" s="6">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4"/>
        <v>0</v>
      </c>
      <c r="AT213">
        <v>99</v>
      </c>
      <c r="AU213" t="str">
        <f t="shared" si="17"/>
        <v/>
      </c>
      <c r="AV213" t="str">
        <f t="shared" si="23"/>
        <v/>
      </c>
      <c r="AW213" t="str">
        <f t="shared" si="20"/>
        <v/>
      </c>
      <c r="AX213" t="str">
        <f t="shared" si="21"/>
        <v/>
      </c>
      <c r="AY213" t="str">
        <f t="shared" si="18"/>
        <v/>
      </c>
      <c r="AZ213" t="str">
        <f t="shared" si="22"/>
        <v/>
      </c>
      <c r="BA213" t="str">
        <f t="shared" si="19"/>
        <v/>
      </c>
      <c r="BD213" s="23" t="str">
        <f>IF(実施計画様式!F215="","",IF(PRODUCT(D213:AE213)* PRODUCT(AG213:AQ213)=0,"error",""))</f>
        <v/>
      </c>
    </row>
    <row r="214" spans="3:56" x14ac:dyDescent="0.2">
      <c r="C214">
        <v>142</v>
      </c>
      <c r="D214" s="6">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4"/>
        <v>0</v>
      </c>
      <c r="AT214">
        <v>99</v>
      </c>
      <c r="AU214" t="str">
        <f t="shared" si="17"/>
        <v/>
      </c>
      <c r="AV214" t="str">
        <f t="shared" si="23"/>
        <v/>
      </c>
      <c r="AW214" t="str">
        <f t="shared" si="20"/>
        <v/>
      </c>
      <c r="AX214" t="str">
        <f t="shared" si="21"/>
        <v/>
      </c>
      <c r="AY214" t="str">
        <f t="shared" si="18"/>
        <v/>
      </c>
      <c r="AZ214" t="str">
        <f t="shared" si="22"/>
        <v/>
      </c>
      <c r="BA214" t="str">
        <f t="shared" si="19"/>
        <v/>
      </c>
      <c r="BD214" s="23" t="str">
        <f>IF(実施計画様式!F216="","",IF(PRODUCT(D214:AE214)* PRODUCT(AG214:AQ214)=0,"error",""))</f>
        <v/>
      </c>
    </row>
    <row r="215" spans="3:56" x14ac:dyDescent="0.2">
      <c r="C215">
        <v>143</v>
      </c>
      <c r="D215" s="6">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4"/>
        <v>0</v>
      </c>
      <c r="AT215">
        <v>99</v>
      </c>
      <c r="AU215" t="str">
        <f t="shared" si="17"/>
        <v/>
      </c>
      <c r="AV215" t="str">
        <f t="shared" si="23"/>
        <v/>
      </c>
      <c r="AW215" t="str">
        <f t="shared" si="20"/>
        <v/>
      </c>
      <c r="AX215" t="str">
        <f t="shared" si="21"/>
        <v/>
      </c>
      <c r="AY215" t="str">
        <f t="shared" si="18"/>
        <v/>
      </c>
      <c r="AZ215" t="str">
        <f t="shared" si="22"/>
        <v/>
      </c>
      <c r="BA215" t="str">
        <f t="shared" si="19"/>
        <v/>
      </c>
      <c r="BD215" s="23" t="str">
        <f>IF(実施計画様式!F217="","",IF(PRODUCT(D215:AE215)* PRODUCT(AG215:AQ215)=0,"error",""))</f>
        <v/>
      </c>
    </row>
    <row r="216" spans="3:56" x14ac:dyDescent="0.2">
      <c r="C216">
        <v>144</v>
      </c>
      <c r="D216" s="6">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4"/>
        <v>0</v>
      </c>
      <c r="AT216">
        <v>99</v>
      </c>
      <c r="AU216" t="str">
        <f t="shared" si="17"/>
        <v/>
      </c>
      <c r="AV216" t="str">
        <f t="shared" si="23"/>
        <v/>
      </c>
      <c r="AW216" t="str">
        <f t="shared" si="20"/>
        <v/>
      </c>
      <c r="AX216" t="str">
        <f t="shared" si="21"/>
        <v/>
      </c>
      <c r="AY216" t="str">
        <f t="shared" si="18"/>
        <v/>
      </c>
      <c r="AZ216" t="str">
        <f t="shared" si="22"/>
        <v/>
      </c>
      <c r="BA216" t="str">
        <f t="shared" si="19"/>
        <v/>
      </c>
      <c r="BD216" s="23" t="str">
        <f>IF(実施計画様式!F218="","",IF(PRODUCT(D216:AE216)* PRODUCT(AG216:AQ216)=0,"error",""))</f>
        <v/>
      </c>
    </row>
    <row r="217" spans="3:56" x14ac:dyDescent="0.2">
      <c r="C217">
        <v>145</v>
      </c>
      <c r="D217" s="6">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4"/>
        <v>0</v>
      </c>
      <c r="AT217">
        <v>99</v>
      </c>
      <c r="AU217" t="str">
        <f t="shared" si="17"/>
        <v/>
      </c>
      <c r="AV217" t="str">
        <f t="shared" si="23"/>
        <v/>
      </c>
      <c r="AW217" t="str">
        <f t="shared" si="20"/>
        <v/>
      </c>
      <c r="AX217" t="str">
        <f t="shared" si="21"/>
        <v/>
      </c>
      <c r="AY217" t="str">
        <f t="shared" si="18"/>
        <v/>
      </c>
      <c r="AZ217" t="str">
        <f t="shared" si="22"/>
        <v/>
      </c>
      <c r="BA217" t="str">
        <f t="shared" si="19"/>
        <v/>
      </c>
      <c r="BD217" s="23" t="str">
        <f>IF(実施計画様式!F219="","",IF(PRODUCT(D217:AE217)* PRODUCT(AG217:AQ217)=0,"error",""))</f>
        <v/>
      </c>
    </row>
    <row r="218" spans="3:56" x14ac:dyDescent="0.2">
      <c r="C218">
        <v>146</v>
      </c>
      <c r="D218" s="6">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4"/>
        <v>0</v>
      </c>
      <c r="AT218">
        <v>99</v>
      </c>
      <c r="AU218" t="str">
        <f t="shared" si="17"/>
        <v/>
      </c>
      <c r="AV218" t="str">
        <f t="shared" si="23"/>
        <v/>
      </c>
      <c r="AW218" t="str">
        <f t="shared" si="20"/>
        <v/>
      </c>
      <c r="AX218" t="str">
        <f t="shared" si="21"/>
        <v/>
      </c>
      <c r="AY218" t="str">
        <f t="shared" si="18"/>
        <v/>
      </c>
      <c r="AZ218" t="str">
        <f t="shared" si="22"/>
        <v/>
      </c>
      <c r="BA218" t="str">
        <f t="shared" si="19"/>
        <v/>
      </c>
      <c r="BD218" s="23" t="str">
        <f>IF(実施計画様式!F220="","",IF(PRODUCT(D218:AE218)* PRODUCT(AG218:AQ218)=0,"error",""))</f>
        <v/>
      </c>
    </row>
    <row r="219" spans="3:56" x14ac:dyDescent="0.2">
      <c r="C219">
        <v>147</v>
      </c>
      <c r="D219" s="6">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4"/>
        <v>0</v>
      </c>
      <c r="AT219">
        <v>99</v>
      </c>
      <c r="AU219" t="str">
        <f t="shared" si="17"/>
        <v/>
      </c>
      <c r="AV219" t="str">
        <f t="shared" si="23"/>
        <v/>
      </c>
      <c r="AW219" t="str">
        <f t="shared" si="20"/>
        <v/>
      </c>
      <c r="AX219" t="str">
        <f t="shared" si="21"/>
        <v/>
      </c>
      <c r="AY219" t="str">
        <f t="shared" si="18"/>
        <v/>
      </c>
      <c r="AZ219" t="str">
        <f t="shared" si="22"/>
        <v/>
      </c>
      <c r="BA219" t="str">
        <f t="shared" si="19"/>
        <v/>
      </c>
      <c r="BD219" s="23" t="str">
        <f>IF(実施計画様式!F221="","",IF(PRODUCT(D219:AE219)* PRODUCT(AG219:AQ219)=0,"error",""))</f>
        <v/>
      </c>
    </row>
    <row r="220" spans="3:56" x14ac:dyDescent="0.2">
      <c r="C220">
        <v>148</v>
      </c>
      <c r="D220" s="6">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4"/>
        <v>0</v>
      </c>
      <c r="AT220">
        <v>99</v>
      </c>
      <c r="AU220" t="str">
        <f t="shared" si="17"/>
        <v/>
      </c>
      <c r="AV220" t="str">
        <f t="shared" si="23"/>
        <v/>
      </c>
      <c r="AW220" t="str">
        <f t="shared" si="20"/>
        <v/>
      </c>
      <c r="AX220" t="str">
        <f t="shared" si="21"/>
        <v/>
      </c>
      <c r="AY220" t="str">
        <f t="shared" si="18"/>
        <v/>
      </c>
      <c r="AZ220" t="str">
        <f t="shared" si="22"/>
        <v/>
      </c>
      <c r="BA220" t="str">
        <f t="shared" si="19"/>
        <v/>
      </c>
      <c r="BD220" s="23" t="str">
        <f>IF(実施計画様式!F222="","",IF(PRODUCT(D220:AE220)* PRODUCT(AG220:AQ220)=0,"error",""))</f>
        <v/>
      </c>
    </row>
    <row r="221" spans="3:56" x14ac:dyDescent="0.2">
      <c r="C221">
        <v>149</v>
      </c>
      <c r="D221" s="6">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4"/>
        <v>0</v>
      </c>
      <c r="AT221">
        <v>99</v>
      </c>
      <c r="AU221" t="str">
        <f t="shared" si="17"/>
        <v/>
      </c>
      <c r="AV221" t="str">
        <f t="shared" si="23"/>
        <v/>
      </c>
      <c r="AW221" t="str">
        <f t="shared" si="20"/>
        <v/>
      </c>
      <c r="AX221" t="str">
        <f t="shared" si="21"/>
        <v/>
      </c>
      <c r="AY221" t="str">
        <f t="shared" si="18"/>
        <v/>
      </c>
      <c r="AZ221" t="str">
        <f t="shared" si="22"/>
        <v/>
      </c>
      <c r="BA221" t="str">
        <f t="shared" si="19"/>
        <v/>
      </c>
      <c r="BD221" s="23" t="str">
        <f>IF(実施計画様式!F223="","",IF(PRODUCT(D221:AE221)* PRODUCT(AG221:AQ221)=0,"error",""))</f>
        <v/>
      </c>
    </row>
    <row r="222" spans="3:56" x14ac:dyDescent="0.2">
      <c r="C222">
        <v>150</v>
      </c>
      <c r="D222" s="6">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4"/>
        <v>0</v>
      </c>
      <c r="AT222">
        <v>99</v>
      </c>
      <c r="AU222" t="str">
        <f t="shared" si="17"/>
        <v/>
      </c>
      <c r="AV222" t="str">
        <f t="shared" si="23"/>
        <v/>
      </c>
      <c r="AW222" t="str">
        <f t="shared" si="20"/>
        <v/>
      </c>
      <c r="AX222" t="str">
        <f t="shared" si="21"/>
        <v/>
      </c>
      <c r="AY222" t="str">
        <f t="shared" si="18"/>
        <v/>
      </c>
      <c r="AZ222" t="str">
        <f t="shared" si="22"/>
        <v/>
      </c>
      <c r="BA222" t="str">
        <f t="shared" si="19"/>
        <v/>
      </c>
      <c r="BD222" s="23" t="str">
        <f>IF(実施計画様式!F224="","",IF(PRODUCT(D222:AE222)* PRODUCT(AG222:AQ222)=0,"error",""))</f>
        <v/>
      </c>
    </row>
    <row r="223" spans="3:56" x14ac:dyDescent="0.2">
      <c r="C223">
        <v>151</v>
      </c>
      <c r="D223" s="6">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4"/>
        <v>0</v>
      </c>
      <c r="AT223">
        <v>99</v>
      </c>
      <c r="AU223" t="str">
        <f t="shared" si="17"/>
        <v/>
      </c>
      <c r="AV223" t="str">
        <f t="shared" si="23"/>
        <v/>
      </c>
      <c r="AW223" t="str">
        <f t="shared" si="20"/>
        <v/>
      </c>
      <c r="AX223" t="str">
        <f t="shared" si="21"/>
        <v/>
      </c>
      <c r="AY223" t="str">
        <f t="shared" si="18"/>
        <v/>
      </c>
      <c r="AZ223" t="str">
        <f t="shared" si="22"/>
        <v/>
      </c>
      <c r="BA223" t="str">
        <f t="shared" si="19"/>
        <v/>
      </c>
      <c r="BD223" s="23" t="str">
        <f>IF(実施計画様式!F225="","",IF(PRODUCT(D223:AE223)* PRODUCT(AG223:AQ223)=0,"error",""))</f>
        <v/>
      </c>
    </row>
    <row r="224" spans="3:56" x14ac:dyDescent="0.2">
      <c r="C224">
        <v>152</v>
      </c>
      <c r="D224" s="6">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4"/>
        <v>0</v>
      </c>
      <c r="AT224">
        <v>99</v>
      </c>
      <c r="AU224" t="str">
        <f t="shared" si="17"/>
        <v/>
      </c>
      <c r="AV224" t="str">
        <f t="shared" si="23"/>
        <v/>
      </c>
      <c r="AW224" t="str">
        <f t="shared" si="20"/>
        <v/>
      </c>
      <c r="AX224" t="str">
        <f t="shared" si="21"/>
        <v/>
      </c>
      <c r="AY224" t="str">
        <f t="shared" si="18"/>
        <v/>
      </c>
      <c r="AZ224" t="str">
        <f t="shared" si="22"/>
        <v/>
      </c>
      <c r="BA224" t="str">
        <f t="shared" si="19"/>
        <v/>
      </c>
      <c r="BD224" s="23" t="str">
        <f>IF(実施計画様式!F226="","",IF(PRODUCT(D224:AE224)* PRODUCT(AG224:AQ224)=0,"error",""))</f>
        <v/>
      </c>
    </row>
    <row r="225" spans="3:56" x14ac:dyDescent="0.2">
      <c r="C225">
        <v>153</v>
      </c>
      <c r="D225" s="6">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4"/>
        <v>0</v>
      </c>
      <c r="AT225">
        <v>99</v>
      </c>
      <c r="AU225" t="str">
        <f t="shared" si="17"/>
        <v/>
      </c>
      <c r="AV225" t="str">
        <f t="shared" si="23"/>
        <v/>
      </c>
      <c r="AW225" t="str">
        <f t="shared" si="20"/>
        <v/>
      </c>
      <c r="AX225" t="str">
        <f t="shared" si="21"/>
        <v/>
      </c>
      <c r="AY225" t="str">
        <f t="shared" si="18"/>
        <v/>
      </c>
      <c r="AZ225" t="str">
        <f t="shared" si="22"/>
        <v/>
      </c>
      <c r="BA225" t="str">
        <f t="shared" si="19"/>
        <v/>
      </c>
      <c r="BD225" s="23" t="str">
        <f>IF(実施計画様式!F227="","",IF(PRODUCT(D225:AE225)* PRODUCT(AG225:AQ225)=0,"error",""))</f>
        <v/>
      </c>
    </row>
    <row r="226" spans="3:56" x14ac:dyDescent="0.2">
      <c r="C226">
        <v>154</v>
      </c>
      <c r="D226" s="6">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4"/>
        <v>0</v>
      </c>
      <c r="AT226">
        <v>99</v>
      </c>
      <c r="AU226" t="str">
        <f t="shared" si="17"/>
        <v/>
      </c>
      <c r="AV226" t="str">
        <f t="shared" si="23"/>
        <v/>
      </c>
      <c r="AW226" t="str">
        <f t="shared" si="20"/>
        <v/>
      </c>
      <c r="AX226" t="str">
        <f t="shared" si="21"/>
        <v/>
      </c>
      <c r="AY226" t="str">
        <f t="shared" si="18"/>
        <v/>
      </c>
      <c r="AZ226" t="str">
        <f t="shared" si="22"/>
        <v/>
      </c>
      <c r="BA226" t="str">
        <f t="shared" si="19"/>
        <v/>
      </c>
      <c r="BD226" s="23" t="str">
        <f>IF(実施計画様式!F228="","",IF(PRODUCT(D226:AE226)* PRODUCT(AG226:AQ226)=0,"error",""))</f>
        <v/>
      </c>
    </row>
    <row r="227" spans="3:56" x14ac:dyDescent="0.2">
      <c r="C227">
        <v>155</v>
      </c>
      <c r="D227" s="6">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4"/>
        <v>0</v>
      </c>
      <c r="AT227">
        <v>99</v>
      </c>
      <c r="AU227" t="str">
        <f t="shared" si="17"/>
        <v/>
      </c>
      <c r="AV227" t="str">
        <f t="shared" si="23"/>
        <v/>
      </c>
      <c r="AW227" t="str">
        <f t="shared" si="20"/>
        <v/>
      </c>
      <c r="AX227" t="str">
        <f t="shared" si="21"/>
        <v/>
      </c>
      <c r="AY227" t="str">
        <f t="shared" si="18"/>
        <v/>
      </c>
      <c r="AZ227" t="str">
        <f t="shared" si="22"/>
        <v/>
      </c>
      <c r="BA227" t="str">
        <f t="shared" si="19"/>
        <v/>
      </c>
      <c r="BD227" s="23" t="str">
        <f>IF(実施計画様式!F229="","",IF(PRODUCT(D227:AE227)* PRODUCT(AG227:AQ227)=0,"error",""))</f>
        <v/>
      </c>
    </row>
    <row r="228" spans="3:56" x14ac:dyDescent="0.2">
      <c r="C228">
        <v>156</v>
      </c>
      <c r="D228" s="6">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4"/>
        <v>0</v>
      </c>
      <c r="AT228">
        <v>99</v>
      </c>
      <c r="AU228" t="str">
        <f t="shared" si="17"/>
        <v/>
      </c>
      <c r="AV228" t="str">
        <f t="shared" si="23"/>
        <v/>
      </c>
      <c r="AW228" t="str">
        <f t="shared" si="20"/>
        <v/>
      </c>
      <c r="AX228" t="str">
        <f t="shared" si="21"/>
        <v/>
      </c>
      <c r="AY228" t="str">
        <f t="shared" si="18"/>
        <v/>
      </c>
      <c r="AZ228" t="str">
        <f t="shared" si="22"/>
        <v/>
      </c>
      <c r="BA228" t="str">
        <f t="shared" si="19"/>
        <v/>
      </c>
      <c r="BD228" s="23" t="str">
        <f>IF(実施計画様式!F230="","",IF(PRODUCT(D228:AE228)* PRODUCT(AG228:AQ228)=0,"error",""))</f>
        <v/>
      </c>
    </row>
    <row r="229" spans="3:56" x14ac:dyDescent="0.2">
      <c r="C229">
        <v>157</v>
      </c>
      <c r="D229" s="6">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4"/>
        <v>0</v>
      </c>
      <c r="AT229">
        <v>99</v>
      </c>
      <c r="AU229" t="str">
        <f t="shared" si="17"/>
        <v/>
      </c>
      <c r="AV229" t="str">
        <f t="shared" si="23"/>
        <v/>
      </c>
      <c r="AW229" t="str">
        <f t="shared" si="20"/>
        <v/>
      </c>
      <c r="AX229" t="str">
        <f t="shared" si="21"/>
        <v/>
      </c>
      <c r="AY229" t="str">
        <f t="shared" si="18"/>
        <v/>
      </c>
      <c r="AZ229" t="str">
        <f t="shared" si="22"/>
        <v/>
      </c>
      <c r="BA229" t="str">
        <f t="shared" si="19"/>
        <v/>
      </c>
      <c r="BD229" s="23" t="str">
        <f>IF(実施計画様式!F231="","",IF(PRODUCT(D229:AE229)* PRODUCT(AG229:AQ229)=0,"error",""))</f>
        <v/>
      </c>
    </row>
    <row r="230" spans="3:56" x14ac:dyDescent="0.2">
      <c r="C230">
        <v>158</v>
      </c>
      <c r="D230" s="6">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4"/>
        <v>0</v>
      </c>
      <c r="AT230">
        <v>99</v>
      </c>
      <c r="AU230" t="str">
        <f t="shared" si="17"/>
        <v/>
      </c>
      <c r="AV230" t="str">
        <f t="shared" si="23"/>
        <v/>
      </c>
      <c r="AW230" t="str">
        <f t="shared" si="20"/>
        <v/>
      </c>
      <c r="AX230" t="str">
        <f t="shared" si="21"/>
        <v/>
      </c>
      <c r="AY230" t="str">
        <f t="shared" si="18"/>
        <v/>
      </c>
      <c r="AZ230" t="str">
        <f t="shared" si="22"/>
        <v/>
      </c>
      <c r="BA230" t="str">
        <f t="shared" si="19"/>
        <v/>
      </c>
      <c r="BD230" s="23" t="str">
        <f>IF(実施計画様式!F232="","",IF(PRODUCT(D230:AE230)* PRODUCT(AG230:AQ230)=0,"error",""))</f>
        <v/>
      </c>
    </row>
    <row r="231" spans="3:56" x14ac:dyDescent="0.2">
      <c r="C231">
        <v>159</v>
      </c>
      <c r="D231" s="6">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4"/>
        <v>0</v>
      </c>
      <c r="AT231">
        <v>99</v>
      </c>
      <c r="AU231" t="str">
        <f t="shared" si="17"/>
        <v/>
      </c>
      <c r="AV231" t="str">
        <f t="shared" si="23"/>
        <v/>
      </c>
      <c r="AW231" t="str">
        <f t="shared" si="20"/>
        <v/>
      </c>
      <c r="AX231" t="str">
        <f t="shared" si="21"/>
        <v/>
      </c>
      <c r="AY231" t="str">
        <f t="shared" si="18"/>
        <v/>
      </c>
      <c r="AZ231" t="str">
        <f t="shared" si="22"/>
        <v/>
      </c>
      <c r="BA231" t="str">
        <f t="shared" si="19"/>
        <v/>
      </c>
      <c r="BD231" s="23" t="str">
        <f>IF(実施計画様式!F233="","",IF(PRODUCT(D231:AE231)* PRODUCT(AG231:AQ231)=0,"error",""))</f>
        <v/>
      </c>
    </row>
    <row r="232" spans="3:56" x14ac:dyDescent="0.2">
      <c r="C232">
        <v>160</v>
      </c>
      <c r="D232" s="6">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4"/>
        <v>0</v>
      </c>
      <c r="AT232">
        <v>99</v>
      </c>
      <c r="AU232" t="str">
        <f t="shared" si="17"/>
        <v/>
      </c>
      <c r="AV232" t="str">
        <f t="shared" si="23"/>
        <v/>
      </c>
      <c r="AW232" t="str">
        <f t="shared" si="20"/>
        <v/>
      </c>
      <c r="AX232" t="str">
        <f t="shared" si="21"/>
        <v/>
      </c>
      <c r="AY232" t="str">
        <f t="shared" si="18"/>
        <v/>
      </c>
      <c r="AZ232" t="str">
        <f t="shared" si="22"/>
        <v/>
      </c>
      <c r="BA232" t="str">
        <f t="shared" si="19"/>
        <v/>
      </c>
      <c r="BD232" s="23" t="str">
        <f>IF(実施計画様式!F234="","",IF(PRODUCT(D232:AE232)* PRODUCT(AG232:AQ232)=0,"error",""))</f>
        <v/>
      </c>
    </row>
    <row r="233" spans="3:56" x14ac:dyDescent="0.2">
      <c r="C233">
        <v>161</v>
      </c>
      <c r="D233" s="6">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4"/>
        <v>0</v>
      </c>
      <c r="AT233">
        <v>99</v>
      </c>
      <c r="AU233" t="str">
        <f t="shared" si="17"/>
        <v/>
      </c>
      <c r="AV233" t="str">
        <f t="shared" si="23"/>
        <v/>
      </c>
      <c r="AW233" t="str">
        <f t="shared" si="20"/>
        <v/>
      </c>
      <c r="AX233" t="str">
        <f t="shared" si="21"/>
        <v/>
      </c>
      <c r="AY233" t="str">
        <f t="shared" si="18"/>
        <v/>
      </c>
      <c r="AZ233" t="str">
        <f t="shared" si="22"/>
        <v/>
      </c>
      <c r="BA233" t="str">
        <f t="shared" si="19"/>
        <v/>
      </c>
      <c r="BD233" s="23" t="str">
        <f>IF(実施計画様式!F235="","",IF(PRODUCT(D233:AE233)* PRODUCT(AG233:AQ233)=0,"error",""))</f>
        <v/>
      </c>
    </row>
    <row r="234" spans="3:56" x14ac:dyDescent="0.2">
      <c r="C234">
        <v>162</v>
      </c>
      <c r="D234" s="6">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4"/>
        <v>0</v>
      </c>
      <c r="AT234">
        <v>99</v>
      </c>
      <c r="AU234" t="str">
        <f t="shared" si="17"/>
        <v/>
      </c>
      <c r="AV234" t="str">
        <f t="shared" si="23"/>
        <v/>
      </c>
      <c r="AW234" t="str">
        <f t="shared" si="20"/>
        <v/>
      </c>
      <c r="AX234" t="str">
        <f t="shared" si="21"/>
        <v/>
      </c>
      <c r="AY234" t="str">
        <f t="shared" si="18"/>
        <v/>
      </c>
      <c r="AZ234" t="str">
        <f t="shared" si="22"/>
        <v/>
      </c>
      <c r="BA234" t="str">
        <f t="shared" si="19"/>
        <v/>
      </c>
      <c r="BD234" s="23" t="str">
        <f>IF(実施計画様式!F236="","",IF(PRODUCT(D234:AE234)* PRODUCT(AG234:AQ234)=0,"error",""))</f>
        <v/>
      </c>
    </row>
    <row r="235" spans="3:56" x14ac:dyDescent="0.2">
      <c r="C235">
        <v>163</v>
      </c>
      <c r="D235" s="6">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4"/>
        <v>0</v>
      </c>
      <c r="AT235">
        <v>99</v>
      </c>
      <c r="AU235" t="str">
        <f t="shared" si="17"/>
        <v/>
      </c>
      <c r="AV235" t="str">
        <f t="shared" si="23"/>
        <v/>
      </c>
      <c r="AW235" t="str">
        <f t="shared" si="20"/>
        <v/>
      </c>
      <c r="AX235" t="str">
        <f t="shared" si="21"/>
        <v/>
      </c>
      <c r="AY235" t="str">
        <f t="shared" si="18"/>
        <v/>
      </c>
      <c r="AZ235" t="str">
        <f t="shared" si="22"/>
        <v/>
      </c>
      <c r="BA235" t="str">
        <f t="shared" si="19"/>
        <v/>
      </c>
      <c r="BD235" s="23" t="str">
        <f>IF(実施計画様式!F237="","",IF(PRODUCT(D235:AE235)* PRODUCT(AG235:AQ235)=0,"error",""))</f>
        <v/>
      </c>
    </row>
    <row r="236" spans="3:56" x14ac:dyDescent="0.2">
      <c r="C236">
        <v>164</v>
      </c>
      <c r="D236" s="6">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4"/>
        <v>0</v>
      </c>
      <c r="AT236">
        <v>99</v>
      </c>
      <c r="AU236" t="str">
        <f t="shared" si="17"/>
        <v/>
      </c>
      <c r="AV236" t="str">
        <f t="shared" si="23"/>
        <v/>
      </c>
      <c r="AW236" t="str">
        <f t="shared" si="20"/>
        <v/>
      </c>
      <c r="AX236" t="str">
        <f t="shared" si="21"/>
        <v/>
      </c>
      <c r="AY236" t="str">
        <f t="shared" si="18"/>
        <v/>
      </c>
      <c r="AZ236" t="str">
        <f t="shared" si="22"/>
        <v/>
      </c>
      <c r="BA236" t="str">
        <f t="shared" si="19"/>
        <v/>
      </c>
      <c r="BD236" s="23" t="str">
        <f>IF(実施計画様式!F238="","",IF(PRODUCT(D236:AE236)* PRODUCT(AG236:AQ236)=0,"error",""))</f>
        <v/>
      </c>
    </row>
    <row r="237" spans="3:56" x14ac:dyDescent="0.2">
      <c r="C237">
        <v>165</v>
      </c>
      <c r="D237" s="6">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4"/>
        <v>0</v>
      </c>
      <c r="AT237">
        <v>99</v>
      </c>
      <c r="AU237" t="str">
        <f t="shared" si="17"/>
        <v/>
      </c>
      <c r="AV237" t="str">
        <f t="shared" si="23"/>
        <v/>
      </c>
      <c r="AW237" t="str">
        <f t="shared" si="20"/>
        <v/>
      </c>
      <c r="AX237" t="str">
        <f t="shared" si="21"/>
        <v/>
      </c>
      <c r="AY237" t="str">
        <f t="shared" si="18"/>
        <v/>
      </c>
      <c r="AZ237" t="str">
        <f t="shared" si="22"/>
        <v/>
      </c>
      <c r="BA237" t="str">
        <f t="shared" si="19"/>
        <v/>
      </c>
      <c r="BD237" s="23" t="str">
        <f>IF(実施計画様式!F239="","",IF(PRODUCT(D237:AE237)* PRODUCT(AG237:AQ237)=0,"error",""))</f>
        <v/>
      </c>
    </row>
    <row r="238" spans="3:56" x14ac:dyDescent="0.2">
      <c r="C238">
        <v>166</v>
      </c>
      <c r="D238" s="6">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4"/>
        <v>0</v>
      </c>
      <c r="AT238">
        <v>99</v>
      </c>
      <c r="AU238" t="str">
        <f t="shared" si="17"/>
        <v/>
      </c>
      <c r="AV238" t="str">
        <f t="shared" si="23"/>
        <v/>
      </c>
      <c r="AW238" t="str">
        <f t="shared" si="20"/>
        <v/>
      </c>
      <c r="AX238" t="str">
        <f t="shared" si="21"/>
        <v/>
      </c>
      <c r="AY238" t="str">
        <f t="shared" si="18"/>
        <v/>
      </c>
      <c r="AZ238" t="str">
        <f t="shared" si="22"/>
        <v/>
      </c>
      <c r="BA238" t="str">
        <f t="shared" si="19"/>
        <v/>
      </c>
      <c r="BD238" s="23" t="str">
        <f>IF(実施計画様式!F240="","",IF(PRODUCT(D238:AE238)* PRODUCT(AG238:AQ238)=0,"error",""))</f>
        <v/>
      </c>
    </row>
    <row r="239" spans="3:56" x14ac:dyDescent="0.2">
      <c r="C239">
        <v>167</v>
      </c>
      <c r="D239" s="6">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4"/>
        <v>0</v>
      </c>
      <c r="AT239">
        <v>99</v>
      </c>
      <c r="AU239" t="str">
        <f t="shared" si="17"/>
        <v/>
      </c>
      <c r="AV239" t="str">
        <f t="shared" si="23"/>
        <v/>
      </c>
      <c r="AW239" t="str">
        <f t="shared" si="20"/>
        <v/>
      </c>
      <c r="AX239" t="str">
        <f t="shared" si="21"/>
        <v/>
      </c>
      <c r="AY239" t="str">
        <f t="shared" si="18"/>
        <v/>
      </c>
      <c r="AZ239" t="str">
        <f t="shared" si="22"/>
        <v/>
      </c>
      <c r="BA239" t="str">
        <f t="shared" si="19"/>
        <v/>
      </c>
      <c r="BD239" s="23" t="str">
        <f>IF(実施計画様式!F241="","",IF(PRODUCT(D239:AE239)* PRODUCT(AG239:AQ239)=0,"error",""))</f>
        <v/>
      </c>
    </row>
    <row r="240" spans="3:56" x14ac:dyDescent="0.2">
      <c r="C240">
        <v>168</v>
      </c>
      <c r="D240" s="6">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4"/>
        <v>0</v>
      </c>
      <c r="AT240">
        <v>99</v>
      </c>
      <c r="AU240" t="str">
        <f t="shared" si="17"/>
        <v/>
      </c>
      <c r="AV240" t="str">
        <f t="shared" si="23"/>
        <v/>
      </c>
      <c r="AW240" t="str">
        <f t="shared" si="20"/>
        <v/>
      </c>
      <c r="AX240" t="str">
        <f t="shared" si="21"/>
        <v/>
      </c>
      <c r="AY240" t="str">
        <f t="shared" si="18"/>
        <v/>
      </c>
      <c r="AZ240" t="str">
        <f t="shared" si="22"/>
        <v/>
      </c>
      <c r="BA240" t="str">
        <f t="shared" si="19"/>
        <v/>
      </c>
      <c r="BD240" s="23" t="str">
        <f>IF(実施計画様式!F242="","",IF(PRODUCT(D240:AE240)* PRODUCT(AG240:AQ240)=0,"error",""))</f>
        <v/>
      </c>
    </row>
    <row r="241" spans="3:56" x14ac:dyDescent="0.2">
      <c r="C241">
        <v>169</v>
      </c>
      <c r="D241" s="6">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4"/>
        <v>0</v>
      </c>
      <c r="AT241">
        <v>99</v>
      </c>
      <c r="AU241" t="str">
        <f t="shared" si="17"/>
        <v/>
      </c>
      <c r="AV241" t="str">
        <f t="shared" si="23"/>
        <v/>
      </c>
      <c r="AW241" t="str">
        <f t="shared" si="20"/>
        <v/>
      </c>
      <c r="AX241" t="str">
        <f t="shared" si="21"/>
        <v/>
      </c>
      <c r="AY241" t="str">
        <f t="shared" si="18"/>
        <v/>
      </c>
      <c r="AZ241" t="str">
        <f t="shared" si="22"/>
        <v/>
      </c>
      <c r="BA241" t="str">
        <f t="shared" si="19"/>
        <v/>
      </c>
      <c r="BD241" s="23" t="str">
        <f>IF(実施計画様式!F243="","",IF(PRODUCT(D241:AE241)* PRODUCT(AG241:AQ241)=0,"error",""))</f>
        <v/>
      </c>
    </row>
    <row r="242" spans="3:56" x14ac:dyDescent="0.2">
      <c r="C242">
        <v>170</v>
      </c>
      <c r="D242" s="6">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4"/>
        <v>0</v>
      </c>
      <c r="AT242">
        <v>99</v>
      </c>
      <c r="AU242" t="str">
        <f t="shared" si="17"/>
        <v/>
      </c>
      <c r="AV242" t="str">
        <f t="shared" si="23"/>
        <v/>
      </c>
      <c r="AW242" t="str">
        <f t="shared" si="20"/>
        <v/>
      </c>
      <c r="AX242" t="str">
        <f t="shared" si="21"/>
        <v/>
      </c>
      <c r="AY242" t="str">
        <f t="shared" si="18"/>
        <v/>
      </c>
      <c r="AZ242" t="str">
        <f t="shared" si="22"/>
        <v/>
      </c>
      <c r="BA242" t="str">
        <f t="shared" si="19"/>
        <v/>
      </c>
      <c r="BD242" s="23" t="str">
        <f>IF(実施計画様式!F244="","",IF(PRODUCT(D242:AE242)* PRODUCT(AG242:AQ242)=0,"error",""))</f>
        <v/>
      </c>
    </row>
    <row r="243" spans="3:56" x14ac:dyDescent="0.2">
      <c r="C243">
        <v>171</v>
      </c>
      <c r="D243" s="6">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4"/>
        <v>0</v>
      </c>
      <c r="AT243">
        <v>99</v>
      </c>
      <c r="AU243" t="str">
        <f t="shared" si="17"/>
        <v/>
      </c>
      <c r="AV243" t="str">
        <f t="shared" si="23"/>
        <v/>
      </c>
      <c r="AW243" t="str">
        <f t="shared" si="20"/>
        <v/>
      </c>
      <c r="AX243" t="str">
        <f t="shared" si="21"/>
        <v/>
      </c>
      <c r="AY243" t="str">
        <f t="shared" si="18"/>
        <v/>
      </c>
      <c r="AZ243" t="str">
        <f t="shared" si="22"/>
        <v/>
      </c>
      <c r="BA243" t="str">
        <f t="shared" si="19"/>
        <v/>
      </c>
      <c r="BD243" s="23" t="str">
        <f>IF(実施計画様式!F245="","",IF(PRODUCT(D243:AE243)* PRODUCT(AG243:AQ243)=0,"error",""))</f>
        <v/>
      </c>
    </row>
    <row r="244" spans="3:56" x14ac:dyDescent="0.2">
      <c r="C244">
        <v>172</v>
      </c>
      <c r="D244" s="6">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4"/>
        <v>0</v>
      </c>
      <c r="AT244">
        <v>99</v>
      </c>
      <c r="AU244" t="str">
        <f t="shared" si="17"/>
        <v/>
      </c>
      <c r="AV244" t="str">
        <f t="shared" si="23"/>
        <v/>
      </c>
      <c r="AW244" t="str">
        <f t="shared" si="20"/>
        <v/>
      </c>
      <c r="AX244" t="str">
        <f t="shared" si="21"/>
        <v/>
      </c>
      <c r="AY244" t="str">
        <f t="shared" si="18"/>
        <v/>
      </c>
      <c r="AZ244" t="str">
        <f t="shared" si="22"/>
        <v/>
      </c>
      <c r="BA244" t="str">
        <f t="shared" si="19"/>
        <v/>
      </c>
      <c r="BD244" s="23" t="str">
        <f>IF(実施計画様式!F246="","",IF(PRODUCT(D244:AE244)* PRODUCT(AG244:AQ244)=0,"error",""))</f>
        <v/>
      </c>
    </row>
    <row r="245" spans="3:56" x14ac:dyDescent="0.2">
      <c r="C245">
        <v>173</v>
      </c>
      <c r="D245" s="6">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4"/>
        <v>0</v>
      </c>
      <c r="AT245">
        <v>99</v>
      </c>
      <c r="AU245" t="str">
        <f t="shared" si="17"/>
        <v/>
      </c>
      <c r="AV245" t="str">
        <f t="shared" si="23"/>
        <v/>
      </c>
      <c r="AW245" t="str">
        <f t="shared" si="20"/>
        <v/>
      </c>
      <c r="AX245" t="str">
        <f t="shared" si="21"/>
        <v/>
      </c>
      <c r="AY245" t="str">
        <f t="shared" si="18"/>
        <v/>
      </c>
      <c r="AZ245" t="str">
        <f t="shared" si="22"/>
        <v/>
      </c>
      <c r="BA245" t="str">
        <f t="shared" si="19"/>
        <v/>
      </c>
      <c r="BD245" s="23" t="str">
        <f>IF(実施計画様式!F247="","",IF(PRODUCT(D245:AE245)* PRODUCT(AG245:AQ245)=0,"error",""))</f>
        <v/>
      </c>
    </row>
    <row r="246" spans="3:56" x14ac:dyDescent="0.2">
      <c r="C246">
        <v>174</v>
      </c>
      <c r="D246" s="6">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4"/>
        <v>0</v>
      </c>
      <c r="AT246">
        <v>99</v>
      </c>
      <c r="AU246" t="str">
        <f t="shared" si="17"/>
        <v/>
      </c>
      <c r="AV246" t="str">
        <f t="shared" si="23"/>
        <v/>
      </c>
      <c r="AW246" t="str">
        <f t="shared" si="20"/>
        <v/>
      </c>
      <c r="AX246" t="str">
        <f t="shared" si="21"/>
        <v/>
      </c>
      <c r="AY246" t="str">
        <f t="shared" si="18"/>
        <v/>
      </c>
      <c r="AZ246" t="str">
        <f t="shared" si="22"/>
        <v/>
      </c>
      <c r="BA246" t="str">
        <f t="shared" si="19"/>
        <v/>
      </c>
      <c r="BD246" s="23" t="str">
        <f>IF(実施計画様式!F248="","",IF(PRODUCT(D246:AE246)* PRODUCT(AG246:AQ246)=0,"error",""))</f>
        <v/>
      </c>
    </row>
    <row r="247" spans="3:56" x14ac:dyDescent="0.2">
      <c r="C247">
        <v>175</v>
      </c>
      <c r="D247" s="6">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4"/>
        <v>0</v>
      </c>
      <c r="AT247">
        <v>99</v>
      </c>
      <c r="AU247" t="str">
        <f t="shared" si="17"/>
        <v/>
      </c>
      <c r="AV247" t="str">
        <f t="shared" si="23"/>
        <v/>
      </c>
      <c r="AW247" t="str">
        <f t="shared" si="20"/>
        <v/>
      </c>
      <c r="AX247" t="str">
        <f t="shared" si="21"/>
        <v/>
      </c>
      <c r="AY247" t="str">
        <f t="shared" si="18"/>
        <v/>
      </c>
      <c r="AZ247" t="str">
        <f t="shared" si="22"/>
        <v/>
      </c>
      <c r="BA247" t="str">
        <f t="shared" si="19"/>
        <v/>
      </c>
      <c r="BD247" s="23" t="str">
        <f>IF(実施計画様式!F249="","",IF(PRODUCT(D247:AE247)* PRODUCT(AG247:AQ247)=0,"error",""))</f>
        <v/>
      </c>
    </row>
    <row r="248" spans="3:56" x14ac:dyDescent="0.2">
      <c r="C248">
        <v>176</v>
      </c>
      <c r="D248" s="6">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4"/>
        <v>0</v>
      </c>
      <c r="AT248">
        <v>99</v>
      </c>
      <c r="AU248" t="str">
        <f t="shared" si="17"/>
        <v/>
      </c>
      <c r="AV248" t="str">
        <f t="shared" si="23"/>
        <v/>
      </c>
      <c r="AW248" t="str">
        <f t="shared" si="20"/>
        <v/>
      </c>
      <c r="AX248" t="str">
        <f t="shared" si="21"/>
        <v/>
      </c>
      <c r="AY248" t="str">
        <f t="shared" si="18"/>
        <v/>
      </c>
      <c r="AZ248" t="str">
        <f t="shared" si="22"/>
        <v/>
      </c>
      <c r="BA248" t="str">
        <f t="shared" si="19"/>
        <v/>
      </c>
      <c r="BD248" s="23" t="str">
        <f>IF(実施計画様式!F250="","",IF(PRODUCT(D248:AE248)* PRODUCT(AG248:AQ248)=0,"error",""))</f>
        <v/>
      </c>
    </row>
    <row r="249" spans="3:56" x14ac:dyDescent="0.2">
      <c r="C249">
        <v>177</v>
      </c>
      <c r="D249" s="6">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4"/>
        <v>0</v>
      </c>
      <c r="AT249">
        <v>99</v>
      </c>
      <c r="AU249" t="str">
        <f t="shared" si="17"/>
        <v/>
      </c>
      <c r="AV249" t="str">
        <f t="shared" si="23"/>
        <v/>
      </c>
      <c r="AW249" t="str">
        <f t="shared" si="20"/>
        <v/>
      </c>
      <c r="AX249" t="str">
        <f t="shared" si="21"/>
        <v/>
      </c>
      <c r="AY249" t="str">
        <f t="shared" si="18"/>
        <v/>
      </c>
      <c r="AZ249" t="str">
        <f t="shared" si="22"/>
        <v/>
      </c>
      <c r="BA249" t="str">
        <f t="shared" si="19"/>
        <v/>
      </c>
      <c r="BD249" s="23" t="str">
        <f>IF(実施計画様式!F251="","",IF(PRODUCT(D249:AE249)* PRODUCT(AG249:AQ249)=0,"error",""))</f>
        <v/>
      </c>
    </row>
    <row r="250" spans="3:56" x14ac:dyDescent="0.2">
      <c r="C250">
        <v>178</v>
      </c>
      <c r="D250" s="6">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4"/>
        <v>0</v>
      </c>
      <c r="AT250">
        <v>99</v>
      </c>
      <c r="AU250" t="str">
        <f t="shared" si="17"/>
        <v/>
      </c>
      <c r="AV250" t="str">
        <f t="shared" si="23"/>
        <v/>
      </c>
      <c r="AW250" t="str">
        <f t="shared" si="20"/>
        <v/>
      </c>
      <c r="AX250" t="str">
        <f t="shared" si="21"/>
        <v/>
      </c>
      <c r="AY250" t="str">
        <f t="shared" si="18"/>
        <v/>
      </c>
      <c r="AZ250" t="str">
        <f t="shared" si="22"/>
        <v/>
      </c>
      <c r="BA250" t="str">
        <f t="shared" si="19"/>
        <v/>
      </c>
      <c r="BD250" s="23" t="str">
        <f>IF(実施計画様式!F252="","",IF(PRODUCT(D250:AE250)* PRODUCT(AG250:AQ250)=0,"error",""))</f>
        <v/>
      </c>
    </row>
    <row r="251" spans="3:56" x14ac:dyDescent="0.2">
      <c r="C251">
        <v>179</v>
      </c>
      <c r="D251" s="6">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4"/>
        <v>0</v>
      </c>
      <c r="AT251">
        <v>99</v>
      </c>
      <c r="AU251" t="str">
        <f t="shared" si="17"/>
        <v/>
      </c>
      <c r="AV251" t="str">
        <f t="shared" si="23"/>
        <v/>
      </c>
      <c r="AW251" t="str">
        <f t="shared" si="20"/>
        <v/>
      </c>
      <c r="AX251" t="str">
        <f t="shared" si="21"/>
        <v/>
      </c>
      <c r="AY251" t="str">
        <f t="shared" si="18"/>
        <v/>
      </c>
      <c r="AZ251" t="str">
        <f t="shared" si="22"/>
        <v/>
      </c>
      <c r="BA251" t="str">
        <f t="shared" si="19"/>
        <v/>
      </c>
      <c r="BD251" s="23" t="str">
        <f>IF(実施計画様式!F253="","",IF(PRODUCT(D251:AE251)* PRODUCT(AG251:AQ251)=0,"error",""))</f>
        <v/>
      </c>
    </row>
    <row r="252" spans="3:56" x14ac:dyDescent="0.2">
      <c r="C252">
        <v>180</v>
      </c>
      <c r="D252" s="6">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4"/>
        <v>0</v>
      </c>
      <c r="AT252">
        <v>99</v>
      </c>
      <c r="AU252" t="str">
        <f t="shared" si="17"/>
        <v/>
      </c>
      <c r="AV252" t="str">
        <f t="shared" si="23"/>
        <v/>
      </c>
      <c r="AW252" t="str">
        <f t="shared" si="20"/>
        <v/>
      </c>
      <c r="AX252" t="str">
        <f t="shared" si="21"/>
        <v/>
      </c>
      <c r="AY252" t="str">
        <f t="shared" si="18"/>
        <v/>
      </c>
      <c r="AZ252" t="str">
        <f t="shared" si="22"/>
        <v/>
      </c>
      <c r="BA252" t="str">
        <f t="shared" si="19"/>
        <v/>
      </c>
      <c r="BD252" s="23" t="str">
        <f>IF(実施計画様式!F254="","",IF(PRODUCT(D252:AE252)* PRODUCT(AG252:AQ252)=0,"error",""))</f>
        <v/>
      </c>
    </row>
    <row r="253" spans="3:56" x14ac:dyDescent="0.2">
      <c r="C253">
        <v>181</v>
      </c>
      <c r="D253" s="6">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4"/>
        <v>0</v>
      </c>
      <c r="AT253">
        <v>99</v>
      </c>
      <c r="AU253" t="str">
        <f t="shared" si="17"/>
        <v/>
      </c>
      <c r="AV253" t="str">
        <f t="shared" si="23"/>
        <v/>
      </c>
      <c r="AW253" t="str">
        <f t="shared" si="20"/>
        <v/>
      </c>
      <c r="AX253" t="str">
        <f t="shared" si="21"/>
        <v/>
      </c>
      <c r="AY253" t="str">
        <f t="shared" si="18"/>
        <v/>
      </c>
      <c r="AZ253" t="str">
        <f t="shared" si="22"/>
        <v/>
      </c>
      <c r="BA253" t="str">
        <f t="shared" si="19"/>
        <v/>
      </c>
      <c r="BD253" s="23" t="str">
        <f>IF(実施計画様式!F255="","",IF(PRODUCT(D253:AE253)* PRODUCT(AG253:AQ253)=0,"error",""))</f>
        <v/>
      </c>
    </row>
    <row r="254" spans="3:56" x14ac:dyDescent="0.2">
      <c r="C254">
        <v>182</v>
      </c>
      <c r="D254" s="6">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4"/>
        <v>0</v>
      </c>
      <c r="AT254">
        <v>99</v>
      </c>
      <c r="AU254" t="str">
        <f t="shared" si="17"/>
        <v/>
      </c>
      <c r="AV254" t="str">
        <f t="shared" si="23"/>
        <v/>
      </c>
      <c r="AW254" t="str">
        <f t="shared" si="20"/>
        <v/>
      </c>
      <c r="AX254" t="str">
        <f t="shared" si="21"/>
        <v/>
      </c>
      <c r="AY254" t="str">
        <f t="shared" si="18"/>
        <v/>
      </c>
      <c r="AZ254" t="str">
        <f t="shared" si="22"/>
        <v/>
      </c>
      <c r="BA254" t="str">
        <f t="shared" si="19"/>
        <v/>
      </c>
      <c r="BD254" s="23" t="str">
        <f>IF(実施計画様式!F256="","",IF(PRODUCT(D254:AE254)* PRODUCT(AG254:AQ254)=0,"error",""))</f>
        <v/>
      </c>
    </row>
    <row r="255" spans="3:56" x14ac:dyDescent="0.2">
      <c r="C255">
        <v>183</v>
      </c>
      <c r="D255" s="6">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4"/>
        <v>0</v>
      </c>
      <c r="AT255">
        <v>99</v>
      </c>
      <c r="AU255" t="str">
        <f t="shared" si="17"/>
        <v/>
      </c>
      <c r="AV255" t="str">
        <f t="shared" si="23"/>
        <v/>
      </c>
      <c r="AW255" t="str">
        <f t="shared" si="20"/>
        <v/>
      </c>
      <c r="AX255" t="str">
        <f t="shared" si="21"/>
        <v/>
      </c>
      <c r="AY255" t="str">
        <f t="shared" si="18"/>
        <v/>
      </c>
      <c r="AZ255" t="str">
        <f t="shared" si="22"/>
        <v/>
      </c>
      <c r="BA255" t="str">
        <f t="shared" si="19"/>
        <v/>
      </c>
      <c r="BD255" s="23" t="str">
        <f>IF(実施計画様式!F257="","",IF(PRODUCT(D255:AE255)* PRODUCT(AG255:AQ255)=0,"error",""))</f>
        <v/>
      </c>
    </row>
    <row r="256" spans="3:56" x14ac:dyDescent="0.2">
      <c r="C256">
        <v>184</v>
      </c>
      <c r="D256" s="6">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4"/>
        <v>0</v>
      </c>
      <c r="AT256">
        <v>99</v>
      </c>
      <c r="AU256" t="str">
        <f t="shared" si="17"/>
        <v/>
      </c>
      <c r="AV256" t="str">
        <f t="shared" si="23"/>
        <v/>
      </c>
      <c r="AW256" t="str">
        <f t="shared" si="20"/>
        <v/>
      </c>
      <c r="AX256" t="str">
        <f t="shared" si="21"/>
        <v/>
      </c>
      <c r="AY256" t="str">
        <f t="shared" si="18"/>
        <v/>
      </c>
      <c r="AZ256" t="str">
        <f t="shared" si="22"/>
        <v/>
      </c>
      <c r="BA256" t="str">
        <f t="shared" si="19"/>
        <v/>
      </c>
      <c r="BD256" s="23" t="str">
        <f>IF(実施計画様式!F258="","",IF(PRODUCT(D256:AE256)* PRODUCT(AG256:AQ256)=0,"error",""))</f>
        <v/>
      </c>
    </row>
    <row r="257" spans="3:56" x14ac:dyDescent="0.2">
      <c r="C257">
        <v>185</v>
      </c>
      <c r="D257" s="6">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4"/>
        <v>0</v>
      </c>
      <c r="AT257">
        <v>99</v>
      </c>
      <c r="AU257" t="str">
        <f t="shared" si="17"/>
        <v/>
      </c>
      <c r="AV257" t="str">
        <f t="shared" si="23"/>
        <v/>
      </c>
      <c r="AW257" t="str">
        <f t="shared" si="20"/>
        <v/>
      </c>
      <c r="AX257" t="str">
        <f t="shared" si="21"/>
        <v/>
      </c>
      <c r="AY257" t="str">
        <f t="shared" si="18"/>
        <v/>
      </c>
      <c r="AZ257" t="str">
        <f t="shared" si="22"/>
        <v/>
      </c>
      <c r="BA257" t="str">
        <f t="shared" si="19"/>
        <v/>
      </c>
      <c r="BD257" s="23" t="str">
        <f>IF(実施計画様式!F259="","",IF(PRODUCT(D257:AE257)* PRODUCT(AG257:AQ257)=0,"error",""))</f>
        <v/>
      </c>
    </row>
    <row r="258" spans="3:56" x14ac:dyDescent="0.2">
      <c r="C258">
        <v>186</v>
      </c>
      <c r="D258" s="6">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4"/>
        <v>0</v>
      </c>
      <c r="AT258">
        <v>99</v>
      </c>
      <c r="AU258" t="str">
        <f t="shared" si="17"/>
        <v/>
      </c>
      <c r="AV258" t="str">
        <f t="shared" si="23"/>
        <v/>
      </c>
      <c r="AW258" t="str">
        <f t="shared" si="20"/>
        <v/>
      </c>
      <c r="AX258" t="str">
        <f t="shared" si="21"/>
        <v/>
      </c>
      <c r="AY258" t="str">
        <f t="shared" si="18"/>
        <v/>
      </c>
      <c r="AZ258" t="str">
        <f t="shared" si="22"/>
        <v/>
      </c>
      <c r="BA258" t="str">
        <f t="shared" si="19"/>
        <v/>
      </c>
      <c r="BD258" s="23" t="str">
        <f>IF(実施計画様式!F260="","",IF(PRODUCT(D258:AE258)* PRODUCT(AG258:AQ258)=0,"error",""))</f>
        <v/>
      </c>
    </row>
    <row r="259" spans="3:56" x14ac:dyDescent="0.2">
      <c r="C259">
        <v>187</v>
      </c>
      <c r="D259" s="6">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4"/>
        <v>0</v>
      </c>
      <c r="AT259">
        <v>99</v>
      </c>
      <c r="AU259" t="str">
        <f t="shared" si="17"/>
        <v/>
      </c>
      <c r="AV259" t="str">
        <f t="shared" si="23"/>
        <v/>
      </c>
      <c r="AW259" t="str">
        <f t="shared" si="20"/>
        <v/>
      </c>
      <c r="AX259" t="str">
        <f t="shared" si="21"/>
        <v/>
      </c>
      <c r="AY259" t="str">
        <f t="shared" si="18"/>
        <v/>
      </c>
      <c r="AZ259" t="str">
        <f t="shared" si="22"/>
        <v/>
      </c>
      <c r="BA259" t="str">
        <f t="shared" si="19"/>
        <v/>
      </c>
      <c r="BD259" s="23" t="str">
        <f>IF(実施計画様式!F261="","",IF(PRODUCT(D259:AE259)* PRODUCT(AG259:AQ259)=0,"error",""))</f>
        <v/>
      </c>
    </row>
    <row r="260" spans="3:56" x14ac:dyDescent="0.2">
      <c r="C260">
        <v>188</v>
      </c>
      <c r="D260" s="6">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4"/>
        <v>0</v>
      </c>
      <c r="AT260">
        <v>99</v>
      </c>
      <c r="AU260" t="str">
        <f t="shared" si="17"/>
        <v/>
      </c>
      <c r="AV260" t="str">
        <f t="shared" si="23"/>
        <v/>
      </c>
      <c r="AW260" t="str">
        <f t="shared" si="20"/>
        <v/>
      </c>
      <c r="AX260" t="str">
        <f t="shared" si="21"/>
        <v/>
      </c>
      <c r="AY260" t="str">
        <f t="shared" si="18"/>
        <v/>
      </c>
      <c r="AZ260" t="str">
        <f t="shared" si="22"/>
        <v/>
      </c>
      <c r="BA260" t="str">
        <f t="shared" si="19"/>
        <v/>
      </c>
      <c r="BD260" s="23" t="str">
        <f>IF(実施計画様式!F262="","",IF(PRODUCT(D260:AE260)* PRODUCT(AG260:AQ260)=0,"error",""))</f>
        <v/>
      </c>
    </row>
    <row r="261" spans="3:56" x14ac:dyDescent="0.2">
      <c r="C261">
        <v>189</v>
      </c>
      <c r="D261" s="6">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4"/>
        <v>0</v>
      </c>
      <c r="AT261">
        <v>99</v>
      </c>
      <c r="AU261" t="str">
        <f t="shared" si="17"/>
        <v/>
      </c>
      <c r="AV261" t="str">
        <f t="shared" si="23"/>
        <v/>
      </c>
      <c r="AW261" t="str">
        <f t="shared" si="20"/>
        <v/>
      </c>
      <c r="AX261" t="str">
        <f t="shared" si="21"/>
        <v/>
      </c>
      <c r="AY261" t="str">
        <f t="shared" si="18"/>
        <v/>
      </c>
      <c r="AZ261" t="str">
        <f t="shared" si="22"/>
        <v/>
      </c>
      <c r="BA261" t="str">
        <f t="shared" si="19"/>
        <v/>
      </c>
      <c r="BD261" s="23" t="str">
        <f>IF(実施計画様式!F263="","",IF(PRODUCT(D261:AE261)* PRODUCT(AG261:AQ261)=0,"error",""))</f>
        <v/>
      </c>
    </row>
    <row r="262" spans="3:56" x14ac:dyDescent="0.2">
      <c r="C262">
        <v>190</v>
      </c>
      <c r="D262" s="6">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4"/>
        <v>0</v>
      </c>
      <c r="AT262">
        <v>99</v>
      </c>
      <c r="AU262" t="str">
        <f t="shared" si="17"/>
        <v/>
      </c>
      <c r="AV262" t="str">
        <f t="shared" si="23"/>
        <v/>
      </c>
      <c r="AW262" t="str">
        <f t="shared" si="20"/>
        <v/>
      </c>
      <c r="AX262" t="str">
        <f t="shared" si="21"/>
        <v/>
      </c>
      <c r="AY262" t="str">
        <f t="shared" si="18"/>
        <v/>
      </c>
      <c r="AZ262" t="str">
        <f t="shared" si="22"/>
        <v/>
      </c>
      <c r="BA262" t="str">
        <f t="shared" si="19"/>
        <v/>
      </c>
      <c r="BD262" s="23" t="str">
        <f>IF(実施計画様式!F264="","",IF(PRODUCT(D262:AE262)* PRODUCT(AG262:AQ262)=0,"error",""))</f>
        <v/>
      </c>
    </row>
    <row r="263" spans="3:56" x14ac:dyDescent="0.2">
      <c r="C263">
        <v>191</v>
      </c>
      <c r="D263" s="6">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4"/>
        <v>0</v>
      </c>
      <c r="AT263">
        <v>99</v>
      </c>
      <c r="AU263" t="str">
        <f t="shared" si="17"/>
        <v/>
      </c>
      <c r="AV263" t="str">
        <f t="shared" si="23"/>
        <v/>
      </c>
      <c r="AW263" t="str">
        <f t="shared" si="20"/>
        <v/>
      </c>
      <c r="AX263" t="str">
        <f t="shared" si="21"/>
        <v/>
      </c>
      <c r="AY263" t="str">
        <f t="shared" si="18"/>
        <v/>
      </c>
      <c r="AZ263" t="str">
        <f t="shared" si="22"/>
        <v/>
      </c>
      <c r="BA263" t="str">
        <f t="shared" si="19"/>
        <v/>
      </c>
      <c r="BD263" s="23" t="str">
        <f>IF(実施計画様式!F265="","",IF(PRODUCT(D263:AE263)* PRODUCT(AG263:AQ263)=0,"error",""))</f>
        <v/>
      </c>
    </row>
    <row r="264" spans="3:56" x14ac:dyDescent="0.2">
      <c r="C264">
        <v>192</v>
      </c>
      <c r="D264" s="6">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4"/>
        <v>0</v>
      </c>
      <c r="AT264">
        <v>99</v>
      </c>
      <c r="AU264" t="str">
        <f t="shared" si="17"/>
        <v/>
      </c>
      <c r="AV264" t="str">
        <f t="shared" si="23"/>
        <v/>
      </c>
      <c r="AW264" t="str">
        <f t="shared" si="20"/>
        <v/>
      </c>
      <c r="AX264" t="str">
        <f t="shared" si="21"/>
        <v/>
      </c>
      <c r="AY264" t="str">
        <f t="shared" si="18"/>
        <v/>
      </c>
      <c r="AZ264" t="str">
        <f t="shared" si="22"/>
        <v/>
      </c>
      <c r="BA264" t="str">
        <f t="shared" si="19"/>
        <v/>
      </c>
      <c r="BD264" s="23" t="str">
        <f>IF(実施計画様式!F266="","",IF(PRODUCT(D264:AE264)* PRODUCT(AG264:AQ264)=0,"error",""))</f>
        <v/>
      </c>
    </row>
    <row r="265" spans="3:56" x14ac:dyDescent="0.2">
      <c r="C265">
        <v>193</v>
      </c>
      <c r="D265" s="6">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4"/>
        <v>0</v>
      </c>
      <c r="AT265">
        <v>99</v>
      </c>
      <c r="AU265" t="str">
        <f t="shared" si="17"/>
        <v/>
      </c>
      <c r="AV265" t="str">
        <f t="shared" si="23"/>
        <v/>
      </c>
      <c r="AW265" t="str">
        <f t="shared" si="20"/>
        <v/>
      </c>
      <c r="AX265" t="str">
        <f t="shared" si="21"/>
        <v/>
      </c>
      <c r="AY265" t="str">
        <f t="shared" si="18"/>
        <v/>
      </c>
      <c r="AZ265" t="str">
        <f t="shared" si="22"/>
        <v/>
      </c>
      <c r="BA265" t="str">
        <f t="shared" si="19"/>
        <v/>
      </c>
      <c r="BD265" s="23" t="str">
        <f>IF(実施計画様式!F267="","",IF(PRODUCT(D265:AE265)* PRODUCT(AG265:AQ265)=0,"error",""))</f>
        <v/>
      </c>
    </row>
    <row r="266" spans="3:56" x14ac:dyDescent="0.2">
      <c r="C266">
        <v>194</v>
      </c>
      <c r="D266" s="6">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4"/>
        <v>0</v>
      </c>
      <c r="AT266">
        <v>99</v>
      </c>
      <c r="AU266" t="str">
        <f t="shared" si="17"/>
        <v/>
      </c>
      <c r="AV266" t="str">
        <f t="shared" si="23"/>
        <v/>
      </c>
      <c r="AW266" t="str">
        <f t="shared" si="20"/>
        <v/>
      </c>
      <c r="AX266" t="str">
        <f t="shared" si="21"/>
        <v/>
      </c>
      <c r="AY266" t="str">
        <f t="shared" si="18"/>
        <v/>
      </c>
      <c r="AZ266" t="str">
        <f t="shared" si="22"/>
        <v/>
      </c>
      <c r="BA266" t="str">
        <f t="shared" si="19"/>
        <v/>
      </c>
      <c r="BD266" s="23" t="str">
        <f>IF(実施計画様式!F268="","",IF(PRODUCT(D266:AE266)* PRODUCT(AG266:AQ266)=0,"error",""))</f>
        <v/>
      </c>
    </row>
    <row r="267" spans="3:56" x14ac:dyDescent="0.2">
      <c r="C267">
        <v>195</v>
      </c>
      <c r="D267" s="6">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4"/>
        <v>0</v>
      </c>
      <c r="AT267">
        <v>99</v>
      </c>
      <c r="AU267" t="str">
        <f t="shared" si="17"/>
        <v/>
      </c>
      <c r="AV267" t="str">
        <f t="shared" si="23"/>
        <v/>
      </c>
      <c r="AW267" t="str">
        <f t="shared" si="20"/>
        <v/>
      </c>
      <c r="AX267" t="str">
        <f t="shared" si="21"/>
        <v/>
      </c>
      <c r="AY267" t="str">
        <f t="shared" si="18"/>
        <v/>
      </c>
      <c r="AZ267" t="str">
        <f t="shared" si="22"/>
        <v/>
      </c>
      <c r="BA267" t="str">
        <f t="shared" si="19"/>
        <v/>
      </c>
      <c r="BD267" s="23" t="str">
        <f>IF(実施計画様式!F269="","",IF(PRODUCT(D267:AE267)* PRODUCT(AG267:AQ267)=0,"error",""))</f>
        <v/>
      </c>
    </row>
    <row r="268" spans="3:56" x14ac:dyDescent="0.2">
      <c r="C268">
        <v>196</v>
      </c>
      <c r="D268" s="6">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4"/>
        <v>0</v>
      </c>
      <c r="AT268">
        <v>99</v>
      </c>
      <c r="AU268" t="str">
        <f t="shared" si="17"/>
        <v/>
      </c>
      <c r="AV268" t="str">
        <f t="shared" si="23"/>
        <v/>
      </c>
      <c r="AW268" t="str">
        <f t="shared" si="20"/>
        <v/>
      </c>
      <c r="AX268" t="str">
        <f t="shared" si="21"/>
        <v/>
      </c>
      <c r="AY268" t="str">
        <f t="shared" si="18"/>
        <v/>
      </c>
      <c r="AZ268" t="str">
        <f t="shared" si="22"/>
        <v/>
      </c>
      <c r="BA268" t="str">
        <f t="shared" si="19"/>
        <v/>
      </c>
      <c r="BD268" s="23" t="str">
        <f>IF(実施計画様式!F270="","",IF(PRODUCT(D268:AE268)* PRODUCT(AG268:AQ268)=0,"error",""))</f>
        <v/>
      </c>
    </row>
    <row r="269" spans="3:56" x14ac:dyDescent="0.2">
      <c r="C269">
        <v>197</v>
      </c>
      <c r="D269" s="6">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4"/>
        <v>0</v>
      </c>
      <c r="AT269">
        <v>99</v>
      </c>
      <c r="AU269" t="str">
        <f t="shared" si="17"/>
        <v/>
      </c>
      <c r="AV269" t="str">
        <f t="shared" si="23"/>
        <v/>
      </c>
      <c r="AW269" t="str">
        <f t="shared" si="20"/>
        <v/>
      </c>
      <c r="AX269" t="str">
        <f t="shared" si="21"/>
        <v/>
      </c>
      <c r="AY269" t="str">
        <f t="shared" si="18"/>
        <v/>
      </c>
      <c r="AZ269" t="str">
        <f t="shared" si="22"/>
        <v/>
      </c>
      <c r="BA269" t="str">
        <f t="shared" si="19"/>
        <v/>
      </c>
      <c r="BD269" s="23" t="str">
        <f>IF(実施計画様式!F271="","",IF(PRODUCT(D269:AE269)* PRODUCT(AG269:AQ269)=0,"error",""))</f>
        <v/>
      </c>
    </row>
    <row r="270" spans="3:56" x14ac:dyDescent="0.2">
      <c r="C270">
        <v>198</v>
      </c>
      <c r="D270" s="6">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4"/>
        <v>0</v>
      </c>
      <c r="AT270">
        <v>99</v>
      </c>
      <c r="AU270" t="str">
        <f t="shared" ref="AU270:AU333" si="25">IF(D270=4,"予算区分_R7_通常",IF(D270=8,"予算区分_R7_のみ",IF(D270=10,"予算区分_R7_のみ","")))</f>
        <v/>
      </c>
      <c r="AV270" t="str">
        <f t="shared" si="23"/>
        <v/>
      </c>
      <c r="AW270" t="str">
        <f t="shared" si="20"/>
        <v/>
      </c>
      <c r="AX270" t="str">
        <f t="shared" si="21"/>
        <v/>
      </c>
      <c r="AY270" t="str">
        <f t="shared" ref="AY270:AY333" si="26">IF(AJ270=88,"農林水産・食品分野の細分化項目",IF(AJ270=40,"中小企業・小規模事業者の賃上げ環境整備の細分化項目",""))</f>
        <v/>
      </c>
      <c r="AZ270" t="str">
        <f t="shared" si="22"/>
        <v/>
      </c>
      <c r="BA270" t="str">
        <f t="shared" ref="BA270:BA333" si="27">IF(D270=4,AS270,IF(OR(D270=8,D270=10),"事業終期_R7_翌債",""))</f>
        <v/>
      </c>
      <c r="BD270" s="23" t="str">
        <f>IF(実施計画様式!F272="","",IF(PRODUCT(D270:AE270)* PRODUCT(AG270:AQ270)=0,"error",""))</f>
        <v/>
      </c>
    </row>
    <row r="271" spans="3:56" x14ac:dyDescent="0.2">
      <c r="C271">
        <v>199</v>
      </c>
      <c r="D271" s="6">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4"/>
        <v>0</v>
      </c>
      <c r="AT271">
        <v>99</v>
      </c>
      <c r="AU271" t="str">
        <f t="shared" si="25"/>
        <v/>
      </c>
      <c r="AV271" t="str">
        <f t="shared" si="23"/>
        <v/>
      </c>
      <c r="AW271" t="str">
        <f t="shared" ref="AW271:AW334" si="28">IF(D271=4,"種類_推奨事業メニュー_R6補正R7予備",IF(D271=8,"種類_推奨事業メニュー_R6補正R7予備",IF(D271=10,"種類_推奨事業メニュー_R7補正","")))</f>
        <v/>
      </c>
      <c r="AX271" t="str">
        <f t="shared" ref="AX271:AX334" si="29">IF(D271=4,"対象分野_R6",IF(D271=8,"対象分野_R6",IF(D271=10,"対象分野_R7","")))</f>
        <v/>
      </c>
      <c r="AY271" t="str">
        <f t="shared" si="26"/>
        <v/>
      </c>
      <c r="AZ271" t="str">
        <f t="shared" ref="AZ271:AZ334" si="30">IF(D271=4,"",IF(D271=8,"",IF(D271=10,"支援開始時期_R7_翌債","")))</f>
        <v/>
      </c>
      <c r="BA271" t="str">
        <f t="shared" si="27"/>
        <v/>
      </c>
      <c r="BD271" s="23" t="str">
        <f>IF(実施計画様式!F273="","",IF(PRODUCT(D271:AE271)* PRODUCT(AG271:AQ271)=0,"error",""))</f>
        <v/>
      </c>
    </row>
    <row r="272" spans="3:56" x14ac:dyDescent="0.2">
      <c r="C272">
        <v>200</v>
      </c>
      <c r="D272" s="6">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4"/>
        <v>0</v>
      </c>
      <c r="AT272">
        <v>99</v>
      </c>
      <c r="AU272" t="str">
        <f t="shared" si="25"/>
        <v/>
      </c>
      <c r="AV272" t="str">
        <f t="shared" ref="AV272:AV335" si="31">IF(D272=4,"経済対策との関係_R6",IF(D272=8,"経済対策との関係_R7予備",IF(D272=10,"経済対策との関係_R7補正","")))</f>
        <v/>
      </c>
      <c r="AW272" t="str">
        <f t="shared" si="28"/>
        <v/>
      </c>
      <c r="AX272" t="str">
        <f t="shared" si="29"/>
        <v/>
      </c>
      <c r="AY272" t="str">
        <f t="shared" si="26"/>
        <v/>
      </c>
      <c r="AZ272" t="str">
        <f t="shared" si="30"/>
        <v/>
      </c>
      <c r="BA272" t="str">
        <f t="shared" si="27"/>
        <v/>
      </c>
      <c r="BD272" s="23" t="str">
        <f>IF(実施計画様式!F274="","",IF(PRODUCT(D272:AE272)* PRODUCT(AG272:AQ272)=0,"error",""))</f>
        <v/>
      </c>
    </row>
    <row r="273" spans="3:56" x14ac:dyDescent="0.2">
      <c r="C273">
        <v>201</v>
      </c>
      <c r="D273" s="6">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4"/>
        <v>0</v>
      </c>
      <c r="AT273">
        <v>99</v>
      </c>
      <c r="AU273" t="str">
        <f t="shared" si="25"/>
        <v/>
      </c>
      <c r="AV273" t="str">
        <f t="shared" si="31"/>
        <v/>
      </c>
      <c r="AW273" t="str">
        <f t="shared" si="28"/>
        <v/>
      </c>
      <c r="AX273" t="str">
        <f t="shared" si="29"/>
        <v/>
      </c>
      <c r="AY273" t="str">
        <f t="shared" si="26"/>
        <v/>
      </c>
      <c r="AZ273" t="str">
        <f t="shared" si="30"/>
        <v/>
      </c>
      <c r="BA273" t="str">
        <f t="shared" si="27"/>
        <v/>
      </c>
      <c r="BD273" s="23" t="str">
        <f>IF(実施計画様式!F275="","",IF(PRODUCT(D273:AE273)* PRODUCT(AG273:AQ273)=0,"error",""))</f>
        <v/>
      </c>
    </row>
    <row r="274" spans="3:56" x14ac:dyDescent="0.2">
      <c r="C274">
        <v>202</v>
      </c>
      <c r="D274" s="6">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4"/>
        <v>0</v>
      </c>
      <c r="AT274">
        <v>99</v>
      </c>
      <c r="AU274" t="str">
        <f t="shared" si="25"/>
        <v/>
      </c>
      <c r="AV274" t="str">
        <f t="shared" si="31"/>
        <v/>
      </c>
      <c r="AW274" t="str">
        <f t="shared" si="28"/>
        <v/>
      </c>
      <c r="AX274" t="str">
        <f t="shared" si="29"/>
        <v/>
      </c>
      <c r="AY274" t="str">
        <f t="shared" si="26"/>
        <v/>
      </c>
      <c r="AZ274" t="str">
        <f t="shared" si="30"/>
        <v/>
      </c>
      <c r="BA274" t="str">
        <f t="shared" si="27"/>
        <v/>
      </c>
      <c r="BD274" s="23" t="str">
        <f>IF(実施計画様式!F276="","",IF(PRODUCT(D274:AE274)* PRODUCT(AG274:AQ274)=0,"error",""))</f>
        <v/>
      </c>
    </row>
    <row r="275" spans="3:56" x14ac:dyDescent="0.2">
      <c r="C275">
        <v>203</v>
      </c>
      <c r="D275" s="6">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4"/>
        <v>0</v>
      </c>
      <c r="AT275">
        <v>99</v>
      </c>
      <c r="AU275" t="str">
        <f t="shared" si="25"/>
        <v/>
      </c>
      <c r="AV275" t="str">
        <f t="shared" si="31"/>
        <v/>
      </c>
      <c r="AW275" t="str">
        <f t="shared" si="28"/>
        <v/>
      </c>
      <c r="AX275" t="str">
        <f t="shared" si="29"/>
        <v/>
      </c>
      <c r="AY275" t="str">
        <f t="shared" si="26"/>
        <v/>
      </c>
      <c r="AZ275" t="str">
        <f t="shared" si="30"/>
        <v/>
      </c>
      <c r="BA275" t="str">
        <f t="shared" si="27"/>
        <v/>
      </c>
      <c r="BD275" s="23" t="str">
        <f>IF(実施計画様式!F277="","",IF(PRODUCT(D275:AE275)* PRODUCT(AG275:AQ275)=0,"error",""))</f>
        <v/>
      </c>
    </row>
    <row r="276" spans="3:56" x14ac:dyDescent="0.2">
      <c r="C276">
        <v>204</v>
      </c>
      <c r="D276" s="6">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32">IF(AD276=1,"事業終期_R7_通常",IF(AD276=2,"事業終期_R7_基金",0))</f>
        <v>0</v>
      </c>
      <c r="AT276">
        <v>99</v>
      </c>
      <c r="AU276" t="str">
        <f t="shared" si="25"/>
        <v/>
      </c>
      <c r="AV276" t="str">
        <f t="shared" si="31"/>
        <v/>
      </c>
      <c r="AW276" t="str">
        <f t="shared" si="28"/>
        <v/>
      </c>
      <c r="AX276" t="str">
        <f t="shared" si="29"/>
        <v/>
      </c>
      <c r="AY276" t="str">
        <f t="shared" si="26"/>
        <v/>
      </c>
      <c r="AZ276" t="str">
        <f t="shared" si="30"/>
        <v/>
      </c>
      <c r="BA276" t="str">
        <f t="shared" si="27"/>
        <v/>
      </c>
      <c r="BD276" s="23" t="str">
        <f>IF(実施計画様式!F278="","",IF(PRODUCT(D276:AE276)* PRODUCT(AG276:AQ276)=0,"error",""))</f>
        <v/>
      </c>
    </row>
    <row r="277" spans="3:56" x14ac:dyDescent="0.2">
      <c r="C277">
        <v>205</v>
      </c>
      <c r="D277" s="6">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32"/>
        <v>0</v>
      </c>
      <c r="AT277">
        <v>99</v>
      </c>
      <c r="AU277" t="str">
        <f t="shared" si="25"/>
        <v/>
      </c>
      <c r="AV277" t="str">
        <f t="shared" si="31"/>
        <v/>
      </c>
      <c r="AW277" t="str">
        <f t="shared" si="28"/>
        <v/>
      </c>
      <c r="AX277" t="str">
        <f t="shared" si="29"/>
        <v/>
      </c>
      <c r="AY277" t="str">
        <f t="shared" si="26"/>
        <v/>
      </c>
      <c r="AZ277" t="str">
        <f t="shared" si="30"/>
        <v/>
      </c>
      <c r="BA277" t="str">
        <f t="shared" si="27"/>
        <v/>
      </c>
      <c r="BD277" s="23" t="str">
        <f>IF(実施計画様式!F279="","",IF(PRODUCT(D277:AE277)* PRODUCT(AG277:AQ277)=0,"error",""))</f>
        <v/>
      </c>
    </row>
    <row r="278" spans="3:56" x14ac:dyDescent="0.2">
      <c r="C278">
        <v>206</v>
      </c>
      <c r="D278" s="6">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32"/>
        <v>0</v>
      </c>
      <c r="AT278">
        <v>99</v>
      </c>
      <c r="AU278" t="str">
        <f t="shared" si="25"/>
        <v/>
      </c>
      <c r="AV278" t="str">
        <f t="shared" si="31"/>
        <v/>
      </c>
      <c r="AW278" t="str">
        <f t="shared" si="28"/>
        <v/>
      </c>
      <c r="AX278" t="str">
        <f t="shared" si="29"/>
        <v/>
      </c>
      <c r="AY278" t="str">
        <f t="shared" si="26"/>
        <v/>
      </c>
      <c r="AZ278" t="str">
        <f t="shared" si="30"/>
        <v/>
      </c>
      <c r="BA278" t="str">
        <f t="shared" si="27"/>
        <v/>
      </c>
      <c r="BD278" s="23" t="str">
        <f>IF(実施計画様式!F280="","",IF(PRODUCT(D278:AE278)* PRODUCT(AG278:AQ278)=0,"error",""))</f>
        <v/>
      </c>
    </row>
    <row r="279" spans="3:56" x14ac:dyDescent="0.2">
      <c r="C279">
        <v>207</v>
      </c>
      <c r="D279" s="6">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32"/>
        <v>0</v>
      </c>
      <c r="AT279">
        <v>99</v>
      </c>
      <c r="AU279" t="str">
        <f t="shared" si="25"/>
        <v/>
      </c>
      <c r="AV279" t="str">
        <f t="shared" si="31"/>
        <v/>
      </c>
      <c r="AW279" t="str">
        <f t="shared" si="28"/>
        <v/>
      </c>
      <c r="AX279" t="str">
        <f t="shared" si="29"/>
        <v/>
      </c>
      <c r="AY279" t="str">
        <f t="shared" si="26"/>
        <v/>
      </c>
      <c r="AZ279" t="str">
        <f t="shared" si="30"/>
        <v/>
      </c>
      <c r="BA279" t="str">
        <f t="shared" si="27"/>
        <v/>
      </c>
      <c r="BD279" s="23" t="str">
        <f>IF(実施計画様式!F281="","",IF(PRODUCT(D279:AE279)* PRODUCT(AG279:AQ279)=0,"error",""))</f>
        <v/>
      </c>
    </row>
    <row r="280" spans="3:56" x14ac:dyDescent="0.2">
      <c r="C280">
        <v>208</v>
      </c>
      <c r="D280" s="6">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32"/>
        <v>0</v>
      </c>
      <c r="AT280">
        <v>99</v>
      </c>
      <c r="AU280" t="str">
        <f t="shared" si="25"/>
        <v/>
      </c>
      <c r="AV280" t="str">
        <f t="shared" si="31"/>
        <v/>
      </c>
      <c r="AW280" t="str">
        <f t="shared" si="28"/>
        <v/>
      </c>
      <c r="AX280" t="str">
        <f t="shared" si="29"/>
        <v/>
      </c>
      <c r="AY280" t="str">
        <f t="shared" si="26"/>
        <v/>
      </c>
      <c r="AZ280" t="str">
        <f t="shared" si="30"/>
        <v/>
      </c>
      <c r="BA280" t="str">
        <f t="shared" si="27"/>
        <v/>
      </c>
      <c r="BD280" s="23" t="str">
        <f>IF(実施計画様式!F282="","",IF(PRODUCT(D280:AE280)* PRODUCT(AG280:AQ280)=0,"error",""))</f>
        <v/>
      </c>
    </row>
    <row r="281" spans="3:56" x14ac:dyDescent="0.2">
      <c r="C281">
        <v>209</v>
      </c>
      <c r="D281" s="6">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32"/>
        <v>0</v>
      </c>
      <c r="AT281">
        <v>99</v>
      </c>
      <c r="AU281" t="str">
        <f t="shared" si="25"/>
        <v/>
      </c>
      <c r="AV281" t="str">
        <f t="shared" si="31"/>
        <v/>
      </c>
      <c r="AW281" t="str">
        <f t="shared" si="28"/>
        <v/>
      </c>
      <c r="AX281" t="str">
        <f t="shared" si="29"/>
        <v/>
      </c>
      <c r="AY281" t="str">
        <f t="shared" si="26"/>
        <v/>
      </c>
      <c r="AZ281" t="str">
        <f t="shared" si="30"/>
        <v/>
      </c>
      <c r="BA281" t="str">
        <f t="shared" si="27"/>
        <v/>
      </c>
      <c r="BD281" s="23" t="str">
        <f>IF(実施計画様式!F283="","",IF(PRODUCT(D281:AE281)* PRODUCT(AG281:AQ281)=0,"error",""))</f>
        <v/>
      </c>
    </row>
    <row r="282" spans="3:56" x14ac:dyDescent="0.2">
      <c r="C282">
        <v>210</v>
      </c>
      <c r="D282" s="6">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32"/>
        <v>0</v>
      </c>
      <c r="AT282">
        <v>99</v>
      </c>
      <c r="AU282" t="str">
        <f t="shared" si="25"/>
        <v/>
      </c>
      <c r="AV282" t="str">
        <f t="shared" si="31"/>
        <v/>
      </c>
      <c r="AW282" t="str">
        <f t="shared" si="28"/>
        <v/>
      </c>
      <c r="AX282" t="str">
        <f t="shared" si="29"/>
        <v/>
      </c>
      <c r="AY282" t="str">
        <f t="shared" si="26"/>
        <v/>
      </c>
      <c r="AZ282" t="str">
        <f t="shared" si="30"/>
        <v/>
      </c>
      <c r="BA282" t="str">
        <f t="shared" si="27"/>
        <v/>
      </c>
      <c r="BD282" s="23" t="str">
        <f>IF(実施計画様式!F284="","",IF(PRODUCT(D282:AE282)* PRODUCT(AG282:AQ282)=0,"error",""))</f>
        <v/>
      </c>
    </row>
    <row r="283" spans="3:56" x14ac:dyDescent="0.2">
      <c r="C283">
        <v>211</v>
      </c>
      <c r="D283" s="6">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32"/>
        <v>0</v>
      </c>
      <c r="AT283">
        <v>99</v>
      </c>
      <c r="AU283" t="str">
        <f t="shared" si="25"/>
        <v/>
      </c>
      <c r="AV283" t="str">
        <f t="shared" si="31"/>
        <v/>
      </c>
      <c r="AW283" t="str">
        <f t="shared" si="28"/>
        <v/>
      </c>
      <c r="AX283" t="str">
        <f t="shared" si="29"/>
        <v/>
      </c>
      <c r="AY283" t="str">
        <f t="shared" si="26"/>
        <v/>
      </c>
      <c r="AZ283" t="str">
        <f t="shared" si="30"/>
        <v/>
      </c>
      <c r="BA283" t="str">
        <f t="shared" si="27"/>
        <v/>
      </c>
      <c r="BD283" s="23" t="str">
        <f>IF(実施計画様式!F285="","",IF(PRODUCT(D283:AE283)* PRODUCT(AG283:AQ283)=0,"error",""))</f>
        <v/>
      </c>
    </row>
    <row r="284" spans="3:56" x14ac:dyDescent="0.2">
      <c r="C284">
        <v>212</v>
      </c>
      <c r="D284" s="6">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32"/>
        <v>0</v>
      </c>
      <c r="AT284">
        <v>99</v>
      </c>
      <c r="AU284" t="str">
        <f t="shared" si="25"/>
        <v/>
      </c>
      <c r="AV284" t="str">
        <f t="shared" si="31"/>
        <v/>
      </c>
      <c r="AW284" t="str">
        <f t="shared" si="28"/>
        <v/>
      </c>
      <c r="AX284" t="str">
        <f t="shared" si="29"/>
        <v/>
      </c>
      <c r="AY284" t="str">
        <f t="shared" si="26"/>
        <v/>
      </c>
      <c r="AZ284" t="str">
        <f t="shared" si="30"/>
        <v/>
      </c>
      <c r="BA284" t="str">
        <f t="shared" si="27"/>
        <v/>
      </c>
      <c r="BD284" s="23" t="str">
        <f>IF(実施計画様式!F286="","",IF(PRODUCT(D284:AE284)* PRODUCT(AG284:AQ284)=0,"error",""))</f>
        <v/>
      </c>
    </row>
    <row r="285" spans="3:56" x14ac:dyDescent="0.2">
      <c r="C285">
        <v>213</v>
      </c>
      <c r="D285" s="6">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32"/>
        <v>0</v>
      </c>
      <c r="AT285">
        <v>99</v>
      </c>
      <c r="AU285" t="str">
        <f t="shared" si="25"/>
        <v/>
      </c>
      <c r="AV285" t="str">
        <f t="shared" si="31"/>
        <v/>
      </c>
      <c r="AW285" t="str">
        <f t="shared" si="28"/>
        <v/>
      </c>
      <c r="AX285" t="str">
        <f t="shared" si="29"/>
        <v/>
      </c>
      <c r="AY285" t="str">
        <f t="shared" si="26"/>
        <v/>
      </c>
      <c r="AZ285" t="str">
        <f t="shared" si="30"/>
        <v/>
      </c>
      <c r="BA285" t="str">
        <f t="shared" si="27"/>
        <v/>
      </c>
      <c r="BD285" s="23" t="str">
        <f>IF(実施計画様式!F287="","",IF(PRODUCT(D285:AE285)* PRODUCT(AG285:AQ285)=0,"error",""))</f>
        <v/>
      </c>
    </row>
    <row r="286" spans="3:56" x14ac:dyDescent="0.2">
      <c r="C286">
        <v>214</v>
      </c>
      <c r="D286" s="6">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32"/>
        <v>0</v>
      </c>
      <c r="AT286">
        <v>99</v>
      </c>
      <c r="AU286" t="str">
        <f t="shared" si="25"/>
        <v/>
      </c>
      <c r="AV286" t="str">
        <f t="shared" si="31"/>
        <v/>
      </c>
      <c r="AW286" t="str">
        <f t="shared" si="28"/>
        <v/>
      </c>
      <c r="AX286" t="str">
        <f t="shared" si="29"/>
        <v/>
      </c>
      <c r="AY286" t="str">
        <f t="shared" si="26"/>
        <v/>
      </c>
      <c r="AZ286" t="str">
        <f t="shared" si="30"/>
        <v/>
      </c>
      <c r="BA286" t="str">
        <f t="shared" si="27"/>
        <v/>
      </c>
      <c r="BD286" s="23" t="str">
        <f>IF(実施計画様式!F288="","",IF(PRODUCT(D286:AE286)* PRODUCT(AG286:AQ286)=0,"error",""))</f>
        <v/>
      </c>
    </row>
    <row r="287" spans="3:56" x14ac:dyDescent="0.2">
      <c r="C287">
        <v>215</v>
      </c>
      <c r="D287" s="6">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32"/>
        <v>0</v>
      </c>
      <c r="AT287">
        <v>99</v>
      </c>
      <c r="AU287" t="str">
        <f t="shared" si="25"/>
        <v/>
      </c>
      <c r="AV287" t="str">
        <f t="shared" si="31"/>
        <v/>
      </c>
      <c r="AW287" t="str">
        <f t="shared" si="28"/>
        <v/>
      </c>
      <c r="AX287" t="str">
        <f t="shared" si="29"/>
        <v/>
      </c>
      <c r="AY287" t="str">
        <f t="shared" si="26"/>
        <v/>
      </c>
      <c r="AZ287" t="str">
        <f t="shared" si="30"/>
        <v/>
      </c>
      <c r="BA287" t="str">
        <f t="shared" si="27"/>
        <v/>
      </c>
      <c r="BD287" s="23" t="str">
        <f>IF(実施計画様式!F289="","",IF(PRODUCT(D287:AE287)* PRODUCT(AG287:AQ287)=0,"error",""))</f>
        <v/>
      </c>
    </row>
    <row r="288" spans="3:56" x14ac:dyDescent="0.2">
      <c r="C288">
        <v>216</v>
      </c>
      <c r="D288" s="6">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32"/>
        <v>0</v>
      </c>
      <c r="AT288">
        <v>99</v>
      </c>
      <c r="AU288" t="str">
        <f t="shared" si="25"/>
        <v/>
      </c>
      <c r="AV288" t="str">
        <f t="shared" si="31"/>
        <v/>
      </c>
      <c r="AW288" t="str">
        <f t="shared" si="28"/>
        <v/>
      </c>
      <c r="AX288" t="str">
        <f t="shared" si="29"/>
        <v/>
      </c>
      <c r="AY288" t="str">
        <f t="shared" si="26"/>
        <v/>
      </c>
      <c r="AZ288" t="str">
        <f t="shared" si="30"/>
        <v/>
      </c>
      <c r="BA288" t="str">
        <f t="shared" si="27"/>
        <v/>
      </c>
      <c r="BD288" s="23" t="str">
        <f>IF(実施計画様式!F290="","",IF(PRODUCT(D288:AE288)* PRODUCT(AG288:AQ288)=0,"error",""))</f>
        <v/>
      </c>
    </row>
    <row r="289" spans="3:56" x14ac:dyDescent="0.2">
      <c r="C289">
        <v>217</v>
      </c>
      <c r="D289" s="6">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32"/>
        <v>0</v>
      </c>
      <c r="AT289">
        <v>99</v>
      </c>
      <c r="AU289" t="str">
        <f t="shared" si="25"/>
        <v/>
      </c>
      <c r="AV289" t="str">
        <f t="shared" si="31"/>
        <v/>
      </c>
      <c r="AW289" t="str">
        <f t="shared" si="28"/>
        <v/>
      </c>
      <c r="AX289" t="str">
        <f t="shared" si="29"/>
        <v/>
      </c>
      <c r="AY289" t="str">
        <f t="shared" si="26"/>
        <v/>
      </c>
      <c r="AZ289" t="str">
        <f t="shared" si="30"/>
        <v/>
      </c>
      <c r="BA289" t="str">
        <f t="shared" si="27"/>
        <v/>
      </c>
      <c r="BD289" s="23" t="str">
        <f>IF(実施計画様式!F291="","",IF(PRODUCT(D289:AE289)* PRODUCT(AG289:AQ289)=0,"error",""))</f>
        <v/>
      </c>
    </row>
    <row r="290" spans="3:56" x14ac:dyDescent="0.2">
      <c r="C290">
        <v>218</v>
      </c>
      <c r="D290" s="6">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32"/>
        <v>0</v>
      </c>
      <c r="AT290">
        <v>99</v>
      </c>
      <c r="AU290" t="str">
        <f t="shared" si="25"/>
        <v/>
      </c>
      <c r="AV290" t="str">
        <f t="shared" si="31"/>
        <v/>
      </c>
      <c r="AW290" t="str">
        <f t="shared" si="28"/>
        <v/>
      </c>
      <c r="AX290" t="str">
        <f t="shared" si="29"/>
        <v/>
      </c>
      <c r="AY290" t="str">
        <f t="shared" si="26"/>
        <v/>
      </c>
      <c r="AZ290" t="str">
        <f t="shared" si="30"/>
        <v/>
      </c>
      <c r="BA290" t="str">
        <f t="shared" si="27"/>
        <v/>
      </c>
      <c r="BD290" s="23" t="str">
        <f>IF(実施計画様式!F292="","",IF(PRODUCT(D290:AE290)* PRODUCT(AG290:AQ290)=0,"error",""))</f>
        <v/>
      </c>
    </row>
    <row r="291" spans="3:56" x14ac:dyDescent="0.2">
      <c r="C291">
        <v>219</v>
      </c>
      <c r="D291" s="6">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32"/>
        <v>0</v>
      </c>
      <c r="AT291">
        <v>99</v>
      </c>
      <c r="AU291" t="str">
        <f t="shared" si="25"/>
        <v/>
      </c>
      <c r="AV291" t="str">
        <f t="shared" si="31"/>
        <v/>
      </c>
      <c r="AW291" t="str">
        <f t="shared" si="28"/>
        <v/>
      </c>
      <c r="AX291" t="str">
        <f t="shared" si="29"/>
        <v/>
      </c>
      <c r="AY291" t="str">
        <f t="shared" si="26"/>
        <v/>
      </c>
      <c r="AZ291" t="str">
        <f t="shared" si="30"/>
        <v/>
      </c>
      <c r="BA291" t="str">
        <f t="shared" si="27"/>
        <v/>
      </c>
      <c r="BD291" s="23" t="str">
        <f>IF(実施計画様式!F293="","",IF(PRODUCT(D291:AE291)* PRODUCT(AG291:AQ291)=0,"error",""))</f>
        <v/>
      </c>
    </row>
    <row r="292" spans="3:56" x14ac:dyDescent="0.2">
      <c r="C292">
        <v>220</v>
      </c>
      <c r="D292" s="6">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32"/>
        <v>0</v>
      </c>
      <c r="AT292">
        <v>99</v>
      </c>
      <c r="AU292" t="str">
        <f t="shared" si="25"/>
        <v/>
      </c>
      <c r="AV292" t="str">
        <f t="shared" si="31"/>
        <v/>
      </c>
      <c r="AW292" t="str">
        <f t="shared" si="28"/>
        <v/>
      </c>
      <c r="AX292" t="str">
        <f t="shared" si="29"/>
        <v/>
      </c>
      <c r="AY292" t="str">
        <f t="shared" si="26"/>
        <v/>
      </c>
      <c r="AZ292" t="str">
        <f t="shared" si="30"/>
        <v/>
      </c>
      <c r="BA292" t="str">
        <f t="shared" si="27"/>
        <v/>
      </c>
      <c r="BD292" s="23" t="str">
        <f>IF(実施計画様式!F294="","",IF(PRODUCT(D292:AE292)* PRODUCT(AG292:AQ292)=0,"error",""))</f>
        <v/>
      </c>
    </row>
    <row r="293" spans="3:56" x14ac:dyDescent="0.2">
      <c r="C293">
        <v>221</v>
      </c>
      <c r="D293" s="6">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32"/>
        <v>0</v>
      </c>
      <c r="AT293">
        <v>99</v>
      </c>
      <c r="AU293" t="str">
        <f t="shared" si="25"/>
        <v/>
      </c>
      <c r="AV293" t="str">
        <f t="shared" si="31"/>
        <v/>
      </c>
      <c r="AW293" t="str">
        <f t="shared" si="28"/>
        <v/>
      </c>
      <c r="AX293" t="str">
        <f t="shared" si="29"/>
        <v/>
      </c>
      <c r="AY293" t="str">
        <f t="shared" si="26"/>
        <v/>
      </c>
      <c r="AZ293" t="str">
        <f t="shared" si="30"/>
        <v/>
      </c>
      <c r="BA293" t="str">
        <f t="shared" si="27"/>
        <v/>
      </c>
      <c r="BD293" s="23" t="str">
        <f>IF(実施計画様式!F295="","",IF(PRODUCT(D293:AE293)* PRODUCT(AG293:AQ293)=0,"error",""))</f>
        <v/>
      </c>
    </row>
    <row r="294" spans="3:56" x14ac:dyDescent="0.2">
      <c r="C294">
        <v>222</v>
      </c>
      <c r="D294" s="6">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32"/>
        <v>0</v>
      </c>
      <c r="AT294">
        <v>99</v>
      </c>
      <c r="AU294" t="str">
        <f t="shared" si="25"/>
        <v/>
      </c>
      <c r="AV294" t="str">
        <f t="shared" si="31"/>
        <v/>
      </c>
      <c r="AW294" t="str">
        <f t="shared" si="28"/>
        <v/>
      </c>
      <c r="AX294" t="str">
        <f t="shared" si="29"/>
        <v/>
      </c>
      <c r="AY294" t="str">
        <f t="shared" si="26"/>
        <v/>
      </c>
      <c r="AZ294" t="str">
        <f t="shared" si="30"/>
        <v/>
      </c>
      <c r="BA294" t="str">
        <f t="shared" si="27"/>
        <v/>
      </c>
      <c r="BD294" s="23" t="str">
        <f>IF(実施計画様式!F296="","",IF(PRODUCT(D294:AE294)* PRODUCT(AG294:AQ294)=0,"error",""))</f>
        <v/>
      </c>
    </row>
    <row r="295" spans="3:56" x14ac:dyDescent="0.2">
      <c r="C295">
        <v>223</v>
      </c>
      <c r="D295" s="6">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32"/>
        <v>0</v>
      </c>
      <c r="AT295">
        <v>99</v>
      </c>
      <c r="AU295" t="str">
        <f t="shared" si="25"/>
        <v/>
      </c>
      <c r="AV295" t="str">
        <f t="shared" si="31"/>
        <v/>
      </c>
      <c r="AW295" t="str">
        <f t="shared" si="28"/>
        <v/>
      </c>
      <c r="AX295" t="str">
        <f t="shared" si="29"/>
        <v/>
      </c>
      <c r="AY295" t="str">
        <f t="shared" si="26"/>
        <v/>
      </c>
      <c r="AZ295" t="str">
        <f t="shared" si="30"/>
        <v/>
      </c>
      <c r="BA295" t="str">
        <f t="shared" si="27"/>
        <v/>
      </c>
      <c r="BD295" s="23" t="str">
        <f>IF(実施計画様式!F297="","",IF(PRODUCT(D295:AE295)* PRODUCT(AG295:AQ295)=0,"error",""))</f>
        <v/>
      </c>
    </row>
    <row r="296" spans="3:56" x14ac:dyDescent="0.2">
      <c r="C296">
        <v>224</v>
      </c>
      <c r="D296" s="6">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32"/>
        <v>0</v>
      </c>
      <c r="AT296">
        <v>99</v>
      </c>
      <c r="AU296" t="str">
        <f t="shared" si="25"/>
        <v/>
      </c>
      <c r="AV296" t="str">
        <f t="shared" si="31"/>
        <v/>
      </c>
      <c r="AW296" t="str">
        <f t="shared" si="28"/>
        <v/>
      </c>
      <c r="AX296" t="str">
        <f t="shared" si="29"/>
        <v/>
      </c>
      <c r="AY296" t="str">
        <f t="shared" si="26"/>
        <v/>
      </c>
      <c r="AZ296" t="str">
        <f t="shared" si="30"/>
        <v/>
      </c>
      <c r="BA296" t="str">
        <f t="shared" si="27"/>
        <v/>
      </c>
      <c r="BD296" s="23" t="str">
        <f>IF(実施計画様式!F298="","",IF(PRODUCT(D296:AE296)* PRODUCT(AG296:AQ296)=0,"error",""))</f>
        <v/>
      </c>
    </row>
    <row r="297" spans="3:56" x14ac:dyDescent="0.2">
      <c r="C297">
        <v>225</v>
      </c>
      <c r="D297" s="6">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32"/>
        <v>0</v>
      </c>
      <c r="AT297">
        <v>99</v>
      </c>
      <c r="AU297" t="str">
        <f t="shared" si="25"/>
        <v/>
      </c>
      <c r="AV297" t="str">
        <f t="shared" si="31"/>
        <v/>
      </c>
      <c r="AW297" t="str">
        <f t="shared" si="28"/>
        <v/>
      </c>
      <c r="AX297" t="str">
        <f t="shared" si="29"/>
        <v/>
      </c>
      <c r="AY297" t="str">
        <f t="shared" si="26"/>
        <v/>
      </c>
      <c r="AZ297" t="str">
        <f t="shared" si="30"/>
        <v/>
      </c>
      <c r="BA297" t="str">
        <f t="shared" si="27"/>
        <v/>
      </c>
      <c r="BD297" s="23" t="str">
        <f>IF(実施計画様式!F299="","",IF(PRODUCT(D297:AE297)* PRODUCT(AG297:AQ297)=0,"error",""))</f>
        <v/>
      </c>
    </row>
    <row r="298" spans="3:56" x14ac:dyDescent="0.2">
      <c r="C298">
        <v>226</v>
      </c>
      <c r="D298" s="6">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32"/>
        <v>0</v>
      </c>
      <c r="AT298">
        <v>99</v>
      </c>
      <c r="AU298" t="str">
        <f t="shared" si="25"/>
        <v/>
      </c>
      <c r="AV298" t="str">
        <f t="shared" si="31"/>
        <v/>
      </c>
      <c r="AW298" t="str">
        <f t="shared" si="28"/>
        <v/>
      </c>
      <c r="AX298" t="str">
        <f t="shared" si="29"/>
        <v/>
      </c>
      <c r="AY298" t="str">
        <f t="shared" si="26"/>
        <v/>
      </c>
      <c r="AZ298" t="str">
        <f t="shared" si="30"/>
        <v/>
      </c>
      <c r="BA298" t="str">
        <f t="shared" si="27"/>
        <v/>
      </c>
      <c r="BD298" s="23" t="str">
        <f>IF(実施計画様式!F300="","",IF(PRODUCT(D298:AE298)* PRODUCT(AG298:AQ298)=0,"error",""))</f>
        <v/>
      </c>
    </row>
    <row r="299" spans="3:56" x14ac:dyDescent="0.2">
      <c r="C299">
        <v>227</v>
      </c>
      <c r="D299" s="6">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32"/>
        <v>0</v>
      </c>
      <c r="AT299">
        <v>99</v>
      </c>
      <c r="AU299" t="str">
        <f t="shared" si="25"/>
        <v/>
      </c>
      <c r="AV299" t="str">
        <f t="shared" si="31"/>
        <v/>
      </c>
      <c r="AW299" t="str">
        <f t="shared" si="28"/>
        <v/>
      </c>
      <c r="AX299" t="str">
        <f t="shared" si="29"/>
        <v/>
      </c>
      <c r="AY299" t="str">
        <f t="shared" si="26"/>
        <v/>
      </c>
      <c r="AZ299" t="str">
        <f t="shared" si="30"/>
        <v/>
      </c>
      <c r="BA299" t="str">
        <f t="shared" si="27"/>
        <v/>
      </c>
      <c r="BD299" s="23" t="str">
        <f>IF(実施計画様式!F301="","",IF(PRODUCT(D299:AE299)* PRODUCT(AG299:AQ299)=0,"error",""))</f>
        <v/>
      </c>
    </row>
    <row r="300" spans="3:56" x14ac:dyDescent="0.2">
      <c r="C300">
        <v>228</v>
      </c>
      <c r="D300" s="6">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32"/>
        <v>0</v>
      </c>
      <c r="AT300">
        <v>99</v>
      </c>
      <c r="AU300" t="str">
        <f t="shared" si="25"/>
        <v/>
      </c>
      <c r="AV300" t="str">
        <f t="shared" si="31"/>
        <v/>
      </c>
      <c r="AW300" t="str">
        <f t="shared" si="28"/>
        <v/>
      </c>
      <c r="AX300" t="str">
        <f t="shared" si="29"/>
        <v/>
      </c>
      <c r="AY300" t="str">
        <f t="shared" si="26"/>
        <v/>
      </c>
      <c r="AZ300" t="str">
        <f t="shared" si="30"/>
        <v/>
      </c>
      <c r="BA300" t="str">
        <f t="shared" si="27"/>
        <v/>
      </c>
      <c r="BD300" s="23" t="str">
        <f>IF(実施計画様式!F302="","",IF(PRODUCT(D300:AE300)* PRODUCT(AG300:AQ300)=0,"error",""))</f>
        <v/>
      </c>
    </row>
    <row r="301" spans="3:56" x14ac:dyDescent="0.2">
      <c r="C301">
        <v>229</v>
      </c>
      <c r="D301" s="6">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32"/>
        <v>0</v>
      </c>
      <c r="AT301">
        <v>99</v>
      </c>
      <c r="AU301" t="str">
        <f t="shared" si="25"/>
        <v/>
      </c>
      <c r="AV301" t="str">
        <f t="shared" si="31"/>
        <v/>
      </c>
      <c r="AW301" t="str">
        <f t="shared" si="28"/>
        <v/>
      </c>
      <c r="AX301" t="str">
        <f t="shared" si="29"/>
        <v/>
      </c>
      <c r="AY301" t="str">
        <f t="shared" si="26"/>
        <v/>
      </c>
      <c r="AZ301" t="str">
        <f t="shared" si="30"/>
        <v/>
      </c>
      <c r="BA301" t="str">
        <f t="shared" si="27"/>
        <v/>
      </c>
      <c r="BD301" s="23" t="str">
        <f>IF(実施計画様式!F303="","",IF(PRODUCT(D301:AE301)* PRODUCT(AG301:AQ301)=0,"error",""))</f>
        <v/>
      </c>
    </row>
    <row r="302" spans="3:56" x14ac:dyDescent="0.2">
      <c r="C302">
        <v>230</v>
      </c>
      <c r="D302" s="6">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32"/>
        <v>0</v>
      </c>
      <c r="AT302">
        <v>99</v>
      </c>
      <c r="AU302" t="str">
        <f t="shared" si="25"/>
        <v/>
      </c>
      <c r="AV302" t="str">
        <f t="shared" si="31"/>
        <v/>
      </c>
      <c r="AW302" t="str">
        <f t="shared" si="28"/>
        <v/>
      </c>
      <c r="AX302" t="str">
        <f t="shared" si="29"/>
        <v/>
      </c>
      <c r="AY302" t="str">
        <f t="shared" si="26"/>
        <v/>
      </c>
      <c r="AZ302" t="str">
        <f t="shared" si="30"/>
        <v/>
      </c>
      <c r="BA302" t="str">
        <f t="shared" si="27"/>
        <v/>
      </c>
      <c r="BD302" s="23" t="str">
        <f>IF(実施計画様式!F304="","",IF(PRODUCT(D302:AE302)* PRODUCT(AG302:AQ302)=0,"error",""))</f>
        <v/>
      </c>
    </row>
    <row r="303" spans="3:56" x14ac:dyDescent="0.2">
      <c r="C303">
        <v>231</v>
      </c>
      <c r="D303" s="6">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32"/>
        <v>0</v>
      </c>
      <c r="AT303">
        <v>99</v>
      </c>
      <c r="AU303" t="str">
        <f t="shared" si="25"/>
        <v/>
      </c>
      <c r="AV303" t="str">
        <f t="shared" si="31"/>
        <v/>
      </c>
      <c r="AW303" t="str">
        <f t="shared" si="28"/>
        <v/>
      </c>
      <c r="AX303" t="str">
        <f t="shared" si="29"/>
        <v/>
      </c>
      <c r="AY303" t="str">
        <f t="shared" si="26"/>
        <v/>
      </c>
      <c r="AZ303" t="str">
        <f t="shared" si="30"/>
        <v/>
      </c>
      <c r="BA303" t="str">
        <f t="shared" si="27"/>
        <v/>
      </c>
      <c r="BD303" s="23" t="str">
        <f>IF(実施計画様式!F305="","",IF(PRODUCT(D303:AE303)* PRODUCT(AG303:AQ303)=0,"error",""))</f>
        <v/>
      </c>
    </row>
    <row r="304" spans="3:56" x14ac:dyDescent="0.2">
      <c r="C304">
        <v>232</v>
      </c>
      <c r="D304" s="6">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32"/>
        <v>0</v>
      </c>
      <c r="AT304">
        <v>99</v>
      </c>
      <c r="AU304" t="str">
        <f t="shared" si="25"/>
        <v/>
      </c>
      <c r="AV304" t="str">
        <f t="shared" si="31"/>
        <v/>
      </c>
      <c r="AW304" t="str">
        <f t="shared" si="28"/>
        <v/>
      </c>
      <c r="AX304" t="str">
        <f t="shared" si="29"/>
        <v/>
      </c>
      <c r="AY304" t="str">
        <f t="shared" si="26"/>
        <v/>
      </c>
      <c r="AZ304" t="str">
        <f t="shared" si="30"/>
        <v/>
      </c>
      <c r="BA304" t="str">
        <f t="shared" si="27"/>
        <v/>
      </c>
      <c r="BD304" s="23" t="str">
        <f>IF(実施計画様式!F306="","",IF(PRODUCT(D304:AE304)* PRODUCT(AG304:AQ304)=0,"error",""))</f>
        <v/>
      </c>
    </row>
    <row r="305" spans="3:56" x14ac:dyDescent="0.2">
      <c r="C305">
        <v>233</v>
      </c>
      <c r="D305" s="6">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32"/>
        <v>0</v>
      </c>
      <c r="AT305">
        <v>99</v>
      </c>
      <c r="AU305" t="str">
        <f t="shared" si="25"/>
        <v/>
      </c>
      <c r="AV305" t="str">
        <f t="shared" si="31"/>
        <v/>
      </c>
      <c r="AW305" t="str">
        <f t="shared" si="28"/>
        <v/>
      </c>
      <c r="AX305" t="str">
        <f t="shared" si="29"/>
        <v/>
      </c>
      <c r="AY305" t="str">
        <f t="shared" si="26"/>
        <v/>
      </c>
      <c r="AZ305" t="str">
        <f t="shared" si="30"/>
        <v/>
      </c>
      <c r="BA305" t="str">
        <f t="shared" si="27"/>
        <v/>
      </c>
      <c r="BD305" s="23" t="str">
        <f>IF(実施計画様式!F307="","",IF(PRODUCT(D305:AE305)* PRODUCT(AG305:AQ305)=0,"error",""))</f>
        <v/>
      </c>
    </row>
    <row r="306" spans="3:56" x14ac:dyDescent="0.2">
      <c r="C306">
        <v>234</v>
      </c>
      <c r="D306" s="6">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32"/>
        <v>0</v>
      </c>
      <c r="AT306">
        <v>99</v>
      </c>
      <c r="AU306" t="str">
        <f t="shared" si="25"/>
        <v/>
      </c>
      <c r="AV306" t="str">
        <f t="shared" si="31"/>
        <v/>
      </c>
      <c r="AW306" t="str">
        <f t="shared" si="28"/>
        <v/>
      </c>
      <c r="AX306" t="str">
        <f t="shared" si="29"/>
        <v/>
      </c>
      <c r="AY306" t="str">
        <f t="shared" si="26"/>
        <v/>
      </c>
      <c r="AZ306" t="str">
        <f t="shared" si="30"/>
        <v/>
      </c>
      <c r="BA306" t="str">
        <f t="shared" si="27"/>
        <v/>
      </c>
      <c r="BD306" s="23" t="str">
        <f>IF(実施計画様式!F308="","",IF(PRODUCT(D306:AE306)* PRODUCT(AG306:AQ306)=0,"error",""))</f>
        <v/>
      </c>
    </row>
    <row r="307" spans="3:56" x14ac:dyDescent="0.2">
      <c r="C307">
        <v>235</v>
      </c>
      <c r="D307" s="6">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32"/>
        <v>0</v>
      </c>
      <c r="AT307">
        <v>99</v>
      </c>
      <c r="AU307" t="str">
        <f t="shared" si="25"/>
        <v/>
      </c>
      <c r="AV307" t="str">
        <f t="shared" si="31"/>
        <v/>
      </c>
      <c r="AW307" t="str">
        <f t="shared" si="28"/>
        <v/>
      </c>
      <c r="AX307" t="str">
        <f t="shared" si="29"/>
        <v/>
      </c>
      <c r="AY307" t="str">
        <f t="shared" si="26"/>
        <v/>
      </c>
      <c r="AZ307" t="str">
        <f t="shared" si="30"/>
        <v/>
      </c>
      <c r="BA307" t="str">
        <f t="shared" si="27"/>
        <v/>
      </c>
      <c r="BD307" s="23" t="str">
        <f>IF(実施計画様式!F309="","",IF(PRODUCT(D307:AE307)* PRODUCT(AG307:AQ307)=0,"error",""))</f>
        <v/>
      </c>
    </row>
    <row r="308" spans="3:56" x14ac:dyDescent="0.2">
      <c r="C308">
        <v>236</v>
      </c>
      <c r="D308" s="6">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32"/>
        <v>0</v>
      </c>
      <c r="AT308">
        <v>99</v>
      </c>
      <c r="AU308" t="str">
        <f t="shared" si="25"/>
        <v/>
      </c>
      <c r="AV308" t="str">
        <f t="shared" si="31"/>
        <v/>
      </c>
      <c r="AW308" t="str">
        <f t="shared" si="28"/>
        <v/>
      </c>
      <c r="AX308" t="str">
        <f t="shared" si="29"/>
        <v/>
      </c>
      <c r="AY308" t="str">
        <f t="shared" si="26"/>
        <v/>
      </c>
      <c r="AZ308" t="str">
        <f t="shared" si="30"/>
        <v/>
      </c>
      <c r="BA308" t="str">
        <f t="shared" si="27"/>
        <v/>
      </c>
      <c r="BD308" s="23" t="str">
        <f>IF(実施計画様式!F310="","",IF(PRODUCT(D308:AE308)* PRODUCT(AG308:AQ308)=0,"error",""))</f>
        <v/>
      </c>
    </row>
    <row r="309" spans="3:56" x14ac:dyDescent="0.2">
      <c r="C309">
        <v>237</v>
      </c>
      <c r="D309" s="6">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32"/>
        <v>0</v>
      </c>
      <c r="AT309">
        <v>99</v>
      </c>
      <c r="AU309" t="str">
        <f t="shared" si="25"/>
        <v/>
      </c>
      <c r="AV309" t="str">
        <f t="shared" si="31"/>
        <v/>
      </c>
      <c r="AW309" t="str">
        <f t="shared" si="28"/>
        <v/>
      </c>
      <c r="AX309" t="str">
        <f t="shared" si="29"/>
        <v/>
      </c>
      <c r="AY309" t="str">
        <f t="shared" si="26"/>
        <v/>
      </c>
      <c r="AZ309" t="str">
        <f t="shared" si="30"/>
        <v/>
      </c>
      <c r="BA309" t="str">
        <f t="shared" si="27"/>
        <v/>
      </c>
      <c r="BD309" s="23" t="str">
        <f>IF(実施計画様式!F311="","",IF(PRODUCT(D309:AE309)* PRODUCT(AG309:AQ309)=0,"error",""))</f>
        <v/>
      </c>
    </row>
    <row r="310" spans="3:56" x14ac:dyDescent="0.2">
      <c r="C310">
        <v>238</v>
      </c>
      <c r="D310" s="6">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32"/>
        <v>0</v>
      </c>
      <c r="AT310">
        <v>99</v>
      </c>
      <c r="AU310" t="str">
        <f t="shared" si="25"/>
        <v/>
      </c>
      <c r="AV310" t="str">
        <f t="shared" si="31"/>
        <v/>
      </c>
      <c r="AW310" t="str">
        <f t="shared" si="28"/>
        <v/>
      </c>
      <c r="AX310" t="str">
        <f t="shared" si="29"/>
        <v/>
      </c>
      <c r="AY310" t="str">
        <f t="shared" si="26"/>
        <v/>
      </c>
      <c r="AZ310" t="str">
        <f t="shared" si="30"/>
        <v/>
      </c>
      <c r="BA310" t="str">
        <f t="shared" si="27"/>
        <v/>
      </c>
      <c r="BD310" s="23" t="str">
        <f>IF(実施計画様式!F312="","",IF(PRODUCT(D310:AE310)* PRODUCT(AG310:AQ310)=0,"error",""))</f>
        <v/>
      </c>
    </row>
    <row r="311" spans="3:56" x14ac:dyDescent="0.2">
      <c r="C311">
        <v>239</v>
      </c>
      <c r="D311" s="6">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32"/>
        <v>0</v>
      </c>
      <c r="AT311">
        <v>99</v>
      </c>
      <c r="AU311" t="str">
        <f t="shared" si="25"/>
        <v/>
      </c>
      <c r="AV311" t="str">
        <f t="shared" si="31"/>
        <v/>
      </c>
      <c r="AW311" t="str">
        <f t="shared" si="28"/>
        <v/>
      </c>
      <c r="AX311" t="str">
        <f t="shared" si="29"/>
        <v/>
      </c>
      <c r="AY311" t="str">
        <f t="shared" si="26"/>
        <v/>
      </c>
      <c r="AZ311" t="str">
        <f t="shared" si="30"/>
        <v/>
      </c>
      <c r="BA311" t="str">
        <f t="shared" si="27"/>
        <v/>
      </c>
      <c r="BD311" s="23" t="str">
        <f>IF(実施計画様式!F313="","",IF(PRODUCT(D311:AE311)* PRODUCT(AG311:AQ311)=0,"error",""))</f>
        <v/>
      </c>
    </row>
    <row r="312" spans="3:56" x14ac:dyDescent="0.2">
      <c r="C312">
        <v>240</v>
      </c>
      <c r="D312" s="6">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32"/>
        <v>0</v>
      </c>
      <c r="AT312">
        <v>99</v>
      </c>
      <c r="AU312" t="str">
        <f t="shared" si="25"/>
        <v/>
      </c>
      <c r="AV312" t="str">
        <f t="shared" si="31"/>
        <v/>
      </c>
      <c r="AW312" t="str">
        <f t="shared" si="28"/>
        <v/>
      </c>
      <c r="AX312" t="str">
        <f t="shared" si="29"/>
        <v/>
      </c>
      <c r="AY312" t="str">
        <f t="shared" si="26"/>
        <v/>
      </c>
      <c r="AZ312" t="str">
        <f t="shared" si="30"/>
        <v/>
      </c>
      <c r="BA312" t="str">
        <f t="shared" si="27"/>
        <v/>
      </c>
      <c r="BD312" s="23" t="str">
        <f>IF(実施計画様式!F314="","",IF(PRODUCT(D312:AE312)* PRODUCT(AG312:AQ312)=0,"error",""))</f>
        <v/>
      </c>
    </row>
    <row r="313" spans="3:56" x14ac:dyDescent="0.2">
      <c r="C313">
        <v>241</v>
      </c>
      <c r="D313" s="6">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32"/>
        <v>0</v>
      </c>
      <c r="AT313">
        <v>99</v>
      </c>
      <c r="AU313" t="str">
        <f t="shared" si="25"/>
        <v/>
      </c>
      <c r="AV313" t="str">
        <f t="shared" si="31"/>
        <v/>
      </c>
      <c r="AW313" t="str">
        <f t="shared" si="28"/>
        <v/>
      </c>
      <c r="AX313" t="str">
        <f t="shared" si="29"/>
        <v/>
      </c>
      <c r="AY313" t="str">
        <f t="shared" si="26"/>
        <v/>
      </c>
      <c r="AZ313" t="str">
        <f t="shared" si="30"/>
        <v/>
      </c>
      <c r="BA313" t="str">
        <f t="shared" si="27"/>
        <v/>
      </c>
      <c r="BD313" s="23" t="str">
        <f>IF(実施計画様式!F315="","",IF(PRODUCT(D313:AE313)* PRODUCT(AG313:AQ313)=0,"error",""))</f>
        <v/>
      </c>
    </row>
    <row r="314" spans="3:56" x14ac:dyDescent="0.2">
      <c r="C314">
        <v>242</v>
      </c>
      <c r="D314" s="6">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32"/>
        <v>0</v>
      </c>
      <c r="AT314">
        <v>99</v>
      </c>
      <c r="AU314" t="str">
        <f t="shared" si="25"/>
        <v/>
      </c>
      <c r="AV314" t="str">
        <f t="shared" si="31"/>
        <v/>
      </c>
      <c r="AW314" t="str">
        <f t="shared" si="28"/>
        <v/>
      </c>
      <c r="AX314" t="str">
        <f t="shared" si="29"/>
        <v/>
      </c>
      <c r="AY314" t="str">
        <f t="shared" si="26"/>
        <v/>
      </c>
      <c r="AZ314" t="str">
        <f t="shared" si="30"/>
        <v/>
      </c>
      <c r="BA314" t="str">
        <f t="shared" si="27"/>
        <v/>
      </c>
      <c r="BD314" s="23" t="str">
        <f>IF(実施計画様式!F316="","",IF(PRODUCT(D314:AE314)* PRODUCT(AG314:AQ314)=0,"error",""))</f>
        <v/>
      </c>
    </row>
    <row r="315" spans="3:56" x14ac:dyDescent="0.2">
      <c r="C315">
        <v>243</v>
      </c>
      <c r="D315" s="6">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32"/>
        <v>0</v>
      </c>
      <c r="AT315">
        <v>99</v>
      </c>
      <c r="AU315" t="str">
        <f t="shared" si="25"/>
        <v/>
      </c>
      <c r="AV315" t="str">
        <f t="shared" si="31"/>
        <v/>
      </c>
      <c r="AW315" t="str">
        <f t="shared" si="28"/>
        <v/>
      </c>
      <c r="AX315" t="str">
        <f t="shared" si="29"/>
        <v/>
      </c>
      <c r="AY315" t="str">
        <f t="shared" si="26"/>
        <v/>
      </c>
      <c r="AZ315" t="str">
        <f t="shared" si="30"/>
        <v/>
      </c>
      <c r="BA315" t="str">
        <f t="shared" si="27"/>
        <v/>
      </c>
      <c r="BD315" s="23" t="str">
        <f>IF(実施計画様式!F317="","",IF(PRODUCT(D315:AE315)* PRODUCT(AG315:AQ315)=0,"error",""))</f>
        <v/>
      </c>
    </row>
    <row r="316" spans="3:56" x14ac:dyDescent="0.2">
      <c r="C316">
        <v>244</v>
      </c>
      <c r="D316" s="6">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32"/>
        <v>0</v>
      </c>
      <c r="AT316">
        <v>99</v>
      </c>
      <c r="AU316" t="str">
        <f t="shared" si="25"/>
        <v/>
      </c>
      <c r="AV316" t="str">
        <f t="shared" si="31"/>
        <v/>
      </c>
      <c r="AW316" t="str">
        <f t="shared" si="28"/>
        <v/>
      </c>
      <c r="AX316" t="str">
        <f t="shared" si="29"/>
        <v/>
      </c>
      <c r="AY316" t="str">
        <f t="shared" si="26"/>
        <v/>
      </c>
      <c r="AZ316" t="str">
        <f t="shared" si="30"/>
        <v/>
      </c>
      <c r="BA316" t="str">
        <f t="shared" si="27"/>
        <v/>
      </c>
      <c r="BD316" s="23" t="str">
        <f>IF(実施計画様式!F318="","",IF(PRODUCT(D316:AE316)* PRODUCT(AG316:AQ316)=0,"error",""))</f>
        <v/>
      </c>
    </row>
    <row r="317" spans="3:56" x14ac:dyDescent="0.2">
      <c r="C317">
        <v>245</v>
      </c>
      <c r="D317" s="6">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32"/>
        <v>0</v>
      </c>
      <c r="AT317">
        <v>99</v>
      </c>
      <c r="AU317" t="str">
        <f t="shared" si="25"/>
        <v/>
      </c>
      <c r="AV317" t="str">
        <f t="shared" si="31"/>
        <v/>
      </c>
      <c r="AW317" t="str">
        <f t="shared" si="28"/>
        <v/>
      </c>
      <c r="AX317" t="str">
        <f t="shared" si="29"/>
        <v/>
      </c>
      <c r="AY317" t="str">
        <f t="shared" si="26"/>
        <v/>
      </c>
      <c r="AZ317" t="str">
        <f t="shared" si="30"/>
        <v/>
      </c>
      <c r="BA317" t="str">
        <f t="shared" si="27"/>
        <v/>
      </c>
      <c r="BD317" s="23" t="str">
        <f>IF(実施計画様式!F319="","",IF(PRODUCT(D317:AE317)* PRODUCT(AG317:AQ317)=0,"error",""))</f>
        <v/>
      </c>
    </row>
    <row r="318" spans="3:56" x14ac:dyDescent="0.2">
      <c r="C318">
        <v>246</v>
      </c>
      <c r="D318" s="6">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32"/>
        <v>0</v>
      </c>
      <c r="AT318">
        <v>99</v>
      </c>
      <c r="AU318" t="str">
        <f t="shared" si="25"/>
        <v/>
      </c>
      <c r="AV318" t="str">
        <f t="shared" si="31"/>
        <v/>
      </c>
      <c r="AW318" t="str">
        <f t="shared" si="28"/>
        <v/>
      </c>
      <c r="AX318" t="str">
        <f t="shared" si="29"/>
        <v/>
      </c>
      <c r="AY318" t="str">
        <f t="shared" si="26"/>
        <v/>
      </c>
      <c r="AZ318" t="str">
        <f t="shared" si="30"/>
        <v/>
      </c>
      <c r="BA318" t="str">
        <f t="shared" si="27"/>
        <v/>
      </c>
      <c r="BD318" s="23" t="str">
        <f>IF(実施計画様式!F320="","",IF(PRODUCT(D318:AE318)* PRODUCT(AG318:AQ318)=0,"error",""))</f>
        <v/>
      </c>
    </row>
    <row r="319" spans="3:56" x14ac:dyDescent="0.2">
      <c r="C319">
        <v>247</v>
      </c>
      <c r="D319" s="6">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32"/>
        <v>0</v>
      </c>
      <c r="AT319">
        <v>99</v>
      </c>
      <c r="AU319" t="str">
        <f t="shared" si="25"/>
        <v/>
      </c>
      <c r="AV319" t="str">
        <f t="shared" si="31"/>
        <v/>
      </c>
      <c r="AW319" t="str">
        <f t="shared" si="28"/>
        <v/>
      </c>
      <c r="AX319" t="str">
        <f t="shared" si="29"/>
        <v/>
      </c>
      <c r="AY319" t="str">
        <f t="shared" si="26"/>
        <v/>
      </c>
      <c r="AZ319" t="str">
        <f t="shared" si="30"/>
        <v/>
      </c>
      <c r="BA319" t="str">
        <f t="shared" si="27"/>
        <v/>
      </c>
      <c r="BD319" s="23" t="str">
        <f>IF(実施計画様式!F321="","",IF(PRODUCT(D319:AE319)* PRODUCT(AG319:AQ319)=0,"error",""))</f>
        <v/>
      </c>
    </row>
    <row r="320" spans="3:56" x14ac:dyDescent="0.2">
      <c r="C320">
        <v>248</v>
      </c>
      <c r="D320" s="6">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32"/>
        <v>0</v>
      </c>
      <c r="AT320">
        <v>99</v>
      </c>
      <c r="AU320" t="str">
        <f t="shared" si="25"/>
        <v/>
      </c>
      <c r="AV320" t="str">
        <f t="shared" si="31"/>
        <v/>
      </c>
      <c r="AW320" t="str">
        <f t="shared" si="28"/>
        <v/>
      </c>
      <c r="AX320" t="str">
        <f t="shared" si="29"/>
        <v/>
      </c>
      <c r="AY320" t="str">
        <f t="shared" si="26"/>
        <v/>
      </c>
      <c r="AZ320" t="str">
        <f t="shared" si="30"/>
        <v/>
      </c>
      <c r="BA320" t="str">
        <f t="shared" si="27"/>
        <v/>
      </c>
      <c r="BD320" s="23" t="str">
        <f>IF(実施計画様式!F322="","",IF(PRODUCT(D320:AE320)* PRODUCT(AG320:AQ320)=0,"error",""))</f>
        <v/>
      </c>
    </row>
    <row r="321" spans="3:56" x14ac:dyDescent="0.2">
      <c r="C321">
        <v>249</v>
      </c>
      <c r="D321" s="6">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32"/>
        <v>0</v>
      </c>
      <c r="AT321">
        <v>99</v>
      </c>
      <c r="AU321" t="str">
        <f t="shared" si="25"/>
        <v/>
      </c>
      <c r="AV321" t="str">
        <f t="shared" si="31"/>
        <v/>
      </c>
      <c r="AW321" t="str">
        <f t="shared" si="28"/>
        <v/>
      </c>
      <c r="AX321" t="str">
        <f t="shared" si="29"/>
        <v/>
      </c>
      <c r="AY321" t="str">
        <f t="shared" si="26"/>
        <v/>
      </c>
      <c r="AZ321" t="str">
        <f t="shared" si="30"/>
        <v/>
      </c>
      <c r="BA321" t="str">
        <f t="shared" si="27"/>
        <v/>
      </c>
      <c r="BD321" s="23" t="str">
        <f>IF(実施計画様式!F323="","",IF(PRODUCT(D321:AE321)* PRODUCT(AG321:AQ321)=0,"error",""))</f>
        <v/>
      </c>
    </row>
    <row r="322" spans="3:56" x14ac:dyDescent="0.2">
      <c r="C322">
        <v>250</v>
      </c>
      <c r="D322" s="6">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32"/>
        <v>0</v>
      </c>
      <c r="AT322">
        <v>99</v>
      </c>
      <c r="AU322" t="str">
        <f t="shared" si="25"/>
        <v/>
      </c>
      <c r="AV322" t="str">
        <f t="shared" si="31"/>
        <v/>
      </c>
      <c r="AW322" t="str">
        <f t="shared" si="28"/>
        <v/>
      </c>
      <c r="AX322" t="str">
        <f t="shared" si="29"/>
        <v/>
      </c>
      <c r="AY322" t="str">
        <f t="shared" si="26"/>
        <v/>
      </c>
      <c r="AZ322" t="str">
        <f t="shared" si="30"/>
        <v/>
      </c>
      <c r="BA322" t="str">
        <f t="shared" si="27"/>
        <v/>
      </c>
      <c r="BD322" s="23" t="str">
        <f>IF(実施計画様式!F324="","",IF(PRODUCT(D322:AE322)* PRODUCT(AG322:AQ322)=0,"error",""))</f>
        <v/>
      </c>
    </row>
    <row r="323" spans="3:56" x14ac:dyDescent="0.2">
      <c r="C323">
        <v>251</v>
      </c>
      <c r="D323" s="6">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32"/>
        <v>0</v>
      </c>
      <c r="AT323">
        <v>99</v>
      </c>
      <c r="AU323" t="str">
        <f t="shared" si="25"/>
        <v/>
      </c>
      <c r="AV323" t="str">
        <f t="shared" si="31"/>
        <v/>
      </c>
      <c r="AW323" t="str">
        <f t="shared" si="28"/>
        <v/>
      </c>
      <c r="AX323" t="str">
        <f t="shared" si="29"/>
        <v/>
      </c>
      <c r="AY323" t="str">
        <f t="shared" si="26"/>
        <v/>
      </c>
      <c r="AZ323" t="str">
        <f t="shared" si="30"/>
        <v/>
      </c>
      <c r="BA323" t="str">
        <f t="shared" si="27"/>
        <v/>
      </c>
      <c r="BD323" s="23" t="str">
        <f>IF(実施計画様式!F325="","",IF(PRODUCT(D323:AE323)* PRODUCT(AG323:AQ323)=0,"error",""))</f>
        <v/>
      </c>
    </row>
    <row r="324" spans="3:56" x14ac:dyDescent="0.2">
      <c r="C324">
        <v>252</v>
      </c>
      <c r="D324" s="6">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32"/>
        <v>0</v>
      </c>
      <c r="AT324">
        <v>99</v>
      </c>
      <c r="AU324" t="str">
        <f t="shared" si="25"/>
        <v/>
      </c>
      <c r="AV324" t="str">
        <f t="shared" si="31"/>
        <v/>
      </c>
      <c r="AW324" t="str">
        <f t="shared" si="28"/>
        <v/>
      </c>
      <c r="AX324" t="str">
        <f t="shared" si="29"/>
        <v/>
      </c>
      <c r="AY324" t="str">
        <f t="shared" si="26"/>
        <v/>
      </c>
      <c r="AZ324" t="str">
        <f t="shared" si="30"/>
        <v/>
      </c>
      <c r="BA324" t="str">
        <f t="shared" si="27"/>
        <v/>
      </c>
      <c r="BD324" s="23" t="str">
        <f>IF(実施計画様式!F326="","",IF(PRODUCT(D324:AE324)* PRODUCT(AG324:AQ324)=0,"error",""))</f>
        <v/>
      </c>
    </row>
    <row r="325" spans="3:56" x14ac:dyDescent="0.2">
      <c r="C325">
        <v>253</v>
      </c>
      <c r="D325" s="6">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32"/>
        <v>0</v>
      </c>
      <c r="AT325">
        <v>99</v>
      </c>
      <c r="AU325" t="str">
        <f t="shared" si="25"/>
        <v/>
      </c>
      <c r="AV325" t="str">
        <f t="shared" si="31"/>
        <v/>
      </c>
      <c r="AW325" t="str">
        <f t="shared" si="28"/>
        <v/>
      </c>
      <c r="AX325" t="str">
        <f t="shared" si="29"/>
        <v/>
      </c>
      <c r="AY325" t="str">
        <f t="shared" si="26"/>
        <v/>
      </c>
      <c r="AZ325" t="str">
        <f t="shared" si="30"/>
        <v/>
      </c>
      <c r="BA325" t="str">
        <f t="shared" si="27"/>
        <v/>
      </c>
      <c r="BD325" s="23" t="str">
        <f>IF(実施計画様式!F327="","",IF(PRODUCT(D325:AE325)* PRODUCT(AG325:AQ325)=0,"error",""))</f>
        <v/>
      </c>
    </row>
    <row r="326" spans="3:56" x14ac:dyDescent="0.2">
      <c r="C326">
        <v>254</v>
      </c>
      <c r="D326" s="6">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32"/>
        <v>0</v>
      </c>
      <c r="AT326">
        <v>99</v>
      </c>
      <c r="AU326" t="str">
        <f t="shared" si="25"/>
        <v/>
      </c>
      <c r="AV326" t="str">
        <f t="shared" si="31"/>
        <v/>
      </c>
      <c r="AW326" t="str">
        <f t="shared" si="28"/>
        <v/>
      </c>
      <c r="AX326" t="str">
        <f t="shared" si="29"/>
        <v/>
      </c>
      <c r="AY326" t="str">
        <f t="shared" si="26"/>
        <v/>
      </c>
      <c r="AZ326" t="str">
        <f t="shared" si="30"/>
        <v/>
      </c>
      <c r="BA326" t="str">
        <f t="shared" si="27"/>
        <v/>
      </c>
      <c r="BD326" s="23" t="str">
        <f>IF(実施計画様式!F328="","",IF(PRODUCT(D326:AE326)* PRODUCT(AG326:AQ326)=0,"error",""))</f>
        <v/>
      </c>
    </row>
    <row r="327" spans="3:56" x14ac:dyDescent="0.2">
      <c r="C327">
        <v>255</v>
      </c>
      <c r="D327" s="6">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32"/>
        <v>0</v>
      </c>
      <c r="AT327">
        <v>99</v>
      </c>
      <c r="AU327" t="str">
        <f t="shared" si="25"/>
        <v/>
      </c>
      <c r="AV327" t="str">
        <f t="shared" si="31"/>
        <v/>
      </c>
      <c r="AW327" t="str">
        <f t="shared" si="28"/>
        <v/>
      </c>
      <c r="AX327" t="str">
        <f t="shared" si="29"/>
        <v/>
      </c>
      <c r="AY327" t="str">
        <f t="shared" si="26"/>
        <v/>
      </c>
      <c r="AZ327" t="str">
        <f t="shared" si="30"/>
        <v/>
      </c>
      <c r="BA327" t="str">
        <f t="shared" si="27"/>
        <v/>
      </c>
      <c r="BD327" s="23" t="str">
        <f>IF(実施計画様式!F329="","",IF(PRODUCT(D327:AE327)* PRODUCT(AG327:AQ327)=0,"error",""))</f>
        <v/>
      </c>
    </row>
    <row r="328" spans="3:56" x14ac:dyDescent="0.2">
      <c r="C328">
        <v>256</v>
      </c>
      <c r="D328" s="6">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32"/>
        <v>0</v>
      </c>
      <c r="AT328">
        <v>99</v>
      </c>
      <c r="AU328" t="str">
        <f t="shared" si="25"/>
        <v/>
      </c>
      <c r="AV328" t="str">
        <f t="shared" si="31"/>
        <v/>
      </c>
      <c r="AW328" t="str">
        <f t="shared" si="28"/>
        <v/>
      </c>
      <c r="AX328" t="str">
        <f t="shared" si="29"/>
        <v/>
      </c>
      <c r="AY328" t="str">
        <f t="shared" si="26"/>
        <v/>
      </c>
      <c r="AZ328" t="str">
        <f t="shared" si="30"/>
        <v/>
      </c>
      <c r="BA328" t="str">
        <f t="shared" si="27"/>
        <v/>
      </c>
      <c r="BD328" s="23" t="str">
        <f>IF(実施計画様式!F330="","",IF(PRODUCT(D328:AE328)* PRODUCT(AG328:AQ328)=0,"error",""))</f>
        <v/>
      </c>
    </row>
    <row r="329" spans="3:56" x14ac:dyDescent="0.2">
      <c r="C329">
        <v>257</v>
      </c>
      <c r="D329" s="6">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32"/>
        <v>0</v>
      </c>
      <c r="AT329">
        <v>99</v>
      </c>
      <c r="AU329" t="str">
        <f t="shared" si="25"/>
        <v/>
      </c>
      <c r="AV329" t="str">
        <f t="shared" si="31"/>
        <v/>
      </c>
      <c r="AW329" t="str">
        <f t="shared" si="28"/>
        <v/>
      </c>
      <c r="AX329" t="str">
        <f t="shared" si="29"/>
        <v/>
      </c>
      <c r="AY329" t="str">
        <f t="shared" si="26"/>
        <v/>
      </c>
      <c r="AZ329" t="str">
        <f t="shared" si="30"/>
        <v/>
      </c>
      <c r="BA329" t="str">
        <f t="shared" si="27"/>
        <v/>
      </c>
      <c r="BD329" s="23" t="str">
        <f>IF(実施計画様式!F331="","",IF(PRODUCT(D329:AE329)* PRODUCT(AG329:AQ329)=0,"error",""))</f>
        <v/>
      </c>
    </row>
    <row r="330" spans="3:56" x14ac:dyDescent="0.2">
      <c r="C330">
        <v>258</v>
      </c>
      <c r="D330" s="6">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32"/>
        <v>0</v>
      </c>
      <c r="AT330">
        <v>99</v>
      </c>
      <c r="AU330" t="str">
        <f t="shared" si="25"/>
        <v/>
      </c>
      <c r="AV330" t="str">
        <f t="shared" si="31"/>
        <v/>
      </c>
      <c r="AW330" t="str">
        <f t="shared" si="28"/>
        <v/>
      </c>
      <c r="AX330" t="str">
        <f t="shared" si="29"/>
        <v/>
      </c>
      <c r="AY330" t="str">
        <f t="shared" si="26"/>
        <v/>
      </c>
      <c r="AZ330" t="str">
        <f t="shared" si="30"/>
        <v/>
      </c>
      <c r="BA330" t="str">
        <f t="shared" si="27"/>
        <v/>
      </c>
      <c r="BD330" s="23" t="str">
        <f>IF(実施計画様式!F332="","",IF(PRODUCT(D330:AE330)* PRODUCT(AG330:AQ330)=0,"error",""))</f>
        <v/>
      </c>
    </row>
    <row r="331" spans="3:56" x14ac:dyDescent="0.2">
      <c r="C331">
        <v>259</v>
      </c>
      <c r="D331" s="6">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32"/>
        <v>0</v>
      </c>
      <c r="AT331">
        <v>99</v>
      </c>
      <c r="AU331" t="str">
        <f t="shared" si="25"/>
        <v/>
      </c>
      <c r="AV331" t="str">
        <f t="shared" si="31"/>
        <v/>
      </c>
      <c r="AW331" t="str">
        <f t="shared" si="28"/>
        <v/>
      </c>
      <c r="AX331" t="str">
        <f t="shared" si="29"/>
        <v/>
      </c>
      <c r="AY331" t="str">
        <f t="shared" si="26"/>
        <v/>
      </c>
      <c r="AZ331" t="str">
        <f t="shared" si="30"/>
        <v/>
      </c>
      <c r="BA331" t="str">
        <f t="shared" si="27"/>
        <v/>
      </c>
      <c r="BD331" s="23" t="str">
        <f>IF(実施計画様式!F333="","",IF(PRODUCT(D331:AE331)* PRODUCT(AG331:AQ331)=0,"error",""))</f>
        <v/>
      </c>
    </row>
    <row r="332" spans="3:56" x14ac:dyDescent="0.2">
      <c r="C332">
        <v>260</v>
      </c>
      <c r="D332" s="6">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32"/>
        <v>0</v>
      </c>
      <c r="AT332">
        <v>99</v>
      </c>
      <c r="AU332" t="str">
        <f t="shared" si="25"/>
        <v/>
      </c>
      <c r="AV332" t="str">
        <f t="shared" si="31"/>
        <v/>
      </c>
      <c r="AW332" t="str">
        <f t="shared" si="28"/>
        <v/>
      </c>
      <c r="AX332" t="str">
        <f t="shared" si="29"/>
        <v/>
      </c>
      <c r="AY332" t="str">
        <f t="shared" si="26"/>
        <v/>
      </c>
      <c r="AZ332" t="str">
        <f t="shared" si="30"/>
        <v/>
      </c>
      <c r="BA332" t="str">
        <f t="shared" si="27"/>
        <v/>
      </c>
      <c r="BD332" s="23" t="str">
        <f>IF(実施計画様式!F334="","",IF(PRODUCT(D332:AE332)* PRODUCT(AG332:AQ332)=0,"error",""))</f>
        <v/>
      </c>
    </row>
    <row r="333" spans="3:56" x14ac:dyDescent="0.2">
      <c r="C333">
        <v>261</v>
      </c>
      <c r="D333" s="6">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32"/>
        <v>0</v>
      </c>
      <c r="AT333">
        <v>99</v>
      </c>
      <c r="AU333" t="str">
        <f t="shared" si="25"/>
        <v/>
      </c>
      <c r="AV333" t="str">
        <f t="shared" si="31"/>
        <v/>
      </c>
      <c r="AW333" t="str">
        <f t="shared" si="28"/>
        <v/>
      </c>
      <c r="AX333" t="str">
        <f t="shared" si="29"/>
        <v/>
      </c>
      <c r="AY333" t="str">
        <f t="shared" si="26"/>
        <v/>
      </c>
      <c r="AZ333" t="str">
        <f t="shared" si="30"/>
        <v/>
      </c>
      <c r="BA333" t="str">
        <f t="shared" si="27"/>
        <v/>
      </c>
      <c r="BD333" s="23" t="str">
        <f>IF(実施計画様式!F335="","",IF(PRODUCT(D333:AE333)* PRODUCT(AG333:AQ333)=0,"error",""))</f>
        <v/>
      </c>
    </row>
    <row r="334" spans="3:56" x14ac:dyDescent="0.2">
      <c r="C334">
        <v>262</v>
      </c>
      <c r="D334" s="6">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32"/>
        <v>0</v>
      </c>
      <c r="AT334">
        <v>99</v>
      </c>
      <c r="AU334" t="str">
        <f t="shared" ref="AU334:AU397" si="33">IF(D334=4,"予算区分_R7_通常",IF(D334=8,"予算区分_R7_のみ",IF(D334=10,"予算区分_R7_のみ","")))</f>
        <v/>
      </c>
      <c r="AV334" t="str">
        <f t="shared" si="31"/>
        <v/>
      </c>
      <c r="AW334" t="str">
        <f t="shared" si="28"/>
        <v/>
      </c>
      <c r="AX334" t="str">
        <f t="shared" si="29"/>
        <v/>
      </c>
      <c r="AY334" t="str">
        <f t="shared" ref="AY334:AY397" si="34">IF(AJ334=88,"農林水産・食品分野の細分化項目",IF(AJ334=40,"中小企業・小規模事業者の賃上げ環境整備の細分化項目",""))</f>
        <v/>
      </c>
      <c r="AZ334" t="str">
        <f t="shared" si="30"/>
        <v/>
      </c>
      <c r="BA334" t="str">
        <f t="shared" ref="BA334:BA397" si="35">IF(D334=4,AS334,IF(OR(D334=8,D334=10),"事業終期_R7_翌債",""))</f>
        <v/>
      </c>
      <c r="BD334" s="23" t="str">
        <f>IF(実施計画様式!F336="","",IF(PRODUCT(D334:AE334)* PRODUCT(AG334:AQ334)=0,"error",""))</f>
        <v/>
      </c>
    </row>
    <row r="335" spans="3:56" x14ac:dyDescent="0.2">
      <c r="C335">
        <v>263</v>
      </c>
      <c r="D335" s="6">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32"/>
        <v>0</v>
      </c>
      <c r="AT335">
        <v>99</v>
      </c>
      <c r="AU335" t="str">
        <f t="shared" si="33"/>
        <v/>
      </c>
      <c r="AV335" t="str">
        <f t="shared" si="31"/>
        <v/>
      </c>
      <c r="AW335" t="str">
        <f t="shared" ref="AW335:AW398" si="36">IF(D335=4,"種類_推奨事業メニュー_R6補正R7予備",IF(D335=8,"種類_推奨事業メニュー_R6補正R7予備",IF(D335=10,"種類_推奨事業メニュー_R7補正","")))</f>
        <v/>
      </c>
      <c r="AX335" t="str">
        <f t="shared" ref="AX335:AX398" si="37">IF(D335=4,"対象分野_R6",IF(D335=8,"対象分野_R6",IF(D335=10,"対象分野_R7","")))</f>
        <v/>
      </c>
      <c r="AY335" t="str">
        <f t="shared" si="34"/>
        <v/>
      </c>
      <c r="AZ335" t="str">
        <f t="shared" ref="AZ335:AZ398" si="38">IF(D335=4,"",IF(D335=8,"",IF(D335=10,"支援開始時期_R7_翌債","")))</f>
        <v/>
      </c>
      <c r="BA335" t="str">
        <f t="shared" si="35"/>
        <v/>
      </c>
      <c r="BD335" s="23" t="str">
        <f>IF(実施計画様式!F337="","",IF(PRODUCT(D335:AE335)* PRODUCT(AG335:AQ335)=0,"error",""))</f>
        <v/>
      </c>
    </row>
    <row r="336" spans="3:56" x14ac:dyDescent="0.2">
      <c r="C336">
        <v>264</v>
      </c>
      <c r="D336" s="6">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32"/>
        <v>0</v>
      </c>
      <c r="AT336">
        <v>99</v>
      </c>
      <c r="AU336" t="str">
        <f t="shared" si="33"/>
        <v/>
      </c>
      <c r="AV336" t="str">
        <f t="shared" ref="AV336:AV399" si="39">IF(D336=4,"経済対策との関係_R6",IF(D336=8,"経済対策との関係_R7予備",IF(D336=10,"経済対策との関係_R7補正","")))</f>
        <v/>
      </c>
      <c r="AW336" t="str">
        <f t="shared" si="36"/>
        <v/>
      </c>
      <c r="AX336" t="str">
        <f t="shared" si="37"/>
        <v/>
      </c>
      <c r="AY336" t="str">
        <f t="shared" si="34"/>
        <v/>
      </c>
      <c r="AZ336" t="str">
        <f t="shared" si="38"/>
        <v/>
      </c>
      <c r="BA336" t="str">
        <f t="shared" si="35"/>
        <v/>
      </c>
      <c r="BD336" s="23" t="str">
        <f>IF(実施計画様式!F338="","",IF(PRODUCT(D336:AE336)* PRODUCT(AG336:AQ336)=0,"error",""))</f>
        <v/>
      </c>
    </row>
    <row r="337" spans="3:56" x14ac:dyDescent="0.2">
      <c r="C337">
        <v>265</v>
      </c>
      <c r="D337" s="6">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32"/>
        <v>0</v>
      </c>
      <c r="AT337">
        <v>99</v>
      </c>
      <c r="AU337" t="str">
        <f t="shared" si="33"/>
        <v/>
      </c>
      <c r="AV337" t="str">
        <f t="shared" si="39"/>
        <v/>
      </c>
      <c r="AW337" t="str">
        <f t="shared" si="36"/>
        <v/>
      </c>
      <c r="AX337" t="str">
        <f t="shared" si="37"/>
        <v/>
      </c>
      <c r="AY337" t="str">
        <f t="shared" si="34"/>
        <v/>
      </c>
      <c r="AZ337" t="str">
        <f t="shared" si="38"/>
        <v/>
      </c>
      <c r="BA337" t="str">
        <f t="shared" si="35"/>
        <v/>
      </c>
      <c r="BD337" s="23" t="str">
        <f>IF(実施計画様式!F339="","",IF(PRODUCT(D337:AE337)* PRODUCT(AG337:AQ337)=0,"error",""))</f>
        <v/>
      </c>
    </row>
    <row r="338" spans="3:56" x14ac:dyDescent="0.2">
      <c r="C338">
        <v>266</v>
      </c>
      <c r="D338" s="6">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32"/>
        <v>0</v>
      </c>
      <c r="AT338">
        <v>99</v>
      </c>
      <c r="AU338" t="str">
        <f t="shared" si="33"/>
        <v/>
      </c>
      <c r="AV338" t="str">
        <f t="shared" si="39"/>
        <v/>
      </c>
      <c r="AW338" t="str">
        <f t="shared" si="36"/>
        <v/>
      </c>
      <c r="AX338" t="str">
        <f t="shared" si="37"/>
        <v/>
      </c>
      <c r="AY338" t="str">
        <f t="shared" si="34"/>
        <v/>
      </c>
      <c r="AZ338" t="str">
        <f t="shared" si="38"/>
        <v/>
      </c>
      <c r="BA338" t="str">
        <f t="shared" si="35"/>
        <v/>
      </c>
      <c r="BD338" s="23" t="str">
        <f>IF(実施計画様式!F340="","",IF(PRODUCT(D338:AE338)* PRODUCT(AG338:AQ338)=0,"error",""))</f>
        <v/>
      </c>
    </row>
    <row r="339" spans="3:56" x14ac:dyDescent="0.2">
      <c r="C339">
        <v>267</v>
      </c>
      <c r="D339" s="6">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32"/>
        <v>0</v>
      </c>
      <c r="AT339">
        <v>99</v>
      </c>
      <c r="AU339" t="str">
        <f t="shared" si="33"/>
        <v/>
      </c>
      <c r="AV339" t="str">
        <f t="shared" si="39"/>
        <v/>
      </c>
      <c r="AW339" t="str">
        <f t="shared" si="36"/>
        <v/>
      </c>
      <c r="AX339" t="str">
        <f t="shared" si="37"/>
        <v/>
      </c>
      <c r="AY339" t="str">
        <f t="shared" si="34"/>
        <v/>
      </c>
      <c r="AZ339" t="str">
        <f t="shared" si="38"/>
        <v/>
      </c>
      <c r="BA339" t="str">
        <f t="shared" si="35"/>
        <v/>
      </c>
      <c r="BD339" s="23" t="str">
        <f>IF(実施計画様式!F341="","",IF(PRODUCT(D339:AE339)* PRODUCT(AG339:AQ339)=0,"error",""))</f>
        <v/>
      </c>
    </row>
    <row r="340" spans="3:56" x14ac:dyDescent="0.2">
      <c r="C340">
        <v>268</v>
      </c>
      <c r="D340" s="6">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40">IF(AD340=1,"事業終期_R7_通常",IF(AD340=2,"事業終期_R7_基金",0))</f>
        <v>0</v>
      </c>
      <c r="AT340">
        <v>99</v>
      </c>
      <c r="AU340" t="str">
        <f t="shared" si="33"/>
        <v/>
      </c>
      <c r="AV340" t="str">
        <f t="shared" si="39"/>
        <v/>
      </c>
      <c r="AW340" t="str">
        <f t="shared" si="36"/>
        <v/>
      </c>
      <c r="AX340" t="str">
        <f t="shared" si="37"/>
        <v/>
      </c>
      <c r="AY340" t="str">
        <f t="shared" si="34"/>
        <v/>
      </c>
      <c r="AZ340" t="str">
        <f t="shared" si="38"/>
        <v/>
      </c>
      <c r="BA340" t="str">
        <f t="shared" si="35"/>
        <v/>
      </c>
      <c r="BD340" s="23" t="str">
        <f>IF(実施計画様式!F342="","",IF(PRODUCT(D340:AE340)* PRODUCT(AG340:AQ340)=0,"error",""))</f>
        <v/>
      </c>
    </row>
    <row r="341" spans="3:56" x14ac:dyDescent="0.2">
      <c r="C341">
        <v>269</v>
      </c>
      <c r="D341" s="6">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40"/>
        <v>0</v>
      </c>
      <c r="AT341">
        <v>99</v>
      </c>
      <c r="AU341" t="str">
        <f t="shared" si="33"/>
        <v/>
      </c>
      <c r="AV341" t="str">
        <f t="shared" si="39"/>
        <v/>
      </c>
      <c r="AW341" t="str">
        <f t="shared" si="36"/>
        <v/>
      </c>
      <c r="AX341" t="str">
        <f t="shared" si="37"/>
        <v/>
      </c>
      <c r="AY341" t="str">
        <f t="shared" si="34"/>
        <v/>
      </c>
      <c r="AZ341" t="str">
        <f t="shared" si="38"/>
        <v/>
      </c>
      <c r="BA341" t="str">
        <f t="shared" si="35"/>
        <v/>
      </c>
      <c r="BD341" s="23" t="str">
        <f>IF(実施計画様式!F343="","",IF(PRODUCT(D341:AE341)* PRODUCT(AG341:AQ341)=0,"error",""))</f>
        <v/>
      </c>
    </row>
    <row r="342" spans="3:56" x14ac:dyDescent="0.2">
      <c r="C342">
        <v>270</v>
      </c>
      <c r="D342" s="6">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40"/>
        <v>0</v>
      </c>
      <c r="AT342">
        <v>99</v>
      </c>
      <c r="AU342" t="str">
        <f t="shared" si="33"/>
        <v/>
      </c>
      <c r="AV342" t="str">
        <f t="shared" si="39"/>
        <v/>
      </c>
      <c r="AW342" t="str">
        <f t="shared" si="36"/>
        <v/>
      </c>
      <c r="AX342" t="str">
        <f t="shared" si="37"/>
        <v/>
      </c>
      <c r="AY342" t="str">
        <f t="shared" si="34"/>
        <v/>
      </c>
      <c r="AZ342" t="str">
        <f t="shared" si="38"/>
        <v/>
      </c>
      <c r="BA342" t="str">
        <f t="shared" si="35"/>
        <v/>
      </c>
      <c r="BD342" s="23" t="str">
        <f>IF(実施計画様式!F344="","",IF(PRODUCT(D342:AE342)* PRODUCT(AG342:AQ342)=0,"error",""))</f>
        <v/>
      </c>
    </row>
    <row r="343" spans="3:56" x14ac:dyDescent="0.2">
      <c r="C343">
        <v>271</v>
      </c>
      <c r="D343" s="6">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40"/>
        <v>0</v>
      </c>
      <c r="AT343">
        <v>99</v>
      </c>
      <c r="AU343" t="str">
        <f t="shared" si="33"/>
        <v/>
      </c>
      <c r="AV343" t="str">
        <f t="shared" si="39"/>
        <v/>
      </c>
      <c r="AW343" t="str">
        <f t="shared" si="36"/>
        <v/>
      </c>
      <c r="AX343" t="str">
        <f t="shared" si="37"/>
        <v/>
      </c>
      <c r="AY343" t="str">
        <f t="shared" si="34"/>
        <v/>
      </c>
      <c r="AZ343" t="str">
        <f t="shared" si="38"/>
        <v/>
      </c>
      <c r="BA343" t="str">
        <f t="shared" si="35"/>
        <v/>
      </c>
      <c r="BD343" s="23" t="str">
        <f>IF(実施計画様式!F345="","",IF(PRODUCT(D343:AE343)* PRODUCT(AG343:AQ343)=0,"error",""))</f>
        <v/>
      </c>
    </row>
    <row r="344" spans="3:56" x14ac:dyDescent="0.2">
      <c r="C344">
        <v>272</v>
      </c>
      <c r="D344" s="6">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40"/>
        <v>0</v>
      </c>
      <c r="AT344">
        <v>99</v>
      </c>
      <c r="AU344" t="str">
        <f t="shared" si="33"/>
        <v/>
      </c>
      <c r="AV344" t="str">
        <f t="shared" si="39"/>
        <v/>
      </c>
      <c r="AW344" t="str">
        <f t="shared" si="36"/>
        <v/>
      </c>
      <c r="AX344" t="str">
        <f t="shared" si="37"/>
        <v/>
      </c>
      <c r="AY344" t="str">
        <f t="shared" si="34"/>
        <v/>
      </c>
      <c r="AZ344" t="str">
        <f t="shared" si="38"/>
        <v/>
      </c>
      <c r="BA344" t="str">
        <f t="shared" si="35"/>
        <v/>
      </c>
      <c r="BD344" s="23" t="str">
        <f>IF(実施計画様式!F346="","",IF(PRODUCT(D344:AE344)* PRODUCT(AG344:AQ344)=0,"error",""))</f>
        <v/>
      </c>
    </row>
    <row r="345" spans="3:56" x14ac:dyDescent="0.2">
      <c r="C345">
        <v>273</v>
      </c>
      <c r="D345" s="6">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40"/>
        <v>0</v>
      </c>
      <c r="AT345">
        <v>99</v>
      </c>
      <c r="AU345" t="str">
        <f t="shared" si="33"/>
        <v/>
      </c>
      <c r="AV345" t="str">
        <f t="shared" si="39"/>
        <v/>
      </c>
      <c r="AW345" t="str">
        <f t="shared" si="36"/>
        <v/>
      </c>
      <c r="AX345" t="str">
        <f t="shared" si="37"/>
        <v/>
      </c>
      <c r="AY345" t="str">
        <f t="shared" si="34"/>
        <v/>
      </c>
      <c r="AZ345" t="str">
        <f t="shared" si="38"/>
        <v/>
      </c>
      <c r="BA345" t="str">
        <f t="shared" si="35"/>
        <v/>
      </c>
      <c r="BD345" s="23" t="str">
        <f>IF(実施計画様式!F347="","",IF(PRODUCT(D345:AE345)* PRODUCT(AG345:AQ345)=0,"error",""))</f>
        <v/>
      </c>
    </row>
    <row r="346" spans="3:56" x14ac:dyDescent="0.2">
      <c r="C346">
        <v>274</v>
      </c>
      <c r="D346" s="6">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40"/>
        <v>0</v>
      </c>
      <c r="AT346">
        <v>99</v>
      </c>
      <c r="AU346" t="str">
        <f t="shared" si="33"/>
        <v/>
      </c>
      <c r="AV346" t="str">
        <f t="shared" si="39"/>
        <v/>
      </c>
      <c r="AW346" t="str">
        <f t="shared" si="36"/>
        <v/>
      </c>
      <c r="AX346" t="str">
        <f t="shared" si="37"/>
        <v/>
      </c>
      <c r="AY346" t="str">
        <f t="shared" si="34"/>
        <v/>
      </c>
      <c r="AZ346" t="str">
        <f t="shared" si="38"/>
        <v/>
      </c>
      <c r="BA346" t="str">
        <f t="shared" si="35"/>
        <v/>
      </c>
      <c r="BD346" s="23" t="str">
        <f>IF(実施計画様式!F348="","",IF(PRODUCT(D346:AE346)* PRODUCT(AG346:AQ346)=0,"error",""))</f>
        <v/>
      </c>
    </row>
    <row r="347" spans="3:56" x14ac:dyDescent="0.2">
      <c r="C347">
        <v>275</v>
      </c>
      <c r="D347" s="6">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40"/>
        <v>0</v>
      </c>
      <c r="AT347">
        <v>99</v>
      </c>
      <c r="AU347" t="str">
        <f t="shared" si="33"/>
        <v/>
      </c>
      <c r="AV347" t="str">
        <f t="shared" si="39"/>
        <v/>
      </c>
      <c r="AW347" t="str">
        <f t="shared" si="36"/>
        <v/>
      </c>
      <c r="AX347" t="str">
        <f t="shared" si="37"/>
        <v/>
      </c>
      <c r="AY347" t="str">
        <f t="shared" si="34"/>
        <v/>
      </c>
      <c r="AZ347" t="str">
        <f t="shared" si="38"/>
        <v/>
      </c>
      <c r="BA347" t="str">
        <f t="shared" si="35"/>
        <v/>
      </c>
      <c r="BD347" s="23" t="str">
        <f>IF(実施計画様式!F349="","",IF(PRODUCT(D347:AE347)* PRODUCT(AG347:AQ347)=0,"error",""))</f>
        <v/>
      </c>
    </row>
    <row r="348" spans="3:56" x14ac:dyDescent="0.2">
      <c r="C348">
        <v>276</v>
      </c>
      <c r="D348" s="6">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40"/>
        <v>0</v>
      </c>
      <c r="AT348">
        <v>99</v>
      </c>
      <c r="AU348" t="str">
        <f t="shared" si="33"/>
        <v/>
      </c>
      <c r="AV348" t="str">
        <f t="shared" si="39"/>
        <v/>
      </c>
      <c r="AW348" t="str">
        <f t="shared" si="36"/>
        <v/>
      </c>
      <c r="AX348" t="str">
        <f t="shared" si="37"/>
        <v/>
      </c>
      <c r="AY348" t="str">
        <f t="shared" si="34"/>
        <v/>
      </c>
      <c r="AZ348" t="str">
        <f t="shared" si="38"/>
        <v/>
      </c>
      <c r="BA348" t="str">
        <f t="shared" si="35"/>
        <v/>
      </c>
      <c r="BD348" s="23" t="str">
        <f>IF(実施計画様式!F350="","",IF(PRODUCT(D348:AE348)* PRODUCT(AG348:AQ348)=0,"error",""))</f>
        <v/>
      </c>
    </row>
    <row r="349" spans="3:56" x14ac:dyDescent="0.2">
      <c r="C349">
        <v>277</v>
      </c>
      <c r="D349" s="6">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40"/>
        <v>0</v>
      </c>
      <c r="AT349">
        <v>99</v>
      </c>
      <c r="AU349" t="str">
        <f t="shared" si="33"/>
        <v/>
      </c>
      <c r="AV349" t="str">
        <f t="shared" si="39"/>
        <v/>
      </c>
      <c r="AW349" t="str">
        <f t="shared" si="36"/>
        <v/>
      </c>
      <c r="AX349" t="str">
        <f t="shared" si="37"/>
        <v/>
      </c>
      <c r="AY349" t="str">
        <f t="shared" si="34"/>
        <v/>
      </c>
      <c r="AZ349" t="str">
        <f t="shared" si="38"/>
        <v/>
      </c>
      <c r="BA349" t="str">
        <f t="shared" si="35"/>
        <v/>
      </c>
      <c r="BD349" s="23" t="str">
        <f>IF(実施計画様式!F351="","",IF(PRODUCT(D349:AE349)* PRODUCT(AG349:AQ349)=0,"error",""))</f>
        <v/>
      </c>
    </row>
    <row r="350" spans="3:56" x14ac:dyDescent="0.2">
      <c r="C350">
        <v>278</v>
      </c>
      <c r="D350" s="6">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40"/>
        <v>0</v>
      </c>
      <c r="AT350">
        <v>99</v>
      </c>
      <c r="AU350" t="str">
        <f t="shared" si="33"/>
        <v/>
      </c>
      <c r="AV350" t="str">
        <f t="shared" si="39"/>
        <v/>
      </c>
      <c r="AW350" t="str">
        <f t="shared" si="36"/>
        <v/>
      </c>
      <c r="AX350" t="str">
        <f t="shared" si="37"/>
        <v/>
      </c>
      <c r="AY350" t="str">
        <f t="shared" si="34"/>
        <v/>
      </c>
      <c r="AZ350" t="str">
        <f t="shared" si="38"/>
        <v/>
      </c>
      <c r="BA350" t="str">
        <f t="shared" si="35"/>
        <v/>
      </c>
      <c r="BD350" s="23" t="str">
        <f>IF(実施計画様式!F352="","",IF(PRODUCT(D350:AE350)* PRODUCT(AG350:AQ350)=0,"error",""))</f>
        <v/>
      </c>
    </row>
    <row r="351" spans="3:56" x14ac:dyDescent="0.2">
      <c r="C351">
        <v>279</v>
      </c>
      <c r="D351" s="6">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40"/>
        <v>0</v>
      </c>
      <c r="AT351">
        <v>99</v>
      </c>
      <c r="AU351" t="str">
        <f t="shared" si="33"/>
        <v/>
      </c>
      <c r="AV351" t="str">
        <f t="shared" si="39"/>
        <v/>
      </c>
      <c r="AW351" t="str">
        <f t="shared" si="36"/>
        <v/>
      </c>
      <c r="AX351" t="str">
        <f t="shared" si="37"/>
        <v/>
      </c>
      <c r="AY351" t="str">
        <f t="shared" si="34"/>
        <v/>
      </c>
      <c r="AZ351" t="str">
        <f t="shared" si="38"/>
        <v/>
      </c>
      <c r="BA351" t="str">
        <f t="shared" si="35"/>
        <v/>
      </c>
      <c r="BD351" s="23" t="str">
        <f>IF(実施計画様式!F353="","",IF(PRODUCT(D351:AE351)* PRODUCT(AG351:AQ351)=0,"error",""))</f>
        <v/>
      </c>
    </row>
    <row r="352" spans="3:56" x14ac:dyDescent="0.2">
      <c r="C352">
        <v>280</v>
      </c>
      <c r="D352" s="6">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40"/>
        <v>0</v>
      </c>
      <c r="AT352">
        <v>99</v>
      </c>
      <c r="AU352" t="str">
        <f t="shared" si="33"/>
        <v/>
      </c>
      <c r="AV352" t="str">
        <f t="shared" si="39"/>
        <v/>
      </c>
      <c r="AW352" t="str">
        <f t="shared" si="36"/>
        <v/>
      </c>
      <c r="AX352" t="str">
        <f t="shared" si="37"/>
        <v/>
      </c>
      <c r="AY352" t="str">
        <f t="shared" si="34"/>
        <v/>
      </c>
      <c r="AZ352" t="str">
        <f t="shared" si="38"/>
        <v/>
      </c>
      <c r="BA352" t="str">
        <f t="shared" si="35"/>
        <v/>
      </c>
      <c r="BD352" s="23" t="str">
        <f>IF(実施計画様式!F354="","",IF(PRODUCT(D352:AE352)* PRODUCT(AG352:AQ352)=0,"error",""))</f>
        <v/>
      </c>
    </row>
    <row r="353" spans="3:56" x14ac:dyDescent="0.2">
      <c r="C353">
        <v>281</v>
      </c>
      <c r="D353" s="6">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40"/>
        <v>0</v>
      </c>
      <c r="AT353">
        <v>99</v>
      </c>
      <c r="AU353" t="str">
        <f t="shared" si="33"/>
        <v/>
      </c>
      <c r="AV353" t="str">
        <f t="shared" si="39"/>
        <v/>
      </c>
      <c r="AW353" t="str">
        <f t="shared" si="36"/>
        <v/>
      </c>
      <c r="AX353" t="str">
        <f t="shared" si="37"/>
        <v/>
      </c>
      <c r="AY353" t="str">
        <f t="shared" si="34"/>
        <v/>
      </c>
      <c r="AZ353" t="str">
        <f t="shared" si="38"/>
        <v/>
      </c>
      <c r="BA353" t="str">
        <f t="shared" si="35"/>
        <v/>
      </c>
      <c r="BD353" s="23" t="str">
        <f>IF(実施計画様式!F355="","",IF(PRODUCT(D353:AE353)* PRODUCT(AG353:AQ353)=0,"error",""))</f>
        <v/>
      </c>
    </row>
    <row r="354" spans="3:56" x14ac:dyDescent="0.2">
      <c r="C354">
        <v>282</v>
      </c>
      <c r="D354" s="6">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40"/>
        <v>0</v>
      </c>
      <c r="AT354">
        <v>99</v>
      </c>
      <c r="AU354" t="str">
        <f t="shared" si="33"/>
        <v/>
      </c>
      <c r="AV354" t="str">
        <f t="shared" si="39"/>
        <v/>
      </c>
      <c r="AW354" t="str">
        <f t="shared" si="36"/>
        <v/>
      </c>
      <c r="AX354" t="str">
        <f t="shared" si="37"/>
        <v/>
      </c>
      <c r="AY354" t="str">
        <f t="shared" si="34"/>
        <v/>
      </c>
      <c r="AZ354" t="str">
        <f t="shared" si="38"/>
        <v/>
      </c>
      <c r="BA354" t="str">
        <f t="shared" si="35"/>
        <v/>
      </c>
      <c r="BD354" s="23" t="str">
        <f>IF(実施計画様式!F356="","",IF(PRODUCT(D354:AE354)* PRODUCT(AG354:AQ354)=0,"error",""))</f>
        <v/>
      </c>
    </row>
    <row r="355" spans="3:56" x14ac:dyDescent="0.2">
      <c r="C355">
        <v>283</v>
      </c>
      <c r="D355" s="6">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40"/>
        <v>0</v>
      </c>
      <c r="AT355">
        <v>99</v>
      </c>
      <c r="AU355" t="str">
        <f t="shared" si="33"/>
        <v/>
      </c>
      <c r="AV355" t="str">
        <f t="shared" si="39"/>
        <v/>
      </c>
      <c r="AW355" t="str">
        <f t="shared" si="36"/>
        <v/>
      </c>
      <c r="AX355" t="str">
        <f t="shared" si="37"/>
        <v/>
      </c>
      <c r="AY355" t="str">
        <f t="shared" si="34"/>
        <v/>
      </c>
      <c r="AZ355" t="str">
        <f t="shared" si="38"/>
        <v/>
      </c>
      <c r="BA355" t="str">
        <f t="shared" si="35"/>
        <v/>
      </c>
      <c r="BD355" s="23" t="str">
        <f>IF(実施計画様式!F357="","",IF(PRODUCT(D355:AE355)* PRODUCT(AG355:AQ355)=0,"error",""))</f>
        <v/>
      </c>
    </row>
    <row r="356" spans="3:56" x14ac:dyDescent="0.2">
      <c r="C356">
        <v>284</v>
      </c>
      <c r="D356" s="6">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40"/>
        <v>0</v>
      </c>
      <c r="AT356">
        <v>99</v>
      </c>
      <c r="AU356" t="str">
        <f t="shared" si="33"/>
        <v/>
      </c>
      <c r="AV356" t="str">
        <f t="shared" si="39"/>
        <v/>
      </c>
      <c r="AW356" t="str">
        <f t="shared" si="36"/>
        <v/>
      </c>
      <c r="AX356" t="str">
        <f t="shared" si="37"/>
        <v/>
      </c>
      <c r="AY356" t="str">
        <f t="shared" si="34"/>
        <v/>
      </c>
      <c r="AZ356" t="str">
        <f t="shared" si="38"/>
        <v/>
      </c>
      <c r="BA356" t="str">
        <f t="shared" si="35"/>
        <v/>
      </c>
      <c r="BD356" s="23" t="str">
        <f>IF(実施計画様式!F358="","",IF(PRODUCT(D356:AE356)* PRODUCT(AG356:AQ356)=0,"error",""))</f>
        <v/>
      </c>
    </row>
    <row r="357" spans="3:56" x14ac:dyDescent="0.2">
      <c r="C357">
        <v>285</v>
      </c>
      <c r="D357" s="6">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40"/>
        <v>0</v>
      </c>
      <c r="AT357">
        <v>99</v>
      </c>
      <c r="AU357" t="str">
        <f t="shared" si="33"/>
        <v/>
      </c>
      <c r="AV357" t="str">
        <f t="shared" si="39"/>
        <v/>
      </c>
      <c r="AW357" t="str">
        <f t="shared" si="36"/>
        <v/>
      </c>
      <c r="AX357" t="str">
        <f t="shared" si="37"/>
        <v/>
      </c>
      <c r="AY357" t="str">
        <f t="shared" si="34"/>
        <v/>
      </c>
      <c r="AZ357" t="str">
        <f t="shared" si="38"/>
        <v/>
      </c>
      <c r="BA357" t="str">
        <f t="shared" si="35"/>
        <v/>
      </c>
      <c r="BD357" s="23" t="str">
        <f>IF(実施計画様式!F359="","",IF(PRODUCT(D357:AE357)* PRODUCT(AG357:AQ357)=0,"error",""))</f>
        <v/>
      </c>
    </row>
    <row r="358" spans="3:56" x14ac:dyDescent="0.2">
      <c r="C358">
        <v>286</v>
      </c>
      <c r="D358" s="6">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40"/>
        <v>0</v>
      </c>
      <c r="AT358">
        <v>99</v>
      </c>
      <c r="AU358" t="str">
        <f t="shared" si="33"/>
        <v/>
      </c>
      <c r="AV358" t="str">
        <f t="shared" si="39"/>
        <v/>
      </c>
      <c r="AW358" t="str">
        <f t="shared" si="36"/>
        <v/>
      </c>
      <c r="AX358" t="str">
        <f t="shared" si="37"/>
        <v/>
      </c>
      <c r="AY358" t="str">
        <f t="shared" si="34"/>
        <v/>
      </c>
      <c r="AZ358" t="str">
        <f t="shared" si="38"/>
        <v/>
      </c>
      <c r="BA358" t="str">
        <f t="shared" si="35"/>
        <v/>
      </c>
      <c r="BD358" s="23" t="str">
        <f>IF(実施計画様式!F360="","",IF(PRODUCT(D358:AE358)* PRODUCT(AG358:AQ358)=0,"error",""))</f>
        <v/>
      </c>
    </row>
    <row r="359" spans="3:56" x14ac:dyDescent="0.2">
      <c r="C359">
        <v>287</v>
      </c>
      <c r="D359" s="6">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40"/>
        <v>0</v>
      </c>
      <c r="AT359">
        <v>99</v>
      </c>
      <c r="AU359" t="str">
        <f t="shared" si="33"/>
        <v/>
      </c>
      <c r="AV359" t="str">
        <f t="shared" si="39"/>
        <v/>
      </c>
      <c r="AW359" t="str">
        <f t="shared" si="36"/>
        <v/>
      </c>
      <c r="AX359" t="str">
        <f t="shared" si="37"/>
        <v/>
      </c>
      <c r="AY359" t="str">
        <f t="shared" si="34"/>
        <v/>
      </c>
      <c r="AZ359" t="str">
        <f t="shared" si="38"/>
        <v/>
      </c>
      <c r="BA359" t="str">
        <f t="shared" si="35"/>
        <v/>
      </c>
      <c r="BD359" s="23" t="str">
        <f>IF(実施計画様式!F361="","",IF(PRODUCT(D359:AE359)* PRODUCT(AG359:AQ359)=0,"error",""))</f>
        <v/>
      </c>
    </row>
    <row r="360" spans="3:56" x14ac:dyDescent="0.2">
      <c r="C360">
        <v>288</v>
      </c>
      <c r="D360" s="6">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40"/>
        <v>0</v>
      </c>
      <c r="AT360">
        <v>99</v>
      </c>
      <c r="AU360" t="str">
        <f t="shared" si="33"/>
        <v/>
      </c>
      <c r="AV360" t="str">
        <f t="shared" si="39"/>
        <v/>
      </c>
      <c r="AW360" t="str">
        <f t="shared" si="36"/>
        <v/>
      </c>
      <c r="AX360" t="str">
        <f t="shared" si="37"/>
        <v/>
      </c>
      <c r="AY360" t="str">
        <f t="shared" si="34"/>
        <v/>
      </c>
      <c r="AZ360" t="str">
        <f t="shared" si="38"/>
        <v/>
      </c>
      <c r="BA360" t="str">
        <f t="shared" si="35"/>
        <v/>
      </c>
      <c r="BD360" s="23" t="str">
        <f>IF(実施計画様式!F362="","",IF(PRODUCT(D360:AE360)* PRODUCT(AG360:AQ360)=0,"error",""))</f>
        <v/>
      </c>
    </row>
    <row r="361" spans="3:56" x14ac:dyDescent="0.2">
      <c r="C361">
        <v>289</v>
      </c>
      <c r="D361" s="6">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40"/>
        <v>0</v>
      </c>
      <c r="AT361">
        <v>99</v>
      </c>
      <c r="AU361" t="str">
        <f t="shared" si="33"/>
        <v/>
      </c>
      <c r="AV361" t="str">
        <f t="shared" si="39"/>
        <v/>
      </c>
      <c r="AW361" t="str">
        <f t="shared" si="36"/>
        <v/>
      </c>
      <c r="AX361" t="str">
        <f t="shared" si="37"/>
        <v/>
      </c>
      <c r="AY361" t="str">
        <f t="shared" si="34"/>
        <v/>
      </c>
      <c r="AZ361" t="str">
        <f t="shared" si="38"/>
        <v/>
      </c>
      <c r="BA361" t="str">
        <f t="shared" si="35"/>
        <v/>
      </c>
      <c r="BD361" s="23" t="str">
        <f>IF(実施計画様式!F363="","",IF(PRODUCT(D361:AE361)* PRODUCT(AG361:AQ361)=0,"error",""))</f>
        <v/>
      </c>
    </row>
    <row r="362" spans="3:56" x14ac:dyDescent="0.2">
      <c r="C362">
        <v>290</v>
      </c>
      <c r="D362" s="6">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40"/>
        <v>0</v>
      </c>
      <c r="AT362">
        <v>99</v>
      </c>
      <c r="AU362" t="str">
        <f t="shared" si="33"/>
        <v/>
      </c>
      <c r="AV362" t="str">
        <f t="shared" si="39"/>
        <v/>
      </c>
      <c r="AW362" t="str">
        <f t="shared" si="36"/>
        <v/>
      </c>
      <c r="AX362" t="str">
        <f t="shared" si="37"/>
        <v/>
      </c>
      <c r="AY362" t="str">
        <f t="shared" si="34"/>
        <v/>
      </c>
      <c r="AZ362" t="str">
        <f t="shared" si="38"/>
        <v/>
      </c>
      <c r="BA362" t="str">
        <f t="shared" si="35"/>
        <v/>
      </c>
      <c r="BD362" s="23" t="str">
        <f>IF(実施計画様式!F364="","",IF(PRODUCT(D362:AE362)* PRODUCT(AG362:AQ362)=0,"error",""))</f>
        <v/>
      </c>
    </row>
    <row r="363" spans="3:56" x14ac:dyDescent="0.2">
      <c r="C363">
        <v>291</v>
      </c>
      <c r="D363" s="6">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40"/>
        <v>0</v>
      </c>
      <c r="AT363">
        <v>99</v>
      </c>
      <c r="AU363" t="str">
        <f t="shared" si="33"/>
        <v/>
      </c>
      <c r="AV363" t="str">
        <f t="shared" si="39"/>
        <v/>
      </c>
      <c r="AW363" t="str">
        <f t="shared" si="36"/>
        <v/>
      </c>
      <c r="AX363" t="str">
        <f t="shared" si="37"/>
        <v/>
      </c>
      <c r="AY363" t="str">
        <f t="shared" si="34"/>
        <v/>
      </c>
      <c r="AZ363" t="str">
        <f t="shared" si="38"/>
        <v/>
      </c>
      <c r="BA363" t="str">
        <f t="shared" si="35"/>
        <v/>
      </c>
      <c r="BD363" s="23" t="str">
        <f>IF(実施計画様式!F365="","",IF(PRODUCT(D363:AE363)* PRODUCT(AG363:AQ363)=0,"error",""))</f>
        <v/>
      </c>
    </row>
    <row r="364" spans="3:56" x14ac:dyDescent="0.2">
      <c r="C364">
        <v>292</v>
      </c>
      <c r="D364" s="6">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40"/>
        <v>0</v>
      </c>
      <c r="AT364">
        <v>99</v>
      </c>
      <c r="AU364" t="str">
        <f t="shared" si="33"/>
        <v/>
      </c>
      <c r="AV364" t="str">
        <f t="shared" si="39"/>
        <v/>
      </c>
      <c r="AW364" t="str">
        <f t="shared" si="36"/>
        <v/>
      </c>
      <c r="AX364" t="str">
        <f t="shared" si="37"/>
        <v/>
      </c>
      <c r="AY364" t="str">
        <f t="shared" si="34"/>
        <v/>
      </c>
      <c r="AZ364" t="str">
        <f t="shared" si="38"/>
        <v/>
      </c>
      <c r="BA364" t="str">
        <f t="shared" si="35"/>
        <v/>
      </c>
      <c r="BD364" s="23" t="str">
        <f>IF(実施計画様式!F366="","",IF(PRODUCT(D364:AE364)* PRODUCT(AG364:AQ364)=0,"error",""))</f>
        <v/>
      </c>
    </row>
    <row r="365" spans="3:56" x14ac:dyDescent="0.2">
      <c r="C365">
        <v>293</v>
      </c>
      <c r="D365" s="6">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40"/>
        <v>0</v>
      </c>
      <c r="AT365">
        <v>99</v>
      </c>
      <c r="AU365" t="str">
        <f t="shared" si="33"/>
        <v/>
      </c>
      <c r="AV365" t="str">
        <f t="shared" si="39"/>
        <v/>
      </c>
      <c r="AW365" t="str">
        <f t="shared" si="36"/>
        <v/>
      </c>
      <c r="AX365" t="str">
        <f t="shared" si="37"/>
        <v/>
      </c>
      <c r="AY365" t="str">
        <f t="shared" si="34"/>
        <v/>
      </c>
      <c r="AZ365" t="str">
        <f t="shared" si="38"/>
        <v/>
      </c>
      <c r="BA365" t="str">
        <f t="shared" si="35"/>
        <v/>
      </c>
      <c r="BD365" s="23" t="str">
        <f>IF(実施計画様式!F367="","",IF(PRODUCT(D365:AE365)* PRODUCT(AG365:AQ365)=0,"error",""))</f>
        <v/>
      </c>
    </row>
    <row r="366" spans="3:56" x14ac:dyDescent="0.2">
      <c r="C366">
        <v>294</v>
      </c>
      <c r="D366" s="6">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40"/>
        <v>0</v>
      </c>
      <c r="AT366">
        <v>99</v>
      </c>
      <c r="AU366" t="str">
        <f t="shared" si="33"/>
        <v/>
      </c>
      <c r="AV366" t="str">
        <f t="shared" si="39"/>
        <v/>
      </c>
      <c r="AW366" t="str">
        <f t="shared" si="36"/>
        <v/>
      </c>
      <c r="AX366" t="str">
        <f t="shared" si="37"/>
        <v/>
      </c>
      <c r="AY366" t="str">
        <f t="shared" si="34"/>
        <v/>
      </c>
      <c r="AZ366" t="str">
        <f t="shared" si="38"/>
        <v/>
      </c>
      <c r="BA366" t="str">
        <f t="shared" si="35"/>
        <v/>
      </c>
      <c r="BD366" s="23" t="str">
        <f>IF(実施計画様式!F368="","",IF(PRODUCT(D366:AE366)* PRODUCT(AG366:AQ366)=0,"error",""))</f>
        <v/>
      </c>
    </row>
    <row r="367" spans="3:56" x14ac:dyDescent="0.2">
      <c r="C367">
        <v>295</v>
      </c>
      <c r="D367" s="6">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40"/>
        <v>0</v>
      </c>
      <c r="AT367">
        <v>99</v>
      </c>
      <c r="AU367" t="str">
        <f t="shared" si="33"/>
        <v/>
      </c>
      <c r="AV367" t="str">
        <f t="shared" si="39"/>
        <v/>
      </c>
      <c r="AW367" t="str">
        <f t="shared" si="36"/>
        <v/>
      </c>
      <c r="AX367" t="str">
        <f t="shared" si="37"/>
        <v/>
      </c>
      <c r="AY367" t="str">
        <f t="shared" si="34"/>
        <v/>
      </c>
      <c r="AZ367" t="str">
        <f t="shared" si="38"/>
        <v/>
      </c>
      <c r="BA367" t="str">
        <f t="shared" si="35"/>
        <v/>
      </c>
      <c r="BD367" s="23" t="str">
        <f>IF(実施計画様式!F369="","",IF(PRODUCT(D367:AE367)* PRODUCT(AG367:AQ367)=0,"error",""))</f>
        <v/>
      </c>
    </row>
    <row r="368" spans="3:56" x14ac:dyDescent="0.2">
      <c r="C368">
        <v>296</v>
      </c>
      <c r="D368" s="6">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40"/>
        <v>0</v>
      </c>
      <c r="AT368">
        <v>99</v>
      </c>
      <c r="AU368" t="str">
        <f t="shared" si="33"/>
        <v/>
      </c>
      <c r="AV368" t="str">
        <f t="shared" si="39"/>
        <v/>
      </c>
      <c r="AW368" t="str">
        <f t="shared" si="36"/>
        <v/>
      </c>
      <c r="AX368" t="str">
        <f t="shared" si="37"/>
        <v/>
      </c>
      <c r="AY368" t="str">
        <f t="shared" si="34"/>
        <v/>
      </c>
      <c r="AZ368" t="str">
        <f t="shared" si="38"/>
        <v/>
      </c>
      <c r="BA368" t="str">
        <f t="shared" si="35"/>
        <v/>
      </c>
      <c r="BD368" s="23" t="str">
        <f>IF(実施計画様式!F370="","",IF(PRODUCT(D368:AE368)* PRODUCT(AG368:AQ368)=0,"error",""))</f>
        <v/>
      </c>
    </row>
    <row r="369" spans="3:56" x14ac:dyDescent="0.2">
      <c r="C369">
        <v>297</v>
      </c>
      <c r="D369" s="6">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40"/>
        <v>0</v>
      </c>
      <c r="AT369">
        <v>99</v>
      </c>
      <c r="AU369" t="str">
        <f t="shared" si="33"/>
        <v/>
      </c>
      <c r="AV369" t="str">
        <f t="shared" si="39"/>
        <v/>
      </c>
      <c r="AW369" t="str">
        <f t="shared" si="36"/>
        <v/>
      </c>
      <c r="AX369" t="str">
        <f t="shared" si="37"/>
        <v/>
      </c>
      <c r="AY369" t="str">
        <f t="shared" si="34"/>
        <v/>
      </c>
      <c r="AZ369" t="str">
        <f t="shared" si="38"/>
        <v/>
      </c>
      <c r="BA369" t="str">
        <f t="shared" si="35"/>
        <v/>
      </c>
      <c r="BD369" s="23" t="str">
        <f>IF(実施計画様式!F371="","",IF(PRODUCT(D369:AE369)* PRODUCT(AG369:AQ369)=0,"error",""))</f>
        <v/>
      </c>
    </row>
    <row r="370" spans="3:56" x14ac:dyDescent="0.2">
      <c r="C370">
        <v>298</v>
      </c>
      <c r="D370" s="6">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40"/>
        <v>0</v>
      </c>
      <c r="AT370">
        <v>99</v>
      </c>
      <c r="AU370" t="str">
        <f t="shared" si="33"/>
        <v/>
      </c>
      <c r="AV370" t="str">
        <f t="shared" si="39"/>
        <v/>
      </c>
      <c r="AW370" t="str">
        <f t="shared" si="36"/>
        <v/>
      </c>
      <c r="AX370" t="str">
        <f t="shared" si="37"/>
        <v/>
      </c>
      <c r="AY370" t="str">
        <f t="shared" si="34"/>
        <v/>
      </c>
      <c r="AZ370" t="str">
        <f t="shared" si="38"/>
        <v/>
      </c>
      <c r="BA370" t="str">
        <f t="shared" si="35"/>
        <v/>
      </c>
      <c r="BD370" s="23" t="str">
        <f>IF(実施計画様式!F372="","",IF(PRODUCT(D370:AE370)* PRODUCT(AG370:AQ370)=0,"error",""))</f>
        <v/>
      </c>
    </row>
    <row r="371" spans="3:56" x14ac:dyDescent="0.2">
      <c r="C371">
        <v>299</v>
      </c>
      <c r="D371" s="6">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40"/>
        <v>0</v>
      </c>
      <c r="AT371">
        <v>99</v>
      </c>
      <c r="AU371" t="str">
        <f t="shared" si="33"/>
        <v/>
      </c>
      <c r="AV371" t="str">
        <f t="shared" si="39"/>
        <v/>
      </c>
      <c r="AW371" t="str">
        <f t="shared" si="36"/>
        <v/>
      </c>
      <c r="AX371" t="str">
        <f t="shared" si="37"/>
        <v/>
      </c>
      <c r="AY371" t="str">
        <f t="shared" si="34"/>
        <v/>
      </c>
      <c r="AZ371" t="str">
        <f t="shared" si="38"/>
        <v/>
      </c>
      <c r="BA371" t="str">
        <f t="shared" si="35"/>
        <v/>
      </c>
      <c r="BD371" s="23" t="str">
        <f>IF(実施計画様式!F373="","",IF(PRODUCT(D371:AE371)* PRODUCT(AG371:AQ371)=0,"error",""))</f>
        <v/>
      </c>
    </row>
    <row r="372" spans="3:56" x14ac:dyDescent="0.2">
      <c r="C372">
        <v>300</v>
      </c>
      <c r="D372" s="6">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40"/>
        <v>0</v>
      </c>
      <c r="AT372">
        <v>99</v>
      </c>
      <c r="AU372" t="str">
        <f t="shared" si="33"/>
        <v/>
      </c>
      <c r="AV372" t="str">
        <f t="shared" si="39"/>
        <v/>
      </c>
      <c r="AW372" t="str">
        <f t="shared" si="36"/>
        <v/>
      </c>
      <c r="AX372" t="str">
        <f t="shared" si="37"/>
        <v/>
      </c>
      <c r="AY372" t="str">
        <f t="shared" si="34"/>
        <v/>
      </c>
      <c r="AZ372" t="str">
        <f t="shared" si="38"/>
        <v/>
      </c>
      <c r="BA372" t="str">
        <f t="shared" si="35"/>
        <v/>
      </c>
      <c r="BD372" s="23" t="str">
        <f>IF(実施計画様式!F374="","",IF(PRODUCT(D372:AE372)* PRODUCT(AG372:AQ372)=0,"error",""))</f>
        <v/>
      </c>
    </row>
    <row r="373" spans="3:56" x14ac:dyDescent="0.2">
      <c r="C373">
        <v>301</v>
      </c>
      <c r="D373" s="6">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40"/>
        <v>0</v>
      </c>
      <c r="AT373">
        <v>99</v>
      </c>
      <c r="AU373" t="str">
        <f t="shared" si="33"/>
        <v/>
      </c>
      <c r="AV373" t="str">
        <f t="shared" si="39"/>
        <v/>
      </c>
      <c r="AW373" t="str">
        <f t="shared" si="36"/>
        <v/>
      </c>
      <c r="AX373" t="str">
        <f t="shared" si="37"/>
        <v/>
      </c>
      <c r="AY373" t="str">
        <f t="shared" si="34"/>
        <v/>
      </c>
      <c r="AZ373" t="str">
        <f t="shared" si="38"/>
        <v/>
      </c>
      <c r="BA373" t="str">
        <f t="shared" si="35"/>
        <v/>
      </c>
      <c r="BD373" s="23" t="str">
        <f>IF(実施計画様式!F375="","",IF(PRODUCT(D373:AE373)* PRODUCT(AG373:AQ373)=0,"error",""))</f>
        <v/>
      </c>
    </row>
    <row r="374" spans="3:56" x14ac:dyDescent="0.2">
      <c r="C374">
        <v>302</v>
      </c>
      <c r="D374" s="6">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40"/>
        <v>0</v>
      </c>
      <c r="AT374">
        <v>99</v>
      </c>
      <c r="AU374" t="str">
        <f t="shared" si="33"/>
        <v/>
      </c>
      <c r="AV374" t="str">
        <f t="shared" si="39"/>
        <v/>
      </c>
      <c r="AW374" t="str">
        <f t="shared" si="36"/>
        <v/>
      </c>
      <c r="AX374" t="str">
        <f t="shared" si="37"/>
        <v/>
      </c>
      <c r="AY374" t="str">
        <f t="shared" si="34"/>
        <v/>
      </c>
      <c r="AZ374" t="str">
        <f t="shared" si="38"/>
        <v/>
      </c>
      <c r="BA374" t="str">
        <f t="shared" si="35"/>
        <v/>
      </c>
      <c r="BD374" s="23" t="str">
        <f>IF(実施計画様式!F376="","",IF(PRODUCT(D374:AE374)* PRODUCT(AG374:AQ374)=0,"error",""))</f>
        <v/>
      </c>
    </row>
    <row r="375" spans="3:56" x14ac:dyDescent="0.2">
      <c r="C375">
        <v>303</v>
      </c>
      <c r="D375" s="6">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40"/>
        <v>0</v>
      </c>
      <c r="AT375">
        <v>99</v>
      </c>
      <c r="AU375" t="str">
        <f t="shared" si="33"/>
        <v/>
      </c>
      <c r="AV375" t="str">
        <f t="shared" si="39"/>
        <v/>
      </c>
      <c r="AW375" t="str">
        <f t="shared" si="36"/>
        <v/>
      </c>
      <c r="AX375" t="str">
        <f t="shared" si="37"/>
        <v/>
      </c>
      <c r="AY375" t="str">
        <f t="shared" si="34"/>
        <v/>
      </c>
      <c r="AZ375" t="str">
        <f t="shared" si="38"/>
        <v/>
      </c>
      <c r="BA375" t="str">
        <f t="shared" si="35"/>
        <v/>
      </c>
      <c r="BD375" s="23" t="str">
        <f>IF(実施計画様式!F377="","",IF(PRODUCT(D375:AE375)* PRODUCT(AG375:AQ375)=0,"error",""))</f>
        <v/>
      </c>
    </row>
    <row r="376" spans="3:56" x14ac:dyDescent="0.2">
      <c r="C376">
        <v>304</v>
      </c>
      <c r="D376" s="6">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40"/>
        <v>0</v>
      </c>
      <c r="AT376">
        <v>99</v>
      </c>
      <c r="AU376" t="str">
        <f t="shared" si="33"/>
        <v/>
      </c>
      <c r="AV376" t="str">
        <f t="shared" si="39"/>
        <v/>
      </c>
      <c r="AW376" t="str">
        <f t="shared" si="36"/>
        <v/>
      </c>
      <c r="AX376" t="str">
        <f t="shared" si="37"/>
        <v/>
      </c>
      <c r="AY376" t="str">
        <f t="shared" si="34"/>
        <v/>
      </c>
      <c r="AZ376" t="str">
        <f t="shared" si="38"/>
        <v/>
      </c>
      <c r="BA376" t="str">
        <f t="shared" si="35"/>
        <v/>
      </c>
      <c r="BD376" s="23" t="str">
        <f>IF(実施計画様式!F378="","",IF(PRODUCT(D376:AE376)* PRODUCT(AG376:AQ376)=0,"error",""))</f>
        <v/>
      </c>
    </row>
    <row r="377" spans="3:56" x14ac:dyDescent="0.2">
      <c r="C377">
        <v>305</v>
      </c>
      <c r="D377" s="6">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40"/>
        <v>0</v>
      </c>
      <c r="AT377">
        <v>99</v>
      </c>
      <c r="AU377" t="str">
        <f t="shared" si="33"/>
        <v/>
      </c>
      <c r="AV377" t="str">
        <f t="shared" si="39"/>
        <v/>
      </c>
      <c r="AW377" t="str">
        <f t="shared" si="36"/>
        <v/>
      </c>
      <c r="AX377" t="str">
        <f t="shared" si="37"/>
        <v/>
      </c>
      <c r="AY377" t="str">
        <f t="shared" si="34"/>
        <v/>
      </c>
      <c r="AZ377" t="str">
        <f t="shared" si="38"/>
        <v/>
      </c>
      <c r="BA377" t="str">
        <f t="shared" si="35"/>
        <v/>
      </c>
      <c r="BD377" s="23" t="str">
        <f>IF(実施計画様式!F379="","",IF(PRODUCT(D377:AE377)* PRODUCT(AG377:AQ377)=0,"error",""))</f>
        <v/>
      </c>
    </row>
    <row r="378" spans="3:56" x14ac:dyDescent="0.2">
      <c r="C378">
        <v>306</v>
      </c>
      <c r="D378" s="6">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40"/>
        <v>0</v>
      </c>
      <c r="AT378">
        <v>99</v>
      </c>
      <c r="AU378" t="str">
        <f t="shared" si="33"/>
        <v/>
      </c>
      <c r="AV378" t="str">
        <f t="shared" si="39"/>
        <v/>
      </c>
      <c r="AW378" t="str">
        <f t="shared" si="36"/>
        <v/>
      </c>
      <c r="AX378" t="str">
        <f t="shared" si="37"/>
        <v/>
      </c>
      <c r="AY378" t="str">
        <f t="shared" si="34"/>
        <v/>
      </c>
      <c r="AZ378" t="str">
        <f t="shared" si="38"/>
        <v/>
      </c>
      <c r="BA378" t="str">
        <f t="shared" si="35"/>
        <v/>
      </c>
      <c r="BD378" s="23" t="str">
        <f>IF(実施計画様式!F380="","",IF(PRODUCT(D378:AE378)* PRODUCT(AG378:AQ378)=0,"error",""))</f>
        <v/>
      </c>
    </row>
    <row r="379" spans="3:56" x14ac:dyDescent="0.2">
      <c r="C379">
        <v>307</v>
      </c>
      <c r="D379" s="6">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40"/>
        <v>0</v>
      </c>
      <c r="AT379">
        <v>99</v>
      </c>
      <c r="AU379" t="str">
        <f t="shared" si="33"/>
        <v/>
      </c>
      <c r="AV379" t="str">
        <f t="shared" si="39"/>
        <v/>
      </c>
      <c r="AW379" t="str">
        <f t="shared" si="36"/>
        <v/>
      </c>
      <c r="AX379" t="str">
        <f t="shared" si="37"/>
        <v/>
      </c>
      <c r="AY379" t="str">
        <f t="shared" si="34"/>
        <v/>
      </c>
      <c r="AZ379" t="str">
        <f t="shared" si="38"/>
        <v/>
      </c>
      <c r="BA379" t="str">
        <f t="shared" si="35"/>
        <v/>
      </c>
      <c r="BD379" s="23" t="str">
        <f>IF(実施計画様式!F381="","",IF(PRODUCT(D379:AE379)* PRODUCT(AG379:AQ379)=0,"error",""))</f>
        <v/>
      </c>
    </row>
    <row r="380" spans="3:56" x14ac:dyDescent="0.2">
      <c r="C380">
        <v>308</v>
      </c>
      <c r="D380" s="6">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40"/>
        <v>0</v>
      </c>
      <c r="AT380">
        <v>99</v>
      </c>
      <c r="AU380" t="str">
        <f t="shared" si="33"/>
        <v/>
      </c>
      <c r="AV380" t="str">
        <f t="shared" si="39"/>
        <v/>
      </c>
      <c r="AW380" t="str">
        <f t="shared" si="36"/>
        <v/>
      </c>
      <c r="AX380" t="str">
        <f t="shared" si="37"/>
        <v/>
      </c>
      <c r="AY380" t="str">
        <f t="shared" si="34"/>
        <v/>
      </c>
      <c r="AZ380" t="str">
        <f t="shared" si="38"/>
        <v/>
      </c>
      <c r="BA380" t="str">
        <f t="shared" si="35"/>
        <v/>
      </c>
      <c r="BD380" s="23" t="str">
        <f>IF(実施計画様式!F382="","",IF(PRODUCT(D380:AE380)* PRODUCT(AG380:AQ380)=0,"error",""))</f>
        <v/>
      </c>
    </row>
    <row r="381" spans="3:56" x14ac:dyDescent="0.2">
      <c r="C381">
        <v>309</v>
      </c>
      <c r="D381" s="6">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40"/>
        <v>0</v>
      </c>
      <c r="AT381">
        <v>99</v>
      </c>
      <c r="AU381" t="str">
        <f t="shared" si="33"/>
        <v/>
      </c>
      <c r="AV381" t="str">
        <f t="shared" si="39"/>
        <v/>
      </c>
      <c r="AW381" t="str">
        <f t="shared" si="36"/>
        <v/>
      </c>
      <c r="AX381" t="str">
        <f t="shared" si="37"/>
        <v/>
      </c>
      <c r="AY381" t="str">
        <f t="shared" si="34"/>
        <v/>
      </c>
      <c r="AZ381" t="str">
        <f t="shared" si="38"/>
        <v/>
      </c>
      <c r="BA381" t="str">
        <f t="shared" si="35"/>
        <v/>
      </c>
      <c r="BD381" s="23" t="str">
        <f>IF(実施計画様式!F383="","",IF(PRODUCT(D381:AE381)* PRODUCT(AG381:AQ381)=0,"error",""))</f>
        <v/>
      </c>
    </row>
    <row r="382" spans="3:56" x14ac:dyDescent="0.2">
      <c r="C382">
        <v>310</v>
      </c>
      <c r="D382" s="6">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40"/>
        <v>0</v>
      </c>
      <c r="AT382">
        <v>99</v>
      </c>
      <c r="AU382" t="str">
        <f t="shared" si="33"/>
        <v/>
      </c>
      <c r="AV382" t="str">
        <f t="shared" si="39"/>
        <v/>
      </c>
      <c r="AW382" t="str">
        <f t="shared" si="36"/>
        <v/>
      </c>
      <c r="AX382" t="str">
        <f t="shared" si="37"/>
        <v/>
      </c>
      <c r="AY382" t="str">
        <f t="shared" si="34"/>
        <v/>
      </c>
      <c r="AZ382" t="str">
        <f t="shared" si="38"/>
        <v/>
      </c>
      <c r="BA382" t="str">
        <f t="shared" si="35"/>
        <v/>
      </c>
      <c r="BD382" s="23" t="str">
        <f>IF(実施計画様式!F384="","",IF(PRODUCT(D382:AE382)* PRODUCT(AG382:AQ382)=0,"error",""))</f>
        <v/>
      </c>
    </row>
    <row r="383" spans="3:56" x14ac:dyDescent="0.2">
      <c r="C383">
        <v>311</v>
      </c>
      <c r="D383" s="6">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40"/>
        <v>0</v>
      </c>
      <c r="AT383">
        <v>99</v>
      </c>
      <c r="AU383" t="str">
        <f t="shared" si="33"/>
        <v/>
      </c>
      <c r="AV383" t="str">
        <f t="shared" si="39"/>
        <v/>
      </c>
      <c r="AW383" t="str">
        <f t="shared" si="36"/>
        <v/>
      </c>
      <c r="AX383" t="str">
        <f t="shared" si="37"/>
        <v/>
      </c>
      <c r="AY383" t="str">
        <f t="shared" si="34"/>
        <v/>
      </c>
      <c r="AZ383" t="str">
        <f t="shared" si="38"/>
        <v/>
      </c>
      <c r="BA383" t="str">
        <f t="shared" si="35"/>
        <v/>
      </c>
      <c r="BD383" s="23" t="str">
        <f>IF(実施計画様式!F385="","",IF(PRODUCT(D383:AE383)* PRODUCT(AG383:AQ383)=0,"error",""))</f>
        <v/>
      </c>
    </row>
    <row r="384" spans="3:56" x14ac:dyDescent="0.2">
      <c r="C384">
        <v>312</v>
      </c>
      <c r="D384" s="6">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40"/>
        <v>0</v>
      </c>
      <c r="AT384">
        <v>99</v>
      </c>
      <c r="AU384" t="str">
        <f t="shared" si="33"/>
        <v/>
      </c>
      <c r="AV384" t="str">
        <f t="shared" si="39"/>
        <v/>
      </c>
      <c r="AW384" t="str">
        <f t="shared" si="36"/>
        <v/>
      </c>
      <c r="AX384" t="str">
        <f t="shared" si="37"/>
        <v/>
      </c>
      <c r="AY384" t="str">
        <f t="shared" si="34"/>
        <v/>
      </c>
      <c r="AZ384" t="str">
        <f t="shared" si="38"/>
        <v/>
      </c>
      <c r="BA384" t="str">
        <f t="shared" si="35"/>
        <v/>
      </c>
      <c r="BD384" s="23" t="str">
        <f>IF(実施計画様式!F386="","",IF(PRODUCT(D384:AE384)* PRODUCT(AG384:AQ384)=0,"error",""))</f>
        <v/>
      </c>
    </row>
    <row r="385" spans="3:56" x14ac:dyDescent="0.2">
      <c r="C385">
        <v>313</v>
      </c>
      <c r="D385" s="6">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40"/>
        <v>0</v>
      </c>
      <c r="AT385">
        <v>99</v>
      </c>
      <c r="AU385" t="str">
        <f t="shared" si="33"/>
        <v/>
      </c>
      <c r="AV385" t="str">
        <f t="shared" si="39"/>
        <v/>
      </c>
      <c r="AW385" t="str">
        <f t="shared" si="36"/>
        <v/>
      </c>
      <c r="AX385" t="str">
        <f t="shared" si="37"/>
        <v/>
      </c>
      <c r="AY385" t="str">
        <f t="shared" si="34"/>
        <v/>
      </c>
      <c r="AZ385" t="str">
        <f t="shared" si="38"/>
        <v/>
      </c>
      <c r="BA385" t="str">
        <f t="shared" si="35"/>
        <v/>
      </c>
      <c r="BD385" s="23" t="str">
        <f>IF(実施計画様式!F387="","",IF(PRODUCT(D385:AE385)* PRODUCT(AG385:AQ385)=0,"error",""))</f>
        <v/>
      </c>
    </row>
    <row r="386" spans="3:56" x14ac:dyDescent="0.2">
      <c r="C386">
        <v>314</v>
      </c>
      <c r="D386" s="6">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40"/>
        <v>0</v>
      </c>
      <c r="AT386">
        <v>99</v>
      </c>
      <c r="AU386" t="str">
        <f t="shared" si="33"/>
        <v/>
      </c>
      <c r="AV386" t="str">
        <f t="shared" si="39"/>
        <v/>
      </c>
      <c r="AW386" t="str">
        <f t="shared" si="36"/>
        <v/>
      </c>
      <c r="AX386" t="str">
        <f t="shared" si="37"/>
        <v/>
      </c>
      <c r="AY386" t="str">
        <f t="shared" si="34"/>
        <v/>
      </c>
      <c r="AZ386" t="str">
        <f t="shared" si="38"/>
        <v/>
      </c>
      <c r="BA386" t="str">
        <f t="shared" si="35"/>
        <v/>
      </c>
      <c r="BD386" s="23" t="str">
        <f>IF(実施計画様式!F388="","",IF(PRODUCT(D386:AE386)* PRODUCT(AG386:AQ386)=0,"error",""))</f>
        <v/>
      </c>
    </row>
    <row r="387" spans="3:56" x14ac:dyDescent="0.2">
      <c r="C387">
        <v>315</v>
      </c>
      <c r="D387" s="6">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40"/>
        <v>0</v>
      </c>
      <c r="AT387">
        <v>99</v>
      </c>
      <c r="AU387" t="str">
        <f t="shared" si="33"/>
        <v/>
      </c>
      <c r="AV387" t="str">
        <f t="shared" si="39"/>
        <v/>
      </c>
      <c r="AW387" t="str">
        <f t="shared" si="36"/>
        <v/>
      </c>
      <c r="AX387" t="str">
        <f t="shared" si="37"/>
        <v/>
      </c>
      <c r="AY387" t="str">
        <f t="shared" si="34"/>
        <v/>
      </c>
      <c r="AZ387" t="str">
        <f t="shared" si="38"/>
        <v/>
      </c>
      <c r="BA387" t="str">
        <f t="shared" si="35"/>
        <v/>
      </c>
      <c r="BD387" s="23" t="str">
        <f>IF(実施計画様式!F389="","",IF(PRODUCT(D387:AE387)* PRODUCT(AG387:AQ387)=0,"error",""))</f>
        <v/>
      </c>
    </row>
    <row r="388" spans="3:56" x14ac:dyDescent="0.2">
      <c r="C388">
        <v>316</v>
      </c>
      <c r="D388" s="6">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40"/>
        <v>0</v>
      </c>
      <c r="AT388">
        <v>99</v>
      </c>
      <c r="AU388" t="str">
        <f t="shared" si="33"/>
        <v/>
      </c>
      <c r="AV388" t="str">
        <f t="shared" si="39"/>
        <v/>
      </c>
      <c r="AW388" t="str">
        <f t="shared" si="36"/>
        <v/>
      </c>
      <c r="AX388" t="str">
        <f t="shared" si="37"/>
        <v/>
      </c>
      <c r="AY388" t="str">
        <f t="shared" si="34"/>
        <v/>
      </c>
      <c r="AZ388" t="str">
        <f t="shared" si="38"/>
        <v/>
      </c>
      <c r="BA388" t="str">
        <f t="shared" si="35"/>
        <v/>
      </c>
      <c r="BD388" s="23" t="str">
        <f>IF(実施計画様式!F390="","",IF(PRODUCT(D388:AE388)* PRODUCT(AG388:AQ388)=0,"error",""))</f>
        <v/>
      </c>
    </row>
    <row r="389" spans="3:56" x14ac:dyDescent="0.2">
      <c r="C389">
        <v>317</v>
      </c>
      <c r="D389" s="6">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40"/>
        <v>0</v>
      </c>
      <c r="AT389">
        <v>99</v>
      </c>
      <c r="AU389" t="str">
        <f t="shared" si="33"/>
        <v/>
      </c>
      <c r="AV389" t="str">
        <f t="shared" si="39"/>
        <v/>
      </c>
      <c r="AW389" t="str">
        <f t="shared" si="36"/>
        <v/>
      </c>
      <c r="AX389" t="str">
        <f t="shared" si="37"/>
        <v/>
      </c>
      <c r="AY389" t="str">
        <f t="shared" si="34"/>
        <v/>
      </c>
      <c r="AZ389" t="str">
        <f t="shared" si="38"/>
        <v/>
      </c>
      <c r="BA389" t="str">
        <f t="shared" si="35"/>
        <v/>
      </c>
      <c r="BD389" s="23" t="str">
        <f>IF(実施計画様式!F391="","",IF(PRODUCT(D389:AE389)* PRODUCT(AG389:AQ389)=0,"error",""))</f>
        <v/>
      </c>
    </row>
    <row r="390" spans="3:56" x14ac:dyDescent="0.2">
      <c r="C390">
        <v>318</v>
      </c>
      <c r="D390" s="6">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40"/>
        <v>0</v>
      </c>
      <c r="AT390">
        <v>99</v>
      </c>
      <c r="AU390" t="str">
        <f t="shared" si="33"/>
        <v/>
      </c>
      <c r="AV390" t="str">
        <f t="shared" si="39"/>
        <v/>
      </c>
      <c r="AW390" t="str">
        <f t="shared" si="36"/>
        <v/>
      </c>
      <c r="AX390" t="str">
        <f t="shared" si="37"/>
        <v/>
      </c>
      <c r="AY390" t="str">
        <f t="shared" si="34"/>
        <v/>
      </c>
      <c r="AZ390" t="str">
        <f t="shared" si="38"/>
        <v/>
      </c>
      <c r="BA390" t="str">
        <f t="shared" si="35"/>
        <v/>
      </c>
      <c r="BD390" s="23" t="str">
        <f>IF(実施計画様式!F392="","",IF(PRODUCT(D390:AE390)* PRODUCT(AG390:AQ390)=0,"error",""))</f>
        <v/>
      </c>
    </row>
    <row r="391" spans="3:56" x14ac:dyDescent="0.2">
      <c r="C391">
        <v>319</v>
      </c>
      <c r="D391" s="6">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40"/>
        <v>0</v>
      </c>
      <c r="AT391">
        <v>99</v>
      </c>
      <c r="AU391" t="str">
        <f t="shared" si="33"/>
        <v/>
      </c>
      <c r="AV391" t="str">
        <f t="shared" si="39"/>
        <v/>
      </c>
      <c r="AW391" t="str">
        <f t="shared" si="36"/>
        <v/>
      </c>
      <c r="AX391" t="str">
        <f t="shared" si="37"/>
        <v/>
      </c>
      <c r="AY391" t="str">
        <f t="shared" si="34"/>
        <v/>
      </c>
      <c r="AZ391" t="str">
        <f t="shared" si="38"/>
        <v/>
      </c>
      <c r="BA391" t="str">
        <f t="shared" si="35"/>
        <v/>
      </c>
      <c r="BD391" s="23" t="str">
        <f>IF(実施計画様式!F393="","",IF(PRODUCT(D391:AE391)* PRODUCT(AG391:AQ391)=0,"error",""))</f>
        <v/>
      </c>
    </row>
    <row r="392" spans="3:56" x14ac:dyDescent="0.2">
      <c r="C392">
        <v>320</v>
      </c>
      <c r="D392" s="6">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40"/>
        <v>0</v>
      </c>
      <c r="AT392">
        <v>99</v>
      </c>
      <c r="AU392" t="str">
        <f t="shared" si="33"/>
        <v/>
      </c>
      <c r="AV392" t="str">
        <f t="shared" si="39"/>
        <v/>
      </c>
      <c r="AW392" t="str">
        <f t="shared" si="36"/>
        <v/>
      </c>
      <c r="AX392" t="str">
        <f t="shared" si="37"/>
        <v/>
      </c>
      <c r="AY392" t="str">
        <f t="shared" si="34"/>
        <v/>
      </c>
      <c r="AZ392" t="str">
        <f t="shared" si="38"/>
        <v/>
      </c>
      <c r="BA392" t="str">
        <f t="shared" si="35"/>
        <v/>
      </c>
      <c r="BD392" s="23" t="str">
        <f>IF(実施計画様式!F394="","",IF(PRODUCT(D392:AE392)* PRODUCT(AG392:AQ392)=0,"error",""))</f>
        <v/>
      </c>
    </row>
    <row r="393" spans="3:56" x14ac:dyDescent="0.2">
      <c r="C393">
        <v>321</v>
      </c>
      <c r="D393" s="6">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40"/>
        <v>0</v>
      </c>
      <c r="AT393">
        <v>99</v>
      </c>
      <c r="AU393" t="str">
        <f t="shared" si="33"/>
        <v/>
      </c>
      <c r="AV393" t="str">
        <f t="shared" si="39"/>
        <v/>
      </c>
      <c r="AW393" t="str">
        <f t="shared" si="36"/>
        <v/>
      </c>
      <c r="AX393" t="str">
        <f t="shared" si="37"/>
        <v/>
      </c>
      <c r="AY393" t="str">
        <f t="shared" si="34"/>
        <v/>
      </c>
      <c r="AZ393" t="str">
        <f t="shared" si="38"/>
        <v/>
      </c>
      <c r="BA393" t="str">
        <f t="shared" si="35"/>
        <v/>
      </c>
      <c r="BD393" s="23" t="str">
        <f>IF(実施計画様式!F395="","",IF(PRODUCT(D393:AE393)* PRODUCT(AG393:AQ393)=0,"error",""))</f>
        <v/>
      </c>
    </row>
    <row r="394" spans="3:56" x14ac:dyDescent="0.2">
      <c r="C394">
        <v>322</v>
      </c>
      <c r="D394" s="6">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40"/>
        <v>0</v>
      </c>
      <c r="AT394">
        <v>99</v>
      </c>
      <c r="AU394" t="str">
        <f t="shared" si="33"/>
        <v/>
      </c>
      <c r="AV394" t="str">
        <f t="shared" si="39"/>
        <v/>
      </c>
      <c r="AW394" t="str">
        <f t="shared" si="36"/>
        <v/>
      </c>
      <c r="AX394" t="str">
        <f t="shared" si="37"/>
        <v/>
      </c>
      <c r="AY394" t="str">
        <f t="shared" si="34"/>
        <v/>
      </c>
      <c r="AZ394" t="str">
        <f t="shared" si="38"/>
        <v/>
      </c>
      <c r="BA394" t="str">
        <f t="shared" si="35"/>
        <v/>
      </c>
      <c r="BD394" s="23" t="str">
        <f>IF(実施計画様式!F396="","",IF(PRODUCT(D394:AE394)* PRODUCT(AG394:AQ394)=0,"error",""))</f>
        <v/>
      </c>
    </row>
    <row r="395" spans="3:56" x14ac:dyDescent="0.2">
      <c r="C395">
        <v>323</v>
      </c>
      <c r="D395" s="6">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40"/>
        <v>0</v>
      </c>
      <c r="AT395">
        <v>99</v>
      </c>
      <c r="AU395" t="str">
        <f t="shared" si="33"/>
        <v/>
      </c>
      <c r="AV395" t="str">
        <f t="shared" si="39"/>
        <v/>
      </c>
      <c r="AW395" t="str">
        <f t="shared" si="36"/>
        <v/>
      </c>
      <c r="AX395" t="str">
        <f t="shared" si="37"/>
        <v/>
      </c>
      <c r="AY395" t="str">
        <f t="shared" si="34"/>
        <v/>
      </c>
      <c r="AZ395" t="str">
        <f t="shared" si="38"/>
        <v/>
      </c>
      <c r="BA395" t="str">
        <f t="shared" si="35"/>
        <v/>
      </c>
      <c r="BD395" s="23" t="str">
        <f>IF(実施計画様式!F397="","",IF(PRODUCT(D395:AE395)* PRODUCT(AG395:AQ395)=0,"error",""))</f>
        <v/>
      </c>
    </row>
    <row r="396" spans="3:56" x14ac:dyDescent="0.2">
      <c r="C396">
        <v>324</v>
      </c>
      <c r="D396" s="6">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40"/>
        <v>0</v>
      </c>
      <c r="AT396">
        <v>99</v>
      </c>
      <c r="AU396" t="str">
        <f t="shared" si="33"/>
        <v/>
      </c>
      <c r="AV396" t="str">
        <f t="shared" si="39"/>
        <v/>
      </c>
      <c r="AW396" t="str">
        <f t="shared" si="36"/>
        <v/>
      </c>
      <c r="AX396" t="str">
        <f t="shared" si="37"/>
        <v/>
      </c>
      <c r="AY396" t="str">
        <f t="shared" si="34"/>
        <v/>
      </c>
      <c r="AZ396" t="str">
        <f t="shared" si="38"/>
        <v/>
      </c>
      <c r="BA396" t="str">
        <f t="shared" si="35"/>
        <v/>
      </c>
      <c r="BD396" s="23" t="str">
        <f>IF(実施計画様式!F398="","",IF(PRODUCT(D396:AE396)* PRODUCT(AG396:AQ396)=0,"error",""))</f>
        <v/>
      </c>
    </row>
    <row r="397" spans="3:56" x14ac:dyDescent="0.2">
      <c r="C397">
        <v>325</v>
      </c>
      <c r="D397" s="6">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40"/>
        <v>0</v>
      </c>
      <c r="AT397">
        <v>99</v>
      </c>
      <c r="AU397" t="str">
        <f t="shared" si="33"/>
        <v/>
      </c>
      <c r="AV397" t="str">
        <f t="shared" si="39"/>
        <v/>
      </c>
      <c r="AW397" t="str">
        <f t="shared" si="36"/>
        <v/>
      </c>
      <c r="AX397" t="str">
        <f t="shared" si="37"/>
        <v/>
      </c>
      <c r="AY397" t="str">
        <f t="shared" si="34"/>
        <v/>
      </c>
      <c r="AZ397" t="str">
        <f t="shared" si="38"/>
        <v/>
      </c>
      <c r="BA397" t="str">
        <f t="shared" si="35"/>
        <v/>
      </c>
      <c r="BD397" s="23" t="str">
        <f>IF(実施計画様式!F399="","",IF(PRODUCT(D397:AE397)* PRODUCT(AG397:AQ397)=0,"error",""))</f>
        <v/>
      </c>
    </row>
    <row r="398" spans="3:56" x14ac:dyDescent="0.2">
      <c r="C398">
        <v>326</v>
      </c>
      <c r="D398" s="6">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40"/>
        <v>0</v>
      </c>
      <c r="AT398">
        <v>99</v>
      </c>
      <c r="AU398" t="str">
        <f t="shared" ref="AU398:AU461" si="41">IF(D398=4,"予算区分_R7_通常",IF(D398=8,"予算区分_R7_のみ",IF(D398=10,"予算区分_R7_のみ","")))</f>
        <v/>
      </c>
      <c r="AV398" t="str">
        <f t="shared" si="39"/>
        <v/>
      </c>
      <c r="AW398" t="str">
        <f t="shared" si="36"/>
        <v/>
      </c>
      <c r="AX398" t="str">
        <f t="shared" si="37"/>
        <v/>
      </c>
      <c r="AY398" t="str">
        <f t="shared" ref="AY398:AY461" si="42">IF(AJ398=88,"農林水産・食品分野の細分化項目",IF(AJ398=40,"中小企業・小規模事業者の賃上げ環境整備の細分化項目",""))</f>
        <v/>
      </c>
      <c r="AZ398" t="str">
        <f t="shared" si="38"/>
        <v/>
      </c>
      <c r="BA398" t="str">
        <f t="shared" ref="BA398:BA461" si="43">IF(D398=4,AS398,IF(OR(D398=8,D398=10),"事業終期_R7_翌債",""))</f>
        <v/>
      </c>
      <c r="BD398" s="23" t="str">
        <f>IF(実施計画様式!F400="","",IF(PRODUCT(D398:AE398)* PRODUCT(AG398:AQ398)=0,"error",""))</f>
        <v/>
      </c>
    </row>
    <row r="399" spans="3:56" x14ac:dyDescent="0.2">
      <c r="C399">
        <v>327</v>
      </c>
      <c r="D399" s="6">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40"/>
        <v>0</v>
      </c>
      <c r="AT399">
        <v>99</v>
      </c>
      <c r="AU399" t="str">
        <f t="shared" si="41"/>
        <v/>
      </c>
      <c r="AV399" t="str">
        <f t="shared" si="39"/>
        <v/>
      </c>
      <c r="AW399" t="str">
        <f t="shared" ref="AW399:AW462" si="44">IF(D399=4,"種類_推奨事業メニュー_R6補正R7予備",IF(D399=8,"種類_推奨事業メニュー_R6補正R7予備",IF(D399=10,"種類_推奨事業メニュー_R7補正","")))</f>
        <v/>
      </c>
      <c r="AX399" t="str">
        <f t="shared" ref="AX399:AX462" si="45">IF(D399=4,"対象分野_R6",IF(D399=8,"対象分野_R6",IF(D399=10,"対象分野_R7","")))</f>
        <v/>
      </c>
      <c r="AY399" t="str">
        <f t="shared" si="42"/>
        <v/>
      </c>
      <c r="AZ399" t="str">
        <f t="shared" ref="AZ399:AZ462" si="46">IF(D399=4,"",IF(D399=8,"",IF(D399=10,"支援開始時期_R7_翌債","")))</f>
        <v/>
      </c>
      <c r="BA399" t="str">
        <f t="shared" si="43"/>
        <v/>
      </c>
      <c r="BD399" s="23" t="str">
        <f>IF(実施計画様式!F401="","",IF(PRODUCT(D399:AE399)* PRODUCT(AG399:AQ399)=0,"error",""))</f>
        <v/>
      </c>
    </row>
    <row r="400" spans="3:56" x14ac:dyDescent="0.2">
      <c r="C400">
        <v>328</v>
      </c>
      <c r="D400" s="6">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40"/>
        <v>0</v>
      </c>
      <c r="AT400">
        <v>99</v>
      </c>
      <c r="AU400" t="str">
        <f t="shared" si="41"/>
        <v/>
      </c>
      <c r="AV400" t="str">
        <f t="shared" ref="AV400:AV463" si="47">IF(D400=4,"経済対策との関係_R6",IF(D400=8,"経済対策との関係_R7予備",IF(D400=10,"経済対策との関係_R7補正","")))</f>
        <v/>
      </c>
      <c r="AW400" t="str">
        <f t="shared" si="44"/>
        <v/>
      </c>
      <c r="AX400" t="str">
        <f t="shared" si="45"/>
        <v/>
      </c>
      <c r="AY400" t="str">
        <f t="shared" si="42"/>
        <v/>
      </c>
      <c r="AZ400" t="str">
        <f t="shared" si="46"/>
        <v/>
      </c>
      <c r="BA400" t="str">
        <f t="shared" si="43"/>
        <v/>
      </c>
      <c r="BD400" s="23" t="str">
        <f>IF(実施計画様式!F402="","",IF(PRODUCT(D400:AE400)* PRODUCT(AG400:AQ400)=0,"error",""))</f>
        <v/>
      </c>
    </row>
    <row r="401" spans="3:56" x14ac:dyDescent="0.2">
      <c r="C401">
        <v>329</v>
      </c>
      <c r="D401" s="6">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40"/>
        <v>0</v>
      </c>
      <c r="AT401">
        <v>99</v>
      </c>
      <c r="AU401" t="str">
        <f t="shared" si="41"/>
        <v/>
      </c>
      <c r="AV401" t="str">
        <f t="shared" si="47"/>
        <v/>
      </c>
      <c r="AW401" t="str">
        <f t="shared" si="44"/>
        <v/>
      </c>
      <c r="AX401" t="str">
        <f t="shared" si="45"/>
        <v/>
      </c>
      <c r="AY401" t="str">
        <f t="shared" si="42"/>
        <v/>
      </c>
      <c r="AZ401" t="str">
        <f t="shared" si="46"/>
        <v/>
      </c>
      <c r="BA401" t="str">
        <f t="shared" si="43"/>
        <v/>
      </c>
      <c r="BD401" s="23" t="str">
        <f>IF(実施計画様式!F403="","",IF(PRODUCT(D401:AE401)* PRODUCT(AG401:AQ401)=0,"error",""))</f>
        <v/>
      </c>
    </row>
    <row r="402" spans="3:56" x14ac:dyDescent="0.2">
      <c r="C402">
        <v>330</v>
      </c>
      <c r="D402" s="6">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40"/>
        <v>0</v>
      </c>
      <c r="AT402">
        <v>99</v>
      </c>
      <c r="AU402" t="str">
        <f t="shared" si="41"/>
        <v/>
      </c>
      <c r="AV402" t="str">
        <f t="shared" si="47"/>
        <v/>
      </c>
      <c r="AW402" t="str">
        <f t="shared" si="44"/>
        <v/>
      </c>
      <c r="AX402" t="str">
        <f t="shared" si="45"/>
        <v/>
      </c>
      <c r="AY402" t="str">
        <f t="shared" si="42"/>
        <v/>
      </c>
      <c r="AZ402" t="str">
        <f t="shared" si="46"/>
        <v/>
      </c>
      <c r="BA402" t="str">
        <f t="shared" si="43"/>
        <v/>
      </c>
      <c r="BD402" s="23" t="str">
        <f>IF(実施計画様式!F404="","",IF(PRODUCT(D402:AE402)* PRODUCT(AG402:AQ402)=0,"error",""))</f>
        <v/>
      </c>
    </row>
    <row r="403" spans="3:56" x14ac:dyDescent="0.2">
      <c r="C403">
        <v>331</v>
      </c>
      <c r="D403" s="6">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40"/>
        <v>0</v>
      </c>
      <c r="AT403">
        <v>99</v>
      </c>
      <c r="AU403" t="str">
        <f t="shared" si="41"/>
        <v/>
      </c>
      <c r="AV403" t="str">
        <f t="shared" si="47"/>
        <v/>
      </c>
      <c r="AW403" t="str">
        <f t="shared" si="44"/>
        <v/>
      </c>
      <c r="AX403" t="str">
        <f t="shared" si="45"/>
        <v/>
      </c>
      <c r="AY403" t="str">
        <f t="shared" si="42"/>
        <v/>
      </c>
      <c r="AZ403" t="str">
        <f t="shared" si="46"/>
        <v/>
      </c>
      <c r="BA403" t="str">
        <f t="shared" si="43"/>
        <v/>
      </c>
      <c r="BD403" s="23" t="str">
        <f>IF(実施計画様式!F405="","",IF(PRODUCT(D403:AE403)* PRODUCT(AG403:AQ403)=0,"error",""))</f>
        <v/>
      </c>
    </row>
    <row r="404" spans="3:56" x14ac:dyDescent="0.2">
      <c r="C404">
        <v>332</v>
      </c>
      <c r="D404" s="6">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8">IF(AD404=1,"事業終期_R7_通常",IF(AD404=2,"事業終期_R7_基金",0))</f>
        <v>0</v>
      </c>
      <c r="AT404">
        <v>99</v>
      </c>
      <c r="AU404" t="str">
        <f t="shared" si="41"/>
        <v/>
      </c>
      <c r="AV404" t="str">
        <f t="shared" si="47"/>
        <v/>
      </c>
      <c r="AW404" t="str">
        <f t="shared" si="44"/>
        <v/>
      </c>
      <c r="AX404" t="str">
        <f t="shared" si="45"/>
        <v/>
      </c>
      <c r="AY404" t="str">
        <f t="shared" si="42"/>
        <v/>
      </c>
      <c r="AZ404" t="str">
        <f t="shared" si="46"/>
        <v/>
      </c>
      <c r="BA404" t="str">
        <f t="shared" si="43"/>
        <v/>
      </c>
      <c r="BD404" s="23" t="str">
        <f>IF(実施計画様式!F406="","",IF(PRODUCT(D404:AE404)* PRODUCT(AG404:AQ404)=0,"error",""))</f>
        <v/>
      </c>
    </row>
    <row r="405" spans="3:56" x14ac:dyDescent="0.2">
      <c r="C405">
        <v>333</v>
      </c>
      <c r="D405" s="6">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8"/>
        <v>0</v>
      </c>
      <c r="AT405">
        <v>99</v>
      </c>
      <c r="AU405" t="str">
        <f t="shared" si="41"/>
        <v/>
      </c>
      <c r="AV405" t="str">
        <f t="shared" si="47"/>
        <v/>
      </c>
      <c r="AW405" t="str">
        <f t="shared" si="44"/>
        <v/>
      </c>
      <c r="AX405" t="str">
        <f t="shared" si="45"/>
        <v/>
      </c>
      <c r="AY405" t="str">
        <f t="shared" si="42"/>
        <v/>
      </c>
      <c r="AZ405" t="str">
        <f t="shared" si="46"/>
        <v/>
      </c>
      <c r="BA405" t="str">
        <f t="shared" si="43"/>
        <v/>
      </c>
      <c r="BD405" s="23" t="str">
        <f>IF(実施計画様式!F407="","",IF(PRODUCT(D405:AE405)* PRODUCT(AG405:AQ405)=0,"error",""))</f>
        <v/>
      </c>
    </row>
    <row r="406" spans="3:56" x14ac:dyDescent="0.2">
      <c r="C406">
        <v>334</v>
      </c>
      <c r="D406" s="6">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8"/>
        <v>0</v>
      </c>
      <c r="AT406">
        <v>99</v>
      </c>
      <c r="AU406" t="str">
        <f t="shared" si="41"/>
        <v/>
      </c>
      <c r="AV406" t="str">
        <f t="shared" si="47"/>
        <v/>
      </c>
      <c r="AW406" t="str">
        <f t="shared" si="44"/>
        <v/>
      </c>
      <c r="AX406" t="str">
        <f t="shared" si="45"/>
        <v/>
      </c>
      <c r="AY406" t="str">
        <f t="shared" si="42"/>
        <v/>
      </c>
      <c r="AZ406" t="str">
        <f t="shared" si="46"/>
        <v/>
      </c>
      <c r="BA406" t="str">
        <f t="shared" si="43"/>
        <v/>
      </c>
      <c r="BD406" s="23" t="str">
        <f>IF(実施計画様式!F408="","",IF(PRODUCT(D406:AE406)* PRODUCT(AG406:AQ406)=0,"error",""))</f>
        <v/>
      </c>
    </row>
    <row r="407" spans="3:56" x14ac:dyDescent="0.2">
      <c r="C407">
        <v>335</v>
      </c>
      <c r="D407" s="6">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8"/>
        <v>0</v>
      </c>
      <c r="AT407">
        <v>99</v>
      </c>
      <c r="AU407" t="str">
        <f t="shared" si="41"/>
        <v/>
      </c>
      <c r="AV407" t="str">
        <f t="shared" si="47"/>
        <v/>
      </c>
      <c r="AW407" t="str">
        <f t="shared" si="44"/>
        <v/>
      </c>
      <c r="AX407" t="str">
        <f t="shared" si="45"/>
        <v/>
      </c>
      <c r="AY407" t="str">
        <f t="shared" si="42"/>
        <v/>
      </c>
      <c r="AZ407" t="str">
        <f t="shared" si="46"/>
        <v/>
      </c>
      <c r="BA407" t="str">
        <f t="shared" si="43"/>
        <v/>
      </c>
      <c r="BD407" s="23" t="str">
        <f>IF(実施計画様式!F409="","",IF(PRODUCT(D407:AE407)* PRODUCT(AG407:AQ407)=0,"error",""))</f>
        <v/>
      </c>
    </row>
    <row r="408" spans="3:56" x14ac:dyDescent="0.2">
      <c r="C408">
        <v>336</v>
      </c>
      <c r="D408" s="6">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8"/>
        <v>0</v>
      </c>
      <c r="AT408">
        <v>99</v>
      </c>
      <c r="AU408" t="str">
        <f t="shared" si="41"/>
        <v/>
      </c>
      <c r="AV408" t="str">
        <f t="shared" si="47"/>
        <v/>
      </c>
      <c r="AW408" t="str">
        <f t="shared" si="44"/>
        <v/>
      </c>
      <c r="AX408" t="str">
        <f t="shared" si="45"/>
        <v/>
      </c>
      <c r="AY408" t="str">
        <f t="shared" si="42"/>
        <v/>
      </c>
      <c r="AZ408" t="str">
        <f t="shared" si="46"/>
        <v/>
      </c>
      <c r="BA408" t="str">
        <f t="shared" si="43"/>
        <v/>
      </c>
      <c r="BD408" s="23" t="str">
        <f>IF(実施計画様式!F410="","",IF(PRODUCT(D408:AE408)* PRODUCT(AG408:AQ408)=0,"error",""))</f>
        <v/>
      </c>
    </row>
    <row r="409" spans="3:56" x14ac:dyDescent="0.2">
      <c r="C409">
        <v>337</v>
      </c>
      <c r="D409" s="6">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8"/>
        <v>0</v>
      </c>
      <c r="AT409">
        <v>99</v>
      </c>
      <c r="AU409" t="str">
        <f t="shared" si="41"/>
        <v/>
      </c>
      <c r="AV409" t="str">
        <f t="shared" si="47"/>
        <v/>
      </c>
      <c r="AW409" t="str">
        <f t="shared" si="44"/>
        <v/>
      </c>
      <c r="AX409" t="str">
        <f t="shared" si="45"/>
        <v/>
      </c>
      <c r="AY409" t="str">
        <f t="shared" si="42"/>
        <v/>
      </c>
      <c r="AZ409" t="str">
        <f t="shared" si="46"/>
        <v/>
      </c>
      <c r="BA409" t="str">
        <f t="shared" si="43"/>
        <v/>
      </c>
      <c r="BD409" s="23" t="str">
        <f>IF(実施計画様式!F411="","",IF(PRODUCT(D409:AE409)* PRODUCT(AG409:AQ409)=0,"error",""))</f>
        <v/>
      </c>
    </row>
    <row r="410" spans="3:56" x14ac:dyDescent="0.2">
      <c r="C410">
        <v>338</v>
      </c>
      <c r="D410" s="6">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8"/>
        <v>0</v>
      </c>
      <c r="AT410">
        <v>99</v>
      </c>
      <c r="AU410" t="str">
        <f t="shared" si="41"/>
        <v/>
      </c>
      <c r="AV410" t="str">
        <f t="shared" si="47"/>
        <v/>
      </c>
      <c r="AW410" t="str">
        <f t="shared" si="44"/>
        <v/>
      </c>
      <c r="AX410" t="str">
        <f t="shared" si="45"/>
        <v/>
      </c>
      <c r="AY410" t="str">
        <f t="shared" si="42"/>
        <v/>
      </c>
      <c r="AZ410" t="str">
        <f t="shared" si="46"/>
        <v/>
      </c>
      <c r="BA410" t="str">
        <f t="shared" si="43"/>
        <v/>
      </c>
      <c r="BD410" s="23" t="str">
        <f>IF(実施計画様式!F412="","",IF(PRODUCT(D410:AE410)* PRODUCT(AG410:AQ410)=0,"error",""))</f>
        <v/>
      </c>
    </row>
    <row r="411" spans="3:56" x14ac:dyDescent="0.2">
      <c r="C411">
        <v>339</v>
      </c>
      <c r="D411" s="6">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8"/>
        <v>0</v>
      </c>
      <c r="AT411">
        <v>99</v>
      </c>
      <c r="AU411" t="str">
        <f t="shared" si="41"/>
        <v/>
      </c>
      <c r="AV411" t="str">
        <f t="shared" si="47"/>
        <v/>
      </c>
      <c r="AW411" t="str">
        <f t="shared" si="44"/>
        <v/>
      </c>
      <c r="AX411" t="str">
        <f t="shared" si="45"/>
        <v/>
      </c>
      <c r="AY411" t="str">
        <f t="shared" si="42"/>
        <v/>
      </c>
      <c r="AZ411" t="str">
        <f t="shared" si="46"/>
        <v/>
      </c>
      <c r="BA411" t="str">
        <f t="shared" si="43"/>
        <v/>
      </c>
      <c r="BD411" s="23" t="str">
        <f>IF(実施計画様式!F413="","",IF(PRODUCT(D411:AE411)* PRODUCT(AG411:AQ411)=0,"error",""))</f>
        <v/>
      </c>
    </row>
    <row r="412" spans="3:56" x14ac:dyDescent="0.2">
      <c r="C412">
        <v>340</v>
      </c>
      <c r="D412" s="6">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8"/>
        <v>0</v>
      </c>
      <c r="AT412">
        <v>99</v>
      </c>
      <c r="AU412" t="str">
        <f t="shared" si="41"/>
        <v/>
      </c>
      <c r="AV412" t="str">
        <f t="shared" si="47"/>
        <v/>
      </c>
      <c r="AW412" t="str">
        <f t="shared" si="44"/>
        <v/>
      </c>
      <c r="AX412" t="str">
        <f t="shared" si="45"/>
        <v/>
      </c>
      <c r="AY412" t="str">
        <f t="shared" si="42"/>
        <v/>
      </c>
      <c r="AZ412" t="str">
        <f t="shared" si="46"/>
        <v/>
      </c>
      <c r="BA412" t="str">
        <f t="shared" si="43"/>
        <v/>
      </c>
      <c r="BD412" s="23" t="str">
        <f>IF(実施計画様式!F414="","",IF(PRODUCT(D412:AE412)* PRODUCT(AG412:AQ412)=0,"error",""))</f>
        <v/>
      </c>
    </row>
    <row r="413" spans="3:56" x14ac:dyDescent="0.2">
      <c r="C413">
        <v>341</v>
      </c>
      <c r="D413" s="6">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8"/>
        <v>0</v>
      </c>
      <c r="AT413">
        <v>99</v>
      </c>
      <c r="AU413" t="str">
        <f t="shared" si="41"/>
        <v/>
      </c>
      <c r="AV413" t="str">
        <f t="shared" si="47"/>
        <v/>
      </c>
      <c r="AW413" t="str">
        <f t="shared" si="44"/>
        <v/>
      </c>
      <c r="AX413" t="str">
        <f t="shared" si="45"/>
        <v/>
      </c>
      <c r="AY413" t="str">
        <f t="shared" si="42"/>
        <v/>
      </c>
      <c r="AZ413" t="str">
        <f t="shared" si="46"/>
        <v/>
      </c>
      <c r="BA413" t="str">
        <f t="shared" si="43"/>
        <v/>
      </c>
      <c r="BD413" s="23" t="str">
        <f>IF(実施計画様式!F415="","",IF(PRODUCT(D413:AE413)* PRODUCT(AG413:AQ413)=0,"error",""))</f>
        <v/>
      </c>
    </row>
    <row r="414" spans="3:56" x14ac:dyDescent="0.2">
      <c r="C414">
        <v>342</v>
      </c>
      <c r="D414" s="6">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8"/>
        <v>0</v>
      </c>
      <c r="AT414">
        <v>99</v>
      </c>
      <c r="AU414" t="str">
        <f t="shared" si="41"/>
        <v/>
      </c>
      <c r="AV414" t="str">
        <f t="shared" si="47"/>
        <v/>
      </c>
      <c r="AW414" t="str">
        <f t="shared" si="44"/>
        <v/>
      </c>
      <c r="AX414" t="str">
        <f t="shared" si="45"/>
        <v/>
      </c>
      <c r="AY414" t="str">
        <f t="shared" si="42"/>
        <v/>
      </c>
      <c r="AZ414" t="str">
        <f t="shared" si="46"/>
        <v/>
      </c>
      <c r="BA414" t="str">
        <f t="shared" si="43"/>
        <v/>
      </c>
      <c r="BD414" s="23" t="str">
        <f>IF(実施計画様式!F416="","",IF(PRODUCT(D414:AE414)* PRODUCT(AG414:AQ414)=0,"error",""))</f>
        <v/>
      </c>
    </row>
    <row r="415" spans="3:56" x14ac:dyDescent="0.2">
      <c r="C415">
        <v>343</v>
      </c>
      <c r="D415" s="6">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8"/>
        <v>0</v>
      </c>
      <c r="AT415">
        <v>99</v>
      </c>
      <c r="AU415" t="str">
        <f t="shared" si="41"/>
        <v/>
      </c>
      <c r="AV415" t="str">
        <f t="shared" si="47"/>
        <v/>
      </c>
      <c r="AW415" t="str">
        <f t="shared" si="44"/>
        <v/>
      </c>
      <c r="AX415" t="str">
        <f t="shared" si="45"/>
        <v/>
      </c>
      <c r="AY415" t="str">
        <f t="shared" si="42"/>
        <v/>
      </c>
      <c r="AZ415" t="str">
        <f t="shared" si="46"/>
        <v/>
      </c>
      <c r="BA415" t="str">
        <f t="shared" si="43"/>
        <v/>
      </c>
      <c r="BD415" s="23" t="str">
        <f>IF(実施計画様式!F417="","",IF(PRODUCT(D415:AE415)* PRODUCT(AG415:AQ415)=0,"error",""))</f>
        <v/>
      </c>
    </row>
    <row r="416" spans="3:56" x14ac:dyDescent="0.2">
      <c r="C416">
        <v>344</v>
      </c>
      <c r="D416" s="6">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8"/>
        <v>0</v>
      </c>
      <c r="AT416">
        <v>99</v>
      </c>
      <c r="AU416" t="str">
        <f t="shared" si="41"/>
        <v/>
      </c>
      <c r="AV416" t="str">
        <f t="shared" si="47"/>
        <v/>
      </c>
      <c r="AW416" t="str">
        <f t="shared" si="44"/>
        <v/>
      </c>
      <c r="AX416" t="str">
        <f t="shared" si="45"/>
        <v/>
      </c>
      <c r="AY416" t="str">
        <f t="shared" si="42"/>
        <v/>
      </c>
      <c r="AZ416" t="str">
        <f t="shared" si="46"/>
        <v/>
      </c>
      <c r="BA416" t="str">
        <f t="shared" si="43"/>
        <v/>
      </c>
      <c r="BD416" s="23" t="str">
        <f>IF(実施計画様式!F418="","",IF(PRODUCT(D416:AE416)* PRODUCT(AG416:AQ416)=0,"error",""))</f>
        <v/>
      </c>
    </row>
    <row r="417" spans="3:56" x14ac:dyDescent="0.2">
      <c r="C417">
        <v>345</v>
      </c>
      <c r="D417" s="6">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8"/>
        <v>0</v>
      </c>
      <c r="AT417">
        <v>99</v>
      </c>
      <c r="AU417" t="str">
        <f t="shared" si="41"/>
        <v/>
      </c>
      <c r="AV417" t="str">
        <f t="shared" si="47"/>
        <v/>
      </c>
      <c r="AW417" t="str">
        <f t="shared" si="44"/>
        <v/>
      </c>
      <c r="AX417" t="str">
        <f t="shared" si="45"/>
        <v/>
      </c>
      <c r="AY417" t="str">
        <f t="shared" si="42"/>
        <v/>
      </c>
      <c r="AZ417" t="str">
        <f t="shared" si="46"/>
        <v/>
      </c>
      <c r="BA417" t="str">
        <f t="shared" si="43"/>
        <v/>
      </c>
      <c r="BD417" s="23" t="str">
        <f>IF(実施計画様式!F419="","",IF(PRODUCT(D417:AE417)* PRODUCT(AG417:AQ417)=0,"error",""))</f>
        <v/>
      </c>
    </row>
    <row r="418" spans="3:56" x14ac:dyDescent="0.2">
      <c r="C418">
        <v>346</v>
      </c>
      <c r="D418" s="6">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8"/>
        <v>0</v>
      </c>
      <c r="AT418">
        <v>99</v>
      </c>
      <c r="AU418" t="str">
        <f t="shared" si="41"/>
        <v/>
      </c>
      <c r="AV418" t="str">
        <f t="shared" si="47"/>
        <v/>
      </c>
      <c r="AW418" t="str">
        <f t="shared" si="44"/>
        <v/>
      </c>
      <c r="AX418" t="str">
        <f t="shared" si="45"/>
        <v/>
      </c>
      <c r="AY418" t="str">
        <f t="shared" si="42"/>
        <v/>
      </c>
      <c r="AZ418" t="str">
        <f t="shared" si="46"/>
        <v/>
      </c>
      <c r="BA418" t="str">
        <f t="shared" si="43"/>
        <v/>
      </c>
      <c r="BD418" s="23" t="str">
        <f>IF(実施計画様式!F420="","",IF(PRODUCT(D418:AE418)* PRODUCT(AG418:AQ418)=0,"error",""))</f>
        <v/>
      </c>
    </row>
    <row r="419" spans="3:56" x14ac:dyDescent="0.2">
      <c r="C419">
        <v>347</v>
      </c>
      <c r="D419" s="6">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8"/>
        <v>0</v>
      </c>
      <c r="AT419">
        <v>99</v>
      </c>
      <c r="AU419" t="str">
        <f t="shared" si="41"/>
        <v/>
      </c>
      <c r="AV419" t="str">
        <f t="shared" si="47"/>
        <v/>
      </c>
      <c r="AW419" t="str">
        <f t="shared" si="44"/>
        <v/>
      </c>
      <c r="AX419" t="str">
        <f t="shared" si="45"/>
        <v/>
      </c>
      <c r="AY419" t="str">
        <f t="shared" si="42"/>
        <v/>
      </c>
      <c r="AZ419" t="str">
        <f t="shared" si="46"/>
        <v/>
      </c>
      <c r="BA419" t="str">
        <f t="shared" si="43"/>
        <v/>
      </c>
      <c r="BD419" s="23" t="str">
        <f>IF(実施計画様式!F421="","",IF(PRODUCT(D419:AE419)* PRODUCT(AG419:AQ419)=0,"error",""))</f>
        <v/>
      </c>
    </row>
    <row r="420" spans="3:56" x14ac:dyDescent="0.2">
      <c r="C420">
        <v>348</v>
      </c>
      <c r="D420" s="6">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8"/>
        <v>0</v>
      </c>
      <c r="AT420">
        <v>99</v>
      </c>
      <c r="AU420" t="str">
        <f t="shared" si="41"/>
        <v/>
      </c>
      <c r="AV420" t="str">
        <f t="shared" si="47"/>
        <v/>
      </c>
      <c r="AW420" t="str">
        <f t="shared" si="44"/>
        <v/>
      </c>
      <c r="AX420" t="str">
        <f t="shared" si="45"/>
        <v/>
      </c>
      <c r="AY420" t="str">
        <f t="shared" si="42"/>
        <v/>
      </c>
      <c r="AZ420" t="str">
        <f t="shared" si="46"/>
        <v/>
      </c>
      <c r="BA420" t="str">
        <f t="shared" si="43"/>
        <v/>
      </c>
      <c r="BD420" s="23" t="str">
        <f>IF(実施計画様式!F422="","",IF(PRODUCT(D420:AE420)* PRODUCT(AG420:AQ420)=0,"error",""))</f>
        <v/>
      </c>
    </row>
    <row r="421" spans="3:56" x14ac:dyDescent="0.2">
      <c r="C421">
        <v>349</v>
      </c>
      <c r="D421" s="6">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8"/>
        <v>0</v>
      </c>
      <c r="AT421">
        <v>99</v>
      </c>
      <c r="AU421" t="str">
        <f t="shared" si="41"/>
        <v/>
      </c>
      <c r="AV421" t="str">
        <f t="shared" si="47"/>
        <v/>
      </c>
      <c r="AW421" t="str">
        <f t="shared" si="44"/>
        <v/>
      </c>
      <c r="AX421" t="str">
        <f t="shared" si="45"/>
        <v/>
      </c>
      <c r="AY421" t="str">
        <f t="shared" si="42"/>
        <v/>
      </c>
      <c r="AZ421" t="str">
        <f t="shared" si="46"/>
        <v/>
      </c>
      <c r="BA421" t="str">
        <f t="shared" si="43"/>
        <v/>
      </c>
      <c r="BD421" s="23" t="str">
        <f>IF(実施計画様式!F423="","",IF(PRODUCT(D421:AE421)* PRODUCT(AG421:AQ421)=0,"error",""))</f>
        <v/>
      </c>
    </row>
    <row r="422" spans="3:56" x14ac:dyDescent="0.2">
      <c r="C422">
        <v>350</v>
      </c>
      <c r="D422" s="6">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8"/>
        <v>0</v>
      </c>
      <c r="AT422">
        <v>99</v>
      </c>
      <c r="AU422" t="str">
        <f t="shared" si="41"/>
        <v/>
      </c>
      <c r="AV422" t="str">
        <f t="shared" si="47"/>
        <v/>
      </c>
      <c r="AW422" t="str">
        <f t="shared" si="44"/>
        <v/>
      </c>
      <c r="AX422" t="str">
        <f t="shared" si="45"/>
        <v/>
      </c>
      <c r="AY422" t="str">
        <f t="shared" si="42"/>
        <v/>
      </c>
      <c r="AZ422" t="str">
        <f t="shared" si="46"/>
        <v/>
      </c>
      <c r="BA422" t="str">
        <f t="shared" si="43"/>
        <v/>
      </c>
      <c r="BD422" s="23" t="str">
        <f>IF(実施計画様式!F424="","",IF(PRODUCT(D422:AE422)* PRODUCT(AG422:AQ422)=0,"error",""))</f>
        <v/>
      </c>
    </row>
    <row r="423" spans="3:56" x14ac:dyDescent="0.2">
      <c r="C423">
        <v>351</v>
      </c>
      <c r="D423" s="6">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8"/>
        <v>0</v>
      </c>
      <c r="AT423">
        <v>99</v>
      </c>
      <c r="AU423" t="str">
        <f t="shared" si="41"/>
        <v/>
      </c>
      <c r="AV423" t="str">
        <f t="shared" si="47"/>
        <v/>
      </c>
      <c r="AW423" t="str">
        <f t="shared" si="44"/>
        <v/>
      </c>
      <c r="AX423" t="str">
        <f t="shared" si="45"/>
        <v/>
      </c>
      <c r="AY423" t="str">
        <f t="shared" si="42"/>
        <v/>
      </c>
      <c r="AZ423" t="str">
        <f t="shared" si="46"/>
        <v/>
      </c>
      <c r="BA423" t="str">
        <f t="shared" si="43"/>
        <v/>
      </c>
      <c r="BD423" s="23" t="str">
        <f>IF(実施計画様式!F425="","",IF(PRODUCT(D423:AE423)* PRODUCT(AG423:AQ423)=0,"error",""))</f>
        <v/>
      </c>
    </row>
    <row r="424" spans="3:56" x14ac:dyDescent="0.2">
      <c r="C424">
        <v>352</v>
      </c>
      <c r="D424" s="6">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8"/>
        <v>0</v>
      </c>
      <c r="AT424">
        <v>99</v>
      </c>
      <c r="AU424" t="str">
        <f t="shared" si="41"/>
        <v/>
      </c>
      <c r="AV424" t="str">
        <f t="shared" si="47"/>
        <v/>
      </c>
      <c r="AW424" t="str">
        <f t="shared" si="44"/>
        <v/>
      </c>
      <c r="AX424" t="str">
        <f t="shared" si="45"/>
        <v/>
      </c>
      <c r="AY424" t="str">
        <f t="shared" si="42"/>
        <v/>
      </c>
      <c r="AZ424" t="str">
        <f t="shared" si="46"/>
        <v/>
      </c>
      <c r="BA424" t="str">
        <f t="shared" si="43"/>
        <v/>
      </c>
      <c r="BD424" s="23" t="str">
        <f>IF(実施計画様式!F426="","",IF(PRODUCT(D424:AE424)* PRODUCT(AG424:AQ424)=0,"error",""))</f>
        <v/>
      </c>
    </row>
    <row r="425" spans="3:56" x14ac:dyDescent="0.2">
      <c r="C425">
        <v>353</v>
      </c>
      <c r="D425" s="6">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8"/>
        <v>0</v>
      </c>
      <c r="AT425">
        <v>99</v>
      </c>
      <c r="AU425" t="str">
        <f t="shared" si="41"/>
        <v/>
      </c>
      <c r="AV425" t="str">
        <f t="shared" si="47"/>
        <v/>
      </c>
      <c r="AW425" t="str">
        <f t="shared" si="44"/>
        <v/>
      </c>
      <c r="AX425" t="str">
        <f t="shared" si="45"/>
        <v/>
      </c>
      <c r="AY425" t="str">
        <f t="shared" si="42"/>
        <v/>
      </c>
      <c r="AZ425" t="str">
        <f t="shared" si="46"/>
        <v/>
      </c>
      <c r="BA425" t="str">
        <f t="shared" si="43"/>
        <v/>
      </c>
      <c r="BD425" s="23" t="str">
        <f>IF(実施計画様式!F427="","",IF(PRODUCT(D425:AE425)* PRODUCT(AG425:AQ425)=0,"error",""))</f>
        <v/>
      </c>
    </row>
    <row r="426" spans="3:56" x14ac:dyDescent="0.2">
      <c r="C426">
        <v>354</v>
      </c>
      <c r="D426" s="6">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8"/>
        <v>0</v>
      </c>
      <c r="AT426">
        <v>99</v>
      </c>
      <c r="AU426" t="str">
        <f t="shared" si="41"/>
        <v/>
      </c>
      <c r="AV426" t="str">
        <f t="shared" si="47"/>
        <v/>
      </c>
      <c r="AW426" t="str">
        <f t="shared" si="44"/>
        <v/>
      </c>
      <c r="AX426" t="str">
        <f t="shared" si="45"/>
        <v/>
      </c>
      <c r="AY426" t="str">
        <f t="shared" si="42"/>
        <v/>
      </c>
      <c r="AZ426" t="str">
        <f t="shared" si="46"/>
        <v/>
      </c>
      <c r="BA426" t="str">
        <f t="shared" si="43"/>
        <v/>
      </c>
      <c r="BD426" s="23" t="str">
        <f>IF(実施計画様式!F428="","",IF(PRODUCT(D426:AE426)* PRODUCT(AG426:AQ426)=0,"error",""))</f>
        <v/>
      </c>
    </row>
    <row r="427" spans="3:56" x14ac:dyDescent="0.2">
      <c r="C427">
        <v>355</v>
      </c>
      <c r="D427" s="6">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8"/>
        <v>0</v>
      </c>
      <c r="AT427">
        <v>99</v>
      </c>
      <c r="AU427" t="str">
        <f t="shared" si="41"/>
        <v/>
      </c>
      <c r="AV427" t="str">
        <f t="shared" si="47"/>
        <v/>
      </c>
      <c r="AW427" t="str">
        <f t="shared" si="44"/>
        <v/>
      </c>
      <c r="AX427" t="str">
        <f t="shared" si="45"/>
        <v/>
      </c>
      <c r="AY427" t="str">
        <f t="shared" si="42"/>
        <v/>
      </c>
      <c r="AZ427" t="str">
        <f t="shared" si="46"/>
        <v/>
      </c>
      <c r="BA427" t="str">
        <f t="shared" si="43"/>
        <v/>
      </c>
      <c r="BD427" s="23" t="str">
        <f>IF(実施計画様式!F429="","",IF(PRODUCT(D427:AE427)* PRODUCT(AG427:AQ427)=0,"error",""))</f>
        <v/>
      </c>
    </row>
    <row r="428" spans="3:56" x14ac:dyDescent="0.2">
      <c r="C428">
        <v>356</v>
      </c>
      <c r="D428" s="6">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8"/>
        <v>0</v>
      </c>
      <c r="AT428">
        <v>99</v>
      </c>
      <c r="AU428" t="str">
        <f t="shared" si="41"/>
        <v/>
      </c>
      <c r="AV428" t="str">
        <f t="shared" si="47"/>
        <v/>
      </c>
      <c r="AW428" t="str">
        <f t="shared" si="44"/>
        <v/>
      </c>
      <c r="AX428" t="str">
        <f t="shared" si="45"/>
        <v/>
      </c>
      <c r="AY428" t="str">
        <f t="shared" si="42"/>
        <v/>
      </c>
      <c r="AZ428" t="str">
        <f t="shared" si="46"/>
        <v/>
      </c>
      <c r="BA428" t="str">
        <f t="shared" si="43"/>
        <v/>
      </c>
      <c r="BD428" s="23" t="str">
        <f>IF(実施計画様式!F430="","",IF(PRODUCT(D428:AE428)* PRODUCT(AG428:AQ428)=0,"error",""))</f>
        <v/>
      </c>
    </row>
    <row r="429" spans="3:56" x14ac:dyDescent="0.2">
      <c r="C429">
        <v>357</v>
      </c>
      <c r="D429" s="6">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8"/>
        <v>0</v>
      </c>
      <c r="AT429">
        <v>99</v>
      </c>
      <c r="AU429" t="str">
        <f t="shared" si="41"/>
        <v/>
      </c>
      <c r="AV429" t="str">
        <f t="shared" si="47"/>
        <v/>
      </c>
      <c r="AW429" t="str">
        <f t="shared" si="44"/>
        <v/>
      </c>
      <c r="AX429" t="str">
        <f t="shared" si="45"/>
        <v/>
      </c>
      <c r="AY429" t="str">
        <f t="shared" si="42"/>
        <v/>
      </c>
      <c r="AZ429" t="str">
        <f t="shared" si="46"/>
        <v/>
      </c>
      <c r="BA429" t="str">
        <f t="shared" si="43"/>
        <v/>
      </c>
      <c r="BD429" s="23" t="str">
        <f>IF(実施計画様式!F431="","",IF(PRODUCT(D429:AE429)* PRODUCT(AG429:AQ429)=0,"error",""))</f>
        <v/>
      </c>
    </row>
    <row r="430" spans="3:56" x14ac:dyDescent="0.2">
      <c r="C430">
        <v>358</v>
      </c>
      <c r="D430" s="6">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8"/>
        <v>0</v>
      </c>
      <c r="AT430">
        <v>99</v>
      </c>
      <c r="AU430" t="str">
        <f t="shared" si="41"/>
        <v/>
      </c>
      <c r="AV430" t="str">
        <f t="shared" si="47"/>
        <v/>
      </c>
      <c r="AW430" t="str">
        <f t="shared" si="44"/>
        <v/>
      </c>
      <c r="AX430" t="str">
        <f t="shared" si="45"/>
        <v/>
      </c>
      <c r="AY430" t="str">
        <f t="shared" si="42"/>
        <v/>
      </c>
      <c r="AZ430" t="str">
        <f t="shared" si="46"/>
        <v/>
      </c>
      <c r="BA430" t="str">
        <f t="shared" si="43"/>
        <v/>
      </c>
      <c r="BD430" s="23" t="str">
        <f>IF(実施計画様式!F432="","",IF(PRODUCT(D430:AE430)* PRODUCT(AG430:AQ430)=0,"error",""))</f>
        <v/>
      </c>
    </row>
    <row r="431" spans="3:56" x14ac:dyDescent="0.2">
      <c r="C431">
        <v>359</v>
      </c>
      <c r="D431" s="6">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8"/>
        <v>0</v>
      </c>
      <c r="AT431">
        <v>99</v>
      </c>
      <c r="AU431" t="str">
        <f t="shared" si="41"/>
        <v/>
      </c>
      <c r="AV431" t="str">
        <f t="shared" si="47"/>
        <v/>
      </c>
      <c r="AW431" t="str">
        <f t="shared" si="44"/>
        <v/>
      </c>
      <c r="AX431" t="str">
        <f t="shared" si="45"/>
        <v/>
      </c>
      <c r="AY431" t="str">
        <f t="shared" si="42"/>
        <v/>
      </c>
      <c r="AZ431" t="str">
        <f t="shared" si="46"/>
        <v/>
      </c>
      <c r="BA431" t="str">
        <f t="shared" si="43"/>
        <v/>
      </c>
      <c r="BD431" s="23" t="str">
        <f>IF(実施計画様式!F433="","",IF(PRODUCT(D431:AE431)* PRODUCT(AG431:AQ431)=0,"error",""))</f>
        <v/>
      </c>
    </row>
    <row r="432" spans="3:56" x14ac:dyDescent="0.2">
      <c r="C432">
        <v>360</v>
      </c>
      <c r="D432" s="6">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8"/>
        <v>0</v>
      </c>
      <c r="AT432">
        <v>99</v>
      </c>
      <c r="AU432" t="str">
        <f t="shared" si="41"/>
        <v/>
      </c>
      <c r="AV432" t="str">
        <f t="shared" si="47"/>
        <v/>
      </c>
      <c r="AW432" t="str">
        <f t="shared" si="44"/>
        <v/>
      </c>
      <c r="AX432" t="str">
        <f t="shared" si="45"/>
        <v/>
      </c>
      <c r="AY432" t="str">
        <f t="shared" si="42"/>
        <v/>
      </c>
      <c r="AZ432" t="str">
        <f t="shared" si="46"/>
        <v/>
      </c>
      <c r="BA432" t="str">
        <f t="shared" si="43"/>
        <v/>
      </c>
      <c r="BD432" s="23" t="str">
        <f>IF(実施計画様式!F434="","",IF(PRODUCT(D432:AE432)* PRODUCT(AG432:AQ432)=0,"error",""))</f>
        <v/>
      </c>
    </row>
    <row r="433" spans="3:56" x14ac:dyDescent="0.2">
      <c r="C433">
        <v>361</v>
      </c>
      <c r="D433" s="6">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8"/>
        <v>0</v>
      </c>
      <c r="AT433">
        <v>99</v>
      </c>
      <c r="AU433" t="str">
        <f t="shared" si="41"/>
        <v/>
      </c>
      <c r="AV433" t="str">
        <f t="shared" si="47"/>
        <v/>
      </c>
      <c r="AW433" t="str">
        <f t="shared" si="44"/>
        <v/>
      </c>
      <c r="AX433" t="str">
        <f t="shared" si="45"/>
        <v/>
      </c>
      <c r="AY433" t="str">
        <f t="shared" si="42"/>
        <v/>
      </c>
      <c r="AZ433" t="str">
        <f t="shared" si="46"/>
        <v/>
      </c>
      <c r="BA433" t="str">
        <f t="shared" si="43"/>
        <v/>
      </c>
      <c r="BD433" s="23" t="str">
        <f>IF(実施計画様式!F435="","",IF(PRODUCT(D433:AE433)* PRODUCT(AG433:AQ433)=0,"error",""))</f>
        <v/>
      </c>
    </row>
    <row r="434" spans="3:56" x14ac:dyDescent="0.2">
      <c r="C434">
        <v>362</v>
      </c>
      <c r="D434" s="6">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8"/>
        <v>0</v>
      </c>
      <c r="AT434">
        <v>99</v>
      </c>
      <c r="AU434" t="str">
        <f t="shared" si="41"/>
        <v/>
      </c>
      <c r="AV434" t="str">
        <f t="shared" si="47"/>
        <v/>
      </c>
      <c r="AW434" t="str">
        <f t="shared" si="44"/>
        <v/>
      </c>
      <c r="AX434" t="str">
        <f t="shared" si="45"/>
        <v/>
      </c>
      <c r="AY434" t="str">
        <f t="shared" si="42"/>
        <v/>
      </c>
      <c r="AZ434" t="str">
        <f t="shared" si="46"/>
        <v/>
      </c>
      <c r="BA434" t="str">
        <f t="shared" si="43"/>
        <v/>
      </c>
      <c r="BD434" s="23" t="str">
        <f>IF(実施計画様式!F436="","",IF(PRODUCT(D434:AE434)* PRODUCT(AG434:AQ434)=0,"error",""))</f>
        <v/>
      </c>
    </row>
    <row r="435" spans="3:56" x14ac:dyDescent="0.2">
      <c r="C435">
        <v>363</v>
      </c>
      <c r="D435" s="6">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8"/>
        <v>0</v>
      </c>
      <c r="AT435">
        <v>99</v>
      </c>
      <c r="AU435" t="str">
        <f t="shared" si="41"/>
        <v/>
      </c>
      <c r="AV435" t="str">
        <f t="shared" si="47"/>
        <v/>
      </c>
      <c r="AW435" t="str">
        <f t="shared" si="44"/>
        <v/>
      </c>
      <c r="AX435" t="str">
        <f t="shared" si="45"/>
        <v/>
      </c>
      <c r="AY435" t="str">
        <f t="shared" si="42"/>
        <v/>
      </c>
      <c r="AZ435" t="str">
        <f t="shared" si="46"/>
        <v/>
      </c>
      <c r="BA435" t="str">
        <f t="shared" si="43"/>
        <v/>
      </c>
      <c r="BD435" s="23" t="str">
        <f>IF(実施計画様式!F437="","",IF(PRODUCT(D435:AE435)* PRODUCT(AG435:AQ435)=0,"error",""))</f>
        <v/>
      </c>
    </row>
    <row r="436" spans="3:56" x14ac:dyDescent="0.2">
      <c r="C436">
        <v>364</v>
      </c>
      <c r="D436" s="6">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8"/>
        <v>0</v>
      </c>
      <c r="AT436">
        <v>99</v>
      </c>
      <c r="AU436" t="str">
        <f t="shared" si="41"/>
        <v/>
      </c>
      <c r="AV436" t="str">
        <f t="shared" si="47"/>
        <v/>
      </c>
      <c r="AW436" t="str">
        <f t="shared" si="44"/>
        <v/>
      </c>
      <c r="AX436" t="str">
        <f t="shared" si="45"/>
        <v/>
      </c>
      <c r="AY436" t="str">
        <f t="shared" si="42"/>
        <v/>
      </c>
      <c r="AZ436" t="str">
        <f t="shared" si="46"/>
        <v/>
      </c>
      <c r="BA436" t="str">
        <f t="shared" si="43"/>
        <v/>
      </c>
      <c r="BD436" s="23" t="str">
        <f>IF(実施計画様式!F438="","",IF(PRODUCT(D436:AE436)* PRODUCT(AG436:AQ436)=0,"error",""))</f>
        <v/>
      </c>
    </row>
    <row r="437" spans="3:56" x14ac:dyDescent="0.2">
      <c r="C437">
        <v>365</v>
      </c>
      <c r="D437" s="6">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8"/>
        <v>0</v>
      </c>
      <c r="AT437">
        <v>99</v>
      </c>
      <c r="AU437" t="str">
        <f t="shared" si="41"/>
        <v/>
      </c>
      <c r="AV437" t="str">
        <f t="shared" si="47"/>
        <v/>
      </c>
      <c r="AW437" t="str">
        <f t="shared" si="44"/>
        <v/>
      </c>
      <c r="AX437" t="str">
        <f t="shared" si="45"/>
        <v/>
      </c>
      <c r="AY437" t="str">
        <f t="shared" si="42"/>
        <v/>
      </c>
      <c r="AZ437" t="str">
        <f t="shared" si="46"/>
        <v/>
      </c>
      <c r="BA437" t="str">
        <f t="shared" si="43"/>
        <v/>
      </c>
      <c r="BD437" s="23" t="str">
        <f>IF(実施計画様式!F439="","",IF(PRODUCT(D437:AE437)* PRODUCT(AG437:AQ437)=0,"error",""))</f>
        <v/>
      </c>
    </row>
    <row r="438" spans="3:56" x14ac:dyDescent="0.2">
      <c r="C438">
        <v>366</v>
      </c>
      <c r="D438" s="6">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8"/>
        <v>0</v>
      </c>
      <c r="AT438">
        <v>99</v>
      </c>
      <c r="AU438" t="str">
        <f t="shared" si="41"/>
        <v/>
      </c>
      <c r="AV438" t="str">
        <f t="shared" si="47"/>
        <v/>
      </c>
      <c r="AW438" t="str">
        <f t="shared" si="44"/>
        <v/>
      </c>
      <c r="AX438" t="str">
        <f t="shared" si="45"/>
        <v/>
      </c>
      <c r="AY438" t="str">
        <f t="shared" si="42"/>
        <v/>
      </c>
      <c r="AZ438" t="str">
        <f t="shared" si="46"/>
        <v/>
      </c>
      <c r="BA438" t="str">
        <f t="shared" si="43"/>
        <v/>
      </c>
      <c r="BD438" s="23" t="str">
        <f>IF(実施計画様式!F440="","",IF(PRODUCT(D438:AE438)* PRODUCT(AG438:AQ438)=0,"error",""))</f>
        <v/>
      </c>
    </row>
    <row r="439" spans="3:56" x14ac:dyDescent="0.2">
      <c r="C439">
        <v>367</v>
      </c>
      <c r="D439" s="6">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8"/>
        <v>0</v>
      </c>
      <c r="AT439">
        <v>99</v>
      </c>
      <c r="AU439" t="str">
        <f t="shared" si="41"/>
        <v/>
      </c>
      <c r="AV439" t="str">
        <f t="shared" si="47"/>
        <v/>
      </c>
      <c r="AW439" t="str">
        <f t="shared" si="44"/>
        <v/>
      </c>
      <c r="AX439" t="str">
        <f t="shared" si="45"/>
        <v/>
      </c>
      <c r="AY439" t="str">
        <f t="shared" si="42"/>
        <v/>
      </c>
      <c r="AZ439" t="str">
        <f t="shared" si="46"/>
        <v/>
      </c>
      <c r="BA439" t="str">
        <f t="shared" si="43"/>
        <v/>
      </c>
      <c r="BD439" s="23" t="str">
        <f>IF(実施計画様式!F441="","",IF(PRODUCT(D439:AE439)* PRODUCT(AG439:AQ439)=0,"error",""))</f>
        <v/>
      </c>
    </row>
    <row r="440" spans="3:56" x14ac:dyDescent="0.2">
      <c r="C440">
        <v>368</v>
      </c>
      <c r="D440" s="6">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8"/>
        <v>0</v>
      </c>
      <c r="AT440">
        <v>99</v>
      </c>
      <c r="AU440" t="str">
        <f t="shared" si="41"/>
        <v/>
      </c>
      <c r="AV440" t="str">
        <f t="shared" si="47"/>
        <v/>
      </c>
      <c r="AW440" t="str">
        <f t="shared" si="44"/>
        <v/>
      </c>
      <c r="AX440" t="str">
        <f t="shared" si="45"/>
        <v/>
      </c>
      <c r="AY440" t="str">
        <f t="shared" si="42"/>
        <v/>
      </c>
      <c r="AZ440" t="str">
        <f t="shared" si="46"/>
        <v/>
      </c>
      <c r="BA440" t="str">
        <f t="shared" si="43"/>
        <v/>
      </c>
      <c r="BD440" s="23" t="str">
        <f>IF(実施計画様式!F442="","",IF(PRODUCT(D440:AE440)* PRODUCT(AG440:AQ440)=0,"error",""))</f>
        <v/>
      </c>
    </row>
    <row r="441" spans="3:56" x14ac:dyDescent="0.2">
      <c r="C441">
        <v>369</v>
      </c>
      <c r="D441" s="6">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8"/>
        <v>0</v>
      </c>
      <c r="AT441">
        <v>99</v>
      </c>
      <c r="AU441" t="str">
        <f t="shared" si="41"/>
        <v/>
      </c>
      <c r="AV441" t="str">
        <f t="shared" si="47"/>
        <v/>
      </c>
      <c r="AW441" t="str">
        <f t="shared" si="44"/>
        <v/>
      </c>
      <c r="AX441" t="str">
        <f t="shared" si="45"/>
        <v/>
      </c>
      <c r="AY441" t="str">
        <f t="shared" si="42"/>
        <v/>
      </c>
      <c r="AZ441" t="str">
        <f t="shared" si="46"/>
        <v/>
      </c>
      <c r="BA441" t="str">
        <f t="shared" si="43"/>
        <v/>
      </c>
      <c r="BD441" s="23" t="str">
        <f>IF(実施計画様式!F443="","",IF(PRODUCT(D441:AE441)* PRODUCT(AG441:AQ441)=0,"error",""))</f>
        <v/>
      </c>
    </row>
    <row r="442" spans="3:56" x14ac:dyDescent="0.2">
      <c r="C442">
        <v>370</v>
      </c>
      <c r="D442" s="6">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8"/>
        <v>0</v>
      </c>
      <c r="AT442">
        <v>99</v>
      </c>
      <c r="AU442" t="str">
        <f t="shared" si="41"/>
        <v/>
      </c>
      <c r="AV442" t="str">
        <f t="shared" si="47"/>
        <v/>
      </c>
      <c r="AW442" t="str">
        <f t="shared" si="44"/>
        <v/>
      </c>
      <c r="AX442" t="str">
        <f t="shared" si="45"/>
        <v/>
      </c>
      <c r="AY442" t="str">
        <f t="shared" si="42"/>
        <v/>
      </c>
      <c r="AZ442" t="str">
        <f t="shared" si="46"/>
        <v/>
      </c>
      <c r="BA442" t="str">
        <f t="shared" si="43"/>
        <v/>
      </c>
      <c r="BD442" s="23" t="str">
        <f>IF(実施計画様式!F444="","",IF(PRODUCT(D442:AE442)* PRODUCT(AG442:AQ442)=0,"error",""))</f>
        <v/>
      </c>
    </row>
    <row r="443" spans="3:56" x14ac:dyDescent="0.2">
      <c r="C443">
        <v>371</v>
      </c>
      <c r="D443" s="6">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8"/>
        <v>0</v>
      </c>
      <c r="AT443">
        <v>99</v>
      </c>
      <c r="AU443" t="str">
        <f t="shared" si="41"/>
        <v/>
      </c>
      <c r="AV443" t="str">
        <f t="shared" si="47"/>
        <v/>
      </c>
      <c r="AW443" t="str">
        <f t="shared" si="44"/>
        <v/>
      </c>
      <c r="AX443" t="str">
        <f t="shared" si="45"/>
        <v/>
      </c>
      <c r="AY443" t="str">
        <f t="shared" si="42"/>
        <v/>
      </c>
      <c r="AZ443" t="str">
        <f t="shared" si="46"/>
        <v/>
      </c>
      <c r="BA443" t="str">
        <f t="shared" si="43"/>
        <v/>
      </c>
      <c r="BD443" s="23" t="str">
        <f>IF(実施計画様式!F445="","",IF(PRODUCT(D443:AE443)* PRODUCT(AG443:AQ443)=0,"error",""))</f>
        <v/>
      </c>
    </row>
    <row r="444" spans="3:56" x14ac:dyDescent="0.2">
      <c r="C444">
        <v>372</v>
      </c>
      <c r="D444" s="6">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8"/>
        <v>0</v>
      </c>
      <c r="AT444">
        <v>99</v>
      </c>
      <c r="AU444" t="str">
        <f t="shared" si="41"/>
        <v/>
      </c>
      <c r="AV444" t="str">
        <f t="shared" si="47"/>
        <v/>
      </c>
      <c r="AW444" t="str">
        <f t="shared" si="44"/>
        <v/>
      </c>
      <c r="AX444" t="str">
        <f t="shared" si="45"/>
        <v/>
      </c>
      <c r="AY444" t="str">
        <f t="shared" si="42"/>
        <v/>
      </c>
      <c r="AZ444" t="str">
        <f t="shared" si="46"/>
        <v/>
      </c>
      <c r="BA444" t="str">
        <f t="shared" si="43"/>
        <v/>
      </c>
      <c r="BD444" s="23" t="str">
        <f>IF(実施計画様式!F446="","",IF(PRODUCT(D444:AE444)* PRODUCT(AG444:AQ444)=0,"error",""))</f>
        <v/>
      </c>
    </row>
    <row r="445" spans="3:56" x14ac:dyDescent="0.2">
      <c r="C445">
        <v>373</v>
      </c>
      <c r="D445" s="6">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8"/>
        <v>0</v>
      </c>
      <c r="AT445">
        <v>99</v>
      </c>
      <c r="AU445" t="str">
        <f t="shared" si="41"/>
        <v/>
      </c>
      <c r="AV445" t="str">
        <f t="shared" si="47"/>
        <v/>
      </c>
      <c r="AW445" t="str">
        <f t="shared" si="44"/>
        <v/>
      </c>
      <c r="AX445" t="str">
        <f t="shared" si="45"/>
        <v/>
      </c>
      <c r="AY445" t="str">
        <f t="shared" si="42"/>
        <v/>
      </c>
      <c r="AZ445" t="str">
        <f t="shared" si="46"/>
        <v/>
      </c>
      <c r="BA445" t="str">
        <f t="shared" si="43"/>
        <v/>
      </c>
      <c r="BD445" s="23" t="str">
        <f>IF(実施計画様式!F447="","",IF(PRODUCT(D445:AE445)* PRODUCT(AG445:AQ445)=0,"error",""))</f>
        <v/>
      </c>
    </row>
    <row r="446" spans="3:56" x14ac:dyDescent="0.2">
      <c r="C446">
        <v>374</v>
      </c>
      <c r="D446" s="6">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8"/>
        <v>0</v>
      </c>
      <c r="AT446">
        <v>99</v>
      </c>
      <c r="AU446" t="str">
        <f t="shared" si="41"/>
        <v/>
      </c>
      <c r="AV446" t="str">
        <f t="shared" si="47"/>
        <v/>
      </c>
      <c r="AW446" t="str">
        <f t="shared" si="44"/>
        <v/>
      </c>
      <c r="AX446" t="str">
        <f t="shared" si="45"/>
        <v/>
      </c>
      <c r="AY446" t="str">
        <f t="shared" si="42"/>
        <v/>
      </c>
      <c r="AZ446" t="str">
        <f t="shared" si="46"/>
        <v/>
      </c>
      <c r="BA446" t="str">
        <f t="shared" si="43"/>
        <v/>
      </c>
      <c r="BD446" s="23" t="str">
        <f>IF(実施計画様式!F448="","",IF(PRODUCT(D446:AE446)* PRODUCT(AG446:AQ446)=0,"error",""))</f>
        <v/>
      </c>
    </row>
    <row r="447" spans="3:56" x14ac:dyDescent="0.2">
      <c r="C447">
        <v>375</v>
      </c>
      <c r="D447" s="6">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8"/>
        <v>0</v>
      </c>
      <c r="AT447">
        <v>99</v>
      </c>
      <c r="AU447" t="str">
        <f t="shared" si="41"/>
        <v/>
      </c>
      <c r="AV447" t="str">
        <f t="shared" si="47"/>
        <v/>
      </c>
      <c r="AW447" t="str">
        <f t="shared" si="44"/>
        <v/>
      </c>
      <c r="AX447" t="str">
        <f t="shared" si="45"/>
        <v/>
      </c>
      <c r="AY447" t="str">
        <f t="shared" si="42"/>
        <v/>
      </c>
      <c r="AZ447" t="str">
        <f t="shared" si="46"/>
        <v/>
      </c>
      <c r="BA447" t="str">
        <f t="shared" si="43"/>
        <v/>
      </c>
      <c r="BD447" s="23" t="str">
        <f>IF(実施計画様式!F449="","",IF(PRODUCT(D447:AE447)* PRODUCT(AG447:AQ447)=0,"error",""))</f>
        <v/>
      </c>
    </row>
    <row r="448" spans="3:56" x14ac:dyDescent="0.2">
      <c r="C448">
        <v>376</v>
      </c>
      <c r="D448" s="6">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8"/>
        <v>0</v>
      </c>
      <c r="AT448">
        <v>99</v>
      </c>
      <c r="AU448" t="str">
        <f t="shared" si="41"/>
        <v/>
      </c>
      <c r="AV448" t="str">
        <f t="shared" si="47"/>
        <v/>
      </c>
      <c r="AW448" t="str">
        <f t="shared" si="44"/>
        <v/>
      </c>
      <c r="AX448" t="str">
        <f t="shared" si="45"/>
        <v/>
      </c>
      <c r="AY448" t="str">
        <f t="shared" si="42"/>
        <v/>
      </c>
      <c r="AZ448" t="str">
        <f t="shared" si="46"/>
        <v/>
      </c>
      <c r="BA448" t="str">
        <f t="shared" si="43"/>
        <v/>
      </c>
      <c r="BD448" s="23" t="str">
        <f>IF(実施計画様式!F450="","",IF(PRODUCT(D448:AE448)* PRODUCT(AG448:AQ448)=0,"error",""))</f>
        <v/>
      </c>
    </row>
    <row r="449" spans="3:56" x14ac:dyDescent="0.2">
      <c r="C449">
        <v>377</v>
      </c>
      <c r="D449" s="6">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8"/>
        <v>0</v>
      </c>
      <c r="AT449">
        <v>99</v>
      </c>
      <c r="AU449" t="str">
        <f t="shared" si="41"/>
        <v/>
      </c>
      <c r="AV449" t="str">
        <f t="shared" si="47"/>
        <v/>
      </c>
      <c r="AW449" t="str">
        <f t="shared" si="44"/>
        <v/>
      </c>
      <c r="AX449" t="str">
        <f t="shared" si="45"/>
        <v/>
      </c>
      <c r="AY449" t="str">
        <f t="shared" si="42"/>
        <v/>
      </c>
      <c r="AZ449" t="str">
        <f t="shared" si="46"/>
        <v/>
      </c>
      <c r="BA449" t="str">
        <f t="shared" si="43"/>
        <v/>
      </c>
      <c r="BD449" s="23" t="str">
        <f>IF(実施計画様式!F451="","",IF(PRODUCT(D449:AE449)* PRODUCT(AG449:AQ449)=0,"error",""))</f>
        <v/>
      </c>
    </row>
    <row r="450" spans="3:56" x14ac:dyDescent="0.2">
      <c r="C450">
        <v>378</v>
      </c>
      <c r="D450" s="6">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8"/>
        <v>0</v>
      </c>
      <c r="AT450">
        <v>99</v>
      </c>
      <c r="AU450" t="str">
        <f t="shared" si="41"/>
        <v/>
      </c>
      <c r="AV450" t="str">
        <f t="shared" si="47"/>
        <v/>
      </c>
      <c r="AW450" t="str">
        <f t="shared" si="44"/>
        <v/>
      </c>
      <c r="AX450" t="str">
        <f t="shared" si="45"/>
        <v/>
      </c>
      <c r="AY450" t="str">
        <f t="shared" si="42"/>
        <v/>
      </c>
      <c r="AZ450" t="str">
        <f t="shared" si="46"/>
        <v/>
      </c>
      <c r="BA450" t="str">
        <f t="shared" si="43"/>
        <v/>
      </c>
      <c r="BD450" s="23" t="str">
        <f>IF(実施計画様式!F452="","",IF(PRODUCT(D450:AE450)* PRODUCT(AG450:AQ450)=0,"error",""))</f>
        <v/>
      </c>
    </row>
    <row r="451" spans="3:56" x14ac:dyDescent="0.2">
      <c r="C451">
        <v>379</v>
      </c>
      <c r="D451" s="6">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8"/>
        <v>0</v>
      </c>
      <c r="AT451">
        <v>99</v>
      </c>
      <c r="AU451" t="str">
        <f t="shared" si="41"/>
        <v/>
      </c>
      <c r="AV451" t="str">
        <f t="shared" si="47"/>
        <v/>
      </c>
      <c r="AW451" t="str">
        <f t="shared" si="44"/>
        <v/>
      </c>
      <c r="AX451" t="str">
        <f t="shared" si="45"/>
        <v/>
      </c>
      <c r="AY451" t="str">
        <f t="shared" si="42"/>
        <v/>
      </c>
      <c r="AZ451" t="str">
        <f t="shared" si="46"/>
        <v/>
      </c>
      <c r="BA451" t="str">
        <f t="shared" si="43"/>
        <v/>
      </c>
      <c r="BD451" s="23" t="str">
        <f>IF(実施計画様式!F453="","",IF(PRODUCT(D451:AE451)* PRODUCT(AG451:AQ451)=0,"error",""))</f>
        <v/>
      </c>
    </row>
    <row r="452" spans="3:56" x14ac:dyDescent="0.2">
      <c r="C452">
        <v>380</v>
      </c>
      <c r="D452" s="6">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8"/>
        <v>0</v>
      </c>
      <c r="AT452">
        <v>99</v>
      </c>
      <c r="AU452" t="str">
        <f t="shared" si="41"/>
        <v/>
      </c>
      <c r="AV452" t="str">
        <f t="shared" si="47"/>
        <v/>
      </c>
      <c r="AW452" t="str">
        <f t="shared" si="44"/>
        <v/>
      </c>
      <c r="AX452" t="str">
        <f t="shared" si="45"/>
        <v/>
      </c>
      <c r="AY452" t="str">
        <f t="shared" si="42"/>
        <v/>
      </c>
      <c r="AZ452" t="str">
        <f t="shared" si="46"/>
        <v/>
      </c>
      <c r="BA452" t="str">
        <f t="shared" si="43"/>
        <v/>
      </c>
      <c r="BD452" s="23" t="str">
        <f>IF(実施計画様式!F454="","",IF(PRODUCT(D452:AE452)* PRODUCT(AG452:AQ452)=0,"error",""))</f>
        <v/>
      </c>
    </row>
    <row r="453" spans="3:56" x14ac:dyDescent="0.2">
      <c r="C453">
        <v>381</v>
      </c>
      <c r="D453" s="6">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8"/>
        <v>0</v>
      </c>
      <c r="AT453">
        <v>99</v>
      </c>
      <c r="AU453" t="str">
        <f t="shared" si="41"/>
        <v/>
      </c>
      <c r="AV453" t="str">
        <f t="shared" si="47"/>
        <v/>
      </c>
      <c r="AW453" t="str">
        <f t="shared" si="44"/>
        <v/>
      </c>
      <c r="AX453" t="str">
        <f t="shared" si="45"/>
        <v/>
      </c>
      <c r="AY453" t="str">
        <f t="shared" si="42"/>
        <v/>
      </c>
      <c r="AZ453" t="str">
        <f t="shared" si="46"/>
        <v/>
      </c>
      <c r="BA453" t="str">
        <f t="shared" si="43"/>
        <v/>
      </c>
      <c r="BD453" s="23" t="str">
        <f>IF(実施計画様式!F455="","",IF(PRODUCT(D453:AE453)* PRODUCT(AG453:AQ453)=0,"error",""))</f>
        <v/>
      </c>
    </row>
    <row r="454" spans="3:56" x14ac:dyDescent="0.2">
      <c r="C454">
        <v>382</v>
      </c>
      <c r="D454" s="6">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8"/>
        <v>0</v>
      </c>
      <c r="AT454">
        <v>99</v>
      </c>
      <c r="AU454" t="str">
        <f t="shared" si="41"/>
        <v/>
      </c>
      <c r="AV454" t="str">
        <f t="shared" si="47"/>
        <v/>
      </c>
      <c r="AW454" t="str">
        <f t="shared" si="44"/>
        <v/>
      </c>
      <c r="AX454" t="str">
        <f t="shared" si="45"/>
        <v/>
      </c>
      <c r="AY454" t="str">
        <f t="shared" si="42"/>
        <v/>
      </c>
      <c r="AZ454" t="str">
        <f t="shared" si="46"/>
        <v/>
      </c>
      <c r="BA454" t="str">
        <f t="shared" si="43"/>
        <v/>
      </c>
      <c r="BD454" s="23" t="str">
        <f>IF(実施計画様式!F456="","",IF(PRODUCT(D454:AE454)* PRODUCT(AG454:AQ454)=0,"error",""))</f>
        <v/>
      </c>
    </row>
    <row r="455" spans="3:56" x14ac:dyDescent="0.2">
      <c r="C455">
        <v>383</v>
      </c>
      <c r="D455" s="6">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8"/>
        <v>0</v>
      </c>
      <c r="AT455">
        <v>99</v>
      </c>
      <c r="AU455" t="str">
        <f t="shared" si="41"/>
        <v/>
      </c>
      <c r="AV455" t="str">
        <f t="shared" si="47"/>
        <v/>
      </c>
      <c r="AW455" t="str">
        <f t="shared" si="44"/>
        <v/>
      </c>
      <c r="AX455" t="str">
        <f t="shared" si="45"/>
        <v/>
      </c>
      <c r="AY455" t="str">
        <f t="shared" si="42"/>
        <v/>
      </c>
      <c r="AZ455" t="str">
        <f t="shared" si="46"/>
        <v/>
      </c>
      <c r="BA455" t="str">
        <f t="shared" si="43"/>
        <v/>
      </c>
      <c r="BD455" s="23" t="str">
        <f>IF(実施計画様式!F457="","",IF(PRODUCT(D455:AE455)* PRODUCT(AG455:AQ455)=0,"error",""))</f>
        <v/>
      </c>
    </row>
    <row r="456" spans="3:56" x14ac:dyDescent="0.2">
      <c r="C456">
        <v>384</v>
      </c>
      <c r="D456" s="6">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8"/>
        <v>0</v>
      </c>
      <c r="AT456">
        <v>99</v>
      </c>
      <c r="AU456" t="str">
        <f t="shared" si="41"/>
        <v/>
      </c>
      <c r="AV456" t="str">
        <f t="shared" si="47"/>
        <v/>
      </c>
      <c r="AW456" t="str">
        <f t="shared" si="44"/>
        <v/>
      </c>
      <c r="AX456" t="str">
        <f t="shared" si="45"/>
        <v/>
      </c>
      <c r="AY456" t="str">
        <f t="shared" si="42"/>
        <v/>
      </c>
      <c r="AZ456" t="str">
        <f t="shared" si="46"/>
        <v/>
      </c>
      <c r="BA456" t="str">
        <f t="shared" si="43"/>
        <v/>
      </c>
      <c r="BD456" s="23" t="str">
        <f>IF(実施計画様式!F458="","",IF(PRODUCT(D456:AE456)* PRODUCT(AG456:AQ456)=0,"error",""))</f>
        <v/>
      </c>
    </row>
    <row r="457" spans="3:56" x14ac:dyDescent="0.2">
      <c r="C457">
        <v>385</v>
      </c>
      <c r="D457" s="6">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8"/>
        <v>0</v>
      </c>
      <c r="AT457">
        <v>99</v>
      </c>
      <c r="AU457" t="str">
        <f t="shared" si="41"/>
        <v/>
      </c>
      <c r="AV457" t="str">
        <f t="shared" si="47"/>
        <v/>
      </c>
      <c r="AW457" t="str">
        <f t="shared" si="44"/>
        <v/>
      </c>
      <c r="AX457" t="str">
        <f t="shared" si="45"/>
        <v/>
      </c>
      <c r="AY457" t="str">
        <f t="shared" si="42"/>
        <v/>
      </c>
      <c r="AZ457" t="str">
        <f t="shared" si="46"/>
        <v/>
      </c>
      <c r="BA457" t="str">
        <f t="shared" si="43"/>
        <v/>
      </c>
      <c r="BD457" s="23" t="str">
        <f>IF(実施計画様式!F459="","",IF(PRODUCT(D457:AE457)* PRODUCT(AG457:AQ457)=0,"error",""))</f>
        <v/>
      </c>
    </row>
    <row r="458" spans="3:56" x14ac:dyDescent="0.2">
      <c r="C458">
        <v>386</v>
      </c>
      <c r="D458" s="6">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8"/>
        <v>0</v>
      </c>
      <c r="AT458">
        <v>99</v>
      </c>
      <c r="AU458" t="str">
        <f t="shared" si="41"/>
        <v/>
      </c>
      <c r="AV458" t="str">
        <f t="shared" si="47"/>
        <v/>
      </c>
      <c r="AW458" t="str">
        <f t="shared" si="44"/>
        <v/>
      </c>
      <c r="AX458" t="str">
        <f t="shared" si="45"/>
        <v/>
      </c>
      <c r="AY458" t="str">
        <f t="shared" si="42"/>
        <v/>
      </c>
      <c r="AZ458" t="str">
        <f t="shared" si="46"/>
        <v/>
      </c>
      <c r="BA458" t="str">
        <f t="shared" si="43"/>
        <v/>
      </c>
      <c r="BD458" s="23" t="str">
        <f>IF(実施計画様式!F460="","",IF(PRODUCT(D458:AE458)* PRODUCT(AG458:AQ458)=0,"error",""))</f>
        <v/>
      </c>
    </row>
    <row r="459" spans="3:56" x14ac:dyDescent="0.2">
      <c r="C459">
        <v>387</v>
      </c>
      <c r="D459" s="6">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8"/>
        <v>0</v>
      </c>
      <c r="AT459">
        <v>99</v>
      </c>
      <c r="AU459" t="str">
        <f t="shared" si="41"/>
        <v/>
      </c>
      <c r="AV459" t="str">
        <f t="shared" si="47"/>
        <v/>
      </c>
      <c r="AW459" t="str">
        <f t="shared" si="44"/>
        <v/>
      </c>
      <c r="AX459" t="str">
        <f t="shared" si="45"/>
        <v/>
      </c>
      <c r="AY459" t="str">
        <f t="shared" si="42"/>
        <v/>
      </c>
      <c r="AZ459" t="str">
        <f t="shared" si="46"/>
        <v/>
      </c>
      <c r="BA459" t="str">
        <f t="shared" si="43"/>
        <v/>
      </c>
      <c r="BD459" s="23" t="str">
        <f>IF(実施計画様式!F461="","",IF(PRODUCT(D459:AE459)* PRODUCT(AG459:AQ459)=0,"error",""))</f>
        <v/>
      </c>
    </row>
    <row r="460" spans="3:56" x14ac:dyDescent="0.2">
      <c r="C460">
        <v>388</v>
      </c>
      <c r="D460" s="6">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8"/>
        <v>0</v>
      </c>
      <c r="AT460">
        <v>99</v>
      </c>
      <c r="AU460" t="str">
        <f t="shared" si="41"/>
        <v/>
      </c>
      <c r="AV460" t="str">
        <f t="shared" si="47"/>
        <v/>
      </c>
      <c r="AW460" t="str">
        <f t="shared" si="44"/>
        <v/>
      </c>
      <c r="AX460" t="str">
        <f t="shared" si="45"/>
        <v/>
      </c>
      <c r="AY460" t="str">
        <f t="shared" si="42"/>
        <v/>
      </c>
      <c r="AZ460" t="str">
        <f t="shared" si="46"/>
        <v/>
      </c>
      <c r="BA460" t="str">
        <f t="shared" si="43"/>
        <v/>
      </c>
      <c r="BD460" s="23" t="str">
        <f>IF(実施計画様式!F462="","",IF(PRODUCT(D460:AE460)* PRODUCT(AG460:AQ460)=0,"error",""))</f>
        <v/>
      </c>
    </row>
    <row r="461" spans="3:56" x14ac:dyDescent="0.2">
      <c r="C461">
        <v>389</v>
      </c>
      <c r="D461" s="6">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8"/>
        <v>0</v>
      </c>
      <c r="AT461">
        <v>99</v>
      </c>
      <c r="AU461" t="str">
        <f t="shared" si="41"/>
        <v/>
      </c>
      <c r="AV461" t="str">
        <f t="shared" si="47"/>
        <v/>
      </c>
      <c r="AW461" t="str">
        <f t="shared" si="44"/>
        <v/>
      </c>
      <c r="AX461" t="str">
        <f t="shared" si="45"/>
        <v/>
      </c>
      <c r="AY461" t="str">
        <f t="shared" si="42"/>
        <v/>
      </c>
      <c r="AZ461" t="str">
        <f t="shared" si="46"/>
        <v/>
      </c>
      <c r="BA461" t="str">
        <f t="shared" si="43"/>
        <v/>
      </c>
      <c r="BD461" s="23" t="str">
        <f>IF(実施計画様式!F463="","",IF(PRODUCT(D461:AE461)* PRODUCT(AG461:AQ461)=0,"error",""))</f>
        <v/>
      </c>
    </row>
    <row r="462" spans="3:56" x14ac:dyDescent="0.2">
      <c r="C462">
        <v>390</v>
      </c>
      <c r="D462" s="6">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8"/>
        <v>0</v>
      </c>
      <c r="AT462">
        <v>99</v>
      </c>
      <c r="AU462" t="str">
        <f t="shared" ref="AU462:AU472" si="49">IF(D462=4,"予算区分_R7_通常",IF(D462=8,"予算区分_R7_のみ",IF(D462=10,"予算区分_R7_のみ","")))</f>
        <v/>
      </c>
      <c r="AV462" t="str">
        <f t="shared" si="47"/>
        <v/>
      </c>
      <c r="AW462" t="str">
        <f t="shared" si="44"/>
        <v/>
      </c>
      <c r="AX462" t="str">
        <f t="shared" si="45"/>
        <v/>
      </c>
      <c r="AY462" t="str">
        <f t="shared" ref="AY462:AY472" si="50">IF(AJ462=88,"農林水産・食品分野の細分化項目",IF(AJ462=40,"中小企業・小規模事業者の賃上げ環境整備の細分化項目",""))</f>
        <v/>
      </c>
      <c r="AZ462" t="str">
        <f t="shared" si="46"/>
        <v/>
      </c>
      <c r="BA462" t="str">
        <f t="shared" ref="BA462:BA472" si="51">IF(D462=4,AS462,IF(OR(D462=8,D462=10),"事業終期_R7_翌債",""))</f>
        <v/>
      </c>
      <c r="BD462" s="23" t="str">
        <f>IF(実施計画様式!F464="","",IF(PRODUCT(D462:AE462)* PRODUCT(AG462:AQ462)=0,"error",""))</f>
        <v/>
      </c>
    </row>
    <row r="463" spans="3:56" x14ac:dyDescent="0.2">
      <c r="C463">
        <v>391</v>
      </c>
      <c r="D463" s="6">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8"/>
        <v>0</v>
      </c>
      <c r="AT463">
        <v>99</v>
      </c>
      <c r="AU463" t="str">
        <f t="shared" si="49"/>
        <v/>
      </c>
      <c r="AV463" t="str">
        <f t="shared" si="47"/>
        <v/>
      </c>
      <c r="AW463" t="str">
        <f t="shared" ref="AW463:AW472" si="52">IF(D463=4,"種類_推奨事業メニュー_R6補正R7予備",IF(D463=8,"種類_推奨事業メニュー_R6補正R7予備",IF(D463=10,"種類_推奨事業メニュー_R7補正","")))</f>
        <v/>
      </c>
      <c r="AX463" t="str">
        <f t="shared" ref="AX463:AX472" si="53">IF(D463=4,"対象分野_R6",IF(D463=8,"対象分野_R6",IF(D463=10,"対象分野_R7","")))</f>
        <v/>
      </c>
      <c r="AY463" t="str">
        <f t="shared" si="50"/>
        <v/>
      </c>
      <c r="AZ463" t="str">
        <f t="shared" ref="AZ463:AZ472" si="54">IF(D463=4,"",IF(D463=8,"",IF(D463=10,"支援開始時期_R7_翌債","")))</f>
        <v/>
      </c>
      <c r="BA463" t="str">
        <f t="shared" si="51"/>
        <v/>
      </c>
      <c r="BD463" s="23" t="str">
        <f>IF(実施計画様式!F465="","",IF(PRODUCT(D463:AE463)* PRODUCT(AG463:AQ463)=0,"error",""))</f>
        <v/>
      </c>
    </row>
    <row r="464" spans="3:56" x14ac:dyDescent="0.2">
      <c r="C464">
        <v>392</v>
      </c>
      <c r="D464" s="6">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8"/>
        <v>0</v>
      </c>
      <c r="AT464">
        <v>99</v>
      </c>
      <c r="AU464" t="str">
        <f t="shared" si="49"/>
        <v/>
      </c>
      <c r="AV464" t="str">
        <f t="shared" ref="AV464:AV472" si="55">IF(D464=4,"経済対策との関係_R6",IF(D464=8,"経済対策との関係_R7予備",IF(D464=10,"経済対策との関係_R7補正","")))</f>
        <v/>
      </c>
      <c r="AW464" t="str">
        <f t="shared" si="52"/>
        <v/>
      </c>
      <c r="AX464" t="str">
        <f t="shared" si="53"/>
        <v/>
      </c>
      <c r="AY464" t="str">
        <f t="shared" si="50"/>
        <v/>
      </c>
      <c r="AZ464" t="str">
        <f t="shared" si="54"/>
        <v/>
      </c>
      <c r="BA464" t="str">
        <f t="shared" si="51"/>
        <v/>
      </c>
      <c r="BD464" s="23" t="str">
        <f>IF(実施計画様式!F466="","",IF(PRODUCT(D464:AE464)* PRODUCT(AG464:AQ464)=0,"error",""))</f>
        <v/>
      </c>
    </row>
    <row r="465" spans="3:56" x14ac:dyDescent="0.2">
      <c r="C465">
        <v>393</v>
      </c>
      <c r="D465" s="6">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8"/>
        <v>0</v>
      </c>
      <c r="AT465">
        <v>99</v>
      </c>
      <c r="AU465" t="str">
        <f t="shared" si="49"/>
        <v/>
      </c>
      <c r="AV465" t="str">
        <f t="shared" si="55"/>
        <v/>
      </c>
      <c r="AW465" t="str">
        <f t="shared" si="52"/>
        <v/>
      </c>
      <c r="AX465" t="str">
        <f t="shared" si="53"/>
        <v/>
      </c>
      <c r="AY465" t="str">
        <f t="shared" si="50"/>
        <v/>
      </c>
      <c r="AZ465" t="str">
        <f t="shared" si="54"/>
        <v/>
      </c>
      <c r="BA465" t="str">
        <f t="shared" si="51"/>
        <v/>
      </c>
      <c r="BD465" s="23" t="str">
        <f>IF(実施計画様式!F467="","",IF(PRODUCT(D465:AE465)* PRODUCT(AG465:AQ465)=0,"error",""))</f>
        <v/>
      </c>
    </row>
    <row r="466" spans="3:56" x14ac:dyDescent="0.2">
      <c r="C466">
        <v>394</v>
      </c>
      <c r="D466" s="6">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8"/>
        <v>0</v>
      </c>
      <c r="AT466">
        <v>99</v>
      </c>
      <c r="AU466" t="str">
        <f t="shared" si="49"/>
        <v/>
      </c>
      <c r="AV466" t="str">
        <f t="shared" si="55"/>
        <v/>
      </c>
      <c r="AW466" t="str">
        <f t="shared" si="52"/>
        <v/>
      </c>
      <c r="AX466" t="str">
        <f t="shared" si="53"/>
        <v/>
      </c>
      <c r="AY466" t="str">
        <f t="shared" si="50"/>
        <v/>
      </c>
      <c r="AZ466" t="str">
        <f t="shared" si="54"/>
        <v/>
      </c>
      <c r="BA466" t="str">
        <f t="shared" si="51"/>
        <v/>
      </c>
      <c r="BD466" s="23" t="str">
        <f>IF(実施計画様式!F468="","",IF(PRODUCT(D466:AE466)* PRODUCT(AG466:AQ466)=0,"error",""))</f>
        <v/>
      </c>
    </row>
    <row r="467" spans="3:56" x14ac:dyDescent="0.2">
      <c r="C467">
        <v>395</v>
      </c>
      <c r="D467" s="6">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8"/>
        <v>0</v>
      </c>
      <c r="AT467">
        <v>99</v>
      </c>
      <c r="AU467" t="str">
        <f t="shared" si="49"/>
        <v/>
      </c>
      <c r="AV467" t="str">
        <f t="shared" si="55"/>
        <v/>
      </c>
      <c r="AW467" t="str">
        <f t="shared" si="52"/>
        <v/>
      </c>
      <c r="AX467" t="str">
        <f t="shared" si="53"/>
        <v/>
      </c>
      <c r="AY467" t="str">
        <f t="shared" si="50"/>
        <v/>
      </c>
      <c r="AZ467" t="str">
        <f t="shared" si="54"/>
        <v/>
      </c>
      <c r="BA467" t="str">
        <f t="shared" si="51"/>
        <v/>
      </c>
      <c r="BD467" s="23" t="str">
        <f>IF(実施計画様式!F469="","",IF(PRODUCT(D467:AE467)* PRODUCT(AG467:AQ467)=0,"error",""))</f>
        <v/>
      </c>
    </row>
    <row r="468" spans="3:56" x14ac:dyDescent="0.2">
      <c r="C468">
        <v>396</v>
      </c>
      <c r="D468" s="6">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56">IF(AD468=1,"事業終期_R7_通常",IF(AD468=2,"事業終期_R7_基金",0))</f>
        <v>0</v>
      </c>
      <c r="AT468">
        <v>99</v>
      </c>
      <c r="AU468" t="str">
        <f t="shared" si="49"/>
        <v/>
      </c>
      <c r="AV468" t="str">
        <f t="shared" si="55"/>
        <v/>
      </c>
      <c r="AW468" t="str">
        <f t="shared" si="52"/>
        <v/>
      </c>
      <c r="AX468" t="str">
        <f t="shared" si="53"/>
        <v/>
      </c>
      <c r="AY468" t="str">
        <f t="shared" si="50"/>
        <v/>
      </c>
      <c r="AZ468" t="str">
        <f t="shared" si="54"/>
        <v/>
      </c>
      <c r="BA468" t="str">
        <f t="shared" si="51"/>
        <v/>
      </c>
      <c r="BD468" s="23" t="str">
        <f>IF(実施計画様式!F470="","",IF(PRODUCT(D468:AE468)* PRODUCT(AG468:AQ468)=0,"error",""))</f>
        <v/>
      </c>
    </row>
    <row r="469" spans="3:56" x14ac:dyDescent="0.2">
      <c r="C469" s="4">
        <v>397</v>
      </c>
      <c r="D469" s="6">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56"/>
        <v>0</v>
      </c>
      <c r="AT469">
        <v>99</v>
      </c>
      <c r="AU469" t="str">
        <f t="shared" si="49"/>
        <v/>
      </c>
      <c r="AV469" t="str">
        <f t="shared" si="55"/>
        <v/>
      </c>
      <c r="AW469" t="str">
        <f t="shared" si="52"/>
        <v/>
      </c>
      <c r="AX469" t="str">
        <f t="shared" si="53"/>
        <v/>
      </c>
      <c r="AY469" t="str">
        <f t="shared" si="50"/>
        <v/>
      </c>
      <c r="AZ469" t="str">
        <f t="shared" si="54"/>
        <v/>
      </c>
      <c r="BA469" t="str">
        <f t="shared" si="51"/>
        <v/>
      </c>
      <c r="BD469" s="23" t="str">
        <f>IF(実施計画様式!F471="","",IF(PRODUCT(D469:AE469)* PRODUCT(AG469:AQ469)=0,"error",""))</f>
        <v/>
      </c>
    </row>
    <row r="470" spans="3:56" x14ac:dyDescent="0.2">
      <c r="C470" s="4">
        <v>398</v>
      </c>
      <c r="D470" s="6">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56"/>
        <v>0</v>
      </c>
      <c r="AT470">
        <v>99</v>
      </c>
      <c r="AU470" t="str">
        <f t="shared" si="49"/>
        <v/>
      </c>
      <c r="AV470" t="str">
        <f t="shared" si="55"/>
        <v/>
      </c>
      <c r="AW470" t="str">
        <f t="shared" si="52"/>
        <v/>
      </c>
      <c r="AX470" t="str">
        <f t="shared" si="53"/>
        <v/>
      </c>
      <c r="AY470" t="str">
        <f t="shared" si="50"/>
        <v/>
      </c>
      <c r="AZ470" t="str">
        <f t="shared" si="54"/>
        <v/>
      </c>
      <c r="BA470" t="str">
        <f t="shared" si="51"/>
        <v/>
      </c>
      <c r="BD470" s="23" t="str">
        <f>IF(実施計画様式!F472="","",IF(PRODUCT(D470:AE470)* PRODUCT(AG470:AQ470)=0,"error",""))</f>
        <v/>
      </c>
    </row>
    <row r="471" spans="3:56" x14ac:dyDescent="0.2">
      <c r="C471" s="4">
        <v>399</v>
      </c>
      <c r="D471" s="6">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56"/>
        <v>0</v>
      </c>
      <c r="AT471">
        <v>99</v>
      </c>
      <c r="AU471" t="str">
        <f t="shared" si="49"/>
        <v/>
      </c>
      <c r="AV471" t="str">
        <f t="shared" si="55"/>
        <v/>
      </c>
      <c r="AW471" t="str">
        <f t="shared" si="52"/>
        <v/>
      </c>
      <c r="AX471" t="str">
        <f t="shared" si="53"/>
        <v/>
      </c>
      <c r="AY471" t="str">
        <f t="shared" si="50"/>
        <v/>
      </c>
      <c r="AZ471" t="str">
        <f t="shared" si="54"/>
        <v/>
      </c>
      <c r="BA471" t="str">
        <f t="shared" si="51"/>
        <v/>
      </c>
      <c r="BD471" s="23" t="str">
        <f>IF(実施計画様式!F473="","",IF(PRODUCT(D471:AE471)* PRODUCT(AG471:AQ471)=0,"error",""))</f>
        <v/>
      </c>
    </row>
    <row r="472" spans="3:56" x14ac:dyDescent="0.2">
      <c r="C472" s="4">
        <v>400</v>
      </c>
      <c r="D472" s="6">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56"/>
        <v>0</v>
      </c>
      <c r="AT472">
        <v>99</v>
      </c>
      <c r="AU472" t="str">
        <f t="shared" si="49"/>
        <v/>
      </c>
      <c r="AV472" t="str">
        <f t="shared" si="55"/>
        <v/>
      </c>
      <c r="AW472" t="str">
        <f t="shared" si="52"/>
        <v/>
      </c>
      <c r="AX472" t="str">
        <f t="shared" si="53"/>
        <v/>
      </c>
      <c r="AY472" t="str">
        <f t="shared" si="50"/>
        <v/>
      </c>
      <c r="AZ472" t="str">
        <f t="shared" si="54"/>
        <v/>
      </c>
      <c r="BA472" t="str">
        <f t="shared" si="51"/>
        <v/>
      </c>
      <c r="BD472" s="23" t="str">
        <f>IF(実施計画様式!F474="","",IF(PRODUCT(D472:AE472)* PRODUCT(AG472:AQ472)=0,"error",""))</f>
        <v/>
      </c>
    </row>
  </sheetData>
  <sheetProtection algorithmName="SHA-512" hashValue="lnW5LEfC9chsVCZv+aKCgKi2LZg/vA6eCi8eo1MemuAeYA3tnecVcRSVoDy44i8ODkXez2WZSlkgJ4eT6JCkqw==" saltValue="hTmxoOos1gR7yxyEizJKog==" spinCount="100000" sheet="1" formatColumns="0" formatRows="0"/>
  <mergeCells count="33">
    <mergeCell ref="Q70:Q72"/>
    <mergeCell ref="AE69:AE72"/>
    <mergeCell ref="AD69:AD72"/>
    <mergeCell ref="C69:C72"/>
    <mergeCell ref="AA69:AA72"/>
    <mergeCell ref="P70:P72"/>
    <mergeCell ref="R70:R71"/>
    <mergeCell ref="J69:J72"/>
    <mergeCell ref="K69:K72"/>
    <mergeCell ref="D69:D72"/>
    <mergeCell ref="E69:E72"/>
    <mergeCell ref="F69:F72"/>
    <mergeCell ref="G69:G72"/>
    <mergeCell ref="H69:H72"/>
    <mergeCell ref="I69:I72"/>
    <mergeCell ref="T71:U71"/>
    <mergeCell ref="Y70:Y71"/>
    <mergeCell ref="AH69:AH72"/>
    <mergeCell ref="L69:O72"/>
    <mergeCell ref="AQ69:AQ72"/>
    <mergeCell ref="Z70:Z72"/>
    <mergeCell ref="AN69:AN72"/>
    <mergeCell ref="AL69:AL72"/>
    <mergeCell ref="AM69:AM72"/>
    <mergeCell ref="AP69:AP72"/>
    <mergeCell ref="AI69:AI72"/>
    <mergeCell ref="AO69:AO72"/>
    <mergeCell ref="AB69:AB72"/>
    <mergeCell ref="AC69:AC72"/>
    <mergeCell ref="AJ69:AJ72"/>
    <mergeCell ref="AG69:AG72"/>
    <mergeCell ref="AK69:AK72"/>
    <mergeCell ref="AF69:AF72"/>
  </mergeCells>
  <phoneticPr fontId="28"/>
  <pageMargins left="0.7" right="0.7" top="0.75" bottom="0.75" header="0.3" footer="0.3"/>
  <pageSetup paperSize="8" orientation="landscape" r:id="rId1"/>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U1791"/>
  <sheetViews>
    <sheetView view="pageBreakPreview" zoomScale="80" zoomScaleNormal="70" zoomScaleSheetLayoutView="80" workbookViewId="0">
      <pane xSplit="3" ySplit="2" topLeftCell="AP23" activePane="bottomRight" state="frozen"/>
      <selection pane="topRight" activeCell="G8" sqref="G8"/>
      <selection pane="bottomLeft" activeCell="G8" sqref="G8"/>
      <selection pane="bottomRight" activeCell="AV57" sqref="AV57"/>
    </sheetView>
  </sheetViews>
  <sheetFormatPr defaultColWidth="8.90625" defaultRowHeight="13" x14ac:dyDescent="0.2"/>
  <cols>
    <col min="1" max="1" width="12.453125" bestFit="1" customWidth="1"/>
    <col min="2" max="2" width="11.453125" bestFit="1" customWidth="1"/>
    <col min="3" max="3" width="15.453125" bestFit="1" customWidth="1"/>
    <col min="4" max="4" width="14.453125" customWidth="1"/>
    <col min="5" max="5" width="24.08984375" customWidth="1"/>
    <col min="6" max="6" width="19.453125" bestFit="1" customWidth="1"/>
    <col min="7" max="7" width="16.453125" style="85" bestFit="1" customWidth="1"/>
    <col min="8" max="8" width="17.453125" style="85" bestFit="1" customWidth="1"/>
    <col min="9" max="9" width="31.90625" style="85" bestFit="1" customWidth="1"/>
    <col min="10" max="11" width="28" style="85" customWidth="1"/>
    <col min="12" max="12" width="21.08984375" style="85" bestFit="1" customWidth="1"/>
    <col min="13" max="13" width="30" style="85" bestFit="1" customWidth="1"/>
    <col min="14" max="14" width="23.453125" style="85" bestFit="1" customWidth="1"/>
    <col min="15" max="15" width="34.08984375" style="85" bestFit="1" customWidth="1"/>
    <col min="16" max="20" width="34.08984375" style="85" customWidth="1"/>
    <col min="21" max="21" width="26.453125" style="85" bestFit="1" customWidth="1"/>
    <col min="22" max="22" width="30" style="85" bestFit="1" customWidth="1"/>
    <col min="23" max="23" width="28.90625" style="85" bestFit="1" customWidth="1"/>
    <col min="24" max="24" width="39.453125" style="85" bestFit="1" customWidth="1"/>
    <col min="25" max="30" width="39.453125" style="85" customWidth="1"/>
    <col min="31" max="31" width="50.54296875" style="85" customWidth="1"/>
    <col min="32" max="32" width="30.54296875" style="85" bestFit="1" customWidth="1"/>
    <col min="33" max="33" width="23.90625" bestFit="1" customWidth="1"/>
    <col min="34" max="34" width="26.08984375" bestFit="1" customWidth="1"/>
    <col min="35" max="35" width="36.90625" bestFit="1" customWidth="1"/>
    <col min="36" max="36" width="30.54296875" bestFit="1" customWidth="1"/>
    <col min="37" max="47" width="30.54296875" customWidth="1"/>
    <col min="50" max="50" width="9.08984375" customWidth="1"/>
  </cols>
  <sheetData>
    <row r="1" spans="1:47" x14ac:dyDescent="0.2">
      <c r="D1" t="s">
        <v>471</v>
      </c>
      <c r="E1" t="s">
        <v>472</v>
      </c>
      <c r="F1" t="s">
        <v>473</v>
      </c>
      <c r="G1" s="98" t="s">
        <v>474</v>
      </c>
      <c r="H1" s="98" t="s">
        <v>475</v>
      </c>
      <c r="I1" s="98" t="s">
        <v>476</v>
      </c>
      <c r="J1" s="98" t="s">
        <v>477</v>
      </c>
      <c r="K1" s="98" t="s">
        <v>478</v>
      </c>
      <c r="L1" s="86" t="s">
        <v>479</v>
      </c>
      <c r="M1" s="86" t="s">
        <v>480</v>
      </c>
      <c r="N1" s="86" t="s">
        <v>481</v>
      </c>
      <c r="O1" s="86" t="s">
        <v>482</v>
      </c>
      <c r="P1" s="86" t="s">
        <v>483</v>
      </c>
      <c r="Q1" s="86" t="s">
        <v>484</v>
      </c>
      <c r="R1" s="86" t="s">
        <v>485</v>
      </c>
      <c r="S1" s="86" t="s">
        <v>486</v>
      </c>
      <c r="T1" s="86" t="s">
        <v>487</v>
      </c>
      <c r="U1" s="84" t="s">
        <v>488</v>
      </c>
      <c r="V1" s="84" t="s">
        <v>489</v>
      </c>
      <c r="W1" s="84" t="s">
        <v>490</v>
      </c>
      <c r="X1" s="84" t="s">
        <v>491</v>
      </c>
      <c r="Y1" s="84" t="s">
        <v>492</v>
      </c>
      <c r="Z1" s="84" t="s">
        <v>493</v>
      </c>
      <c r="AA1" s="84" t="s">
        <v>494</v>
      </c>
      <c r="AB1" s="84" t="s">
        <v>495</v>
      </c>
      <c r="AC1" s="84" t="s">
        <v>496</v>
      </c>
      <c r="AD1" s="165" t="s">
        <v>497</v>
      </c>
      <c r="AE1" s="165" t="s">
        <v>498</v>
      </c>
      <c r="AF1" s="102" t="s">
        <v>499</v>
      </c>
      <c r="AG1" s="102" t="s">
        <v>500</v>
      </c>
      <c r="AH1" s="102" t="s">
        <v>501</v>
      </c>
      <c r="AI1" s="102" t="s">
        <v>502</v>
      </c>
      <c r="AJ1" s="102" t="s">
        <v>503</v>
      </c>
      <c r="AK1" s="102" t="s">
        <v>504</v>
      </c>
      <c r="AL1" s="102" t="s">
        <v>505</v>
      </c>
      <c r="AM1" s="102" t="s">
        <v>506</v>
      </c>
      <c r="AN1" s="102" t="s">
        <v>507</v>
      </c>
      <c r="AO1" s="102" t="s">
        <v>508</v>
      </c>
      <c r="AP1" s="119" t="s">
        <v>509</v>
      </c>
      <c r="AQ1" s="134" t="s">
        <v>510</v>
      </c>
      <c r="AR1" s="134" t="s">
        <v>511</v>
      </c>
      <c r="AS1" s="161" t="s">
        <v>512</v>
      </c>
      <c r="AT1" s="161" t="s">
        <v>513</v>
      </c>
      <c r="AU1" s="161" t="s">
        <v>7881</v>
      </c>
    </row>
    <row r="2" spans="1:47" ht="24" customHeight="1" thickBot="1" x14ac:dyDescent="0.25">
      <c r="A2" s="74" t="s">
        <v>514</v>
      </c>
      <c r="B2" s="75" t="s">
        <v>515</v>
      </c>
      <c r="C2" s="75" t="s">
        <v>516</v>
      </c>
      <c r="D2" s="80">
        <v>1</v>
      </c>
      <c r="E2" s="80">
        <v>99</v>
      </c>
      <c r="F2" s="80">
        <v>199</v>
      </c>
      <c r="G2" s="80">
        <v>2</v>
      </c>
      <c r="H2" s="80">
        <v>6</v>
      </c>
      <c r="I2" s="80">
        <v>7</v>
      </c>
      <c r="J2" s="80">
        <v>19</v>
      </c>
      <c r="K2" s="80">
        <v>30</v>
      </c>
      <c r="L2" s="80">
        <v>3</v>
      </c>
      <c r="M2" s="80">
        <v>16</v>
      </c>
      <c r="N2" s="80">
        <v>8</v>
      </c>
      <c r="O2" s="80">
        <v>9</v>
      </c>
      <c r="P2" s="80">
        <v>20</v>
      </c>
      <c r="Q2" s="80">
        <v>24</v>
      </c>
      <c r="R2" s="80">
        <v>28</v>
      </c>
      <c r="S2" s="80">
        <v>31</v>
      </c>
      <c r="T2" s="80">
        <v>35</v>
      </c>
      <c r="U2" s="80">
        <v>4</v>
      </c>
      <c r="V2" s="80">
        <v>17</v>
      </c>
      <c r="W2" s="80">
        <v>10</v>
      </c>
      <c r="X2" s="80">
        <v>11</v>
      </c>
      <c r="Y2" s="80">
        <v>21</v>
      </c>
      <c r="Z2" s="80">
        <v>25</v>
      </c>
      <c r="AA2" s="80">
        <v>29</v>
      </c>
      <c r="AB2" s="80">
        <v>32</v>
      </c>
      <c r="AC2" s="80">
        <v>36</v>
      </c>
      <c r="AD2" s="80">
        <v>43</v>
      </c>
      <c r="AE2" s="80">
        <v>41</v>
      </c>
      <c r="AF2" s="80">
        <v>5</v>
      </c>
      <c r="AG2" s="103">
        <v>12</v>
      </c>
      <c r="AH2" s="103">
        <v>13</v>
      </c>
      <c r="AI2" s="103">
        <v>14</v>
      </c>
      <c r="AJ2" s="103">
        <v>15</v>
      </c>
      <c r="AK2" s="148">
        <v>22</v>
      </c>
      <c r="AL2" s="148">
        <v>26</v>
      </c>
      <c r="AM2" s="148">
        <v>27</v>
      </c>
      <c r="AN2" s="148">
        <v>33</v>
      </c>
      <c r="AO2" s="148">
        <v>38</v>
      </c>
      <c r="AP2" s="148">
        <v>18</v>
      </c>
      <c r="AQ2" s="148">
        <v>23</v>
      </c>
      <c r="AR2" s="103">
        <v>34</v>
      </c>
      <c r="AS2" s="103">
        <v>37</v>
      </c>
      <c r="AT2" s="103">
        <v>42</v>
      </c>
      <c r="AU2" s="103">
        <v>45</v>
      </c>
    </row>
    <row r="3" spans="1:47" ht="12.9" customHeight="1" thickTop="1" x14ac:dyDescent="0.2">
      <c r="A3" s="96" t="s">
        <v>517</v>
      </c>
      <c r="B3" t="s">
        <v>518</v>
      </c>
      <c r="C3">
        <v>0</v>
      </c>
      <c r="D3" s="76">
        <v>1000</v>
      </c>
      <c r="E3" s="76">
        <v>0</v>
      </c>
      <c r="F3" s="76">
        <v>0</v>
      </c>
      <c r="G3" s="76">
        <v>18738181</v>
      </c>
      <c r="H3" s="76">
        <v>17470181</v>
      </c>
      <c r="I3" s="76">
        <v>1268000</v>
      </c>
      <c r="J3" s="76">
        <v>1268000</v>
      </c>
      <c r="K3" s="76">
        <v>0</v>
      </c>
      <c r="L3" s="76">
        <v>0</v>
      </c>
      <c r="M3" s="76">
        <v>0</v>
      </c>
      <c r="N3" s="76">
        <v>0</v>
      </c>
      <c r="O3" s="76">
        <v>0</v>
      </c>
      <c r="P3" s="76">
        <v>0</v>
      </c>
      <c r="Q3" s="76">
        <v>0</v>
      </c>
      <c r="R3" s="76">
        <v>0</v>
      </c>
      <c r="S3" s="76">
        <v>0</v>
      </c>
      <c r="T3" s="76">
        <v>0</v>
      </c>
      <c r="U3" s="76">
        <v>0</v>
      </c>
      <c r="V3" s="76">
        <v>0</v>
      </c>
      <c r="W3" s="76">
        <v>0</v>
      </c>
      <c r="X3" s="76">
        <v>0</v>
      </c>
      <c r="Y3" s="76">
        <v>0</v>
      </c>
      <c r="Z3" s="76">
        <v>0</v>
      </c>
      <c r="AA3" s="76">
        <v>0</v>
      </c>
      <c r="AB3" s="76">
        <v>0</v>
      </c>
      <c r="AC3" s="76">
        <v>0</v>
      </c>
      <c r="AD3" s="76">
        <v>0</v>
      </c>
      <c r="AE3" s="76">
        <v>0</v>
      </c>
      <c r="AF3" s="76">
        <v>0</v>
      </c>
      <c r="AG3" s="76">
        <v>0</v>
      </c>
      <c r="AH3" s="76">
        <v>0</v>
      </c>
      <c r="AI3" s="76">
        <v>0</v>
      </c>
      <c r="AJ3" s="76">
        <v>0</v>
      </c>
      <c r="AK3" s="104">
        <v>0</v>
      </c>
      <c r="AL3" s="104">
        <v>0</v>
      </c>
      <c r="AM3" s="104">
        <f t="shared" ref="AM3:AM66" si="0">IF(OR(AG3&lt;&gt;0,AL3&lt;&gt;0),0,AF3)</f>
        <v>0</v>
      </c>
      <c r="AN3" s="104">
        <v>0</v>
      </c>
      <c r="AO3" s="104">
        <v>0</v>
      </c>
      <c r="AP3" s="104">
        <v>2766818</v>
      </c>
      <c r="AQ3" s="104">
        <v>2766818</v>
      </c>
      <c r="AR3" s="104">
        <v>0</v>
      </c>
      <c r="AS3" s="189">
        <v>46395685</v>
      </c>
      <c r="AT3" s="104">
        <v>0</v>
      </c>
      <c r="AU3" s="104">
        <v>0</v>
      </c>
    </row>
    <row r="4" spans="1:47" x14ac:dyDescent="0.2">
      <c r="A4" s="96" t="s">
        <v>519</v>
      </c>
      <c r="B4" t="s">
        <v>518</v>
      </c>
      <c r="C4" t="s">
        <v>520</v>
      </c>
      <c r="D4" s="77">
        <v>1100</v>
      </c>
      <c r="E4" s="77">
        <v>0</v>
      </c>
      <c r="F4" s="77">
        <v>0</v>
      </c>
      <c r="G4" s="77">
        <v>4199889</v>
      </c>
      <c r="H4" s="77">
        <v>4199889</v>
      </c>
      <c r="I4" s="77">
        <v>0</v>
      </c>
      <c r="J4" s="77">
        <v>0</v>
      </c>
      <c r="K4" s="77">
        <v>0</v>
      </c>
      <c r="L4" s="77">
        <v>10608630</v>
      </c>
      <c r="M4" s="77">
        <v>7904150</v>
      </c>
      <c r="N4" s="77">
        <v>10602000</v>
      </c>
      <c r="O4" s="77">
        <v>6630</v>
      </c>
      <c r="P4" s="77">
        <v>1805460</v>
      </c>
      <c r="Q4" s="77">
        <v>1798830</v>
      </c>
      <c r="R4" s="77">
        <v>0</v>
      </c>
      <c r="S4" s="188">
        <v>2338730</v>
      </c>
      <c r="T4" s="188">
        <v>2338730</v>
      </c>
      <c r="U4" s="77">
        <v>1019699</v>
      </c>
      <c r="V4" s="77">
        <v>656258</v>
      </c>
      <c r="W4" s="77">
        <v>779000</v>
      </c>
      <c r="X4" s="77">
        <v>240699</v>
      </c>
      <c r="Y4" s="77">
        <v>40999</v>
      </c>
      <c r="Z4" s="77">
        <v>148937</v>
      </c>
      <c r="AA4" s="77">
        <v>0</v>
      </c>
      <c r="AB4" s="188">
        <v>511107</v>
      </c>
      <c r="AC4" s="188">
        <v>162470</v>
      </c>
      <c r="AD4" s="188">
        <v>0</v>
      </c>
      <c r="AE4" s="77">
        <v>9879960</v>
      </c>
      <c r="AF4" s="77">
        <v>64309</v>
      </c>
      <c r="AG4" s="27">
        <v>0</v>
      </c>
      <c r="AH4" s="27">
        <v>0</v>
      </c>
      <c r="AI4" s="27">
        <v>0</v>
      </c>
      <c r="AJ4" s="27">
        <v>64309</v>
      </c>
      <c r="AK4" s="27">
        <v>0</v>
      </c>
      <c r="AL4" s="27">
        <v>0</v>
      </c>
      <c r="AM4" s="27">
        <f t="shared" si="0"/>
        <v>64309</v>
      </c>
      <c r="AN4" s="27">
        <v>0</v>
      </c>
      <c r="AO4" s="27">
        <v>0</v>
      </c>
      <c r="AP4" s="27">
        <v>597980</v>
      </c>
      <c r="AQ4" s="27">
        <v>526000</v>
      </c>
      <c r="AR4" s="190">
        <v>71980</v>
      </c>
      <c r="AS4" s="190">
        <v>15774003</v>
      </c>
      <c r="AT4" s="190">
        <v>5875449</v>
      </c>
      <c r="AU4" s="190">
        <v>5875449</v>
      </c>
    </row>
    <row r="5" spans="1:47" x14ac:dyDescent="0.2">
      <c r="A5" s="96" t="s">
        <v>521</v>
      </c>
      <c r="B5" t="s">
        <v>518</v>
      </c>
      <c r="C5" t="s">
        <v>522</v>
      </c>
      <c r="D5" s="78">
        <v>1202</v>
      </c>
      <c r="E5" s="78">
        <v>0</v>
      </c>
      <c r="F5" s="78">
        <v>0</v>
      </c>
      <c r="G5" s="78">
        <v>758708</v>
      </c>
      <c r="H5" s="78">
        <v>758708</v>
      </c>
      <c r="I5" s="78">
        <v>0</v>
      </c>
      <c r="J5" s="78">
        <v>0</v>
      </c>
      <c r="K5" s="78">
        <v>0</v>
      </c>
      <c r="L5" s="78">
        <v>1525385</v>
      </c>
      <c r="M5" s="78">
        <v>1206600</v>
      </c>
      <c r="N5" s="78">
        <v>1525385</v>
      </c>
      <c r="O5" s="78">
        <v>0</v>
      </c>
      <c r="P5" s="78">
        <v>254150</v>
      </c>
      <c r="Q5" s="78">
        <v>254150</v>
      </c>
      <c r="R5" s="78">
        <v>0</v>
      </c>
      <c r="S5" s="187">
        <v>322615</v>
      </c>
      <c r="T5" s="187">
        <v>322615</v>
      </c>
      <c r="U5" s="78">
        <v>142672</v>
      </c>
      <c r="V5" s="78">
        <v>100270</v>
      </c>
      <c r="W5" s="78">
        <v>23327</v>
      </c>
      <c r="X5" s="78">
        <v>119345</v>
      </c>
      <c r="Y5" s="78">
        <v>140518</v>
      </c>
      <c r="Z5" s="78">
        <v>21173</v>
      </c>
      <c r="AA5" s="78">
        <v>0</v>
      </c>
      <c r="AB5" s="187">
        <v>26458</v>
      </c>
      <c r="AC5" s="187">
        <v>26458</v>
      </c>
      <c r="AD5" s="187">
        <v>0</v>
      </c>
      <c r="AE5" s="78">
        <v>1475070</v>
      </c>
      <c r="AF5" s="78">
        <v>9130</v>
      </c>
      <c r="AG5" s="104">
        <v>9130</v>
      </c>
      <c r="AH5" s="104">
        <v>2673</v>
      </c>
      <c r="AI5" s="104">
        <v>6457</v>
      </c>
      <c r="AJ5" s="104">
        <v>0</v>
      </c>
      <c r="AK5" s="104">
        <v>2749</v>
      </c>
      <c r="AL5" s="104">
        <v>0</v>
      </c>
      <c r="AM5" s="104">
        <f t="shared" si="0"/>
        <v>0</v>
      </c>
      <c r="AN5" s="104">
        <v>0</v>
      </c>
      <c r="AO5" s="104">
        <v>0</v>
      </c>
      <c r="AP5" s="104">
        <v>116651</v>
      </c>
      <c r="AQ5" s="104">
        <v>0</v>
      </c>
      <c r="AR5" s="189">
        <v>116651</v>
      </c>
      <c r="AS5" s="189">
        <v>2833850</v>
      </c>
      <c r="AT5" s="189">
        <v>880877</v>
      </c>
      <c r="AU5" s="189">
        <v>880877</v>
      </c>
    </row>
    <row r="6" spans="1:47" x14ac:dyDescent="0.2">
      <c r="A6" s="96" t="s">
        <v>523</v>
      </c>
      <c r="B6" t="s">
        <v>518</v>
      </c>
      <c r="C6" t="s">
        <v>524</v>
      </c>
      <c r="D6" s="77">
        <v>1203</v>
      </c>
      <c r="E6" s="77">
        <v>0</v>
      </c>
      <c r="F6" s="77">
        <v>0</v>
      </c>
      <c r="G6" s="77">
        <v>357412</v>
      </c>
      <c r="H6" s="77">
        <v>0</v>
      </c>
      <c r="I6" s="77">
        <v>357412</v>
      </c>
      <c r="J6" s="77">
        <v>357412</v>
      </c>
      <c r="K6" s="77">
        <v>0</v>
      </c>
      <c r="L6" s="77">
        <v>673090</v>
      </c>
      <c r="M6" s="77">
        <v>535360</v>
      </c>
      <c r="N6" s="77">
        <v>0</v>
      </c>
      <c r="O6" s="77">
        <v>673090</v>
      </c>
      <c r="P6" s="77">
        <v>774270</v>
      </c>
      <c r="Q6" s="77">
        <v>101180</v>
      </c>
      <c r="R6" s="77">
        <v>0</v>
      </c>
      <c r="S6" s="188">
        <v>140220</v>
      </c>
      <c r="T6" s="188">
        <v>140220</v>
      </c>
      <c r="U6" s="77">
        <v>62582</v>
      </c>
      <c r="V6" s="77">
        <v>44330</v>
      </c>
      <c r="W6" s="77">
        <v>12992</v>
      </c>
      <c r="X6" s="77">
        <v>49590</v>
      </c>
      <c r="Y6" s="77">
        <v>57990</v>
      </c>
      <c r="Z6" s="77">
        <v>8400</v>
      </c>
      <c r="AA6" s="77">
        <v>0</v>
      </c>
      <c r="AB6" s="188">
        <v>5604</v>
      </c>
      <c r="AC6" s="188">
        <v>10929</v>
      </c>
      <c r="AD6" s="188">
        <v>0</v>
      </c>
      <c r="AE6" s="77">
        <v>647110</v>
      </c>
      <c r="AF6" s="77">
        <v>5349</v>
      </c>
      <c r="AG6" s="27">
        <v>0</v>
      </c>
      <c r="AH6" s="27">
        <v>0</v>
      </c>
      <c r="AI6" s="27">
        <v>0</v>
      </c>
      <c r="AJ6" s="27">
        <v>5349</v>
      </c>
      <c r="AK6" s="27">
        <v>0</v>
      </c>
      <c r="AL6" s="27">
        <v>0</v>
      </c>
      <c r="AM6" s="27">
        <f t="shared" si="0"/>
        <v>5349</v>
      </c>
      <c r="AN6" s="27">
        <v>0</v>
      </c>
      <c r="AO6" s="27">
        <v>0</v>
      </c>
      <c r="AP6" s="27">
        <v>55025</v>
      </c>
      <c r="AQ6" s="27">
        <v>55025</v>
      </c>
      <c r="AR6" s="27">
        <v>0</v>
      </c>
      <c r="AS6" s="190">
        <v>1315906</v>
      </c>
      <c r="AT6" s="190">
        <v>404936</v>
      </c>
      <c r="AU6" s="190">
        <v>404936</v>
      </c>
    </row>
    <row r="7" spans="1:47" x14ac:dyDescent="0.2">
      <c r="A7" s="96" t="s">
        <v>525</v>
      </c>
      <c r="B7" t="s">
        <v>518</v>
      </c>
      <c r="C7" t="s">
        <v>526</v>
      </c>
      <c r="D7" s="82">
        <v>1204</v>
      </c>
      <c r="E7" s="82">
        <v>0</v>
      </c>
      <c r="F7" s="82">
        <v>0</v>
      </c>
      <c r="G7" s="82">
        <v>1052694</v>
      </c>
      <c r="H7" s="82">
        <v>472319</v>
      </c>
      <c r="I7" s="82">
        <v>580375</v>
      </c>
      <c r="J7" s="82">
        <v>580375</v>
      </c>
      <c r="K7" s="82">
        <v>0</v>
      </c>
      <c r="L7" s="82">
        <v>1886250</v>
      </c>
      <c r="M7" s="82">
        <v>1460420</v>
      </c>
      <c r="N7" s="82">
        <v>1799630</v>
      </c>
      <c r="O7" s="82">
        <v>86620</v>
      </c>
      <c r="P7" s="82">
        <v>390250</v>
      </c>
      <c r="Q7" s="82">
        <v>303630</v>
      </c>
      <c r="R7" s="78">
        <v>0</v>
      </c>
      <c r="S7" s="187">
        <v>421790</v>
      </c>
      <c r="T7" s="187">
        <v>421790</v>
      </c>
      <c r="U7" s="82">
        <v>177814</v>
      </c>
      <c r="V7" s="82">
        <v>121030</v>
      </c>
      <c r="W7" s="82">
        <v>12988</v>
      </c>
      <c r="X7" s="82">
        <v>164826</v>
      </c>
      <c r="Y7" s="82">
        <v>190129</v>
      </c>
      <c r="Z7" s="82">
        <v>25303</v>
      </c>
      <c r="AA7" s="78">
        <v>0</v>
      </c>
      <c r="AB7" s="187">
        <v>30733</v>
      </c>
      <c r="AC7" s="187">
        <v>30733</v>
      </c>
      <c r="AD7" s="187">
        <v>0</v>
      </c>
      <c r="AE7" s="78">
        <v>1769530</v>
      </c>
      <c r="AF7" s="82">
        <v>11509</v>
      </c>
      <c r="AG7" s="105">
        <v>0</v>
      </c>
      <c r="AH7" s="105">
        <v>0</v>
      </c>
      <c r="AI7" s="105">
        <v>0</v>
      </c>
      <c r="AJ7" s="105">
        <v>11509</v>
      </c>
      <c r="AK7" s="105">
        <v>0</v>
      </c>
      <c r="AL7" s="105">
        <v>0</v>
      </c>
      <c r="AM7" s="104">
        <f t="shared" si="0"/>
        <v>11509</v>
      </c>
      <c r="AN7" s="104">
        <v>0</v>
      </c>
      <c r="AO7" s="104">
        <v>0</v>
      </c>
      <c r="AP7" s="105">
        <v>147064</v>
      </c>
      <c r="AQ7" s="105">
        <v>0</v>
      </c>
      <c r="AR7" s="191">
        <v>147064</v>
      </c>
      <c r="AS7" s="191">
        <v>3787937</v>
      </c>
      <c r="AT7" s="191">
        <v>1194173</v>
      </c>
      <c r="AU7" s="191">
        <v>1194173</v>
      </c>
    </row>
    <row r="8" spans="1:47" x14ac:dyDescent="0.2">
      <c r="A8" s="96" t="s">
        <v>527</v>
      </c>
      <c r="B8" t="s">
        <v>518</v>
      </c>
      <c r="C8" t="s">
        <v>528</v>
      </c>
      <c r="D8" s="77">
        <v>1205</v>
      </c>
      <c r="E8" s="77">
        <v>0</v>
      </c>
      <c r="F8" s="77">
        <v>0</v>
      </c>
      <c r="G8" s="77">
        <v>222695</v>
      </c>
      <c r="H8" s="77">
        <v>222695</v>
      </c>
      <c r="I8" s="77">
        <v>0</v>
      </c>
      <c r="J8" s="77">
        <v>0</v>
      </c>
      <c r="K8" s="77">
        <v>0</v>
      </c>
      <c r="L8" s="77">
        <v>458335</v>
      </c>
      <c r="M8" s="77">
        <v>355920</v>
      </c>
      <c r="N8" s="77">
        <v>458335</v>
      </c>
      <c r="O8" s="77">
        <v>0</v>
      </c>
      <c r="P8" s="77">
        <v>54180</v>
      </c>
      <c r="Q8" s="77">
        <v>54180</v>
      </c>
      <c r="R8" s="77">
        <v>0</v>
      </c>
      <c r="S8" s="188">
        <v>46345</v>
      </c>
      <c r="T8" s="188">
        <v>46345</v>
      </c>
      <c r="U8" s="77">
        <v>43127</v>
      </c>
      <c r="V8" s="77">
        <v>29543</v>
      </c>
      <c r="W8" s="77">
        <v>36038</v>
      </c>
      <c r="X8" s="77">
        <v>7089</v>
      </c>
      <c r="Y8" s="77">
        <v>11629</v>
      </c>
      <c r="Z8" s="77">
        <v>4540</v>
      </c>
      <c r="AA8" s="77">
        <v>0</v>
      </c>
      <c r="AB8" s="188">
        <v>3589</v>
      </c>
      <c r="AC8" s="188">
        <v>3589</v>
      </c>
      <c r="AD8" s="188">
        <v>0</v>
      </c>
      <c r="AE8" s="77">
        <v>425420</v>
      </c>
      <c r="AF8" s="77">
        <v>3909</v>
      </c>
      <c r="AG8" s="27">
        <v>0</v>
      </c>
      <c r="AH8" s="27">
        <v>0</v>
      </c>
      <c r="AI8" s="27">
        <v>0</v>
      </c>
      <c r="AJ8" s="27">
        <v>3909</v>
      </c>
      <c r="AK8" s="27">
        <v>0</v>
      </c>
      <c r="AL8" s="27">
        <v>0</v>
      </c>
      <c r="AM8" s="27">
        <f t="shared" si="0"/>
        <v>3909</v>
      </c>
      <c r="AN8" s="27">
        <v>0</v>
      </c>
      <c r="AO8" s="27">
        <v>0</v>
      </c>
      <c r="AP8" s="27">
        <v>34019</v>
      </c>
      <c r="AQ8" s="27">
        <v>34019</v>
      </c>
      <c r="AR8" s="27">
        <v>0</v>
      </c>
      <c r="AS8" s="190">
        <v>844599</v>
      </c>
      <c r="AT8" s="190">
        <v>273846</v>
      </c>
      <c r="AU8" s="190">
        <v>273846</v>
      </c>
    </row>
    <row r="9" spans="1:47" x14ac:dyDescent="0.2">
      <c r="A9" s="96" t="s">
        <v>529</v>
      </c>
      <c r="B9" t="s">
        <v>518</v>
      </c>
      <c r="C9" t="s">
        <v>530</v>
      </c>
      <c r="D9" s="78">
        <v>1206</v>
      </c>
      <c r="E9" s="78">
        <v>0</v>
      </c>
      <c r="F9" s="82">
        <v>0</v>
      </c>
      <c r="G9" s="78">
        <v>561312</v>
      </c>
      <c r="H9" s="78">
        <v>526155</v>
      </c>
      <c r="I9" s="78">
        <v>35157</v>
      </c>
      <c r="J9" s="78">
        <v>35157</v>
      </c>
      <c r="K9" s="78">
        <v>0</v>
      </c>
      <c r="L9" s="78">
        <v>1011825</v>
      </c>
      <c r="M9" s="78">
        <v>798550</v>
      </c>
      <c r="N9" s="78">
        <v>1011825</v>
      </c>
      <c r="O9" s="78">
        <v>0</v>
      </c>
      <c r="P9" s="78">
        <v>124220</v>
      </c>
      <c r="Q9" s="78">
        <v>124220</v>
      </c>
      <c r="R9" s="78">
        <v>0</v>
      </c>
      <c r="S9" s="187">
        <v>159465</v>
      </c>
      <c r="T9" s="187">
        <v>159465</v>
      </c>
      <c r="U9" s="78">
        <v>94568</v>
      </c>
      <c r="V9" s="78">
        <v>66131</v>
      </c>
      <c r="W9" s="78">
        <v>93750</v>
      </c>
      <c r="X9" s="78">
        <v>818</v>
      </c>
      <c r="Y9" s="78">
        <v>11115</v>
      </c>
      <c r="Z9" s="78">
        <v>10297</v>
      </c>
      <c r="AA9" s="78">
        <v>0</v>
      </c>
      <c r="AB9" s="187">
        <v>12105</v>
      </c>
      <c r="AC9" s="187">
        <v>12105</v>
      </c>
      <c r="AD9" s="187">
        <v>0</v>
      </c>
      <c r="AE9" s="78">
        <v>923100</v>
      </c>
      <c r="AF9" s="78">
        <v>7029</v>
      </c>
      <c r="AG9" s="104">
        <v>0</v>
      </c>
      <c r="AH9" s="104">
        <v>0</v>
      </c>
      <c r="AI9" s="104">
        <v>0</v>
      </c>
      <c r="AJ9" s="104">
        <v>7029</v>
      </c>
      <c r="AK9" s="104">
        <v>0</v>
      </c>
      <c r="AL9" s="104">
        <v>0</v>
      </c>
      <c r="AM9" s="104">
        <f t="shared" si="0"/>
        <v>7029</v>
      </c>
      <c r="AN9" s="104">
        <v>0</v>
      </c>
      <c r="AO9" s="104">
        <v>0</v>
      </c>
      <c r="AP9" s="104">
        <v>79856</v>
      </c>
      <c r="AQ9" s="104">
        <v>79856</v>
      </c>
      <c r="AR9" s="104">
        <v>0</v>
      </c>
      <c r="AS9" s="189">
        <v>2006589</v>
      </c>
      <c r="AT9" s="189">
        <v>573468</v>
      </c>
      <c r="AU9" s="189">
        <v>0</v>
      </c>
    </row>
    <row r="10" spans="1:47" x14ac:dyDescent="0.2">
      <c r="A10" s="96" t="s">
        <v>531</v>
      </c>
      <c r="B10" t="s">
        <v>518</v>
      </c>
      <c r="C10" t="s">
        <v>532</v>
      </c>
      <c r="D10" s="77">
        <v>1207</v>
      </c>
      <c r="E10" s="77">
        <v>0</v>
      </c>
      <c r="F10" s="77">
        <v>0</v>
      </c>
      <c r="G10" s="77">
        <v>492003</v>
      </c>
      <c r="H10" s="77">
        <v>0</v>
      </c>
      <c r="I10" s="77">
        <v>492003</v>
      </c>
      <c r="J10" s="77">
        <v>492003</v>
      </c>
      <c r="K10" s="77">
        <v>0</v>
      </c>
      <c r="L10" s="77">
        <v>844205</v>
      </c>
      <c r="M10" s="77">
        <v>612700</v>
      </c>
      <c r="N10" s="77">
        <v>840000</v>
      </c>
      <c r="O10" s="77">
        <v>4205</v>
      </c>
      <c r="P10" s="77">
        <v>170885</v>
      </c>
      <c r="Q10" s="77">
        <v>166680</v>
      </c>
      <c r="R10" s="77">
        <v>0</v>
      </c>
      <c r="S10" s="188">
        <v>167375</v>
      </c>
      <c r="T10" s="188">
        <v>167375</v>
      </c>
      <c r="U10" s="77">
        <v>81890</v>
      </c>
      <c r="V10" s="77">
        <v>50720</v>
      </c>
      <c r="W10" s="77">
        <v>65000</v>
      </c>
      <c r="X10" s="77">
        <v>16890</v>
      </c>
      <c r="Y10" s="77">
        <v>30658</v>
      </c>
      <c r="Z10" s="77">
        <v>13768</v>
      </c>
      <c r="AA10" s="77">
        <v>1376</v>
      </c>
      <c r="AB10" s="188">
        <v>11293</v>
      </c>
      <c r="AC10" s="188">
        <v>9917</v>
      </c>
      <c r="AD10" s="188">
        <v>1376</v>
      </c>
      <c r="AE10" s="77">
        <v>779440</v>
      </c>
      <c r="AF10" s="77">
        <v>7029</v>
      </c>
      <c r="AG10" s="27">
        <v>0</v>
      </c>
      <c r="AH10" s="27">
        <v>0</v>
      </c>
      <c r="AI10" s="27">
        <v>0</v>
      </c>
      <c r="AJ10" s="27">
        <v>7029</v>
      </c>
      <c r="AK10" s="27">
        <v>0</v>
      </c>
      <c r="AL10" s="27">
        <v>0</v>
      </c>
      <c r="AM10" s="27">
        <f t="shared" si="0"/>
        <v>7029</v>
      </c>
      <c r="AN10" s="27">
        <v>0</v>
      </c>
      <c r="AO10" s="27">
        <v>0</v>
      </c>
      <c r="AP10" s="27">
        <v>68748</v>
      </c>
      <c r="AQ10" s="27">
        <v>68748</v>
      </c>
      <c r="AR10" s="27">
        <v>0</v>
      </c>
      <c r="AS10" s="190">
        <v>1766473</v>
      </c>
      <c r="AT10" s="190">
        <v>561765</v>
      </c>
      <c r="AU10" s="190">
        <v>0</v>
      </c>
    </row>
    <row r="11" spans="1:47" x14ac:dyDescent="0.2">
      <c r="A11" s="96" t="s">
        <v>533</v>
      </c>
      <c r="B11" t="s">
        <v>518</v>
      </c>
      <c r="C11" t="s">
        <v>534</v>
      </c>
      <c r="D11" s="78">
        <v>1208</v>
      </c>
      <c r="E11" s="78">
        <v>0</v>
      </c>
      <c r="F11" s="82">
        <v>0</v>
      </c>
      <c r="G11" s="78">
        <v>410841</v>
      </c>
      <c r="H11" s="78">
        <v>20000</v>
      </c>
      <c r="I11" s="78">
        <v>390841</v>
      </c>
      <c r="J11" s="78">
        <v>0</v>
      </c>
      <c r="K11" s="187">
        <v>390841</v>
      </c>
      <c r="L11" s="78">
        <v>615045</v>
      </c>
      <c r="M11" s="78">
        <v>460540</v>
      </c>
      <c r="N11" s="78">
        <v>615000</v>
      </c>
      <c r="O11" s="78">
        <v>45</v>
      </c>
      <c r="P11" s="78">
        <v>0</v>
      </c>
      <c r="Q11" s="78">
        <v>41980</v>
      </c>
      <c r="R11" s="78">
        <v>0</v>
      </c>
      <c r="S11" s="187">
        <v>187270</v>
      </c>
      <c r="T11" s="187">
        <v>145245</v>
      </c>
      <c r="U11" s="78">
        <v>58890</v>
      </c>
      <c r="V11" s="78">
        <v>38190</v>
      </c>
      <c r="W11" s="78">
        <v>35427</v>
      </c>
      <c r="X11" s="78">
        <v>23463</v>
      </c>
      <c r="Y11" s="78">
        <v>0</v>
      </c>
      <c r="Z11" s="78">
        <v>3533</v>
      </c>
      <c r="AA11" s="78">
        <v>0</v>
      </c>
      <c r="AB11" s="78">
        <v>0</v>
      </c>
      <c r="AC11" s="187">
        <v>10783</v>
      </c>
      <c r="AD11" s="187">
        <v>0</v>
      </c>
      <c r="AE11" s="78">
        <v>518740</v>
      </c>
      <c r="AF11" s="78">
        <v>5349</v>
      </c>
      <c r="AG11" s="104">
        <v>0</v>
      </c>
      <c r="AH11" s="104">
        <v>0</v>
      </c>
      <c r="AI11" s="104">
        <v>0</v>
      </c>
      <c r="AJ11" s="104">
        <v>5349</v>
      </c>
      <c r="AK11" s="104">
        <v>0</v>
      </c>
      <c r="AL11" s="104">
        <v>0</v>
      </c>
      <c r="AM11" s="104">
        <f t="shared" si="0"/>
        <v>5349</v>
      </c>
      <c r="AN11" s="104">
        <v>0</v>
      </c>
      <c r="AO11" s="104">
        <v>0</v>
      </c>
      <c r="AP11" s="104">
        <v>58751</v>
      </c>
      <c r="AQ11" s="104">
        <v>0</v>
      </c>
      <c r="AR11" s="189">
        <v>58751</v>
      </c>
      <c r="AS11" s="189">
        <v>1441895</v>
      </c>
      <c r="AT11" s="189">
        <v>407908</v>
      </c>
      <c r="AU11" s="189">
        <v>407908</v>
      </c>
    </row>
    <row r="12" spans="1:47" x14ac:dyDescent="0.2">
      <c r="A12" s="96" t="s">
        <v>535</v>
      </c>
      <c r="B12" t="s">
        <v>518</v>
      </c>
      <c r="C12" t="s">
        <v>536</v>
      </c>
      <c r="D12" s="77">
        <v>1209</v>
      </c>
      <c r="E12" s="77">
        <v>0</v>
      </c>
      <c r="F12" s="77">
        <v>0</v>
      </c>
      <c r="G12" s="77">
        <v>45200</v>
      </c>
      <c r="H12" s="77">
        <v>45200</v>
      </c>
      <c r="I12" s="77">
        <v>0</v>
      </c>
      <c r="J12" s="77">
        <v>0</v>
      </c>
      <c r="K12" s="77">
        <v>0</v>
      </c>
      <c r="L12" s="77">
        <v>49520</v>
      </c>
      <c r="M12" s="77">
        <v>41240</v>
      </c>
      <c r="N12" s="77">
        <v>49520</v>
      </c>
      <c r="O12" s="77">
        <v>0</v>
      </c>
      <c r="P12" s="77">
        <v>7670</v>
      </c>
      <c r="Q12" s="77">
        <v>7670</v>
      </c>
      <c r="R12" s="77">
        <v>0</v>
      </c>
      <c r="S12" s="188">
        <v>19160</v>
      </c>
      <c r="T12" s="188">
        <v>19160</v>
      </c>
      <c r="U12" s="77">
        <v>4503</v>
      </c>
      <c r="V12" s="77">
        <v>3423</v>
      </c>
      <c r="W12" s="77">
        <v>3191</v>
      </c>
      <c r="X12" s="77">
        <v>1312</v>
      </c>
      <c r="Y12" s="77">
        <v>1955</v>
      </c>
      <c r="Z12" s="77">
        <v>643</v>
      </c>
      <c r="AA12" s="77">
        <v>17</v>
      </c>
      <c r="AB12" s="77">
        <v>835</v>
      </c>
      <c r="AC12" s="188">
        <v>1716</v>
      </c>
      <c r="AD12" s="188">
        <v>17</v>
      </c>
      <c r="AE12" s="77">
        <v>48910</v>
      </c>
      <c r="AF12" s="77">
        <v>1029</v>
      </c>
      <c r="AG12" s="27">
        <v>0</v>
      </c>
      <c r="AH12" s="27">
        <v>0</v>
      </c>
      <c r="AI12" s="27">
        <v>0</v>
      </c>
      <c r="AJ12" s="27">
        <v>1029</v>
      </c>
      <c r="AK12" s="27">
        <v>0</v>
      </c>
      <c r="AL12" s="27">
        <v>0</v>
      </c>
      <c r="AM12" s="27">
        <f t="shared" si="0"/>
        <v>1029</v>
      </c>
      <c r="AN12" s="27">
        <v>0</v>
      </c>
      <c r="AO12" s="27">
        <v>0</v>
      </c>
      <c r="AP12" s="27">
        <v>6830</v>
      </c>
      <c r="AQ12" s="27">
        <v>6830</v>
      </c>
      <c r="AR12" s="27">
        <v>0</v>
      </c>
      <c r="AS12" s="190">
        <v>161483</v>
      </c>
      <c r="AT12" s="190">
        <v>28613</v>
      </c>
      <c r="AU12" s="190">
        <v>28613</v>
      </c>
    </row>
    <row r="13" spans="1:47" x14ac:dyDescent="0.2">
      <c r="A13" s="96" t="s">
        <v>537</v>
      </c>
      <c r="B13" t="s">
        <v>518</v>
      </c>
      <c r="C13" t="s">
        <v>538</v>
      </c>
      <c r="D13" s="78">
        <v>1210</v>
      </c>
      <c r="E13" s="78">
        <v>0</v>
      </c>
      <c r="F13" s="82">
        <v>0</v>
      </c>
      <c r="G13" s="78">
        <v>285719</v>
      </c>
      <c r="H13" s="78">
        <v>25000</v>
      </c>
      <c r="I13" s="78">
        <v>260719</v>
      </c>
      <c r="J13" s="78">
        <v>260719</v>
      </c>
      <c r="K13" s="78">
        <v>0</v>
      </c>
      <c r="L13" s="78">
        <v>430175</v>
      </c>
      <c r="M13" s="78">
        <v>329220</v>
      </c>
      <c r="N13" s="78">
        <v>430175</v>
      </c>
      <c r="O13" s="78">
        <v>0</v>
      </c>
      <c r="P13" s="78">
        <v>69060</v>
      </c>
      <c r="Q13" s="78">
        <v>69060</v>
      </c>
      <c r="R13" s="78">
        <v>0</v>
      </c>
      <c r="S13" s="187">
        <v>110175</v>
      </c>
      <c r="T13" s="187">
        <v>110175</v>
      </c>
      <c r="U13" s="78">
        <v>40669</v>
      </c>
      <c r="V13" s="78">
        <v>27238</v>
      </c>
      <c r="W13" s="78">
        <v>40669</v>
      </c>
      <c r="X13" s="78">
        <v>0</v>
      </c>
      <c r="Y13" s="78">
        <v>5785</v>
      </c>
      <c r="Z13" s="78">
        <v>5785</v>
      </c>
      <c r="AA13" s="78">
        <v>0</v>
      </c>
      <c r="AB13" s="187">
        <v>6682</v>
      </c>
      <c r="AC13" s="187">
        <v>6682</v>
      </c>
      <c r="AD13" s="187">
        <v>0</v>
      </c>
      <c r="AE13" s="78">
        <v>402480</v>
      </c>
      <c r="AF13" s="78">
        <v>3669</v>
      </c>
      <c r="AG13" s="104">
        <v>0</v>
      </c>
      <c r="AH13" s="104">
        <v>0</v>
      </c>
      <c r="AI13" s="104">
        <v>0</v>
      </c>
      <c r="AJ13" s="104">
        <v>3669</v>
      </c>
      <c r="AK13" s="104">
        <v>0</v>
      </c>
      <c r="AL13" s="104">
        <v>0</v>
      </c>
      <c r="AM13" s="104">
        <f t="shared" si="0"/>
        <v>3669</v>
      </c>
      <c r="AN13" s="104">
        <v>0</v>
      </c>
      <c r="AO13" s="104">
        <v>0</v>
      </c>
      <c r="AP13" s="104">
        <v>42427</v>
      </c>
      <c r="AQ13" s="104">
        <v>42427</v>
      </c>
      <c r="AR13" s="104">
        <v>0</v>
      </c>
      <c r="AS13" s="189">
        <v>1033482</v>
      </c>
      <c r="AT13" s="189">
        <v>299852</v>
      </c>
      <c r="AU13" s="189">
        <v>299852</v>
      </c>
    </row>
    <row r="14" spans="1:47" x14ac:dyDescent="0.2">
      <c r="A14" s="96" t="s">
        <v>539</v>
      </c>
      <c r="B14" t="s">
        <v>518</v>
      </c>
      <c r="C14" t="s">
        <v>540</v>
      </c>
      <c r="D14" s="77">
        <v>1211</v>
      </c>
      <c r="E14" s="77">
        <v>0</v>
      </c>
      <c r="F14" s="77">
        <v>0</v>
      </c>
      <c r="G14" s="77">
        <v>127632</v>
      </c>
      <c r="H14" s="77">
        <v>127632</v>
      </c>
      <c r="I14" s="77">
        <v>0</v>
      </c>
      <c r="J14" s="77">
        <v>0</v>
      </c>
      <c r="K14" s="77">
        <v>0</v>
      </c>
      <c r="L14" s="77">
        <v>165830</v>
      </c>
      <c r="M14" s="77">
        <v>118090</v>
      </c>
      <c r="N14" s="77">
        <v>165830</v>
      </c>
      <c r="O14" s="77">
        <v>0</v>
      </c>
      <c r="P14" s="77">
        <v>0</v>
      </c>
      <c r="Q14" s="77">
        <v>38400</v>
      </c>
      <c r="R14" s="77">
        <v>0</v>
      </c>
      <c r="S14" s="188">
        <v>34120</v>
      </c>
      <c r="T14" s="77">
        <v>0</v>
      </c>
      <c r="U14" s="77">
        <v>16176</v>
      </c>
      <c r="V14" s="77">
        <v>9783</v>
      </c>
      <c r="W14" s="77">
        <v>5780</v>
      </c>
      <c r="X14" s="77">
        <v>10396</v>
      </c>
      <c r="Y14" s="77">
        <v>0</v>
      </c>
      <c r="Z14" s="77">
        <v>3150</v>
      </c>
      <c r="AA14" s="77">
        <v>0</v>
      </c>
      <c r="AB14" s="77">
        <v>0</v>
      </c>
      <c r="AC14" s="77">
        <v>0</v>
      </c>
      <c r="AD14" s="77">
        <v>0</v>
      </c>
      <c r="AE14" s="77">
        <v>156490</v>
      </c>
      <c r="AF14" s="77">
        <v>2469</v>
      </c>
      <c r="AG14" s="27">
        <v>0</v>
      </c>
      <c r="AH14" s="27">
        <v>0</v>
      </c>
      <c r="AI14" s="27">
        <v>0</v>
      </c>
      <c r="AJ14" s="27">
        <v>2469</v>
      </c>
      <c r="AK14" s="27">
        <v>0</v>
      </c>
      <c r="AL14" s="27">
        <v>0</v>
      </c>
      <c r="AM14" s="27">
        <f t="shared" si="0"/>
        <v>2469</v>
      </c>
      <c r="AN14" s="27">
        <v>0</v>
      </c>
      <c r="AO14" s="27">
        <v>0</v>
      </c>
      <c r="AP14" s="27">
        <v>18352</v>
      </c>
      <c r="AQ14" s="27">
        <v>0</v>
      </c>
      <c r="AR14" s="190">
        <v>18352</v>
      </c>
      <c r="AS14" s="190">
        <v>461887</v>
      </c>
      <c r="AT14" s="190">
        <v>119740</v>
      </c>
      <c r="AU14" s="190">
        <v>119740</v>
      </c>
    </row>
    <row r="15" spans="1:47" x14ac:dyDescent="0.2">
      <c r="A15" s="96" t="s">
        <v>541</v>
      </c>
      <c r="B15" t="s">
        <v>518</v>
      </c>
      <c r="C15" t="s">
        <v>542</v>
      </c>
      <c r="D15" s="78">
        <v>1212</v>
      </c>
      <c r="E15" s="78">
        <v>0</v>
      </c>
      <c r="F15" s="82">
        <v>0</v>
      </c>
      <c r="G15" s="78">
        <v>83945</v>
      </c>
      <c r="H15" s="78">
        <v>83945</v>
      </c>
      <c r="I15" s="78">
        <v>0</v>
      </c>
      <c r="J15" s="78">
        <v>0</v>
      </c>
      <c r="K15" s="78">
        <v>0</v>
      </c>
      <c r="L15" s="78">
        <v>103485</v>
      </c>
      <c r="M15" s="78">
        <v>76680</v>
      </c>
      <c r="N15" s="78">
        <v>91900</v>
      </c>
      <c r="O15" s="78">
        <v>11585</v>
      </c>
      <c r="P15" s="78">
        <v>20865</v>
      </c>
      <c r="Q15" s="78">
        <v>12280</v>
      </c>
      <c r="R15" s="78">
        <v>0</v>
      </c>
      <c r="S15" s="78">
        <v>0</v>
      </c>
      <c r="T15" s="78">
        <v>0</v>
      </c>
      <c r="U15" s="78">
        <v>9938</v>
      </c>
      <c r="V15" s="78">
        <v>6350</v>
      </c>
      <c r="W15" s="78">
        <v>2320</v>
      </c>
      <c r="X15" s="78">
        <v>7618</v>
      </c>
      <c r="Y15" s="78">
        <v>3363</v>
      </c>
      <c r="Z15" s="78">
        <v>1030</v>
      </c>
      <c r="AA15" s="78">
        <v>0</v>
      </c>
      <c r="AB15" s="187">
        <v>2184</v>
      </c>
      <c r="AC15" s="78">
        <v>0</v>
      </c>
      <c r="AD15" s="78">
        <v>0</v>
      </c>
      <c r="AE15" s="78">
        <v>88960</v>
      </c>
      <c r="AF15" s="78">
        <v>1749</v>
      </c>
      <c r="AG15" s="104">
        <v>0</v>
      </c>
      <c r="AH15" s="104">
        <v>0</v>
      </c>
      <c r="AI15" s="104">
        <v>0</v>
      </c>
      <c r="AJ15" s="104">
        <v>1749</v>
      </c>
      <c r="AK15" s="104">
        <v>0</v>
      </c>
      <c r="AL15" s="104">
        <v>0</v>
      </c>
      <c r="AM15" s="104">
        <f t="shared" si="0"/>
        <v>1749</v>
      </c>
      <c r="AN15" s="104">
        <v>0</v>
      </c>
      <c r="AO15" s="104">
        <v>0</v>
      </c>
      <c r="AP15" s="104">
        <v>12718</v>
      </c>
      <c r="AQ15" s="104">
        <v>0</v>
      </c>
      <c r="AR15" s="189">
        <v>12718</v>
      </c>
      <c r="AS15" s="189">
        <v>300614</v>
      </c>
      <c r="AT15" s="189">
        <v>73217</v>
      </c>
      <c r="AU15" s="189">
        <v>73217</v>
      </c>
    </row>
    <row r="16" spans="1:47" x14ac:dyDescent="0.2">
      <c r="A16" s="96" t="s">
        <v>543</v>
      </c>
      <c r="B16" t="s">
        <v>518</v>
      </c>
      <c r="C16" t="s">
        <v>544</v>
      </c>
      <c r="D16" s="77">
        <v>1213</v>
      </c>
      <c r="E16" s="77">
        <v>0</v>
      </c>
      <c r="F16" s="77">
        <v>0</v>
      </c>
      <c r="G16" s="77">
        <v>407144</v>
      </c>
      <c r="H16" s="77">
        <v>407144</v>
      </c>
      <c r="I16" s="77">
        <v>0</v>
      </c>
      <c r="J16" s="77">
        <v>0</v>
      </c>
      <c r="K16" s="77">
        <v>0</v>
      </c>
      <c r="L16" s="77">
        <v>847950</v>
      </c>
      <c r="M16" s="77">
        <v>616210</v>
      </c>
      <c r="N16" s="77">
        <v>847950</v>
      </c>
      <c r="O16" s="77">
        <v>0</v>
      </c>
      <c r="P16" s="77">
        <v>130980</v>
      </c>
      <c r="Q16" s="77">
        <v>130980</v>
      </c>
      <c r="R16" s="77">
        <v>0</v>
      </c>
      <c r="S16" s="188">
        <v>224370</v>
      </c>
      <c r="T16" s="188">
        <v>224370</v>
      </c>
      <c r="U16" s="77">
        <v>82047</v>
      </c>
      <c r="V16" s="77">
        <v>50928</v>
      </c>
      <c r="W16" s="77">
        <v>68216</v>
      </c>
      <c r="X16" s="77">
        <v>13831</v>
      </c>
      <c r="Y16" s="77">
        <v>0</v>
      </c>
      <c r="Z16" s="77">
        <v>10828</v>
      </c>
      <c r="AA16" s="77">
        <v>0</v>
      </c>
      <c r="AB16" s="188">
        <v>18605</v>
      </c>
      <c r="AC16" s="188">
        <v>16224</v>
      </c>
      <c r="AD16" s="188">
        <v>0</v>
      </c>
      <c r="AE16" s="77">
        <v>769680</v>
      </c>
      <c r="AF16" s="77">
        <v>7029</v>
      </c>
      <c r="AG16" s="27">
        <v>0</v>
      </c>
      <c r="AH16" s="27">
        <v>0</v>
      </c>
      <c r="AI16" s="27">
        <v>0</v>
      </c>
      <c r="AJ16" s="27">
        <v>7029</v>
      </c>
      <c r="AK16" s="27">
        <v>0</v>
      </c>
      <c r="AL16" s="27">
        <v>0</v>
      </c>
      <c r="AM16" s="27">
        <f t="shared" si="0"/>
        <v>7029</v>
      </c>
      <c r="AN16" s="27">
        <v>0</v>
      </c>
      <c r="AO16" s="27">
        <v>0</v>
      </c>
      <c r="AP16" s="27">
        <v>58325</v>
      </c>
      <c r="AQ16" s="27">
        <v>58325</v>
      </c>
      <c r="AR16" s="27">
        <v>0</v>
      </c>
      <c r="AS16" s="190">
        <v>1512372</v>
      </c>
      <c r="AT16" s="190">
        <v>548475</v>
      </c>
      <c r="AU16" s="190">
        <v>548475</v>
      </c>
    </row>
    <row r="17" spans="1:47" x14ac:dyDescent="0.2">
      <c r="A17" s="96" t="s">
        <v>545</v>
      </c>
      <c r="B17" t="s">
        <v>518</v>
      </c>
      <c r="C17" t="s">
        <v>546</v>
      </c>
      <c r="D17" s="78">
        <v>1214</v>
      </c>
      <c r="E17" s="78">
        <v>0</v>
      </c>
      <c r="F17" s="82">
        <v>0</v>
      </c>
      <c r="G17" s="78">
        <v>129835</v>
      </c>
      <c r="H17" s="78">
        <v>129835</v>
      </c>
      <c r="I17" s="78">
        <v>0</v>
      </c>
      <c r="J17" s="78">
        <v>0</v>
      </c>
      <c r="K17" s="78">
        <v>0</v>
      </c>
      <c r="L17" s="78">
        <v>159580</v>
      </c>
      <c r="M17" s="78">
        <v>114170</v>
      </c>
      <c r="N17" s="78">
        <v>148000</v>
      </c>
      <c r="O17" s="78">
        <v>11580</v>
      </c>
      <c r="P17" s="78">
        <v>0</v>
      </c>
      <c r="Q17" s="78">
        <v>17420</v>
      </c>
      <c r="R17" s="78">
        <v>0</v>
      </c>
      <c r="S17" s="187">
        <v>88650</v>
      </c>
      <c r="T17" s="187">
        <v>59650</v>
      </c>
      <c r="U17" s="78">
        <v>15531</v>
      </c>
      <c r="V17" s="78">
        <v>9441</v>
      </c>
      <c r="W17" s="78">
        <v>5955</v>
      </c>
      <c r="X17" s="78">
        <v>9576</v>
      </c>
      <c r="Y17" s="78">
        <v>0</v>
      </c>
      <c r="Z17" s="78">
        <v>1480</v>
      </c>
      <c r="AA17" s="78">
        <v>0</v>
      </c>
      <c r="AB17" s="187">
        <v>11056</v>
      </c>
      <c r="AC17" s="187">
        <v>4277</v>
      </c>
      <c r="AD17" s="187">
        <v>0</v>
      </c>
      <c r="AE17" s="78">
        <v>131650</v>
      </c>
      <c r="AF17" s="78">
        <v>2229</v>
      </c>
      <c r="AG17" s="104">
        <v>0</v>
      </c>
      <c r="AH17" s="104">
        <v>0</v>
      </c>
      <c r="AI17" s="104">
        <v>0</v>
      </c>
      <c r="AJ17" s="104">
        <v>2229</v>
      </c>
      <c r="AK17" s="104">
        <v>0</v>
      </c>
      <c r="AL17" s="104">
        <v>0</v>
      </c>
      <c r="AM17" s="104">
        <f t="shared" si="0"/>
        <v>2229</v>
      </c>
      <c r="AN17" s="104">
        <v>0</v>
      </c>
      <c r="AO17" s="104">
        <v>0</v>
      </c>
      <c r="AP17" s="104">
        <v>19495</v>
      </c>
      <c r="AQ17" s="104">
        <v>0</v>
      </c>
      <c r="AR17" s="189">
        <v>19495</v>
      </c>
      <c r="AS17" s="189">
        <v>460762</v>
      </c>
      <c r="AT17" s="189">
        <v>112535</v>
      </c>
      <c r="AU17" s="189">
        <v>112535</v>
      </c>
    </row>
    <row r="18" spans="1:47" x14ac:dyDescent="0.2">
      <c r="A18" s="96" t="s">
        <v>547</v>
      </c>
      <c r="B18" t="s">
        <v>518</v>
      </c>
      <c r="C18" t="s">
        <v>548</v>
      </c>
      <c r="D18" s="77">
        <v>1215</v>
      </c>
      <c r="E18" s="77">
        <v>0</v>
      </c>
      <c r="F18" s="77">
        <v>0</v>
      </c>
      <c r="G18" s="77">
        <v>93406</v>
      </c>
      <c r="H18" s="77">
        <v>93406</v>
      </c>
      <c r="I18" s="77">
        <v>0</v>
      </c>
      <c r="J18" s="77">
        <v>0</v>
      </c>
      <c r="K18" s="77">
        <v>0</v>
      </c>
      <c r="L18" s="77">
        <v>124840</v>
      </c>
      <c r="M18" s="77">
        <v>100280</v>
      </c>
      <c r="N18" s="77">
        <v>123600</v>
      </c>
      <c r="O18" s="77">
        <v>1240</v>
      </c>
      <c r="P18" s="77">
        <v>0</v>
      </c>
      <c r="Q18" s="77">
        <v>18320</v>
      </c>
      <c r="R18" s="77">
        <v>0</v>
      </c>
      <c r="S18" s="188">
        <v>31310</v>
      </c>
      <c r="T18" s="188">
        <v>11750</v>
      </c>
      <c r="U18" s="77">
        <v>11558</v>
      </c>
      <c r="V18" s="77">
        <v>8315</v>
      </c>
      <c r="W18" s="77">
        <v>8225</v>
      </c>
      <c r="X18" s="77">
        <v>3333</v>
      </c>
      <c r="Y18" s="77">
        <v>4871</v>
      </c>
      <c r="Z18" s="77">
        <v>1538</v>
      </c>
      <c r="AA18" s="77">
        <v>0</v>
      </c>
      <c r="AB18" s="77">
        <v>615</v>
      </c>
      <c r="AC18" s="77">
        <v>615</v>
      </c>
      <c r="AD18" s="77">
        <v>0</v>
      </c>
      <c r="AE18" s="77">
        <v>118600</v>
      </c>
      <c r="AF18" s="77">
        <v>1749</v>
      </c>
      <c r="AG18" s="27">
        <v>0</v>
      </c>
      <c r="AH18" s="27">
        <v>0</v>
      </c>
      <c r="AI18" s="27">
        <v>0</v>
      </c>
      <c r="AJ18" s="27">
        <v>1749</v>
      </c>
      <c r="AK18" s="27">
        <v>0</v>
      </c>
      <c r="AL18" s="27">
        <v>0</v>
      </c>
      <c r="AM18" s="27">
        <f t="shared" si="0"/>
        <v>1749</v>
      </c>
      <c r="AN18" s="27">
        <v>0</v>
      </c>
      <c r="AO18" s="27">
        <v>0</v>
      </c>
      <c r="AP18" s="27">
        <v>13755</v>
      </c>
      <c r="AQ18" s="27">
        <v>0</v>
      </c>
      <c r="AR18" s="190">
        <v>13755</v>
      </c>
      <c r="AS18" s="190">
        <v>339910</v>
      </c>
      <c r="AT18" s="190">
        <v>77586</v>
      </c>
      <c r="AU18" s="190">
        <v>77586</v>
      </c>
    </row>
    <row r="19" spans="1:47" x14ac:dyDescent="0.2">
      <c r="A19" s="96" t="s">
        <v>549</v>
      </c>
      <c r="B19" t="s">
        <v>518</v>
      </c>
      <c r="C19" t="s">
        <v>550</v>
      </c>
      <c r="D19" s="78">
        <v>1216</v>
      </c>
      <c r="E19" s="78">
        <v>0</v>
      </c>
      <c r="F19" s="82">
        <v>0</v>
      </c>
      <c r="G19" s="78">
        <v>64398</v>
      </c>
      <c r="H19" s="78">
        <v>64398</v>
      </c>
      <c r="I19" s="78">
        <v>0</v>
      </c>
      <c r="J19" s="78">
        <v>0</v>
      </c>
      <c r="K19" s="78">
        <v>0</v>
      </c>
      <c r="L19" s="78">
        <v>81040</v>
      </c>
      <c r="M19" s="78">
        <v>66420</v>
      </c>
      <c r="N19" s="78">
        <v>81040</v>
      </c>
      <c r="O19" s="78">
        <v>0</v>
      </c>
      <c r="P19" s="78">
        <v>0</v>
      </c>
      <c r="Q19" s="78">
        <v>13470</v>
      </c>
      <c r="R19" s="78">
        <v>0</v>
      </c>
      <c r="S19" s="187">
        <v>28930</v>
      </c>
      <c r="T19" s="187">
        <v>15460</v>
      </c>
      <c r="U19" s="78">
        <v>7410</v>
      </c>
      <c r="V19" s="78">
        <v>5490</v>
      </c>
      <c r="W19" s="78">
        <v>5729</v>
      </c>
      <c r="X19" s="78">
        <v>1681</v>
      </c>
      <c r="Y19" s="78">
        <v>0</v>
      </c>
      <c r="Z19" s="78">
        <v>1108</v>
      </c>
      <c r="AA19" s="78">
        <v>0</v>
      </c>
      <c r="AB19" s="187">
        <v>1898</v>
      </c>
      <c r="AC19" s="187">
        <v>1315</v>
      </c>
      <c r="AD19" s="187">
        <v>0</v>
      </c>
      <c r="AE19" s="78">
        <v>80160</v>
      </c>
      <c r="AF19" s="78">
        <v>1269</v>
      </c>
      <c r="AG19" s="104">
        <v>0</v>
      </c>
      <c r="AH19" s="104">
        <v>0</v>
      </c>
      <c r="AI19" s="104">
        <v>0</v>
      </c>
      <c r="AJ19" s="104">
        <v>1269</v>
      </c>
      <c r="AK19" s="104">
        <v>0</v>
      </c>
      <c r="AL19" s="104">
        <v>0</v>
      </c>
      <c r="AM19" s="104">
        <f t="shared" si="0"/>
        <v>1269</v>
      </c>
      <c r="AN19" s="104">
        <v>0</v>
      </c>
      <c r="AO19" s="104">
        <v>0</v>
      </c>
      <c r="AP19" s="104">
        <v>9574</v>
      </c>
      <c r="AQ19" s="104">
        <v>0</v>
      </c>
      <c r="AR19" s="189">
        <v>9574</v>
      </c>
      <c r="AS19" s="189">
        <v>227946</v>
      </c>
      <c r="AT19" s="189">
        <v>48600</v>
      </c>
      <c r="AU19" s="189">
        <v>48600</v>
      </c>
    </row>
    <row r="20" spans="1:47" x14ac:dyDescent="0.2">
      <c r="A20" s="96" t="s">
        <v>551</v>
      </c>
      <c r="B20" t="s">
        <v>518</v>
      </c>
      <c r="C20" t="s">
        <v>552</v>
      </c>
      <c r="D20" s="77">
        <v>1217</v>
      </c>
      <c r="E20" s="77">
        <v>0</v>
      </c>
      <c r="F20" s="77">
        <v>0</v>
      </c>
      <c r="G20" s="77">
        <v>366364</v>
      </c>
      <c r="H20" s="77">
        <v>366364</v>
      </c>
      <c r="I20" s="77">
        <v>0</v>
      </c>
      <c r="J20" s="77">
        <v>0</v>
      </c>
      <c r="K20" s="77">
        <v>0</v>
      </c>
      <c r="L20" s="77">
        <v>591450</v>
      </c>
      <c r="M20" s="77">
        <v>437330</v>
      </c>
      <c r="N20" s="77">
        <v>591450</v>
      </c>
      <c r="O20" s="77">
        <v>0</v>
      </c>
      <c r="P20" s="77">
        <v>96590</v>
      </c>
      <c r="Q20" s="77">
        <v>96590</v>
      </c>
      <c r="R20" s="77">
        <v>0</v>
      </c>
      <c r="S20" s="188">
        <v>167110</v>
      </c>
      <c r="T20" s="188">
        <v>167110</v>
      </c>
      <c r="U20" s="77">
        <v>56621</v>
      </c>
      <c r="V20" s="77">
        <v>36113</v>
      </c>
      <c r="W20" s="77">
        <v>50500</v>
      </c>
      <c r="X20" s="77">
        <v>6121</v>
      </c>
      <c r="Y20" s="77">
        <v>14143</v>
      </c>
      <c r="Z20" s="77">
        <v>8022</v>
      </c>
      <c r="AA20" s="77">
        <v>0</v>
      </c>
      <c r="AB20" s="188">
        <v>11614</v>
      </c>
      <c r="AC20" s="188">
        <v>11614</v>
      </c>
      <c r="AD20" s="188">
        <v>0</v>
      </c>
      <c r="AE20" s="77">
        <v>538250</v>
      </c>
      <c r="AF20" s="77">
        <v>4890</v>
      </c>
      <c r="AG20" s="27">
        <v>0</v>
      </c>
      <c r="AH20" s="27">
        <v>0</v>
      </c>
      <c r="AI20" s="27">
        <v>0</v>
      </c>
      <c r="AJ20" s="27">
        <v>4890</v>
      </c>
      <c r="AK20" s="27">
        <v>0</v>
      </c>
      <c r="AL20" s="27">
        <v>0</v>
      </c>
      <c r="AM20" s="27">
        <f t="shared" si="0"/>
        <v>4890</v>
      </c>
      <c r="AN20" s="27">
        <v>0</v>
      </c>
      <c r="AO20" s="27">
        <v>0</v>
      </c>
      <c r="AP20" s="27">
        <v>50198</v>
      </c>
      <c r="AQ20" s="27">
        <v>0</v>
      </c>
      <c r="AR20" s="190">
        <v>50198</v>
      </c>
      <c r="AS20" s="190">
        <v>1341227</v>
      </c>
      <c r="AT20" s="190">
        <v>460541</v>
      </c>
      <c r="AU20" s="190">
        <v>460541</v>
      </c>
    </row>
    <row r="21" spans="1:47" x14ac:dyDescent="0.2">
      <c r="A21" s="96" t="s">
        <v>553</v>
      </c>
      <c r="B21" t="s">
        <v>518</v>
      </c>
      <c r="C21" t="s">
        <v>554</v>
      </c>
      <c r="D21" s="78">
        <v>1218</v>
      </c>
      <c r="E21" s="78">
        <v>0</v>
      </c>
      <c r="F21" s="82">
        <v>0</v>
      </c>
      <c r="G21" s="78">
        <v>50389</v>
      </c>
      <c r="H21" s="78">
        <v>0</v>
      </c>
      <c r="I21" s="78">
        <v>50389</v>
      </c>
      <c r="J21" s="78">
        <v>50389</v>
      </c>
      <c r="K21" s="78">
        <v>0</v>
      </c>
      <c r="L21" s="78">
        <v>66530</v>
      </c>
      <c r="M21" s="78">
        <v>55490</v>
      </c>
      <c r="N21" s="78">
        <v>66530</v>
      </c>
      <c r="O21" s="78">
        <v>0</v>
      </c>
      <c r="P21" s="78">
        <v>4040</v>
      </c>
      <c r="Q21" s="78">
        <v>10080</v>
      </c>
      <c r="R21" s="78">
        <v>0</v>
      </c>
      <c r="S21" s="187">
        <v>15050</v>
      </c>
      <c r="T21" s="187">
        <v>9010</v>
      </c>
      <c r="U21" s="78">
        <v>6046</v>
      </c>
      <c r="V21" s="78">
        <v>4603</v>
      </c>
      <c r="W21" s="78">
        <v>4251</v>
      </c>
      <c r="X21" s="78">
        <v>1795</v>
      </c>
      <c r="Y21" s="78">
        <v>2655</v>
      </c>
      <c r="Z21" s="78">
        <v>860</v>
      </c>
      <c r="AA21" s="78">
        <v>0</v>
      </c>
      <c r="AB21" s="78">
        <v>702</v>
      </c>
      <c r="AC21" s="78">
        <v>702</v>
      </c>
      <c r="AD21" s="78">
        <v>0</v>
      </c>
      <c r="AE21" s="78">
        <v>65570</v>
      </c>
      <c r="AF21" s="78">
        <v>1269</v>
      </c>
      <c r="AG21" s="104">
        <v>0</v>
      </c>
      <c r="AH21" s="104">
        <v>0</v>
      </c>
      <c r="AI21" s="104">
        <v>0</v>
      </c>
      <c r="AJ21" s="104">
        <v>1269</v>
      </c>
      <c r="AK21" s="104">
        <v>0</v>
      </c>
      <c r="AL21" s="104">
        <v>0</v>
      </c>
      <c r="AM21" s="104">
        <f t="shared" si="0"/>
        <v>1269</v>
      </c>
      <c r="AN21" s="104">
        <v>0</v>
      </c>
      <c r="AO21" s="104">
        <v>0</v>
      </c>
      <c r="AP21" s="104">
        <v>7526</v>
      </c>
      <c r="AQ21" s="104">
        <v>7526</v>
      </c>
      <c r="AR21" s="104">
        <v>0</v>
      </c>
      <c r="AS21" s="189">
        <v>175804</v>
      </c>
      <c r="AT21" s="189">
        <v>37172</v>
      </c>
      <c r="AU21" s="189">
        <v>37172</v>
      </c>
    </row>
    <row r="22" spans="1:47" x14ac:dyDescent="0.2">
      <c r="A22" s="96" t="s">
        <v>555</v>
      </c>
      <c r="B22" t="s">
        <v>518</v>
      </c>
      <c r="C22" t="s">
        <v>556</v>
      </c>
      <c r="D22" s="77">
        <v>1219</v>
      </c>
      <c r="E22" s="77">
        <v>0</v>
      </c>
      <c r="F22" s="77">
        <v>0</v>
      </c>
      <c r="G22" s="77">
        <v>94799</v>
      </c>
      <c r="H22" s="77">
        <v>94799</v>
      </c>
      <c r="I22" s="77">
        <v>0</v>
      </c>
      <c r="J22" s="77">
        <v>0</v>
      </c>
      <c r="K22" s="77">
        <v>0</v>
      </c>
      <c r="L22" s="77">
        <v>118535</v>
      </c>
      <c r="M22" s="77">
        <v>90060</v>
      </c>
      <c r="N22" s="77">
        <v>118535</v>
      </c>
      <c r="O22" s="77">
        <v>0</v>
      </c>
      <c r="P22" s="77">
        <v>14910</v>
      </c>
      <c r="Q22" s="77">
        <v>14910</v>
      </c>
      <c r="R22" s="77">
        <v>0</v>
      </c>
      <c r="S22" s="188">
        <v>9795</v>
      </c>
      <c r="T22" s="188">
        <v>9795</v>
      </c>
      <c r="U22" s="77">
        <v>11289</v>
      </c>
      <c r="V22" s="77">
        <v>7470</v>
      </c>
      <c r="W22" s="77">
        <v>4581</v>
      </c>
      <c r="X22" s="77">
        <v>6708</v>
      </c>
      <c r="Y22" s="77">
        <v>5930</v>
      </c>
      <c r="Z22" s="77">
        <v>1273</v>
      </c>
      <c r="AA22" s="77">
        <v>0</v>
      </c>
      <c r="AB22" s="77">
        <v>0</v>
      </c>
      <c r="AC22" s="77">
        <v>0</v>
      </c>
      <c r="AD22" s="77">
        <v>0</v>
      </c>
      <c r="AE22" s="77">
        <v>105000</v>
      </c>
      <c r="AF22" s="77">
        <v>1749</v>
      </c>
      <c r="AG22" s="27">
        <v>0</v>
      </c>
      <c r="AH22" s="27">
        <v>0</v>
      </c>
      <c r="AI22" s="27">
        <v>0</v>
      </c>
      <c r="AJ22" s="27">
        <v>1749</v>
      </c>
      <c r="AK22" s="27">
        <v>0</v>
      </c>
      <c r="AL22" s="27">
        <v>0</v>
      </c>
      <c r="AM22" s="27">
        <f t="shared" si="0"/>
        <v>1749</v>
      </c>
      <c r="AN22" s="27">
        <v>0</v>
      </c>
      <c r="AO22" s="27">
        <v>0</v>
      </c>
      <c r="AP22" s="27">
        <v>14093</v>
      </c>
      <c r="AQ22" s="27">
        <v>0</v>
      </c>
      <c r="AR22" s="190">
        <v>14093</v>
      </c>
      <c r="AS22" s="190">
        <v>334140</v>
      </c>
      <c r="AT22" s="190">
        <v>70082</v>
      </c>
      <c r="AU22" s="190">
        <v>70082</v>
      </c>
    </row>
    <row r="23" spans="1:47" x14ac:dyDescent="0.2">
      <c r="A23" s="96" t="s">
        <v>557</v>
      </c>
      <c r="B23" t="s">
        <v>518</v>
      </c>
      <c r="C23" t="s">
        <v>558</v>
      </c>
      <c r="D23" s="78">
        <v>1220</v>
      </c>
      <c r="E23" s="78">
        <v>0</v>
      </c>
      <c r="F23" s="82">
        <v>0</v>
      </c>
      <c r="G23" s="78">
        <v>86969</v>
      </c>
      <c r="H23" s="78">
        <v>86969</v>
      </c>
      <c r="I23" s="78">
        <v>0</v>
      </c>
      <c r="J23" s="78">
        <v>0</v>
      </c>
      <c r="K23" s="78">
        <v>0</v>
      </c>
      <c r="L23" s="78">
        <v>91395</v>
      </c>
      <c r="M23" s="78">
        <v>69360</v>
      </c>
      <c r="N23" s="78">
        <v>75360</v>
      </c>
      <c r="O23" s="78">
        <v>16035</v>
      </c>
      <c r="P23" s="78">
        <v>25675</v>
      </c>
      <c r="Q23" s="78">
        <v>9640</v>
      </c>
      <c r="R23" s="78">
        <v>0</v>
      </c>
      <c r="S23" s="187">
        <v>20055</v>
      </c>
      <c r="T23" s="187">
        <v>20055</v>
      </c>
      <c r="U23" s="78">
        <v>8689</v>
      </c>
      <c r="V23" s="78">
        <v>5770</v>
      </c>
      <c r="W23" s="78">
        <v>3319</v>
      </c>
      <c r="X23" s="78">
        <v>5370</v>
      </c>
      <c r="Y23" s="78">
        <v>6160</v>
      </c>
      <c r="Z23" s="78">
        <v>790</v>
      </c>
      <c r="AA23" s="78">
        <v>0</v>
      </c>
      <c r="AB23" s="78">
        <v>0</v>
      </c>
      <c r="AC23" s="78">
        <v>939</v>
      </c>
      <c r="AD23" s="78">
        <v>0</v>
      </c>
      <c r="AE23" s="78">
        <v>80140</v>
      </c>
      <c r="AF23" s="78">
        <v>1509</v>
      </c>
      <c r="AG23" s="104">
        <v>0</v>
      </c>
      <c r="AH23" s="104">
        <v>0</v>
      </c>
      <c r="AI23" s="104">
        <v>0</v>
      </c>
      <c r="AJ23" s="104">
        <v>1509</v>
      </c>
      <c r="AK23" s="104">
        <v>0</v>
      </c>
      <c r="AL23" s="104">
        <v>0</v>
      </c>
      <c r="AM23" s="104">
        <f t="shared" si="0"/>
        <v>1509</v>
      </c>
      <c r="AN23" s="104">
        <v>0</v>
      </c>
      <c r="AO23" s="104">
        <v>0</v>
      </c>
      <c r="AP23" s="104">
        <v>12925</v>
      </c>
      <c r="AQ23" s="104">
        <v>0</v>
      </c>
      <c r="AR23" s="189">
        <v>12925</v>
      </c>
      <c r="AS23" s="189">
        <v>314405</v>
      </c>
      <c r="AT23" s="189">
        <v>66395</v>
      </c>
      <c r="AU23" s="189">
        <v>66395</v>
      </c>
    </row>
    <row r="24" spans="1:47" x14ac:dyDescent="0.2">
      <c r="A24" s="96" t="s">
        <v>559</v>
      </c>
      <c r="B24" t="s">
        <v>518</v>
      </c>
      <c r="C24" t="s">
        <v>560</v>
      </c>
      <c r="D24" s="77">
        <v>1221</v>
      </c>
      <c r="E24" s="77">
        <v>0</v>
      </c>
      <c r="F24" s="77">
        <v>0</v>
      </c>
      <c r="G24" s="77">
        <v>120066</v>
      </c>
      <c r="H24" s="77">
        <v>0</v>
      </c>
      <c r="I24" s="77">
        <v>120066</v>
      </c>
      <c r="J24" s="77">
        <v>120066</v>
      </c>
      <c r="K24" s="77">
        <v>0</v>
      </c>
      <c r="L24" s="77">
        <v>125895</v>
      </c>
      <c r="M24" s="77">
        <v>89630</v>
      </c>
      <c r="N24" s="77">
        <v>125895</v>
      </c>
      <c r="O24" s="77">
        <v>0</v>
      </c>
      <c r="P24" s="77">
        <v>9100</v>
      </c>
      <c r="Q24" s="77">
        <v>9100</v>
      </c>
      <c r="R24" s="77">
        <v>0</v>
      </c>
      <c r="S24" s="188">
        <v>13745</v>
      </c>
      <c r="T24" s="188">
        <v>13745</v>
      </c>
      <c r="U24" s="77">
        <v>12297</v>
      </c>
      <c r="V24" s="77">
        <v>7443</v>
      </c>
      <c r="W24" s="77">
        <v>11500</v>
      </c>
      <c r="X24" s="77">
        <v>797</v>
      </c>
      <c r="Y24" s="77">
        <v>1585</v>
      </c>
      <c r="Z24" s="77">
        <v>788</v>
      </c>
      <c r="AA24" s="77">
        <v>0</v>
      </c>
      <c r="AB24" s="77">
        <v>0</v>
      </c>
      <c r="AC24" s="77">
        <v>0</v>
      </c>
      <c r="AD24" s="77">
        <v>0</v>
      </c>
      <c r="AE24" s="77">
        <v>102690</v>
      </c>
      <c r="AF24" s="77">
        <v>1989</v>
      </c>
      <c r="AG24" s="27">
        <v>0</v>
      </c>
      <c r="AH24" s="27">
        <v>0</v>
      </c>
      <c r="AI24" s="27">
        <v>0</v>
      </c>
      <c r="AJ24" s="27">
        <v>1989</v>
      </c>
      <c r="AK24" s="27">
        <v>0</v>
      </c>
      <c r="AL24" s="27">
        <v>0</v>
      </c>
      <c r="AM24" s="27">
        <f t="shared" si="0"/>
        <v>1989</v>
      </c>
      <c r="AN24" s="27">
        <v>0</v>
      </c>
      <c r="AO24" s="27">
        <v>0</v>
      </c>
      <c r="AP24" s="27">
        <v>17681</v>
      </c>
      <c r="AQ24" s="27">
        <v>0</v>
      </c>
      <c r="AR24" s="190">
        <v>17681</v>
      </c>
      <c r="AS24" s="190">
        <v>422085</v>
      </c>
      <c r="AT24" s="190">
        <v>98731</v>
      </c>
      <c r="AU24" s="190">
        <v>98731</v>
      </c>
    </row>
    <row r="25" spans="1:47" x14ac:dyDescent="0.2">
      <c r="A25" s="96" t="s">
        <v>561</v>
      </c>
      <c r="B25" t="s">
        <v>518</v>
      </c>
      <c r="C25" t="s">
        <v>562</v>
      </c>
      <c r="D25" s="78">
        <v>1222</v>
      </c>
      <c r="E25" s="78">
        <v>0</v>
      </c>
      <c r="F25" s="82">
        <v>0</v>
      </c>
      <c r="G25" s="78">
        <v>47383</v>
      </c>
      <c r="H25" s="78">
        <v>47383</v>
      </c>
      <c r="I25" s="78">
        <v>0</v>
      </c>
      <c r="J25" s="78">
        <v>0</v>
      </c>
      <c r="K25" s="78">
        <v>0</v>
      </c>
      <c r="L25" s="78">
        <v>52220</v>
      </c>
      <c r="M25" s="78">
        <v>43020</v>
      </c>
      <c r="N25" s="78">
        <v>52220</v>
      </c>
      <c r="O25" s="78">
        <v>0</v>
      </c>
      <c r="P25" s="78">
        <v>8050</v>
      </c>
      <c r="Q25" s="78">
        <v>8050</v>
      </c>
      <c r="R25" s="78">
        <v>0</v>
      </c>
      <c r="S25" s="187">
        <v>7450</v>
      </c>
      <c r="T25" s="187">
        <v>7450</v>
      </c>
      <c r="U25" s="78">
        <v>4761</v>
      </c>
      <c r="V25" s="78">
        <v>3555</v>
      </c>
      <c r="W25" s="78">
        <v>4761</v>
      </c>
      <c r="X25" s="78">
        <v>0</v>
      </c>
      <c r="Y25" s="78">
        <v>683</v>
      </c>
      <c r="Z25" s="78">
        <v>683</v>
      </c>
      <c r="AA25" s="78">
        <v>0</v>
      </c>
      <c r="AB25" s="78">
        <v>369</v>
      </c>
      <c r="AC25" s="78">
        <v>369</v>
      </c>
      <c r="AD25" s="78">
        <v>0</v>
      </c>
      <c r="AE25" s="78">
        <v>51070</v>
      </c>
      <c r="AF25" s="78">
        <v>1029</v>
      </c>
      <c r="AG25" s="104">
        <v>0</v>
      </c>
      <c r="AH25" s="104">
        <v>0</v>
      </c>
      <c r="AI25" s="104">
        <v>0</v>
      </c>
      <c r="AJ25" s="104">
        <v>1029</v>
      </c>
      <c r="AK25" s="104">
        <v>0</v>
      </c>
      <c r="AL25" s="104">
        <v>0</v>
      </c>
      <c r="AM25" s="104">
        <f t="shared" si="0"/>
        <v>1029</v>
      </c>
      <c r="AN25" s="104">
        <v>0</v>
      </c>
      <c r="AO25" s="104">
        <v>0</v>
      </c>
      <c r="AP25" s="104">
        <v>7120</v>
      </c>
      <c r="AQ25" s="104">
        <v>0</v>
      </c>
      <c r="AR25" s="189">
        <v>7120</v>
      </c>
      <c r="AS25" s="189">
        <v>164744</v>
      </c>
      <c r="AT25" s="189">
        <v>32690</v>
      </c>
      <c r="AU25" s="189">
        <v>32690</v>
      </c>
    </row>
    <row r="26" spans="1:47" x14ac:dyDescent="0.2">
      <c r="A26" s="96" t="s">
        <v>563</v>
      </c>
      <c r="B26" t="s">
        <v>518</v>
      </c>
      <c r="C26" t="s">
        <v>564</v>
      </c>
      <c r="D26" s="77">
        <v>1223</v>
      </c>
      <c r="E26" s="77">
        <v>0</v>
      </c>
      <c r="F26" s="77">
        <v>0</v>
      </c>
      <c r="G26" s="77">
        <v>106819</v>
      </c>
      <c r="H26" s="77">
        <v>106819</v>
      </c>
      <c r="I26" s="77">
        <v>0</v>
      </c>
      <c r="J26" s="77">
        <v>0</v>
      </c>
      <c r="K26" s="77">
        <v>0</v>
      </c>
      <c r="L26" s="77">
        <v>121650</v>
      </c>
      <c r="M26" s="77">
        <v>89860</v>
      </c>
      <c r="N26" s="77">
        <v>115100</v>
      </c>
      <c r="O26" s="77">
        <v>6550</v>
      </c>
      <c r="P26" s="77">
        <v>23600</v>
      </c>
      <c r="Q26" s="77">
        <v>17050</v>
      </c>
      <c r="R26" s="77">
        <v>0</v>
      </c>
      <c r="S26" s="188">
        <v>16010</v>
      </c>
      <c r="T26" s="188">
        <v>16010</v>
      </c>
      <c r="U26" s="77">
        <v>11679</v>
      </c>
      <c r="V26" s="77">
        <v>7440</v>
      </c>
      <c r="W26" s="77">
        <v>7945</v>
      </c>
      <c r="X26" s="77">
        <v>3734</v>
      </c>
      <c r="Y26" s="77">
        <v>5100</v>
      </c>
      <c r="Z26" s="77">
        <v>1366</v>
      </c>
      <c r="AA26" s="77">
        <v>0</v>
      </c>
      <c r="AB26" s="77">
        <v>385</v>
      </c>
      <c r="AC26" s="77">
        <v>385</v>
      </c>
      <c r="AD26" s="77">
        <v>0</v>
      </c>
      <c r="AE26" s="77">
        <v>108450</v>
      </c>
      <c r="AF26" s="77">
        <v>1749</v>
      </c>
      <c r="AG26" s="27">
        <v>0</v>
      </c>
      <c r="AH26" s="27">
        <v>0</v>
      </c>
      <c r="AI26" s="27">
        <v>0</v>
      </c>
      <c r="AJ26" s="27">
        <v>1749</v>
      </c>
      <c r="AK26" s="27">
        <v>0</v>
      </c>
      <c r="AL26" s="27">
        <v>0</v>
      </c>
      <c r="AM26" s="27">
        <f t="shared" si="0"/>
        <v>1749</v>
      </c>
      <c r="AN26" s="27">
        <v>0</v>
      </c>
      <c r="AO26" s="27">
        <v>0</v>
      </c>
      <c r="AP26" s="27">
        <v>15782</v>
      </c>
      <c r="AQ26" s="27">
        <v>0</v>
      </c>
      <c r="AR26" s="190">
        <v>15782</v>
      </c>
      <c r="AS26" s="190">
        <v>385735</v>
      </c>
      <c r="AT26" s="190">
        <v>85256</v>
      </c>
      <c r="AU26" s="190">
        <v>85256</v>
      </c>
    </row>
    <row r="27" spans="1:47" x14ac:dyDescent="0.2">
      <c r="A27" s="96" t="s">
        <v>565</v>
      </c>
      <c r="B27" t="s">
        <v>518</v>
      </c>
      <c r="C27" t="s">
        <v>566</v>
      </c>
      <c r="D27" s="78">
        <v>1224</v>
      </c>
      <c r="E27" s="78">
        <v>0</v>
      </c>
      <c r="F27" s="82">
        <v>0</v>
      </c>
      <c r="G27" s="78">
        <v>237518</v>
      </c>
      <c r="H27" s="78">
        <v>998</v>
      </c>
      <c r="I27" s="78">
        <v>236520</v>
      </c>
      <c r="J27" s="78">
        <v>236520</v>
      </c>
      <c r="K27" s="78">
        <v>0</v>
      </c>
      <c r="L27" s="78">
        <v>390875</v>
      </c>
      <c r="M27" s="78">
        <v>249570</v>
      </c>
      <c r="N27" s="78">
        <v>360000</v>
      </c>
      <c r="O27" s="78">
        <v>30875</v>
      </c>
      <c r="P27" s="78">
        <v>63845</v>
      </c>
      <c r="Q27" s="78">
        <v>32970</v>
      </c>
      <c r="R27" s="78">
        <v>0</v>
      </c>
      <c r="S27" s="187">
        <v>92205</v>
      </c>
      <c r="T27" s="187">
        <v>92205</v>
      </c>
      <c r="U27" s="78">
        <v>39753</v>
      </c>
      <c r="V27" s="78">
        <v>20643</v>
      </c>
      <c r="W27" s="78">
        <v>39753</v>
      </c>
      <c r="X27" s="78">
        <v>0</v>
      </c>
      <c r="Y27" s="78">
        <v>2752</v>
      </c>
      <c r="Z27" s="78">
        <v>2752</v>
      </c>
      <c r="AA27" s="78">
        <v>0</v>
      </c>
      <c r="AB27" s="187">
        <v>6226</v>
      </c>
      <c r="AC27" s="187">
        <v>6226</v>
      </c>
      <c r="AD27" s="187">
        <v>0</v>
      </c>
      <c r="AE27" s="78">
        <v>301090</v>
      </c>
      <c r="AF27" s="78">
        <v>4629</v>
      </c>
      <c r="AG27" s="104">
        <v>0</v>
      </c>
      <c r="AH27" s="104">
        <v>0</v>
      </c>
      <c r="AI27" s="104">
        <v>0</v>
      </c>
      <c r="AJ27" s="104">
        <v>4629</v>
      </c>
      <c r="AK27" s="104">
        <v>0</v>
      </c>
      <c r="AL27" s="104">
        <v>0</v>
      </c>
      <c r="AM27" s="104">
        <f t="shared" si="0"/>
        <v>4629</v>
      </c>
      <c r="AN27" s="104">
        <v>0</v>
      </c>
      <c r="AO27" s="104">
        <v>0</v>
      </c>
      <c r="AP27" s="104">
        <v>32228</v>
      </c>
      <c r="AQ27" s="104">
        <v>0</v>
      </c>
      <c r="AR27" s="189">
        <v>32228</v>
      </c>
      <c r="AS27" s="189">
        <v>857946</v>
      </c>
      <c r="AT27" s="189">
        <v>296682</v>
      </c>
      <c r="AU27" s="189">
        <v>296682</v>
      </c>
    </row>
    <row r="28" spans="1:47" x14ac:dyDescent="0.2">
      <c r="A28" s="96" t="s">
        <v>567</v>
      </c>
      <c r="B28" t="s">
        <v>518</v>
      </c>
      <c r="C28" t="s">
        <v>568</v>
      </c>
      <c r="D28" s="77">
        <v>1225</v>
      </c>
      <c r="E28" s="77">
        <v>0</v>
      </c>
      <c r="F28" s="77">
        <v>0</v>
      </c>
      <c r="G28" s="77">
        <v>142413</v>
      </c>
      <c r="H28" s="77">
        <v>142413</v>
      </c>
      <c r="I28" s="77">
        <v>0</v>
      </c>
      <c r="J28" s="77">
        <v>0</v>
      </c>
      <c r="K28" s="77">
        <v>0</v>
      </c>
      <c r="L28" s="77">
        <v>201410</v>
      </c>
      <c r="M28" s="77">
        <v>150140</v>
      </c>
      <c r="N28" s="77">
        <v>193100</v>
      </c>
      <c r="O28" s="77">
        <v>8310</v>
      </c>
      <c r="P28" s="77">
        <v>40310</v>
      </c>
      <c r="Q28" s="77">
        <v>32000</v>
      </c>
      <c r="R28" s="77">
        <v>0</v>
      </c>
      <c r="S28" s="188">
        <v>44230</v>
      </c>
      <c r="T28" s="188">
        <v>44230</v>
      </c>
      <c r="U28" s="77">
        <v>19275</v>
      </c>
      <c r="V28" s="77">
        <v>12438</v>
      </c>
      <c r="W28" s="77">
        <v>6808</v>
      </c>
      <c r="X28" s="77">
        <v>12467</v>
      </c>
      <c r="Y28" s="77">
        <v>8800</v>
      </c>
      <c r="Z28" s="77">
        <v>2670</v>
      </c>
      <c r="AA28" s="77">
        <v>0</v>
      </c>
      <c r="AB28" s="77">
        <v>0</v>
      </c>
      <c r="AC28" s="188">
        <v>3186</v>
      </c>
      <c r="AD28" s="188">
        <v>0</v>
      </c>
      <c r="AE28" s="77">
        <v>182140</v>
      </c>
      <c r="AF28" s="77">
        <v>2709</v>
      </c>
      <c r="AG28" s="27">
        <v>0</v>
      </c>
      <c r="AH28" s="27">
        <v>0</v>
      </c>
      <c r="AI28" s="27">
        <v>0</v>
      </c>
      <c r="AJ28" s="27">
        <v>2709</v>
      </c>
      <c r="AK28" s="27">
        <v>0</v>
      </c>
      <c r="AL28" s="27">
        <v>0</v>
      </c>
      <c r="AM28" s="27">
        <f t="shared" si="0"/>
        <v>2709</v>
      </c>
      <c r="AN28" s="27">
        <v>0</v>
      </c>
      <c r="AO28" s="27">
        <v>0</v>
      </c>
      <c r="AP28" s="27">
        <v>20295</v>
      </c>
      <c r="AQ28" s="27">
        <v>0</v>
      </c>
      <c r="AR28" s="190">
        <v>20295</v>
      </c>
      <c r="AS28" s="190">
        <v>504925</v>
      </c>
      <c r="AT28" s="190">
        <v>143709</v>
      </c>
      <c r="AU28" s="190">
        <v>143709</v>
      </c>
    </row>
    <row r="29" spans="1:47" x14ac:dyDescent="0.2">
      <c r="A29" s="96" t="s">
        <v>569</v>
      </c>
      <c r="B29" t="s">
        <v>518</v>
      </c>
      <c r="C29" t="s">
        <v>570</v>
      </c>
      <c r="D29" s="78">
        <v>1226</v>
      </c>
      <c r="E29" s="78">
        <v>0</v>
      </c>
      <c r="F29" s="82">
        <v>0</v>
      </c>
      <c r="G29" s="78">
        <v>72408</v>
      </c>
      <c r="H29" s="78">
        <v>37122</v>
      </c>
      <c r="I29" s="78">
        <v>35286</v>
      </c>
      <c r="J29" s="78">
        <v>35286</v>
      </c>
      <c r="K29" s="78">
        <v>0</v>
      </c>
      <c r="L29" s="78">
        <v>87310</v>
      </c>
      <c r="M29" s="78">
        <v>66380</v>
      </c>
      <c r="N29" s="78">
        <v>87310</v>
      </c>
      <c r="O29" s="78">
        <v>0</v>
      </c>
      <c r="P29" s="78">
        <v>14600</v>
      </c>
      <c r="Q29" s="78">
        <v>14600</v>
      </c>
      <c r="R29" s="78">
        <v>0</v>
      </c>
      <c r="S29" s="187">
        <v>17400</v>
      </c>
      <c r="T29" s="187">
        <v>17400</v>
      </c>
      <c r="U29" s="78">
        <v>8289</v>
      </c>
      <c r="V29" s="78">
        <v>5508</v>
      </c>
      <c r="W29" s="78">
        <v>3593</v>
      </c>
      <c r="X29" s="78">
        <v>4696</v>
      </c>
      <c r="Y29" s="78">
        <v>2025</v>
      </c>
      <c r="Z29" s="78">
        <v>1225</v>
      </c>
      <c r="AA29" s="78">
        <v>0</v>
      </c>
      <c r="AB29" s="78">
        <v>0</v>
      </c>
      <c r="AC29" s="78">
        <v>981</v>
      </c>
      <c r="AD29" s="78">
        <v>0</v>
      </c>
      <c r="AE29" s="78">
        <v>80980</v>
      </c>
      <c r="AF29" s="78">
        <v>1509</v>
      </c>
      <c r="AG29" s="104">
        <v>0</v>
      </c>
      <c r="AH29" s="104">
        <v>0</v>
      </c>
      <c r="AI29" s="104">
        <v>0</v>
      </c>
      <c r="AJ29" s="104">
        <v>1509</v>
      </c>
      <c r="AK29" s="104">
        <v>0</v>
      </c>
      <c r="AL29" s="104">
        <v>0</v>
      </c>
      <c r="AM29" s="104">
        <f t="shared" si="0"/>
        <v>1509</v>
      </c>
      <c r="AN29" s="104">
        <v>0</v>
      </c>
      <c r="AO29" s="104">
        <v>0</v>
      </c>
      <c r="AP29" s="104">
        <v>10652</v>
      </c>
      <c r="AQ29" s="104">
        <v>0</v>
      </c>
      <c r="AR29" s="189">
        <v>10652</v>
      </c>
      <c r="AS29" s="189">
        <v>251083</v>
      </c>
      <c r="AT29" s="189">
        <v>60252</v>
      </c>
      <c r="AU29" s="189">
        <v>0</v>
      </c>
    </row>
    <row r="30" spans="1:47" x14ac:dyDescent="0.2">
      <c r="A30" s="96" t="s">
        <v>571</v>
      </c>
      <c r="B30" t="s">
        <v>518</v>
      </c>
      <c r="C30" t="s">
        <v>572</v>
      </c>
      <c r="D30" s="77">
        <v>1227</v>
      </c>
      <c r="E30" s="77">
        <v>0</v>
      </c>
      <c r="F30" s="77">
        <v>0</v>
      </c>
      <c r="G30" s="77">
        <v>20414</v>
      </c>
      <c r="H30" s="77">
        <v>20414</v>
      </c>
      <c r="I30" s="77">
        <v>0</v>
      </c>
      <c r="J30" s="77">
        <v>0</v>
      </c>
      <c r="K30" s="77">
        <v>0</v>
      </c>
      <c r="L30" s="77">
        <v>22215</v>
      </c>
      <c r="M30" s="77">
        <v>18910</v>
      </c>
      <c r="N30" s="77">
        <v>22215</v>
      </c>
      <c r="O30" s="77">
        <v>0</v>
      </c>
      <c r="P30" s="77">
        <v>3850</v>
      </c>
      <c r="Q30" s="77">
        <v>3850</v>
      </c>
      <c r="R30" s="77">
        <v>0</v>
      </c>
      <c r="S30" s="188">
        <v>4195</v>
      </c>
      <c r="T30" s="188">
        <v>4195</v>
      </c>
      <c r="U30" s="77">
        <v>2003</v>
      </c>
      <c r="V30" s="77">
        <v>1571</v>
      </c>
      <c r="W30" s="77">
        <v>918</v>
      </c>
      <c r="X30" s="77">
        <v>1085</v>
      </c>
      <c r="Y30" s="77">
        <v>0</v>
      </c>
      <c r="Z30" s="77">
        <v>322</v>
      </c>
      <c r="AA30" s="77">
        <v>0</v>
      </c>
      <c r="AB30" s="188">
        <v>1126</v>
      </c>
      <c r="AC30" s="77">
        <v>306</v>
      </c>
      <c r="AD30" s="77">
        <v>0</v>
      </c>
      <c r="AE30" s="77">
        <v>22760</v>
      </c>
      <c r="AF30" s="77">
        <v>789</v>
      </c>
      <c r="AG30" s="27">
        <v>0</v>
      </c>
      <c r="AH30" s="27">
        <v>0</v>
      </c>
      <c r="AI30" s="27">
        <v>0</v>
      </c>
      <c r="AJ30" s="27">
        <v>789</v>
      </c>
      <c r="AK30" s="27">
        <v>0</v>
      </c>
      <c r="AL30" s="27">
        <v>0</v>
      </c>
      <c r="AM30" s="27">
        <f t="shared" si="0"/>
        <v>789</v>
      </c>
      <c r="AN30" s="27">
        <v>0</v>
      </c>
      <c r="AO30" s="27">
        <v>0</v>
      </c>
      <c r="AP30" s="27">
        <v>3126</v>
      </c>
      <c r="AQ30" s="27">
        <v>0</v>
      </c>
      <c r="AR30" s="190">
        <v>3126</v>
      </c>
      <c r="AS30" s="190">
        <v>70002</v>
      </c>
      <c r="AT30" s="190">
        <v>12001</v>
      </c>
      <c r="AU30" s="190">
        <v>12001</v>
      </c>
    </row>
    <row r="31" spans="1:47" x14ac:dyDescent="0.2">
      <c r="A31" s="96" t="s">
        <v>573</v>
      </c>
      <c r="B31" t="s">
        <v>518</v>
      </c>
      <c r="C31" t="s">
        <v>574</v>
      </c>
      <c r="D31" s="78">
        <v>1228</v>
      </c>
      <c r="E31" s="78">
        <v>0</v>
      </c>
      <c r="F31" s="82">
        <v>0</v>
      </c>
      <c r="G31" s="78">
        <v>95874</v>
      </c>
      <c r="H31" s="78">
        <v>95874</v>
      </c>
      <c r="I31" s="78">
        <v>0</v>
      </c>
      <c r="J31" s="78">
        <v>0</v>
      </c>
      <c r="K31" s="78">
        <v>0</v>
      </c>
      <c r="L31" s="78">
        <v>112785</v>
      </c>
      <c r="M31" s="78">
        <v>88090</v>
      </c>
      <c r="N31" s="78">
        <v>112785</v>
      </c>
      <c r="O31" s="78">
        <v>0</v>
      </c>
      <c r="P31" s="78">
        <v>19820</v>
      </c>
      <c r="Q31" s="78">
        <v>19820</v>
      </c>
      <c r="R31" s="78">
        <v>34200</v>
      </c>
      <c r="S31" s="187">
        <v>14380</v>
      </c>
      <c r="T31" s="78">
        <v>0</v>
      </c>
      <c r="U31" s="78">
        <v>10594</v>
      </c>
      <c r="V31" s="78">
        <v>7321</v>
      </c>
      <c r="W31" s="78">
        <v>2860</v>
      </c>
      <c r="X31" s="78">
        <v>7734</v>
      </c>
      <c r="Y31" s="78">
        <v>0</v>
      </c>
      <c r="Z31" s="78">
        <v>1672</v>
      </c>
      <c r="AA31" s="78">
        <v>0</v>
      </c>
      <c r="AB31" s="78">
        <v>0</v>
      </c>
      <c r="AC31" s="78">
        <v>0</v>
      </c>
      <c r="AD31" s="78">
        <v>0</v>
      </c>
      <c r="AE31" s="78">
        <v>107910</v>
      </c>
      <c r="AF31" s="78">
        <v>1749</v>
      </c>
      <c r="AG31" s="104">
        <v>0</v>
      </c>
      <c r="AH31" s="104">
        <v>0</v>
      </c>
      <c r="AI31" s="104">
        <v>0</v>
      </c>
      <c r="AJ31" s="104">
        <v>1749</v>
      </c>
      <c r="AK31" s="104">
        <v>0</v>
      </c>
      <c r="AL31" s="104">
        <v>0</v>
      </c>
      <c r="AM31" s="104">
        <f t="shared" si="0"/>
        <v>1749</v>
      </c>
      <c r="AN31" s="104">
        <v>0</v>
      </c>
      <c r="AO31" s="104">
        <v>0</v>
      </c>
      <c r="AP31" s="104">
        <v>14128</v>
      </c>
      <c r="AQ31" s="104">
        <v>14128</v>
      </c>
      <c r="AR31" s="104">
        <v>0</v>
      </c>
      <c r="AS31" s="189">
        <v>347748</v>
      </c>
      <c r="AT31" s="189">
        <v>78416</v>
      </c>
      <c r="AU31" s="189">
        <v>78416</v>
      </c>
    </row>
    <row r="32" spans="1:47" x14ac:dyDescent="0.2">
      <c r="A32" s="96" t="s">
        <v>575</v>
      </c>
      <c r="B32" t="s">
        <v>518</v>
      </c>
      <c r="C32" t="s">
        <v>576</v>
      </c>
      <c r="D32" s="77">
        <v>1229</v>
      </c>
      <c r="E32" s="77">
        <v>0</v>
      </c>
      <c r="F32" s="77">
        <v>0</v>
      </c>
      <c r="G32" s="77">
        <v>93072</v>
      </c>
      <c r="H32" s="77">
        <v>93072</v>
      </c>
      <c r="I32" s="77">
        <v>0</v>
      </c>
      <c r="J32" s="77">
        <v>0</v>
      </c>
      <c r="K32" s="77">
        <v>0</v>
      </c>
      <c r="L32" s="77">
        <v>95850</v>
      </c>
      <c r="M32" s="77">
        <v>68360</v>
      </c>
      <c r="N32" s="77">
        <v>93900</v>
      </c>
      <c r="O32" s="77">
        <v>1950</v>
      </c>
      <c r="P32" s="77">
        <v>0</v>
      </c>
      <c r="Q32" s="77">
        <v>9660</v>
      </c>
      <c r="R32" s="77">
        <v>0</v>
      </c>
      <c r="S32" s="188">
        <v>48270</v>
      </c>
      <c r="T32" s="188">
        <v>36660</v>
      </c>
      <c r="U32" s="77">
        <v>9337</v>
      </c>
      <c r="V32" s="77">
        <v>5668</v>
      </c>
      <c r="W32" s="77">
        <v>6158</v>
      </c>
      <c r="X32" s="77">
        <v>3179</v>
      </c>
      <c r="Y32" s="77">
        <v>0</v>
      </c>
      <c r="Z32" s="77">
        <v>835</v>
      </c>
      <c r="AA32" s="77">
        <v>0</v>
      </c>
      <c r="AB32" s="188">
        <v>3803</v>
      </c>
      <c r="AC32" s="188">
        <v>1398</v>
      </c>
      <c r="AD32" s="188">
        <v>0</v>
      </c>
      <c r="AE32" s="77">
        <v>82170</v>
      </c>
      <c r="AF32" s="77">
        <v>1749</v>
      </c>
      <c r="AG32" s="27">
        <v>0</v>
      </c>
      <c r="AH32" s="27">
        <v>0</v>
      </c>
      <c r="AI32" s="27">
        <v>0</v>
      </c>
      <c r="AJ32" s="27">
        <v>1749</v>
      </c>
      <c r="AK32" s="27">
        <v>0</v>
      </c>
      <c r="AL32" s="27">
        <v>0</v>
      </c>
      <c r="AM32" s="27">
        <f t="shared" si="0"/>
        <v>1749</v>
      </c>
      <c r="AN32" s="27">
        <v>0</v>
      </c>
      <c r="AO32" s="27">
        <v>0</v>
      </c>
      <c r="AP32" s="27">
        <v>13715</v>
      </c>
      <c r="AQ32" s="27">
        <v>0</v>
      </c>
      <c r="AR32" s="190">
        <v>13715</v>
      </c>
      <c r="AS32" s="190">
        <v>334306</v>
      </c>
      <c r="AT32" s="190">
        <v>74418</v>
      </c>
      <c r="AU32" s="190">
        <v>74418</v>
      </c>
    </row>
    <row r="33" spans="1:47" x14ac:dyDescent="0.2">
      <c r="A33" s="96" t="s">
        <v>577</v>
      </c>
      <c r="B33" t="s">
        <v>518</v>
      </c>
      <c r="C33" t="s">
        <v>578</v>
      </c>
      <c r="D33" s="78">
        <v>1230</v>
      </c>
      <c r="E33" s="78">
        <v>0</v>
      </c>
      <c r="F33" s="82">
        <v>0</v>
      </c>
      <c r="G33" s="78">
        <v>145433</v>
      </c>
      <c r="H33" s="78">
        <v>145433</v>
      </c>
      <c r="I33" s="78">
        <v>0</v>
      </c>
      <c r="J33" s="78">
        <v>0</v>
      </c>
      <c r="K33" s="78">
        <v>0</v>
      </c>
      <c r="L33" s="78">
        <v>235195</v>
      </c>
      <c r="M33" s="78">
        <v>175280</v>
      </c>
      <c r="N33" s="78">
        <v>235195</v>
      </c>
      <c r="O33" s="78">
        <v>0</v>
      </c>
      <c r="P33" s="78">
        <v>48550</v>
      </c>
      <c r="Q33" s="78">
        <v>48550</v>
      </c>
      <c r="R33" s="78">
        <v>8450</v>
      </c>
      <c r="S33" s="187">
        <v>69515</v>
      </c>
      <c r="T33" s="187">
        <v>61065</v>
      </c>
      <c r="U33" s="78">
        <v>22584</v>
      </c>
      <c r="V33" s="78">
        <v>14595</v>
      </c>
      <c r="W33" s="78">
        <v>18495</v>
      </c>
      <c r="X33" s="78">
        <v>4089</v>
      </c>
      <c r="Y33" s="78">
        <v>0</v>
      </c>
      <c r="Z33" s="78">
        <v>4028</v>
      </c>
      <c r="AA33" s="78">
        <v>0</v>
      </c>
      <c r="AB33" s="78">
        <v>0</v>
      </c>
      <c r="AC33" s="187">
        <v>4711</v>
      </c>
      <c r="AD33" s="187">
        <v>0</v>
      </c>
      <c r="AE33" s="78">
        <v>224010</v>
      </c>
      <c r="AF33" s="78">
        <v>2949</v>
      </c>
      <c r="AG33" s="104">
        <v>0</v>
      </c>
      <c r="AH33" s="104">
        <v>0</v>
      </c>
      <c r="AI33" s="104">
        <v>0</v>
      </c>
      <c r="AJ33" s="104">
        <v>2949</v>
      </c>
      <c r="AK33" s="104">
        <v>0</v>
      </c>
      <c r="AL33" s="104">
        <v>0</v>
      </c>
      <c r="AM33" s="104">
        <f t="shared" si="0"/>
        <v>2949</v>
      </c>
      <c r="AN33" s="104">
        <v>0</v>
      </c>
      <c r="AO33" s="104">
        <v>0</v>
      </c>
      <c r="AP33" s="104">
        <v>21102</v>
      </c>
      <c r="AQ33" s="104">
        <v>21102</v>
      </c>
      <c r="AR33" s="104">
        <v>0</v>
      </c>
      <c r="AS33" s="189">
        <v>524185</v>
      </c>
      <c r="AT33" s="189">
        <v>172873</v>
      </c>
      <c r="AU33" s="189">
        <v>172873</v>
      </c>
    </row>
    <row r="34" spans="1:47" x14ac:dyDescent="0.2">
      <c r="A34" s="96" t="s">
        <v>579</v>
      </c>
      <c r="B34" t="s">
        <v>518</v>
      </c>
      <c r="C34" t="s">
        <v>580</v>
      </c>
      <c r="D34" s="77">
        <v>1231</v>
      </c>
      <c r="E34" s="77">
        <v>0</v>
      </c>
      <c r="F34" s="77">
        <v>0</v>
      </c>
      <c r="G34" s="77">
        <v>196709</v>
      </c>
      <c r="H34" s="77">
        <v>143709</v>
      </c>
      <c r="I34" s="77">
        <v>53000</v>
      </c>
      <c r="J34" s="77">
        <v>53000</v>
      </c>
      <c r="K34" s="77">
        <v>0</v>
      </c>
      <c r="L34" s="77">
        <v>300465</v>
      </c>
      <c r="M34" s="77">
        <v>204350</v>
      </c>
      <c r="N34" s="77">
        <v>295000</v>
      </c>
      <c r="O34" s="77">
        <v>5465</v>
      </c>
      <c r="P34" s="77">
        <v>55655</v>
      </c>
      <c r="Q34" s="77">
        <v>50190</v>
      </c>
      <c r="R34" s="77">
        <v>0</v>
      </c>
      <c r="S34" s="188">
        <v>113095</v>
      </c>
      <c r="T34" s="188">
        <v>113095</v>
      </c>
      <c r="U34" s="77">
        <v>29810</v>
      </c>
      <c r="V34" s="77">
        <v>16898</v>
      </c>
      <c r="W34" s="77">
        <v>21964</v>
      </c>
      <c r="X34" s="77">
        <v>7846</v>
      </c>
      <c r="Y34" s="77">
        <v>11963</v>
      </c>
      <c r="Z34" s="77">
        <v>4117</v>
      </c>
      <c r="AA34" s="77">
        <v>0</v>
      </c>
      <c r="AB34" s="188">
        <v>8907</v>
      </c>
      <c r="AC34" s="188">
        <v>8907</v>
      </c>
      <c r="AD34" s="188">
        <v>0</v>
      </c>
      <c r="AE34" s="77">
        <v>254540</v>
      </c>
      <c r="AF34" s="77">
        <v>3429</v>
      </c>
      <c r="AG34" s="27">
        <v>0</v>
      </c>
      <c r="AH34" s="27">
        <v>0</v>
      </c>
      <c r="AI34" s="27">
        <v>0</v>
      </c>
      <c r="AJ34" s="27">
        <v>3429</v>
      </c>
      <c r="AK34" s="27">
        <v>0</v>
      </c>
      <c r="AL34" s="27">
        <v>0</v>
      </c>
      <c r="AM34" s="27">
        <f t="shared" si="0"/>
        <v>3429</v>
      </c>
      <c r="AN34" s="27">
        <v>0</v>
      </c>
      <c r="AO34" s="27">
        <v>0</v>
      </c>
      <c r="AP34" s="27">
        <v>26903</v>
      </c>
      <c r="AQ34" s="27">
        <v>0</v>
      </c>
      <c r="AR34" s="190">
        <v>26903</v>
      </c>
      <c r="AS34" s="190">
        <v>712164</v>
      </c>
      <c r="AT34" s="190">
        <v>247715</v>
      </c>
      <c r="AU34" s="190">
        <v>247715</v>
      </c>
    </row>
    <row r="35" spans="1:47" x14ac:dyDescent="0.2">
      <c r="A35" s="96" t="s">
        <v>581</v>
      </c>
      <c r="B35" t="s">
        <v>518</v>
      </c>
      <c r="C35" t="s">
        <v>582</v>
      </c>
      <c r="D35" s="78">
        <v>1233</v>
      </c>
      <c r="E35" s="78">
        <v>0</v>
      </c>
      <c r="F35" s="82">
        <v>0</v>
      </c>
      <c r="G35" s="78">
        <v>126445</v>
      </c>
      <c r="H35" s="78">
        <v>68000</v>
      </c>
      <c r="I35" s="78">
        <v>58445</v>
      </c>
      <c r="J35" s="78">
        <v>45000</v>
      </c>
      <c r="K35" s="187">
        <v>13445</v>
      </c>
      <c r="L35" s="78">
        <v>179950</v>
      </c>
      <c r="M35" s="78">
        <v>137900</v>
      </c>
      <c r="N35" s="78">
        <v>179950</v>
      </c>
      <c r="O35" s="78">
        <v>0</v>
      </c>
      <c r="P35" s="78">
        <v>25330</v>
      </c>
      <c r="Q35" s="78">
        <v>25330</v>
      </c>
      <c r="R35" s="78">
        <v>0</v>
      </c>
      <c r="S35" s="187">
        <v>55930</v>
      </c>
      <c r="T35" s="187">
        <v>55930</v>
      </c>
      <c r="U35" s="78">
        <v>17041</v>
      </c>
      <c r="V35" s="78">
        <v>11443</v>
      </c>
      <c r="W35" s="78">
        <v>17041</v>
      </c>
      <c r="X35" s="78">
        <v>0</v>
      </c>
      <c r="Y35" s="78">
        <v>2143</v>
      </c>
      <c r="Z35" s="78">
        <v>2143</v>
      </c>
      <c r="AA35" s="78">
        <v>0</v>
      </c>
      <c r="AB35" s="187">
        <v>4746</v>
      </c>
      <c r="AC35" s="187">
        <v>4746</v>
      </c>
      <c r="AD35" s="187">
        <v>0</v>
      </c>
      <c r="AE35" s="78">
        <v>165290</v>
      </c>
      <c r="AF35" s="78">
        <v>2229</v>
      </c>
      <c r="AG35" s="104">
        <v>0</v>
      </c>
      <c r="AH35" s="104">
        <v>0</v>
      </c>
      <c r="AI35" s="104">
        <v>0</v>
      </c>
      <c r="AJ35" s="104">
        <v>2229</v>
      </c>
      <c r="AK35" s="104">
        <v>0</v>
      </c>
      <c r="AL35" s="104">
        <v>0</v>
      </c>
      <c r="AM35" s="104">
        <f t="shared" si="0"/>
        <v>2229</v>
      </c>
      <c r="AN35" s="104">
        <v>0</v>
      </c>
      <c r="AO35" s="104">
        <v>0</v>
      </c>
      <c r="AP35" s="104">
        <v>18950</v>
      </c>
      <c r="AQ35" s="104">
        <v>0</v>
      </c>
      <c r="AR35" s="189">
        <v>18950</v>
      </c>
      <c r="AS35" s="189">
        <v>453113</v>
      </c>
      <c r="AT35" s="189">
        <v>122779</v>
      </c>
      <c r="AU35" s="189">
        <v>122779</v>
      </c>
    </row>
    <row r="36" spans="1:47" x14ac:dyDescent="0.2">
      <c r="A36" s="96" t="s">
        <v>583</v>
      </c>
      <c r="B36" t="s">
        <v>518</v>
      </c>
      <c r="C36" t="s">
        <v>584</v>
      </c>
      <c r="D36" s="77">
        <v>1234</v>
      </c>
      <c r="E36" s="77">
        <v>0</v>
      </c>
      <c r="F36" s="77">
        <v>0</v>
      </c>
      <c r="G36" s="77">
        <v>164549</v>
      </c>
      <c r="H36" s="77">
        <v>164549</v>
      </c>
      <c r="I36" s="77">
        <v>0</v>
      </c>
      <c r="J36" s="77">
        <v>0</v>
      </c>
      <c r="K36" s="77">
        <v>0</v>
      </c>
      <c r="L36" s="77">
        <v>276175</v>
      </c>
      <c r="M36" s="77">
        <v>200740</v>
      </c>
      <c r="N36" s="77">
        <v>272000</v>
      </c>
      <c r="O36" s="77">
        <v>4175</v>
      </c>
      <c r="P36" s="77">
        <v>19595</v>
      </c>
      <c r="Q36" s="77">
        <v>15420</v>
      </c>
      <c r="R36" s="77">
        <v>0</v>
      </c>
      <c r="S36" s="188">
        <v>88775</v>
      </c>
      <c r="T36" s="188">
        <v>88775</v>
      </c>
      <c r="U36" s="77">
        <v>26700</v>
      </c>
      <c r="V36" s="77">
        <v>16635</v>
      </c>
      <c r="W36" s="77">
        <v>22625</v>
      </c>
      <c r="X36" s="77">
        <v>4075</v>
      </c>
      <c r="Y36" s="77">
        <v>5378</v>
      </c>
      <c r="Z36" s="77">
        <v>1303</v>
      </c>
      <c r="AA36" s="77">
        <v>0</v>
      </c>
      <c r="AB36" s="188">
        <v>6119</v>
      </c>
      <c r="AC36" s="188">
        <v>6119</v>
      </c>
      <c r="AD36" s="188">
        <v>0</v>
      </c>
      <c r="AE36" s="77">
        <v>233910</v>
      </c>
      <c r="AF36" s="77">
        <v>2709</v>
      </c>
      <c r="AG36" s="27">
        <v>0</v>
      </c>
      <c r="AH36" s="27">
        <v>0</v>
      </c>
      <c r="AI36" s="27">
        <v>0</v>
      </c>
      <c r="AJ36" s="27">
        <v>2709</v>
      </c>
      <c r="AK36" s="27">
        <v>0</v>
      </c>
      <c r="AL36" s="27">
        <v>0</v>
      </c>
      <c r="AM36" s="27">
        <f t="shared" si="0"/>
        <v>2709</v>
      </c>
      <c r="AN36" s="27">
        <v>0</v>
      </c>
      <c r="AO36" s="27">
        <v>0</v>
      </c>
      <c r="AP36" s="27">
        <v>22538</v>
      </c>
      <c r="AQ36" s="27">
        <v>22538</v>
      </c>
      <c r="AR36" s="27">
        <v>0</v>
      </c>
      <c r="AS36" s="190">
        <v>594329</v>
      </c>
      <c r="AT36" s="190">
        <v>204864</v>
      </c>
      <c r="AU36" s="190">
        <v>204864</v>
      </c>
    </row>
    <row r="37" spans="1:47" x14ac:dyDescent="0.2">
      <c r="A37" s="96" t="s">
        <v>585</v>
      </c>
      <c r="B37" t="s">
        <v>518</v>
      </c>
      <c r="C37" t="s">
        <v>586</v>
      </c>
      <c r="D37" s="78">
        <v>1235</v>
      </c>
      <c r="E37" s="78">
        <v>0</v>
      </c>
      <c r="F37" s="82">
        <v>0</v>
      </c>
      <c r="G37" s="78">
        <v>179635</v>
      </c>
      <c r="H37" s="78">
        <v>110661</v>
      </c>
      <c r="I37" s="78">
        <v>68974</v>
      </c>
      <c r="J37" s="78">
        <v>68974</v>
      </c>
      <c r="K37" s="78">
        <v>0</v>
      </c>
      <c r="L37" s="78">
        <v>285165</v>
      </c>
      <c r="M37" s="78">
        <v>211750</v>
      </c>
      <c r="N37" s="78">
        <v>285165</v>
      </c>
      <c r="O37" s="78">
        <v>0</v>
      </c>
      <c r="P37" s="78">
        <v>38770</v>
      </c>
      <c r="Q37" s="78">
        <v>38770</v>
      </c>
      <c r="R37" s="78">
        <v>0</v>
      </c>
      <c r="S37" s="187">
        <v>99475</v>
      </c>
      <c r="T37" s="187">
        <v>99475</v>
      </c>
      <c r="U37" s="78">
        <v>27232</v>
      </c>
      <c r="V37" s="78">
        <v>17443</v>
      </c>
      <c r="W37" s="78">
        <v>24000</v>
      </c>
      <c r="X37" s="78">
        <v>3232</v>
      </c>
      <c r="Y37" s="78">
        <v>6507</v>
      </c>
      <c r="Z37" s="78">
        <v>3275</v>
      </c>
      <c r="AA37" s="78">
        <v>0</v>
      </c>
      <c r="AB37" s="187">
        <v>8049</v>
      </c>
      <c r="AC37" s="187">
        <v>8049</v>
      </c>
      <c r="AD37" s="187">
        <v>0</v>
      </c>
      <c r="AE37" s="78">
        <v>256250</v>
      </c>
      <c r="AF37" s="78">
        <v>2709</v>
      </c>
      <c r="AG37" s="104">
        <v>0</v>
      </c>
      <c r="AH37" s="104">
        <v>0</v>
      </c>
      <c r="AI37" s="104">
        <v>0</v>
      </c>
      <c r="AJ37" s="104">
        <v>2709</v>
      </c>
      <c r="AK37" s="104">
        <v>0</v>
      </c>
      <c r="AL37" s="104">
        <v>0</v>
      </c>
      <c r="AM37" s="104">
        <f t="shared" si="0"/>
        <v>2709</v>
      </c>
      <c r="AN37" s="104">
        <v>0</v>
      </c>
      <c r="AO37" s="104">
        <v>0</v>
      </c>
      <c r="AP37" s="104">
        <v>26232</v>
      </c>
      <c r="AQ37" s="104">
        <v>26232</v>
      </c>
      <c r="AR37" s="104">
        <v>0</v>
      </c>
      <c r="AS37" s="189">
        <v>654158</v>
      </c>
      <c r="AT37" s="189">
        <v>200915</v>
      </c>
      <c r="AU37" s="189">
        <v>200915</v>
      </c>
    </row>
    <row r="38" spans="1:47" x14ac:dyDescent="0.2">
      <c r="A38" s="96" t="s">
        <v>587</v>
      </c>
      <c r="B38" t="s">
        <v>518</v>
      </c>
      <c r="C38" t="s">
        <v>588</v>
      </c>
      <c r="D38" s="77">
        <v>1236</v>
      </c>
      <c r="E38" s="77">
        <v>0</v>
      </c>
      <c r="F38" s="77">
        <v>0</v>
      </c>
      <c r="G38" s="77">
        <v>148984</v>
      </c>
      <c r="H38" s="77">
        <v>148984</v>
      </c>
      <c r="I38" s="77">
        <v>0</v>
      </c>
      <c r="J38" s="77">
        <v>0</v>
      </c>
      <c r="K38" s="77">
        <v>0</v>
      </c>
      <c r="L38" s="77">
        <v>211795</v>
      </c>
      <c r="M38" s="77">
        <v>154350</v>
      </c>
      <c r="N38" s="77">
        <v>211795</v>
      </c>
      <c r="O38" s="77">
        <v>0</v>
      </c>
      <c r="P38" s="77">
        <v>40210</v>
      </c>
      <c r="Q38" s="77">
        <v>40210</v>
      </c>
      <c r="R38" s="77">
        <v>0</v>
      </c>
      <c r="S38" s="188">
        <v>54645</v>
      </c>
      <c r="T38" s="188">
        <v>54645</v>
      </c>
      <c r="U38" s="77">
        <v>20513</v>
      </c>
      <c r="V38" s="77">
        <v>12851</v>
      </c>
      <c r="W38" s="77">
        <v>20513</v>
      </c>
      <c r="X38" s="77">
        <v>0</v>
      </c>
      <c r="Y38" s="77">
        <v>3259</v>
      </c>
      <c r="Z38" s="77">
        <v>3259</v>
      </c>
      <c r="AA38" s="77">
        <v>0</v>
      </c>
      <c r="AB38" s="188">
        <v>4052</v>
      </c>
      <c r="AC38" s="188">
        <v>4052</v>
      </c>
      <c r="AD38" s="188">
        <v>0</v>
      </c>
      <c r="AE38" s="77">
        <v>197600</v>
      </c>
      <c r="AF38" s="77">
        <v>2709</v>
      </c>
      <c r="AG38" s="27">
        <v>0</v>
      </c>
      <c r="AH38" s="27">
        <v>0</v>
      </c>
      <c r="AI38" s="27">
        <v>0</v>
      </c>
      <c r="AJ38" s="27">
        <v>2709</v>
      </c>
      <c r="AK38" s="27">
        <v>0</v>
      </c>
      <c r="AL38" s="27">
        <v>0</v>
      </c>
      <c r="AM38" s="27">
        <f t="shared" si="0"/>
        <v>2709</v>
      </c>
      <c r="AN38" s="27">
        <v>0</v>
      </c>
      <c r="AO38" s="27">
        <v>0</v>
      </c>
      <c r="AP38" s="27">
        <v>22094</v>
      </c>
      <c r="AQ38" s="27">
        <v>22094</v>
      </c>
      <c r="AR38" s="27">
        <v>0</v>
      </c>
      <c r="AS38" s="190">
        <v>542813</v>
      </c>
      <c r="AT38" s="190">
        <v>156803</v>
      </c>
      <c r="AU38" s="190">
        <v>156803</v>
      </c>
    </row>
    <row r="39" spans="1:47" x14ac:dyDescent="0.2">
      <c r="A39" s="96" t="s">
        <v>589</v>
      </c>
      <c r="B39" t="s">
        <v>518</v>
      </c>
      <c r="C39" t="s">
        <v>590</v>
      </c>
      <c r="D39" s="78">
        <v>1303</v>
      </c>
      <c r="E39" s="78">
        <v>0</v>
      </c>
      <c r="F39" s="82">
        <v>0</v>
      </c>
      <c r="G39" s="78">
        <v>59525</v>
      </c>
      <c r="H39" s="78">
        <v>0</v>
      </c>
      <c r="I39" s="78">
        <v>59525</v>
      </c>
      <c r="J39" s="78">
        <v>59525</v>
      </c>
      <c r="K39" s="78">
        <v>0</v>
      </c>
      <c r="L39" s="78">
        <v>73250</v>
      </c>
      <c r="M39" s="78">
        <v>53240</v>
      </c>
      <c r="N39" s="78">
        <v>73250</v>
      </c>
      <c r="O39" s="78">
        <v>0</v>
      </c>
      <c r="P39" s="78">
        <v>9650</v>
      </c>
      <c r="Q39" s="78">
        <v>9650</v>
      </c>
      <c r="R39" s="78">
        <v>0</v>
      </c>
      <c r="S39" s="187">
        <v>17780</v>
      </c>
      <c r="T39" s="187">
        <v>17780</v>
      </c>
      <c r="U39" s="78">
        <v>7181</v>
      </c>
      <c r="V39" s="78">
        <v>4523</v>
      </c>
      <c r="W39" s="78">
        <v>7181</v>
      </c>
      <c r="X39" s="78">
        <v>0</v>
      </c>
      <c r="Y39" s="78">
        <v>708</v>
      </c>
      <c r="Z39" s="78">
        <v>708</v>
      </c>
      <c r="AA39" s="78">
        <v>0</v>
      </c>
      <c r="AB39" s="187">
        <v>1064</v>
      </c>
      <c r="AC39" s="187">
        <v>1064</v>
      </c>
      <c r="AD39" s="187">
        <v>0</v>
      </c>
      <c r="AE39" s="78">
        <v>63620</v>
      </c>
      <c r="AF39" s="78">
        <v>1509</v>
      </c>
      <c r="AG39" s="104">
        <v>0</v>
      </c>
      <c r="AH39" s="104">
        <v>0</v>
      </c>
      <c r="AI39" s="104">
        <v>0</v>
      </c>
      <c r="AJ39" s="104">
        <v>1509</v>
      </c>
      <c r="AK39" s="104">
        <v>0</v>
      </c>
      <c r="AL39" s="104">
        <v>0</v>
      </c>
      <c r="AM39" s="104">
        <f t="shared" si="0"/>
        <v>1509</v>
      </c>
      <c r="AN39" s="104">
        <v>0</v>
      </c>
      <c r="AO39" s="104">
        <v>0</v>
      </c>
      <c r="AP39" s="104">
        <v>8941</v>
      </c>
      <c r="AQ39" s="104">
        <v>8941</v>
      </c>
      <c r="AR39" s="104">
        <v>0</v>
      </c>
      <c r="AS39" s="189">
        <v>218660</v>
      </c>
      <c r="AT39" s="189">
        <v>53934</v>
      </c>
      <c r="AU39" s="189">
        <v>53934</v>
      </c>
    </row>
    <row r="40" spans="1:47" x14ac:dyDescent="0.2">
      <c r="A40" s="96" t="s">
        <v>591</v>
      </c>
      <c r="B40" t="s">
        <v>518</v>
      </c>
      <c r="C40" t="s">
        <v>592</v>
      </c>
      <c r="D40" s="77">
        <v>1304</v>
      </c>
      <c r="E40" s="77">
        <v>0</v>
      </c>
      <c r="F40" s="77">
        <v>0</v>
      </c>
      <c r="G40" s="77">
        <v>21623</v>
      </c>
      <c r="H40" s="77">
        <v>21623</v>
      </c>
      <c r="I40" s="77">
        <v>0</v>
      </c>
      <c r="J40" s="77">
        <v>0</v>
      </c>
      <c r="K40" s="77">
        <v>0</v>
      </c>
      <c r="L40" s="77">
        <v>15900</v>
      </c>
      <c r="M40" s="77">
        <v>12180</v>
      </c>
      <c r="N40" s="77">
        <v>15900</v>
      </c>
      <c r="O40" s="77">
        <v>0</v>
      </c>
      <c r="P40" s="77">
        <v>3030</v>
      </c>
      <c r="Q40" s="77">
        <v>3030</v>
      </c>
      <c r="R40" s="77">
        <v>0</v>
      </c>
      <c r="S40" s="188">
        <v>1870</v>
      </c>
      <c r="T40" s="188">
        <v>1870</v>
      </c>
      <c r="U40" s="77">
        <v>1500</v>
      </c>
      <c r="V40" s="77">
        <v>1008</v>
      </c>
      <c r="W40" s="77">
        <v>845</v>
      </c>
      <c r="X40" s="77">
        <v>655</v>
      </c>
      <c r="Y40" s="77">
        <v>337</v>
      </c>
      <c r="Z40" s="77">
        <v>255</v>
      </c>
      <c r="AA40" s="77">
        <v>0</v>
      </c>
      <c r="AB40" s="77">
        <v>0</v>
      </c>
      <c r="AC40" s="77">
        <v>93</v>
      </c>
      <c r="AD40" s="77">
        <v>0</v>
      </c>
      <c r="AE40" s="77">
        <v>15210</v>
      </c>
      <c r="AF40" s="77">
        <v>789</v>
      </c>
      <c r="AG40" s="27">
        <v>0</v>
      </c>
      <c r="AH40" s="27">
        <v>0</v>
      </c>
      <c r="AI40" s="27">
        <v>0</v>
      </c>
      <c r="AJ40" s="27">
        <v>789</v>
      </c>
      <c r="AK40" s="27">
        <v>0</v>
      </c>
      <c r="AL40" s="27">
        <v>0</v>
      </c>
      <c r="AM40" s="27">
        <f t="shared" si="0"/>
        <v>789</v>
      </c>
      <c r="AN40" s="27">
        <v>0</v>
      </c>
      <c r="AO40" s="27">
        <v>0</v>
      </c>
      <c r="AP40" s="27">
        <v>3328</v>
      </c>
      <c r="AQ40" s="27">
        <v>3328</v>
      </c>
      <c r="AR40" s="27">
        <v>0</v>
      </c>
      <c r="AS40" s="190">
        <v>77976</v>
      </c>
      <c r="AT40" s="190">
        <v>11931</v>
      </c>
      <c r="AU40" s="190">
        <v>11931</v>
      </c>
    </row>
    <row r="41" spans="1:47" x14ac:dyDescent="0.2">
      <c r="A41" s="96" t="s">
        <v>593</v>
      </c>
      <c r="B41" t="s">
        <v>518</v>
      </c>
      <c r="C41" t="s">
        <v>594</v>
      </c>
      <c r="D41" s="78">
        <v>1331</v>
      </c>
      <c r="E41" s="78">
        <v>0</v>
      </c>
      <c r="F41" s="82">
        <v>0</v>
      </c>
      <c r="G41" s="78">
        <v>38226</v>
      </c>
      <c r="H41" s="78">
        <v>38226</v>
      </c>
      <c r="I41" s="78">
        <v>0</v>
      </c>
      <c r="J41" s="78">
        <v>0</v>
      </c>
      <c r="K41" s="78">
        <v>0</v>
      </c>
      <c r="L41" s="78">
        <v>42920</v>
      </c>
      <c r="M41" s="78">
        <v>36140</v>
      </c>
      <c r="N41" s="78">
        <v>42920</v>
      </c>
      <c r="O41" s="78">
        <v>0</v>
      </c>
      <c r="P41" s="78">
        <v>6660</v>
      </c>
      <c r="Q41" s="78">
        <v>6660</v>
      </c>
      <c r="R41" s="78">
        <v>0</v>
      </c>
      <c r="S41" s="187">
        <v>9070</v>
      </c>
      <c r="T41" s="187">
        <v>9070</v>
      </c>
      <c r="U41" s="78">
        <v>3887</v>
      </c>
      <c r="V41" s="78">
        <v>3005</v>
      </c>
      <c r="W41" s="78">
        <v>2360</v>
      </c>
      <c r="X41" s="78">
        <v>1527</v>
      </c>
      <c r="Y41" s="78">
        <v>1482</v>
      </c>
      <c r="Z41" s="78">
        <v>568</v>
      </c>
      <c r="AA41" s="78">
        <v>0</v>
      </c>
      <c r="AB41" s="78">
        <v>0</v>
      </c>
      <c r="AC41" s="78">
        <v>637</v>
      </c>
      <c r="AD41" s="78">
        <v>0</v>
      </c>
      <c r="AE41" s="78">
        <v>44030</v>
      </c>
      <c r="AF41" s="78">
        <v>1029</v>
      </c>
      <c r="AG41" s="104">
        <v>0</v>
      </c>
      <c r="AH41" s="104">
        <v>0</v>
      </c>
      <c r="AI41" s="104">
        <v>0</v>
      </c>
      <c r="AJ41" s="104">
        <v>1029</v>
      </c>
      <c r="AK41" s="104">
        <v>0</v>
      </c>
      <c r="AL41" s="104">
        <v>0</v>
      </c>
      <c r="AM41" s="104">
        <f t="shared" si="0"/>
        <v>1029</v>
      </c>
      <c r="AN41" s="104">
        <v>0</v>
      </c>
      <c r="AO41" s="104">
        <v>0</v>
      </c>
      <c r="AP41" s="104">
        <v>6106</v>
      </c>
      <c r="AQ41" s="104">
        <v>6106</v>
      </c>
      <c r="AR41" s="104">
        <v>0</v>
      </c>
      <c r="AS41" s="189">
        <v>138292</v>
      </c>
      <c r="AT41" s="189">
        <v>25357</v>
      </c>
      <c r="AU41" s="189">
        <v>25357</v>
      </c>
    </row>
    <row r="42" spans="1:47" x14ac:dyDescent="0.2">
      <c r="A42" s="96" t="s">
        <v>595</v>
      </c>
      <c r="B42" t="s">
        <v>518</v>
      </c>
      <c r="C42" t="s">
        <v>596</v>
      </c>
      <c r="D42" s="77">
        <v>1332</v>
      </c>
      <c r="E42" s="77">
        <v>0</v>
      </c>
      <c r="F42" s="77">
        <v>0</v>
      </c>
      <c r="G42" s="77">
        <v>26372</v>
      </c>
      <c r="H42" s="77">
        <v>26372</v>
      </c>
      <c r="I42" s="77">
        <v>0</v>
      </c>
      <c r="J42" s="77">
        <v>0</v>
      </c>
      <c r="K42" s="77">
        <v>0</v>
      </c>
      <c r="L42" s="77">
        <v>23610</v>
      </c>
      <c r="M42" s="77">
        <v>19780</v>
      </c>
      <c r="N42" s="77">
        <v>23610</v>
      </c>
      <c r="O42" s="77">
        <v>0</v>
      </c>
      <c r="P42" s="77">
        <v>4660</v>
      </c>
      <c r="Q42" s="77">
        <v>4660</v>
      </c>
      <c r="R42" s="77">
        <v>0</v>
      </c>
      <c r="S42" s="188">
        <v>2750</v>
      </c>
      <c r="T42" s="188">
        <v>2750</v>
      </c>
      <c r="U42" s="77">
        <v>2130</v>
      </c>
      <c r="V42" s="77">
        <v>1638</v>
      </c>
      <c r="W42" s="77">
        <v>2130</v>
      </c>
      <c r="X42" s="77">
        <v>0</v>
      </c>
      <c r="Y42" s="77">
        <v>390</v>
      </c>
      <c r="Z42" s="77">
        <v>390</v>
      </c>
      <c r="AA42" s="77">
        <v>0</v>
      </c>
      <c r="AB42" s="77">
        <v>92</v>
      </c>
      <c r="AC42" s="77">
        <v>92</v>
      </c>
      <c r="AD42" s="77">
        <v>0</v>
      </c>
      <c r="AE42" s="77">
        <v>24530</v>
      </c>
      <c r="AF42" s="77">
        <v>789</v>
      </c>
      <c r="AG42" s="27">
        <v>0</v>
      </c>
      <c r="AH42" s="27">
        <v>0</v>
      </c>
      <c r="AI42" s="27">
        <v>0</v>
      </c>
      <c r="AJ42" s="27">
        <v>789</v>
      </c>
      <c r="AK42" s="27">
        <v>0</v>
      </c>
      <c r="AL42" s="27">
        <v>0</v>
      </c>
      <c r="AM42" s="27">
        <f t="shared" si="0"/>
        <v>789</v>
      </c>
      <c r="AN42" s="27">
        <v>0</v>
      </c>
      <c r="AO42" s="27">
        <v>0</v>
      </c>
      <c r="AP42" s="27">
        <v>4247</v>
      </c>
      <c r="AQ42" s="27">
        <v>0</v>
      </c>
      <c r="AR42" s="190">
        <v>4247</v>
      </c>
      <c r="AS42" s="190">
        <v>97216</v>
      </c>
      <c r="AT42" s="190">
        <v>14265</v>
      </c>
      <c r="AU42" s="190">
        <v>14265</v>
      </c>
    </row>
    <row r="43" spans="1:47" x14ac:dyDescent="0.2">
      <c r="A43" s="96" t="s">
        <v>597</v>
      </c>
      <c r="B43" t="s">
        <v>518</v>
      </c>
      <c r="C43" t="s">
        <v>598</v>
      </c>
      <c r="D43" s="78">
        <v>1333</v>
      </c>
      <c r="E43" s="78">
        <v>148</v>
      </c>
      <c r="F43" s="82">
        <v>0</v>
      </c>
      <c r="G43" s="78">
        <v>24975</v>
      </c>
      <c r="H43" s="78">
        <v>24975</v>
      </c>
      <c r="I43" s="78">
        <v>0</v>
      </c>
      <c r="J43" s="78">
        <v>0</v>
      </c>
      <c r="K43" s="78">
        <v>0</v>
      </c>
      <c r="L43" s="78">
        <v>21110</v>
      </c>
      <c r="M43" s="78">
        <v>16080</v>
      </c>
      <c r="N43" s="78">
        <v>21110</v>
      </c>
      <c r="O43" s="78">
        <v>0</v>
      </c>
      <c r="P43" s="78">
        <v>3250</v>
      </c>
      <c r="Q43" s="78">
        <v>3250</v>
      </c>
      <c r="R43" s="78">
        <v>0</v>
      </c>
      <c r="S43" s="187">
        <v>8050</v>
      </c>
      <c r="T43" s="187">
        <v>8050</v>
      </c>
      <c r="U43" s="78">
        <v>2001</v>
      </c>
      <c r="V43" s="78">
        <v>1338</v>
      </c>
      <c r="W43" s="78">
        <v>2001</v>
      </c>
      <c r="X43" s="78">
        <v>0</v>
      </c>
      <c r="Y43" s="78">
        <v>260</v>
      </c>
      <c r="Z43" s="78">
        <v>260</v>
      </c>
      <c r="AA43" s="78">
        <v>74</v>
      </c>
      <c r="AB43" s="78">
        <v>361</v>
      </c>
      <c r="AC43" s="78">
        <v>588</v>
      </c>
      <c r="AD43" s="78">
        <v>74</v>
      </c>
      <c r="AE43" s="78">
        <v>19330</v>
      </c>
      <c r="AF43" s="78">
        <v>789</v>
      </c>
      <c r="AG43" s="104">
        <v>0</v>
      </c>
      <c r="AH43" s="104">
        <v>0</v>
      </c>
      <c r="AI43" s="104">
        <v>0</v>
      </c>
      <c r="AJ43" s="104">
        <v>789</v>
      </c>
      <c r="AK43" s="104">
        <v>0</v>
      </c>
      <c r="AL43" s="104">
        <v>0</v>
      </c>
      <c r="AM43" s="104">
        <f t="shared" si="0"/>
        <v>789</v>
      </c>
      <c r="AN43" s="104">
        <v>0</v>
      </c>
      <c r="AO43" s="104">
        <v>0</v>
      </c>
      <c r="AP43" s="104">
        <v>4029</v>
      </c>
      <c r="AQ43" s="104">
        <v>0</v>
      </c>
      <c r="AR43" s="189">
        <v>4029</v>
      </c>
      <c r="AS43" s="189">
        <v>92183</v>
      </c>
      <c r="AT43" s="189">
        <v>13609</v>
      </c>
      <c r="AU43" s="189">
        <v>13609</v>
      </c>
    </row>
    <row r="44" spans="1:47" x14ac:dyDescent="0.2">
      <c r="A44" s="96" t="s">
        <v>599</v>
      </c>
      <c r="B44" t="s">
        <v>518</v>
      </c>
      <c r="C44" t="s">
        <v>600</v>
      </c>
      <c r="D44" s="77">
        <v>1334</v>
      </c>
      <c r="E44" s="77">
        <v>0</v>
      </c>
      <c r="F44" s="77">
        <v>0</v>
      </c>
      <c r="G44" s="77">
        <v>26664</v>
      </c>
      <c r="H44" s="77">
        <v>26664</v>
      </c>
      <c r="I44" s="77">
        <v>0</v>
      </c>
      <c r="J44" s="77">
        <v>0</v>
      </c>
      <c r="K44" s="77">
        <v>0</v>
      </c>
      <c r="L44" s="77">
        <v>23550</v>
      </c>
      <c r="M44" s="77">
        <v>18990</v>
      </c>
      <c r="N44" s="77">
        <v>23550</v>
      </c>
      <c r="O44" s="77">
        <v>0</v>
      </c>
      <c r="P44" s="77">
        <v>3730</v>
      </c>
      <c r="Q44" s="77">
        <v>3730</v>
      </c>
      <c r="R44" s="77">
        <v>0</v>
      </c>
      <c r="S44" s="188">
        <v>7090</v>
      </c>
      <c r="T44" s="188">
        <v>7090</v>
      </c>
      <c r="U44" s="77">
        <v>2176</v>
      </c>
      <c r="V44" s="77">
        <v>1576</v>
      </c>
      <c r="W44" s="77">
        <v>2176</v>
      </c>
      <c r="X44" s="77">
        <v>0</v>
      </c>
      <c r="Y44" s="77">
        <v>317</v>
      </c>
      <c r="Z44" s="77">
        <v>317</v>
      </c>
      <c r="AA44" s="77">
        <v>0</v>
      </c>
      <c r="AB44" s="77">
        <v>501</v>
      </c>
      <c r="AC44" s="77">
        <v>501</v>
      </c>
      <c r="AD44" s="77">
        <v>0</v>
      </c>
      <c r="AE44" s="77">
        <v>22750</v>
      </c>
      <c r="AF44" s="77">
        <v>789</v>
      </c>
      <c r="AG44" s="27">
        <v>0</v>
      </c>
      <c r="AH44" s="27">
        <v>0</v>
      </c>
      <c r="AI44" s="27">
        <v>0</v>
      </c>
      <c r="AJ44" s="27">
        <v>789</v>
      </c>
      <c r="AK44" s="27">
        <v>0</v>
      </c>
      <c r="AL44" s="27">
        <v>0</v>
      </c>
      <c r="AM44" s="27">
        <f t="shared" si="0"/>
        <v>789</v>
      </c>
      <c r="AN44" s="27">
        <v>0</v>
      </c>
      <c r="AO44" s="27">
        <v>0</v>
      </c>
      <c r="AP44" s="27">
        <v>4293</v>
      </c>
      <c r="AQ44" s="27">
        <v>4293</v>
      </c>
      <c r="AR44" s="27">
        <v>0</v>
      </c>
      <c r="AS44" s="190">
        <v>96471</v>
      </c>
      <c r="AT44" s="190">
        <v>14868</v>
      </c>
      <c r="AU44" s="190">
        <v>14868</v>
      </c>
    </row>
    <row r="45" spans="1:47" x14ac:dyDescent="0.2">
      <c r="A45" s="96" t="s">
        <v>601</v>
      </c>
      <c r="B45" t="s">
        <v>518</v>
      </c>
      <c r="C45" t="s">
        <v>602</v>
      </c>
      <c r="D45" s="78">
        <v>1337</v>
      </c>
      <c r="E45" s="78">
        <v>0</v>
      </c>
      <c r="F45" s="82">
        <v>0</v>
      </c>
      <c r="G45" s="78">
        <v>101457</v>
      </c>
      <c r="H45" s="78">
        <v>12580</v>
      </c>
      <c r="I45" s="78">
        <v>88877</v>
      </c>
      <c r="J45" s="78">
        <v>88877</v>
      </c>
      <c r="K45" s="78">
        <v>0</v>
      </c>
      <c r="L45" s="78">
        <v>140480</v>
      </c>
      <c r="M45" s="78">
        <v>104650</v>
      </c>
      <c r="N45" s="78">
        <v>140480</v>
      </c>
      <c r="O45" s="78">
        <v>0</v>
      </c>
      <c r="P45" s="78">
        <v>18020</v>
      </c>
      <c r="Q45" s="78">
        <v>18020</v>
      </c>
      <c r="R45" s="78">
        <v>0</v>
      </c>
      <c r="S45" s="187">
        <v>32190</v>
      </c>
      <c r="T45" s="187">
        <v>32190</v>
      </c>
      <c r="U45" s="78">
        <v>13385</v>
      </c>
      <c r="V45" s="78">
        <v>8606</v>
      </c>
      <c r="W45" s="78">
        <v>13329</v>
      </c>
      <c r="X45" s="78">
        <v>56</v>
      </c>
      <c r="Y45" s="78">
        <v>1581</v>
      </c>
      <c r="Z45" s="78">
        <v>1525</v>
      </c>
      <c r="AA45" s="78">
        <v>0</v>
      </c>
      <c r="AB45" s="187">
        <v>1881</v>
      </c>
      <c r="AC45" s="187">
        <v>1881</v>
      </c>
      <c r="AD45" s="187">
        <v>0</v>
      </c>
      <c r="AE45" s="78">
        <v>130430</v>
      </c>
      <c r="AF45" s="78">
        <v>1749</v>
      </c>
      <c r="AG45" s="104">
        <v>0</v>
      </c>
      <c r="AH45" s="104">
        <v>0</v>
      </c>
      <c r="AI45" s="104">
        <v>0</v>
      </c>
      <c r="AJ45" s="104">
        <v>1749</v>
      </c>
      <c r="AK45" s="104">
        <v>0</v>
      </c>
      <c r="AL45" s="104">
        <v>0</v>
      </c>
      <c r="AM45" s="104">
        <f t="shared" si="0"/>
        <v>1749</v>
      </c>
      <c r="AN45" s="104">
        <v>0</v>
      </c>
      <c r="AO45" s="104">
        <v>0</v>
      </c>
      <c r="AP45" s="104">
        <v>15034</v>
      </c>
      <c r="AQ45" s="104">
        <v>15034</v>
      </c>
      <c r="AR45" s="104">
        <v>0</v>
      </c>
      <c r="AS45" s="189">
        <v>372294</v>
      </c>
      <c r="AT45" s="189">
        <v>108391</v>
      </c>
      <c r="AU45" s="189">
        <v>45887</v>
      </c>
    </row>
    <row r="46" spans="1:47" x14ac:dyDescent="0.2">
      <c r="A46" s="96" t="s">
        <v>603</v>
      </c>
      <c r="B46" t="s">
        <v>518</v>
      </c>
      <c r="C46" t="s">
        <v>604</v>
      </c>
      <c r="D46" s="77">
        <v>1343</v>
      </c>
      <c r="E46" s="77">
        <v>0</v>
      </c>
      <c r="F46" s="77">
        <v>0</v>
      </c>
      <c r="G46" s="77">
        <v>24967</v>
      </c>
      <c r="H46" s="77">
        <v>24967</v>
      </c>
      <c r="I46" s="77">
        <v>0</v>
      </c>
      <c r="J46" s="77">
        <v>0</v>
      </c>
      <c r="K46" s="77">
        <v>0</v>
      </c>
      <c r="L46" s="77">
        <v>19660</v>
      </c>
      <c r="M46" s="77">
        <v>15170</v>
      </c>
      <c r="N46" s="77">
        <v>19660</v>
      </c>
      <c r="O46" s="77">
        <v>0</v>
      </c>
      <c r="P46" s="77">
        <v>2750</v>
      </c>
      <c r="Q46" s="77">
        <v>2750</v>
      </c>
      <c r="R46" s="77">
        <v>0</v>
      </c>
      <c r="S46" s="188">
        <v>6860</v>
      </c>
      <c r="T46" s="188">
        <v>6860</v>
      </c>
      <c r="U46" s="77">
        <v>1844</v>
      </c>
      <c r="V46" s="77">
        <v>1253</v>
      </c>
      <c r="W46" s="77">
        <v>1253</v>
      </c>
      <c r="X46" s="77">
        <v>591</v>
      </c>
      <c r="Y46" s="77">
        <v>0</v>
      </c>
      <c r="Z46" s="77">
        <v>227</v>
      </c>
      <c r="AA46" s="77">
        <v>0</v>
      </c>
      <c r="AB46" s="77">
        <v>548</v>
      </c>
      <c r="AC46" s="77">
        <v>450</v>
      </c>
      <c r="AD46" s="77">
        <v>0</v>
      </c>
      <c r="AE46" s="77">
        <v>18280</v>
      </c>
      <c r="AF46" s="77">
        <v>789</v>
      </c>
      <c r="AG46" s="27">
        <v>0</v>
      </c>
      <c r="AH46" s="27">
        <v>0</v>
      </c>
      <c r="AI46" s="27">
        <v>0</v>
      </c>
      <c r="AJ46" s="27">
        <v>789</v>
      </c>
      <c r="AK46" s="27">
        <v>0</v>
      </c>
      <c r="AL46" s="27">
        <v>0</v>
      </c>
      <c r="AM46" s="27">
        <f t="shared" si="0"/>
        <v>789</v>
      </c>
      <c r="AN46" s="27">
        <v>0</v>
      </c>
      <c r="AO46" s="27">
        <v>0</v>
      </c>
      <c r="AP46" s="27">
        <v>3912</v>
      </c>
      <c r="AQ46" s="27">
        <v>3912</v>
      </c>
      <c r="AR46" s="27">
        <v>0</v>
      </c>
      <c r="AS46" s="190">
        <v>90739</v>
      </c>
      <c r="AT46" s="190">
        <v>14134</v>
      </c>
      <c r="AU46" s="190">
        <v>14134</v>
      </c>
    </row>
    <row r="47" spans="1:47" x14ac:dyDescent="0.2">
      <c r="A47" s="96" t="s">
        <v>605</v>
      </c>
      <c r="B47" t="s">
        <v>518</v>
      </c>
      <c r="C47" t="s">
        <v>606</v>
      </c>
      <c r="D47" s="78">
        <v>1345</v>
      </c>
      <c r="E47" s="78">
        <v>0</v>
      </c>
      <c r="F47" s="82">
        <v>0</v>
      </c>
      <c r="G47" s="78">
        <v>68203</v>
      </c>
      <c r="H47" s="78">
        <v>68203</v>
      </c>
      <c r="I47" s="78">
        <v>0</v>
      </c>
      <c r="J47" s="78">
        <v>0</v>
      </c>
      <c r="K47" s="78">
        <v>0</v>
      </c>
      <c r="L47" s="78">
        <v>82960</v>
      </c>
      <c r="M47" s="78">
        <v>65500</v>
      </c>
      <c r="N47" s="78">
        <v>82960</v>
      </c>
      <c r="O47" s="78">
        <v>0</v>
      </c>
      <c r="P47" s="78">
        <v>9780</v>
      </c>
      <c r="Q47" s="78">
        <v>9780</v>
      </c>
      <c r="R47" s="78">
        <v>0</v>
      </c>
      <c r="S47" s="187">
        <v>40680</v>
      </c>
      <c r="T47" s="187">
        <v>40680</v>
      </c>
      <c r="U47" s="78">
        <v>7722</v>
      </c>
      <c r="V47" s="78">
        <v>5415</v>
      </c>
      <c r="W47" s="78">
        <v>2481</v>
      </c>
      <c r="X47" s="78">
        <v>5241</v>
      </c>
      <c r="Y47" s="78">
        <v>6066</v>
      </c>
      <c r="Z47" s="78">
        <v>825</v>
      </c>
      <c r="AA47" s="78">
        <v>0</v>
      </c>
      <c r="AB47" s="187">
        <v>2746</v>
      </c>
      <c r="AC47" s="187">
        <v>2746</v>
      </c>
      <c r="AD47" s="187">
        <v>0</v>
      </c>
      <c r="AE47" s="78">
        <v>81580</v>
      </c>
      <c r="AF47" s="78">
        <v>1269</v>
      </c>
      <c r="AG47" s="104">
        <v>0</v>
      </c>
      <c r="AH47" s="104">
        <v>0</v>
      </c>
      <c r="AI47" s="104">
        <v>0</v>
      </c>
      <c r="AJ47" s="104">
        <v>1269</v>
      </c>
      <c r="AK47" s="104">
        <v>0</v>
      </c>
      <c r="AL47" s="104">
        <v>0</v>
      </c>
      <c r="AM47" s="104">
        <f t="shared" si="0"/>
        <v>1269</v>
      </c>
      <c r="AN47" s="104">
        <v>0</v>
      </c>
      <c r="AO47" s="104">
        <v>0</v>
      </c>
      <c r="AP47" s="104">
        <v>10455</v>
      </c>
      <c r="AQ47" s="104">
        <v>0</v>
      </c>
      <c r="AR47" s="189">
        <v>10455</v>
      </c>
      <c r="AS47" s="189">
        <v>245425</v>
      </c>
      <c r="AT47" s="189">
        <v>51136</v>
      </c>
      <c r="AU47" s="189">
        <v>51136</v>
      </c>
    </row>
    <row r="48" spans="1:47" x14ac:dyDescent="0.2">
      <c r="A48" s="96" t="s">
        <v>607</v>
      </c>
      <c r="B48" t="s">
        <v>518</v>
      </c>
      <c r="C48" t="s">
        <v>608</v>
      </c>
      <c r="D48" s="77">
        <v>1346</v>
      </c>
      <c r="E48" s="77">
        <v>0</v>
      </c>
      <c r="F48" s="77">
        <v>0</v>
      </c>
      <c r="G48" s="77">
        <v>71721</v>
      </c>
      <c r="H48" s="77">
        <v>71721</v>
      </c>
      <c r="I48" s="77">
        <v>0</v>
      </c>
      <c r="J48" s="77">
        <v>0</v>
      </c>
      <c r="K48" s="77">
        <v>0</v>
      </c>
      <c r="L48" s="77">
        <v>80280</v>
      </c>
      <c r="M48" s="77">
        <v>59860</v>
      </c>
      <c r="N48" s="77">
        <v>80280</v>
      </c>
      <c r="O48" s="77">
        <v>0</v>
      </c>
      <c r="P48" s="77">
        <v>10170</v>
      </c>
      <c r="Q48" s="77">
        <v>10170</v>
      </c>
      <c r="R48" s="77">
        <v>0</v>
      </c>
      <c r="S48" s="188">
        <v>18320</v>
      </c>
      <c r="T48" s="188">
        <v>18320</v>
      </c>
      <c r="U48" s="77">
        <v>7674</v>
      </c>
      <c r="V48" s="77">
        <v>4950</v>
      </c>
      <c r="W48" s="77">
        <v>7674</v>
      </c>
      <c r="X48" s="77">
        <v>0</v>
      </c>
      <c r="Y48" s="77">
        <v>868</v>
      </c>
      <c r="Z48" s="77">
        <v>868</v>
      </c>
      <c r="AA48" s="77">
        <v>0</v>
      </c>
      <c r="AB48" s="188">
        <v>1008</v>
      </c>
      <c r="AC48" s="188">
        <v>1008</v>
      </c>
      <c r="AD48" s="188">
        <v>0</v>
      </c>
      <c r="AE48" s="77">
        <v>71100</v>
      </c>
      <c r="AF48" s="77">
        <v>1509</v>
      </c>
      <c r="AG48" s="27">
        <v>0</v>
      </c>
      <c r="AH48" s="27">
        <v>0</v>
      </c>
      <c r="AI48" s="27">
        <v>0</v>
      </c>
      <c r="AJ48" s="27">
        <v>1509</v>
      </c>
      <c r="AK48" s="27">
        <v>0</v>
      </c>
      <c r="AL48" s="27">
        <v>0</v>
      </c>
      <c r="AM48" s="27">
        <f t="shared" si="0"/>
        <v>1509</v>
      </c>
      <c r="AN48" s="27">
        <v>0</v>
      </c>
      <c r="AO48" s="27">
        <v>0</v>
      </c>
      <c r="AP48" s="27">
        <v>10968</v>
      </c>
      <c r="AQ48" s="27">
        <v>0</v>
      </c>
      <c r="AR48" s="190">
        <v>10968</v>
      </c>
      <c r="AS48" s="190">
        <v>260932</v>
      </c>
      <c r="AT48" s="190">
        <v>53396</v>
      </c>
      <c r="AU48" s="190">
        <v>53396</v>
      </c>
    </row>
    <row r="49" spans="1:47" x14ac:dyDescent="0.2">
      <c r="A49" s="96" t="s">
        <v>609</v>
      </c>
      <c r="B49" t="s">
        <v>518</v>
      </c>
      <c r="C49" t="s">
        <v>610</v>
      </c>
      <c r="D49" s="78">
        <v>1347</v>
      </c>
      <c r="E49" s="78">
        <v>0</v>
      </c>
      <c r="F49" s="82">
        <v>0</v>
      </c>
      <c r="G49" s="78">
        <v>33057</v>
      </c>
      <c r="H49" s="78">
        <v>9953</v>
      </c>
      <c r="I49" s="78">
        <v>23104</v>
      </c>
      <c r="J49" s="78">
        <v>16622</v>
      </c>
      <c r="K49" s="187">
        <v>6482</v>
      </c>
      <c r="L49" s="78">
        <v>32090</v>
      </c>
      <c r="M49" s="78">
        <v>25900</v>
      </c>
      <c r="N49" s="78">
        <v>32090</v>
      </c>
      <c r="O49" s="78">
        <v>0</v>
      </c>
      <c r="P49" s="78">
        <v>3950</v>
      </c>
      <c r="Q49" s="78">
        <v>3950</v>
      </c>
      <c r="R49" s="78">
        <v>1550</v>
      </c>
      <c r="S49" s="187">
        <v>6570</v>
      </c>
      <c r="T49" s="187">
        <v>5020</v>
      </c>
      <c r="U49" s="78">
        <v>2966</v>
      </c>
      <c r="V49" s="78">
        <v>2150</v>
      </c>
      <c r="W49" s="78">
        <v>2966</v>
      </c>
      <c r="X49" s="78">
        <v>0</v>
      </c>
      <c r="Y49" s="78">
        <v>331</v>
      </c>
      <c r="Z49" s="78">
        <v>331</v>
      </c>
      <c r="AA49" s="78">
        <v>2681</v>
      </c>
      <c r="AB49" s="187">
        <v>3011</v>
      </c>
      <c r="AC49" s="78">
        <v>330</v>
      </c>
      <c r="AD49" s="78">
        <v>2681</v>
      </c>
      <c r="AE49" s="78">
        <v>29850</v>
      </c>
      <c r="AF49" s="78">
        <v>1029</v>
      </c>
      <c r="AG49" s="104">
        <v>0</v>
      </c>
      <c r="AH49" s="104">
        <v>0</v>
      </c>
      <c r="AI49" s="104">
        <v>0</v>
      </c>
      <c r="AJ49" s="104">
        <v>1029</v>
      </c>
      <c r="AK49" s="104">
        <v>0</v>
      </c>
      <c r="AL49" s="104">
        <v>0</v>
      </c>
      <c r="AM49" s="104">
        <f t="shared" si="0"/>
        <v>1029</v>
      </c>
      <c r="AN49" s="104">
        <v>0</v>
      </c>
      <c r="AO49" s="104">
        <v>0</v>
      </c>
      <c r="AP49" s="104">
        <v>5172</v>
      </c>
      <c r="AQ49" s="104">
        <v>0</v>
      </c>
      <c r="AR49" s="189">
        <v>5172</v>
      </c>
      <c r="AS49" s="189">
        <v>118077</v>
      </c>
      <c r="AT49" s="189">
        <v>18192</v>
      </c>
      <c r="AU49" s="189">
        <v>18192</v>
      </c>
    </row>
    <row r="50" spans="1:47" x14ac:dyDescent="0.2">
      <c r="A50" s="96" t="s">
        <v>611</v>
      </c>
      <c r="B50" t="s">
        <v>518</v>
      </c>
      <c r="C50" t="s">
        <v>612</v>
      </c>
      <c r="D50" s="77">
        <v>1361</v>
      </c>
      <c r="E50" s="77">
        <v>0</v>
      </c>
      <c r="F50" s="77">
        <v>0</v>
      </c>
      <c r="G50" s="77">
        <v>42106</v>
      </c>
      <c r="H50" s="77">
        <v>42106</v>
      </c>
      <c r="I50" s="77">
        <v>0</v>
      </c>
      <c r="J50" s="77">
        <v>0</v>
      </c>
      <c r="K50" s="77">
        <v>0</v>
      </c>
      <c r="L50" s="77">
        <v>45160</v>
      </c>
      <c r="M50" s="77">
        <v>36100</v>
      </c>
      <c r="N50" s="77">
        <v>45160</v>
      </c>
      <c r="O50" s="77">
        <v>0</v>
      </c>
      <c r="P50" s="77">
        <v>0</v>
      </c>
      <c r="Q50" s="77">
        <v>7130</v>
      </c>
      <c r="R50" s="77">
        <v>770</v>
      </c>
      <c r="S50" s="188">
        <v>8590</v>
      </c>
      <c r="T50" s="77">
        <v>690</v>
      </c>
      <c r="U50" s="77">
        <v>4195</v>
      </c>
      <c r="V50" s="77">
        <v>2995</v>
      </c>
      <c r="W50" s="77">
        <v>4195</v>
      </c>
      <c r="X50" s="77">
        <v>0</v>
      </c>
      <c r="Y50" s="77">
        <v>344</v>
      </c>
      <c r="Z50" s="77">
        <v>593</v>
      </c>
      <c r="AA50" s="77">
        <v>37</v>
      </c>
      <c r="AB50" s="77">
        <v>286</v>
      </c>
      <c r="AC50" s="77">
        <v>0</v>
      </c>
      <c r="AD50" s="77">
        <v>37</v>
      </c>
      <c r="AE50" s="77">
        <v>43230</v>
      </c>
      <c r="AF50" s="77">
        <v>1029</v>
      </c>
      <c r="AG50" s="27">
        <v>0</v>
      </c>
      <c r="AH50" s="27">
        <v>0</v>
      </c>
      <c r="AI50" s="27">
        <v>0</v>
      </c>
      <c r="AJ50" s="27">
        <v>1029</v>
      </c>
      <c r="AK50" s="27">
        <v>0</v>
      </c>
      <c r="AL50" s="27">
        <v>0</v>
      </c>
      <c r="AM50" s="27">
        <f t="shared" si="0"/>
        <v>1029</v>
      </c>
      <c r="AN50" s="27">
        <v>0</v>
      </c>
      <c r="AO50" s="27">
        <v>0</v>
      </c>
      <c r="AP50" s="27">
        <v>6746</v>
      </c>
      <c r="AQ50" s="27">
        <v>6746</v>
      </c>
      <c r="AR50" s="27">
        <v>0</v>
      </c>
      <c r="AS50" s="190">
        <v>149827</v>
      </c>
      <c r="AT50" s="190">
        <v>26478</v>
      </c>
      <c r="AU50" s="190">
        <v>26478</v>
      </c>
    </row>
    <row r="51" spans="1:47" x14ac:dyDescent="0.2">
      <c r="A51" s="96" t="s">
        <v>613</v>
      </c>
      <c r="B51" t="s">
        <v>518</v>
      </c>
      <c r="C51" t="s">
        <v>614</v>
      </c>
      <c r="D51" s="78">
        <v>1362</v>
      </c>
      <c r="E51" s="78">
        <v>0</v>
      </c>
      <c r="F51" s="82">
        <v>0</v>
      </c>
      <c r="G51" s="78">
        <v>29122</v>
      </c>
      <c r="H51" s="78">
        <v>29122</v>
      </c>
      <c r="I51" s="78">
        <v>0</v>
      </c>
      <c r="J51" s="78">
        <v>0</v>
      </c>
      <c r="K51" s="78">
        <v>0</v>
      </c>
      <c r="L51" s="78">
        <v>29550</v>
      </c>
      <c r="M51" s="78">
        <v>24300</v>
      </c>
      <c r="N51" s="78">
        <v>29550</v>
      </c>
      <c r="O51" s="78">
        <v>0</v>
      </c>
      <c r="P51" s="78">
        <v>5290</v>
      </c>
      <c r="Q51" s="78">
        <v>5290</v>
      </c>
      <c r="R51" s="78">
        <v>0</v>
      </c>
      <c r="S51" s="78">
        <v>510</v>
      </c>
      <c r="T51" s="78">
        <v>510</v>
      </c>
      <c r="U51" s="78">
        <v>2708</v>
      </c>
      <c r="V51" s="78">
        <v>2015</v>
      </c>
      <c r="W51" s="78">
        <v>943</v>
      </c>
      <c r="X51" s="78">
        <v>1765</v>
      </c>
      <c r="Y51" s="78">
        <v>2216</v>
      </c>
      <c r="Z51" s="78">
        <v>451</v>
      </c>
      <c r="AA51" s="78">
        <v>0</v>
      </c>
      <c r="AB51" s="78">
        <v>0</v>
      </c>
      <c r="AC51" s="78">
        <v>0</v>
      </c>
      <c r="AD51" s="78">
        <v>0</v>
      </c>
      <c r="AE51" s="78">
        <v>29590</v>
      </c>
      <c r="AF51" s="78">
        <v>1029</v>
      </c>
      <c r="AG51" s="104">
        <v>0</v>
      </c>
      <c r="AH51" s="104">
        <v>0</v>
      </c>
      <c r="AI51" s="104">
        <v>0</v>
      </c>
      <c r="AJ51" s="104">
        <v>1029</v>
      </c>
      <c r="AK51" s="104">
        <v>0</v>
      </c>
      <c r="AL51" s="104">
        <v>0</v>
      </c>
      <c r="AM51" s="104">
        <f t="shared" si="0"/>
        <v>1029</v>
      </c>
      <c r="AN51" s="104">
        <v>0</v>
      </c>
      <c r="AO51" s="104">
        <v>0</v>
      </c>
      <c r="AP51" s="104">
        <v>4678</v>
      </c>
      <c r="AQ51" s="104">
        <v>4678</v>
      </c>
      <c r="AR51" s="104">
        <v>0</v>
      </c>
      <c r="AS51" s="189">
        <v>107543</v>
      </c>
      <c r="AT51" s="189">
        <v>17165</v>
      </c>
      <c r="AU51" s="189">
        <v>17165</v>
      </c>
    </row>
    <row r="52" spans="1:47" x14ac:dyDescent="0.2">
      <c r="A52" s="96" t="s">
        <v>615</v>
      </c>
      <c r="B52" t="s">
        <v>518</v>
      </c>
      <c r="C52" t="s">
        <v>616</v>
      </c>
      <c r="D52" s="77">
        <v>1363</v>
      </c>
      <c r="E52" s="77">
        <v>0</v>
      </c>
      <c r="F52" s="77">
        <v>0</v>
      </c>
      <c r="G52" s="77">
        <v>26132</v>
      </c>
      <c r="H52" s="77">
        <v>26132</v>
      </c>
      <c r="I52" s="77">
        <v>0</v>
      </c>
      <c r="J52" s="77">
        <v>0</v>
      </c>
      <c r="K52" s="77">
        <v>0</v>
      </c>
      <c r="L52" s="77">
        <v>18130</v>
      </c>
      <c r="M52" s="77">
        <v>13920</v>
      </c>
      <c r="N52" s="77">
        <v>18130</v>
      </c>
      <c r="O52" s="77">
        <v>0</v>
      </c>
      <c r="P52" s="77">
        <v>0</v>
      </c>
      <c r="Q52" s="77">
        <v>3960</v>
      </c>
      <c r="R52" s="77">
        <v>0</v>
      </c>
      <c r="S52" s="77">
        <v>0</v>
      </c>
      <c r="T52" s="77">
        <v>0</v>
      </c>
      <c r="U52" s="77">
        <v>1710</v>
      </c>
      <c r="V52" s="77">
        <v>1158</v>
      </c>
      <c r="W52" s="77">
        <v>491</v>
      </c>
      <c r="X52" s="77">
        <v>1219</v>
      </c>
      <c r="Y52" s="77">
        <v>732</v>
      </c>
      <c r="Z52" s="77">
        <v>330</v>
      </c>
      <c r="AA52" s="77">
        <v>0</v>
      </c>
      <c r="AB52" s="77">
        <v>813</v>
      </c>
      <c r="AC52" s="77">
        <v>0</v>
      </c>
      <c r="AD52" s="77">
        <v>0</v>
      </c>
      <c r="AE52" s="77">
        <v>17880</v>
      </c>
      <c r="AF52" s="77">
        <v>789</v>
      </c>
      <c r="AG52" s="27">
        <v>0</v>
      </c>
      <c r="AH52" s="27">
        <v>0</v>
      </c>
      <c r="AI52" s="27">
        <v>0</v>
      </c>
      <c r="AJ52" s="27">
        <v>789</v>
      </c>
      <c r="AK52" s="27">
        <v>0</v>
      </c>
      <c r="AL52" s="27">
        <v>0</v>
      </c>
      <c r="AM52" s="27">
        <f t="shared" si="0"/>
        <v>789</v>
      </c>
      <c r="AN52" s="27">
        <v>0</v>
      </c>
      <c r="AO52" s="27">
        <v>0</v>
      </c>
      <c r="AP52" s="27">
        <v>4201</v>
      </c>
      <c r="AQ52" s="27">
        <v>4201</v>
      </c>
      <c r="AR52" s="27">
        <v>0</v>
      </c>
      <c r="AS52" s="190">
        <v>95733</v>
      </c>
      <c r="AT52" s="190">
        <v>14531</v>
      </c>
      <c r="AU52" s="190">
        <v>14531</v>
      </c>
    </row>
    <row r="53" spans="1:47" x14ac:dyDescent="0.2">
      <c r="A53" s="96" t="s">
        <v>617</v>
      </c>
      <c r="B53" t="s">
        <v>518</v>
      </c>
      <c r="C53" t="s">
        <v>618</v>
      </c>
      <c r="D53" s="78">
        <v>1364</v>
      </c>
      <c r="E53" s="78">
        <v>0</v>
      </c>
      <c r="F53" s="82">
        <v>0</v>
      </c>
      <c r="G53" s="78">
        <v>25016</v>
      </c>
      <c r="H53" s="78">
        <v>25016</v>
      </c>
      <c r="I53" s="78">
        <v>0</v>
      </c>
      <c r="J53" s="78">
        <v>0</v>
      </c>
      <c r="K53" s="78">
        <v>0</v>
      </c>
      <c r="L53" s="78">
        <v>20595</v>
      </c>
      <c r="M53" s="78">
        <v>16630</v>
      </c>
      <c r="N53" s="78">
        <v>20595</v>
      </c>
      <c r="O53" s="78">
        <v>0</v>
      </c>
      <c r="P53" s="78">
        <v>0</v>
      </c>
      <c r="Q53" s="78">
        <v>2860</v>
      </c>
      <c r="R53" s="78">
        <v>0</v>
      </c>
      <c r="S53" s="78">
        <v>0</v>
      </c>
      <c r="T53" s="78">
        <v>0</v>
      </c>
      <c r="U53" s="78">
        <v>1895</v>
      </c>
      <c r="V53" s="78">
        <v>1373</v>
      </c>
      <c r="W53" s="78">
        <v>1733</v>
      </c>
      <c r="X53" s="78">
        <v>162</v>
      </c>
      <c r="Y53" s="78">
        <v>400</v>
      </c>
      <c r="Z53" s="78">
        <v>238</v>
      </c>
      <c r="AA53" s="78">
        <v>0</v>
      </c>
      <c r="AB53" s="78">
        <v>0</v>
      </c>
      <c r="AC53" s="78">
        <v>0</v>
      </c>
      <c r="AD53" s="78">
        <v>0</v>
      </c>
      <c r="AE53" s="78">
        <v>19490</v>
      </c>
      <c r="AF53" s="78">
        <v>789</v>
      </c>
      <c r="AG53" s="104">
        <v>0</v>
      </c>
      <c r="AH53" s="104">
        <v>0</v>
      </c>
      <c r="AI53" s="104">
        <v>0</v>
      </c>
      <c r="AJ53" s="104">
        <v>789</v>
      </c>
      <c r="AK53" s="104">
        <v>0</v>
      </c>
      <c r="AL53" s="104">
        <v>0</v>
      </c>
      <c r="AM53" s="104">
        <f t="shared" si="0"/>
        <v>789</v>
      </c>
      <c r="AN53" s="104">
        <v>0</v>
      </c>
      <c r="AO53" s="104">
        <v>0</v>
      </c>
      <c r="AP53" s="104">
        <v>4030</v>
      </c>
      <c r="AQ53" s="104">
        <v>4030</v>
      </c>
      <c r="AR53" s="104">
        <v>0</v>
      </c>
      <c r="AS53" s="189">
        <v>89099</v>
      </c>
      <c r="AT53" s="189">
        <v>13517</v>
      </c>
      <c r="AU53" s="189">
        <v>13517</v>
      </c>
    </row>
    <row r="54" spans="1:47" x14ac:dyDescent="0.2">
      <c r="A54" s="96" t="s">
        <v>619</v>
      </c>
      <c r="B54" t="s">
        <v>518</v>
      </c>
      <c r="C54" t="s">
        <v>620</v>
      </c>
      <c r="D54" s="77">
        <v>1367</v>
      </c>
      <c r="E54" s="77">
        <v>0</v>
      </c>
      <c r="F54" s="77">
        <v>0</v>
      </c>
      <c r="G54" s="77">
        <v>19780</v>
      </c>
      <c r="H54" s="77">
        <v>19780</v>
      </c>
      <c r="I54" s="77">
        <v>0</v>
      </c>
      <c r="J54" s="77">
        <v>0</v>
      </c>
      <c r="K54" s="77">
        <v>0</v>
      </c>
      <c r="L54" s="77">
        <v>13165</v>
      </c>
      <c r="M54" s="77">
        <v>9900</v>
      </c>
      <c r="N54" s="77">
        <v>13165</v>
      </c>
      <c r="O54" s="77">
        <v>0</v>
      </c>
      <c r="P54" s="77">
        <v>0</v>
      </c>
      <c r="Q54" s="77">
        <v>2010</v>
      </c>
      <c r="R54" s="77">
        <v>0</v>
      </c>
      <c r="S54" s="77">
        <v>0</v>
      </c>
      <c r="T54" s="77">
        <v>0</v>
      </c>
      <c r="U54" s="77">
        <v>1258</v>
      </c>
      <c r="V54" s="77">
        <v>820</v>
      </c>
      <c r="W54" s="77">
        <v>1258</v>
      </c>
      <c r="X54" s="77">
        <v>0</v>
      </c>
      <c r="Y54" s="77">
        <v>173</v>
      </c>
      <c r="Z54" s="77">
        <v>173</v>
      </c>
      <c r="AA54" s="77">
        <v>0</v>
      </c>
      <c r="AB54" s="77">
        <v>0</v>
      </c>
      <c r="AC54" s="77">
        <v>0</v>
      </c>
      <c r="AD54" s="77">
        <v>0</v>
      </c>
      <c r="AE54" s="77">
        <v>11910</v>
      </c>
      <c r="AF54" s="77">
        <v>789</v>
      </c>
      <c r="AG54" s="27">
        <v>0</v>
      </c>
      <c r="AH54" s="27">
        <v>0</v>
      </c>
      <c r="AI54" s="27">
        <v>0</v>
      </c>
      <c r="AJ54" s="27">
        <v>789</v>
      </c>
      <c r="AK54" s="27">
        <v>0</v>
      </c>
      <c r="AL54" s="27">
        <v>0</v>
      </c>
      <c r="AM54" s="27">
        <f t="shared" si="0"/>
        <v>789</v>
      </c>
      <c r="AN54" s="27">
        <v>0</v>
      </c>
      <c r="AO54" s="27">
        <v>0</v>
      </c>
      <c r="AP54" s="27">
        <v>3210</v>
      </c>
      <c r="AQ54" s="27">
        <v>3210</v>
      </c>
      <c r="AR54" s="27">
        <v>0</v>
      </c>
      <c r="AS54" s="190">
        <v>71390</v>
      </c>
      <c r="AT54" s="190">
        <v>8900</v>
      </c>
      <c r="AU54" s="190">
        <v>8900</v>
      </c>
    </row>
    <row r="55" spans="1:47" x14ac:dyDescent="0.2">
      <c r="A55" s="96" t="s">
        <v>621</v>
      </c>
      <c r="B55" t="s">
        <v>518</v>
      </c>
      <c r="C55" t="s">
        <v>622</v>
      </c>
      <c r="D55" s="78">
        <v>1370</v>
      </c>
      <c r="E55" s="78">
        <v>2</v>
      </c>
      <c r="F55" s="82">
        <v>0</v>
      </c>
      <c r="G55" s="78">
        <v>33142</v>
      </c>
      <c r="H55" s="78">
        <v>33142</v>
      </c>
      <c r="I55" s="78">
        <v>0</v>
      </c>
      <c r="J55" s="78">
        <v>0</v>
      </c>
      <c r="K55" s="78">
        <v>0</v>
      </c>
      <c r="L55" s="78">
        <v>25875</v>
      </c>
      <c r="M55" s="78">
        <v>19800</v>
      </c>
      <c r="N55" s="78">
        <v>25875</v>
      </c>
      <c r="O55" s="78">
        <v>0</v>
      </c>
      <c r="P55" s="78">
        <v>0</v>
      </c>
      <c r="Q55" s="78">
        <v>3890</v>
      </c>
      <c r="R55" s="78">
        <v>0</v>
      </c>
      <c r="S55" s="78">
        <v>0</v>
      </c>
      <c r="T55" s="78">
        <v>0</v>
      </c>
      <c r="U55" s="78">
        <v>2441</v>
      </c>
      <c r="V55" s="78">
        <v>1640</v>
      </c>
      <c r="W55" s="78">
        <v>2441</v>
      </c>
      <c r="X55" s="78">
        <v>0</v>
      </c>
      <c r="Y55" s="78">
        <v>328</v>
      </c>
      <c r="Z55" s="78">
        <v>328</v>
      </c>
      <c r="AA55" s="78">
        <v>0</v>
      </c>
      <c r="AB55" s="78">
        <v>0</v>
      </c>
      <c r="AC55" s="78">
        <v>0</v>
      </c>
      <c r="AD55" s="78">
        <v>0</v>
      </c>
      <c r="AE55" s="78">
        <v>23690</v>
      </c>
      <c r="AF55" s="78">
        <v>1029</v>
      </c>
      <c r="AG55" s="104">
        <v>0</v>
      </c>
      <c r="AH55" s="104">
        <v>0</v>
      </c>
      <c r="AI55" s="104">
        <v>0</v>
      </c>
      <c r="AJ55" s="104">
        <v>1029</v>
      </c>
      <c r="AK55" s="104">
        <v>0</v>
      </c>
      <c r="AL55" s="104">
        <v>0</v>
      </c>
      <c r="AM55" s="104">
        <f t="shared" si="0"/>
        <v>1029</v>
      </c>
      <c r="AN55" s="104">
        <v>0</v>
      </c>
      <c r="AO55" s="104">
        <v>0</v>
      </c>
      <c r="AP55" s="104">
        <v>5176</v>
      </c>
      <c r="AQ55" s="104">
        <v>5176</v>
      </c>
      <c r="AR55" s="104">
        <v>0</v>
      </c>
      <c r="AS55" s="189">
        <v>120136</v>
      </c>
      <c r="AT55" s="189">
        <v>19659</v>
      </c>
      <c r="AU55" s="189">
        <v>19659</v>
      </c>
    </row>
    <row r="56" spans="1:47" x14ac:dyDescent="0.2">
      <c r="A56" s="96" t="s">
        <v>623</v>
      </c>
      <c r="B56" t="s">
        <v>518</v>
      </c>
      <c r="C56" t="s">
        <v>624</v>
      </c>
      <c r="D56" s="77">
        <v>1371</v>
      </c>
      <c r="E56" s="77">
        <v>0</v>
      </c>
      <c r="F56" s="77">
        <v>0</v>
      </c>
      <c r="G56" s="77">
        <v>45691</v>
      </c>
      <c r="H56" s="77">
        <v>45691</v>
      </c>
      <c r="I56" s="77">
        <v>0</v>
      </c>
      <c r="J56" s="77">
        <v>0</v>
      </c>
      <c r="K56" s="77">
        <v>0</v>
      </c>
      <c r="L56" s="77">
        <v>42365</v>
      </c>
      <c r="M56" s="77">
        <v>33770</v>
      </c>
      <c r="N56" s="77">
        <v>42365</v>
      </c>
      <c r="O56" s="77">
        <v>0</v>
      </c>
      <c r="P56" s="77">
        <v>6440</v>
      </c>
      <c r="Q56" s="77">
        <v>6440</v>
      </c>
      <c r="R56" s="77">
        <v>0</v>
      </c>
      <c r="S56" s="77">
        <v>0</v>
      </c>
      <c r="T56" s="77">
        <v>0</v>
      </c>
      <c r="U56" s="77">
        <v>3939</v>
      </c>
      <c r="V56" s="77">
        <v>2811</v>
      </c>
      <c r="W56" s="77">
        <v>1505</v>
      </c>
      <c r="X56" s="77">
        <v>2434</v>
      </c>
      <c r="Y56" s="77">
        <v>2966</v>
      </c>
      <c r="Z56" s="77">
        <v>532</v>
      </c>
      <c r="AA56" s="77">
        <v>0</v>
      </c>
      <c r="AB56" s="77">
        <v>0</v>
      </c>
      <c r="AC56" s="77">
        <v>0</v>
      </c>
      <c r="AD56" s="77">
        <v>0</v>
      </c>
      <c r="AE56" s="77">
        <v>41760</v>
      </c>
      <c r="AF56" s="77">
        <v>1029</v>
      </c>
      <c r="AG56" s="27">
        <v>0</v>
      </c>
      <c r="AH56" s="27">
        <v>0</v>
      </c>
      <c r="AI56" s="27">
        <v>0</v>
      </c>
      <c r="AJ56" s="27">
        <v>1029</v>
      </c>
      <c r="AK56" s="27">
        <v>0</v>
      </c>
      <c r="AL56" s="27">
        <v>0</v>
      </c>
      <c r="AM56" s="27">
        <f t="shared" si="0"/>
        <v>1029</v>
      </c>
      <c r="AN56" s="27">
        <v>0</v>
      </c>
      <c r="AO56" s="27">
        <v>0</v>
      </c>
      <c r="AP56" s="27">
        <v>7277</v>
      </c>
      <c r="AQ56" s="27">
        <v>7277</v>
      </c>
      <c r="AR56" s="27">
        <v>0</v>
      </c>
      <c r="AS56" s="190">
        <v>166998</v>
      </c>
      <c r="AT56" s="190">
        <v>29415</v>
      </c>
      <c r="AU56" s="190">
        <v>29415</v>
      </c>
    </row>
    <row r="57" spans="1:47" x14ac:dyDescent="0.2">
      <c r="A57" s="96" t="s">
        <v>625</v>
      </c>
      <c r="B57" t="s">
        <v>518</v>
      </c>
      <c r="C57" t="s">
        <v>626</v>
      </c>
      <c r="D57" s="78">
        <v>1391</v>
      </c>
      <c r="E57" s="78">
        <v>0</v>
      </c>
      <c r="F57" s="82">
        <v>0</v>
      </c>
      <c r="G57" s="78">
        <v>12582</v>
      </c>
      <c r="H57" s="78">
        <v>0</v>
      </c>
      <c r="I57" s="78">
        <v>12582</v>
      </c>
      <c r="J57" s="78">
        <v>12582</v>
      </c>
      <c r="K57" s="78">
        <v>0</v>
      </c>
      <c r="L57" s="78">
        <v>10175</v>
      </c>
      <c r="M57" s="78">
        <v>8710</v>
      </c>
      <c r="N57" s="78">
        <v>10175</v>
      </c>
      <c r="O57" s="78">
        <v>0</v>
      </c>
      <c r="P57" s="78">
        <v>1870</v>
      </c>
      <c r="Q57" s="78">
        <v>1870</v>
      </c>
      <c r="R57" s="78">
        <v>0</v>
      </c>
      <c r="S57" s="78">
        <v>165</v>
      </c>
      <c r="T57" s="78">
        <v>165</v>
      </c>
      <c r="U57" s="78">
        <v>913</v>
      </c>
      <c r="V57" s="78">
        <v>721</v>
      </c>
      <c r="W57" s="78">
        <v>913</v>
      </c>
      <c r="X57" s="78">
        <v>0</v>
      </c>
      <c r="Y57" s="78">
        <v>0</v>
      </c>
      <c r="Z57" s="78">
        <v>154</v>
      </c>
      <c r="AA57" s="78">
        <v>0</v>
      </c>
      <c r="AB57" s="78">
        <v>0</v>
      </c>
      <c r="AC57" s="78">
        <v>0</v>
      </c>
      <c r="AD57" s="78">
        <v>0</v>
      </c>
      <c r="AE57" s="78">
        <v>10580</v>
      </c>
      <c r="AF57" s="78">
        <v>789</v>
      </c>
      <c r="AG57" s="104">
        <v>0</v>
      </c>
      <c r="AH57" s="104">
        <v>0</v>
      </c>
      <c r="AI57" s="104">
        <v>0</v>
      </c>
      <c r="AJ57" s="104">
        <v>789</v>
      </c>
      <c r="AK57" s="104">
        <v>0</v>
      </c>
      <c r="AL57" s="104">
        <v>0</v>
      </c>
      <c r="AM57" s="104">
        <f t="shared" si="0"/>
        <v>789</v>
      </c>
      <c r="AN57" s="104">
        <v>0</v>
      </c>
      <c r="AO57" s="104">
        <v>0</v>
      </c>
      <c r="AP57" s="104">
        <v>2009</v>
      </c>
      <c r="AQ57" s="104">
        <v>0</v>
      </c>
      <c r="AR57" s="189">
        <v>2009</v>
      </c>
      <c r="AS57" s="189">
        <v>44570</v>
      </c>
      <c r="AT57" s="189">
        <v>5396</v>
      </c>
      <c r="AU57" s="189">
        <v>5396</v>
      </c>
    </row>
    <row r="58" spans="1:47" x14ac:dyDescent="0.2">
      <c r="A58" s="96" t="s">
        <v>627</v>
      </c>
      <c r="B58" t="s">
        <v>518</v>
      </c>
      <c r="C58" t="s">
        <v>628</v>
      </c>
      <c r="D58" s="77">
        <v>1392</v>
      </c>
      <c r="E58" s="77">
        <v>7</v>
      </c>
      <c r="F58" s="77">
        <v>0</v>
      </c>
      <c r="G58" s="77">
        <v>21895</v>
      </c>
      <c r="H58" s="77">
        <v>0</v>
      </c>
      <c r="I58" s="77">
        <v>21895</v>
      </c>
      <c r="J58" s="77">
        <v>21895</v>
      </c>
      <c r="K58" s="77">
        <v>0</v>
      </c>
      <c r="L58" s="77">
        <v>20110</v>
      </c>
      <c r="M58" s="77">
        <v>16650</v>
      </c>
      <c r="N58" s="77">
        <v>0</v>
      </c>
      <c r="O58" s="77">
        <v>20110</v>
      </c>
      <c r="P58" s="77">
        <v>23060</v>
      </c>
      <c r="Q58" s="77">
        <v>2950</v>
      </c>
      <c r="R58" s="77">
        <v>0</v>
      </c>
      <c r="S58" s="188">
        <v>3020</v>
      </c>
      <c r="T58" s="188">
        <v>3020</v>
      </c>
      <c r="U58" s="77">
        <v>1845</v>
      </c>
      <c r="V58" s="77">
        <v>1386</v>
      </c>
      <c r="W58" s="77">
        <v>0</v>
      </c>
      <c r="X58" s="77">
        <v>1845</v>
      </c>
      <c r="Y58" s="77">
        <v>2092</v>
      </c>
      <c r="Z58" s="77">
        <v>247</v>
      </c>
      <c r="AA58" s="77">
        <v>0</v>
      </c>
      <c r="AB58" s="77">
        <v>280</v>
      </c>
      <c r="AC58" s="77">
        <v>280</v>
      </c>
      <c r="AD58" s="77">
        <v>0</v>
      </c>
      <c r="AE58" s="77">
        <v>19900</v>
      </c>
      <c r="AF58" s="77">
        <v>789</v>
      </c>
      <c r="AG58" s="27">
        <v>0</v>
      </c>
      <c r="AH58" s="27">
        <v>0</v>
      </c>
      <c r="AI58" s="27">
        <v>0</v>
      </c>
      <c r="AJ58" s="27">
        <v>789</v>
      </c>
      <c r="AK58" s="27">
        <v>0</v>
      </c>
      <c r="AL58" s="27">
        <v>0</v>
      </c>
      <c r="AM58" s="27">
        <f t="shared" si="0"/>
        <v>789</v>
      </c>
      <c r="AN58" s="27">
        <v>0</v>
      </c>
      <c r="AO58" s="27">
        <v>0</v>
      </c>
      <c r="AP58" s="27">
        <v>3536</v>
      </c>
      <c r="AQ58" s="27">
        <v>3536</v>
      </c>
      <c r="AR58" s="27">
        <v>0</v>
      </c>
      <c r="AS58" s="190">
        <v>78098</v>
      </c>
      <c r="AT58" s="190">
        <v>11121</v>
      </c>
      <c r="AU58" s="190">
        <v>0</v>
      </c>
    </row>
    <row r="59" spans="1:47" x14ac:dyDescent="0.2">
      <c r="A59" s="96" t="s">
        <v>629</v>
      </c>
      <c r="B59" t="s">
        <v>518</v>
      </c>
      <c r="C59" t="s">
        <v>630</v>
      </c>
      <c r="D59" s="78">
        <v>1393</v>
      </c>
      <c r="E59" s="78">
        <v>0</v>
      </c>
      <c r="F59" s="82">
        <v>0</v>
      </c>
      <c r="G59" s="78">
        <v>21632</v>
      </c>
      <c r="H59" s="78">
        <v>21632</v>
      </c>
      <c r="I59" s="78">
        <v>0</v>
      </c>
      <c r="J59" s="78">
        <v>0</v>
      </c>
      <c r="K59" s="78">
        <v>0</v>
      </c>
      <c r="L59" s="78">
        <v>19640</v>
      </c>
      <c r="M59" s="78">
        <v>16360</v>
      </c>
      <c r="N59" s="78">
        <v>19640</v>
      </c>
      <c r="O59" s="78">
        <v>0</v>
      </c>
      <c r="P59" s="78">
        <v>0</v>
      </c>
      <c r="Q59" s="78">
        <v>1960</v>
      </c>
      <c r="R59" s="78">
        <v>0</v>
      </c>
      <c r="S59" s="187">
        <v>1520</v>
      </c>
      <c r="T59" s="78">
        <v>0</v>
      </c>
      <c r="U59" s="78">
        <v>1784</v>
      </c>
      <c r="V59" s="78">
        <v>1355</v>
      </c>
      <c r="W59" s="78">
        <v>1738</v>
      </c>
      <c r="X59" s="78">
        <v>46</v>
      </c>
      <c r="Y59" s="78">
        <v>0</v>
      </c>
      <c r="Z59" s="78">
        <v>165</v>
      </c>
      <c r="AA59" s="78">
        <v>0</v>
      </c>
      <c r="AB59" s="78">
        <v>211</v>
      </c>
      <c r="AC59" s="78">
        <v>0</v>
      </c>
      <c r="AD59" s="78">
        <v>0</v>
      </c>
      <c r="AE59" s="78">
        <v>18320</v>
      </c>
      <c r="AF59" s="78">
        <v>789</v>
      </c>
      <c r="AG59" s="104">
        <v>0</v>
      </c>
      <c r="AH59" s="104">
        <v>0</v>
      </c>
      <c r="AI59" s="104">
        <v>0</v>
      </c>
      <c r="AJ59" s="104">
        <v>789</v>
      </c>
      <c r="AK59" s="104">
        <v>0</v>
      </c>
      <c r="AL59" s="104">
        <v>0</v>
      </c>
      <c r="AM59" s="104">
        <f t="shared" si="0"/>
        <v>789</v>
      </c>
      <c r="AN59" s="104">
        <v>0</v>
      </c>
      <c r="AO59" s="104">
        <v>0</v>
      </c>
      <c r="AP59" s="104">
        <v>3416</v>
      </c>
      <c r="AQ59" s="104">
        <v>0</v>
      </c>
      <c r="AR59" s="189">
        <v>3416</v>
      </c>
      <c r="AS59" s="189">
        <v>77834</v>
      </c>
      <c r="AT59" s="189">
        <v>11016</v>
      </c>
      <c r="AU59" s="189">
        <v>11016</v>
      </c>
    </row>
    <row r="60" spans="1:47" x14ac:dyDescent="0.2">
      <c r="A60" s="96" t="s">
        <v>631</v>
      </c>
      <c r="B60" t="s">
        <v>518</v>
      </c>
      <c r="C60" t="s">
        <v>632</v>
      </c>
      <c r="D60" s="77">
        <v>1394</v>
      </c>
      <c r="E60" s="77">
        <v>0</v>
      </c>
      <c r="F60" s="77">
        <v>0</v>
      </c>
      <c r="G60" s="77">
        <v>30806</v>
      </c>
      <c r="H60" s="77">
        <v>0</v>
      </c>
      <c r="I60" s="77">
        <v>30806</v>
      </c>
      <c r="J60" s="77">
        <v>30806</v>
      </c>
      <c r="K60" s="77">
        <v>0</v>
      </c>
      <c r="L60" s="77">
        <v>23495</v>
      </c>
      <c r="M60" s="77">
        <v>17760</v>
      </c>
      <c r="N60" s="77">
        <v>23495</v>
      </c>
      <c r="O60" s="77">
        <v>0</v>
      </c>
      <c r="P60" s="77">
        <v>0</v>
      </c>
      <c r="Q60" s="77">
        <v>2510</v>
      </c>
      <c r="R60" s="77">
        <v>0</v>
      </c>
      <c r="S60" s="188">
        <v>12805</v>
      </c>
      <c r="T60" s="188">
        <v>10295</v>
      </c>
      <c r="U60" s="77">
        <v>2242</v>
      </c>
      <c r="V60" s="77">
        <v>1480</v>
      </c>
      <c r="W60" s="77">
        <v>1956</v>
      </c>
      <c r="X60" s="77">
        <v>286</v>
      </c>
      <c r="Y60" s="77">
        <v>0</v>
      </c>
      <c r="Z60" s="77">
        <v>193</v>
      </c>
      <c r="AA60" s="77">
        <v>0</v>
      </c>
      <c r="AB60" s="188">
        <v>1208</v>
      </c>
      <c r="AC60" s="77">
        <v>729</v>
      </c>
      <c r="AD60" s="77">
        <v>0</v>
      </c>
      <c r="AE60" s="77">
        <v>20270</v>
      </c>
      <c r="AF60" s="77">
        <v>1029</v>
      </c>
      <c r="AG60" s="27">
        <v>0</v>
      </c>
      <c r="AH60" s="27">
        <v>0</v>
      </c>
      <c r="AI60" s="27">
        <v>0</v>
      </c>
      <c r="AJ60" s="27">
        <v>1029</v>
      </c>
      <c r="AK60" s="27">
        <v>0</v>
      </c>
      <c r="AL60" s="27">
        <v>0</v>
      </c>
      <c r="AM60" s="27">
        <f t="shared" si="0"/>
        <v>1029</v>
      </c>
      <c r="AN60" s="27">
        <v>0</v>
      </c>
      <c r="AO60" s="27">
        <v>0</v>
      </c>
      <c r="AP60" s="27">
        <v>4824</v>
      </c>
      <c r="AQ60" s="27">
        <v>4824</v>
      </c>
      <c r="AR60" s="27">
        <v>0</v>
      </c>
      <c r="AS60" s="190">
        <v>110707</v>
      </c>
      <c r="AT60" s="190">
        <v>17550</v>
      </c>
      <c r="AU60" s="190">
        <v>17550</v>
      </c>
    </row>
    <row r="61" spans="1:47" x14ac:dyDescent="0.2">
      <c r="A61" s="96" t="s">
        <v>633</v>
      </c>
      <c r="B61" t="s">
        <v>518</v>
      </c>
      <c r="C61" t="s">
        <v>634</v>
      </c>
      <c r="D61" s="78">
        <v>1395</v>
      </c>
      <c r="E61" s="78">
        <v>0</v>
      </c>
      <c r="F61" s="82">
        <v>0</v>
      </c>
      <c r="G61" s="78">
        <v>29762</v>
      </c>
      <c r="H61" s="78">
        <v>0</v>
      </c>
      <c r="I61" s="78">
        <v>29762</v>
      </c>
      <c r="J61" s="78">
        <v>29762</v>
      </c>
      <c r="K61" s="78">
        <v>0</v>
      </c>
      <c r="L61" s="78">
        <v>21835</v>
      </c>
      <c r="M61" s="78">
        <v>15160</v>
      </c>
      <c r="N61" s="78">
        <v>0</v>
      </c>
      <c r="O61" s="78">
        <v>21835</v>
      </c>
      <c r="P61" s="78">
        <v>17450</v>
      </c>
      <c r="Q61" s="78">
        <v>2290</v>
      </c>
      <c r="R61" s="78">
        <v>0</v>
      </c>
      <c r="S61" s="187">
        <v>11640</v>
      </c>
      <c r="T61" s="187">
        <v>4965</v>
      </c>
      <c r="U61" s="78">
        <v>2142</v>
      </c>
      <c r="V61" s="78">
        <v>1248</v>
      </c>
      <c r="W61" s="78">
        <v>664</v>
      </c>
      <c r="X61" s="78">
        <v>1478</v>
      </c>
      <c r="Y61" s="78">
        <v>1195</v>
      </c>
      <c r="Z61" s="78">
        <v>203</v>
      </c>
      <c r="AA61" s="78">
        <v>0</v>
      </c>
      <c r="AB61" s="78">
        <v>716</v>
      </c>
      <c r="AC61" s="78">
        <v>346</v>
      </c>
      <c r="AD61" s="78">
        <v>0</v>
      </c>
      <c r="AE61" s="78">
        <v>18690</v>
      </c>
      <c r="AF61" s="78">
        <v>1029</v>
      </c>
      <c r="AG61" s="104">
        <v>0</v>
      </c>
      <c r="AH61" s="104">
        <v>0</v>
      </c>
      <c r="AI61" s="104">
        <v>0</v>
      </c>
      <c r="AJ61" s="104">
        <v>1029</v>
      </c>
      <c r="AK61" s="104">
        <v>0</v>
      </c>
      <c r="AL61" s="104">
        <v>0</v>
      </c>
      <c r="AM61" s="104">
        <f t="shared" si="0"/>
        <v>1029</v>
      </c>
      <c r="AN61" s="104">
        <v>0</v>
      </c>
      <c r="AO61" s="104">
        <v>0</v>
      </c>
      <c r="AP61" s="104">
        <v>4720</v>
      </c>
      <c r="AQ61" s="104">
        <v>4720</v>
      </c>
      <c r="AR61" s="104">
        <v>0</v>
      </c>
      <c r="AS61" s="189">
        <v>106749</v>
      </c>
      <c r="AT61" s="189">
        <v>14209</v>
      </c>
      <c r="AU61" s="189">
        <v>14209</v>
      </c>
    </row>
    <row r="62" spans="1:47" x14ac:dyDescent="0.2">
      <c r="A62" s="96" t="s">
        <v>635</v>
      </c>
      <c r="B62" t="s">
        <v>518</v>
      </c>
      <c r="C62" t="s">
        <v>636</v>
      </c>
      <c r="D62" s="77">
        <v>1396</v>
      </c>
      <c r="E62" s="77">
        <v>0</v>
      </c>
      <c r="F62" s="77">
        <v>0</v>
      </c>
      <c r="G62" s="77">
        <v>16893</v>
      </c>
      <c r="H62" s="77">
        <v>16893</v>
      </c>
      <c r="I62" s="77">
        <v>0</v>
      </c>
      <c r="J62" s="77">
        <v>0</v>
      </c>
      <c r="K62" s="77">
        <v>0</v>
      </c>
      <c r="L62" s="77">
        <v>9755</v>
      </c>
      <c r="M62" s="77">
        <v>7180</v>
      </c>
      <c r="N62" s="77">
        <v>9755</v>
      </c>
      <c r="O62" s="77">
        <v>0</v>
      </c>
      <c r="P62" s="77">
        <v>2190</v>
      </c>
      <c r="Q62" s="77">
        <v>2190</v>
      </c>
      <c r="R62" s="77">
        <v>0</v>
      </c>
      <c r="S62" s="188">
        <v>5405</v>
      </c>
      <c r="T62" s="188">
        <v>5405</v>
      </c>
      <c r="U62" s="77">
        <v>927</v>
      </c>
      <c r="V62" s="77">
        <v>585</v>
      </c>
      <c r="W62" s="77">
        <v>800</v>
      </c>
      <c r="X62" s="77">
        <v>127</v>
      </c>
      <c r="Y62" s="77">
        <v>303</v>
      </c>
      <c r="Z62" s="77">
        <v>176</v>
      </c>
      <c r="AA62" s="77">
        <v>0</v>
      </c>
      <c r="AB62" s="77">
        <v>405</v>
      </c>
      <c r="AC62" s="77">
        <v>405</v>
      </c>
      <c r="AD62" s="77">
        <v>0</v>
      </c>
      <c r="AE62" s="77">
        <v>9370</v>
      </c>
      <c r="AF62" s="77">
        <v>789</v>
      </c>
      <c r="AG62" s="27">
        <v>0</v>
      </c>
      <c r="AH62" s="27">
        <v>0</v>
      </c>
      <c r="AI62" s="27">
        <v>0</v>
      </c>
      <c r="AJ62" s="27">
        <v>789</v>
      </c>
      <c r="AK62" s="27">
        <v>0</v>
      </c>
      <c r="AL62" s="27">
        <v>0</v>
      </c>
      <c r="AM62" s="27">
        <f t="shared" si="0"/>
        <v>789</v>
      </c>
      <c r="AN62" s="27">
        <v>0</v>
      </c>
      <c r="AO62" s="27">
        <v>0</v>
      </c>
      <c r="AP62" s="27">
        <v>2631</v>
      </c>
      <c r="AQ62" s="27">
        <v>2631</v>
      </c>
      <c r="AR62" s="27">
        <v>0</v>
      </c>
      <c r="AS62" s="190">
        <v>60191</v>
      </c>
      <c r="AT62" s="190">
        <v>7885</v>
      </c>
      <c r="AU62" s="190">
        <v>7885</v>
      </c>
    </row>
    <row r="63" spans="1:47" x14ac:dyDescent="0.2">
      <c r="A63" s="96" t="s">
        <v>637</v>
      </c>
      <c r="B63" t="s">
        <v>518</v>
      </c>
      <c r="C63" t="s">
        <v>638</v>
      </c>
      <c r="D63" s="78">
        <v>1397</v>
      </c>
      <c r="E63" s="78">
        <v>0</v>
      </c>
      <c r="F63" s="82">
        <v>0</v>
      </c>
      <c r="G63" s="78">
        <v>13597</v>
      </c>
      <c r="H63" s="78">
        <v>0</v>
      </c>
      <c r="I63" s="78">
        <v>13597</v>
      </c>
      <c r="J63" s="78">
        <v>13597</v>
      </c>
      <c r="K63" s="78">
        <v>0</v>
      </c>
      <c r="L63" s="78">
        <v>10920</v>
      </c>
      <c r="M63" s="78">
        <v>8130</v>
      </c>
      <c r="N63" s="78">
        <v>10920</v>
      </c>
      <c r="O63" s="78">
        <v>0</v>
      </c>
      <c r="P63" s="78">
        <v>0</v>
      </c>
      <c r="Q63" s="78">
        <v>1990</v>
      </c>
      <c r="R63" s="78">
        <v>0</v>
      </c>
      <c r="S63" s="187">
        <v>5230</v>
      </c>
      <c r="T63" s="187">
        <v>3240</v>
      </c>
      <c r="U63" s="78">
        <v>1046</v>
      </c>
      <c r="V63" s="78">
        <v>668</v>
      </c>
      <c r="W63" s="78">
        <v>1046</v>
      </c>
      <c r="X63" s="78">
        <v>0</v>
      </c>
      <c r="Y63" s="78">
        <v>160</v>
      </c>
      <c r="Z63" s="78">
        <v>160</v>
      </c>
      <c r="AA63" s="78">
        <v>0</v>
      </c>
      <c r="AB63" s="78">
        <v>261</v>
      </c>
      <c r="AC63" s="78">
        <v>261</v>
      </c>
      <c r="AD63" s="78">
        <v>0</v>
      </c>
      <c r="AE63" s="78">
        <v>10660</v>
      </c>
      <c r="AF63" s="78">
        <v>789</v>
      </c>
      <c r="AG63" s="104">
        <v>0</v>
      </c>
      <c r="AH63" s="104">
        <v>0</v>
      </c>
      <c r="AI63" s="104">
        <v>0</v>
      </c>
      <c r="AJ63" s="104">
        <v>789</v>
      </c>
      <c r="AK63" s="104">
        <v>0</v>
      </c>
      <c r="AL63" s="104">
        <v>0</v>
      </c>
      <c r="AM63" s="104">
        <f t="shared" si="0"/>
        <v>789</v>
      </c>
      <c r="AN63" s="104">
        <v>0</v>
      </c>
      <c r="AO63" s="104">
        <v>0</v>
      </c>
      <c r="AP63" s="104">
        <v>2145</v>
      </c>
      <c r="AQ63" s="104">
        <v>2145</v>
      </c>
      <c r="AR63" s="104">
        <v>0</v>
      </c>
      <c r="AS63" s="189">
        <v>47059</v>
      </c>
      <c r="AT63" s="189">
        <v>4152</v>
      </c>
      <c r="AU63" s="189">
        <v>0</v>
      </c>
    </row>
    <row r="64" spans="1:47" x14ac:dyDescent="0.2">
      <c r="A64" s="96" t="s">
        <v>639</v>
      </c>
      <c r="B64" t="s">
        <v>518</v>
      </c>
      <c r="C64" t="s">
        <v>640</v>
      </c>
      <c r="D64" s="77">
        <v>1398</v>
      </c>
      <c r="E64" s="77">
        <v>0</v>
      </c>
      <c r="F64" s="77">
        <v>0</v>
      </c>
      <c r="G64" s="77">
        <v>16697</v>
      </c>
      <c r="H64" s="77">
        <v>3400</v>
      </c>
      <c r="I64" s="77">
        <v>13297</v>
      </c>
      <c r="J64" s="77">
        <v>13297</v>
      </c>
      <c r="K64" s="77">
        <v>0</v>
      </c>
      <c r="L64" s="77">
        <v>12575</v>
      </c>
      <c r="M64" s="77">
        <v>9960</v>
      </c>
      <c r="N64" s="77">
        <v>11940</v>
      </c>
      <c r="O64" s="77">
        <v>635</v>
      </c>
      <c r="P64" s="77">
        <v>2115</v>
      </c>
      <c r="Q64" s="77">
        <v>1480</v>
      </c>
      <c r="R64" s="77">
        <v>0</v>
      </c>
      <c r="S64" s="188">
        <v>4955</v>
      </c>
      <c r="T64" s="188">
        <v>4955</v>
      </c>
      <c r="U64" s="77">
        <v>1170</v>
      </c>
      <c r="V64" s="77">
        <v>825</v>
      </c>
      <c r="W64" s="77">
        <v>560</v>
      </c>
      <c r="X64" s="77">
        <v>610</v>
      </c>
      <c r="Y64" s="77">
        <v>738</v>
      </c>
      <c r="Z64" s="77">
        <v>128</v>
      </c>
      <c r="AA64" s="77">
        <v>0</v>
      </c>
      <c r="AB64" s="77">
        <v>381</v>
      </c>
      <c r="AC64" s="77">
        <v>423</v>
      </c>
      <c r="AD64" s="77">
        <v>0</v>
      </c>
      <c r="AE64" s="77">
        <v>11440</v>
      </c>
      <c r="AF64" s="77">
        <v>789</v>
      </c>
      <c r="AG64" s="27">
        <v>0</v>
      </c>
      <c r="AH64" s="27">
        <v>0</v>
      </c>
      <c r="AI64" s="27">
        <v>0</v>
      </c>
      <c r="AJ64" s="27">
        <v>789</v>
      </c>
      <c r="AK64" s="27">
        <v>0</v>
      </c>
      <c r="AL64" s="27">
        <v>0</v>
      </c>
      <c r="AM64" s="27">
        <f t="shared" si="0"/>
        <v>789</v>
      </c>
      <c r="AN64" s="27">
        <v>0</v>
      </c>
      <c r="AO64" s="27">
        <v>0</v>
      </c>
      <c r="AP64" s="27">
        <v>2610</v>
      </c>
      <c r="AQ64" s="27">
        <v>0</v>
      </c>
      <c r="AR64" s="190">
        <v>2610</v>
      </c>
      <c r="AS64" s="190">
        <v>59241</v>
      </c>
      <c r="AT64" s="190">
        <v>7104</v>
      </c>
      <c r="AU64" s="190">
        <v>7104</v>
      </c>
    </row>
    <row r="65" spans="1:47" x14ac:dyDescent="0.2">
      <c r="A65" s="96" t="s">
        <v>641</v>
      </c>
      <c r="B65" t="s">
        <v>518</v>
      </c>
      <c r="C65" t="s">
        <v>642</v>
      </c>
      <c r="D65" s="78">
        <v>1399</v>
      </c>
      <c r="E65" s="78">
        <v>0</v>
      </c>
      <c r="F65" s="82">
        <v>0</v>
      </c>
      <c r="G65" s="78">
        <v>14051</v>
      </c>
      <c r="H65" s="78">
        <v>14051</v>
      </c>
      <c r="I65" s="78">
        <v>0</v>
      </c>
      <c r="J65" s="78">
        <v>0</v>
      </c>
      <c r="K65" s="78">
        <v>0</v>
      </c>
      <c r="L65" s="78">
        <v>13725</v>
      </c>
      <c r="M65" s="78">
        <v>9760</v>
      </c>
      <c r="N65" s="78">
        <v>13725</v>
      </c>
      <c r="O65" s="78">
        <v>0</v>
      </c>
      <c r="P65" s="78">
        <v>1080</v>
      </c>
      <c r="Q65" s="78">
        <v>1080</v>
      </c>
      <c r="R65" s="78">
        <v>0</v>
      </c>
      <c r="S65" s="187">
        <v>3155</v>
      </c>
      <c r="T65" s="187">
        <v>3155</v>
      </c>
      <c r="U65" s="78">
        <v>1341</v>
      </c>
      <c r="V65" s="78">
        <v>810</v>
      </c>
      <c r="W65" s="78">
        <v>300</v>
      </c>
      <c r="X65" s="78">
        <v>1041</v>
      </c>
      <c r="Y65" s="78">
        <v>1041</v>
      </c>
      <c r="Z65" s="78">
        <v>90</v>
      </c>
      <c r="AA65" s="78">
        <v>0</v>
      </c>
      <c r="AB65" s="78">
        <v>317</v>
      </c>
      <c r="AC65" s="78">
        <v>227</v>
      </c>
      <c r="AD65" s="78">
        <v>0</v>
      </c>
      <c r="AE65" s="78">
        <v>10900</v>
      </c>
      <c r="AF65" s="78">
        <v>789</v>
      </c>
      <c r="AG65" s="104">
        <v>0</v>
      </c>
      <c r="AH65" s="104">
        <v>0</v>
      </c>
      <c r="AI65" s="104">
        <v>0</v>
      </c>
      <c r="AJ65" s="104">
        <v>789</v>
      </c>
      <c r="AK65" s="104">
        <v>0</v>
      </c>
      <c r="AL65" s="104">
        <v>0</v>
      </c>
      <c r="AM65" s="104">
        <f t="shared" si="0"/>
        <v>789</v>
      </c>
      <c r="AN65" s="104">
        <v>0</v>
      </c>
      <c r="AO65" s="104">
        <v>0</v>
      </c>
      <c r="AP65" s="104">
        <v>2165</v>
      </c>
      <c r="AQ65" s="104">
        <v>2165</v>
      </c>
      <c r="AR65" s="104">
        <v>0</v>
      </c>
      <c r="AS65" s="189">
        <v>53064</v>
      </c>
      <c r="AT65" s="189">
        <v>7692</v>
      </c>
      <c r="AU65" s="189">
        <v>7692</v>
      </c>
    </row>
    <row r="66" spans="1:47" x14ac:dyDescent="0.2">
      <c r="A66" s="96" t="s">
        <v>643</v>
      </c>
      <c r="B66" t="s">
        <v>518</v>
      </c>
      <c r="C66" t="s">
        <v>644</v>
      </c>
      <c r="D66" s="77">
        <v>1400</v>
      </c>
      <c r="E66" s="77">
        <v>0</v>
      </c>
      <c r="F66" s="77">
        <v>0</v>
      </c>
      <c r="G66" s="77">
        <v>47050</v>
      </c>
      <c r="H66" s="77">
        <v>47050</v>
      </c>
      <c r="I66" s="77">
        <v>0</v>
      </c>
      <c r="J66" s="77">
        <v>0</v>
      </c>
      <c r="K66" s="77">
        <v>0</v>
      </c>
      <c r="L66" s="77">
        <v>62600</v>
      </c>
      <c r="M66" s="77">
        <v>40670</v>
      </c>
      <c r="N66" s="77">
        <v>0</v>
      </c>
      <c r="O66" s="77">
        <v>62600</v>
      </c>
      <c r="P66" s="77">
        <v>52220</v>
      </c>
      <c r="Q66" s="77">
        <v>0</v>
      </c>
      <c r="R66" s="77">
        <v>0</v>
      </c>
      <c r="S66" s="77">
        <v>0</v>
      </c>
      <c r="T66" s="77">
        <v>0</v>
      </c>
      <c r="U66" s="77">
        <v>6325</v>
      </c>
      <c r="V66" s="77">
        <v>3358</v>
      </c>
      <c r="W66" s="77">
        <v>319</v>
      </c>
      <c r="X66" s="77">
        <v>6006</v>
      </c>
      <c r="Y66" s="77">
        <v>1423</v>
      </c>
      <c r="Z66" s="77">
        <v>0</v>
      </c>
      <c r="AA66" s="77">
        <v>0</v>
      </c>
      <c r="AB66" s="77">
        <v>0</v>
      </c>
      <c r="AC66" s="77">
        <v>0</v>
      </c>
      <c r="AD66" s="77">
        <v>0</v>
      </c>
      <c r="AE66" s="77">
        <v>42930</v>
      </c>
      <c r="AF66" s="77">
        <v>1509</v>
      </c>
      <c r="AG66" s="27">
        <v>0</v>
      </c>
      <c r="AH66" s="27">
        <v>0</v>
      </c>
      <c r="AI66" s="27">
        <v>0</v>
      </c>
      <c r="AJ66" s="27">
        <v>1509</v>
      </c>
      <c r="AK66" s="27">
        <v>0</v>
      </c>
      <c r="AL66" s="27">
        <v>0</v>
      </c>
      <c r="AM66" s="27">
        <f t="shared" si="0"/>
        <v>1509</v>
      </c>
      <c r="AN66" s="27">
        <v>0</v>
      </c>
      <c r="AO66" s="27">
        <v>0</v>
      </c>
      <c r="AP66" s="27">
        <v>6944</v>
      </c>
      <c r="AQ66" s="27">
        <v>0</v>
      </c>
      <c r="AR66" s="190">
        <v>6944</v>
      </c>
      <c r="AS66" s="190">
        <v>155955</v>
      </c>
      <c r="AT66" s="190">
        <v>33692</v>
      </c>
      <c r="AU66" s="190">
        <v>33692</v>
      </c>
    </row>
    <row r="67" spans="1:47" x14ac:dyDescent="0.2">
      <c r="A67" s="96" t="s">
        <v>645</v>
      </c>
      <c r="B67" t="s">
        <v>518</v>
      </c>
      <c r="C67" t="s">
        <v>646</v>
      </c>
      <c r="D67" s="78">
        <v>1401</v>
      </c>
      <c r="E67" s="78">
        <v>0</v>
      </c>
      <c r="F67" s="82">
        <v>0</v>
      </c>
      <c r="G67" s="78">
        <v>33260</v>
      </c>
      <c r="H67" s="78">
        <v>33260</v>
      </c>
      <c r="I67" s="78">
        <v>0</v>
      </c>
      <c r="J67" s="78">
        <v>0</v>
      </c>
      <c r="K67" s="78">
        <v>0</v>
      </c>
      <c r="L67" s="78">
        <v>24820</v>
      </c>
      <c r="M67" s="78">
        <v>17290</v>
      </c>
      <c r="N67" s="78">
        <v>23440</v>
      </c>
      <c r="O67" s="78">
        <v>1380</v>
      </c>
      <c r="P67" s="78">
        <v>5140</v>
      </c>
      <c r="Q67" s="78">
        <v>3760</v>
      </c>
      <c r="R67" s="78">
        <v>0</v>
      </c>
      <c r="S67" s="187">
        <v>7980</v>
      </c>
      <c r="T67" s="187">
        <v>7980</v>
      </c>
      <c r="U67" s="78">
        <v>2441</v>
      </c>
      <c r="V67" s="78">
        <v>1436</v>
      </c>
      <c r="W67" s="78">
        <v>604</v>
      </c>
      <c r="X67" s="78">
        <v>1837</v>
      </c>
      <c r="Y67" s="78">
        <v>1930</v>
      </c>
      <c r="Z67" s="78">
        <v>305</v>
      </c>
      <c r="AA67" s="78">
        <v>0</v>
      </c>
      <c r="AB67" s="78">
        <v>0</v>
      </c>
      <c r="AC67" s="78">
        <v>534</v>
      </c>
      <c r="AD67" s="78">
        <v>0</v>
      </c>
      <c r="AE67" s="78">
        <v>21050</v>
      </c>
      <c r="AF67" s="78">
        <v>1029</v>
      </c>
      <c r="AG67" s="104">
        <v>0</v>
      </c>
      <c r="AH67" s="104">
        <v>0</v>
      </c>
      <c r="AI67" s="104">
        <v>0</v>
      </c>
      <c r="AJ67" s="104">
        <v>1029</v>
      </c>
      <c r="AK67" s="104">
        <v>0</v>
      </c>
      <c r="AL67" s="104">
        <v>0</v>
      </c>
      <c r="AM67" s="104">
        <f t="shared" ref="AM67:AM130" si="1">IF(OR(AG67&lt;&gt;0,AL67&lt;&gt;0),0,AF67)</f>
        <v>1029</v>
      </c>
      <c r="AN67" s="104">
        <v>0</v>
      </c>
      <c r="AO67" s="104">
        <v>0</v>
      </c>
      <c r="AP67" s="104">
        <v>5186</v>
      </c>
      <c r="AQ67" s="104">
        <v>0</v>
      </c>
      <c r="AR67" s="189">
        <v>5186</v>
      </c>
      <c r="AS67" s="189">
        <v>121064</v>
      </c>
      <c r="AT67" s="189">
        <v>20806</v>
      </c>
      <c r="AU67" s="189">
        <v>20806</v>
      </c>
    </row>
    <row r="68" spans="1:47" x14ac:dyDescent="0.2">
      <c r="A68" s="96" t="s">
        <v>647</v>
      </c>
      <c r="B68" t="s">
        <v>518</v>
      </c>
      <c r="C68" t="s">
        <v>648</v>
      </c>
      <c r="D68" s="77">
        <v>1402</v>
      </c>
      <c r="E68" s="77">
        <v>0</v>
      </c>
      <c r="F68" s="77">
        <v>0</v>
      </c>
      <c r="G68" s="77">
        <v>55850</v>
      </c>
      <c r="H68" s="77">
        <v>17307</v>
      </c>
      <c r="I68" s="77">
        <v>38543</v>
      </c>
      <c r="J68" s="77">
        <v>38543</v>
      </c>
      <c r="K68" s="77">
        <v>0</v>
      </c>
      <c r="L68" s="77">
        <v>71045</v>
      </c>
      <c r="M68" s="77">
        <v>56540</v>
      </c>
      <c r="N68" s="77">
        <v>71045</v>
      </c>
      <c r="O68" s="77">
        <v>0</v>
      </c>
      <c r="P68" s="77">
        <v>12140</v>
      </c>
      <c r="Q68" s="77">
        <v>12140</v>
      </c>
      <c r="R68" s="77">
        <v>0</v>
      </c>
      <c r="S68" s="188">
        <v>11275</v>
      </c>
      <c r="T68" s="188">
        <v>11275</v>
      </c>
      <c r="U68" s="77">
        <v>6624</v>
      </c>
      <c r="V68" s="77">
        <v>4698</v>
      </c>
      <c r="W68" s="77">
        <v>4360</v>
      </c>
      <c r="X68" s="77">
        <v>2264</v>
      </c>
      <c r="Y68" s="77">
        <v>3286</v>
      </c>
      <c r="Z68" s="77">
        <v>1022</v>
      </c>
      <c r="AA68" s="77">
        <v>0</v>
      </c>
      <c r="AB68" s="77">
        <v>597</v>
      </c>
      <c r="AC68" s="77">
        <v>627</v>
      </c>
      <c r="AD68" s="77">
        <v>0</v>
      </c>
      <c r="AE68" s="77">
        <v>69420</v>
      </c>
      <c r="AF68" s="77">
        <v>1269</v>
      </c>
      <c r="AG68" s="27">
        <v>0</v>
      </c>
      <c r="AH68" s="27">
        <v>0</v>
      </c>
      <c r="AI68" s="27">
        <v>0</v>
      </c>
      <c r="AJ68" s="27">
        <v>1269</v>
      </c>
      <c r="AK68" s="27">
        <v>0</v>
      </c>
      <c r="AL68" s="27">
        <v>0</v>
      </c>
      <c r="AM68" s="27">
        <f t="shared" si="1"/>
        <v>1269</v>
      </c>
      <c r="AN68" s="27">
        <v>0</v>
      </c>
      <c r="AO68" s="27">
        <v>0</v>
      </c>
      <c r="AP68" s="27">
        <v>8574</v>
      </c>
      <c r="AQ68" s="27">
        <v>8574</v>
      </c>
      <c r="AR68" s="27">
        <v>0</v>
      </c>
      <c r="AS68" s="190">
        <v>197097</v>
      </c>
      <c r="AT68" s="190">
        <v>42692</v>
      </c>
      <c r="AU68" s="190">
        <v>42692</v>
      </c>
    </row>
    <row r="69" spans="1:47" x14ac:dyDescent="0.2">
      <c r="A69" s="96" t="s">
        <v>649</v>
      </c>
      <c r="B69" t="s">
        <v>518</v>
      </c>
      <c r="C69" t="s">
        <v>650</v>
      </c>
      <c r="D69" s="78">
        <v>1403</v>
      </c>
      <c r="E69" s="78">
        <v>31</v>
      </c>
      <c r="F69" s="82">
        <v>0</v>
      </c>
      <c r="G69" s="78">
        <v>3721</v>
      </c>
      <c r="H69" s="78">
        <v>0</v>
      </c>
      <c r="I69" s="78">
        <v>3721</v>
      </c>
      <c r="J69" s="78">
        <v>3721</v>
      </c>
      <c r="K69" s="78">
        <v>0</v>
      </c>
      <c r="L69" s="78">
        <v>8985</v>
      </c>
      <c r="M69" s="78">
        <v>6990</v>
      </c>
      <c r="N69" s="78">
        <v>8985</v>
      </c>
      <c r="O69" s="78">
        <v>0</v>
      </c>
      <c r="P69" s="78">
        <v>0</v>
      </c>
      <c r="Q69" s="78">
        <v>1340</v>
      </c>
      <c r="R69" s="78">
        <v>0</v>
      </c>
      <c r="S69" s="78">
        <v>995</v>
      </c>
      <c r="T69" s="78">
        <v>0</v>
      </c>
      <c r="U69" s="78">
        <v>845</v>
      </c>
      <c r="V69" s="78">
        <v>578</v>
      </c>
      <c r="W69" s="78">
        <v>845</v>
      </c>
      <c r="X69" s="78">
        <v>0</v>
      </c>
      <c r="Y69" s="78">
        <v>0</v>
      </c>
      <c r="Z69" s="78">
        <v>113</v>
      </c>
      <c r="AA69" s="78">
        <v>0</v>
      </c>
      <c r="AB69" s="78">
        <v>0</v>
      </c>
      <c r="AC69" s="78">
        <v>0</v>
      </c>
      <c r="AD69" s="78">
        <v>0</v>
      </c>
      <c r="AE69" s="78">
        <v>8120</v>
      </c>
      <c r="AF69" s="78">
        <v>789</v>
      </c>
      <c r="AG69" s="104">
        <v>0</v>
      </c>
      <c r="AH69" s="104">
        <v>0</v>
      </c>
      <c r="AI69" s="104">
        <v>0</v>
      </c>
      <c r="AJ69" s="104">
        <v>789</v>
      </c>
      <c r="AK69" s="104">
        <v>0</v>
      </c>
      <c r="AL69" s="104">
        <v>0</v>
      </c>
      <c r="AM69" s="104">
        <f t="shared" si="1"/>
        <v>789</v>
      </c>
      <c r="AN69" s="104">
        <v>0</v>
      </c>
      <c r="AO69" s="104">
        <v>0</v>
      </c>
      <c r="AP69" s="104">
        <v>546</v>
      </c>
      <c r="AQ69" s="104">
        <v>546</v>
      </c>
      <c r="AR69" s="104">
        <v>0</v>
      </c>
      <c r="AS69" s="189">
        <v>13471</v>
      </c>
      <c r="AT69" s="189">
        <v>4256</v>
      </c>
      <c r="AU69" s="189">
        <v>4256</v>
      </c>
    </row>
    <row r="70" spans="1:47" x14ac:dyDescent="0.2">
      <c r="A70" s="96" t="s">
        <v>651</v>
      </c>
      <c r="B70" t="s">
        <v>518</v>
      </c>
      <c r="C70" t="s">
        <v>652</v>
      </c>
      <c r="D70" s="77">
        <v>1404</v>
      </c>
      <c r="E70" s="77">
        <v>0</v>
      </c>
      <c r="F70" s="77">
        <v>0</v>
      </c>
      <c r="G70" s="77">
        <v>9222</v>
      </c>
      <c r="H70" s="77">
        <v>9222</v>
      </c>
      <c r="I70" s="77">
        <v>0</v>
      </c>
      <c r="J70" s="77">
        <v>0</v>
      </c>
      <c r="K70" s="77">
        <v>0</v>
      </c>
      <c r="L70" s="77">
        <v>4625</v>
      </c>
      <c r="M70" s="77">
        <v>3580</v>
      </c>
      <c r="N70" s="77">
        <v>4625</v>
      </c>
      <c r="O70" s="77">
        <v>0</v>
      </c>
      <c r="P70" s="77">
        <v>0</v>
      </c>
      <c r="Q70" s="77">
        <v>900</v>
      </c>
      <c r="R70" s="77">
        <v>0</v>
      </c>
      <c r="S70" s="77">
        <v>0</v>
      </c>
      <c r="T70" s="77">
        <v>0</v>
      </c>
      <c r="U70" s="77">
        <v>430</v>
      </c>
      <c r="V70" s="77">
        <v>295</v>
      </c>
      <c r="W70" s="77">
        <v>430</v>
      </c>
      <c r="X70" s="77">
        <v>0</v>
      </c>
      <c r="Y70" s="77">
        <v>75</v>
      </c>
      <c r="Z70" s="77">
        <v>75</v>
      </c>
      <c r="AA70" s="77">
        <v>0</v>
      </c>
      <c r="AB70" s="77">
        <v>0</v>
      </c>
      <c r="AC70" s="77">
        <v>0</v>
      </c>
      <c r="AD70" s="77">
        <v>0</v>
      </c>
      <c r="AE70" s="77">
        <v>4480</v>
      </c>
      <c r="AF70" s="77">
        <v>789</v>
      </c>
      <c r="AG70" s="27">
        <v>0</v>
      </c>
      <c r="AH70" s="27">
        <v>0</v>
      </c>
      <c r="AI70" s="27">
        <v>0</v>
      </c>
      <c r="AJ70" s="27">
        <v>789</v>
      </c>
      <c r="AK70" s="27">
        <v>0</v>
      </c>
      <c r="AL70" s="27">
        <v>0</v>
      </c>
      <c r="AM70" s="27">
        <f t="shared" si="1"/>
        <v>789</v>
      </c>
      <c r="AN70" s="27">
        <v>0</v>
      </c>
      <c r="AO70" s="27">
        <v>0</v>
      </c>
      <c r="AP70" s="27">
        <v>1506</v>
      </c>
      <c r="AQ70" s="27">
        <v>0</v>
      </c>
      <c r="AR70" s="190">
        <v>1506</v>
      </c>
      <c r="AS70" s="190">
        <v>32909</v>
      </c>
      <c r="AT70" s="190">
        <v>3363</v>
      </c>
      <c r="AU70" s="190">
        <v>3363</v>
      </c>
    </row>
    <row r="71" spans="1:47" x14ac:dyDescent="0.2">
      <c r="A71" s="96" t="s">
        <v>653</v>
      </c>
      <c r="B71" t="s">
        <v>518</v>
      </c>
      <c r="C71" t="s">
        <v>654</v>
      </c>
      <c r="D71" s="78">
        <v>1405</v>
      </c>
      <c r="E71" s="78">
        <v>0</v>
      </c>
      <c r="F71" s="82">
        <v>0</v>
      </c>
      <c r="G71" s="78">
        <v>16249</v>
      </c>
      <c r="H71" s="78">
        <v>0</v>
      </c>
      <c r="I71" s="78">
        <v>16249</v>
      </c>
      <c r="J71" s="78">
        <v>16249</v>
      </c>
      <c r="K71" s="78">
        <v>0</v>
      </c>
      <c r="L71" s="78">
        <v>12505</v>
      </c>
      <c r="M71" s="78">
        <v>10490</v>
      </c>
      <c r="N71" s="78">
        <v>0</v>
      </c>
      <c r="O71" s="78">
        <v>12505</v>
      </c>
      <c r="P71" s="78">
        <v>10970</v>
      </c>
      <c r="Q71" s="78">
        <v>480</v>
      </c>
      <c r="R71" s="78">
        <v>0</v>
      </c>
      <c r="S71" s="187">
        <v>5620</v>
      </c>
      <c r="T71" s="187">
        <v>3605</v>
      </c>
      <c r="U71" s="78">
        <v>1132</v>
      </c>
      <c r="V71" s="78">
        <v>871</v>
      </c>
      <c r="W71" s="78">
        <v>0</v>
      </c>
      <c r="X71" s="78">
        <v>1132</v>
      </c>
      <c r="Y71" s="78">
        <v>507</v>
      </c>
      <c r="Z71" s="78">
        <v>37</v>
      </c>
      <c r="AA71" s="78">
        <v>0</v>
      </c>
      <c r="AB71" s="78">
        <v>81</v>
      </c>
      <c r="AC71" s="78">
        <v>287</v>
      </c>
      <c r="AD71" s="78">
        <v>0</v>
      </c>
      <c r="AE71" s="78">
        <v>13400</v>
      </c>
      <c r="AF71" s="78">
        <v>789</v>
      </c>
      <c r="AG71" s="104">
        <v>0</v>
      </c>
      <c r="AH71" s="104">
        <v>0</v>
      </c>
      <c r="AI71" s="104">
        <v>0</v>
      </c>
      <c r="AJ71" s="104">
        <v>789</v>
      </c>
      <c r="AK71" s="104">
        <v>0</v>
      </c>
      <c r="AL71" s="104">
        <v>0</v>
      </c>
      <c r="AM71" s="104">
        <f t="shared" si="1"/>
        <v>789</v>
      </c>
      <c r="AN71" s="104">
        <v>0</v>
      </c>
      <c r="AO71" s="104">
        <v>0</v>
      </c>
      <c r="AP71" s="104">
        <v>2590</v>
      </c>
      <c r="AQ71" s="104">
        <v>2590</v>
      </c>
      <c r="AR71" s="104">
        <v>0</v>
      </c>
      <c r="AS71" s="189">
        <v>58684</v>
      </c>
      <c r="AT71" s="189">
        <v>7456</v>
      </c>
      <c r="AU71" s="189">
        <v>7456</v>
      </c>
    </row>
    <row r="72" spans="1:47" x14ac:dyDescent="0.2">
      <c r="A72" s="96" t="s">
        <v>655</v>
      </c>
      <c r="B72" t="s">
        <v>518</v>
      </c>
      <c r="C72" t="s">
        <v>656</v>
      </c>
      <c r="D72" s="77">
        <v>1406</v>
      </c>
      <c r="E72" s="77">
        <v>56</v>
      </c>
      <c r="F72" s="77">
        <v>0</v>
      </c>
      <c r="G72" s="77">
        <v>21340</v>
      </c>
      <c r="H72" s="77">
        <v>21340</v>
      </c>
      <c r="I72" s="77">
        <v>0</v>
      </c>
      <c r="J72" s="77">
        <v>0</v>
      </c>
      <c r="K72" s="77">
        <v>0</v>
      </c>
      <c r="L72" s="77">
        <v>21560</v>
      </c>
      <c r="M72" s="77">
        <v>18530</v>
      </c>
      <c r="N72" s="77">
        <v>21560</v>
      </c>
      <c r="O72" s="77">
        <v>0</v>
      </c>
      <c r="P72" s="77">
        <v>4190</v>
      </c>
      <c r="Q72" s="77">
        <v>4190</v>
      </c>
      <c r="R72" s="77">
        <v>0</v>
      </c>
      <c r="S72" s="188">
        <v>7210</v>
      </c>
      <c r="T72" s="188">
        <v>7210</v>
      </c>
      <c r="U72" s="77">
        <v>1934</v>
      </c>
      <c r="V72" s="77">
        <v>1538</v>
      </c>
      <c r="W72" s="77">
        <v>214</v>
      </c>
      <c r="X72" s="77">
        <v>1720</v>
      </c>
      <c r="Y72" s="77">
        <v>744</v>
      </c>
      <c r="Z72" s="77">
        <v>345</v>
      </c>
      <c r="AA72" s="77">
        <v>0</v>
      </c>
      <c r="AB72" s="77">
        <v>57</v>
      </c>
      <c r="AC72" s="77">
        <v>582</v>
      </c>
      <c r="AD72" s="77">
        <v>0</v>
      </c>
      <c r="AE72" s="77">
        <v>22720</v>
      </c>
      <c r="AF72" s="77">
        <v>789</v>
      </c>
      <c r="AG72" s="27">
        <v>0</v>
      </c>
      <c r="AH72" s="27">
        <v>0</v>
      </c>
      <c r="AI72" s="27">
        <v>0</v>
      </c>
      <c r="AJ72" s="27">
        <v>789</v>
      </c>
      <c r="AK72" s="27">
        <v>0</v>
      </c>
      <c r="AL72" s="27">
        <v>0</v>
      </c>
      <c r="AM72" s="27">
        <f t="shared" si="1"/>
        <v>789</v>
      </c>
      <c r="AN72" s="27">
        <v>0</v>
      </c>
      <c r="AO72" s="27">
        <v>0</v>
      </c>
      <c r="AP72" s="27">
        <v>3387</v>
      </c>
      <c r="AQ72" s="27">
        <v>3387</v>
      </c>
      <c r="AR72" s="27">
        <v>0</v>
      </c>
      <c r="AS72" s="190">
        <v>77298</v>
      </c>
      <c r="AT72" s="190">
        <v>10306</v>
      </c>
      <c r="AU72" s="190">
        <v>10306</v>
      </c>
    </row>
    <row r="73" spans="1:47" x14ac:dyDescent="0.2">
      <c r="A73" s="96" t="s">
        <v>657</v>
      </c>
      <c r="B73" t="s">
        <v>518</v>
      </c>
      <c r="C73" t="s">
        <v>658</v>
      </c>
      <c r="D73" s="78">
        <v>1407</v>
      </c>
      <c r="E73" s="78">
        <v>0</v>
      </c>
      <c r="F73" s="82">
        <v>0</v>
      </c>
      <c r="G73" s="78">
        <v>23732</v>
      </c>
      <c r="H73" s="78">
        <v>1266</v>
      </c>
      <c r="I73" s="78">
        <v>22466</v>
      </c>
      <c r="J73" s="78">
        <v>22466</v>
      </c>
      <c r="K73" s="78">
        <v>0</v>
      </c>
      <c r="L73" s="78">
        <v>21100</v>
      </c>
      <c r="M73" s="78">
        <v>17370</v>
      </c>
      <c r="N73" s="78">
        <v>21100</v>
      </c>
      <c r="O73" s="78">
        <v>0</v>
      </c>
      <c r="P73" s="78">
        <v>3970</v>
      </c>
      <c r="Q73" s="78">
        <v>3970</v>
      </c>
      <c r="R73" s="78">
        <v>0</v>
      </c>
      <c r="S73" s="187">
        <v>4030</v>
      </c>
      <c r="T73" s="187">
        <v>4030</v>
      </c>
      <c r="U73" s="78">
        <v>1920</v>
      </c>
      <c r="V73" s="78">
        <v>1431</v>
      </c>
      <c r="W73" s="78">
        <v>1672</v>
      </c>
      <c r="X73" s="78">
        <v>248</v>
      </c>
      <c r="Y73" s="78">
        <v>0</v>
      </c>
      <c r="Z73" s="78">
        <v>339</v>
      </c>
      <c r="AA73" s="78">
        <v>0</v>
      </c>
      <c r="AB73" s="78">
        <v>0</v>
      </c>
      <c r="AC73" s="78">
        <v>165</v>
      </c>
      <c r="AD73" s="78">
        <v>0</v>
      </c>
      <c r="AE73" s="78">
        <v>21340</v>
      </c>
      <c r="AF73" s="78">
        <v>789</v>
      </c>
      <c r="AG73" s="104">
        <v>0</v>
      </c>
      <c r="AH73" s="104">
        <v>0</v>
      </c>
      <c r="AI73" s="104">
        <v>0</v>
      </c>
      <c r="AJ73" s="104">
        <v>789</v>
      </c>
      <c r="AK73" s="104">
        <v>0</v>
      </c>
      <c r="AL73" s="104">
        <v>0</v>
      </c>
      <c r="AM73" s="104">
        <f t="shared" si="1"/>
        <v>789</v>
      </c>
      <c r="AN73" s="104">
        <v>0</v>
      </c>
      <c r="AO73" s="104">
        <v>0</v>
      </c>
      <c r="AP73" s="104">
        <v>3732</v>
      </c>
      <c r="AQ73" s="104">
        <v>3732</v>
      </c>
      <c r="AR73" s="104">
        <v>0</v>
      </c>
      <c r="AS73" s="189">
        <v>86143</v>
      </c>
      <c r="AT73" s="189">
        <v>13084</v>
      </c>
      <c r="AU73" s="189">
        <v>1655</v>
      </c>
    </row>
    <row r="74" spans="1:47" x14ac:dyDescent="0.2">
      <c r="A74" s="96" t="s">
        <v>659</v>
      </c>
      <c r="B74" t="s">
        <v>518</v>
      </c>
      <c r="C74" t="s">
        <v>660</v>
      </c>
      <c r="D74" s="77">
        <v>1408</v>
      </c>
      <c r="E74" s="77">
        <v>0</v>
      </c>
      <c r="F74" s="77">
        <v>0</v>
      </c>
      <c r="G74" s="77">
        <v>79938</v>
      </c>
      <c r="H74" s="77">
        <v>79938</v>
      </c>
      <c r="I74" s="77">
        <v>0</v>
      </c>
      <c r="J74" s="77">
        <v>0</v>
      </c>
      <c r="K74" s="77">
        <v>0</v>
      </c>
      <c r="L74" s="77">
        <v>102720</v>
      </c>
      <c r="M74" s="77">
        <v>80780</v>
      </c>
      <c r="N74" s="77">
        <v>102720</v>
      </c>
      <c r="O74" s="77">
        <v>0</v>
      </c>
      <c r="P74" s="77">
        <v>13050</v>
      </c>
      <c r="Q74" s="77">
        <v>13050</v>
      </c>
      <c r="R74" s="77">
        <v>0</v>
      </c>
      <c r="S74" s="188">
        <v>13850</v>
      </c>
      <c r="T74" s="188">
        <v>13850</v>
      </c>
      <c r="U74" s="77">
        <v>9584</v>
      </c>
      <c r="V74" s="77">
        <v>6683</v>
      </c>
      <c r="W74" s="77">
        <v>9584</v>
      </c>
      <c r="X74" s="77">
        <v>0</v>
      </c>
      <c r="Y74" s="77">
        <v>1100</v>
      </c>
      <c r="Z74" s="77">
        <v>1100</v>
      </c>
      <c r="AA74" s="77">
        <v>0</v>
      </c>
      <c r="AB74" s="77">
        <v>630</v>
      </c>
      <c r="AC74" s="77">
        <v>630</v>
      </c>
      <c r="AD74" s="77">
        <v>0</v>
      </c>
      <c r="AE74" s="77">
        <v>98520</v>
      </c>
      <c r="AF74" s="77">
        <v>1509</v>
      </c>
      <c r="AG74" s="27">
        <v>0</v>
      </c>
      <c r="AH74" s="27">
        <v>0</v>
      </c>
      <c r="AI74" s="27">
        <v>0</v>
      </c>
      <c r="AJ74" s="27">
        <v>1509</v>
      </c>
      <c r="AK74" s="27">
        <v>0</v>
      </c>
      <c r="AL74" s="27">
        <v>0</v>
      </c>
      <c r="AM74" s="27">
        <f t="shared" si="1"/>
        <v>1509</v>
      </c>
      <c r="AN74" s="27">
        <v>0</v>
      </c>
      <c r="AO74" s="27">
        <v>0</v>
      </c>
      <c r="AP74" s="27">
        <v>12131</v>
      </c>
      <c r="AQ74" s="27">
        <v>12131</v>
      </c>
      <c r="AR74" s="27">
        <v>0</v>
      </c>
      <c r="AS74" s="190">
        <v>294153</v>
      </c>
      <c r="AT74" s="190">
        <v>69828</v>
      </c>
      <c r="AU74" s="190">
        <v>69828</v>
      </c>
    </row>
    <row r="75" spans="1:47" x14ac:dyDescent="0.2">
      <c r="A75" s="96" t="s">
        <v>661</v>
      </c>
      <c r="B75" t="s">
        <v>518</v>
      </c>
      <c r="C75" t="s">
        <v>662</v>
      </c>
      <c r="D75" s="78">
        <v>1409</v>
      </c>
      <c r="E75" s="78">
        <v>9</v>
      </c>
      <c r="F75" s="82">
        <v>0</v>
      </c>
      <c r="G75" s="78">
        <v>8933</v>
      </c>
      <c r="H75" s="78">
        <v>8933</v>
      </c>
      <c r="I75" s="78">
        <v>0</v>
      </c>
      <c r="J75" s="78">
        <v>0</v>
      </c>
      <c r="K75" s="78">
        <v>0</v>
      </c>
      <c r="L75" s="78">
        <v>5545</v>
      </c>
      <c r="M75" s="78">
        <v>4180</v>
      </c>
      <c r="N75" s="78">
        <v>5545</v>
      </c>
      <c r="O75" s="78">
        <v>0</v>
      </c>
      <c r="P75" s="78">
        <v>1440</v>
      </c>
      <c r="Q75" s="78">
        <v>1440</v>
      </c>
      <c r="R75" s="78">
        <v>0</v>
      </c>
      <c r="S75" s="187">
        <v>1735</v>
      </c>
      <c r="T75" s="187">
        <v>1735</v>
      </c>
      <c r="U75" s="78">
        <v>523</v>
      </c>
      <c r="V75" s="78">
        <v>343</v>
      </c>
      <c r="W75" s="78">
        <v>523</v>
      </c>
      <c r="X75" s="78">
        <v>0</v>
      </c>
      <c r="Y75" s="78">
        <v>127</v>
      </c>
      <c r="Z75" s="78">
        <v>127</v>
      </c>
      <c r="AA75" s="78">
        <v>0</v>
      </c>
      <c r="AB75" s="78">
        <v>114</v>
      </c>
      <c r="AC75" s="78">
        <v>114</v>
      </c>
      <c r="AD75" s="78">
        <v>0</v>
      </c>
      <c r="AE75" s="78">
        <v>5620</v>
      </c>
      <c r="AF75" s="78">
        <v>789</v>
      </c>
      <c r="AG75" s="104">
        <v>0</v>
      </c>
      <c r="AH75" s="104">
        <v>0</v>
      </c>
      <c r="AI75" s="104">
        <v>0</v>
      </c>
      <c r="AJ75" s="104">
        <v>789</v>
      </c>
      <c r="AK75" s="104">
        <v>0</v>
      </c>
      <c r="AL75" s="104">
        <v>0</v>
      </c>
      <c r="AM75" s="104">
        <f t="shared" si="1"/>
        <v>789</v>
      </c>
      <c r="AN75" s="104">
        <v>0</v>
      </c>
      <c r="AO75" s="104">
        <v>0</v>
      </c>
      <c r="AP75" s="104">
        <v>1454</v>
      </c>
      <c r="AQ75" s="104">
        <v>0</v>
      </c>
      <c r="AR75" s="189">
        <v>1454</v>
      </c>
      <c r="AS75" s="189">
        <v>31110</v>
      </c>
      <c r="AT75" s="189">
        <v>1999</v>
      </c>
      <c r="AU75" s="189">
        <v>0</v>
      </c>
    </row>
    <row r="76" spans="1:47" x14ac:dyDescent="0.2">
      <c r="A76" s="96" t="s">
        <v>663</v>
      </c>
      <c r="B76" t="s">
        <v>518</v>
      </c>
      <c r="C76" t="s">
        <v>664</v>
      </c>
      <c r="D76" s="77">
        <v>1423</v>
      </c>
      <c r="E76" s="77">
        <v>0</v>
      </c>
      <c r="F76" s="77">
        <v>0</v>
      </c>
      <c r="G76" s="77">
        <v>37196</v>
      </c>
      <c r="H76" s="77">
        <v>37196</v>
      </c>
      <c r="I76" s="77">
        <v>0</v>
      </c>
      <c r="J76" s="77">
        <v>0</v>
      </c>
      <c r="K76" s="77">
        <v>0</v>
      </c>
      <c r="L76" s="77">
        <v>33320</v>
      </c>
      <c r="M76" s="77">
        <v>23540</v>
      </c>
      <c r="N76" s="77">
        <v>33200</v>
      </c>
      <c r="O76" s="77">
        <v>120</v>
      </c>
      <c r="P76" s="77">
        <v>4530</v>
      </c>
      <c r="Q76" s="77">
        <v>4410</v>
      </c>
      <c r="R76" s="77">
        <v>0</v>
      </c>
      <c r="S76" s="188">
        <v>17090</v>
      </c>
      <c r="T76" s="188">
        <v>17090</v>
      </c>
      <c r="U76" s="77">
        <v>3238</v>
      </c>
      <c r="V76" s="77">
        <v>1930</v>
      </c>
      <c r="W76" s="77">
        <v>2136</v>
      </c>
      <c r="X76" s="77">
        <v>1102</v>
      </c>
      <c r="Y76" s="77">
        <v>1480</v>
      </c>
      <c r="Z76" s="77">
        <v>378</v>
      </c>
      <c r="AA76" s="77">
        <v>0</v>
      </c>
      <c r="AB76" s="77">
        <v>91</v>
      </c>
      <c r="AC76" s="188">
        <v>1078</v>
      </c>
      <c r="AD76" s="188">
        <v>0</v>
      </c>
      <c r="AE76" s="77">
        <v>29180</v>
      </c>
      <c r="AF76" s="77">
        <v>1029</v>
      </c>
      <c r="AG76" s="27">
        <v>0</v>
      </c>
      <c r="AH76" s="27">
        <v>0</v>
      </c>
      <c r="AI76" s="27">
        <v>0</v>
      </c>
      <c r="AJ76" s="27">
        <v>1029</v>
      </c>
      <c r="AK76" s="27">
        <v>0</v>
      </c>
      <c r="AL76" s="27">
        <v>0</v>
      </c>
      <c r="AM76" s="27">
        <f t="shared" si="1"/>
        <v>1029</v>
      </c>
      <c r="AN76" s="27">
        <v>0</v>
      </c>
      <c r="AO76" s="27">
        <v>0</v>
      </c>
      <c r="AP76" s="27">
        <v>5539</v>
      </c>
      <c r="AQ76" s="27">
        <v>0</v>
      </c>
      <c r="AR76" s="190">
        <v>5539</v>
      </c>
      <c r="AS76" s="190">
        <v>136872</v>
      </c>
      <c r="AT76" s="190">
        <v>29176</v>
      </c>
      <c r="AU76" s="190">
        <v>29176</v>
      </c>
    </row>
    <row r="77" spans="1:47" x14ac:dyDescent="0.2">
      <c r="A77" s="96" t="s">
        <v>665</v>
      </c>
      <c r="B77" t="s">
        <v>518</v>
      </c>
      <c r="C77" t="s">
        <v>666</v>
      </c>
      <c r="D77" s="78">
        <v>1424</v>
      </c>
      <c r="E77" s="78">
        <v>285</v>
      </c>
      <c r="F77" s="82">
        <v>0</v>
      </c>
      <c r="G77" s="78">
        <v>31530</v>
      </c>
      <c r="H77" s="78">
        <v>0</v>
      </c>
      <c r="I77" s="78">
        <v>31530</v>
      </c>
      <c r="J77" s="78">
        <v>31530</v>
      </c>
      <c r="K77" s="78">
        <v>0</v>
      </c>
      <c r="L77" s="78">
        <v>30500</v>
      </c>
      <c r="M77" s="78">
        <v>24100</v>
      </c>
      <c r="N77" s="78">
        <v>30500</v>
      </c>
      <c r="O77" s="78">
        <v>0</v>
      </c>
      <c r="P77" s="78">
        <v>5220</v>
      </c>
      <c r="Q77" s="78">
        <v>5220</v>
      </c>
      <c r="R77" s="78">
        <v>0</v>
      </c>
      <c r="S77" s="187">
        <v>9350</v>
      </c>
      <c r="T77" s="187">
        <v>9350</v>
      </c>
      <c r="U77" s="78">
        <v>2847</v>
      </c>
      <c r="V77" s="78">
        <v>1998</v>
      </c>
      <c r="W77" s="78">
        <v>2847</v>
      </c>
      <c r="X77" s="78">
        <v>0</v>
      </c>
      <c r="Y77" s="78">
        <v>432</v>
      </c>
      <c r="Z77" s="78">
        <v>432</v>
      </c>
      <c r="AA77" s="78">
        <v>0</v>
      </c>
      <c r="AB77" s="78">
        <v>335</v>
      </c>
      <c r="AC77" s="78">
        <v>771</v>
      </c>
      <c r="AD77" s="78">
        <v>0</v>
      </c>
      <c r="AE77" s="78">
        <v>29320</v>
      </c>
      <c r="AF77" s="78">
        <v>1029</v>
      </c>
      <c r="AG77" s="104">
        <v>0</v>
      </c>
      <c r="AH77" s="104">
        <v>0</v>
      </c>
      <c r="AI77" s="104">
        <v>0</v>
      </c>
      <c r="AJ77" s="104">
        <v>1029</v>
      </c>
      <c r="AK77" s="104">
        <v>0</v>
      </c>
      <c r="AL77" s="104">
        <v>0</v>
      </c>
      <c r="AM77" s="104">
        <f t="shared" si="1"/>
        <v>1029</v>
      </c>
      <c r="AN77" s="104">
        <v>0</v>
      </c>
      <c r="AO77" s="104">
        <v>0</v>
      </c>
      <c r="AP77" s="104">
        <v>4823</v>
      </c>
      <c r="AQ77" s="104">
        <v>0</v>
      </c>
      <c r="AR77" s="189">
        <v>4823</v>
      </c>
      <c r="AS77" s="189">
        <v>112125</v>
      </c>
      <c r="AT77" s="189">
        <v>18669</v>
      </c>
      <c r="AU77" s="189">
        <v>18669</v>
      </c>
    </row>
    <row r="78" spans="1:47" x14ac:dyDescent="0.2">
      <c r="A78" s="96" t="s">
        <v>667</v>
      </c>
      <c r="B78" t="s">
        <v>518</v>
      </c>
      <c r="C78" t="s">
        <v>668</v>
      </c>
      <c r="D78" s="77">
        <v>1425</v>
      </c>
      <c r="E78" s="77">
        <v>0</v>
      </c>
      <c r="F78" s="77">
        <v>0</v>
      </c>
      <c r="G78" s="77">
        <v>19391</v>
      </c>
      <c r="H78" s="77">
        <v>19391</v>
      </c>
      <c r="I78" s="77">
        <v>0</v>
      </c>
      <c r="J78" s="77">
        <v>0</v>
      </c>
      <c r="K78" s="77">
        <v>0</v>
      </c>
      <c r="L78" s="77">
        <v>19990</v>
      </c>
      <c r="M78" s="77">
        <v>17070</v>
      </c>
      <c r="N78" s="77">
        <v>19990</v>
      </c>
      <c r="O78" s="77">
        <v>0</v>
      </c>
      <c r="P78" s="77">
        <v>1940</v>
      </c>
      <c r="Q78" s="77">
        <v>4860</v>
      </c>
      <c r="R78" s="77">
        <v>0</v>
      </c>
      <c r="S78" s="188">
        <v>3890</v>
      </c>
      <c r="T78" s="77">
        <v>970</v>
      </c>
      <c r="U78" s="77">
        <v>1793</v>
      </c>
      <c r="V78" s="77">
        <v>1418</v>
      </c>
      <c r="W78" s="77">
        <v>400</v>
      </c>
      <c r="X78" s="77">
        <v>1393</v>
      </c>
      <c r="Y78" s="77">
        <v>0</v>
      </c>
      <c r="Z78" s="77">
        <v>383</v>
      </c>
      <c r="AA78" s="77">
        <v>0</v>
      </c>
      <c r="AB78" s="188">
        <v>1144</v>
      </c>
      <c r="AC78" s="77">
        <v>27</v>
      </c>
      <c r="AD78" s="77">
        <v>0</v>
      </c>
      <c r="AE78" s="77">
        <v>21930</v>
      </c>
      <c r="AF78" s="77">
        <v>789</v>
      </c>
      <c r="AG78" s="27">
        <v>0</v>
      </c>
      <c r="AH78" s="27">
        <v>0</v>
      </c>
      <c r="AI78" s="27">
        <v>0</v>
      </c>
      <c r="AJ78" s="27">
        <v>789</v>
      </c>
      <c r="AK78" s="27">
        <v>0</v>
      </c>
      <c r="AL78" s="27">
        <v>0</v>
      </c>
      <c r="AM78" s="27">
        <f t="shared" si="1"/>
        <v>789</v>
      </c>
      <c r="AN78" s="27">
        <v>0</v>
      </c>
      <c r="AO78" s="27">
        <v>0</v>
      </c>
      <c r="AP78" s="27">
        <v>2963</v>
      </c>
      <c r="AQ78" s="27">
        <v>0</v>
      </c>
      <c r="AR78" s="190">
        <v>2963</v>
      </c>
      <c r="AS78" s="190">
        <v>67198</v>
      </c>
      <c r="AT78" s="190">
        <v>11832</v>
      </c>
      <c r="AU78" s="190">
        <v>11832</v>
      </c>
    </row>
    <row r="79" spans="1:47" x14ac:dyDescent="0.2">
      <c r="A79" s="96" t="s">
        <v>669</v>
      </c>
      <c r="B79" t="s">
        <v>518</v>
      </c>
      <c r="C79" t="s">
        <v>670</v>
      </c>
      <c r="D79" s="78">
        <v>1427</v>
      </c>
      <c r="E79" s="78">
        <v>0</v>
      </c>
      <c r="F79" s="82">
        <v>0</v>
      </c>
      <c r="G79" s="78">
        <v>32683</v>
      </c>
      <c r="H79" s="78">
        <v>32683</v>
      </c>
      <c r="I79" s="78">
        <v>0</v>
      </c>
      <c r="J79" s="78">
        <v>0</v>
      </c>
      <c r="K79" s="78">
        <v>0</v>
      </c>
      <c r="L79" s="78">
        <v>23845</v>
      </c>
      <c r="M79" s="78">
        <v>17700</v>
      </c>
      <c r="N79" s="78">
        <v>23845</v>
      </c>
      <c r="O79" s="78">
        <v>0</v>
      </c>
      <c r="P79" s="78">
        <v>2850</v>
      </c>
      <c r="Q79" s="78">
        <v>2850</v>
      </c>
      <c r="R79" s="78">
        <v>0</v>
      </c>
      <c r="S79" s="187">
        <v>9935</v>
      </c>
      <c r="T79" s="187">
        <v>9935</v>
      </c>
      <c r="U79" s="78">
        <v>2292</v>
      </c>
      <c r="V79" s="78">
        <v>1473</v>
      </c>
      <c r="W79" s="78">
        <v>2292</v>
      </c>
      <c r="X79" s="78">
        <v>0</v>
      </c>
      <c r="Y79" s="78">
        <v>240</v>
      </c>
      <c r="Z79" s="78">
        <v>240</v>
      </c>
      <c r="AA79" s="78">
        <v>0</v>
      </c>
      <c r="AB79" s="78">
        <v>757</v>
      </c>
      <c r="AC79" s="78">
        <v>757</v>
      </c>
      <c r="AD79" s="78">
        <v>0</v>
      </c>
      <c r="AE79" s="78">
        <v>21930</v>
      </c>
      <c r="AF79" s="78">
        <v>1029</v>
      </c>
      <c r="AG79" s="104">
        <v>0</v>
      </c>
      <c r="AH79" s="104">
        <v>0</v>
      </c>
      <c r="AI79" s="104">
        <v>0</v>
      </c>
      <c r="AJ79" s="104">
        <v>1029</v>
      </c>
      <c r="AK79" s="104">
        <v>0</v>
      </c>
      <c r="AL79" s="104">
        <v>0</v>
      </c>
      <c r="AM79" s="104">
        <f t="shared" si="1"/>
        <v>1029</v>
      </c>
      <c r="AN79" s="104">
        <v>0</v>
      </c>
      <c r="AO79" s="104">
        <v>0</v>
      </c>
      <c r="AP79" s="104">
        <v>5026</v>
      </c>
      <c r="AQ79" s="104">
        <v>0</v>
      </c>
      <c r="AR79" s="189">
        <v>5026</v>
      </c>
      <c r="AS79" s="189">
        <v>118314</v>
      </c>
      <c r="AT79" s="189">
        <v>18587</v>
      </c>
      <c r="AU79" s="189">
        <v>18587</v>
      </c>
    </row>
    <row r="80" spans="1:47" x14ac:dyDescent="0.2">
      <c r="A80" s="96" t="s">
        <v>671</v>
      </c>
      <c r="B80" t="s">
        <v>518</v>
      </c>
      <c r="C80" t="s">
        <v>672</v>
      </c>
      <c r="D80" s="77">
        <v>1428</v>
      </c>
      <c r="E80" s="77">
        <v>0</v>
      </c>
      <c r="F80" s="77">
        <v>0</v>
      </c>
      <c r="G80" s="77">
        <v>53628</v>
      </c>
      <c r="H80" s="77">
        <v>0</v>
      </c>
      <c r="I80" s="77">
        <v>53628</v>
      </c>
      <c r="J80" s="77">
        <v>53628</v>
      </c>
      <c r="K80" s="77">
        <v>0</v>
      </c>
      <c r="L80" s="77">
        <v>45570</v>
      </c>
      <c r="M80" s="77">
        <v>31930</v>
      </c>
      <c r="N80" s="77">
        <v>42700</v>
      </c>
      <c r="O80" s="77">
        <v>2870</v>
      </c>
      <c r="P80" s="77">
        <v>9830</v>
      </c>
      <c r="Q80" s="77">
        <v>6960</v>
      </c>
      <c r="R80" s="77">
        <v>0</v>
      </c>
      <c r="S80" s="188">
        <v>3060</v>
      </c>
      <c r="T80" s="188">
        <v>3060</v>
      </c>
      <c r="U80" s="77">
        <v>4470</v>
      </c>
      <c r="V80" s="77">
        <v>2646</v>
      </c>
      <c r="W80" s="77">
        <v>3550</v>
      </c>
      <c r="X80" s="77">
        <v>920</v>
      </c>
      <c r="Y80" s="77">
        <v>1502</v>
      </c>
      <c r="Z80" s="77">
        <v>582</v>
      </c>
      <c r="AA80" s="77">
        <v>0</v>
      </c>
      <c r="AB80" s="77">
        <v>0</v>
      </c>
      <c r="AC80" s="77">
        <v>0</v>
      </c>
      <c r="AD80" s="77">
        <v>0</v>
      </c>
      <c r="AE80" s="77">
        <v>38890</v>
      </c>
      <c r="AF80" s="77">
        <v>1029</v>
      </c>
      <c r="AG80" s="27">
        <v>0</v>
      </c>
      <c r="AH80" s="27">
        <v>0</v>
      </c>
      <c r="AI80" s="27">
        <v>0</v>
      </c>
      <c r="AJ80" s="27">
        <v>1029</v>
      </c>
      <c r="AK80" s="27">
        <v>0</v>
      </c>
      <c r="AL80" s="27">
        <v>0</v>
      </c>
      <c r="AM80" s="27">
        <f t="shared" si="1"/>
        <v>1029</v>
      </c>
      <c r="AN80" s="27">
        <v>0</v>
      </c>
      <c r="AO80" s="27">
        <v>0</v>
      </c>
      <c r="AP80" s="27">
        <v>8038</v>
      </c>
      <c r="AQ80" s="27">
        <v>8038</v>
      </c>
      <c r="AR80" s="27">
        <v>0</v>
      </c>
      <c r="AS80" s="190">
        <v>193379</v>
      </c>
      <c r="AT80" s="190">
        <v>38248</v>
      </c>
      <c r="AU80" s="190">
        <v>38248</v>
      </c>
    </row>
    <row r="81" spans="1:47" x14ac:dyDescent="0.2">
      <c r="A81" s="96" t="s">
        <v>673</v>
      </c>
      <c r="B81" t="s">
        <v>518</v>
      </c>
      <c r="C81" t="s">
        <v>674</v>
      </c>
      <c r="D81" s="78">
        <v>1429</v>
      </c>
      <c r="E81" s="78">
        <v>0</v>
      </c>
      <c r="F81" s="82">
        <v>0</v>
      </c>
      <c r="G81" s="78">
        <v>59255</v>
      </c>
      <c r="H81" s="78">
        <v>59255</v>
      </c>
      <c r="I81" s="78">
        <v>0</v>
      </c>
      <c r="J81" s="78">
        <v>0</v>
      </c>
      <c r="K81" s="78">
        <v>0</v>
      </c>
      <c r="L81" s="78">
        <v>57955</v>
      </c>
      <c r="M81" s="78">
        <v>43540</v>
      </c>
      <c r="N81" s="78">
        <v>57000</v>
      </c>
      <c r="O81" s="78">
        <v>955</v>
      </c>
      <c r="P81" s="78">
        <v>11185</v>
      </c>
      <c r="Q81" s="78">
        <v>10230</v>
      </c>
      <c r="R81" s="78">
        <v>3230</v>
      </c>
      <c r="S81" s="187">
        <v>19145</v>
      </c>
      <c r="T81" s="187">
        <v>15915</v>
      </c>
      <c r="U81" s="78">
        <v>5525</v>
      </c>
      <c r="V81" s="78">
        <v>3605</v>
      </c>
      <c r="W81" s="78">
        <v>5525</v>
      </c>
      <c r="X81" s="78">
        <v>0</v>
      </c>
      <c r="Y81" s="78">
        <v>848</v>
      </c>
      <c r="Z81" s="78">
        <v>848</v>
      </c>
      <c r="AA81" s="78">
        <v>1163</v>
      </c>
      <c r="AB81" s="187">
        <v>1972</v>
      </c>
      <c r="AC81" s="78">
        <v>900</v>
      </c>
      <c r="AD81" s="78">
        <v>1163</v>
      </c>
      <c r="AE81" s="78">
        <v>53770</v>
      </c>
      <c r="AF81" s="78">
        <v>1269</v>
      </c>
      <c r="AG81" s="104">
        <v>0</v>
      </c>
      <c r="AH81" s="104">
        <v>0</v>
      </c>
      <c r="AI81" s="104">
        <v>0</v>
      </c>
      <c r="AJ81" s="104">
        <v>1269</v>
      </c>
      <c r="AK81" s="104">
        <v>0</v>
      </c>
      <c r="AL81" s="104">
        <v>0</v>
      </c>
      <c r="AM81" s="104">
        <f t="shared" si="1"/>
        <v>1269</v>
      </c>
      <c r="AN81" s="104">
        <v>0</v>
      </c>
      <c r="AO81" s="104">
        <v>0</v>
      </c>
      <c r="AP81" s="104">
        <v>8847</v>
      </c>
      <c r="AQ81" s="104">
        <v>8847</v>
      </c>
      <c r="AR81" s="104">
        <v>0</v>
      </c>
      <c r="AS81" s="189">
        <v>214694</v>
      </c>
      <c r="AT81" s="189">
        <v>44341</v>
      </c>
      <c r="AU81" s="189">
        <v>44341</v>
      </c>
    </row>
    <row r="82" spans="1:47" x14ac:dyDescent="0.2">
      <c r="A82" s="96" t="s">
        <v>675</v>
      </c>
      <c r="B82" t="s">
        <v>518</v>
      </c>
      <c r="C82" t="s">
        <v>676</v>
      </c>
      <c r="D82" s="77">
        <v>1430</v>
      </c>
      <c r="E82" s="77">
        <v>0</v>
      </c>
      <c r="F82" s="77">
        <v>0</v>
      </c>
      <c r="G82" s="77">
        <v>26402</v>
      </c>
      <c r="H82" s="77">
        <v>26402</v>
      </c>
      <c r="I82" s="77">
        <v>0</v>
      </c>
      <c r="J82" s="77">
        <v>0</v>
      </c>
      <c r="K82" s="77">
        <v>0</v>
      </c>
      <c r="L82" s="77">
        <v>18845</v>
      </c>
      <c r="M82" s="77">
        <v>14970</v>
      </c>
      <c r="N82" s="77">
        <v>16620</v>
      </c>
      <c r="O82" s="77">
        <v>2225</v>
      </c>
      <c r="P82" s="77">
        <v>5335</v>
      </c>
      <c r="Q82" s="77">
        <v>3110</v>
      </c>
      <c r="R82" s="77">
        <v>960</v>
      </c>
      <c r="S82" s="188">
        <v>3195</v>
      </c>
      <c r="T82" s="188">
        <v>2235</v>
      </c>
      <c r="U82" s="77">
        <v>1744</v>
      </c>
      <c r="V82" s="77">
        <v>1246</v>
      </c>
      <c r="W82" s="77">
        <v>1577</v>
      </c>
      <c r="X82" s="77">
        <v>167</v>
      </c>
      <c r="Y82" s="77">
        <v>424</v>
      </c>
      <c r="Z82" s="77">
        <v>257</v>
      </c>
      <c r="AA82" s="77">
        <v>302</v>
      </c>
      <c r="AB82" s="77">
        <v>360</v>
      </c>
      <c r="AC82" s="77">
        <v>58</v>
      </c>
      <c r="AD82" s="77">
        <v>302</v>
      </c>
      <c r="AE82" s="77">
        <v>18200</v>
      </c>
      <c r="AF82" s="77">
        <v>789</v>
      </c>
      <c r="AG82" s="27">
        <v>0</v>
      </c>
      <c r="AH82" s="27">
        <v>0</v>
      </c>
      <c r="AI82" s="27">
        <v>0</v>
      </c>
      <c r="AJ82" s="27">
        <v>789</v>
      </c>
      <c r="AK82" s="27">
        <v>0</v>
      </c>
      <c r="AL82" s="27">
        <v>0</v>
      </c>
      <c r="AM82" s="27">
        <f t="shared" si="1"/>
        <v>789</v>
      </c>
      <c r="AN82" s="27">
        <v>0</v>
      </c>
      <c r="AO82" s="27">
        <v>0</v>
      </c>
      <c r="AP82" s="27">
        <v>4080</v>
      </c>
      <c r="AQ82" s="27">
        <v>4080</v>
      </c>
      <c r="AR82" s="27">
        <v>0</v>
      </c>
      <c r="AS82" s="190">
        <v>95537</v>
      </c>
      <c r="AT82" s="190">
        <v>14121</v>
      </c>
      <c r="AU82" s="190">
        <v>14121</v>
      </c>
    </row>
    <row r="83" spans="1:47" x14ac:dyDescent="0.2">
      <c r="A83" s="96" t="s">
        <v>677</v>
      </c>
      <c r="B83" t="s">
        <v>518</v>
      </c>
      <c r="C83" t="s">
        <v>678</v>
      </c>
      <c r="D83" s="78">
        <v>1431</v>
      </c>
      <c r="E83" s="78">
        <v>0</v>
      </c>
      <c r="F83" s="82">
        <v>0</v>
      </c>
      <c r="G83" s="78">
        <v>14997</v>
      </c>
      <c r="H83" s="78">
        <v>14997</v>
      </c>
      <c r="I83" s="78">
        <v>0</v>
      </c>
      <c r="J83" s="78">
        <v>0</v>
      </c>
      <c r="K83" s="78">
        <v>0</v>
      </c>
      <c r="L83" s="78">
        <v>8390</v>
      </c>
      <c r="M83" s="78">
        <v>6370</v>
      </c>
      <c r="N83" s="78">
        <v>8180</v>
      </c>
      <c r="O83" s="78">
        <v>210</v>
      </c>
      <c r="P83" s="78">
        <v>0</v>
      </c>
      <c r="Q83" s="78">
        <v>1310</v>
      </c>
      <c r="R83" s="78">
        <v>0</v>
      </c>
      <c r="S83" s="187">
        <v>4300</v>
      </c>
      <c r="T83" s="187">
        <v>2780</v>
      </c>
      <c r="U83" s="78">
        <v>790</v>
      </c>
      <c r="V83" s="78">
        <v>523</v>
      </c>
      <c r="W83" s="78">
        <v>656</v>
      </c>
      <c r="X83" s="78">
        <v>134</v>
      </c>
      <c r="Y83" s="78">
        <v>0</v>
      </c>
      <c r="Z83" s="78">
        <v>115</v>
      </c>
      <c r="AA83" s="78">
        <v>0</v>
      </c>
      <c r="AB83" s="78">
        <v>0</v>
      </c>
      <c r="AC83" s="78">
        <v>171</v>
      </c>
      <c r="AD83" s="78">
        <v>0</v>
      </c>
      <c r="AE83" s="78">
        <v>7680</v>
      </c>
      <c r="AF83" s="78">
        <v>789</v>
      </c>
      <c r="AG83" s="104">
        <v>0</v>
      </c>
      <c r="AH83" s="104">
        <v>0</v>
      </c>
      <c r="AI83" s="104">
        <v>0</v>
      </c>
      <c r="AJ83" s="104">
        <v>789</v>
      </c>
      <c r="AK83" s="104">
        <v>0</v>
      </c>
      <c r="AL83" s="104">
        <v>0</v>
      </c>
      <c r="AM83" s="104">
        <f t="shared" si="1"/>
        <v>789</v>
      </c>
      <c r="AN83" s="104">
        <v>0</v>
      </c>
      <c r="AO83" s="104">
        <v>0</v>
      </c>
      <c r="AP83" s="104">
        <v>2335</v>
      </c>
      <c r="AQ83" s="104">
        <v>0</v>
      </c>
      <c r="AR83" s="189">
        <v>2335</v>
      </c>
      <c r="AS83" s="189">
        <v>54063</v>
      </c>
      <c r="AT83" s="189">
        <v>7398</v>
      </c>
      <c r="AU83" s="189">
        <v>7398</v>
      </c>
    </row>
    <row r="84" spans="1:47" x14ac:dyDescent="0.2">
      <c r="A84" s="96" t="s">
        <v>679</v>
      </c>
      <c r="B84" t="s">
        <v>518</v>
      </c>
      <c r="C84" t="s">
        <v>680</v>
      </c>
      <c r="D84" s="77">
        <v>1432</v>
      </c>
      <c r="E84" s="77">
        <v>0</v>
      </c>
      <c r="F84" s="77">
        <v>0</v>
      </c>
      <c r="G84" s="77">
        <v>39259</v>
      </c>
      <c r="H84" s="77">
        <v>14259</v>
      </c>
      <c r="I84" s="77">
        <v>25000</v>
      </c>
      <c r="J84" s="77">
        <v>25000</v>
      </c>
      <c r="K84" s="77">
        <v>0</v>
      </c>
      <c r="L84" s="77">
        <v>28785</v>
      </c>
      <c r="M84" s="77">
        <v>20830</v>
      </c>
      <c r="N84" s="77">
        <v>26900</v>
      </c>
      <c r="O84" s="77">
        <v>1885</v>
      </c>
      <c r="P84" s="77">
        <v>8455</v>
      </c>
      <c r="Q84" s="77">
        <v>6570</v>
      </c>
      <c r="R84" s="77">
        <v>0</v>
      </c>
      <c r="S84" s="77">
        <v>0</v>
      </c>
      <c r="T84" s="77">
        <v>0</v>
      </c>
      <c r="U84" s="77">
        <v>2779</v>
      </c>
      <c r="V84" s="77">
        <v>1726</v>
      </c>
      <c r="W84" s="77">
        <v>779</v>
      </c>
      <c r="X84" s="77">
        <v>2000</v>
      </c>
      <c r="Y84" s="77">
        <v>2532</v>
      </c>
      <c r="Z84" s="77">
        <v>532</v>
      </c>
      <c r="AA84" s="77">
        <v>0</v>
      </c>
      <c r="AB84" s="77">
        <v>0</v>
      </c>
      <c r="AC84" s="77">
        <v>0</v>
      </c>
      <c r="AD84" s="77">
        <v>0</v>
      </c>
      <c r="AE84" s="77">
        <v>27790</v>
      </c>
      <c r="AF84" s="77">
        <v>1029</v>
      </c>
      <c r="AG84" s="27">
        <v>0</v>
      </c>
      <c r="AH84" s="27">
        <v>0</v>
      </c>
      <c r="AI84" s="27">
        <v>0</v>
      </c>
      <c r="AJ84" s="27">
        <v>1029</v>
      </c>
      <c r="AK84" s="27">
        <v>0</v>
      </c>
      <c r="AL84" s="27">
        <v>0</v>
      </c>
      <c r="AM84" s="27">
        <f t="shared" si="1"/>
        <v>1029</v>
      </c>
      <c r="AN84" s="27">
        <v>0</v>
      </c>
      <c r="AO84" s="27">
        <v>0</v>
      </c>
      <c r="AP84" s="27">
        <v>5909</v>
      </c>
      <c r="AQ84" s="27">
        <v>5909</v>
      </c>
      <c r="AR84" s="27">
        <v>0</v>
      </c>
      <c r="AS84" s="190">
        <v>142137</v>
      </c>
      <c r="AT84" s="190">
        <v>27306</v>
      </c>
      <c r="AU84" s="190">
        <v>27306</v>
      </c>
    </row>
    <row r="85" spans="1:47" x14ac:dyDescent="0.2">
      <c r="A85" s="96" t="s">
        <v>681</v>
      </c>
      <c r="B85" t="s">
        <v>518</v>
      </c>
      <c r="C85" t="s">
        <v>682</v>
      </c>
      <c r="D85" s="78">
        <v>1433</v>
      </c>
      <c r="E85" s="78">
        <v>0</v>
      </c>
      <c r="F85" s="82">
        <v>0</v>
      </c>
      <c r="G85" s="78">
        <v>20591</v>
      </c>
      <c r="H85" s="78">
        <v>20591</v>
      </c>
      <c r="I85" s="78">
        <v>0</v>
      </c>
      <c r="J85" s="78">
        <v>0</v>
      </c>
      <c r="K85" s="78">
        <v>0</v>
      </c>
      <c r="L85" s="78">
        <v>15805</v>
      </c>
      <c r="M85" s="78">
        <v>12490</v>
      </c>
      <c r="N85" s="78">
        <v>14480</v>
      </c>
      <c r="O85" s="78">
        <v>1325</v>
      </c>
      <c r="P85" s="78">
        <v>3935</v>
      </c>
      <c r="Q85" s="78">
        <v>2610</v>
      </c>
      <c r="R85" s="78">
        <v>0</v>
      </c>
      <c r="S85" s="78">
        <v>0</v>
      </c>
      <c r="T85" s="78">
        <v>0</v>
      </c>
      <c r="U85" s="78">
        <v>1474</v>
      </c>
      <c r="V85" s="78">
        <v>1036</v>
      </c>
      <c r="W85" s="78">
        <v>548</v>
      </c>
      <c r="X85" s="78">
        <v>926</v>
      </c>
      <c r="Y85" s="78">
        <v>372</v>
      </c>
      <c r="Z85" s="78">
        <v>214</v>
      </c>
      <c r="AA85" s="78">
        <v>0</v>
      </c>
      <c r="AB85" s="78">
        <v>0</v>
      </c>
      <c r="AC85" s="78">
        <v>0</v>
      </c>
      <c r="AD85" s="78">
        <v>0</v>
      </c>
      <c r="AE85" s="78">
        <v>15100</v>
      </c>
      <c r="AF85" s="78">
        <v>789</v>
      </c>
      <c r="AG85" s="104">
        <v>0</v>
      </c>
      <c r="AH85" s="104">
        <v>0</v>
      </c>
      <c r="AI85" s="104">
        <v>0</v>
      </c>
      <c r="AJ85" s="104">
        <v>789</v>
      </c>
      <c r="AK85" s="104">
        <v>0</v>
      </c>
      <c r="AL85" s="104">
        <v>0</v>
      </c>
      <c r="AM85" s="104">
        <f t="shared" si="1"/>
        <v>789</v>
      </c>
      <c r="AN85" s="104">
        <v>0</v>
      </c>
      <c r="AO85" s="104">
        <v>0</v>
      </c>
      <c r="AP85" s="104">
        <v>3180</v>
      </c>
      <c r="AQ85" s="104">
        <v>0</v>
      </c>
      <c r="AR85" s="189">
        <v>3180</v>
      </c>
      <c r="AS85" s="189">
        <v>73187</v>
      </c>
      <c r="AT85" s="189">
        <v>10851</v>
      </c>
      <c r="AU85" s="189">
        <v>10851</v>
      </c>
    </row>
    <row r="86" spans="1:47" x14ac:dyDescent="0.2">
      <c r="A86" s="96" t="s">
        <v>683</v>
      </c>
      <c r="B86" t="s">
        <v>518</v>
      </c>
      <c r="C86" t="s">
        <v>684</v>
      </c>
      <c r="D86" s="77">
        <v>1434</v>
      </c>
      <c r="E86" s="77">
        <v>0</v>
      </c>
      <c r="F86" s="77">
        <v>0</v>
      </c>
      <c r="G86" s="77">
        <v>18922</v>
      </c>
      <c r="H86" s="77">
        <v>15000</v>
      </c>
      <c r="I86" s="77">
        <v>3922</v>
      </c>
      <c r="J86" s="77">
        <v>3922</v>
      </c>
      <c r="K86" s="77">
        <v>0</v>
      </c>
      <c r="L86" s="77">
        <v>10390</v>
      </c>
      <c r="M86" s="77">
        <v>7450</v>
      </c>
      <c r="N86" s="77">
        <v>9130</v>
      </c>
      <c r="O86" s="77">
        <v>1260</v>
      </c>
      <c r="P86" s="77">
        <v>3960</v>
      </c>
      <c r="Q86" s="77">
        <v>2700</v>
      </c>
      <c r="R86" s="77">
        <v>0</v>
      </c>
      <c r="S86" s="188">
        <v>2490</v>
      </c>
      <c r="T86" s="188">
        <v>2490</v>
      </c>
      <c r="U86" s="77">
        <v>1008</v>
      </c>
      <c r="V86" s="77">
        <v>618</v>
      </c>
      <c r="W86" s="77">
        <v>154</v>
      </c>
      <c r="X86" s="77">
        <v>854</v>
      </c>
      <c r="Y86" s="77">
        <v>93</v>
      </c>
      <c r="Z86" s="77">
        <v>225</v>
      </c>
      <c r="AA86" s="77">
        <v>0</v>
      </c>
      <c r="AB86" s="77">
        <v>0</v>
      </c>
      <c r="AC86" s="77">
        <v>147</v>
      </c>
      <c r="AD86" s="77">
        <v>0</v>
      </c>
      <c r="AE86" s="77">
        <v>10150</v>
      </c>
      <c r="AF86" s="77">
        <v>789</v>
      </c>
      <c r="AG86" s="27">
        <v>0</v>
      </c>
      <c r="AH86" s="27">
        <v>0</v>
      </c>
      <c r="AI86" s="27">
        <v>0</v>
      </c>
      <c r="AJ86" s="27">
        <v>789</v>
      </c>
      <c r="AK86" s="27">
        <v>0</v>
      </c>
      <c r="AL86" s="27">
        <v>0</v>
      </c>
      <c r="AM86" s="27">
        <f t="shared" si="1"/>
        <v>789</v>
      </c>
      <c r="AN86" s="27">
        <v>0</v>
      </c>
      <c r="AO86" s="27">
        <v>0</v>
      </c>
      <c r="AP86" s="27">
        <v>2932</v>
      </c>
      <c r="AQ86" s="27">
        <v>2932</v>
      </c>
      <c r="AR86" s="27">
        <v>0</v>
      </c>
      <c r="AS86" s="190">
        <v>68347</v>
      </c>
      <c r="AT86" s="190">
        <v>9808</v>
      </c>
      <c r="AU86" s="190">
        <v>8000</v>
      </c>
    </row>
    <row r="87" spans="1:47" x14ac:dyDescent="0.2">
      <c r="A87" s="96" t="s">
        <v>685</v>
      </c>
      <c r="B87" t="s">
        <v>518</v>
      </c>
      <c r="C87" t="s">
        <v>686</v>
      </c>
      <c r="D87" s="78">
        <v>1436</v>
      </c>
      <c r="E87" s="78">
        <v>0</v>
      </c>
      <c r="F87" s="82">
        <v>0</v>
      </c>
      <c r="G87" s="78">
        <v>18770</v>
      </c>
      <c r="H87" s="78">
        <v>18770</v>
      </c>
      <c r="I87" s="78">
        <v>0</v>
      </c>
      <c r="J87" s="78">
        <v>0</v>
      </c>
      <c r="K87" s="78">
        <v>0</v>
      </c>
      <c r="L87" s="78">
        <v>11110</v>
      </c>
      <c r="M87" s="78">
        <v>8260</v>
      </c>
      <c r="N87" s="78">
        <v>11110</v>
      </c>
      <c r="O87" s="78">
        <v>0</v>
      </c>
      <c r="P87" s="78">
        <v>1450</v>
      </c>
      <c r="Q87" s="78">
        <v>1450</v>
      </c>
      <c r="R87" s="78">
        <v>0</v>
      </c>
      <c r="S87" s="187">
        <v>2990</v>
      </c>
      <c r="T87" s="187">
        <v>2990</v>
      </c>
      <c r="U87" s="78">
        <v>1058</v>
      </c>
      <c r="V87" s="78">
        <v>683</v>
      </c>
      <c r="W87" s="78">
        <v>676</v>
      </c>
      <c r="X87" s="78">
        <v>382</v>
      </c>
      <c r="Y87" s="78">
        <v>504</v>
      </c>
      <c r="Z87" s="78">
        <v>125</v>
      </c>
      <c r="AA87" s="78">
        <v>0</v>
      </c>
      <c r="AB87" s="78">
        <v>0</v>
      </c>
      <c r="AC87" s="78">
        <v>195</v>
      </c>
      <c r="AD87" s="78">
        <v>0</v>
      </c>
      <c r="AE87" s="78">
        <v>9710</v>
      </c>
      <c r="AF87" s="78">
        <v>789</v>
      </c>
      <c r="AG87" s="104">
        <v>0</v>
      </c>
      <c r="AH87" s="104">
        <v>0</v>
      </c>
      <c r="AI87" s="104">
        <v>0</v>
      </c>
      <c r="AJ87" s="104">
        <v>789</v>
      </c>
      <c r="AK87" s="104">
        <v>0</v>
      </c>
      <c r="AL87" s="104">
        <v>0</v>
      </c>
      <c r="AM87" s="104">
        <f t="shared" si="1"/>
        <v>789</v>
      </c>
      <c r="AN87" s="104">
        <v>0</v>
      </c>
      <c r="AO87" s="104">
        <v>0</v>
      </c>
      <c r="AP87" s="104">
        <v>2909</v>
      </c>
      <c r="AQ87" s="104">
        <v>2909</v>
      </c>
      <c r="AR87" s="104">
        <v>0</v>
      </c>
      <c r="AS87" s="189">
        <v>67402</v>
      </c>
      <c r="AT87" s="189">
        <v>9518</v>
      </c>
      <c r="AU87" s="189">
        <v>9518</v>
      </c>
    </row>
    <row r="88" spans="1:47" x14ac:dyDescent="0.2">
      <c r="A88" s="96" t="s">
        <v>687</v>
      </c>
      <c r="B88" t="s">
        <v>518</v>
      </c>
      <c r="C88" t="s">
        <v>688</v>
      </c>
      <c r="D88" s="77">
        <v>1437</v>
      </c>
      <c r="E88" s="77">
        <v>0</v>
      </c>
      <c r="F88" s="77">
        <v>0</v>
      </c>
      <c r="G88" s="77">
        <v>15152</v>
      </c>
      <c r="H88" s="77">
        <v>15152</v>
      </c>
      <c r="I88" s="77">
        <v>0</v>
      </c>
      <c r="J88" s="77">
        <v>0</v>
      </c>
      <c r="K88" s="77">
        <v>0</v>
      </c>
      <c r="L88" s="77">
        <v>7670</v>
      </c>
      <c r="M88" s="77">
        <v>5620</v>
      </c>
      <c r="N88" s="77">
        <v>7670</v>
      </c>
      <c r="O88" s="77">
        <v>0</v>
      </c>
      <c r="P88" s="77">
        <v>910</v>
      </c>
      <c r="Q88" s="77">
        <v>910</v>
      </c>
      <c r="R88" s="77">
        <v>0</v>
      </c>
      <c r="S88" s="188">
        <v>4150</v>
      </c>
      <c r="T88" s="188">
        <v>4150</v>
      </c>
      <c r="U88" s="77">
        <v>730</v>
      </c>
      <c r="V88" s="77">
        <v>460</v>
      </c>
      <c r="W88" s="77">
        <v>730</v>
      </c>
      <c r="X88" s="77">
        <v>0</v>
      </c>
      <c r="Y88" s="77">
        <v>88</v>
      </c>
      <c r="Z88" s="77">
        <v>88</v>
      </c>
      <c r="AA88" s="77">
        <v>0</v>
      </c>
      <c r="AB88" s="77">
        <v>174</v>
      </c>
      <c r="AC88" s="77">
        <v>174</v>
      </c>
      <c r="AD88" s="77">
        <v>0</v>
      </c>
      <c r="AE88" s="77">
        <v>6530</v>
      </c>
      <c r="AF88" s="77">
        <v>789</v>
      </c>
      <c r="AG88" s="27">
        <v>0</v>
      </c>
      <c r="AH88" s="27">
        <v>0</v>
      </c>
      <c r="AI88" s="27">
        <v>0</v>
      </c>
      <c r="AJ88" s="27">
        <v>789</v>
      </c>
      <c r="AK88" s="27">
        <v>0</v>
      </c>
      <c r="AL88" s="27">
        <v>0</v>
      </c>
      <c r="AM88" s="27">
        <f t="shared" si="1"/>
        <v>789</v>
      </c>
      <c r="AN88" s="27">
        <v>0</v>
      </c>
      <c r="AO88" s="27">
        <v>0</v>
      </c>
      <c r="AP88" s="27">
        <v>2356</v>
      </c>
      <c r="AQ88" s="27">
        <v>2356</v>
      </c>
      <c r="AR88" s="27">
        <v>0</v>
      </c>
      <c r="AS88" s="190">
        <v>54220</v>
      </c>
      <c r="AT88" s="190">
        <v>7297</v>
      </c>
      <c r="AU88" s="190">
        <v>7297</v>
      </c>
    </row>
    <row r="89" spans="1:47" x14ac:dyDescent="0.2">
      <c r="A89" s="96" t="s">
        <v>689</v>
      </c>
      <c r="B89" t="s">
        <v>518</v>
      </c>
      <c r="C89" t="s">
        <v>690</v>
      </c>
      <c r="D89" s="78">
        <v>1438</v>
      </c>
      <c r="E89" s="78">
        <v>0</v>
      </c>
      <c r="F89" s="82">
        <v>0</v>
      </c>
      <c r="G89" s="78">
        <v>22646</v>
      </c>
      <c r="H89" s="78">
        <v>13000</v>
      </c>
      <c r="I89" s="78">
        <v>9646</v>
      </c>
      <c r="J89" s="78">
        <v>9646</v>
      </c>
      <c r="K89" s="78">
        <v>0</v>
      </c>
      <c r="L89" s="78">
        <v>14370</v>
      </c>
      <c r="M89" s="78">
        <v>10420</v>
      </c>
      <c r="N89" s="78">
        <v>14370</v>
      </c>
      <c r="O89" s="78">
        <v>0</v>
      </c>
      <c r="P89" s="78">
        <v>2880</v>
      </c>
      <c r="Q89" s="78">
        <v>2880</v>
      </c>
      <c r="R89" s="78">
        <v>0</v>
      </c>
      <c r="S89" s="187">
        <v>1720</v>
      </c>
      <c r="T89" s="187">
        <v>1720</v>
      </c>
      <c r="U89" s="78">
        <v>1388</v>
      </c>
      <c r="V89" s="78">
        <v>860</v>
      </c>
      <c r="W89" s="78">
        <v>535</v>
      </c>
      <c r="X89" s="78">
        <v>853</v>
      </c>
      <c r="Y89" s="78">
        <v>183</v>
      </c>
      <c r="Z89" s="78">
        <v>248</v>
      </c>
      <c r="AA89" s="78">
        <v>0</v>
      </c>
      <c r="AB89" s="78">
        <v>0</v>
      </c>
      <c r="AC89" s="78">
        <v>0</v>
      </c>
      <c r="AD89" s="78">
        <v>0</v>
      </c>
      <c r="AE89" s="78">
        <v>13300</v>
      </c>
      <c r="AF89" s="78">
        <v>789</v>
      </c>
      <c r="AG89" s="104">
        <v>0</v>
      </c>
      <c r="AH89" s="104">
        <v>0</v>
      </c>
      <c r="AI89" s="104">
        <v>0</v>
      </c>
      <c r="AJ89" s="104">
        <v>789</v>
      </c>
      <c r="AK89" s="104">
        <v>0</v>
      </c>
      <c r="AL89" s="104">
        <v>0</v>
      </c>
      <c r="AM89" s="104">
        <f t="shared" si="1"/>
        <v>789</v>
      </c>
      <c r="AN89" s="104">
        <v>0</v>
      </c>
      <c r="AO89" s="104">
        <v>0</v>
      </c>
      <c r="AP89" s="104">
        <v>3506</v>
      </c>
      <c r="AQ89" s="104">
        <v>0</v>
      </c>
      <c r="AR89" s="189">
        <v>3506</v>
      </c>
      <c r="AS89" s="189">
        <v>81382</v>
      </c>
      <c r="AT89" s="189">
        <v>11584</v>
      </c>
      <c r="AU89" s="189">
        <v>11584</v>
      </c>
    </row>
    <row r="90" spans="1:47" x14ac:dyDescent="0.2">
      <c r="A90" s="96" t="s">
        <v>691</v>
      </c>
      <c r="B90" t="s">
        <v>518</v>
      </c>
      <c r="C90" t="s">
        <v>692</v>
      </c>
      <c r="D90" s="77">
        <v>1452</v>
      </c>
      <c r="E90" s="77">
        <v>0</v>
      </c>
      <c r="F90" s="77">
        <v>0</v>
      </c>
      <c r="G90" s="77">
        <v>37550</v>
      </c>
      <c r="H90" s="77">
        <v>20150</v>
      </c>
      <c r="I90" s="77">
        <v>17400</v>
      </c>
      <c r="J90" s="77">
        <v>15000</v>
      </c>
      <c r="K90" s="188">
        <v>2400</v>
      </c>
      <c r="L90" s="77">
        <v>30730</v>
      </c>
      <c r="M90" s="77">
        <v>22300</v>
      </c>
      <c r="N90" s="77">
        <v>25600</v>
      </c>
      <c r="O90" s="77">
        <v>5130</v>
      </c>
      <c r="P90" s="77">
        <v>0</v>
      </c>
      <c r="Q90" s="77">
        <v>3010</v>
      </c>
      <c r="R90" s="77">
        <v>0</v>
      </c>
      <c r="S90" s="188">
        <v>20710</v>
      </c>
      <c r="T90" s="188">
        <v>12570</v>
      </c>
      <c r="U90" s="77">
        <v>2962</v>
      </c>
      <c r="V90" s="77">
        <v>1840</v>
      </c>
      <c r="W90" s="77">
        <v>1271</v>
      </c>
      <c r="X90" s="77">
        <v>1691</v>
      </c>
      <c r="Y90" s="77">
        <v>0</v>
      </c>
      <c r="Z90" s="77">
        <v>251</v>
      </c>
      <c r="AA90" s="77">
        <v>0</v>
      </c>
      <c r="AB90" s="188">
        <v>2713</v>
      </c>
      <c r="AC90" s="77">
        <v>771</v>
      </c>
      <c r="AD90" s="77">
        <v>0</v>
      </c>
      <c r="AE90" s="77">
        <v>25310</v>
      </c>
      <c r="AF90" s="77">
        <v>1029</v>
      </c>
      <c r="AG90" s="27">
        <v>0</v>
      </c>
      <c r="AH90" s="27">
        <v>0</v>
      </c>
      <c r="AI90" s="27">
        <v>0</v>
      </c>
      <c r="AJ90" s="27">
        <v>1029</v>
      </c>
      <c r="AK90" s="27">
        <v>0</v>
      </c>
      <c r="AL90" s="27">
        <v>0</v>
      </c>
      <c r="AM90" s="27">
        <f t="shared" si="1"/>
        <v>1029</v>
      </c>
      <c r="AN90" s="27">
        <v>0</v>
      </c>
      <c r="AO90" s="27">
        <v>0</v>
      </c>
      <c r="AP90" s="27">
        <v>5692</v>
      </c>
      <c r="AQ90" s="27">
        <v>0</v>
      </c>
      <c r="AR90" s="190">
        <v>5692</v>
      </c>
      <c r="AS90" s="190">
        <v>136506</v>
      </c>
      <c r="AT90" s="190">
        <v>24985</v>
      </c>
      <c r="AU90" s="190">
        <v>24985</v>
      </c>
    </row>
    <row r="91" spans="1:47" x14ac:dyDescent="0.2">
      <c r="A91" s="96" t="s">
        <v>693</v>
      </c>
      <c r="B91" t="s">
        <v>518</v>
      </c>
      <c r="C91" t="s">
        <v>694</v>
      </c>
      <c r="D91" s="78">
        <v>1453</v>
      </c>
      <c r="E91" s="78">
        <v>0</v>
      </c>
      <c r="F91" s="82">
        <v>0</v>
      </c>
      <c r="G91" s="78">
        <v>44986</v>
      </c>
      <c r="H91" s="78">
        <v>44986</v>
      </c>
      <c r="I91" s="78">
        <v>0</v>
      </c>
      <c r="J91" s="78">
        <v>0</v>
      </c>
      <c r="K91" s="78">
        <v>0</v>
      </c>
      <c r="L91" s="78">
        <v>39020</v>
      </c>
      <c r="M91" s="78">
        <v>25790</v>
      </c>
      <c r="N91" s="78">
        <v>34490</v>
      </c>
      <c r="O91" s="78">
        <v>4530</v>
      </c>
      <c r="P91" s="78">
        <v>11460</v>
      </c>
      <c r="Q91" s="78">
        <v>6930</v>
      </c>
      <c r="R91" s="78">
        <v>0</v>
      </c>
      <c r="S91" s="187">
        <v>17090</v>
      </c>
      <c r="T91" s="187">
        <v>17090</v>
      </c>
      <c r="U91" s="78">
        <v>3880</v>
      </c>
      <c r="V91" s="78">
        <v>2113</v>
      </c>
      <c r="W91" s="78">
        <v>1198</v>
      </c>
      <c r="X91" s="78">
        <v>2682</v>
      </c>
      <c r="Y91" s="78">
        <v>2858</v>
      </c>
      <c r="Z91" s="78">
        <v>575</v>
      </c>
      <c r="AA91" s="78">
        <v>0</v>
      </c>
      <c r="AB91" s="78">
        <v>104</v>
      </c>
      <c r="AC91" s="187">
        <v>1090</v>
      </c>
      <c r="AD91" s="187">
        <v>0</v>
      </c>
      <c r="AE91" s="78">
        <v>33160</v>
      </c>
      <c r="AF91" s="78">
        <v>1029</v>
      </c>
      <c r="AG91" s="104">
        <v>0</v>
      </c>
      <c r="AH91" s="104">
        <v>0</v>
      </c>
      <c r="AI91" s="104">
        <v>0</v>
      </c>
      <c r="AJ91" s="104">
        <v>1029</v>
      </c>
      <c r="AK91" s="104">
        <v>0</v>
      </c>
      <c r="AL91" s="104">
        <v>0</v>
      </c>
      <c r="AM91" s="104">
        <f t="shared" si="1"/>
        <v>1029</v>
      </c>
      <c r="AN91" s="104">
        <v>0</v>
      </c>
      <c r="AO91" s="104">
        <v>0</v>
      </c>
      <c r="AP91" s="104">
        <v>6569</v>
      </c>
      <c r="AQ91" s="104">
        <v>6569</v>
      </c>
      <c r="AR91" s="104">
        <v>0</v>
      </c>
      <c r="AS91" s="189">
        <v>163480</v>
      </c>
      <c r="AT91" s="189">
        <v>39392</v>
      </c>
      <c r="AU91" s="189">
        <v>39392</v>
      </c>
    </row>
    <row r="92" spans="1:47" x14ac:dyDescent="0.2">
      <c r="A92" s="96" t="s">
        <v>695</v>
      </c>
      <c r="B92" t="s">
        <v>518</v>
      </c>
      <c r="C92" t="s">
        <v>696</v>
      </c>
      <c r="D92" s="77">
        <v>1454</v>
      </c>
      <c r="E92" s="77">
        <v>0</v>
      </c>
      <c r="F92" s="77">
        <v>0</v>
      </c>
      <c r="G92" s="77">
        <v>39941</v>
      </c>
      <c r="H92" s="77">
        <v>0</v>
      </c>
      <c r="I92" s="77">
        <v>39941</v>
      </c>
      <c r="J92" s="77">
        <v>39941</v>
      </c>
      <c r="K92" s="77">
        <v>0</v>
      </c>
      <c r="L92" s="77">
        <v>32490</v>
      </c>
      <c r="M92" s="77">
        <v>24800</v>
      </c>
      <c r="N92" s="77">
        <v>0</v>
      </c>
      <c r="O92" s="77">
        <v>32490</v>
      </c>
      <c r="P92" s="77">
        <v>29260</v>
      </c>
      <c r="Q92" s="77">
        <v>4460</v>
      </c>
      <c r="R92" s="77">
        <v>0</v>
      </c>
      <c r="S92" s="77">
        <v>320</v>
      </c>
      <c r="T92" s="77">
        <v>0</v>
      </c>
      <c r="U92" s="77">
        <v>3047</v>
      </c>
      <c r="V92" s="77">
        <v>2033</v>
      </c>
      <c r="W92" s="77">
        <v>0</v>
      </c>
      <c r="X92" s="77">
        <v>3047</v>
      </c>
      <c r="Y92" s="77">
        <v>2793</v>
      </c>
      <c r="Z92" s="77">
        <v>387</v>
      </c>
      <c r="AA92" s="77">
        <v>0</v>
      </c>
      <c r="AB92" s="77">
        <v>0</v>
      </c>
      <c r="AC92" s="77">
        <v>0</v>
      </c>
      <c r="AD92" s="77">
        <v>0</v>
      </c>
      <c r="AE92" s="77">
        <v>29580</v>
      </c>
      <c r="AF92" s="77">
        <v>1029</v>
      </c>
      <c r="AG92" s="27">
        <v>0</v>
      </c>
      <c r="AH92" s="27">
        <v>0</v>
      </c>
      <c r="AI92" s="27">
        <v>0</v>
      </c>
      <c r="AJ92" s="27">
        <v>1029</v>
      </c>
      <c r="AK92" s="27">
        <v>0</v>
      </c>
      <c r="AL92" s="27">
        <v>0</v>
      </c>
      <c r="AM92" s="27">
        <f t="shared" si="1"/>
        <v>1029</v>
      </c>
      <c r="AN92" s="27">
        <v>0</v>
      </c>
      <c r="AO92" s="27">
        <v>0</v>
      </c>
      <c r="AP92" s="27">
        <v>6040</v>
      </c>
      <c r="AQ92" s="27">
        <v>6040</v>
      </c>
      <c r="AR92" s="27">
        <v>0</v>
      </c>
      <c r="AS92" s="190">
        <v>144476</v>
      </c>
      <c r="AT92" s="190">
        <v>26611</v>
      </c>
      <c r="AU92" s="190">
        <v>26611</v>
      </c>
    </row>
    <row r="93" spans="1:47" x14ac:dyDescent="0.2">
      <c r="A93" s="96" t="s">
        <v>697</v>
      </c>
      <c r="B93" t="s">
        <v>518</v>
      </c>
      <c r="C93" t="s">
        <v>698</v>
      </c>
      <c r="D93" s="78">
        <v>1455</v>
      </c>
      <c r="E93" s="78">
        <v>0</v>
      </c>
      <c r="F93" s="82">
        <v>0</v>
      </c>
      <c r="G93" s="78">
        <v>25967</v>
      </c>
      <c r="H93" s="78">
        <v>0</v>
      </c>
      <c r="I93" s="78">
        <v>25967</v>
      </c>
      <c r="J93" s="78">
        <v>18907</v>
      </c>
      <c r="K93" s="187">
        <v>7060</v>
      </c>
      <c r="L93" s="78">
        <v>19150</v>
      </c>
      <c r="M93" s="78">
        <v>14890</v>
      </c>
      <c r="N93" s="78">
        <v>0</v>
      </c>
      <c r="O93" s="78">
        <v>19150</v>
      </c>
      <c r="P93" s="78">
        <v>18200</v>
      </c>
      <c r="Q93" s="78">
        <v>3310</v>
      </c>
      <c r="R93" s="78">
        <v>0</v>
      </c>
      <c r="S93" s="78">
        <v>60</v>
      </c>
      <c r="T93" s="78">
        <v>0</v>
      </c>
      <c r="U93" s="78">
        <v>1792</v>
      </c>
      <c r="V93" s="78">
        <v>1228</v>
      </c>
      <c r="W93" s="78">
        <v>0</v>
      </c>
      <c r="X93" s="78">
        <v>1792</v>
      </c>
      <c r="Y93" s="78">
        <v>1532</v>
      </c>
      <c r="Z93" s="78">
        <v>285</v>
      </c>
      <c r="AA93" s="78">
        <v>0</v>
      </c>
      <c r="AB93" s="78">
        <v>0</v>
      </c>
      <c r="AC93" s="78">
        <v>0</v>
      </c>
      <c r="AD93" s="78">
        <v>0</v>
      </c>
      <c r="AE93" s="78">
        <v>18260</v>
      </c>
      <c r="AF93" s="78">
        <v>789</v>
      </c>
      <c r="AG93" s="104">
        <v>0</v>
      </c>
      <c r="AH93" s="104">
        <v>0</v>
      </c>
      <c r="AI93" s="104">
        <v>0</v>
      </c>
      <c r="AJ93" s="104">
        <v>789</v>
      </c>
      <c r="AK93" s="104">
        <v>0</v>
      </c>
      <c r="AL93" s="104">
        <v>0</v>
      </c>
      <c r="AM93" s="104">
        <f t="shared" si="1"/>
        <v>789</v>
      </c>
      <c r="AN93" s="104">
        <v>0</v>
      </c>
      <c r="AO93" s="104">
        <v>0</v>
      </c>
      <c r="AP93" s="104">
        <v>3996</v>
      </c>
      <c r="AQ93" s="104">
        <v>3996</v>
      </c>
      <c r="AR93" s="104">
        <v>0</v>
      </c>
      <c r="AS93" s="189">
        <v>94158</v>
      </c>
      <c r="AT93" s="189">
        <v>14635</v>
      </c>
      <c r="AU93" s="189">
        <v>14635</v>
      </c>
    </row>
    <row r="94" spans="1:47" x14ac:dyDescent="0.2">
      <c r="A94" s="96" t="s">
        <v>699</v>
      </c>
      <c r="B94" t="s">
        <v>518</v>
      </c>
      <c r="C94" t="s">
        <v>700</v>
      </c>
      <c r="D94" s="77">
        <v>1456</v>
      </c>
      <c r="E94" s="77">
        <v>6</v>
      </c>
      <c r="F94" s="77">
        <v>0</v>
      </c>
      <c r="G94" s="77">
        <v>20909</v>
      </c>
      <c r="H94" s="77">
        <v>0</v>
      </c>
      <c r="I94" s="77">
        <v>20909</v>
      </c>
      <c r="J94" s="77">
        <v>20909</v>
      </c>
      <c r="K94" s="77">
        <v>0</v>
      </c>
      <c r="L94" s="77">
        <v>14215</v>
      </c>
      <c r="M94" s="77">
        <v>11180</v>
      </c>
      <c r="N94" s="77">
        <v>0</v>
      </c>
      <c r="O94" s="77">
        <v>14215</v>
      </c>
      <c r="P94" s="77">
        <v>14000</v>
      </c>
      <c r="Q94" s="77">
        <v>2820</v>
      </c>
      <c r="R94" s="77">
        <v>0</v>
      </c>
      <c r="S94" s="188">
        <v>4630</v>
      </c>
      <c r="T94" s="188">
        <v>1595</v>
      </c>
      <c r="U94" s="77">
        <v>1332</v>
      </c>
      <c r="V94" s="77">
        <v>933</v>
      </c>
      <c r="W94" s="77">
        <v>0</v>
      </c>
      <c r="X94" s="77">
        <v>1332</v>
      </c>
      <c r="Y94" s="77">
        <v>1165</v>
      </c>
      <c r="Z94" s="77">
        <v>232</v>
      </c>
      <c r="AA94" s="77">
        <v>0</v>
      </c>
      <c r="AB94" s="77">
        <v>511</v>
      </c>
      <c r="AC94" s="77">
        <v>112</v>
      </c>
      <c r="AD94" s="77">
        <v>0</v>
      </c>
      <c r="AE94" s="77">
        <v>13830</v>
      </c>
      <c r="AF94" s="77">
        <v>789</v>
      </c>
      <c r="AG94" s="27">
        <v>0</v>
      </c>
      <c r="AH94" s="27">
        <v>0</v>
      </c>
      <c r="AI94" s="27">
        <v>0</v>
      </c>
      <c r="AJ94" s="27">
        <v>789</v>
      </c>
      <c r="AK94" s="27">
        <v>0</v>
      </c>
      <c r="AL94" s="27">
        <v>0</v>
      </c>
      <c r="AM94" s="27">
        <f t="shared" si="1"/>
        <v>789</v>
      </c>
      <c r="AN94" s="27">
        <v>0</v>
      </c>
      <c r="AO94" s="27">
        <v>0</v>
      </c>
      <c r="AP94" s="27">
        <v>3240</v>
      </c>
      <c r="AQ94" s="27">
        <v>3240</v>
      </c>
      <c r="AR94" s="27">
        <v>0</v>
      </c>
      <c r="AS94" s="190">
        <v>75384</v>
      </c>
      <c r="AT94" s="190">
        <v>10747</v>
      </c>
      <c r="AU94" s="190">
        <v>10747</v>
      </c>
    </row>
    <row r="95" spans="1:47" x14ac:dyDescent="0.2">
      <c r="A95" s="96" t="s">
        <v>701</v>
      </c>
      <c r="B95" t="s">
        <v>518</v>
      </c>
      <c r="C95" t="s">
        <v>702</v>
      </c>
      <c r="D95" s="78">
        <v>1457</v>
      </c>
      <c r="E95" s="78">
        <v>0</v>
      </c>
      <c r="F95" s="82">
        <v>0</v>
      </c>
      <c r="G95" s="78">
        <v>26233</v>
      </c>
      <c r="H95" s="78">
        <v>26233</v>
      </c>
      <c r="I95" s="78">
        <v>0</v>
      </c>
      <c r="J95" s="78">
        <v>0</v>
      </c>
      <c r="K95" s="78">
        <v>0</v>
      </c>
      <c r="L95" s="78">
        <v>20755</v>
      </c>
      <c r="M95" s="78">
        <v>16600</v>
      </c>
      <c r="N95" s="78">
        <v>20755</v>
      </c>
      <c r="O95" s="78">
        <v>0</v>
      </c>
      <c r="P95" s="78">
        <v>2270</v>
      </c>
      <c r="Q95" s="78">
        <v>2270</v>
      </c>
      <c r="R95" s="78">
        <v>0</v>
      </c>
      <c r="S95" s="187">
        <v>5075</v>
      </c>
      <c r="T95" s="187">
        <v>5075</v>
      </c>
      <c r="U95" s="78">
        <v>1932</v>
      </c>
      <c r="V95" s="78">
        <v>1383</v>
      </c>
      <c r="W95" s="78">
        <v>1932</v>
      </c>
      <c r="X95" s="78">
        <v>0</v>
      </c>
      <c r="Y95" s="78">
        <v>185</v>
      </c>
      <c r="Z95" s="78">
        <v>185</v>
      </c>
      <c r="AA95" s="78">
        <v>0</v>
      </c>
      <c r="AB95" s="78">
        <v>466</v>
      </c>
      <c r="AC95" s="78">
        <v>651</v>
      </c>
      <c r="AD95" s="78">
        <v>0</v>
      </c>
      <c r="AE95" s="78">
        <v>18870</v>
      </c>
      <c r="AF95" s="78">
        <v>789</v>
      </c>
      <c r="AG95" s="104">
        <v>0</v>
      </c>
      <c r="AH95" s="104">
        <v>0</v>
      </c>
      <c r="AI95" s="104">
        <v>0</v>
      </c>
      <c r="AJ95" s="104">
        <v>789</v>
      </c>
      <c r="AK95" s="104">
        <v>0</v>
      </c>
      <c r="AL95" s="104">
        <v>0</v>
      </c>
      <c r="AM95" s="104">
        <f t="shared" si="1"/>
        <v>789</v>
      </c>
      <c r="AN95" s="104">
        <v>0</v>
      </c>
      <c r="AO95" s="104">
        <v>0</v>
      </c>
      <c r="AP95" s="104">
        <v>4075</v>
      </c>
      <c r="AQ95" s="104">
        <v>0</v>
      </c>
      <c r="AR95" s="189">
        <v>4075</v>
      </c>
      <c r="AS95" s="189">
        <v>93404</v>
      </c>
      <c r="AT95" s="189">
        <v>11863</v>
      </c>
      <c r="AU95" s="189">
        <v>11863</v>
      </c>
    </row>
    <row r="96" spans="1:47" x14ac:dyDescent="0.2">
      <c r="A96" s="96" t="s">
        <v>703</v>
      </c>
      <c r="B96" t="s">
        <v>518</v>
      </c>
      <c r="C96" t="s">
        <v>704</v>
      </c>
      <c r="D96" s="77">
        <v>1458</v>
      </c>
      <c r="E96" s="77">
        <v>0</v>
      </c>
      <c r="F96" s="77">
        <v>0</v>
      </c>
      <c r="G96" s="77">
        <v>42541</v>
      </c>
      <c r="H96" s="77">
        <v>42541</v>
      </c>
      <c r="I96" s="77">
        <v>0</v>
      </c>
      <c r="J96" s="77">
        <v>0</v>
      </c>
      <c r="K96" s="77">
        <v>0</v>
      </c>
      <c r="L96" s="77">
        <v>45340</v>
      </c>
      <c r="M96" s="77">
        <v>35040</v>
      </c>
      <c r="N96" s="77">
        <v>38460</v>
      </c>
      <c r="O96" s="77">
        <v>6880</v>
      </c>
      <c r="P96" s="77">
        <v>0</v>
      </c>
      <c r="Q96" s="77">
        <v>1880</v>
      </c>
      <c r="R96" s="77">
        <v>0</v>
      </c>
      <c r="S96" s="188">
        <v>23630</v>
      </c>
      <c r="T96" s="188">
        <v>14870</v>
      </c>
      <c r="U96" s="77">
        <v>4275</v>
      </c>
      <c r="V96" s="77">
        <v>2910</v>
      </c>
      <c r="W96" s="77">
        <v>2889</v>
      </c>
      <c r="X96" s="77">
        <v>1386</v>
      </c>
      <c r="Y96" s="77">
        <v>0</v>
      </c>
      <c r="Z96" s="77">
        <v>123</v>
      </c>
      <c r="AA96" s="77">
        <v>0</v>
      </c>
      <c r="AB96" s="188">
        <v>2544</v>
      </c>
      <c r="AC96" s="188">
        <v>1035</v>
      </c>
      <c r="AD96" s="188">
        <v>0</v>
      </c>
      <c r="AE96" s="77">
        <v>36920</v>
      </c>
      <c r="AF96" s="77">
        <v>1029</v>
      </c>
      <c r="AG96" s="27">
        <v>0</v>
      </c>
      <c r="AH96" s="27">
        <v>0</v>
      </c>
      <c r="AI96" s="27">
        <v>0</v>
      </c>
      <c r="AJ96" s="27">
        <v>1029</v>
      </c>
      <c r="AK96" s="27">
        <v>0</v>
      </c>
      <c r="AL96" s="27">
        <v>0</v>
      </c>
      <c r="AM96" s="27">
        <f t="shared" si="1"/>
        <v>1029</v>
      </c>
      <c r="AN96" s="27">
        <v>0</v>
      </c>
      <c r="AO96" s="27">
        <v>0</v>
      </c>
      <c r="AP96" s="27">
        <v>6323</v>
      </c>
      <c r="AQ96" s="27">
        <v>0</v>
      </c>
      <c r="AR96" s="190">
        <v>6323</v>
      </c>
      <c r="AS96" s="190">
        <v>153722</v>
      </c>
      <c r="AT96" s="190">
        <v>32870</v>
      </c>
      <c r="AU96" s="190">
        <v>32870</v>
      </c>
    </row>
    <row r="97" spans="1:47" x14ac:dyDescent="0.2">
      <c r="A97" s="96" t="s">
        <v>705</v>
      </c>
      <c r="B97" t="s">
        <v>518</v>
      </c>
      <c r="C97" t="s">
        <v>706</v>
      </c>
      <c r="D97" s="78">
        <v>1459</v>
      </c>
      <c r="E97" s="78">
        <v>0</v>
      </c>
      <c r="F97" s="82">
        <v>0</v>
      </c>
      <c r="G97" s="78">
        <v>53447</v>
      </c>
      <c r="H97" s="78">
        <v>53447</v>
      </c>
      <c r="I97" s="78">
        <v>0</v>
      </c>
      <c r="J97" s="78">
        <v>0</v>
      </c>
      <c r="K97" s="78">
        <v>0</v>
      </c>
      <c r="L97" s="78">
        <v>51520</v>
      </c>
      <c r="M97" s="78">
        <v>39310</v>
      </c>
      <c r="N97" s="78">
        <v>51520</v>
      </c>
      <c r="O97" s="78">
        <v>0</v>
      </c>
      <c r="P97" s="78">
        <v>0</v>
      </c>
      <c r="Q97" s="78">
        <v>4330</v>
      </c>
      <c r="R97" s="78">
        <v>0</v>
      </c>
      <c r="S97" s="187">
        <v>7850</v>
      </c>
      <c r="T97" s="187">
        <v>3520</v>
      </c>
      <c r="U97" s="78">
        <v>4876</v>
      </c>
      <c r="V97" s="78">
        <v>3256</v>
      </c>
      <c r="W97" s="78">
        <v>2838</v>
      </c>
      <c r="X97" s="78">
        <v>2038</v>
      </c>
      <c r="Y97" s="78">
        <v>2415</v>
      </c>
      <c r="Z97" s="78">
        <v>377</v>
      </c>
      <c r="AA97" s="78">
        <v>0</v>
      </c>
      <c r="AB97" s="78">
        <v>58</v>
      </c>
      <c r="AC97" s="78">
        <v>58</v>
      </c>
      <c r="AD97" s="78">
        <v>0</v>
      </c>
      <c r="AE97" s="78">
        <v>43580</v>
      </c>
      <c r="AF97" s="78">
        <v>1269</v>
      </c>
      <c r="AG97" s="104">
        <v>0</v>
      </c>
      <c r="AH97" s="104">
        <v>0</v>
      </c>
      <c r="AI97" s="104">
        <v>0</v>
      </c>
      <c r="AJ97" s="104">
        <v>1269</v>
      </c>
      <c r="AK97" s="104">
        <v>0</v>
      </c>
      <c r="AL97" s="104">
        <v>0</v>
      </c>
      <c r="AM97" s="104">
        <f t="shared" si="1"/>
        <v>1269</v>
      </c>
      <c r="AN97" s="104">
        <v>0</v>
      </c>
      <c r="AO97" s="104">
        <v>0</v>
      </c>
      <c r="AP97" s="104">
        <v>8063</v>
      </c>
      <c r="AQ97" s="104">
        <v>8063</v>
      </c>
      <c r="AR97" s="104">
        <v>0</v>
      </c>
      <c r="AS97" s="189">
        <v>191642</v>
      </c>
      <c r="AT97" s="189">
        <v>36402</v>
      </c>
      <c r="AU97" s="189">
        <v>36402</v>
      </c>
    </row>
    <row r="98" spans="1:47" x14ac:dyDescent="0.2">
      <c r="A98" s="96" t="s">
        <v>707</v>
      </c>
      <c r="B98" t="s">
        <v>518</v>
      </c>
      <c r="C98" t="s">
        <v>708</v>
      </c>
      <c r="D98" s="77">
        <v>1460</v>
      </c>
      <c r="E98" s="77">
        <v>0</v>
      </c>
      <c r="F98" s="77">
        <v>0</v>
      </c>
      <c r="G98" s="77">
        <v>52607</v>
      </c>
      <c r="H98" s="77">
        <v>52607</v>
      </c>
      <c r="I98" s="77">
        <v>0</v>
      </c>
      <c r="J98" s="77">
        <v>0</v>
      </c>
      <c r="K98" s="77">
        <v>0</v>
      </c>
      <c r="L98" s="77">
        <v>44825</v>
      </c>
      <c r="M98" s="77">
        <v>30810</v>
      </c>
      <c r="N98" s="77">
        <v>44825</v>
      </c>
      <c r="O98" s="77">
        <v>0</v>
      </c>
      <c r="P98" s="77">
        <v>7740</v>
      </c>
      <c r="Q98" s="77">
        <v>7740</v>
      </c>
      <c r="R98" s="77">
        <v>0</v>
      </c>
      <c r="S98" s="188">
        <v>17185</v>
      </c>
      <c r="T98" s="188">
        <v>17185</v>
      </c>
      <c r="U98" s="77">
        <v>4437</v>
      </c>
      <c r="V98" s="77">
        <v>2556</v>
      </c>
      <c r="W98" s="77">
        <v>4024</v>
      </c>
      <c r="X98" s="77">
        <v>413</v>
      </c>
      <c r="Y98" s="77">
        <v>1055</v>
      </c>
      <c r="Z98" s="77">
        <v>642</v>
      </c>
      <c r="AA98" s="77">
        <v>0</v>
      </c>
      <c r="AB98" s="77">
        <v>978</v>
      </c>
      <c r="AC98" s="77">
        <v>978</v>
      </c>
      <c r="AD98" s="77">
        <v>0</v>
      </c>
      <c r="AE98" s="77">
        <v>38550</v>
      </c>
      <c r="AF98" s="77">
        <v>1269</v>
      </c>
      <c r="AG98" s="27">
        <v>0</v>
      </c>
      <c r="AH98" s="27">
        <v>0</v>
      </c>
      <c r="AI98" s="27">
        <v>0</v>
      </c>
      <c r="AJ98" s="27">
        <v>1269</v>
      </c>
      <c r="AK98" s="27">
        <v>0</v>
      </c>
      <c r="AL98" s="27">
        <v>0</v>
      </c>
      <c r="AM98" s="27">
        <f t="shared" si="1"/>
        <v>1269</v>
      </c>
      <c r="AN98" s="27">
        <v>0</v>
      </c>
      <c r="AO98" s="27">
        <v>0</v>
      </c>
      <c r="AP98" s="27">
        <v>7867</v>
      </c>
      <c r="AQ98" s="27">
        <v>7867</v>
      </c>
      <c r="AR98" s="27">
        <v>0</v>
      </c>
      <c r="AS98" s="190">
        <v>189721</v>
      </c>
      <c r="AT98" s="190">
        <v>38924</v>
      </c>
      <c r="AU98" s="190">
        <v>38924</v>
      </c>
    </row>
    <row r="99" spans="1:47" x14ac:dyDescent="0.2">
      <c r="A99" s="96" t="s">
        <v>709</v>
      </c>
      <c r="B99" t="s">
        <v>518</v>
      </c>
      <c r="C99" t="s">
        <v>710</v>
      </c>
      <c r="D99" s="78">
        <v>1461</v>
      </c>
      <c r="E99" s="78">
        <v>0</v>
      </c>
      <c r="F99" s="82">
        <v>0</v>
      </c>
      <c r="G99" s="78">
        <v>30918</v>
      </c>
      <c r="H99" s="78">
        <v>30918</v>
      </c>
      <c r="I99" s="78">
        <v>0</v>
      </c>
      <c r="J99" s="78">
        <v>0</v>
      </c>
      <c r="K99" s="78">
        <v>0</v>
      </c>
      <c r="L99" s="78">
        <v>23705</v>
      </c>
      <c r="M99" s="78">
        <v>17710</v>
      </c>
      <c r="N99" s="78">
        <v>23705</v>
      </c>
      <c r="O99" s="78">
        <v>0</v>
      </c>
      <c r="P99" s="78">
        <v>0</v>
      </c>
      <c r="Q99" s="78">
        <v>0</v>
      </c>
      <c r="R99" s="78">
        <v>0</v>
      </c>
      <c r="S99" s="78">
        <v>0</v>
      </c>
      <c r="T99" s="78">
        <v>0</v>
      </c>
      <c r="U99" s="78">
        <v>2256</v>
      </c>
      <c r="V99" s="78">
        <v>1458</v>
      </c>
      <c r="W99" s="78">
        <v>1219</v>
      </c>
      <c r="X99" s="78">
        <v>1037</v>
      </c>
      <c r="Y99" s="78">
        <v>1037</v>
      </c>
      <c r="Z99" s="78">
        <v>0</v>
      </c>
      <c r="AA99" s="78">
        <v>0</v>
      </c>
      <c r="AB99" s="78">
        <v>0</v>
      </c>
      <c r="AC99" s="78">
        <v>0</v>
      </c>
      <c r="AD99" s="78">
        <v>0</v>
      </c>
      <c r="AE99" s="78">
        <v>18970</v>
      </c>
      <c r="AF99" s="78">
        <v>789</v>
      </c>
      <c r="AG99" s="104">
        <v>0</v>
      </c>
      <c r="AH99" s="104">
        <v>0</v>
      </c>
      <c r="AI99" s="104">
        <v>0</v>
      </c>
      <c r="AJ99" s="104">
        <v>789</v>
      </c>
      <c r="AK99" s="104">
        <v>0</v>
      </c>
      <c r="AL99" s="104">
        <v>0</v>
      </c>
      <c r="AM99" s="104">
        <f t="shared" si="1"/>
        <v>789</v>
      </c>
      <c r="AN99" s="104">
        <v>0</v>
      </c>
      <c r="AO99" s="104">
        <v>0</v>
      </c>
      <c r="AP99" s="104">
        <v>4695</v>
      </c>
      <c r="AQ99" s="104">
        <v>4695</v>
      </c>
      <c r="AR99" s="104">
        <v>0</v>
      </c>
      <c r="AS99" s="189">
        <v>111094</v>
      </c>
      <c r="AT99" s="189">
        <v>18730</v>
      </c>
      <c r="AU99" s="189">
        <v>8000</v>
      </c>
    </row>
    <row r="100" spans="1:47" x14ac:dyDescent="0.2">
      <c r="A100" s="96" t="s">
        <v>711</v>
      </c>
      <c r="B100" t="s">
        <v>518</v>
      </c>
      <c r="C100" t="s">
        <v>712</v>
      </c>
      <c r="D100" s="77">
        <v>1462</v>
      </c>
      <c r="E100" s="77">
        <v>0</v>
      </c>
      <c r="F100" s="77">
        <v>0</v>
      </c>
      <c r="G100" s="77">
        <v>18846</v>
      </c>
      <c r="H100" s="77">
        <v>0</v>
      </c>
      <c r="I100" s="77">
        <v>18846</v>
      </c>
      <c r="J100" s="77">
        <v>18846</v>
      </c>
      <c r="K100" s="77">
        <v>0</v>
      </c>
      <c r="L100" s="77">
        <v>15400</v>
      </c>
      <c r="M100" s="77">
        <v>12340</v>
      </c>
      <c r="N100" s="77">
        <v>15000</v>
      </c>
      <c r="O100" s="77">
        <v>400</v>
      </c>
      <c r="P100" s="77">
        <v>1440</v>
      </c>
      <c r="Q100" s="77">
        <v>1040</v>
      </c>
      <c r="R100" s="77">
        <v>0</v>
      </c>
      <c r="S100" s="188">
        <v>3530</v>
      </c>
      <c r="T100" s="188">
        <v>3530</v>
      </c>
      <c r="U100" s="77">
        <v>1431</v>
      </c>
      <c r="V100" s="77">
        <v>1023</v>
      </c>
      <c r="W100" s="77">
        <v>978</v>
      </c>
      <c r="X100" s="77">
        <v>453</v>
      </c>
      <c r="Y100" s="77">
        <v>533</v>
      </c>
      <c r="Z100" s="77">
        <v>80</v>
      </c>
      <c r="AA100" s="77">
        <v>0</v>
      </c>
      <c r="AB100" s="77">
        <v>204</v>
      </c>
      <c r="AC100" s="77">
        <v>237</v>
      </c>
      <c r="AD100" s="77">
        <v>0</v>
      </c>
      <c r="AE100" s="77">
        <v>13380</v>
      </c>
      <c r="AF100" s="77">
        <v>789</v>
      </c>
      <c r="AG100" s="27">
        <v>0</v>
      </c>
      <c r="AH100" s="27">
        <v>0</v>
      </c>
      <c r="AI100" s="27">
        <v>0</v>
      </c>
      <c r="AJ100" s="27">
        <v>789</v>
      </c>
      <c r="AK100" s="27">
        <v>0</v>
      </c>
      <c r="AL100" s="27">
        <v>0</v>
      </c>
      <c r="AM100" s="27">
        <f t="shared" si="1"/>
        <v>789</v>
      </c>
      <c r="AN100" s="27">
        <v>0</v>
      </c>
      <c r="AO100" s="27">
        <v>0</v>
      </c>
      <c r="AP100" s="27">
        <v>2946</v>
      </c>
      <c r="AQ100" s="27">
        <v>2946</v>
      </c>
      <c r="AR100" s="27">
        <v>0</v>
      </c>
      <c r="AS100" s="190">
        <v>67469</v>
      </c>
      <c r="AT100" s="190">
        <v>8334</v>
      </c>
      <c r="AU100" s="190">
        <v>8334</v>
      </c>
    </row>
    <row r="101" spans="1:47" x14ac:dyDescent="0.2">
      <c r="A101" s="96" t="s">
        <v>713</v>
      </c>
      <c r="B101" t="s">
        <v>518</v>
      </c>
      <c r="C101" t="s">
        <v>714</v>
      </c>
      <c r="D101" s="78">
        <v>1463</v>
      </c>
      <c r="E101" s="78">
        <v>0</v>
      </c>
      <c r="F101" s="82">
        <v>0</v>
      </c>
      <c r="G101" s="78">
        <v>9763</v>
      </c>
      <c r="H101" s="78">
        <v>0</v>
      </c>
      <c r="I101" s="78">
        <v>9763</v>
      </c>
      <c r="J101" s="78">
        <v>0</v>
      </c>
      <c r="K101" s="187">
        <v>9763</v>
      </c>
      <c r="L101" s="78">
        <v>6220</v>
      </c>
      <c r="M101" s="78">
        <v>4350</v>
      </c>
      <c r="N101" s="78">
        <v>6220</v>
      </c>
      <c r="O101" s="78">
        <v>0</v>
      </c>
      <c r="P101" s="78">
        <v>0</v>
      </c>
      <c r="Q101" s="78">
        <v>20</v>
      </c>
      <c r="R101" s="78">
        <v>0</v>
      </c>
      <c r="S101" s="78">
        <v>0</v>
      </c>
      <c r="T101" s="78">
        <v>0</v>
      </c>
      <c r="U101" s="78">
        <v>616</v>
      </c>
      <c r="V101" s="78">
        <v>361</v>
      </c>
      <c r="W101" s="78">
        <v>616</v>
      </c>
      <c r="X101" s="78">
        <v>0</v>
      </c>
      <c r="Y101" s="78">
        <v>0</v>
      </c>
      <c r="Z101" s="78">
        <v>7</v>
      </c>
      <c r="AA101" s="78">
        <v>0</v>
      </c>
      <c r="AB101" s="78">
        <v>0</v>
      </c>
      <c r="AC101" s="78">
        <v>0</v>
      </c>
      <c r="AD101" s="78">
        <v>0</v>
      </c>
      <c r="AE101" s="78">
        <v>4590</v>
      </c>
      <c r="AF101" s="78">
        <v>789</v>
      </c>
      <c r="AG101" s="104">
        <v>0</v>
      </c>
      <c r="AH101" s="104">
        <v>0</v>
      </c>
      <c r="AI101" s="104">
        <v>0</v>
      </c>
      <c r="AJ101" s="104">
        <v>789</v>
      </c>
      <c r="AK101" s="104">
        <v>0</v>
      </c>
      <c r="AL101" s="104">
        <v>0</v>
      </c>
      <c r="AM101" s="104">
        <f t="shared" si="1"/>
        <v>789</v>
      </c>
      <c r="AN101" s="104">
        <v>0</v>
      </c>
      <c r="AO101" s="104">
        <v>0</v>
      </c>
      <c r="AP101" s="104">
        <v>1584</v>
      </c>
      <c r="AQ101" s="104">
        <v>0</v>
      </c>
      <c r="AR101" s="189">
        <v>1584</v>
      </c>
      <c r="AS101" s="189">
        <v>31796</v>
      </c>
      <c r="AT101" s="189">
        <v>1924</v>
      </c>
      <c r="AU101" s="189">
        <v>1924</v>
      </c>
    </row>
    <row r="102" spans="1:47" x14ac:dyDescent="0.2">
      <c r="A102" s="96" t="s">
        <v>715</v>
      </c>
      <c r="B102" t="s">
        <v>518</v>
      </c>
      <c r="C102" t="s">
        <v>716</v>
      </c>
      <c r="D102" s="77">
        <v>1464</v>
      </c>
      <c r="E102" s="77">
        <v>0</v>
      </c>
      <c r="F102" s="77">
        <v>0</v>
      </c>
      <c r="G102" s="77">
        <v>24494</v>
      </c>
      <c r="H102" s="77">
        <v>24494</v>
      </c>
      <c r="I102" s="77">
        <v>0</v>
      </c>
      <c r="J102" s="77">
        <v>0</v>
      </c>
      <c r="K102" s="77">
        <v>0</v>
      </c>
      <c r="L102" s="77">
        <v>16315</v>
      </c>
      <c r="M102" s="77">
        <v>12660</v>
      </c>
      <c r="N102" s="77">
        <v>16000</v>
      </c>
      <c r="O102" s="77">
        <v>315</v>
      </c>
      <c r="P102" s="77">
        <v>0</v>
      </c>
      <c r="Q102" s="77">
        <v>540</v>
      </c>
      <c r="R102" s="77">
        <v>0</v>
      </c>
      <c r="S102" s="77">
        <v>0</v>
      </c>
      <c r="T102" s="77">
        <v>0</v>
      </c>
      <c r="U102" s="77">
        <v>1520</v>
      </c>
      <c r="V102" s="77">
        <v>1040</v>
      </c>
      <c r="W102" s="77">
        <v>1092</v>
      </c>
      <c r="X102" s="77">
        <v>428</v>
      </c>
      <c r="Y102" s="77">
        <v>476</v>
      </c>
      <c r="Z102" s="77">
        <v>48</v>
      </c>
      <c r="AA102" s="77">
        <v>0</v>
      </c>
      <c r="AB102" s="77">
        <v>0</v>
      </c>
      <c r="AC102" s="77">
        <v>0</v>
      </c>
      <c r="AD102" s="77">
        <v>0</v>
      </c>
      <c r="AE102" s="77">
        <v>14830</v>
      </c>
      <c r="AF102" s="77">
        <v>789</v>
      </c>
      <c r="AG102" s="27">
        <v>0</v>
      </c>
      <c r="AH102" s="27">
        <v>0</v>
      </c>
      <c r="AI102" s="27">
        <v>0</v>
      </c>
      <c r="AJ102" s="27">
        <v>789</v>
      </c>
      <c r="AK102" s="27">
        <v>0</v>
      </c>
      <c r="AL102" s="27">
        <v>0</v>
      </c>
      <c r="AM102" s="27">
        <f t="shared" si="1"/>
        <v>789</v>
      </c>
      <c r="AN102" s="27">
        <v>0</v>
      </c>
      <c r="AO102" s="27">
        <v>0</v>
      </c>
      <c r="AP102" s="27">
        <v>3777</v>
      </c>
      <c r="AQ102" s="27">
        <v>3777</v>
      </c>
      <c r="AR102" s="27">
        <v>0</v>
      </c>
      <c r="AS102" s="190">
        <v>88024</v>
      </c>
      <c r="AT102" s="190">
        <v>13146</v>
      </c>
      <c r="AU102" s="190">
        <v>0</v>
      </c>
    </row>
    <row r="103" spans="1:47" x14ac:dyDescent="0.2">
      <c r="A103" s="96" t="s">
        <v>717</v>
      </c>
      <c r="B103" t="s">
        <v>518</v>
      </c>
      <c r="C103" t="s">
        <v>718</v>
      </c>
      <c r="D103" s="78">
        <v>1465</v>
      </c>
      <c r="E103" s="78">
        <v>0</v>
      </c>
      <c r="F103" s="82">
        <v>0</v>
      </c>
      <c r="G103" s="78">
        <v>22003</v>
      </c>
      <c r="H103" s="78">
        <v>22003</v>
      </c>
      <c r="I103" s="78">
        <v>0</v>
      </c>
      <c r="J103" s="78">
        <v>0</v>
      </c>
      <c r="K103" s="78">
        <v>0</v>
      </c>
      <c r="L103" s="78">
        <v>14420</v>
      </c>
      <c r="M103" s="78">
        <v>10860</v>
      </c>
      <c r="N103" s="78">
        <v>14420</v>
      </c>
      <c r="O103" s="78">
        <v>0</v>
      </c>
      <c r="P103" s="78">
        <v>0</v>
      </c>
      <c r="Q103" s="78">
        <v>1700</v>
      </c>
      <c r="R103" s="78">
        <v>0</v>
      </c>
      <c r="S103" s="78">
        <v>0</v>
      </c>
      <c r="T103" s="78">
        <v>0</v>
      </c>
      <c r="U103" s="78">
        <v>1363</v>
      </c>
      <c r="V103" s="78">
        <v>895</v>
      </c>
      <c r="W103" s="78">
        <v>1363</v>
      </c>
      <c r="X103" s="78">
        <v>0</v>
      </c>
      <c r="Y103" s="78">
        <v>140</v>
      </c>
      <c r="Z103" s="78">
        <v>140</v>
      </c>
      <c r="AA103" s="78">
        <v>0</v>
      </c>
      <c r="AB103" s="78">
        <v>0</v>
      </c>
      <c r="AC103" s="78">
        <v>0</v>
      </c>
      <c r="AD103" s="78">
        <v>0</v>
      </c>
      <c r="AE103" s="78">
        <v>13360</v>
      </c>
      <c r="AF103" s="78">
        <v>789</v>
      </c>
      <c r="AG103" s="104">
        <v>0</v>
      </c>
      <c r="AH103" s="104">
        <v>0</v>
      </c>
      <c r="AI103" s="104">
        <v>0</v>
      </c>
      <c r="AJ103" s="104">
        <v>789</v>
      </c>
      <c r="AK103" s="104">
        <v>0</v>
      </c>
      <c r="AL103" s="104">
        <v>0</v>
      </c>
      <c r="AM103" s="104">
        <f t="shared" si="1"/>
        <v>789</v>
      </c>
      <c r="AN103" s="104">
        <v>0</v>
      </c>
      <c r="AO103" s="104">
        <v>0</v>
      </c>
      <c r="AP103" s="104">
        <v>3405</v>
      </c>
      <c r="AQ103" s="104">
        <v>3405</v>
      </c>
      <c r="AR103" s="104">
        <v>0</v>
      </c>
      <c r="AS103" s="189">
        <v>79033</v>
      </c>
      <c r="AT103" s="189">
        <v>11340</v>
      </c>
      <c r="AU103" s="189">
        <v>11340</v>
      </c>
    </row>
    <row r="104" spans="1:47" x14ac:dyDescent="0.2">
      <c r="A104" s="96" t="s">
        <v>719</v>
      </c>
      <c r="B104" t="s">
        <v>518</v>
      </c>
      <c r="C104" t="s">
        <v>720</v>
      </c>
      <c r="D104" s="77">
        <v>1468</v>
      </c>
      <c r="E104" s="77">
        <v>0</v>
      </c>
      <c r="F104" s="77">
        <v>0</v>
      </c>
      <c r="G104" s="77">
        <v>24745</v>
      </c>
      <c r="H104" s="77">
        <v>24745</v>
      </c>
      <c r="I104" s="77">
        <v>0</v>
      </c>
      <c r="J104" s="77">
        <v>0</v>
      </c>
      <c r="K104" s="77">
        <v>0</v>
      </c>
      <c r="L104" s="77">
        <v>17550</v>
      </c>
      <c r="M104" s="77">
        <v>13770</v>
      </c>
      <c r="N104" s="77">
        <v>17550</v>
      </c>
      <c r="O104" s="77">
        <v>0</v>
      </c>
      <c r="P104" s="77">
        <v>2170</v>
      </c>
      <c r="Q104" s="77">
        <v>2170</v>
      </c>
      <c r="R104" s="77">
        <v>0</v>
      </c>
      <c r="S104" s="77">
        <v>0</v>
      </c>
      <c r="T104" s="77">
        <v>0</v>
      </c>
      <c r="U104" s="77">
        <v>1654</v>
      </c>
      <c r="V104" s="77">
        <v>1156</v>
      </c>
      <c r="W104" s="77">
        <v>290</v>
      </c>
      <c r="X104" s="77">
        <v>1364</v>
      </c>
      <c r="Y104" s="77">
        <v>875</v>
      </c>
      <c r="Z104" s="77">
        <v>169</v>
      </c>
      <c r="AA104" s="77">
        <v>0</v>
      </c>
      <c r="AB104" s="77">
        <v>47</v>
      </c>
      <c r="AC104" s="77">
        <v>0</v>
      </c>
      <c r="AD104" s="77">
        <v>0</v>
      </c>
      <c r="AE104" s="77">
        <v>15940</v>
      </c>
      <c r="AF104" s="77">
        <v>789</v>
      </c>
      <c r="AG104" s="27">
        <v>0</v>
      </c>
      <c r="AH104" s="27">
        <v>0</v>
      </c>
      <c r="AI104" s="27">
        <v>0</v>
      </c>
      <c r="AJ104" s="27">
        <v>789</v>
      </c>
      <c r="AK104" s="27">
        <v>0</v>
      </c>
      <c r="AL104" s="27">
        <v>0</v>
      </c>
      <c r="AM104" s="27">
        <f t="shared" si="1"/>
        <v>789</v>
      </c>
      <c r="AN104" s="27">
        <v>0</v>
      </c>
      <c r="AO104" s="27">
        <v>0</v>
      </c>
      <c r="AP104" s="27">
        <v>3841</v>
      </c>
      <c r="AQ104" s="27">
        <v>0</v>
      </c>
      <c r="AR104" s="190">
        <v>3841</v>
      </c>
      <c r="AS104" s="190">
        <v>88403</v>
      </c>
      <c r="AT104" s="190">
        <v>12127</v>
      </c>
      <c r="AU104" s="190">
        <v>12127</v>
      </c>
    </row>
    <row r="105" spans="1:47" x14ac:dyDescent="0.2">
      <c r="A105" s="96" t="s">
        <v>721</v>
      </c>
      <c r="B105" t="s">
        <v>518</v>
      </c>
      <c r="C105" t="s">
        <v>722</v>
      </c>
      <c r="D105" s="78">
        <v>1469</v>
      </c>
      <c r="E105" s="78">
        <v>0</v>
      </c>
      <c r="F105" s="82">
        <v>0</v>
      </c>
      <c r="G105" s="78">
        <v>31088</v>
      </c>
      <c r="H105" s="78">
        <v>31088</v>
      </c>
      <c r="I105" s="78">
        <v>0</v>
      </c>
      <c r="J105" s="78">
        <v>0</v>
      </c>
      <c r="K105" s="78">
        <v>0</v>
      </c>
      <c r="L105" s="78">
        <v>24025</v>
      </c>
      <c r="M105" s="78">
        <v>19100</v>
      </c>
      <c r="N105" s="78">
        <v>23500</v>
      </c>
      <c r="O105" s="78">
        <v>525</v>
      </c>
      <c r="P105" s="78">
        <v>0</v>
      </c>
      <c r="Q105" s="78">
        <v>440</v>
      </c>
      <c r="R105" s="78">
        <v>0</v>
      </c>
      <c r="S105" s="187">
        <v>4870</v>
      </c>
      <c r="T105" s="187">
        <v>3905</v>
      </c>
      <c r="U105" s="78">
        <v>2229</v>
      </c>
      <c r="V105" s="78">
        <v>1578</v>
      </c>
      <c r="W105" s="78">
        <v>2229</v>
      </c>
      <c r="X105" s="78">
        <v>0</v>
      </c>
      <c r="Y105" s="78">
        <v>32</v>
      </c>
      <c r="Z105" s="78">
        <v>32</v>
      </c>
      <c r="AA105" s="78">
        <v>0</v>
      </c>
      <c r="AB105" s="78">
        <v>0</v>
      </c>
      <c r="AC105" s="78">
        <v>0</v>
      </c>
      <c r="AD105" s="78">
        <v>0</v>
      </c>
      <c r="AE105" s="78">
        <v>20150</v>
      </c>
      <c r="AF105" s="78">
        <v>789</v>
      </c>
      <c r="AG105" s="104">
        <v>0</v>
      </c>
      <c r="AH105" s="104">
        <v>0</v>
      </c>
      <c r="AI105" s="104">
        <v>0</v>
      </c>
      <c r="AJ105" s="104">
        <v>789</v>
      </c>
      <c r="AK105" s="104">
        <v>0</v>
      </c>
      <c r="AL105" s="104">
        <v>0</v>
      </c>
      <c r="AM105" s="104">
        <f t="shared" si="1"/>
        <v>789</v>
      </c>
      <c r="AN105" s="104">
        <v>0</v>
      </c>
      <c r="AO105" s="104">
        <v>0</v>
      </c>
      <c r="AP105" s="104">
        <v>4807</v>
      </c>
      <c r="AQ105" s="104">
        <v>4807</v>
      </c>
      <c r="AR105" s="104">
        <v>0</v>
      </c>
      <c r="AS105" s="189">
        <v>111880</v>
      </c>
      <c r="AT105" s="189">
        <v>16272</v>
      </c>
      <c r="AU105" s="189">
        <v>16272</v>
      </c>
    </row>
    <row r="106" spans="1:47" x14ac:dyDescent="0.2">
      <c r="A106" s="96" t="s">
        <v>723</v>
      </c>
      <c r="B106" t="s">
        <v>518</v>
      </c>
      <c r="C106" t="s">
        <v>724</v>
      </c>
      <c r="D106" s="77">
        <v>1470</v>
      </c>
      <c r="E106" s="77">
        <v>0</v>
      </c>
      <c r="F106" s="77">
        <v>0</v>
      </c>
      <c r="G106" s="77">
        <v>7851</v>
      </c>
      <c r="H106" s="77">
        <v>1800</v>
      </c>
      <c r="I106" s="77">
        <v>6051</v>
      </c>
      <c r="J106" s="77">
        <v>3100</v>
      </c>
      <c r="K106" s="188">
        <v>2951</v>
      </c>
      <c r="L106" s="77">
        <v>2500</v>
      </c>
      <c r="M106" s="77">
        <v>1610</v>
      </c>
      <c r="N106" s="77">
        <v>1780</v>
      </c>
      <c r="O106" s="77">
        <v>720</v>
      </c>
      <c r="P106" s="77">
        <v>0</v>
      </c>
      <c r="Q106" s="77">
        <v>170</v>
      </c>
      <c r="R106" s="77">
        <v>0</v>
      </c>
      <c r="S106" s="77">
        <v>0</v>
      </c>
      <c r="T106" s="77">
        <v>0</v>
      </c>
      <c r="U106" s="77">
        <v>256</v>
      </c>
      <c r="V106" s="77">
        <v>136</v>
      </c>
      <c r="W106" s="77">
        <v>172</v>
      </c>
      <c r="X106" s="77">
        <v>84</v>
      </c>
      <c r="Y106" s="77">
        <v>0</v>
      </c>
      <c r="Z106" s="77">
        <v>12</v>
      </c>
      <c r="AA106" s="77">
        <v>0</v>
      </c>
      <c r="AB106" s="77">
        <v>0</v>
      </c>
      <c r="AC106" s="77">
        <v>0</v>
      </c>
      <c r="AD106" s="77">
        <v>0</v>
      </c>
      <c r="AE106" s="77">
        <v>1780</v>
      </c>
      <c r="AF106" s="77">
        <v>789</v>
      </c>
      <c r="AG106" s="27">
        <v>0</v>
      </c>
      <c r="AH106" s="27">
        <v>0</v>
      </c>
      <c r="AI106" s="27">
        <v>0</v>
      </c>
      <c r="AJ106" s="27">
        <v>789</v>
      </c>
      <c r="AK106" s="27">
        <v>0</v>
      </c>
      <c r="AL106" s="27">
        <v>0</v>
      </c>
      <c r="AM106" s="27">
        <f t="shared" si="1"/>
        <v>789</v>
      </c>
      <c r="AN106" s="27">
        <v>0</v>
      </c>
      <c r="AO106" s="27">
        <v>0</v>
      </c>
      <c r="AP106" s="27">
        <v>1268</v>
      </c>
      <c r="AQ106" s="27">
        <v>0</v>
      </c>
      <c r="AR106" s="190">
        <v>1268</v>
      </c>
      <c r="AS106" s="190">
        <v>27496</v>
      </c>
      <c r="AT106" s="190">
        <v>1919</v>
      </c>
      <c r="AU106" s="190">
        <v>1919</v>
      </c>
    </row>
    <row r="107" spans="1:47" x14ac:dyDescent="0.2">
      <c r="A107" s="96" t="s">
        <v>725</v>
      </c>
      <c r="B107" t="s">
        <v>518</v>
      </c>
      <c r="C107" t="s">
        <v>726</v>
      </c>
      <c r="D107" s="78">
        <v>1471</v>
      </c>
      <c r="E107" s="78">
        <v>0</v>
      </c>
      <c r="F107" s="82">
        <v>0</v>
      </c>
      <c r="G107" s="78">
        <v>14279</v>
      </c>
      <c r="H107" s="78">
        <v>14279</v>
      </c>
      <c r="I107" s="78">
        <v>0</v>
      </c>
      <c r="J107" s="78">
        <v>0</v>
      </c>
      <c r="K107" s="78">
        <v>0</v>
      </c>
      <c r="L107" s="78">
        <v>6825</v>
      </c>
      <c r="M107" s="78">
        <v>4980</v>
      </c>
      <c r="N107" s="78">
        <v>6825</v>
      </c>
      <c r="O107" s="78">
        <v>0</v>
      </c>
      <c r="P107" s="78">
        <v>0</v>
      </c>
      <c r="Q107" s="78">
        <v>0</v>
      </c>
      <c r="R107" s="78">
        <v>0</v>
      </c>
      <c r="S107" s="187">
        <v>2285</v>
      </c>
      <c r="T107" s="187">
        <v>2285</v>
      </c>
      <c r="U107" s="78">
        <v>658</v>
      </c>
      <c r="V107" s="78">
        <v>415</v>
      </c>
      <c r="W107" s="78">
        <v>658</v>
      </c>
      <c r="X107" s="78">
        <v>0</v>
      </c>
      <c r="Y107" s="78">
        <v>0</v>
      </c>
      <c r="Z107" s="78">
        <v>0</v>
      </c>
      <c r="AA107" s="78">
        <v>0</v>
      </c>
      <c r="AB107" s="78">
        <v>145</v>
      </c>
      <c r="AC107" s="78">
        <v>145</v>
      </c>
      <c r="AD107" s="78">
        <v>0</v>
      </c>
      <c r="AE107" s="78">
        <v>5730</v>
      </c>
      <c r="AF107" s="78">
        <v>789</v>
      </c>
      <c r="AG107" s="104">
        <v>0</v>
      </c>
      <c r="AH107" s="104">
        <v>0</v>
      </c>
      <c r="AI107" s="104">
        <v>0</v>
      </c>
      <c r="AJ107" s="104">
        <v>789</v>
      </c>
      <c r="AK107" s="104">
        <v>0</v>
      </c>
      <c r="AL107" s="104">
        <v>0</v>
      </c>
      <c r="AM107" s="104">
        <f t="shared" si="1"/>
        <v>789</v>
      </c>
      <c r="AN107" s="104">
        <v>0</v>
      </c>
      <c r="AO107" s="104">
        <v>0</v>
      </c>
      <c r="AP107" s="104">
        <v>2238</v>
      </c>
      <c r="AQ107" s="104">
        <v>0</v>
      </c>
      <c r="AR107" s="189">
        <v>2238</v>
      </c>
      <c r="AS107" s="189">
        <v>50536</v>
      </c>
      <c r="AT107" s="189">
        <v>5642</v>
      </c>
      <c r="AU107" s="189">
        <v>5642</v>
      </c>
    </row>
    <row r="108" spans="1:47" x14ac:dyDescent="0.2">
      <c r="A108" s="96" t="s">
        <v>727</v>
      </c>
      <c r="B108" t="s">
        <v>518</v>
      </c>
      <c r="C108" t="s">
        <v>728</v>
      </c>
      <c r="D108" s="77">
        <v>1472</v>
      </c>
      <c r="E108" s="77">
        <v>0</v>
      </c>
      <c r="F108" s="77">
        <v>0</v>
      </c>
      <c r="G108" s="77">
        <v>12733</v>
      </c>
      <c r="H108" s="77">
        <v>12733</v>
      </c>
      <c r="I108" s="77">
        <v>0</v>
      </c>
      <c r="J108" s="77">
        <v>0</v>
      </c>
      <c r="K108" s="77">
        <v>0</v>
      </c>
      <c r="L108" s="77">
        <v>6165</v>
      </c>
      <c r="M108" s="77">
        <v>4300</v>
      </c>
      <c r="N108" s="77">
        <v>6165</v>
      </c>
      <c r="O108" s="77">
        <v>0</v>
      </c>
      <c r="P108" s="77">
        <v>0</v>
      </c>
      <c r="Q108" s="77">
        <v>0</v>
      </c>
      <c r="R108" s="77">
        <v>0</v>
      </c>
      <c r="S108" s="77">
        <v>785</v>
      </c>
      <c r="T108" s="77">
        <v>785</v>
      </c>
      <c r="U108" s="77">
        <v>612</v>
      </c>
      <c r="V108" s="77">
        <v>363</v>
      </c>
      <c r="W108" s="77">
        <v>367</v>
      </c>
      <c r="X108" s="77">
        <v>245</v>
      </c>
      <c r="Y108" s="77">
        <v>245</v>
      </c>
      <c r="Z108" s="77">
        <v>0</v>
      </c>
      <c r="AA108" s="77">
        <v>0</v>
      </c>
      <c r="AB108" s="77">
        <v>0</v>
      </c>
      <c r="AC108" s="77">
        <v>0</v>
      </c>
      <c r="AD108" s="77">
        <v>0</v>
      </c>
      <c r="AE108" s="77">
        <v>5040</v>
      </c>
      <c r="AF108" s="77">
        <v>789</v>
      </c>
      <c r="AG108" s="27">
        <v>0</v>
      </c>
      <c r="AH108" s="27">
        <v>0</v>
      </c>
      <c r="AI108" s="27">
        <v>0</v>
      </c>
      <c r="AJ108" s="27">
        <v>789</v>
      </c>
      <c r="AK108" s="27">
        <v>0</v>
      </c>
      <c r="AL108" s="27">
        <v>0</v>
      </c>
      <c r="AM108" s="27">
        <f t="shared" si="1"/>
        <v>789</v>
      </c>
      <c r="AN108" s="27">
        <v>0</v>
      </c>
      <c r="AO108" s="27">
        <v>0</v>
      </c>
      <c r="AP108" s="27">
        <v>2013</v>
      </c>
      <c r="AQ108" s="27">
        <v>2013</v>
      </c>
      <c r="AR108" s="27">
        <v>0</v>
      </c>
      <c r="AS108" s="190">
        <v>44731</v>
      </c>
      <c r="AT108" s="190">
        <v>4783</v>
      </c>
      <c r="AU108" s="190">
        <v>4783</v>
      </c>
    </row>
    <row r="109" spans="1:47" x14ac:dyDescent="0.2">
      <c r="A109" s="96" t="s">
        <v>729</v>
      </c>
      <c r="B109" t="s">
        <v>518</v>
      </c>
      <c r="C109" t="s">
        <v>730</v>
      </c>
      <c r="D109" s="78">
        <v>1481</v>
      </c>
      <c r="E109" s="78">
        <v>0</v>
      </c>
      <c r="F109" s="82">
        <v>0</v>
      </c>
      <c r="G109" s="78">
        <v>28836</v>
      </c>
      <c r="H109" s="78">
        <v>11151</v>
      </c>
      <c r="I109" s="78">
        <v>17685</v>
      </c>
      <c r="J109" s="78">
        <v>17685</v>
      </c>
      <c r="K109" s="78">
        <v>0</v>
      </c>
      <c r="L109" s="78">
        <v>22625</v>
      </c>
      <c r="M109" s="78">
        <v>17840</v>
      </c>
      <c r="N109" s="78">
        <v>6200</v>
      </c>
      <c r="O109" s="78">
        <v>16425</v>
      </c>
      <c r="P109" s="78">
        <v>19275</v>
      </c>
      <c r="Q109" s="78">
        <v>2850</v>
      </c>
      <c r="R109" s="78">
        <v>0</v>
      </c>
      <c r="S109" s="78">
        <v>0</v>
      </c>
      <c r="T109" s="78">
        <v>0</v>
      </c>
      <c r="U109" s="78">
        <v>2111</v>
      </c>
      <c r="V109" s="78">
        <v>1478</v>
      </c>
      <c r="W109" s="78">
        <v>513</v>
      </c>
      <c r="X109" s="78">
        <v>1598</v>
      </c>
      <c r="Y109" s="78">
        <v>1838</v>
      </c>
      <c r="Z109" s="78">
        <v>240</v>
      </c>
      <c r="AA109" s="78">
        <v>0</v>
      </c>
      <c r="AB109" s="78">
        <v>0</v>
      </c>
      <c r="AC109" s="78">
        <v>0</v>
      </c>
      <c r="AD109" s="78">
        <v>0</v>
      </c>
      <c r="AE109" s="78">
        <v>21150</v>
      </c>
      <c r="AF109" s="78">
        <v>789</v>
      </c>
      <c r="AG109" s="104">
        <v>0</v>
      </c>
      <c r="AH109" s="104">
        <v>0</v>
      </c>
      <c r="AI109" s="104">
        <v>0</v>
      </c>
      <c r="AJ109" s="104">
        <v>789</v>
      </c>
      <c r="AK109" s="104">
        <v>0</v>
      </c>
      <c r="AL109" s="104">
        <v>0</v>
      </c>
      <c r="AM109" s="104">
        <f t="shared" si="1"/>
        <v>789</v>
      </c>
      <c r="AN109" s="104">
        <v>0</v>
      </c>
      <c r="AO109" s="104">
        <v>0</v>
      </c>
      <c r="AP109" s="104">
        <v>4548</v>
      </c>
      <c r="AQ109" s="104">
        <v>0</v>
      </c>
      <c r="AR109" s="189">
        <v>4548</v>
      </c>
      <c r="AS109" s="189">
        <v>104934</v>
      </c>
      <c r="AT109" s="189">
        <v>15551</v>
      </c>
      <c r="AU109" s="189">
        <v>15551</v>
      </c>
    </row>
    <row r="110" spans="1:47" x14ac:dyDescent="0.2">
      <c r="A110" s="96" t="s">
        <v>731</v>
      </c>
      <c r="B110" t="s">
        <v>518</v>
      </c>
      <c r="C110" t="s">
        <v>732</v>
      </c>
      <c r="D110" s="77">
        <v>1482</v>
      </c>
      <c r="E110" s="77">
        <v>8</v>
      </c>
      <c r="F110" s="77">
        <v>0</v>
      </c>
      <c r="G110" s="77">
        <v>22282</v>
      </c>
      <c r="H110" s="77">
        <v>0</v>
      </c>
      <c r="I110" s="77">
        <v>22282</v>
      </c>
      <c r="J110" s="77">
        <v>0</v>
      </c>
      <c r="K110" s="188">
        <v>22282</v>
      </c>
      <c r="L110" s="77">
        <v>17040</v>
      </c>
      <c r="M110" s="77">
        <v>13360</v>
      </c>
      <c r="N110" s="77">
        <v>0</v>
      </c>
      <c r="O110" s="77">
        <v>17040</v>
      </c>
      <c r="P110" s="77">
        <v>16100</v>
      </c>
      <c r="Q110" s="77">
        <v>2740</v>
      </c>
      <c r="R110" s="77">
        <v>0</v>
      </c>
      <c r="S110" s="188">
        <v>7240</v>
      </c>
      <c r="T110" s="188">
        <v>3560</v>
      </c>
      <c r="U110" s="77">
        <v>1597</v>
      </c>
      <c r="V110" s="77">
        <v>1108</v>
      </c>
      <c r="W110" s="77">
        <v>0</v>
      </c>
      <c r="X110" s="77">
        <v>1597</v>
      </c>
      <c r="Y110" s="77">
        <v>1741</v>
      </c>
      <c r="Z110" s="77">
        <v>232</v>
      </c>
      <c r="AA110" s="77">
        <v>0</v>
      </c>
      <c r="AB110" s="77">
        <v>0</v>
      </c>
      <c r="AC110" s="77">
        <v>249</v>
      </c>
      <c r="AD110" s="77">
        <v>0</v>
      </c>
      <c r="AE110" s="77">
        <v>16100</v>
      </c>
      <c r="AF110" s="77">
        <v>789</v>
      </c>
      <c r="AG110" s="27">
        <v>0</v>
      </c>
      <c r="AH110" s="27">
        <v>0</v>
      </c>
      <c r="AI110" s="27">
        <v>0</v>
      </c>
      <c r="AJ110" s="27">
        <v>789</v>
      </c>
      <c r="AK110" s="27">
        <v>0</v>
      </c>
      <c r="AL110" s="27">
        <v>0</v>
      </c>
      <c r="AM110" s="27">
        <f t="shared" si="1"/>
        <v>789</v>
      </c>
      <c r="AN110" s="27">
        <v>0</v>
      </c>
      <c r="AO110" s="27">
        <v>0</v>
      </c>
      <c r="AP110" s="27">
        <v>3524</v>
      </c>
      <c r="AQ110" s="27">
        <v>0</v>
      </c>
      <c r="AR110" s="190">
        <v>3524</v>
      </c>
      <c r="AS110" s="190">
        <v>80782</v>
      </c>
      <c r="AT110" s="190">
        <v>11422</v>
      </c>
      <c r="AU110" s="190">
        <v>11422</v>
      </c>
    </row>
    <row r="111" spans="1:47" x14ac:dyDescent="0.2">
      <c r="A111" s="96" t="s">
        <v>733</v>
      </c>
      <c r="B111" t="s">
        <v>518</v>
      </c>
      <c r="C111" t="s">
        <v>734</v>
      </c>
      <c r="D111" s="78">
        <v>1483</v>
      </c>
      <c r="E111" s="78">
        <v>0</v>
      </c>
      <c r="F111" s="82">
        <v>0</v>
      </c>
      <c r="G111" s="78">
        <v>22951</v>
      </c>
      <c r="H111" s="78">
        <v>22951</v>
      </c>
      <c r="I111" s="78">
        <v>0</v>
      </c>
      <c r="J111" s="78">
        <v>0</v>
      </c>
      <c r="K111" s="78">
        <v>0</v>
      </c>
      <c r="L111" s="78">
        <v>14895</v>
      </c>
      <c r="M111" s="78">
        <v>11140</v>
      </c>
      <c r="N111" s="78">
        <v>14895</v>
      </c>
      <c r="O111" s="78">
        <v>0</v>
      </c>
      <c r="P111" s="78">
        <v>0</v>
      </c>
      <c r="Q111" s="78">
        <v>2540</v>
      </c>
      <c r="R111" s="78">
        <v>0</v>
      </c>
      <c r="S111" s="78">
        <v>0</v>
      </c>
      <c r="T111" s="78">
        <v>0</v>
      </c>
      <c r="U111" s="78">
        <v>1424</v>
      </c>
      <c r="V111" s="78">
        <v>923</v>
      </c>
      <c r="W111" s="78">
        <v>220</v>
      </c>
      <c r="X111" s="78">
        <v>1204</v>
      </c>
      <c r="Y111" s="78">
        <v>0</v>
      </c>
      <c r="Z111" s="78">
        <v>215</v>
      </c>
      <c r="AA111" s="78">
        <v>0</v>
      </c>
      <c r="AB111" s="78">
        <v>0</v>
      </c>
      <c r="AC111" s="78">
        <v>0</v>
      </c>
      <c r="AD111" s="78">
        <v>0</v>
      </c>
      <c r="AE111" s="78">
        <v>13680</v>
      </c>
      <c r="AF111" s="78">
        <v>789</v>
      </c>
      <c r="AG111" s="104">
        <v>0</v>
      </c>
      <c r="AH111" s="104">
        <v>0</v>
      </c>
      <c r="AI111" s="104">
        <v>0</v>
      </c>
      <c r="AJ111" s="104">
        <v>789</v>
      </c>
      <c r="AK111" s="104">
        <v>0</v>
      </c>
      <c r="AL111" s="104">
        <v>0</v>
      </c>
      <c r="AM111" s="104">
        <f t="shared" si="1"/>
        <v>789</v>
      </c>
      <c r="AN111" s="104">
        <v>0</v>
      </c>
      <c r="AO111" s="104">
        <v>0</v>
      </c>
      <c r="AP111" s="104">
        <v>3623</v>
      </c>
      <c r="AQ111" s="104">
        <v>3623</v>
      </c>
      <c r="AR111" s="104">
        <v>0</v>
      </c>
      <c r="AS111" s="189">
        <v>81946</v>
      </c>
      <c r="AT111" s="189">
        <v>11089</v>
      </c>
      <c r="AU111" s="189">
        <v>11089</v>
      </c>
    </row>
    <row r="112" spans="1:47" x14ac:dyDescent="0.2">
      <c r="A112" s="96" t="s">
        <v>735</v>
      </c>
      <c r="B112" t="s">
        <v>518</v>
      </c>
      <c r="C112" t="s">
        <v>736</v>
      </c>
      <c r="D112" s="77">
        <v>1484</v>
      </c>
      <c r="E112" s="77">
        <v>0</v>
      </c>
      <c r="F112" s="77">
        <v>0</v>
      </c>
      <c r="G112" s="77">
        <v>43449</v>
      </c>
      <c r="H112" s="77">
        <v>43449</v>
      </c>
      <c r="I112" s="77">
        <v>0</v>
      </c>
      <c r="J112" s="77">
        <v>0</v>
      </c>
      <c r="K112" s="77">
        <v>0</v>
      </c>
      <c r="L112" s="77">
        <v>35045</v>
      </c>
      <c r="M112" s="77">
        <v>26720</v>
      </c>
      <c r="N112" s="77">
        <v>35045</v>
      </c>
      <c r="O112" s="77">
        <v>0</v>
      </c>
      <c r="P112" s="77">
        <v>0</v>
      </c>
      <c r="Q112" s="77">
        <v>5370</v>
      </c>
      <c r="R112" s="77">
        <v>0</v>
      </c>
      <c r="S112" s="188">
        <v>11655</v>
      </c>
      <c r="T112" s="188">
        <v>6285</v>
      </c>
      <c r="U112" s="77">
        <v>3322</v>
      </c>
      <c r="V112" s="77">
        <v>2215</v>
      </c>
      <c r="W112" s="77">
        <v>1723</v>
      </c>
      <c r="X112" s="77">
        <v>1599</v>
      </c>
      <c r="Y112" s="77">
        <v>0</v>
      </c>
      <c r="Z112" s="77">
        <v>443</v>
      </c>
      <c r="AA112" s="77">
        <v>0</v>
      </c>
      <c r="AB112" s="77">
        <v>0</v>
      </c>
      <c r="AC112" s="77">
        <v>336</v>
      </c>
      <c r="AD112" s="77">
        <v>0</v>
      </c>
      <c r="AE112" s="77">
        <v>32630</v>
      </c>
      <c r="AF112" s="77">
        <v>1029</v>
      </c>
      <c r="AG112" s="27">
        <v>0</v>
      </c>
      <c r="AH112" s="27">
        <v>0</v>
      </c>
      <c r="AI112" s="27">
        <v>0</v>
      </c>
      <c r="AJ112" s="27">
        <v>1029</v>
      </c>
      <c r="AK112" s="27">
        <v>0</v>
      </c>
      <c r="AL112" s="27">
        <v>0</v>
      </c>
      <c r="AM112" s="27">
        <f t="shared" si="1"/>
        <v>1029</v>
      </c>
      <c r="AN112" s="27">
        <v>0</v>
      </c>
      <c r="AO112" s="27">
        <v>0</v>
      </c>
      <c r="AP112" s="27">
        <v>6792</v>
      </c>
      <c r="AQ112" s="27">
        <v>0</v>
      </c>
      <c r="AR112" s="190">
        <v>6792</v>
      </c>
      <c r="AS112" s="190">
        <v>157013</v>
      </c>
      <c r="AT112" s="190">
        <v>25772</v>
      </c>
      <c r="AU112" s="190">
        <v>25772</v>
      </c>
    </row>
    <row r="113" spans="1:47" x14ac:dyDescent="0.2">
      <c r="A113" s="96" t="s">
        <v>737</v>
      </c>
      <c r="B113" t="s">
        <v>518</v>
      </c>
      <c r="C113" t="s">
        <v>738</v>
      </c>
      <c r="D113" s="78">
        <v>1485</v>
      </c>
      <c r="E113" s="78">
        <v>0</v>
      </c>
      <c r="F113" s="82">
        <v>0</v>
      </c>
      <c r="G113" s="78">
        <v>10580</v>
      </c>
      <c r="H113" s="78">
        <v>10580</v>
      </c>
      <c r="I113" s="78">
        <v>0</v>
      </c>
      <c r="J113" s="78">
        <v>0</v>
      </c>
      <c r="K113" s="78">
        <v>0</v>
      </c>
      <c r="L113" s="78">
        <v>6440</v>
      </c>
      <c r="M113" s="78">
        <v>5040</v>
      </c>
      <c r="N113" s="78">
        <v>5750</v>
      </c>
      <c r="O113" s="78">
        <v>690</v>
      </c>
      <c r="P113" s="78">
        <v>1370</v>
      </c>
      <c r="Q113" s="78">
        <v>680</v>
      </c>
      <c r="R113" s="78">
        <v>30</v>
      </c>
      <c r="S113" s="78">
        <v>0</v>
      </c>
      <c r="T113" s="78">
        <v>0</v>
      </c>
      <c r="U113" s="78">
        <v>612</v>
      </c>
      <c r="V113" s="78">
        <v>423</v>
      </c>
      <c r="W113" s="78">
        <v>60</v>
      </c>
      <c r="X113" s="78">
        <v>552</v>
      </c>
      <c r="Y113" s="78">
        <v>537</v>
      </c>
      <c r="Z113" s="78">
        <v>57</v>
      </c>
      <c r="AA113" s="78">
        <v>0</v>
      </c>
      <c r="AB113" s="78">
        <v>0</v>
      </c>
      <c r="AC113" s="78">
        <v>0</v>
      </c>
      <c r="AD113" s="78">
        <v>0</v>
      </c>
      <c r="AE113" s="78">
        <v>5720</v>
      </c>
      <c r="AF113" s="78">
        <v>789</v>
      </c>
      <c r="AG113" s="104">
        <v>0</v>
      </c>
      <c r="AH113" s="104">
        <v>0</v>
      </c>
      <c r="AI113" s="104">
        <v>0</v>
      </c>
      <c r="AJ113" s="104">
        <v>789</v>
      </c>
      <c r="AK113" s="104">
        <v>0</v>
      </c>
      <c r="AL113" s="104">
        <v>0</v>
      </c>
      <c r="AM113" s="104">
        <f t="shared" si="1"/>
        <v>789</v>
      </c>
      <c r="AN113" s="104">
        <v>0</v>
      </c>
      <c r="AO113" s="104">
        <v>0</v>
      </c>
      <c r="AP113" s="104">
        <v>1696</v>
      </c>
      <c r="AQ113" s="104">
        <v>0</v>
      </c>
      <c r="AR113" s="189">
        <v>1696</v>
      </c>
      <c r="AS113" s="189">
        <v>37677</v>
      </c>
      <c r="AT113" s="189">
        <v>3995</v>
      </c>
      <c r="AU113" s="189">
        <v>3995</v>
      </c>
    </row>
    <row r="114" spans="1:47" x14ac:dyDescent="0.2">
      <c r="A114" s="96" t="s">
        <v>739</v>
      </c>
      <c r="B114" t="s">
        <v>518</v>
      </c>
      <c r="C114" t="s">
        <v>740</v>
      </c>
      <c r="D114" s="77">
        <v>1486</v>
      </c>
      <c r="E114" s="77">
        <v>0</v>
      </c>
      <c r="F114" s="77">
        <v>0</v>
      </c>
      <c r="G114" s="77">
        <v>20895</v>
      </c>
      <c r="H114" s="77">
        <v>0</v>
      </c>
      <c r="I114" s="77">
        <v>20895</v>
      </c>
      <c r="J114" s="77">
        <v>20895</v>
      </c>
      <c r="K114" s="77">
        <v>0</v>
      </c>
      <c r="L114" s="77">
        <v>12625</v>
      </c>
      <c r="M114" s="77">
        <v>9390</v>
      </c>
      <c r="N114" s="77">
        <v>0</v>
      </c>
      <c r="O114" s="77">
        <v>12625</v>
      </c>
      <c r="P114" s="77">
        <v>8760</v>
      </c>
      <c r="Q114" s="77">
        <v>0</v>
      </c>
      <c r="R114" s="77">
        <v>0</v>
      </c>
      <c r="S114" s="188">
        <v>7340</v>
      </c>
      <c r="T114" s="188">
        <v>3475</v>
      </c>
      <c r="U114" s="77">
        <v>1216</v>
      </c>
      <c r="V114" s="77">
        <v>781</v>
      </c>
      <c r="W114" s="77">
        <v>0</v>
      </c>
      <c r="X114" s="77">
        <v>1216</v>
      </c>
      <c r="Y114" s="77">
        <v>1216</v>
      </c>
      <c r="Z114" s="77">
        <v>0</v>
      </c>
      <c r="AA114" s="77">
        <v>0</v>
      </c>
      <c r="AB114" s="77">
        <v>211</v>
      </c>
      <c r="AC114" s="77">
        <v>211</v>
      </c>
      <c r="AD114" s="77">
        <v>0</v>
      </c>
      <c r="AE114" s="77">
        <v>10870</v>
      </c>
      <c r="AF114" s="77">
        <v>789</v>
      </c>
      <c r="AG114" s="27">
        <v>0</v>
      </c>
      <c r="AH114" s="27">
        <v>0</v>
      </c>
      <c r="AI114" s="27">
        <v>0</v>
      </c>
      <c r="AJ114" s="27">
        <v>789</v>
      </c>
      <c r="AK114" s="27">
        <v>0</v>
      </c>
      <c r="AL114" s="27">
        <v>0</v>
      </c>
      <c r="AM114" s="27">
        <f t="shared" si="1"/>
        <v>789</v>
      </c>
      <c r="AN114" s="27">
        <v>0</v>
      </c>
      <c r="AO114" s="27">
        <v>0</v>
      </c>
      <c r="AP114" s="27">
        <v>3252</v>
      </c>
      <c r="AQ114" s="27">
        <v>3252</v>
      </c>
      <c r="AR114" s="27">
        <v>0</v>
      </c>
      <c r="AS114" s="190">
        <v>74524</v>
      </c>
      <c r="AT114" s="190">
        <v>9570</v>
      </c>
      <c r="AU114" s="190">
        <v>9570</v>
      </c>
    </row>
    <row r="115" spans="1:47" x14ac:dyDescent="0.2">
      <c r="A115" s="96" t="s">
        <v>741</v>
      </c>
      <c r="B115" t="s">
        <v>518</v>
      </c>
      <c r="C115" t="s">
        <v>742</v>
      </c>
      <c r="D115" s="78">
        <v>1487</v>
      </c>
      <c r="E115" s="78">
        <v>0</v>
      </c>
      <c r="F115" s="82">
        <v>0</v>
      </c>
      <c r="G115" s="78">
        <v>22562</v>
      </c>
      <c r="H115" s="78">
        <v>0</v>
      </c>
      <c r="I115" s="78">
        <v>22562</v>
      </c>
      <c r="J115" s="78">
        <v>22562</v>
      </c>
      <c r="K115" s="78">
        <v>0</v>
      </c>
      <c r="L115" s="78">
        <v>12585</v>
      </c>
      <c r="M115" s="78">
        <v>8440</v>
      </c>
      <c r="N115" s="78">
        <v>0</v>
      </c>
      <c r="O115" s="78">
        <v>12585</v>
      </c>
      <c r="P115" s="78">
        <v>9760</v>
      </c>
      <c r="Q115" s="78">
        <v>1320</v>
      </c>
      <c r="R115" s="78">
        <v>0</v>
      </c>
      <c r="S115" s="78">
        <v>720</v>
      </c>
      <c r="T115" s="78">
        <v>0</v>
      </c>
      <c r="U115" s="78">
        <v>1256</v>
      </c>
      <c r="V115" s="78">
        <v>698</v>
      </c>
      <c r="W115" s="78">
        <v>0</v>
      </c>
      <c r="X115" s="78">
        <v>1256</v>
      </c>
      <c r="Y115" s="78">
        <v>1260</v>
      </c>
      <c r="Z115" s="78">
        <v>107</v>
      </c>
      <c r="AA115" s="78">
        <v>0</v>
      </c>
      <c r="AB115" s="78">
        <v>0</v>
      </c>
      <c r="AC115" s="78">
        <v>0</v>
      </c>
      <c r="AD115" s="78">
        <v>0</v>
      </c>
      <c r="AE115" s="78">
        <v>10480</v>
      </c>
      <c r="AF115" s="78">
        <v>789</v>
      </c>
      <c r="AG115" s="104">
        <v>0</v>
      </c>
      <c r="AH115" s="104">
        <v>0</v>
      </c>
      <c r="AI115" s="104">
        <v>0</v>
      </c>
      <c r="AJ115" s="104">
        <v>789</v>
      </c>
      <c r="AK115" s="104">
        <v>0</v>
      </c>
      <c r="AL115" s="104">
        <v>0</v>
      </c>
      <c r="AM115" s="104">
        <f t="shared" si="1"/>
        <v>789</v>
      </c>
      <c r="AN115" s="104">
        <v>0</v>
      </c>
      <c r="AO115" s="104">
        <v>0</v>
      </c>
      <c r="AP115" s="104">
        <v>3515</v>
      </c>
      <c r="AQ115" s="104">
        <v>0</v>
      </c>
      <c r="AR115" s="189">
        <v>3515</v>
      </c>
      <c r="AS115" s="189">
        <v>80296</v>
      </c>
      <c r="AT115" s="189">
        <v>10352</v>
      </c>
      <c r="AU115" s="189">
        <v>0</v>
      </c>
    </row>
    <row r="116" spans="1:47" x14ac:dyDescent="0.2">
      <c r="A116" s="96" t="s">
        <v>743</v>
      </c>
      <c r="B116" t="s">
        <v>518</v>
      </c>
      <c r="C116" t="s">
        <v>744</v>
      </c>
      <c r="D116" s="77">
        <v>1511</v>
      </c>
      <c r="E116" s="77">
        <v>0</v>
      </c>
      <c r="F116" s="77">
        <v>0</v>
      </c>
      <c r="G116" s="77">
        <v>17352</v>
      </c>
      <c r="H116" s="77">
        <v>3576</v>
      </c>
      <c r="I116" s="77">
        <v>13776</v>
      </c>
      <c r="J116" s="77">
        <v>13776</v>
      </c>
      <c r="K116" s="77">
        <v>0</v>
      </c>
      <c r="L116" s="77">
        <v>8965</v>
      </c>
      <c r="M116" s="77">
        <v>4940</v>
      </c>
      <c r="N116" s="77">
        <v>7660</v>
      </c>
      <c r="O116" s="77">
        <v>1305</v>
      </c>
      <c r="P116" s="77">
        <v>1710</v>
      </c>
      <c r="Q116" s="77">
        <v>930</v>
      </c>
      <c r="R116" s="77">
        <v>0</v>
      </c>
      <c r="S116" s="77">
        <v>0</v>
      </c>
      <c r="T116" s="77">
        <v>0</v>
      </c>
      <c r="U116" s="77">
        <v>962</v>
      </c>
      <c r="V116" s="77">
        <v>413</v>
      </c>
      <c r="W116" s="77">
        <v>354</v>
      </c>
      <c r="X116" s="77">
        <v>608</v>
      </c>
      <c r="Y116" s="77">
        <v>257</v>
      </c>
      <c r="Z116" s="77">
        <v>75</v>
      </c>
      <c r="AA116" s="77">
        <v>0</v>
      </c>
      <c r="AB116" s="77">
        <v>0</v>
      </c>
      <c r="AC116" s="77">
        <v>0</v>
      </c>
      <c r="AD116" s="77">
        <v>0</v>
      </c>
      <c r="AE116" s="77">
        <v>5870</v>
      </c>
      <c r="AF116" s="77">
        <v>789</v>
      </c>
      <c r="AG116" s="27">
        <v>0</v>
      </c>
      <c r="AH116" s="27">
        <v>0</v>
      </c>
      <c r="AI116" s="27">
        <v>0</v>
      </c>
      <c r="AJ116" s="27">
        <v>789</v>
      </c>
      <c r="AK116" s="27">
        <v>0</v>
      </c>
      <c r="AL116" s="27">
        <v>0</v>
      </c>
      <c r="AM116" s="27">
        <f t="shared" si="1"/>
        <v>789</v>
      </c>
      <c r="AN116" s="27">
        <v>0</v>
      </c>
      <c r="AO116" s="27">
        <v>0</v>
      </c>
      <c r="AP116" s="27">
        <v>2690</v>
      </c>
      <c r="AQ116" s="27">
        <v>2690</v>
      </c>
      <c r="AR116" s="27">
        <v>0</v>
      </c>
      <c r="AS116" s="190">
        <v>60330</v>
      </c>
      <c r="AT116" s="190">
        <v>6696</v>
      </c>
      <c r="AU116" s="190">
        <v>6696</v>
      </c>
    </row>
    <row r="117" spans="1:47" x14ac:dyDescent="0.2">
      <c r="A117" s="96" t="s">
        <v>745</v>
      </c>
      <c r="B117" t="s">
        <v>518</v>
      </c>
      <c r="C117" t="s">
        <v>746</v>
      </c>
      <c r="D117" s="78">
        <v>1512</v>
      </c>
      <c r="E117" s="78">
        <v>0</v>
      </c>
      <c r="F117" s="82">
        <v>0</v>
      </c>
      <c r="G117" s="78">
        <v>24495</v>
      </c>
      <c r="H117" s="78">
        <v>22962</v>
      </c>
      <c r="I117" s="78">
        <v>1533</v>
      </c>
      <c r="J117" s="78">
        <v>0</v>
      </c>
      <c r="K117" s="187">
        <v>1533</v>
      </c>
      <c r="L117" s="78">
        <v>14030</v>
      </c>
      <c r="M117" s="78">
        <v>9020</v>
      </c>
      <c r="N117" s="78">
        <v>14030</v>
      </c>
      <c r="O117" s="78">
        <v>0</v>
      </c>
      <c r="P117" s="78">
        <v>2810</v>
      </c>
      <c r="Q117" s="78">
        <v>2810</v>
      </c>
      <c r="R117" s="78">
        <v>0</v>
      </c>
      <c r="S117" s="187">
        <v>2040</v>
      </c>
      <c r="T117" s="187">
        <v>2040</v>
      </c>
      <c r="U117" s="78">
        <v>1425</v>
      </c>
      <c r="V117" s="78">
        <v>750</v>
      </c>
      <c r="W117" s="78">
        <v>724</v>
      </c>
      <c r="X117" s="78">
        <v>701</v>
      </c>
      <c r="Y117" s="78">
        <v>538</v>
      </c>
      <c r="Z117" s="78">
        <v>236</v>
      </c>
      <c r="AA117" s="78">
        <v>0</v>
      </c>
      <c r="AB117" s="78">
        <v>0</v>
      </c>
      <c r="AC117" s="78">
        <v>69</v>
      </c>
      <c r="AD117" s="78">
        <v>0</v>
      </c>
      <c r="AE117" s="78">
        <v>11830</v>
      </c>
      <c r="AF117" s="78">
        <v>789</v>
      </c>
      <c r="AG117" s="104">
        <v>0</v>
      </c>
      <c r="AH117" s="104">
        <v>0</v>
      </c>
      <c r="AI117" s="104">
        <v>0</v>
      </c>
      <c r="AJ117" s="104">
        <v>789</v>
      </c>
      <c r="AK117" s="104">
        <v>0</v>
      </c>
      <c r="AL117" s="104">
        <v>0</v>
      </c>
      <c r="AM117" s="104">
        <f t="shared" si="1"/>
        <v>789</v>
      </c>
      <c r="AN117" s="104">
        <v>0</v>
      </c>
      <c r="AO117" s="104">
        <v>0</v>
      </c>
      <c r="AP117" s="104">
        <v>3810</v>
      </c>
      <c r="AQ117" s="104">
        <v>0</v>
      </c>
      <c r="AR117" s="189">
        <v>3810</v>
      </c>
      <c r="AS117" s="189">
        <v>86956</v>
      </c>
      <c r="AT117" s="189">
        <v>11159</v>
      </c>
      <c r="AU117" s="189">
        <v>11159</v>
      </c>
    </row>
    <row r="118" spans="1:47" x14ac:dyDescent="0.2">
      <c r="A118" s="96" t="s">
        <v>747</v>
      </c>
      <c r="B118" t="s">
        <v>518</v>
      </c>
      <c r="C118" t="s">
        <v>748</v>
      </c>
      <c r="D118" s="77">
        <v>1513</v>
      </c>
      <c r="E118" s="77">
        <v>0</v>
      </c>
      <c r="F118" s="77">
        <v>0</v>
      </c>
      <c r="G118" s="77">
        <v>14798</v>
      </c>
      <c r="H118" s="77">
        <v>14798</v>
      </c>
      <c r="I118" s="77">
        <v>0</v>
      </c>
      <c r="J118" s="77">
        <v>0</v>
      </c>
      <c r="K118" s="77">
        <v>0</v>
      </c>
      <c r="L118" s="77">
        <v>9400</v>
      </c>
      <c r="M118" s="77">
        <v>7260</v>
      </c>
      <c r="N118" s="77">
        <v>9400</v>
      </c>
      <c r="O118" s="77">
        <v>0</v>
      </c>
      <c r="P118" s="77">
        <v>0</v>
      </c>
      <c r="Q118" s="77">
        <v>1970</v>
      </c>
      <c r="R118" s="77">
        <v>0</v>
      </c>
      <c r="S118" s="77">
        <v>0</v>
      </c>
      <c r="T118" s="77">
        <v>0</v>
      </c>
      <c r="U118" s="77">
        <v>890</v>
      </c>
      <c r="V118" s="77">
        <v>605</v>
      </c>
      <c r="W118" s="77">
        <v>811</v>
      </c>
      <c r="X118" s="77">
        <v>79</v>
      </c>
      <c r="Y118" s="77">
        <v>0</v>
      </c>
      <c r="Z118" s="77">
        <v>163</v>
      </c>
      <c r="AA118" s="77">
        <v>0</v>
      </c>
      <c r="AB118" s="77">
        <v>242</v>
      </c>
      <c r="AC118" s="77">
        <v>0</v>
      </c>
      <c r="AD118" s="77">
        <v>0</v>
      </c>
      <c r="AE118" s="77">
        <v>9230</v>
      </c>
      <c r="AF118" s="77">
        <v>789</v>
      </c>
      <c r="AG118" s="27">
        <v>0</v>
      </c>
      <c r="AH118" s="27">
        <v>0</v>
      </c>
      <c r="AI118" s="27">
        <v>0</v>
      </c>
      <c r="AJ118" s="27">
        <v>789</v>
      </c>
      <c r="AK118" s="27">
        <v>0</v>
      </c>
      <c r="AL118" s="27">
        <v>0</v>
      </c>
      <c r="AM118" s="27">
        <f t="shared" si="1"/>
        <v>789</v>
      </c>
      <c r="AN118" s="27">
        <v>0</v>
      </c>
      <c r="AO118" s="27">
        <v>0</v>
      </c>
      <c r="AP118" s="27">
        <v>2321</v>
      </c>
      <c r="AQ118" s="27">
        <v>2321</v>
      </c>
      <c r="AR118" s="27">
        <v>0</v>
      </c>
      <c r="AS118" s="190">
        <v>52813</v>
      </c>
      <c r="AT118" s="190">
        <v>6479</v>
      </c>
      <c r="AU118" s="190">
        <v>6479</v>
      </c>
    </row>
    <row r="119" spans="1:47" x14ac:dyDescent="0.2">
      <c r="A119" s="96" t="s">
        <v>749</v>
      </c>
      <c r="B119" t="s">
        <v>518</v>
      </c>
      <c r="C119" t="s">
        <v>750</v>
      </c>
      <c r="D119" s="78">
        <v>1514</v>
      </c>
      <c r="E119" s="78">
        <v>0</v>
      </c>
      <c r="F119" s="82">
        <v>0</v>
      </c>
      <c r="G119" s="78">
        <v>44061</v>
      </c>
      <c r="H119" s="78">
        <v>44061</v>
      </c>
      <c r="I119" s="78">
        <v>0</v>
      </c>
      <c r="J119" s="78">
        <v>0</v>
      </c>
      <c r="K119" s="78">
        <v>0</v>
      </c>
      <c r="L119" s="78">
        <v>36000</v>
      </c>
      <c r="M119" s="78">
        <v>25210</v>
      </c>
      <c r="N119" s="78">
        <v>30820</v>
      </c>
      <c r="O119" s="78">
        <v>5180</v>
      </c>
      <c r="P119" s="78">
        <v>0</v>
      </c>
      <c r="Q119" s="78">
        <v>5220</v>
      </c>
      <c r="R119" s="78">
        <v>390</v>
      </c>
      <c r="S119" s="187">
        <v>22150</v>
      </c>
      <c r="T119" s="187">
        <v>11360</v>
      </c>
      <c r="U119" s="78">
        <v>3543</v>
      </c>
      <c r="V119" s="78">
        <v>2088</v>
      </c>
      <c r="W119" s="78">
        <v>2500</v>
      </c>
      <c r="X119" s="78">
        <v>1043</v>
      </c>
      <c r="Y119" s="78">
        <v>0</v>
      </c>
      <c r="Z119" s="78">
        <v>445</v>
      </c>
      <c r="AA119" s="78">
        <v>0</v>
      </c>
      <c r="AB119" s="187">
        <v>2169</v>
      </c>
      <c r="AC119" s="78">
        <v>681</v>
      </c>
      <c r="AD119" s="78">
        <v>0</v>
      </c>
      <c r="AE119" s="78">
        <v>30430</v>
      </c>
      <c r="AF119" s="78">
        <v>1029</v>
      </c>
      <c r="AG119" s="104">
        <v>0</v>
      </c>
      <c r="AH119" s="104">
        <v>0</v>
      </c>
      <c r="AI119" s="104">
        <v>0</v>
      </c>
      <c r="AJ119" s="104">
        <v>1029</v>
      </c>
      <c r="AK119" s="104">
        <v>0</v>
      </c>
      <c r="AL119" s="104">
        <v>0</v>
      </c>
      <c r="AM119" s="104">
        <f t="shared" si="1"/>
        <v>1029</v>
      </c>
      <c r="AN119" s="104">
        <v>0</v>
      </c>
      <c r="AO119" s="104">
        <v>0</v>
      </c>
      <c r="AP119" s="104">
        <v>6713</v>
      </c>
      <c r="AQ119" s="104">
        <v>0</v>
      </c>
      <c r="AR119" s="189">
        <v>6713</v>
      </c>
      <c r="AS119" s="189">
        <v>154365</v>
      </c>
      <c r="AT119" s="189">
        <v>23377</v>
      </c>
      <c r="AU119" s="189">
        <v>0</v>
      </c>
    </row>
    <row r="120" spans="1:47" x14ac:dyDescent="0.2">
      <c r="A120" s="96" t="s">
        <v>751</v>
      </c>
      <c r="B120" t="s">
        <v>518</v>
      </c>
      <c r="C120" t="s">
        <v>752</v>
      </c>
      <c r="D120" s="77">
        <v>1516</v>
      </c>
      <c r="E120" s="77">
        <v>0</v>
      </c>
      <c r="F120" s="77">
        <v>0</v>
      </c>
      <c r="G120" s="77">
        <v>28773</v>
      </c>
      <c r="H120" s="77">
        <v>28773</v>
      </c>
      <c r="I120" s="77">
        <v>0</v>
      </c>
      <c r="J120" s="77">
        <v>0</v>
      </c>
      <c r="K120" s="77">
        <v>0</v>
      </c>
      <c r="L120" s="77">
        <v>17180</v>
      </c>
      <c r="M120" s="77">
        <v>11920</v>
      </c>
      <c r="N120" s="77">
        <v>16110</v>
      </c>
      <c r="O120" s="77">
        <v>1070</v>
      </c>
      <c r="P120" s="77">
        <v>4440</v>
      </c>
      <c r="Q120" s="77">
        <v>3370</v>
      </c>
      <c r="R120" s="77">
        <v>0</v>
      </c>
      <c r="S120" s="188">
        <v>3130</v>
      </c>
      <c r="T120" s="188">
        <v>3130</v>
      </c>
      <c r="U120" s="77">
        <v>1690</v>
      </c>
      <c r="V120" s="77">
        <v>988</v>
      </c>
      <c r="W120" s="77">
        <v>943</v>
      </c>
      <c r="X120" s="77">
        <v>747</v>
      </c>
      <c r="Y120" s="77">
        <v>817</v>
      </c>
      <c r="Z120" s="77">
        <v>290</v>
      </c>
      <c r="AA120" s="77">
        <v>0</v>
      </c>
      <c r="AB120" s="77">
        <v>0</v>
      </c>
      <c r="AC120" s="77">
        <v>62</v>
      </c>
      <c r="AD120" s="77">
        <v>0</v>
      </c>
      <c r="AE120" s="77">
        <v>15320</v>
      </c>
      <c r="AF120" s="77">
        <v>789</v>
      </c>
      <c r="AG120" s="27">
        <v>0</v>
      </c>
      <c r="AH120" s="27">
        <v>0</v>
      </c>
      <c r="AI120" s="27">
        <v>0</v>
      </c>
      <c r="AJ120" s="27">
        <v>789</v>
      </c>
      <c r="AK120" s="27">
        <v>0</v>
      </c>
      <c r="AL120" s="27">
        <v>0</v>
      </c>
      <c r="AM120" s="27">
        <f t="shared" si="1"/>
        <v>789</v>
      </c>
      <c r="AN120" s="27">
        <v>0</v>
      </c>
      <c r="AO120" s="27">
        <v>0</v>
      </c>
      <c r="AP120" s="27">
        <v>4466</v>
      </c>
      <c r="AQ120" s="27">
        <v>4466</v>
      </c>
      <c r="AR120" s="27">
        <v>0</v>
      </c>
      <c r="AS120" s="190">
        <v>99910</v>
      </c>
      <c r="AT120" s="190">
        <v>14265</v>
      </c>
      <c r="AU120" s="190">
        <v>14265</v>
      </c>
    </row>
    <row r="121" spans="1:47" x14ac:dyDescent="0.2">
      <c r="A121" s="96" t="s">
        <v>753</v>
      </c>
      <c r="B121" t="s">
        <v>518</v>
      </c>
      <c r="C121" t="s">
        <v>754</v>
      </c>
      <c r="D121" s="78">
        <v>1517</v>
      </c>
      <c r="E121" s="78">
        <v>0</v>
      </c>
      <c r="F121" s="82">
        <v>0</v>
      </c>
      <c r="G121" s="78">
        <v>20151</v>
      </c>
      <c r="H121" s="78">
        <v>20151</v>
      </c>
      <c r="I121" s="78">
        <v>0</v>
      </c>
      <c r="J121" s="78">
        <v>0</v>
      </c>
      <c r="K121" s="78">
        <v>0</v>
      </c>
      <c r="L121" s="78">
        <v>9830</v>
      </c>
      <c r="M121" s="78">
        <v>6370</v>
      </c>
      <c r="N121" s="78">
        <v>0</v>
      </c>
      <c r="O121" s="78">
        <v>9830</v>
      </c>
      <c r="P121" s="78">
        <v>8170</v>
      </c>
      <c r="Q121" s="78">
        <v>0</v>
      </c>
      <c r="R121" s="78">
        <v>0</v>
      </c>
      <c r="S121" s="187">
        <v>4640</v>
      </c>
      <c r="T121" s="187">
        <v>2980</v>
      </c>
      <c r="U121" s="78">
        <v>994</v>
      </c>
      <c r="V121" s="78">
        <v>526</v>
      </c>
      <c r="W121" s="78">
        <v>0</v>
      </c>
      <c r="X121" s="78">
        <v>994</v>
      </c>
      <c r="Y121" s="78">
        <v>519</v>
      </c>
      <c r="Z121" s="78">
        <v>0</v>
      </c>
      <c r="AA121" s="78">
        <v>0</v>
      </c>
      <c r="AB121" s="78">
        <v>347</v>
      </c>
      <c r="AC121" s="78">
        <v>173</v>
      </c>
      <c r="AD121" s="78">
        <v>0</v>
      </c>
      <c r="AE121" s="78">
        <v>6770</v>
      </c>
      <c r="AF121" s="78">
        <v>789</v>
      </c>
      <c r="AG121" s="104">
        <v>0</v>
      </c>
      <c r="AH121" s="104">
        <v>0</v>
      </c>
      <c r="AI121" s="104">
        <v>0</v>
      </c>
      <c r="AJ121" s="104">
        <v>789</v>
      </c>
      <c r="AK121" s="104">
        <v>0</v>
      </c>
      <c r="AL121" s="104">
        <v>0</v>
      </c>
      <c r="AM121" s="104">
        <f t="shared" si="1"/>
        <v>789</v>
      </c>
      <c r="AN121" s="104">
        <v>0</v>
      </c>
      <c r="AO121" s="104">
        <v>0</v>
      </c>
      <c r="AP121" s="104">
        <v>3196</v>
      </c>
      <c r="AQ121" s="104">
        <v>0</v>
      </c>
      <c r="AR121" s="189">
        <v>3196</v>
      </c>
      <c r="AS121" s="189">
        <v>72293</v>
      </c>
      <c r="AT121" s="189">
        <v>9192</v>
      </c>
      <c r="AU121" s="189">
        <v>9192</v>
      </c>
    </row>
    <row r="122" spans="1:47" x14ac:dyDescent="0.2">
      <c r="A122" s="96" t="s">
        <v>755</v>
      </c>
      <c r="B122" t="s">
        <v>518</v>
      </c>
      <c r="C122" t="s">
        <v>756</v>
      </c>
      <c r="D122" s="77">
        <v>1518</v>
      </c>
      <c r="E122" s="77">
        <v>0</v>
      </c>
      <c r="F122" s="77">
        <v>0</v>
      </c>
      <c r="G122" s="77">
        <v>17416</v>
      </c>
      <c r="H122" s="77">
        <v>0</v>
      </c>
      <c r="I122" s="77">
        <v>17416</v>
      </c>
      <c r="J122" s="77">
        <v>17416</v>
      </c>
      <c r="K122" s="77">
        <v>0</v>
      </c>
      <c r="L122" s="77">
        <v>9290</v>
      </c>
      <c r="M122" s="77">
        <v>6520</v>
      </c>
      <c r="N122" s="77">
        <v>0</v>
      </c>
      <c r="O122" s="77">
        <v>9290</v>
      </c>
      <c r="P122" s="77">
        <v>10410</v>
      </c>
      <c r="Q122" s="77">
        <v>1120</v>
      </c>
      <c r="R122" s="77">
        <v>0</v>
      </c>
      <c r="S122" s="188">
        <v>1810</v>
      </c>
      <c r="T122" s="188">
        <v>1810</v>
      </c>
      <c r="U122" s="77">
        <v>910</v>
      </c>
      <c r="V122" s="77">
        <v>538</v>
      </c>
      <c r="W122" s="77">
        <v>0</v>
      </c>
      <c r="X122" s="77">
        <v>910</v>
      </c>
      <c r="Y122" s="77">
        <v>997</v>
      </c>
      <c r="Z122" s="77">
        <v>87</v>
      </c>
      <c r="AA122" s="77">
        <v>0</v>
      </c>
      <c r="AB122" s="77">
        <v>31</v>
      </c>
      <c r="AC122" s="77">
        <v>31</v>
      </c>
      <c r="AD122" s="77">
        <v>0</v>
      </c>
      <c r="AE122" s="77">
        <v>7580</v>
      </c>
      <c r="AF122" s="77">
        <v>789</v>
      </c>
      <c r="AG122" s="27">
        <v>0</v>
      </c>
      <c r="AH122" s="27">
        <v>0</v>
      </c>
      <c r="AI122" s="27">
        <v>0</v>
      </c>
      <c r="AJ122" s="27">
        <v>789</v>
      </c>
      <c r="AK122" s="27">
        <v>0</v>
      </c>
      <c r="AL122" s="27">
        <v>0</v>
      </c>
      <c r="AM122" s="27">
        <f t="shared" si="1"/>
        <v>789</v>
      </c>
      <c r="AN122" s="27">
        <v>0</v>
      </c>
      <c r="AO122" s="27">
        <v>0</v>
      </c>
      <c r="AP122" s="27">
        <v>2770</v>
      </c>
      <c r="AQ122" s="27">
        <v>2770</v>
      </c>
      <c r="AR122" s="27">
        <v>0</v>
      </c>
      <c r="AS122" s="190">
        <v>62449</v>
      </c>
      <c r="AT122" s="190">
        <v>7797</v>
      </c>
      <c r="AU122" s="190">
        <v>7797</v>
      </c>
    </row>
    <row r="123" spans="1:47" x14ac:dyDescent="0.2">
      <c r="A123" s="96" t="s">
        <v>757</v>
      </c>
      <c r="B123" t="s">
        <v>518</v>
      </c>
      <c r="C123" t="s">
        <v>758</v>
      </c>
      <c r="D123" s="78">
        <v>1519</v>
      </c>
      <c r="E123" s="78">
        <v>0</v>
      </c>
      <c r="F123" s="82">
        <v>0</v>
      </c>
      <c r="G123" s="78">
        <v>20304</v>
      </c>
      <c r="H123" s="78">
        <v>0</v>
      </c>
      <c r="I123" s="78">
        <v>20304</v>
      </c>
      <c r="J123" s="78">
        <v>17047</v>
      </c>
      <c r="K123" s="187">
        <v>3257</v>
      </c>
      <c r="L123" s="78">
        <v>12070</v>
      </c>
      <c r="M123" s="78">
        <v>9030</v>
      </c>
      <c r="N123" s="78">
        <v>0</v>
      </c>
      <c r="O123" s="78">
        <v>12070</v>
      </c>
      <c r="P123" s="78">
        <v>9390</v>
      </c>
      <c r="Q123" s="78">
        <v>0</v>
      </c>
      <c r="R123" s="78">
        <v>0</v>
      </c>
      <c r="S123" s="78">
        <v>0</v>
      </c>
      <c r="T123" s="78">
        <v>0</v>
      </c>
      <c r="U123" s="78">
        <v>1150</v>
      </c>
      <c r="V123" s="78">
        <v>748</v>
      </c>
      <c r="W123" s="78">
        <v>0</v>
      </c>
      <c r="X123" s="78">
        <v>1150</v>
      </c>
      <c r="Y123" s="78">
        <v>540</v>
      </c>
      <c r="Z123" s="78">
        <v>0</v>
      </c>
      <c r="AA123" s="78">
        <v>0</v>
      </c>
      <c r="AB123" s="78">
        <v>600</v>
      </c>
      <c r="AC123" s="78">
        <v>0</v>
      </c>
      <c r="AD123" s="78">
        <v>0</v>
      </c>
      <c r="AE123" s="78">
        <v>9120</v>
      </c>
      <c r="AF123" s="78">
        <v>789</v>
      </c>
      <c r="AG123" s="104">
        <v>0</v>
      </c>
      <c r="AH123" s="104">
        <v>0</v>
      </c>
      <c r="AI123" s="104">
        <v>0</v>
      </c>
      <c r="AJ123" s="104">
        <v>789</v>
      </c>
      <c r="AK123" s="104">
        <v>0</v>
      </c>
      <c r="AL123" s="104">
        <v>0</v>
      </c>
      <c r="AM123" s="104">
        <f t="shared" si="1"/>
        <v>789</v>
      </c>
      <c r="AN123" s="104">
        <v>0</v>
      </c>
      <c r="AO123" s="104">
        <v>0</v>
      </c>
      <c r="AP123" s="104">
        <v>3224</v>
      </c>
      <c r="AQ123" s="104">
        <v>0</v>
      </c>
      <c r="AR123" s="189">
        <v>3224</v>
      </c>
      <c r="AS123" s="189">
        <v>73330</v>
      </c>
      <c r="AT123" s="189">
        <v>9472</v>
      </c>
      <c r="AU123" s="189">
        <v>9472</v>
      </c>
    </row>
    <row r="124" spans="1:47" x14ac:dyDescent="0.2">
      <c r="A124" s="96" t="s">
        <v>759</v>
      </c>
      <c r="B124" t="s">
        <v>518</v>
      </c>
      <c r="C124" t="s">
        <v>760</v>
      </c>
      <c r="D124" s="77">
        <v>1520</v>
      </c>
      <c r="E124" s="77">
        <v>0</v>
      </c>
      <c r="F124" s="77">
        <v>0</v>
      </c>
      <c r="G124" s="77">
        <v>16818</v>
      </c>
      <c r="H124" s="77">
        <v>16818</v>
      </c>
      <c r="I124" s="77">
        <v>0</v>
      </c>
      <c r="J124" s="77">
        <v>0</v>
      </c>
      <c r="K124" s="77">
        <v>0</v>
      </c>
      <c r="L124" s="77">
        <v>10335</v>
      </c>
      <c r="M124" s="77">
        <v>7140</v>
      </c>
      <c r="N124" s="77">
        <v>0</v>
      </c>
      <c r="O124" s="77">
        <v>10335</v>
      </c>
      <c r="P124" s="77">
        <v>10030</v>
      </c>
      <c r="Q124" s="77">
        <v>1390</v>
      </c>
      <c r="R124" s="77">
        <v>0</v>
      </c>
      <c r="S124" s="77">
        <v>760</v>
      </c>
      <c r="T124" s="77">
        <v>0</v>
      </c>
      <c r="U124" s="77">
        <v>1019</v>
      </c>
      <c r="V124" s="77">
        <v>590</v>
      </c>
      <c r="W124" s="77">
        <v>0</v>
      </c>
      <c r="X124" s="77">
        <v>1019</v>
      </c>
      <c r="Y124" s="77">
        <v>1076</v>
      </c>
      <c r="Z124" s="77">
        <v>116</v>
      </c>
      <c r="AA124" s="77">
        <v>0</v>
      </c>
      <c r="AB124" s="77">
        <v>0</v>
      </c>
      <c r="AC124" s="77">
        <v>0</v>
      </c>
      <c r="AD124" s="77">
        <v>0</v>
      </c>
      <c r="AE124" s="77">
        <v>8560</v>
      </c>
      <c r="AF124" s="77">
        <v>789</v>
      </c>
      <c r="AG124" s="27">
        <v>0</v>
      </c>
      <c r="AH124" s="27">
        <v>0</v>
      </c>
      <c r="AI124" s="27">
        <v>0</v>
      </c>
      <c r="AJ124" s="27">
        <v>789</v>
      </c>
      <c r="AK124" s="27">
        <v>0</v>
      </c>
      <c r="AL124" s="27">
        <v>0</v>
      </c>
      <c r="AM124" s="27">
        <f t="shared" si="1"/>
        <v>789</v>
      </c>
      <c r="AN124" s="27">
        <v>0</v>
      </c>
      <c r="AO124" s="27">
        <v>0</v>
      </c>
      <c r="AP124" s="27">
        <v>2665</v>
      </c>
      <c r="AQ124" s="27">
        <v>0</v>
      </c>
      <c r="AR124" s="190">
        <v>2665</v>
      </c>
      <c r="AS124" s="190">
        <v>59411</v>
      </c>
      <c r="AT124" s="190">
        <v>6220</v>
      </c>
      <c r="AU124" s="190">
        <v>6220</v>
      </c>
    </row>
    <row r="125" spans="1:47" x14ac:dyDescent="0.2">
      <c r="A125" s="96" t="s">
        <v>761</v>
      </c>
      <c r="B125" t="s">
        <v>518</v>
      </c>
      <c r="C125" t="s">
        <v>762</v>
      </c>
      <c r="D125" s="78">
        <v>1543</v>
      </c>
      <c r="E125" s="78">
        <v>0</v>
      </c>
      <c r="F125" s="82">
        <v>0</v>
      </c>
      <c r="G125" s="78">
        <v>79994</v>
      </c>
      <c r="H125" s="78">
        <v>79994</v>
      </c>
      <c r="I125" s="78">
        <v>0</v>
      </c>
      <c r="J125" s="78">
        <v>0</v>
      </c>
      <c r="K125" s="78">
        <v>0</v>
      </c>
      <c r="L125" s="78">
        <v>87495</v>
      </c>
      <c r="M125" s="78">
        <v>62540</v>
      </c>
      <c r="N125" s="78">
        <v>87495</v>
      </c>
      <c r="O125" s="78">
        <v>0</v>
      </c>
      <c r="P125" s="78">
        <v>12040</v>
      </c>
      <c r="Q125" s="78">
        <v>12040</v>
      </c>
      <c r="R125" s="78">
        <v>0</v>
      </c>
      <c r="S125" s="187">
        <v>19985</v>
      </c>
      <c r="T125" s="187">
        <v>19985</v>
      </c>
      <c r="U125" s="78">
        <v>8529</v>
      </c>
      <c r="V125" s="78">
        <v>5190</v>
      </c>
      <c r="W125" s="78">
        <v>3706</v>
      </c>
      <c r="X125" s="78">
        <v>4823</v>
      </c>
      <c r="Y125" s="78">
        <v>3943</v>
      </c>
      <c r="Z125" s="78">
        <v>1015</v>
      </c>
      <c r="AA125" s="78">
        <v>0</v>
      </c>
      <c r="AB125" s="78">
        <v>0</v>
      </c>
      <c r="AC125" s="187">
        <v>1058</v>
      </c>
      <c r="AD125" s="187">
        <v>0</v>
      </c>
      <c r="AE125" s="78">
        <v>74670</v>
      </c>
      <c r="AF125" s="78">
        <v>1509</v>
      </c>
      <c r="AG125" s="104">
        <v>0</v>
      </c>
      <c r="AH125" s="104">
        <v>0</v>
      </c>
      <c r="AI125" s="104">
        <v>0</v>
      </c>
      <c r="AJ125" s="104">
        <v>1509</v>
      </c>
      <c r="AK125" s="104">
        <v>0</v>
      </c>
      <c r="AL125" s="104">
        <v>0</v>
      </c>
      <c r="AM125" s="104">
        <f t="shared" si="1"/>
        <v>1509</v>
      </c>
      <c r="AN125" s="104">
        <v>0</v>
      </c>
      <c r="AO125" s="104">
        <v>0</v>
      </c>
      <c r="AP125" s="104">
        <v>11735</v>
      </c>
      <c r="AQ125" s="104">
        <v>0</v>
      </c>
      <c r="AR125" s="189">
        <v>11735</v>
      </c>
      <c r="AS125" s="189">
        <v>289166</v>
      </c>
      <c r="AT125" s="189">
        <v>67195</v>
      </c>
      <c r="AU125" s="189">
        <v>67195</v>
      </c>
    </row>
    <row r="126" spans="1:47" x14ac:dyDescent="0.2">
      <c r="A126" s="96" t="s">
        <v>763</v>
      </c>
      <c r="B126" t="s">
        <v>518</v>
      </c>
      <c r="C126" t="s">
        <v>764</v>
      </c>
      <c r="D126" s="77">
        <v>1544</v>
      </c>
      <c r="E126" s="77">
        <v>0</v>
      </c>
      <c r="F126" s="77">
        <v>0</v>
      </c>
      <c r="G126" s="77">
        <v>30689</v>
      </c>
      <c r="H126" s="77">
        <v>30689</v>
      </c>
      <c r="I126" s="77">
        <v>0</v>
      </c>
      <c r="J126" s="77">
        <v>0</v>
      </c>
      <c r="K126" s="77">
        <v>0</v>
      </c>
      <c r="L126" s="77">
        <v>23070</v>
      </c>
      <c r="M126" s="77">
        <v>17630</v>
      </c>
      <c r="N126" s="77">
        <v>22900</v>
      </c>
      <c r="O126" s="77">
        <v>170</v>
      </c>
      <c r="P126" s="77">
        <v>2390</v>
      </c>
      <c r="Q126" s="77">
        <v>2220</v>
      </c>
      <c r="R126" s="77">
        <v>0</v>
      </c>
      <c r="S126" s="188">
        <v>5350</v>
      </c>
      <c r="T126" s="188">
        <v>5350</v>
      </c>
      <c r="U126" s="77">
        <v>2181</v>
      </c>
      <c r="V126" s="77">
        <v>1461</v>
      </c>
      <c r="W126" s="77">
        <v>1006</v>
      </c>
      <c r="X126" s="77">
        <v>1175</v>
      </c>
      <c r="Y126" s="77">
        <v>1367</v>
      </c>
      <c r="Z126" s="77">
        <v>192</v>
      </c>
      <c r="AA126" s="77">
        <v>0</v>
      </c>
      <c r="AB126" s="77">
        <v>304</v>
      </c>
      <c r="AC126" s="77">
        <v>304</v>
      </c>
      <c r="AD126" s="77">
        <v>0</v>
      </c>
      <c r="AE126" s="77">
        <v>20320</v>
      </c>
      <c r="AF126" s="77">
        <v>789</v>
      </c>
      <c r="AG126" s="27">
        <v>0</v>
      </c>
      <c r="AH126" s="27">
        <v>0</v>
      </c>
      <c r="AI126" s="27">
        <v>0</v>
      </c>
      <c r="AJ126" s="27">
        <v>789</v>
      </c>
      <c r="AK126" s="27">
        <v>0</v>
      </c>
      <c r="AL126" s="27">
        <v>0</v>
      </c>
      <c r="AM126" s="27">
        <f t="shared" si="1"/>
        <v>789</v>
      </c>
      <c r="AN126" s="27">
        <v>0</v>
      </c>
      <c r="AO126" s="27">
        <v>0</v>
      </c>
      <c r="AP126" s="27">
        <v>4713</v>
      </c>
      <c r="AQ126" s="27">
        <v>0</v>
      </c>
      <c r="AR126" s="190">
        <v>4713</v>
      </c>
      <c r="AS126" s="190">
        <v>110372</v>
      </c>
      <c r="AT126" s="190">
        <v>17016</v>
      </c>
      <c r="AU126" s="190">
        <v>17016</v>
      </c>
    </row>
    <row r="127" spans="1:47" x14ac:dyDescent="0.2">
      <c r="A127" s="96" t="s">
        <v>765</v>
      </c>
      <c r="B127" t="s">
        <v>518</v>
      </c>
      <c r="C127" t="s">
        <v>766</v>
      </c>
      <c r="D127" s="78">
        <v>1545</v>
      </c>
      <c r="E127" s="78">
        <v>0</v>
      </c>
      <c r="F127" s="82">
        <v>0</v>
      </c>
      <c r="G127" s="78">
        <v>55769</v>
      </c>
      <c r="H127" s="78">
        <v>55769</v>
      </c>
      <c r="I127" s="78">
        <v>0</v>
      </c>
      <c r="J127" s="78">
        <v>0</v>
      </c>
      <c r="K127" s="78">
        <v>0</v>
      </c>
      <c r="L127" s="78">
        <v>48055</v>
      </c>
      <c r="M127" s="78">
        <v>32610</v>
      </c>
      <c r="N127" s="78">
        <v>0</v>
      </c>
      <c r="O127" s="78">
        <v>48055</v>
      </c>
      <c r="P127" s="78">
        <v>48055</v>
      </c>
      <c r="Q127" s="78">
        <v>0</v>
      </c>
      <c r="R127" s="78">
        <v>0</v>
      </c>
      <c r="S127" s="187">
        <v>4975</v>
      </c>
      <c r="T127" s="187">
        <v>4975</v>
      </c>
      <c r="U127" s="78">
        <v>4784</v>
      </c>
      <c r="V127" s="78">
        <v>2711</v>
      </c>
      <c r="W127" s="78">
        <v>0</v>
      </c>
      <c r="X127" s="78">
        <v>4784</v>
      </c>
      <c r="Y127" s="78">
        <v>4784</v>
      </c>
      <c r="Z127" s="78">
        <v>0</v>
      </c>
      <c r="AA127" s="78">
        <v>0</v>
      </c>
      <c r="AB127" s="78">
        <v>0</v>
      </c>
      <c r="AC127" s="78">
        <v>0</v>
      </c>
      <c r="AD127" s="78">
        <v>0</v>
      </c>
      <c r="AE127" s="78">
        <v>36190</v>
      </c>
      <c r="AF127" s="78">
        <v>1269</v>
      </c>
      <c r="AG127" s="104">
        <v>0</v>
      </c>
      <c r="AH127" s="104">
        <v>0</v>
      </c>
      <c r="AI127" s="104">
        <v>0</v>
      </c>
      <c r="AJ127" s="104">
        <v>1269</v>
      </c>
      <c r="AK127" s="104">
        <v>0</v>
      </c>
      <c r="AL127" s="104">
        <v>0</v>
      </c>
      <c r="AM127" s="104">
        <f t="shared" si="1"/>
        <v>1269</v>
      </c>
      <c r="AN127" s="104">
        <v>0</v>
      </c>
      <c r="AO127" s="104">
        <v>0</v>
      </c>
      <c r="AP127" s="104">
        <v>8402</v>
      </c>
      <c r="AQ127" s="104">
        <v>8402</v>
      </c>
      <c r="AR127" s="104">
        <v>0</v>
      </c>
      <c r="AS127" s="189">
        <v>196843</v>
      </c>
      <c r="AT127" s="189">
        <v>37841</v>
      </c>
      <c r="AU127" s="189">
        <v>37841</v>
      </c>
    </row>
    <row r="128" spans="1:47" x14ac:dyDescent="0.2">
      <c r="A128" s="96" t="s">
        <v>767</v>
      </c>
      <c r="B128" t="s">
        <v>518</v>
      </c>
      <c r="C128" t="s">
        <v>768</v>
      </c>
      <c r="D128" s="77">
        <v>1546</v>
      </c>
      <c r="E128" s="77">
        <v>0</v>
      </c>
      <c r="F128" s="77">
        <v>0</v>
      </c>
      <c r="G128" s="77">
        <v>27145</v>
      </c>
      <c r="H128" s="77">
        <v>6804</v>
      </c>
      <c r="I128" s="77">
        <v>20341</v>
      </c>
      <c r="J128" s="77">
        <v>20341</v>
      </c>
      <c r="K128" s="77">
        <v>0</v>
      </c>
      <c r="L128" s="77">
        <v>16815</v>
      </c>
      <c r="M128" s="77">
        <v>11550</v>
      </c>
      <c r="N128" s="77">
        <v>15000</v>
      </c>
      <c r="O128" s="77">
        <v>1815</v>
      </c>
      <c r="P128" s="77">
        <v>3325</v>
      </c>
      <c r="Q128" s="77">
        <v>1510</v>
      </c>
      <c r="R128" s="77">
        <v>0</v>
      </c>
      <c r="S128" s="188">
        <v>3475</v>
      </c>
      <c r="T128" s="188">
        <v>3475</v>
      </c>
      <c r="U128" s="77">
        <v>1656</v>
      </c>
      <c r="V128" s="77">
        <v>948</v>
      </c>
      <c r="W128" s="77">
        <v>978</v>
      </c>
      <c r="X128" s="77">
        <v>678</v>
      </c>
      <c r="Y128" s="77">
        <v>810</v>
      </c>
      <c r="Z128" s="77">
        <v>132</v>
      </c>
      <c r="AA128" s="77">
        <v>0</v>
      </c>
      <c r="AB128" s="77">
        <v>48</v>
      </c>
      <c r="AC128" s="77">
        <v>48</v>
      </c>
      <c r="AD128" s="77">
        <v>0</v>
      </c>
      <c r="AE128" s="77">
        <v>13060</v>
      </c>
      <c r="AF128" s="77">
        <v>789</v>
      </c>
      <c r="AG128" s="27">
        <v>0</v>
      </c>
      <c r="AH128" s="27">
        <v>0</v>
      </c>
      <c r="AI128" s="27">
        <v>0</v>
      </c>
      <c r="AJ128" s="27">
        <v>789</v>
      </c>
      <c r="AK128" s="27">
        <v>0</v>
      </c>
      <c r="AL128" s="27">
        <v>0</v>
      </c>
      <c r="AM128" s="27">
        <f t="shared" si="1"/>
        <v>789</v>
      </c>
      <c r="AN128" s="27">
        <v>0</v>
      </c>
      <c r="AO128" s="27">
        <v>0</v>
      </c>
      <c r="AP128" s="27">
        <v>4167</v>
      </c>
      <c r="AQ128" s="27">
        <v>1241</v>
      </c>
      <c r="AR128" s="190">
        <v>2926</v>
      </c>
      <c r="AS128" s="190">
        <v>98152</v>
      </c>
      <c r="AT128" s="190">
        <v>15529</v>
      </c>
      <c r="AU128" s="190">
        <v>15529</v>
      </c>
    </row>
    <row r="129" spans="1:47" x14ac:dyDescent="0.2">
      <c r="A129" s="96" t="s">
        <v>769</v>
      </c>
      <c r="B129" t="s">
        <v>518</v>
      </c>
      <c r="C129" t="s">
        <v>770</v>
      </c>
      <c r="D129" s="78">
        <v>1547</v>
      </c>
      <c r="E129" s="78">
        <v>0</v>
      </c>
      <c r="F129" s="82">
        <v>0</v>
      </c>
      <c r="G129" s="78">
        <v>32676</v>
      </c>
      <c r="H129" s="78">
        <v>32676</v>
      </c>
      <c r="I129" s="78">
        <v>0</v>
      </c>
      <c r="J129" s="78">
        <v>0</v>
      </c>
      <c r="K129" s="78">
        <v>0</v>
      </c>
      <c r="L129" s="78">
        <v>18975</v>
      </c>
      <c r="M129" s="78">
        <v>12510</v>
      </c>
      <c r="N129" s="78">
        <v>14950</v>
      </c>
      <c r="O129" s="78">
        <v>4025</v>
      </c>
      <c r="P129" s="78">
        <v>6735</v>
      </c>
      <c r="Q129" s="78">
        <v>2710</v>
      </c>
      <c r="R129" s="78">
        <v>0</v>
      </c>
      <c r="S129" s="187">
        <v>5385</v>
      </c>
      <c r="T129" s="187">
        <v>5385</v>
      </c>
      <c r="U129" s="78">
        <v>1908</v>
      </c>
      <c r="V129" s="78">
        <v>1038</v>
      </c>
      <c r="W129" s="78">
        <v>1518</v>
      </c>
      <c r="X129" s="78">
        <v>390</v>
      </c>
      <c r="Y129" s="78">
        <v>612</v>
      </c>
      <c r="Z129" s="78">
        <v>222</v>
      </c>
      <c r="AA129" s="78">
        <v>0</v>
      </c>
      <c r="AB129" s="78">
        <v>165</v>
      </c>
      <c r="AC129" s="78">
        <v>165</v>
      </c>
      <c r="AD129" s="78">
        <v>0</v>
      </c>
      <c r="AE129" s="78">
        <v>15220</v>
      </c>
      <c r="AF129" s="78">
        <v>789</v>
      </c>
      <c r="AG129" s="104">
        <v>0</v>
      </c>
      <c r="AH129" s="104">
        <v>0</v>
      </c>
      <c r="AI129" s="104">
        <v>0</v>
      </c>
      <c r="AJ129" s="104">
        <v>789</v>
      </c>
      <c r="AK129" s="104">
        <v>0</v>
      </c>
      <c r="AL129" s="104">
        <v>0</v>
      </c>
      <c r="AM129" s="104">
        <f t="shared" si="1"/>
        <v>789</v>
      </c>
      <c r="AN129" s="104">
        <v>0</v>
      </c>
      <c r="AO129" s="104">
        <v>0</v>
      </c>
      <c r="AP129" s="104">
        <v>5040</v>
      </c>
      <c r="AQ129" s="104">
        <v>0</v>
      </c>
      <c r="AR129" s="189">
        <v>5040</v>
      </c>
      <c r="AS129" s="189">
        <v>117501</v>
      </c>
      <c r="AT129" s="189">
        <v>17686</v>
      </c>
      <c r="AU129" s="189">
        <v>17686</v>
      </c>
    </row>
    <row r="130" spans="1:47" x14ac:dyDescent="0.2">
      <c r="A130" s="96" t="s">
        <v>771</v>
      </c>
      <c r="B130" t="s">
        <v>518</v>
      </c>
      <c r="C130" t="s">
        <v>772</v>
      </c>
      <c r="D130" s="77">
        <v>1549</v>
      </c>
      <c r="E130" s="77">
        <v>0</v>
      </c>
      <c r="F130" s="77">
        <v>0</v>
      </c>
      <c r="G130" s="77">
        <v>30445</v>
      </c>
      <c r="H130" s="77">
        <v>6000</v>
      </c>
      <c r="I130" s="77">
        <v>24445</v>
      </c>
      <c r="J130" s="77">
        <v>24445</v>
      </c>
      <c r="K130" s="77">
        <v>0</v>
      </c>
      <c r="L130" s="77">
        <v>20945</v>
      </c>
      <c r="M130" s="77">
        <v>14720</v>
      </c>
      <c r="N130" s="77">
        <v>19520</v>
      </c>
      <c r="O130" s="77">
        <v>1425</v>
      </c>
      <c r="P130" s="77">
        <v>0</v>
      </c>
      <c r="Q130" s="77">
        <v>3700</v>
      </c>
      <c r="R130" s="77">
        <v>0</v>
      </c>
      <c r="S130" s="188">
        <v>8620</v>
      </c>
      <c r="T130" s="188">
        <v>3495</v>
      </c>
      <c r="U130" s="77">
        <v>2054</v>
      </c>
      <c r="V130" s="77">
        <v>1220</v>
      </c>
      <c r="W130" s="77">
        <v>480</v>
      </c>
      <c r="X130" s="77">
        <v>1574</v>
      </c>
      <c r="Y130" s="77">
        <v>1404</v>
      </c>
      <c r="Z130" s="77">
        <v>320</v>
      </c>
      <c r="AA130" s="77">
        <v>0</v>
      </c>
      <c r="AB130" s="77">
        <v>443</v>
      </c>
      <c r="AC130" s="77">
        <v>96</v>
      </c>
      <c r="AD130" s="77">
        <v>0</v>
      </c>
      <c r="AE130" s="77">
        <v>18420</v>
      </c>
      <c r="AF130" s="77">
        <v>789</v>
      </c>
      <c r="AG130" s="27">
        <v>0</v>
      </c>
      <c r="AH130" s="27">
        <v>0</v>
      </c>
      <c r="AI130" s="27">
        <v>0</v>
      </c>
      <c r="AJ130" s="27">
        <v>789</v>
      </c>
      <c r="AK130" s="27">
        <v>0</v>
      </c>
      <c r="AL130" s="27">
        <v>0</v>
      </c>
      <c r="AM130" s="27">
        <f t="shared" si="1"/>
        <v>789</v>
      </c>
      <c r="AN130" s="27">
        <v>0</v>
      </c>
      <c r="AO130" s="27">
        <v>0</v>
      </c>
      <c r="AP130" s="27">
        <v>4634</v>
      </c>
      <c r="AQ130" s="27">
        <v>0</v>
      </c>
      <c r="AR130" s="190">
        <v>4634</v>
      </c>
      <c r="AS130" s="190">
        <v>109859</v>
      </c>
      <c r="AT130" s="190">
        <v>18698</v>
      </c>
      <c r="AU130" s="190">
        <v>18698</v>
      </c>
    </row>
    <row r="131" spans="1:47" x14ac:dyDescent="0.2">
      <c r="A131" s="96" t="s">
        <v>773</v>
      </c>
      <c r="B131" t="s">
        <v>518</v>
      </c>
      <c r="C131" t="s">
        <v>774</v>
      </c>
      <c r="D131" s="78">
        <v>1550</v>
      </c>
      <c r="E131" s="78">
        <v>0</v>
      </c>
      <c r="F131" s="82">
        <v>0</v>
      </c>
      <c r="G131" s="78">
        <v>22616</v>
      </c>
      <c r="H131" s="78">
        <v>22616</v>
      </c>
      <c r="I131" s="78">
        <v>0</v>
      </c>
      <c r="J131" s="78">
        <v>0</v>
      </c>
      <c r="K131" s="78">
        <v>0</v>
      </c>
      <c r="L131" s="78">
        <v>14255</v>
      </c>
      <c r="M131" s="78">
        <v>10880</v>
      </c>
      <c r="N131" s="78">
        <v>14255</v>
      </c>
      <c r="O131" s="78">
        <v>0</v>
      </c>
      <c r="P131" s="78">
        <v>0</v>
      </c>
      <c r="Q131" s="78">
        <v>2720</v>
      </c>
      <c r="R131" s="78">
        <v>0</v>
      </c>
      <c r="S131" s="78">
        <v>0</v>
      </c>
      <c r="T131" s="78">
        <v>0</v>
      </c>
      <c r="U131" s="78">
        <v>1350</v>
      </c>
      <c r="V131" s="78">
        <v>903</v>
      </c>
      <c r="W131" s="78">
        <v>650</v>
      </c>
      <c r="X131" s="78">
        <v>700</v>
      </c>
      <c r="Y131" s="78">
        <v>0</v>
      </c>
      <c r="Z131" s="78">
        <v>220</v>
      </c>
      <c r="AA131" s="78">
        <v>0</v>
      </c>
      <c r="AB131" s="78">
        <v>0</v>
      </c>
      <c r="AC131" s="78">
        <v>0</v>
      </c>
      <c r="AD131" s="78">
        <v>0</v>
      </c>
      <c r="AE131" s="78">
        <v>13600</v>
      </c>
      <c r="AF131" s="78">
        <v>789</v>
      </c>
      <c r="AG131" s="104">
        <v>0</v>
      </c>
      <c r="AH131" s="104">
        <v>0</v>
      </c>
      <c r="AI131" s="104">
        <v>0</v>
      </c>
      <c r="AJ131" s="104">
        <v>789</v>
      </c>
      <c r="AK131" s="104">
        <v>0</v>
      </c>
      <c r="AL131" s="104">
        <v>0</v>
      </c>
      <c r="AM131" s="104">
        <f t="shared" ref="AM131:AM194" si="2">IF(OR(AG131&lt;&gt;0,AL131&lt;&gt;0),0,AF131)</f>
        <v>789</v>
      </c>
      <c r="AN131" s="104">
        <v>0</v>
      </c>
      <c r="AO131" s="104">
        <v>0</v>
      </c>
      <c r="AP131" s="104">
        <v>3498</v>
      </c>
      <c r="AQ131" s="104">
        <v>0</v>
      </c>
      <c r="AR131" s="189">
        <v>3498</v>
      </c>
      <c r="AS131" s="189">
        <v>80594</v>
      </c>
      <c r="AT131" s="189">
        <v>11498</v>
      </c>
      <c r="AU131" s="189">
        <v>11498</v>
      </c>
    </row>
    <row r="132" spans="1:47" x14ac:dyDescent="0.2">
      <c r="A132" s="96" t="s">
        <v>775</v>
      </c>
      <c r="B132" t="s">
        <v>518</v>
      </c>
      <c r="C132" t="s">
        <v>776</v>
      </c>
      <c r="D132" s="77">
        <v>1552</v>
      </c>
      <c r="E132" s="77">
        <v>0</v>
      </c>
      <c r="F132" s="77">
        <v>0</v>
      </c>
      <c r="G132" s="77">
        <v>30997</v>
      </c>
      <c r="H132" s="77">
        <v>30997</v>
      </c>
      <c r="I132" s="77">
        <v>0</v>
      </c>
      <c r="J132" s="77">
        <v>0</v>
      </c>
      <c r="K132" s="77">
        <v>0</v>
      </c>
      <c r="L132" s="77">
        <v>22165</v>
      </c>
      <c r="M132" s="77">
        <v>15830</v>
      </c>
      <c r="N132" s="77">
        <v>22165</v>
      </c>
      <c r="O132" s="77">
        <v>0</v>
      </c>
      <c r="P132" s="77">
        <v>4150</v>
      </c>
      <c r="Q132" s="77">
        <v>4150</v>
      </c>
      <c r="R132" s="77">
        <v>0</v>
      </c>
      <c r="S132" s="77">
        <v>0</v>
      </c>
      <c r="T132" s="77">
        <v>0</v>
      </c>
      <c r="U132" s="77">
        <v>2154</v>
      </c>
      <c r="V132" s="77">
        <v>1311</v>
      </c>
      <c r="W132" s="77">
        <v>642</v>
      </c>
      <c r="X132" s="77">
        <v>1512</v>
      </c>
      <c r="Y132" s="77">
        <v>354</v>
      </c>
      <c r="Z132" s="77">
        <v>352</v>
      </c>
      <c r="AA132" s="77">
        <v>0</v>
      </c>
      <c r="AB132" s="77">
        <v>0</v>
      </c>
      <c r="AC132" s="77">
        <v>0</v>
      </c>
      <c r="AD132" s="77">
        <v>0</v>
      </c>
      <c r="AE132" s="77">
        <v>19980</v>
      </c>
      <c r="AF132" s="77">
        <v>1029</v>
      </c>
      <c r="AG132" s="27">
        <v>0</v>
      </c>
      <c r="AH132" s="27">
        <v>0</v>
      </c>
      <c r="AI132" s="27">
        <v>0</v>
      </c>
      <c r="AJ132" s="27">
        <v>1029</v>
      </c>
      <c r="AK132" s="27">
        <v>0</v>
      </c>
      <c r="AL132" s="27">
        <v>0</v>
      </c>
      <c r="AM132" s="27">
        <f t="shared" si="2"/>
        <v>1029</v>
      </c>
      <c r="AN132" s="27">
        <v>0</v>
      </c>
      <c r="AO132" s="27">
        <v>0</v>
      </c>
      <c r="AP132" s="27">
        <v>4763</v>
      </c>
      <c r="AQ132" s="27">
        <v>0</v>
      </c>
      <c r="AR132" s="190">
        <v>4763</v>
      </c>
      <c r="AS132" s="190">
        <v>110234</v>
      </c>
      <c r="AT132" s="190">
        <v>16583</v>
      </c>
      <c r="AU132" s="190">
        <v>16583</v>
      </c>
    </row>
    <row r="133" spans="1:47" x14ac:dyDescent="0.2">
      <c r="A133" s="96" t="s">
        <v>777</v>
      </c>
      <c r="B133" t="s">
        <v>518</v>
      </c>
      <c r="C133" t="s">
        <v>778</v>
      </c>
      <c r="D133" s="78">
        <v>1555</v>
      </c>
      <c r="E133" s="78">
        <v>0</v>
      </c>
      <c r="F133" s="82">
        <v>0</v>
      </c>
      <c r="G133" s="78">
        <v>87003</v>
      </c>
      <c r="H133" s="78">
        <v>19531</v>
      </c>
      <c r="I133" s="78">
        <v>67472</v>
      </c>
      <c r="J133" s="78">
        <v>67472</v>
      </c>
      <c r="K133" s="78">
        <v>0</v>
      </c>
      <c r="L133" s="78">
        <v>96780</v>
      </c>
      <c r="M133" s="78">
        <v>71710</v>
      </c>
      <c r="N133" s="78">
        <v>0</v>
      </c>
      <c r="O133" s="78">
        <v>96780</v>
      </c>
      <c r="P133" s="78">
        <v>110200</v>
      </c>
      <c r="Q133" s="78">
        <v>13420</v>
      </c>
      <c r="R133" s="78">
        <v>0</v>
      </c>
      <c r="S133" s="187">
        <v>16650</v>
      </c>
      <c r="T133" s="187">
        <v>16650</v>
      </c>
      <c r="U133" s="78">
        <v>9308</v>
      </c>
      <c r="V133" s="78">
        <v>5963</v>
      </c>
      <c r="W133" s="78">
        <v>926</v>
      </c>
      <c r="X133" s="78">
        <v>8382</v>
      </c>
      <c r="Y133" s="78">
        <v>9512</v>
      </c>
      <c r="Z133" s="78">
        <v>1130</v>
      </c>
      <c r="AA133" s="78">
        <v>0</v>
      </c>
      <c r="AB133" s="78">
        <v>539</v>
      </c>
      <c r="AC133" s="78">
        <v>852</v>
      </c>
      <c r="AD133" s="78">
        <v>0</v>
      </c>
      <c r="AE133" s="78">
        <v>86900</v>
      </c>
      <c r="AF133" s="78">
        <v>1509</v>
      </c>
      <c r="AG133" s="104">
        <v>0</v>
      </c>
      <c r="AH133" s="104">
        <v>0</v>
      </c>
      <c r="AI133" s="104">
        <v>0</v>
      </c>
      <c r="AJ133" s="104">
        <v>1509</v>
      </c>
      <c r="AK133" s="104">
        <v>0</v>
      </c>
      <c r="AL133" s="104">
        <v>0</v>
      </c>
      <c r="AM133" s="104">
        <f t="shared" si="2"/>
        <v>1509</v>
      </c>
      <c r="AN133" s="104">
        <v>0</v>
      </c>
      <c r="AO133" s="104">
        <v>0</v>
      </c>
      <c r="AP133" s="104">
        <v>12772</v>
      </c>
      <c r="AQ133" s="104">
        <v>0</v>
      </c>
      <c r="AR133" s="189">
        <v>12772</v>
      </c>
      <c r="AS133" s="189">
        <v>307856</v>
      </c>
      <c r="AT133" s="189">
        <v>73464</v>
      </c>
      <c r="AU133" s="189">
        <v>60694</v>
      </c>
    </row>
    <row r="134" spans="1:47" x14ac:dyDescent="0.2">
      <c r="A134" s="96" t="s">
        <v>779</v>
      </c>
      <c r="B134" t="s">
        <v>518</v>
      </c>
      <c r="C134" t="s">
        <v>780</v>
      </c>
      <c r="D134" s="77">
        <v>1559</v>
      </c>
      <c r="E134" s="77">
        <v>0</v>
      </c>
      <c r="F134" s="77">
        <v>0</v>
      </c>
      <c r="G134" s="77">
        <v>47196</v>
      </c>
      <c r="H134" s="77">
        <v>47196</v>
      </c>
      <c r="I134" s="77">
        <v>0</v>
      </c>
      <c r="J134" s="77">
        <v>0</v>
      </c>
      <c r="K134" s="77">
        <v>0</v>
      </c>
      <c r="L134" s="77">
        <v>40425</v>
      </c>
      <c r="M134" s="77">
        <v>29180</v>
      </c>
      <c r="N134" s="77">
        <v>40200</v>
      </c>
      <c r="O134" s="77">
        <v>225</v>
      </c>
      <c r="P134" s="77">
        <v>7455</v>
      </c>
      <c r="Q134" s="77">
        <v>7230</v>
      </c>
      <c r="R134" s="77">
        <v>0</v>
      </c>
      <c r="S134" s="77">
        <v>0</v>
      </c>
      <c r="T134" s="77">
        <v>0</v>
      </c>
      <c r="U134" s="77">
        <v>3934</v>
      </c>
      <c r="V134" s="77">
        <v>2425</v>
      </c>
      <c r="W134" s="77">
        <v>2091</v>
      </c>
      <c r="X134" s="77">
        <v>1843</v>
      </c>
      <c r="Y134" s="77">
        <v>2446</v>
      </c>
      <c r="Z134" s="77">
        <v>603</v>
      </c>
      <c r="AA134" s="77">
        <v>0</v>
      </c>
      <c r="AB134" s="77">
        <v>0</v>
      </c>
      <c r="AC134" s="77">
        <v>0</v>
      </c>
      <c r="AD134" s="77">
        <v>0</v>
      </c>
      <c r="AE134" s="77">
        <v>36410</v>
      </c>
      <c r="AF134" s="77">
        <v>1029</v>
      </c>
      <c r="AG134" s="27">
        <v>0</v>
      </c>
      <c r="AH134" s="27">
        <v>0</v>
      </c>
      <c r="AI134" s="27">
        <v>0</v>
      </c>
      <c r="AJ134" s="27">
        <v>1029</v>
      </c>
      <c r="AK134" s="27">
        <v>0</v>
      </c>
      <c r="AL134" s="27">
        <v>0</v>
      </c>
      <c r="AM134" s="27">
        <f t="shared" si="2"/>
        <v>1029</v>
      </c>
      <c r="AN134" s="27">
        <v>0</v>
      </c>
      <c r="AO134" s="27">
        <v>0</v>
      </c>
      <c r="AP134" s="27">
        <v>7140</v>
      </c>
      <c r="AQ134" s="27">
        <v>0</v>
      </c>
      <c r="AR134" s="190">
        <v>7140</v>
      </c>
      <c r="AS134" s="190">
        <v>166083</v>
      </c>
      <c r="AT134" s="190">
        <v>28411</v>
      </c>
      <c r="AU134" s="190">
        <v>28411</v>
      </c>
    </row>
    <row r="135" spans="1:47" x14ac:dyDescent="0.2">
      <c r="A135" s="96" t="s">
        <v>781</v>
      </c>
      <c r="B135" t="s">
        <v>518</v>
      </c>
      <c r="C135" t="s">
        <v>782</v>
      </c>
      <c r="D135" s="78">
        <v>1560</v>
      </c>
      <c r="E135" s="78">
        <v>0</v>
      </c>
      <c r="F135" s="82">
        <v>0</v>
      </c>
      <c r="G135" s="78">
        <v>19746</v>
      </c>
      <c r="H135" s="78">
        <v>5985</v>
      </c>
      <c r="I135" s="78">
        <v>13761</v>
      </c>
      <c r="J135" s="78">
        <v>13761</v>
      </c>
      <c r="K135" s="78">
        <v>0</v>
      </c>
      <c r="L135" s="78">
        <v>13710</v>
      </c>
      <c r="M135" s="78">
        <v>10640</v>
      </c>
      <c r="N135" s="78">
        <v>0</v>
      </c>
      <c r="O135" s="78">
        <v>13710</v>
      </c>
      <c r="P135" s="78">
        <v>11880</v>
      </c>
      <c r="Q135" s="78">
        <v>1240</v>
      </c>
      <c r="R135" s="78">
        <v>0</v>
      </c>
      <c r="S135" s="187">
        <v>4990</v>
      </c>
      <c r="T135" s="187">
        <v>1920</v>
      </c>
      <c r="U135" s="78">
        <v>1291</v>
      </c>
      <c r="V135" s="78">
        <v>883</v>
      </c>
      <c r="W135" s="78">
        <v>0</v>
      </c>
      <c r="X135" s="78">
        <v>1291</v>
      </c>
      <c r="Y135" s="78">
        <v>196</v>
      </c>
      <c r="Z135" s="78">
        <v>100</v>
      </c>
      <c r="AA135" s="78">
        <v>0</v>
      </c>
      <c r="AB135" s="78">
        <v>747</v>
      </c>
      <c r="AC135" s="78">
        <v>83</v>
      </c>
      <c r="AD135" s="78">
        <v>0</v>
      </c>
      <c r="AE135" s="78">
        <v>12480</v>
      </c>
      <c r="AF135" s="78">
        <v>789</v>
      </c>
      <c r="AG135" s="104">
        <v>0</v>
      </c>
      <c r="AH135" s="104">
        <v>0</v>
      </c>
      <c r="AI135" s="104">
        <v>0</v>
      </c>
      <c r="AJ135" s="104">
        <v>789</v>
      </c>
      <c r="AK135" s="104">
        <v>0</v>
      </c>
      <c r="AL135" s="104">
        <v>0</v>
      </c>
      <c r="AM135" s="104">
        <f t="shared" si="2"/>
        <v>789</v>
      </c>
      <c r="AN135" s="104">
        <v>0</v>
      </c>
      <c r="AO135" s="104">
        <v>0</v>
      </c>
      <c r="AP135" s="104">
        <v>3068</v>
      </c>
      <c r="AQ135" s="104">
        <v>3068</v>
      </c>
      <c r="AR135" s="104">
        <v>0</v>
      </c>
      <c r="AS135" s="189">
        <v>70912</v>
      </c>
      <c r="AT135" s="189">
        <v>9701</v>
      </c>
      <c r="AU135" s="189">
        <v>9701</v>
      </c>
    </row>
    <row r="136" spans="1:47" x14ac:dyDescent="0.2">
      <c r="A136" s="96" t="s">
        <v>783</v>
      </c>
      <c r="B136" t="s">
        <v>518</v>
      </c>
      <c r="C136" t="s">
        <v>784</v>
      </c>
      <c r="D136" s="77">
        <v>1561</v>
      </c>
      <c r="E136" s="77">
        <v>0</v>
      </c>
      <c r="F136" s="77">
        <v>0</v>
      </c>
      <c r="G136" s="77">
        <v>25405</v>
      </c>
      <c r="H136" s="77">
        <v>25405</v>
      </c>
      <c r="I136" s="77">
        <v>0</v>
      </c>
      <c r="J136" s="77">
        <v>0</v>
      </c>
      <c r="K136" s="77">
        <v>0</v>
      </c>
      <c r="L136" s="77">
        <v>16130</v>
      </c>
      <c r="M136" s="77">
        <v>11020</v>
      </c>
      <c r="N136" s="77">
        <v>16000</v>
      </c>
      <c r="O136" s="77">
        <v>130</v>
      </c>
      <c r="P136" s="77">
        <v>3310</v>
      </c>
      <c r="Q136" s="77">
        <v>3180</v>
      </c>
      <c r="R136" s="77">
        <v>0</v>
      </c>
      <c r="S136" s="77">
        <v>0</v>
      </c>
      <c r="T136" s="77">
        <v>0</v>
      </c>
      <c r="U136" s="77">
        <v>1603</v>
      </c>
      <c r="V136" s="77">
        <v>913</v>
      </c>
      <c r="W136" s="77">
        <v>1330</v>
      </c>
      <c r="X136" s="77">
        <v>273</v>
      </c>
      <c r="Y136" s="77">
        <v>530</v>
      </c>
      <c r="Z136" s="77">
        <v>257</v>
      </c>
      <c r="AA136" s="77">
        <v>0</v>
      </c>
      <c r="AB136" s="77">
        <v>0</v>
      </c>
      <c r="AC136" s="77">
        <v>0</v>
      </c>
      <c r="AD136" s="77">
        <v>0</v>
      </c>
      <c r="AE136" s="77">
        <v>14440</v>
      </c>
      <c r="AF136" s="77">
        <v>789</v>
      </c>
      <c r="AG136" s="27">
        <v>0</v>
      </c>
      <c r="AH136" s="27">
        <v>0</v>
      </c>
      <c r="AI136" s="27">
        <v>0</v>
      </c>
      <c r="AJ136" s="27">
        <v>789</v>
      </c>
      <c r="AK136" s="27">
        <v>0</v>
      </c>
      <c r="AL136" s="27">
        <v>0</v>
      </c>
      <c r="AM136" s="27">
        <f t="shared" si="2"/>
        <v>789</v>
      </c>
      <c r="AN136" s="27">
        <v>0</v>
      </c>
      <c r="AO136" s="27">
        <v>0</v>
      </c>
      <c r="AP136" s="27">
        <v>3922</v>
      </c>
      <c r="AQ136" s="27">
        <v>0</v>
      </c>
      <c r="AR136" s="190">
        <v>3922</v>
      </c>
      <c r="AS136" s="190">
        <v>89707</v>
      </c>
      <c r="AT136" s="190">
        <v>12344</v>
      </c>
      <c r="AU136" s="190">
        <v>12344</v>
      </c>
    </row>
    <row r="137" spans="1:47" x14ac:dyDescent="0.2">
      <c r="A137" s="96" t="s">
        <v>785</v>
      </c>
      <c r="B137" t="s">
        <v>518</v>
      </c>
      <c r="C137" t="s">
        <v>786</v>
      </c>
      <c r="D137" s="78">
        <v>1562</v>
      </c>
      <c r="E137" s="78">
        <v>0</v>
      </c>
      <c r="F137" s="82">
        <v>0</v>
      </c>
      <c r="G137" s="78">
        <v>10199</v>
      </c>
      <c r="H137" s="78">
        <v>10199</v>
      </c>
      <c r="I137" s="78">
        <v>0</v>
      </c>
      <c r="J137" s="78">
        <v>0</v>
      </c>
      <c r="K137" s="78">
        <v>0</v>
      </c>
      <c r="L137" s="78">
        <v>7715</v>
      </c>
      <c r="M137" s="78">
        <v>6300</v>
      </c>
      <c r="N137" s="78">
        <v>6940</v>
      </c>
      <c r="O137" s="78">
        <v>775</v>
      </c>
      <c r="P137" s="78">
        <v>110</v>
      </c>
      <c r="Q137" s="78">
        <v>750</v>
      </c>
      <c r="R137" s="78">
        <v>0</v>
      </c>
      <c r="S137" s="78">
        <v>60</v>
      </c>
      <c r="T137" s="78">
        <v>0</v>
      </c>
      <c r="U137" s="78">
        <v>709</v>
      </c>
      <c r="V137" s="78">
        <v>520</v>
      </c>
      <c r="W137" s="78">
        <v>364</v>
      </c>
      <c r="X137" s="78">
        <v>345</v>
      </c>
      <c r="Y137" s="78">
        <v>408</v>
      </c>
      <c r="Z137" s="78">
        <v>63</v>
      </c>
      <c r="AA137" s="78">
        <v>0</v>
      </c>
      <c r="AB137" s="78">
        <v>0</v>
      </c>
      <c r="AC137" s="78">
        <v>0</v>
      </c>
      <c r="AD137" s="78">
        <v>0</v>
      </c>
      <c r="AE137" s="78">
        <v>7110</v>
      </c>
      <c r="AF137" s="78">
        <v>789</v>
      </c>
      <c r="AG137" s="104">
        <v>0</v>
      </c>
      <c r="AH137" s="104">
        <v>0</v>
      </c>
      <c r="AI137" s="104">
        <v>0</v>
      </c>
      <c r="AJ137" s="104">
        <v>789</v>
      </c>
      <c r="AK137" s="104">
        <v>0</v>
      </c>
      <c r="AL137" s="104">
        <v>0</v>
      </c>
      <c r="AM137" s="104">
        <f t="shared" si="2"/>
        <v>789</v>
      </c>
      <c r="AN137" s="104">
        <v>0</v>
      </c>
      <c r="AO137" s="104">
        <v>0</v>
      </c>
      <c r="AP137" s="104">
        <v>1621</v>
      </c>
      <c r="AQ137" s="104">
        <v>0</v>
      </c>
      <c r="AR137" s="189">
        <v>1621</v>
      </c>
      <c r="AS137" s="189">
        <v>35854</v>
      </c>
      <c r="AT137" s="189">
        <v>3529</v>
      </c>
      <c r="AU137" s="189">
        <v>3529</v>
      </c>
    </row>
    <row r="138" spans="1:47" x14ac:dyDescent="0.2">
      <c r="A138" s="96" t="s">
        <v>787</v>
      </c>
      <c r="B138" t="s">
        <v>518</v>
      </c>
      <c r="C138" t="s">
        <v>788</v>
      </c>
      <c r="D138" s="77">
        <v>1563</v>
      </c>
      <c r="E138" s="77">
        <v>0</v>
      </c>
      <c r="F138" s="77">
        <v>0</v>
      </c>
      <c r="G138" s="77">
        <v>27859</v>
      </c>
      <c r="H138" s="77">
        <v>27859</v>
      </c>
      <c r="I138" s="77">
        <v>0</v>
      </c>
      <c r="J138" s="77">
        <v>0</v>
      </c>
      <c r="K138" s="77">
        <v>0</v>
      </c>
      <c r="L138" s="77">
        <v>19945</v>
      </c>
      <c r="M138" s="77">
        <v>13940</v>
      </c>
      <c r="N138" s="77">
        <v>19945</v>
      </c>
      <c r="O138" s="77">
        <v>0</v>
      </c>
      <c r="P138" s="77">
        <v>0</v>
      </c>
      <c r="Q138" s="77">
        <v>3140</v>
      </c>
      <c r="R138" s="77">
        <v>0</v>
      </c>
      <c r="S138" s="77">
        <v>0</v>
      </c>
      <c r="T138" s="77">
        <v>0</v>
      </c>
      <c r="U138" s="77">
        <v>1976</v>
      </c>
      <c r="V138" s="77">
        <v>1163</v>
      </c>
      <c r="W138" s="77">
        <v>1976</v>
      </c>
      <c r="X138" s="77">
        <v>0</v>
      </c>
      <c r="Y138" s="77">
        <v>0</v>
      </c>
      <c r="Z138" s="77">
        <v>257</v>
      </c>
      <c r="AA138" s="77">
        <v>0</v>
      </c>
      <c r="AB138" s="77">
        <v>257</v>
      </c>
      <c r="AC138" s="77">
        <v>0</v>
      </c>
      <c r="AD138" s="77">
        <v>0</v>
      </c>
      <c r="AE138" s="77">
        <v>17080</v>
      </c>
      <c r="AF138" s="77">
        <v>1029</v>
      </c>
      <c r="AG138" s="27">
        <v>0</v>
      </c>
      <c r="AH138" s="27">
        <v>0</v>
      </c>
      <c r="AI138" s="27">
        <v>0</v>
      </c>
      <c r="AJ138" s="27">
        <v>1029</v>
      </c>
      <c r="AK138" s="27">
        <v>0</v>
      </c>
      <c r="AL138" s="27">
        <v>0</v>
      </c>
      <c r="AM138" s="27">
        <f t="shared" si="2"/>
        <v>1029</v>
      </c>
      <c r="AN138" s="27">
        <v>0</v>
      </c>
      <c r="AO138" s="27">
        <v>0</v>
      </c>
      <c r="AP138" s="27">
        <v>4307</v>
      </c>
      <c r="AQ138" s="27">
        <v>4307</v>
      </c>
      <c r="AR138" s="27">
        <v>0</v>
      </c>
      <c r="AS138" s="190">
        <v>98661</v>
      </c>
      <c r="AT138" s="190">
        <v>12850</v>
      </c>
      <c r="AU138" s="190">
        <v>12850</v>
      </c>
    </row>
    <row r="139" spans="1:47" x14ac:dyDescent="0.2">
      <c r="A139" s="96" t="s">
        <v>789</v>
      </c>
      <c r="B139" t="s">
        <v>518</v>
      </c>
      <c r="C139" t="s">
        <v>790</v>
      </c>
      <c r="D139" s="78">
        <v>1564</v>
      </c>
      <c r="E139" s="78">
        <v>0</v>
      </c>
      <c r="F139" s="82">
        <v>0</v>
      </c>
      <c r="G139" s="78">
        <v>40701</v>
      </c>
      <c r="H139" s="78">
        <v>0</v>
      </c>
      <c r="I139" s="78">
        <v>40701</v>
      </c>
      <c r="J139" s="78">
        <v>40701</v>
      </c>
      <c r="K139" s="78">
        <v>0</v>
      </c>
      <c r="L139" s="78">
        <v>27285</v>
      </c>
      <c r="M139" s="78">
        <v>17750</v>
      </c>
      <c r="N139" s="78">
        <v>23500</v>
      </c>
      <c r="O139" s="78">
        <v>3785</v>
      </c>
      <c r="P139" s="78">
        <v>0</v>
      </c>
      <c r="Q139" s="78">
        <v>0</v>
      </c>
      <c r="R139" s="78">
        <v>0</v>
      </c>
      <c r="S139" s="187">
        <v>10530</v>
      </c>
      <c r="T139" s="187">
        <v>6745</v>
      </c>
      <c r="U139" s="78">
        <v>2755</v>
      </c>
      <c r="V139" s="78">
        <v>1468</v>
      </c>
      <c r="W139" s="78">
        <v>1950</v>
      </c>
      <c r="X139" s="78">
        <v>805</v>
      </c>
      <c r="Y139" s="78">
        <v>0</v>
      </c>
      <c r="Z139" s="78">
        <v>12</v>
      </c>
      <c r="AA139" s="78">
        <v>0</v>
      </c>
      <c r="AB139" s="78">
        <v>0</v>
      </c>
      <c r="AC139" s="78">
        <v>0</v>
      </c>
      <c r="AD139" s="78">
        <v>0</v>
      </c>
      <c r="AE139" s="78">
        <v>18280</v>
      </c>
      <c r="AF139" s="78">
        <v>570</v>
      </c>
      <c r="AG139" s="104">
        <v>0</v>
      </c>
      <c r="AH139" s="104">
        <v>0</v>
      </c>
      <c r="AI139" s="104">
        <v>0</v>
      </c>
      <c r="AJ139" s="104">
        <v>570</v>
      </c>
      <c r="AK139" s="104">
        <v>0</v>
      </c>
      <c r="AL139" s="104">
        <v>0</v>
      </c>
      <c r="AM139" s="104">
        <f t="shared" si="2"/>
        <v>570</v>
      </c>
      <c r="AN139" s="104">
        <v>0</v>
      </c>
      <c r="AO139" s="104">
        <v>0</v>
      </c>
      <c r="AP139" s="104">
        <v>6205</v>
      </c>
      <c r="AQ139" s="104">
        <v>0</v>
      </c>
      <c r="AR139" s="189">
        <v>6205</v>
      </c>
      <c r="AS139" s="189">
        <v>145163</v>
      </c>
      <c r="AT139" s="189">
        <v>24307</v>
      </c>
      <c r="AU139" s="189">
        <v>24307</v>
      </c>
    </row>
    <row r="140" spans="1:47" x14ac:dyDescent="0.2">
      <c r="A140" s="96" t="s">
        <v>791</v>
      </c>
      <c r="B140" t="s">
        <v>518</v>
      </c>
      <c r="C140" t="s">
        <v>792</v>
      </c>
      <c r="D140" s="77">
        <v>1571</v>
      </c>
      <c r="E140" s="77">
        <v>0</v>
      </c>
      <c r="F140" s="77">
        <v>0</v>
      </c>
      <c r="G140" s="77">
        <v>28117</v>
      </c>
      <c r="H140" s="77">
        <v>28117</v>
      </c>
      <c r="I140" s="77">
        <v>0</v>
      </c>
      <c r="J140" s="77">
        <v>0</v>
      </c>
      <c r="K140" s="77">
        <v>0</v>
      </c>
      <c r="L140" s="77">
        <v>24030</v>
      </c>
      <c r="M140" s="77">
        <v>19590</v>
      </c>
      <c r="N140" s="77">
        <v>18000</v>
      </c>
      <c r="O140" s="77">
        <v>6030</v>
      </c>
      <c r="P140" s="77">
        <v>9740</v>
      </c>
      <c r="Q140" s="77">
        <v>3710</v>
      </c>
      <c r="R140" s="77">
        <v>0</v>
      </c>
      <c r="S140" s="188">
        <v>4540</v>
      </c>
      <c r="T140" s="188">
        <v>4540</v>
      </c>
      <c r="U140" s="77">
        <v>2188</v>
      </c>
      <c r="V140" s="77">
        <v>1606</v>
      </c>
      <c r="W140" s="77">
        <v>1343</v>
      </c>
      <c r="X140" s="77">
        <v>845</v>
      </c>
      <c r="Y140" s="77">
        <v>1152</v>
      </c>
      <c r="Z140" s="77">
        <v>307</v>
      </c>
      <c r="AA140" s="77">
        <v>0</v>
      </c>
      <c r="AB140" s="77">
        <v>312</v>
      </c>
      <c r="AC140" s="77">
        <v>312</v>
      </c>
      <c r="AD140" s="77">
        <v>0</v>
      </c>
      <c r="AE140" s="77">
        <v>24230</v>
      </c>
      <c r="AF140" s="77">
        <v>789</v>
      </c>
      <c r="AG140" s="27">
        <v>0</v>
      </c>
      <c r="AH140" s="27">
        <v>0</v>
      </c>
      <c r="AI140" s="27">
        <v>0</v>
      </c>
      <c r="AJ140" s="27">
        <v>789</v>
      </c>
      <c r="AK140" s="27">
        <v>0</v>
      </c>
      <c r="AL140" s="27">
        <v>0</v>
      </c>
      <c r="AM140" s="27">
        <f t="shared" si="2"/>
        <v>789</v>
      </c>
      <c r="AN140" s="27">
        <v>0</v>
      </c>
      <c r="AO140" s="27">
        <v>0</v>
      </c>
      <c r="AP140" s="27">
        <v>4439</v>
      </c>
      <c r="AQ140" s="27">
        <v>4439</v>
      </c>
      <c r="AR140" s="27">
        <v>0</v>
      </c>
      <c r="AS140" s="190">
        <v>102437</v>
      </c>
      <c r="AT140" s="190">
        <v>15014</v>
      </c>
      <c r="AU140" s="190">
        <v>15014</v>
      </c>
    </row>
    <row r="141" spans="1:47" x14ac:dyDescent="0.2">
      <c r="A141" s="96" t="s">
        <v>793</v>
      </c>
      <c r="B141" t="s">
        <v>518</v>
      </c>
      <c r="C141" t="s">
        <v>794</v>
      </c>
      <c r="D141" s="78">
        <v>1575</v>
      </c>
      <c r="E141" s="78">
        <v>0</v>
      </c>
      <c r="F141" s="82">
        <v>0</v>
      </c>
      <c r="G141" s="78">
        <v>19834</v>
      </c>
      <c r="H141" s="78">
        <v>19834</v>
      </c>
      <c r="I141" s="78">
        <v>0</v>
      </c>
      <c r="J141" s="78">
        <v>0</v>
      </c>
      <c r="K141" s="78">
        <v>0</v>
      </c>
      <c r="L141" s="78">
        <v>15365</v>
      </c>
      <c r="M141" s="78">
        <v>12410</v>
      </c>
      <c r="N141" s="78">
        <v>15365</v>
      </c>
      <c r="O141" s="78">
        <v>0</v>
      </c>
      <c r="P141" s="78">
        <v>2210</v>
      </c>
      <c r="Q141" s="78">
        <v>2210</v>
      </c>
      <c r="R141" s="78">
        <v>0</v>
      </c>
      <c r="S141" s="187">
        <v>5315</v>
      </c>
      <c r="T141" s="187">
        <v>5315</v>
      </c>
      <c r="U141" s="78">
        <v>1402</v>
      </c>
      <c r="V141" s="78">
        <v>1018</v>
      </c>
      <c r="W141" s="78">
        <v>1402</v>
      </c>
      <c r="X141" s="78">
        <v>0</v>
      </c>
      <c r="Y141" s="78">
        <v>180</v>
      </c>
      <c r="Z141" s="78">
        <v>180</v>
      </c>
      <c r="AA141" s="78">
        <v>0</v>
      </c>
      <c r="AB141" s="78">
        <v>374</v>
      </c>
      <c r="AC141" s="78">
        <v>374</v>
      </c>
      <c r="AD141" s="78">
        <v>0</v>
      </c>
      <c r="AE141" s="78">
        <v>14680</v>
      </c>
      <c r="AF141" s="78">
        <v>789</v>
      </c>
      <c r="AG141" s="104">
        <v>0</v>
      </c>
      <c r="AH141" s="104">
        <v>0</v>
      </c>
      <c r="AI141" s="104">
        <v>0</v>
      </c>
      <c r="AJ141" s="104">
        <v>789</v>
      </c>
      <c r="AK141" s="104">
        <v>0</v>
      </c>
      <c r="AL141" s="104">
        <v>0</v>
      </c>
      <c r="AM141" s="104">
        <f t="shared" si="2"/>
        <v>789</v>
      </c>
      <c r="AN141" s="104">
        <v>0</v>
      </c>
      <c r="AO141" s="104">
        <v>0</v>
      </c>
      <c r="AP141" s="104">
        <v>3141</v>
      </c>
      <c r="AQ141" s="104">
        <v>3141</v>
      </c>
      <c r="AR141" s="104">
        <v>0</v>
      </c>
      <c r="AS141" s="189">
        <v>71616</v>
      </c>
      <c r="AT141" s="189">
        <v>9384</v>
      </c>
      <c r="AU141" s="189">
        <v>9384</v>
      </c>
    </row>
    <row r="142" spans="1:47" x14ac:dyDescent="0.2">
      <c r="A142" s="96" t="s">
        <v>795</v>
      </c>
      <c r="B142" t="s">
        <v>518</v>
      </c>
      <c r="C142" t="s">
        <v>796</v>
      </c>
      <c r="D142" s="77">
        <v>1578</v>
      </c>
      <c r="E142" s="77">
        <v>0</v>
      </c>
      <c r="F142" s="77">
        <v>0</v>
      </c>
      <c r="G142" s="77">
        <v>67902</v>
      </c>
      <c r="H142" s="77">
        <v>67902</v>
      </c>
      <c r="I142" s="77">
        <v>0</v>
      </c>
      <c r="J142" s="77">
        <v>0</v>
      </c>
      <c r="K142" s="77">
        <v>0</v>
      </c>
      <c r="L142" s="77">
        <v>104625</v>
      </c>
      <c r="M142" s="77">
        <v>85120</v>
      </c>
      <c r="N142" s="77">
        <v>104625</v>
      </c>
      <c r="O142" s="77">
        <v>0</v>
      </c>
      <c r="P142" s="77">
        <v>9030</v>
      </c>
      <c r="Q142" s="77">
        <v>12590</v>
      </c>
      <c r="R142" s="77">
        <v>0</v>
      </c>
      <c r="S142" s="188">
        <v>14495</v>
      </c>
      <c r="T142" s="188">
        <v>10935</v>
      </c>
      <c r="U142" s="77">
        <v>9642</v>
      </c>
      <c r="V142" s="77">
        <v>7068</v>
      </c>
      <c r="W142" s="77">
        <v>9642</v>
      </c>
      <c r="X142" s="77">
        <v>0</v>
      </c>
      <c r="Y142" s="77">
        <v>200</v>
      </c>
      <c r="Z142" s="77">
        <v>1058</v>
      </c>
      <c r="AA142" s="77">
        <v>0</v>
      </c>
      <c r="AB142" s="77">
        <v>0</v>
      </c>
      <c r="AC142" s="77">
        <v>92</v>
      </c>
      <c r="AD142" s="77">
        <v>0</v>
      </c>
      <c r="AE142" s="77">
        <v>100080</v>
      </c>
      <c r="AF142" s="77">
        <v>1509</v>
      </c>
      <c r="AG142" s="27">
        <v>0</v>
      </c>
      <c r="AH142" s="27">
        <v>0</v>
      </c>
      <c r="AI142" s="27">
        <v>0</v>
      </c>
      <c r="AJ142" s="27">
        <v>1509</v>
      </c>
      <c r="AK142" s="27">
        <v>0</v>
      </c>
      <c r="AL142" s="27">
        <v>0</v>
      </c>
      <c r="AM142" s="27">
        <f t="shared" si="2"/>
        <v>1509</v>
      </c>
      <c r="AN142" s="27">
        <v>0</v>
      </c>
      <c r="AO142" s="27">
        <v>0</v>
      </c>
      <c r="AP142" s="27">
        <v>10320</v>
      </c>
      <c r="AQ142" s="27">
        <v>0</v>
      </c>
      <c r="AR142" s="190">
        <v>10320</v>
      </c>
      <c r="AS142" s="190">
        <v>244204</v>
      </c>
      <c r="AT142" s="190">
        <v>56663</v>
      </c>
      <c r="AU142" s="190">
        <v>56663</v>
      </c>
    </row>
    <row r="143" spans="1:47" x14ac:dyDescent="0.2">
      <c r="A143" s="96" t="s">
        <v>797</v>
      </c>
      <c r="B143" t="s">
        <v>518</v>
      </c>
      <c r="C143" t="s">
        <v>798</v>
      </c>
      <c r="D143" s="78">
        <v>1581</v>
      </c>
      <c r="E143" s="78">
        <v>0</v>
      </c>
      <c r="F143" s="82">
        <v>0</v>
      </c>
      <c r="G143" s="78">
        <v>25050</v>
      </c>
      <c r="H143" s="78">
        <v>25050</v>
      </c>
      <c r="I143" s="78">
        <v>0</v>
      </c>
      <c r="J143" s="78">
        <v>0</v>
      </c>
      <c r="K143" s="78">
        <v>0</v>
      </c>
      <c r="L143" s="78">
        <v>18360</v>
      </c>
      <c r="M143" s="78">
        <v>12620</v>
      </c>
      <c r="N143" s="78">
        <v>18360</v>
      </c>
      <c r="O143" s="78">
        <v>0</v>
      </c>
      <c r="P143" s="78">
        <v>2100</v>
      </c>
      <c r="Q143" s="78">
        <v>2100</v>
      </c>
      <c r="R143" s="78">
        <v>0</v>
      </c>
      <c r="S143" s="187">
        <v>4560</v>
      </c>
      <c r="T143" s="187">
        <v>4560</v>
      </c>
      <c r="U143" s="78">
        <v>1816</v>
      </c>
      <c r="V143" s="78">
        <v>1048</v>
      </c>
      <c r="W143" s="78">
        <v>1816</v>
      </c>
      <c r="X143" s="78">
        <v>0</v>
      </c>
      <c r="Y143" s="78">
        <v>0</v>
      </c>
      <c r="Z143" s="78">
        <v>167</v>
      </c>
      <c r="AA143" s="78">
        <v>1796</v>
      </c>
      <c r="AB143" s="187">
        <v>2181</v>
      </c>
      <c r="AC143" s="78">
        <v>218</v>
      </c>
      <c r="AD143" s="78">
        <v>1796</v>
      </c>
      <c r="AE143" s="78">
        <v>15010</v>
      </c>
      <c r="AF143" s="78">
        <v>789</v>
      </c>
      <c r="AG143" s="104">
        <v>0</v>
      </c>
      <c r="AH143" s="104">
        <v>0</v>
      </c>
      <c r="AI143" s="104">
        <v>0</v>
      </c>
      <c r="AJ143" s="104">
        <v>789</v>
      </c>
      <c r="AK143" s="104">
        <v>0</v>
      </c>
      <c r="AL143" s="104">
        <v>0</v>
      </c>
      <c r="AM143" s="104">
        <f t="shared" si="2"/>
        <v>789</v>
      </c>
      <c r="AN143" s="104">
        <v>0</v>
      </c>
      <c r="AO143" s="104">
        <v>0</v>
      </c>
      <c r="AP143" s="104">
        <v>3872</v>
      </c>
      <c r="AQ143" s="104">
        <v>3872</v>
      </c>
      <c r="AR143" s="104">
        <v>0</v>
      </c>
      <c r="AS143" s="189">
        <v>92078</v>
      </c>
      <c r="AT143" s="189">
        <v>13309</v>
      </c>
      <c r="AU143" s="189">
        <v>13309</v>
      </c>
    </row>
    <row r="144" spans="1:47" x14ac:dyDescent="0.2">
      <c r="A144" s="96" t="s">
        <v>799</v>
      </c>
      <c r="B144" t="s">
        <v>518</v>
      </c>
      <c r="C144" t="s">
        <v>800</v>
      </c>
      <c r="D144" s="77">
        <v>1584</v>
      </c>
      <c r="E144" s="77">
        <v>0</v>
      </c>
      <c r="F144" s="77">
        <v>0</v>
      </c>
      <c r="G144" s="77">
        <v>47192</v>
      </c>
      <c r="H144" s="77">
        <v>13850</v>
      </c>
      <c r="I144" s="77">
        <v>33342</v>
      </c>
      <c r="J144" s="77">
        <v>10900</v>
      </c>
      <c r="K144" s="188">
        <v>22442</v>
      </c>
      <c r="L144" s="77">
        <v>54475</v>
      </c>
      <c r="M144" s="77">
        <v>44360</v>
      </c>
      <c r="N144" s="77">
        <v>54475</v>
      </c>
      <c r="O144" s="77">
        <v>0</v>
      </c>
      <c r="P144" s="77">
        <v>6270</v>
      </c>
      <c r="Q144" s="77">
        <v>6270</v>
      </c>
      <c r="R144" s="77">
        <v>0</v>
      </c>
      <c r="S144" s="188">
        <v>10675</v>
      </c>
      <c r="T144" s="188">
        <v>10675</v>
      </c>
      <c r="U144" s="77">
        <v>5015</v>
      </c>
      <c r="V144" s="77">
        <v>3680</v>
      </c>
      <c r="W144" s="77">
        <v>4294</v>
      </c>
      <c r="X144" s="77">
        <v>721</v>
      </c>
      <c r="Y144" s="77">
        <v>1262</v>
      </c>
      <c r="Z144" s="77">
        <v>541</v>
      </c>
      <c r="AA144" s="77">
        <v>0</v>
      </c>
      <c r="AB144" s="77">
        <v>301</v>
      </c>
      <c r="AC144" s="77">
        <v>865</v>
      </c>
      <c r="AD144" s="77">
        <v>0</v>
      </c>
      <c r="AE144" s="77">
        <v>52690</v>
      </c>
      <c r="AF144" s="77">
        <v>1269</v>
      </c>
      <c r="AG144" s="27">
        <v>0</v>
      </c>
      <c r="AH144" s="27">
        <v>0</v>
      </c>
      <c r="AI144" s="27">
        <v>0</v>
      </c>
      <c r="AJ144" s="27">
        <v>1269</v>
      </c>
      <c r="AK144" s="27">
        <v>0</v>
      </c>
      <c r="AL144" s="27">
        <v>0</v>
      </c>
      <c r="AM144" s="27">
        <f t="shared" si="2"/>
        <v>1269</v>
      </c>
      <c r="AN144" s="27">
        <v>0</v>
      </c>
      <c r="AO144" s="27">
        <v>0</v>
      </c>
      <c r="AP144" s="27">
        <v>7310</v>
      </c>
      <c r="AQ144" s="27">
        <v>0</v>
      </c>
      <c r="AR144" s="190">
        <v>7310</v>
      </c>
      <c r="AS144" s="190">
        <v>170868</v>
      </c>
      <c r="AT144" s="190">
        <v>30511</v>
      </c>
      <c r="AU144" s="190">
        <v>20439</v>
      </c>
    </row>
    <row r="145" spans="1:47" x14ac:dyDescent="0.2">
      <c r="A145" s="96" t="s">
        <v>801</v>
      </c>
      <c r="B145" t="s">
        <v>518</v>
      </c>
      <c r="C145" t="s">
        <v>802</v>
      </c>
      <c r="D145" s="78">
        <v>1585</v>
      </c>
      <c r="E145" s="78">
        <v>0</v>
      </c>
      <c r="F145" s="82">
        <v>0</v>
      </c>
      <c r="G145" s="78">
        <v>33865</v>
      </c>
      <c r="H145" s="78">
        <v>12865</v>
      </c>
      <c r="I145" s="78">
        <v>21000</v>
      </c>
      <c r="J145" s="78">
        <v>21000</v>
      </c>
      <c r="K145" s="78">
        <v>0</v>
      </c>
      <c r="L145" s="78">
        <v>41335</v>
      </c>
      <c r="M145" s="78">
        <v>31720</v>
      </c>
      <c r="N145" s="78">
        <v>38000</v>
      </c>
      <c r="O145" s="78">
        <v>3335</v>
      </c>
      <c r="P145" s="78">
        <v>6935</v>
      </c>
      <c r="Q145" s="78">
        <v>3600</v>
      </c>
      <c r="R145" s="78">
        <v>0</v>
      </c>
      <c r="S145" s="187">
        <v>5425</v>
      </c>
      <c r="T145" s="187">
        <v>5425</v>
      </c>
      <c r="U145" s="78">
        <v>3889</v>
      </c>
      <c r="V145" s="78">
        <v>2605</v>
      </c>
      <c r="W145" s="78">
        <v>1590</v>
      </c>
      <c r="X145" s="78">
        <v>2299</v>
      </c>
      <c r="Y145" s="78">
        <v>910</v>
      </c>
      <c r="Z145" s="78">
        <v>303</v>
      </c>
      <c r="AA145" s="78">
        <v>0</v>
      </c>
      <c r="AB145" s="78">
        <v>0</v>
      </c>
      <c r="AC145" s="78">
        <v>256</v>
      </c>
      <c r="AD145" s="78">
        <v>0</v>
      </c>
      <c r="AE145" s="78">
        <v>35440</v>
      </c>
      <c r="AF145" s="78">
        <v>1029</v>
      </c>
      <c r="AG145" s="104">
        <v>0</v>
      </c>
      <c r="AH145" s="104">
        <v>0</v>
      </c>
      <c r="AI145" s="104">
        <v>0</v>
      </c>
      <c r="AJ145" s="104">
        <v>1029</v>
      </c>
      <c r="AK145" s="104">
        <v>0</v>
      </c>
      <c r="AL145" s="104">
        <v>0</v>
      </c>
      <c r="AM145" s="104">
        <f t="shared" si="2"/>
        <v>1029</v>
      </c>
      <c r="AN145" s="104">
        <v>0</v>
      </c>
      <c r="AO145" s="104">
        <v>0</v>
      </c>
      <c r="AP145" s="104">
        <v>5182</v>
      </c>
      <c r="AQ145" s="104">
        <v>5182</v>
      </c>
      <c r="AR145" s="104">
        <v>0</v>
      </c>
      <c r="AS145" s="189">
        <v>123098</v>
      </c>
      <c r="AT145" s="189">
        <v>19946</v>
      </c>
      <c r="AU145" s="189">
        <v>19946</v>
      </c>
    </row>
    <row r="146" spans="1:47" x14ac:dyDescent="0.2">
      <c r="A146" s="96" t="s">
        <v>803</v>
      </c>
      <c r="B146" t="s">
        <v>518</v>
      </c>
      <c r="C146" t="s">
        <v>804</v>
      </c>
      <c r="D146" s="77">
        <v>1586</v>
      </c>
      <c r="E146" s="77">
        <v>0</v>
      </c>
      <c r="F146" s="77">
        <v>0</v>
      </c>
      <c r="G146" s="77">
        <v>45073</v>
      </c>
      <c r="H146" s="77">
        <v>45073</v>
      </c>
      <c r="I146" s="77">
        <v>0</v>
      </c>
      <c r="J146" s="77">
        <v>0</v>
      </c>
      <c r="K146" s="77">
        <v>0</v>
      </c>
      <c r="L146" s="77">
        <v>38620</v>
      </c>
      <c r="M146" s="77">
        <v>28640</v>
      </c>
      <c r="N146" s="77">
        <v>38620</v>
      </c>
      <c r="O146" s="77">
        <v>0</v>
      </c>
      <c r="P146" s="77">
        <v>0</v>
      </c>
      <c r="Q146" s="77">
        <v>2770</v>
      </c>
      <c r="R146" s="77">
        <v>0</v>
      </c>
      <c r="S146" s="188">
        <v>11940</v>
      </c>
      <c r="T146" s="188">
        <v>9170</v>
      </c>
      <c r="U146" s="77">
        <v>3695</v>
      </c>
      <c r="V146" s="77">
        <v>2363</v>
      </c>
      <c r="W146" s="77">
        <v>2263</v>
      </c>
      <c r="X146" s="77">
        <v>1432</v>
      </c>
      <c r="Y146" s="77">
        <v>0</v>
      </c>
      <c r="Z146" s="77">
        <v>243</v>
      </c>
      <c r="AA146" s="77">
        <v>0</v>
      </c>
      <c r="AB146" s="188">
        <v>2125</v>
      </c>
      <c r="AC146" s="77">
        <v>520</v>
      </c>
      <c r="AD146" s="77">
        <v>0</v>
      </c>
      <c r="AE146" s="77">
        <v>34980</v>
      </c>
      <c r="AF146" s="77">
        <v>1029</v>
      </c>
      <c r="AG146" s="27">
        <v>0</v>
      </c>
      <c r="AH146" s="27">
        <v>0</v>
      </c>
      <c r="AI146" s="27">
        <v>0</v>
      </c>
      <c r="AJ146" s="27">
        <v>1029</v>
      </c>
      <c r="AK146" s="27">
        <v>0</v>
      </c>
      <c r="AL146" s="27">
        <v>0</v>
      </c>
      <c r="AM146" s="27">
        <f t="shared" si="2"/>
        <v>1029</v>
      </c>
      <c r="AN146" s="27">
        <v>0</v>
      </c>
      <c r="AO146" s="27">
        <v>0</v>
      </c>
      <c r="AP146" s="27">
        <v>6860</v>
      </c>
      <c r="AQ146" s="27">
        <v>6860</v>
      </c>
      <c r="AR146" s="27">
        <v>0</v>
      </c>
      <c r="AS146" s="190">
        <v>161731</v>
      </c>
      <c r="AT146" s="190">
        <v>28019</v>
      </c>
      <c r="AU146" s="190">
        <v>28019</v>
      </c>
    </row>
    <row r="147" spans="1:47" x14ac:dyDescent="0.2">
      <c r="A147" s="96" t="s">
        <v>805</v>
      </c>
      <c r="B147" t="s">
        <v>518</v>
      </c>
      <c r="C147" t="s">
        <v>806</v>
      </c>
      <c r="D147" s="78">
        <v>1601</v>
      </c>
      <c r="E147" s="78">
        <v>0</v>
      </c>
      <c r="F147" s="82">
        <v>0</v>
      </c>
      <c r="G147" s="78">
        <v>58287</v>
      </c>
      <c r="H147" s="78">
        <v>7272</v>
      </c>
      <c r="I147" s="78">
        <v>51015</v>
      </c>
      <c r="J147" s="78">
        <v>51015</v>
      </c>
      <c r="K147" s="78">
        <v>0</v>
      </c>
      <c r="L147" s="78">
        <v>62170</v>
      </c>
      <c r="M147" s="78">
        <v>46750</v>
      </c>
      <c r="N147" s="78">
        <v>59410</v>
      </c>
      <c r="O147" s="78">
        <v>2760</v>
      </c>
      <c r="P147" s="78">
        <v>10320</v>
      </c>
      <c r="Q147" s="78">
        <v>7560</v>
      </c>
      <c r="R147" s="78">
        <v>0</v>
      </c>
      <c r="S147" s="78">
        <v>0</v>
      </c>
      <c r="T147" s="78">
        <v>0</v>
      </c>
      <c r="U147" s="78">
        <v>5951</v>
      </c>
      <c r="V147" s="78">
        <v>3878</v>
      </c>
      <c r="W147" s="78">
        <v>3947</v>
      </c>
      <c r="X147" s="78">
        <v>2004</v>
      </c>
      <c r="Y147" s="78">
        <v>2647</v>
      </c>
      <c r="Z147" s="78">
        <v>643</v>
      </c>
      <c r="AA147" s="78">
        <v>0</v>
      </c>
      <c r="AB147" s="78">
        <v>0</v>
      </c>
      <c r="AC147" s="78">
        <v>0</v>
      </c>
      <c r="AD147" s="78">
        <v>0</v>
      </c>
      <c r="AE147" s="78">
        <v>54660</v>
      </c>
      <c r="AF147" s="78">
        <v>1269</v>
      </c>
      <c r="AG147" s="104">
        <v>0</v>
      </c>
      <c r="AH147" s="104">
        <v>0</v>
      </c>
      <c r="AI147" s="104">
        <v>0</v>
      </c>
      <c r="AJ147" s="104">
        <v>1269</v>
      </c>
      <c r="AK147" s="104">
        <v>0</v>
      </c>
      <c r="AL147" s="104">
        <v>0</v>
      </c>
      <c r="AM147" s="104">
        <f t="shared" si="2"/>
        <v>1269</v>
      </c>
      <c r="AN147" s="104">
        <v>0</v>
      </c>
      <c r="AO147" s="104">
        <v>0</v>
      </c>
      <c r="AP147" s="104">
        <v>8818</v>
      </c>
      <c r="AQ147" s="104">
        <v>8818</v>
      </c>
      <c r="AR147" s="104">
        <v>0</v>
      </c>
      <c r="AS147" s="189">
        <v>209784</v>
      </c>
      <c r="AT147" s="189">
        <v>38691</v>
      </c>
      <c r="AU147" s="189">
        <v>38691</v>
      </c>
    </row>
    <row r="148" spans="1:47" x14ac:dyDescent="0.2">
      <c r="A148" s="96" t="s">
        <v>807</v>
      </c>
      <c r="B148" t="s">
        <v>518</v>
      </c>
      <c r="C148" t="s">
        <v>808</v>
      </c>
      <c r="D148" s="77">
        <v>1602</v>
      </c>
      <c r="E148" s="77">
        <v>0</v>
      </c>
      <c r="F148" s="77">
        <v>0</v>
      </c>
      <c r="G148" s="77">
        <v>32808</v>
      </c>
      <c r="H148" s="77">
        <v>32808</v>
      </c>
      <c r="I148" s="77">
        <v>0</v>
      </c>
      <c r="J148" s="77">
        <v>0</v>
      </c>
      <c r="K148" s="77">
        <v>0</v>
      </c>
      <c r="L148" s="77">
        <v>23595</v>
      </c>
      <c r="M148" s="77">
        <v>17480</v>
      </c>
      <c r="N148" s="77">
        <v>21800</v>
      </c>
      <c r="O148" s="77">
        <v>1795</v>
      </c>
      <c r="P148" s="77">
        <v>0</v>
      </c>
      <c r="Q148" s="77">
        <v>1590</v>
      </c>
      <c r="R148" s="77">
        <v>0</v>
      </c>
      <c r="S148" s="77">
        <v>160</v>
      </c>
      <c r="T148" s="77">
        <v>0</v>
      </c>
      <c r="U148" s="77">
        <v>2261</v>
      </c>
      <c r="V148" s="77">
        <v>1445</v>
      </c>
      <c r="W148" s="77">
        <v>2261</v>
      </c>
      <c r="X148" s="77">
        <v>0</v>
      </c>
      <c r="Y148" s="77">
        <v>143</v>
      </c>
      <c r="Z148" s="77">
        <v>143</v>
      </c>
      <c r="AA148" s="77">
        <v>0</v>
      </c>
      <c r="AB148" s="77">
        <v>0</v>
      </c>
      <c r="AC148" s="77">
        <v>0</v>
      </c>
      <c r="AD148" s="77">
        <v>0</v>
      </c>
      <c r="AE148" s="77">
        <v>19160</v>
      </c>
      <c r="AF148" s="77">
        <v>1029</v>
      </c>
      <c r="AG148" s="27">
        <v>0</v>
      </c>
      <c r="AH148" s="27">
        <v>0</v>
      </c>
      <c r="AI148" s="27">
        <v>0</v>
      </c>
      <c r="AJ148" s="27">
        <v>1029</v>
      </c>
      <c r="AK148" s="27">
        <v>0</v>
      </c>
      <c r="AL148" s="27">
        <v>0</v>
      </c>
      <c r="AM148" s="27">
        <f t="shared" si="2"/>
        <v>1029</v>
      </c>
      <c r="AN148" s="27">
        <v>0</v>
      </c>
      <c r="AO148" s="27">
        <v>0</v>
      </c>
      <c r="AP148" s="27">
        <v>5050</v>
      </c>
      <c r="AQ148" s="27">
        <v>5050</v>
      </c>
      <c r="AR148" s="27">
        <v>0</v>
      </c>
      <c r="AS148" s="190">
        <v>118103</v>
      </c>
      <c r="AT148" s="190">
        <v>18243</v>
      </c>
      <c r="AU148" s="190">
        <v>18243</v>
      </c>
    </row>
    <row r="149" spans="1:47" x14ac:dyDescent="0.2">
      <c r="A149" s="96" t="s">
        <v>809</v>
      </c>
      <c r="B149" t="s">
        <v>518</v>
      </c>
      <c r="C149" t="s">
        <v>810</v>
      </c>
      <c r="D149" s="78">
        <v>1604</v>
      </c>
      <c r="E149" s="78">
        <v>0</v>
      </c>
      <c r="F149" s="82">
        <v>0</v>
      </c>
      <c r="G149" s="78">
        <v>33624</v>
      </c>
      <c r="H149" s="78">
        <v>0</v>
      </c>
      <c r="I149" s="78">
        <v>33624</v>
      </c>
      <c r="J149" s="78">
        <v>33624</v>
      </c>
      <c r="K149" s="78">
        <v>0</v>
      </c>
      <c r="L149" s="78">
        <v>28395</v>
      </c>
      <c r="M149" s="78">
        <v>21400</v>
      </c>
      <c r="N149" s="78">
        <v>28395</v>
      </c>
      <c r="O149" s="78">
        <v>0</v>
      </c>
      <c r="P149" s="78">
        <v>0</v>
      </c>
      <c r="Q149" s="78">
        <v>3540</v>
      </c>
      <c r="R149" s="78">
        <v>0</v>
      </c>
      <c r="S149" s="187">
        <v>8915</v>
      </c>
      <c r="T149" s="187">
        <v>5375</v>
      </c>
      <c r="U149" s="78">
        <v>2709</v>
      </c>
      <c r="V149" s="78">
        <v>1773</v>
      </c>
      <c r="W149" s="78">
        <v>2709</v>
      </c>
      <c r="X149" s="78">
        <v>0</v>
      </c>
      <c r="Y149" s="78">
        <v>292</v>
      </c>
      <c r="Z149" s="78">
        <v>292</v>
      </c>
      <c r="AA149" s="78">
        <v>0</v>
      </c>
      <c r="AB149" s="78">
        <v>442</v>
      </c>
      <c r="AC149" s="78">
        <v>442</v>
      </c>
      <c r="AD149" s="78">
        <v>0</v>
      </c>
      <c r="AE149" s="78">
        <v>25270</v>
      </c>
      <c r="AF149" s="78">
        <v>1029</v>
      </c>
      <c r="AG149" s="104">
        <v>0</v>
      </c>
      <c r="AH149" s="104">
        <v>0</v>
      </c>
      <c r="AI149" s="104">
        <v>0</v>
      </c>
      <c r="AJ149" s="104">
        <v>1029</v>
      </c>
      <c r="AK149" s="104">
        <v>0</v>
      </c>
      <c r="AL149" s="104">
        <v>0</v>
      </c>
      <c r="AM149" s="104">
        <f t="shared" si="2"/>
        <v>1029</v>
      </c>
      <c r="AN149" s="104">
        <v>0</v>
      </c>
      <c r="AO149" s="104">
        <v>0</v>
      </c>
      <c r="AP149" s="104">
        <v>5297</v>
      </c>
      <c r="AQ149" s="104">
        <v>5297</v>
      </c>
      <c r="AR149" s="104">
        <v>0</v>
      </c>
      <c r="AS149" s="189">
        <v>120920</v>
      </c>
      <c r="AT149" s="189">
        <v>18032</v>
      </c>
      <c r="AU149" s="189">
        <v>18032</v>
      </c>
    </row>
    <row r="150" spans="1:47" x14ac:dyDescent="0.2">
      <c r="A150" s="96" t="s">
        <v>811</v>
      </c>
      <c r="B150" t="s">
        <v>518</v>
      </c>
      <c r="C150" t="s">
        <v>812</v>
      </c>
      <c r="D150" s="77">
        <v>1607</v>
      </c>
      <c r="E150" s="77">
        <v>0</v>
      </c>
      <c r="F150" s="77">
        <v>0</v>
      </c>
      <c r="G150" s="77">
        <v>61698</v>
      </c>
      <c r="H150" s="77">
        <v>22600</v>
      </c>
      <c r="I150" s="77">
        <v>39098</v>
      </c>
      <c r="J150" s="77">
        <v>39098</v>
      </c>
      <c r="K150" s="77">
        <v>0</v>
      </c>
      <c r="L150" s="77">
        <v>64975</v>
      </c>
      <c r="M150" s="77">
        <v>48940</v>
      </c>
      <c r="N150" s="77">
        <v>64975</v>
      </c>
      <c r="O150" s="77">
        <v>0</v>
      </c>
      <c r="P150" s="77">
        <v>13210</v>
      </c>
      <c r="Q150" s="77">
        <v>13210</v>
      </c>
      <c r="R150" s="77">
        <v>0</v>
      </c>
      <c r="S150" s="188">
        <v>16275</v>
      </c>
      <c r="T150" s="188">
        <v>16275</v>
      </c>
      <c r="U150" s="77">
        <v>6221</v>
      </c>
      <c r="V150" s="77">
        <v>4073</v>
      </c>
      <c r="W150" s="77">
        <v>3356</v>
      </c>
      <c r="X150" s="77">
        <v>2865</v>
      </c>
      <c r="Y150" s="77">
        <v>3933</v>
      </c>
      <c r="Z150" s="77">
        <v>1068</v>
      </c>
      <c r="AA150" s="77">
        <v>0</v>
      </c>
      <c r="AB150" s="77">
        <v>0</v>
      </c>
      <c r="AC150" s="188">
        <v>1269</v>
      </c>
      <c r="AD150" s="188">
        <v>0</v>
      </c>
      <c r="AE150" s="77">
        <v>62840</v>
      </c>
      <c r="AF150" s="77">
        <v>1269</v>
      </c>
      <c r="AG150" s="27">
        <v>0</v>
      </c>
      <c r="AH150" s="27">
        <v>0</v>
      </c>
      <c r="AI150" s="27">
        <v>0</v>
      </c>
      <c r="AJ150" s="27">
        <v>1269</v>
      </c>
      <c r="AK150" s="27">
        <v>0</v>
      </c>
      <c r="AL150" s="27">
        <v>0</v>
      </c>
      <c r="AM150" s="27">
        <f t="shared" si="2"/>
        <v>1269</v>
      </c>
      <c r="AN150" s="27">
        <v>0</v>
      </c>
      <c r="AO150" s="27">
        <v>0</v>
      </c>
      <c r="AP150" s="27">
        <v>9570</v>
      </c>
      <c r="AQ150" s="27">
        <v>0</v>
      </c>
      <c r="AR150" s="190">
        <v>9570</v>
      </c>
      <c r="AS150" s="190">
        <v>223990</v>
      </c>
      <c r="AT150" s="190">
        <v>41683</v>
      </c>
      <c r="AU150" s="190">
        <v>41683</v>
      </c>
    </row>
    <row r="151" spans="1:47" x14ac:dyDescent="0.2">
      <c r="A151" s="96" t="s">
        <v>813</v>
      </c>
      <c r="B151" t="s">
        <v>518</v>
      </c>
      <c r="C151" t="s">
        <v>814</v>
      </c>
      <c r="D151" s="78">
        <v>1608</v>
      </c>
      <c r="E151" s="78">
        <v>0</v>
      </c>
      <c r="F151" s="82">
        <v>0</v>
      </c>
      <c r="G151" s="78">
        <v>29103</v>
      </c>
      <c r="H151" s="78">
        <v>29103</v>
      </c>
      <c r="I151" s="78">
        <v>0</v>
      </c>
      <c r="J151" s="78">
        <v>0</v>
      </c>
      <c r="K151" s="78">
        <v>0</v>
      </c>
      <c r="L151" s="78">
        <v>20485</v>
      </c>
      <c r="M151" s="78">
        <v>15270</v>
      </c>
      <c r="N151" s="78">
        <v>20485</v>
      </c>
      <c r="O151" s="78">
        <v>0</v>
      </c>
      <c r="P151" s="78">
        <v>2620</v>
      </c>
      <c r="Q151" s="78">
        <v>2620</v>
      </c>
      <c r="R151" s="78">
        <v>390</v>
      </c>
      <c r="S151" s="187">
        <v>3815</v>
      </c>
      <c r="T151" s="187">
        <v>3425</v>
      </c>
      <c r="U151" s="78">
        <v>1954</v>
      </c>
      <c r="V151" s="78">
        <v>1258</v>
      </c>
      <c r="W151" s="78">
        <v>1671</v>
      </c>
      <c r="X151" s="78">
        <v>283</v>
      </c>
      <c r="Y151" s="78">
        <v>503</v>
      </c>
      <c r="Z151" s="78">
        <v>220</v>
      </c>
      <c r="AA151" s="78">
        <v>0</v>
      </c>
      <c r="AB151" s="78">
        <v>181</v>
      </c>
      <c r="AC151" s="78">
        <v>213</v>
      </c>
      <c r="AD151" s="78">
        <v>0</v>
      </c>
      <c r="AE151" s="78">
        <v>17890</v>
      </c>
      <c r="AF151" s="78">
        <v>789</v>
      </c>
      <c r="AG151" s="104">
        <v>0</v>
      </c>
      <c r="AH151" s="104">
        <v>0</v>
      </c>
      <c r="AI151" s="104">
        <v>0</v>
      </c>
      <c r="AJ151" s="104">
        <v>789</v>
      </c>
      <c r="AK151" s="104">
        <v>0</v>
      </c>
      <c r="AL151" s="104">
        <v>0</v>
      </c>
      <c r="AM151" s="104">
        <f t="shared" si="2"/>
        <v>789</v>
      </c>
      <c r="AN151" s="104">
        <v>0</v>
      </c>
      <c r="AO151" s="104">
        <v>0</v>
      </c>
      <c r="AP151" s="104">
        <v>4589</v>
      </c>
      <c r="AQ151" s="104">
        <v>4589</v>
      </c>
      <c r="AR151" s="104">
        <v>0</v>
      </c>
      <c r="AS151" s="189">
        <v>105968</v>
      </c>
      <c r="AT151" s="189">
        <v>15773</v>
      </c>
      <c r="AU151" s="189">
        <v>15773</v>
      </c>
    </row>
    <row r="152" spans="1:47" x14ac:dyDescent="0.2">
      <c r="A152" s="96" t="s">
        <v>815</v>
      </c>
      <c r="B152" t="s">
        <v>518</v>
      </c>
      <c r="C152" t="s">
        <v>816</v>
      </c>
      <c r="D152" s="77">
        <v>1609</v>
      </c>
      <c r="E152" s="77">
        <v>0</v>
      </c>
      <c r="F152" s="77">
        <v>0</v>
      </c>
      <c r="G152" s="77">
        <v>30272</v>
      </c>
      <c r="H152" s="77">
        <v>30272</v>
      </c>
      <c r="I152" s="77">
        <v>0</v>
      </c>
      <c r="J152" s="77">
        <v>0</v>
      </c>
      <c r="K152" s="77">
        <v>0</v>
      </c>
      <c r="L152" s="77">
        <v>18405</v>
      </c>
      <c r="M152" s="77">
        <v>12890</v>
      </c>
      <c r="N152" s="77">
        <v>14980</v>
      </c>
      <c r="O152" s="77">
        <v>3425</v>
      </c>
      <c r="P152" s="77">
        <v>0</v>
      </c>
      <c r="Q152" s="77">
        <v>2000</v>
      </c>
      <c r="R152" s="77">
        <v>0</v>
      </c>
      <c r="S152" s="77">
        <v>0</v>
      </c>
      <c r="T152" s="77">
        <v>0</v>
      </c>
      <c r="U152" s="77">
        <v>1793</v>
      </c>
      <c r="V152" s="77">
        <v>1061</v>
      </c>
      <c r="W152" s="77">
        <v>359</v>
      </c>
      <c r="X152" s="77">
        <v>1434</v>
      </c>
      <c r="Y152" s="77">
        <v>0</v>
      </c>
      <c r="Z152" s="77">
        <v>170</v>
      </c>
      <c r="AA152" s="77">
        <v>0</v>
      </c>
      <c r="AB152" s="77">
        <v>143</v>
      </c>
      <c r="AC152" s="77">
        <v>0</v>
      </c>
      <c r="AD152" s="77">
        <v>0</v>
      </c>
      <c r="AE152" s="77">
        <v>14890</v>
      </c>
      <c r="AF152" s="77">
        <v>789</v>
      </c>
      <c r="AG152" s="27">
        <v>0</v>
      </c>
      <c r="AH152" s="27">
        <v>0</v>
      </c>
      <c r="AI152" s="27">
        <v>0</v>
      </c>
      <c r="AJ152" s="27">
        <v>789</v>
      </c>
      <c r="AK152" s="27">
        <v>0</v>
      </c>
      <c r="AL152" s="27">
        <v>0</v>
      </c>
      <c r="AM152" s="27">
        <f t="shared" si="2"/>
        <v>789</v>
      </c>
      <c r="AN152" s="27">
        <v>0</v>
      </c>
      <c r="AO152" s="27">
        <v>0</v>
      </c>
      <c r="AP152" s="27">
        <v>4771</v>
      </c>
      <c r="AQ152" s="27">
        <v>0</v>
      </c>
      <c r="AR152" s="190">
        <v>4771</v>
      </c>
      <c r="AS152" s="190">
        <v>110044</v>
      </c>
      <c r="AT152" s="190">
        <v>16453</v>
      </c>
      <c r="AU152" s="190">
        <v>16453</v>
      </c>
    </row>
    <row r="153" spans="1:47" x14ac:dyDescent="0.2">
      <c r="A153" s="96" t="s">
        <v>817</v>
      </c>
      <c r="B153" t="s">
        <v>518</v>
      </c>
      <c r="C153" t="s">
        <v>818</v>
      </c>
      <c r="D153" s="78">
        <v>1610</v>
      </c>
      <c r="E153" s="78">
        <v>0</v>
      </c>
      <c r="F153" s="82">
        <v>0</v>
      </c>
      <c r="G153" s="78">
        <v>94500</v>
      </c>
      <c r="H153" s="78">
        <v>59500</v>
      </c>
      <c r="I153" s="78">
        <v>35000</v>
      </c>
      <c r="J153" s="78">
        <v>35000</v>
      </c>
      <c r="K153" s="78">
        <v>0</v>
      </c>
      <c r="L153" s="78">
        <v>111500</v>
      </c>
      <c r="M153" s="78">
        <v>84040</v>
      </c>
      <c r="N153" s="78">
        <v>111500</v>
      </c>
      <c r="O153" s="78">
        <v>0</v>
      </c>
      <c r="P153" s="78">
        <v>15420</v>
      </c>
      <c r="Q153" s="78">
        <v>15420</v>
      </c>
      <c r="R153" s="78">
        <v>0</v>
      </c>
      <c r="S153" s="187">
        <v>22790</v>
      </c>
      <c r="T153" s="187">
        <v>22790</v>
      </c>
      <c r="U153" s="78">
        <v>10567</v>
      </c>
      <c r="V153" s="78">
        <v>6910</v>
      </c>
      <c r="W153" s="78">
        <v>10000</v>
      </c>
      <c r="X153" s="78">
        <v>567</v>
      </c>
      <c r="Y153" s="78">
        <v>1850</v>
      </c>
      <c r="Z153" s="78">
        <v>1283</v>
      </c>
      <c r="AA153" s="78">
        <v>0</v>
      </c>
      <c r="AB153" s="187">
        <v>1358</v>
      </c>
      <c r="AC153" s="187">
        <v>1358</v>
      </c>
      <c r="AD153" s="187">
        <v>0</v>
      </c>
      <c r="AE153" s="78">
        <v>99700</v>
      </c>
      <c r="AF153" s="78">
        <v>1509</v>
      </c>
      <c r="AG153" s="104">
        <v>0</v>
      </c>
      <c r="AH153" s="104">
        <v>0</v>
      </c>
      <c r="AI153" s="104">
        <v>0</v>
      </c>
      <c r="AJ153" s="104">
        <v>1509</v>
      </c>
      <c r="AK153" s="104">
        <v>0</v>
      </c>
      <c r="AL153" s="104">
        <v>0</v>
      </c>
      <c r="AM153" s="104">
        <f t="shared" si="2"/>
        <v>1509</v>
      </c>
      <c r="AN153" s="104">
        <v>0</v>
      </c>
      <c r="AO153" s="104">
        <v>0</v>
      </c>
      <c r="AP153" s="104">
        <v>14432</v>
      </c>
      <c r="AQ153" s="104">
        <v>14432</v>
      </c>
      <c r="AR153" s="104">
        <v>0</v>
      </c>
      <c r="AS153" s="189">
        <v>345716</v>
      </c>
      <c r="AT153" s="189">
        <v>76848</v>
      </c>
      <c r="AU153" s="189">
        <v>76848</v>
      </c>
    </row>
    <row r="154" spans="1:47" x14ac:dyDescent="0.2">
      <c r="A154" s="96" t="s">
        <v>819</v>
      </c>
      <c r="B154" t="s">
        <v>518</v>
      </c>
      <c r="C154" t="s">
        <v>820</v>
      </c>
      <c r="D154" s="77">
        <v>1631</v>
      </c>
      <c r="E154" s="77">
        <v>0</v>
      </c>
      <c r="F154" s="77">
        <v>0</v>
      </c>
      <c r="G154" s="77">
        <v>142026</v>
      </c>
      <c r="H154" s="77">
        <v>26599</v>
      </c>
      <c r="I154" s="77">
        <v>115427</v>
      </c>
      <c r="J154" s="77">
        <v>115427</v>
      </c>
      <c r="K154" s="77">
        <v>0</v>
      </c>
      <c r="L154" s="77">
        <v>185875</v>
      </c>
      <c r="M154" s="77">
        <v>125460</v>
      </c>
      <c r="N154" s="77">
        <v>164000</v>
      </c>
      <c r="O154" s="77">
        <v>21875</v>
      </c>
      <c r="P154" s="77">
        <v>49495</v>
      </c>
      <c r="Q154" s="77">
        <v>27620</v>
      </c>
      <c r="R154" s="77">
        <v>0</v>
      </c>
      <c r="S154" s="188">
        <v>61165</v>
      </c>
      <c r="T154" s="188">
        <v>61165</v>
      </c>
      <c r="U154" s="77">
        <v>18508</v>
      </c>
      <c r="V154" s="77">
        <v>10378</v>
      </c>
      <c r="W154" s="77">
        <v>4939</v>
      </c>
      <c r="X154" s="77">
        <v>13569</v>
      </c>
      <c r="Y154" s="77">
        <v>3900</v>
      </c>
      <c r="Z154" s="77">
        <v>2295</v>
      </c>
      <c r="AA154" s="77">
        <v>0</v>
      </c>
      <c r="AB154" s="77">
        <v>0</v>
      </c>
      <c r="AC154" s="188">
        <v>4532</v>
      </c>
      <c r="AD154" s="188">
        <v>0</v>
      </c>
      <c r="AE154" s="77">
        <v>153310</v>
      </c>
      <c r="AF154" s="77">
        <v>1770</v>
      </c>
      <c r="AG154" s="27">
        <v>0</v>
      </c>
      <c r="AH154" s="27">
        <v>0</v>
      </c>
      <c r="AI154" s="27">
        <v>0</v>
      </c>
      <c r="AJ154" s="27">
        <v>1770</v>
      </c>
      <c r="AK154" s="27">
        <v>0</v>
      </c>
      <c r="AL154" s="27">
        <v>0</v>
      </c>
      <c r="AM154" s="27">
        <f t="shared" si="2"/>
        <v>1770</v>
      </c>
      <c r="AN154" s="27">
        <v>0</v>
      </c>
      <c r="AO154" s="27">
        <v>0</v>
      </c>
      <c r="AP154" s="27">
        <v>19985</v>
      </c>
      <c r="AQ154" s="27">
        <v>19985</v>
      </c>
      <c r="AR154" s="27">
        <v>0</v>
      </c>
      <c r="AS154" s="190">
        <v>521227</v>
      </c>
      <c r="AT154" s="190">
        <v>155828</v>
      </c>
      <c r="AU154" s="190">
        <v>155828</v>
      </c>
    </row>
    <row r="155" spans="1:47" x14ac:dyDescent="0.2">
      <c r="A155" s="96" t="s">
        <v>821</v>
      </c>
      <c r="B155" t="s">
        <v>518</v>
      </c>
      <c r="C155" t="s">
        <v>822</v>
      </c>
      <c r="D155" s="78">
        <v>1632</v>
      </c>
      <c r="E155" s="78">
        <v>0</v>
      </c>
      <c r="F155" s="82">
        <v>0</v>
      </c>
      <c r="G155" s="78">
        <v>29385</v>
      </c>
      <c r="H155" s="78">
        <v>29385</v>
      </c>
      <c r="I155" s="78">
        <v>0</v>
      </c>
      <c r="J155" s="78">
        <v>0</v>
      </c>
      <c r="K155" s="78">
        <v>0</v>
      </c>
      <c r="L155" s="78">
        <v>24120</v>
      </c>
      <c r="M155" s="78">
        <v>15690</v>
      </c>
      <c r="N155" s="78">
        <v>22200</v>
      </c>
      <c r="O155" s="78">
        <v>1920</v>
      </c>
      <c r="P155" s="78">
        <v>0</v>
      </c>
      <c r="Q155" s="78">
        <v>3450</v>
      </c>
      <c r="R155" s="78">
        <v>0</v>
      </c>
      <c r="S155" s="187">
        <v>8070</v>
      </c>
      <c r="T155" s="187">
        <v>2700</v>
      </c>
      <c r="U155" s="78">
        <v>2454</v>
      </c>
      <c r="V155" s="78">
        <v>1311</v>
      </c>
      <c r="W155" s="78">
        <v>549</v>
      </c>
      <c r="X155" s="78">
        <v>1905</v>
      </c>
      <c r="Y155" s="78">
        <v>0</v>
      </c>
      <c r="Z155" s="78">
        <v>279</v>
      </c>
      <c r="AA155" s="78">
        <v>0</v>
      </c>
      <c r="AB155" s="78">
        <v>373</v>
      </c>
      <c r="AC155" s="78">
        <v>78</v>
      </c>
      <c r="AD155" s="78">
        <v>0</v>
      </c>
      <c r="AE155" s="78">
        <v>19170</v>
      </c>
      <c r="AF155" s="78">
        <v>1029</v>
      </c>
      <c r="AG155" s="104">
        <v>0</v>
      </c>
      <c r="AH155" s="104">
        <v>0</v>
      </c>
      <c r="AI155" s="104">
        <v>0</v>
      </c>
      <c r="AJ155" s="104">
        <v>1029</v>
      </c>
      <c r="AK155" s="104">
        <v>0</v>
      </c>
      <c r="AL155" s="104">
        <v>0</v>
      </c>
      <c r="AM155" s="104">
        <f t="shared" si="2"/>
        <v>1029</v>
      </c>
      <c r="AN155" s="104">
        <v>0</v>
      </c>
      <c r="AO155" s="104">
        <v>0</v>
      </c>
      <c r="AP155" s="104">
        <v>4487</v>
      </c>
      <c r="AQ155" s="104">
        <v>4487</v>
      </c>
      <c r="AR155" s="104">
        <v>0</v>
      </c>
      <c r="AS155" s="189">
        <v>106868</v>
      </c>
      <c r="AT155" s="189">
        <v>18646</v>
      </c>
      <c r="AU155" s="189">
        <v>18646</v>
      </c>
    </row>
    <row r="156" spans="1:47" x14ac:dyDescent="0.2">
      <c r="A156" s="96" t="s">
        <v>823</v>
      </c>
      <c r="B156" t="s">
        <v>518</v>
      </c>
      <c r="C156" t="s">
        <v>824</v>
      </c>
      <c r="D156" s="77">
        <v>1633</v>
      </c>
      <c r="E156" s="77">
        <v>0</v>
      </c>
      <c r="F156" s="77">
        <v>0</v>
      </c>
      <c r="G156" s="77">
        <v>30859</v>
      </c>
      <c r="H156" s="77">
        <v>30859</v>
      </c>
      <c r="I156" s="77">
        <v>0</v>
      </c>
      <c r="J156" s="77">
        <v>0</v>
      </c>
      <c r="K156" s="77">
        <v>0</v>
      </c>
      <c r="L156" s="77">
        <v>23170</v>
      </c>
      <c r="M156" s="77">
        <v>16200</v>
      </c>
      <c r="N156" s="77">
        <v>23170</v>
      </c>
      <c r="O156" s="77">
        <v>0</v>
      </c>
      <c r="P156" s="77">
        <v>3120</v>
      </c>
      <c r="Q156" s="77">
        <v>3120</v>
      </c>
      <c r="R156" s="77">
        <v>0</v>
      </c>
      <c r="S156" s="188">
        <v>1710</v>
      </c>
      <c r="T156" s="188">
        <v>1710</v>
      </c>
      <c r="U156" s="77">
        <v>2280</v>
      </c>
      <c r="V156" s="77">
        <v>1338</v>
      </c>
      <c r="W156" s="77">
        <v>2280</v>
      </c>
      <c r="X156" s="77">
        <v>0</v>
      </c>
      <c r="Y156" s="77">
        <v>270</v>
      </c>
      <c r="Z156" s="77">
        <v>270</v>
      </c>
      <c r="AA156" s="77">
        <v>0</v>
      </c>
      <c r="AB156" s="77">
        <v>0</v>
      </c>
      <c r="AC156" s="77">
        <v>0</v>
      </c>
      <c r="AD156" s="77">
        <v>0</v>
      </c>
      <c r="AE156" s="77">
        <v>19530</v>
      </c>
      <c r="AF156" s="77">
        <v>1029</v>
      </c>
      <c r="AG156" s="27">
        <v>0</v>
      </c>
      <c r="AH156" s="27">
        <v>0</v>
      </c>
      <c r="AI156" s="27">
        <v>0</v>
      </c>
      <c r="AJ156" s="27">
        <v>1029</v>
      </c>
      <c r="AK156" s="27">
        <v>0</v>
      </c>
      <c r="AL156" s="27">
        <v>0</v>
      </c>
      <c r="AM156" s="27">
        <f t="shared" si="2"/>
        <v>1029</v>
      </c>
      <c r="AN156" s="27">
        <v>0</v>
      </c>
      <c r="AO156" s="27">
        <v>0</v>
      </c>
      <c r="AP156" s="27">
        <v>4777</v>
      </c>
      <c r="AQ156" s="27">
        <v>4777</v>
      </c>
      <c r="AR156" s="27">
        <v>0</v>
      </c>
      <c r="AS156" s="190">
        <v>110713</v>
      </c>
      <c r="AT156" s="190">
        <v>15443</v>
      </c>
      <c r="AU156" s="190">
        <v>15443</v>
      </c>
    </row>
    <row r="157" spans="1:47" x14ac:dyDescent="0.2">
      <c r="A157" s="96" t="s">
        <v>825</v>
      </c>
      <c r="B157" t="s">
        <v>518</v>
      </c>
      <c r="C157" t="s">
        <v>826</v>
      </c>
      <c r="D157" s="78">
        <v>1634</v>
      </c>
      <c r="E157" s="78">
        <v>0</v>
      </c>
      <c r="F157" s="82">
        <v>0</v>
      </c>
      <c r="G157" s="78">
        <v>31627</v>
      </c>
      <c r="H157" s="78">
        <v>31627</v>
      </c>
      <c r="I157" s="78">
        <v>0</v>
      </c>
      <c r="J157" s="78">
        <v>0</v>
      </c>
      <c r="K157" s="78">
        <v>0</v>
      </c>
      <c r="L157" s="78">
        <v>18740</v>
      </c>
      <c r="M157" s="78">
        <v>11220</v>
      </c>
      <c r="N157" s="78">
        <v>18740</v>
      </c>
      <c r="O157" s="78">
        <v>0</v>
      </c>
      <c r="P157" s="78">
        <v>0</v>
      </c>
      <c r="Q157" s="78">
        <v>2760</v>
      </c>
      <c r="R157" s="78">
        <v>0</v>
      </c>
      <c r="S157" s="187">
        <v>4000</v>
      </c>
      <c r="T157" s="187">
        <v>1240</v>
      </c>
      <c r="U157" s="78">
        <v>1944</v>
      </c>
      <c r="V157" s="78">
        <v>930</v>
      </c>
      <c r="W157" s="78">
        <v>1944</v>
      </c>
      <c r="X157" s="78">
        <v>0</v>
      </c>
      <c r="Y157" s="78">
        <v>0</v>
      </c>
      <c r="Z157" s="78">
        <v>235</v>
      </c>
      <c r="AA157" s="78">
        <v>0</v>
      </c>
      <c r="AB157" s="78">
        <v>235</v>
      </c>
      <c r="AC157" s="78">
        <v>0</v>
      </c>
      <c r="AD157" s="78">
        <v>0</v>
      </c>
      <c r="AE157" s="78">
        <v>13980</v>
      </c>
      <c r="AF157" s="78">
        <v>1029</v>
      </c>
      <c r="AG157" s="104">
        <v>0</v>
      </c>
      <c r="AH157" s="104">
        <v>0</v>
      </c>
      <c r="AI157" s="104">
        <v>0</v>
      </c>
      <c r="AJ157" s="104">
        <v>1029</v>
      </c>
      <c r="AK157" s="104">
        <v>0</v>
      </c>
      <c r="AL157" s="104">
        <v>0</v>
      </c>
      <c r="AM157" s="104">
        <f t="shared" si="2"/>
        <v>1029</v>
      </c>
      <c r="AN157" s="104">
        <v>0</v>
      </c>
      <c r="AO157" s="104">
        <v>0</v>
      </c>
      <c r="AP157" s="104">
        <v>4855</v>
      </c>
      <c r="AQ157" s="104">
        <v>0</v>
      </c>
      <c r="AR157" s="189">
        <v>4855</v>
      </c>
      <c r="AS157" s="189">
        <v>114466</v>
      </c>
      <c r="AT157" s="189">
        <v>18331</v>
      </c>
      <c r="AU157" s="189">
        <v>18331</v>
      </c>
    </row>
    <row r="158" spans="1:47" x14ac:dyDescent="0.2">
      <c r="A158" s="96" t="s">
        <v>827</v>
      </c>
      <c r="B158" t="s">
        <v>518</v>
      </c>
      <c r="C158" t="s">
        <v>828</v>
      </c>
      <c r="D158" s="77">
        <v>1635</v>
      </c>
      <c r="E158" s="77">
        <v>0</v>
      </c>
      <c r="F158" s="77">
        <v>0</v>
      </c>
      <c r="G158" s="77">
        <v>35648</v>
      </c>
      <c r="H158" s="77">
        <v>0</v>
      </c>
      <c r="I158" s="77">
        <v>35648</v>
      </c>
      <c r="J158" s="77">
        <v>35648</v>
      </c>
      <c r="K158" s="77">
        <v>0</v>
      </c>
      <c r="L158" s="77">
        <v>30805</v>
      </c>
      <c r="M158" s="77">
        <v>23350</v>
      </c>
      <c r="N158" s="77">
        <v>30805</v>
      </c>
      <c r="O158" s="77">
        <v>0</v>
      </c>
      <c r="P158" s="77">
        <v>0</v>
      </c>
      <c r="Q158" s="77">
        <v>5970</v>
      </c>
      <c r="R158" s="77">
        <v>0</v>
      </c>
      <c r="S158" s="188">
        <v>8455</v>
      </c>
      <c r="T158" s="188">
        <v>2485</v>
      </c>
      <c r="U158" s="77">
        <v>2909</v>
      </c>
      <c r="V158" s="77">
        <v>1916</v>
      </c>
      <c r="W158" s="77">
        <v>969</v>
      </c>
      <c r="X158" s="77">
        <v>1940</v>
      </c>
      <c r="Y158" s="77">
        <v>0</v>
      </c>
      <c r="Z158" s="77">
        <v>499</v>
      </c>
      <c r="AA158" s="77">
        <v>0</v>
      </c>
      <c r="AB158" s="77">
        <v>751</v>
      </c>
      <c r="AC158" s="77">
        <v>0</v>
      </c>
      <c r="AD158" s="77">
        <v>0</v>
      </c>
      <c r="AE158" s="77">
        <v>29410</v>
      </c>
      <c r="AF158" s="77">
        <v>1029</v>
      </c>
      <c r="AG158" s="27">
        <v>0</v>
      </c>
      <c r="AH158" s="27">
        <v>0</v>
      </c>
      <c r="AI158" s="27">
        <v>0</v>
      </c>
      <c r="AJ158" s="27">
        <v>1029</v>
      </c>
      <c r="AK158" s="27">
        <v>0</v>
      </c>
      <c r="AL158" s="27">
        <v>0</v>
      </c>
      <c r="AM158" s="27">
        <f t="shared" si="2"/>
        <v>1029</v>
      </c>
      <c r="AN158" s="27">
        <v>0</v>
      </c>
      <c r="AO158" s="27">
        <v>0</v>
      </c>
      <c r="AP158" s="27">
        <v>5503</v>
      </c>
      <c r="AQ158" s="27">
        <v>0</v>
      </c>
      <c r="AR158" s="190">
        <v>5503</v>
      </c>
      <c r="AS158" s="190">
        <v>126426</v>
      </c>
      <c r="AT158" s="190">
        <v>18125</v>
      </c>
      <c r="AU158" s="190">
        <v>18125</v>
      </c>
    </row>
    <row r="159" spans="1:47" x14ac:dyDescent="0.2">
      <c r="A159" s="96" t="s">
        <v>829</v>
      </c>
      <c r="B159" t="s">
        <v>518</v>
      </c>
      <c r="C159" t="s">
        <v>830</v>
      </c>
      <c r="D159" s="78">
        <v>1636</v>
      </c>
      <c r="E159" s="78">
        <v>0</v>
      </c>
      <c r="F159" s="82">
        <v>0</v>
      </c>
      <c r="G159" s="78">
        <v>47552</v>
      </c>
      <c r="H159" s="78">
        <v>0</v>
      </c>
      <c r="I159" s="78">
        <v>47552</v>
      </c>
      <c r="J159" s="78">
        <v>47552</v>
      </c>
      <c r="K159" s="78">
        <v>0</v>
      </c>
      <c r="L159" s="78">
        <v>44110</v>
      </c>
      <c r="M159" s="78">
        <v>31560</v>
      </c>
      <c r="N159" s="78">
        <v>44110</v>
      </c>
      <c r="O159" s="78">
        <v>0</v>
      </c>
      <c r="P159" s="78">
        <v>0</v>
      </c>
      <c r="Q159" s="78">
        <v>0</v>
      </c>
      <c r="R159" s="78">
        <v>0</v>
      </c>
      <c r="S159" s="187">
        <v>10160</v>
      </c>
      <c r="T159" s="187">
        <v>10160</v>
      </c>
      <c r="U159" s="78">
        <v>4309</v>
      </c>
      <c r="V159" s="78">
        <v>2620</v>
      </c>
      <c r="W159" s="78">
        <v>2487</v>
      </c>
      <c r="X159" s="78">
        <v>1822</v>
      </c>
      <c r="Y159" s="78">
        <v>1822</v>
      </c>
      <c r="Z159" s="78">
        <v>0</v>
      </c>
      <c r="AA159" s="78">
        <v>0</v>
      </c>
      <c r="AB159" s="78">
        <v>303</v>
      </c>
      <c r="AC159" s="78">
        <v>303</v>
      </c>
      <c r="AD159" s="78">
        <v>0</v>
      </c>
      <c r="AE159" s="78">
        <v>37600</v>
      </c>
      <c r="AF159" s="78">
        <v>1029</v>
      </c>
      <c r="AG159" s="104">
        <v>0</v>
      </c>
      <c r="AH159" s="104">
        <v>0</v>
      </c>
      <c r="AI159" s="104">
        <v>0</v>
      </c>
      <c r="AJ159" s="104">
        <v>1029</v>
      </c>
      <c r="AK159" s="104">
        <v>0</v>
      </c>
      <c r="AL159" s="104">
        <v>0</v>
      </c>
      <c r="AM159" s="104">
        <f t="shared" si="2"/>
        <v>1029</v>
      </c>
      <c r="AN159" s="104">
        <v>0</v>
      </c>
      <c r="AO159" s="104">
        <v>0</v>
      </c>
      <c r="AP159" s="104">
        <v>7205</v>
      </c>
      <c r="AQ159" s="104">
        <v>0</v>
      </c>
      <c r="AR159" s="189">
        <v>7205</v>
      </c>
      <c r="AS159" s="189">
        <v>172346</v>
      </c>
      <c r="AT159" s="189">
        <v>31725</v>
      </c>
      <c r="AU159" s="189">
        <v>31725</v>
      </c>
    </row>
    <row r="160" spans="1:47" x14ac:dyDescent="0.2">
      <c r="A160" s="96" t="s">
        <v>831</v>
      </c>
      <c r="B160" t="s">
        <v>518</v>
      </c>
      <c r="C160" t="s">
        <v>832</v>
      </c>
      <c r="D160" s="77">
        <v>1637</v>
      </c>
      <c r="E160" s="77">
        <v>0</v>
      </c>
      <c r="F160" s="77">
        <v>0</v>
      </c>
      <c r="G160" s="77">
        <v>65003</v>
      </c>
      <c r="H160" s="77">
        <v>3038</v>
      </c>
      <c r="I160" s="77">
        <v>61965</v>
      </c>
      <c r="J160" s="77">
        <v>61965</v>
      </c>
      <c r="K160" s="77">
        <v>0</v>
      </c>
      <c r="L160" s="77">
        <v>67210</v>
      </c>
      <c r="M160" s="77">
        <v>41720</v>
      </c>
      <c r="N160" s="77">
        <v>67210</v>
      </c>
      <c r="O160" s="77">
        <v>0</v>
      </c>
      <c r="P160" s="77">
        <v>7150</v>
      </c>
      <c r="Q160" s="77">
        <v>7150</v>
      </c>
      <c r="R160" s="77">
        <v>0</v>
      </c>
      <c r="S160" s="77">
        <v>0</v>
      </c>
      <c r="T160" s="77">
        <v>0</v>
      </c>
      <c r="U160" s="77">
        <v>6873</v>
      </c>
      <c r="V160" s="77">
        <v>3438</v>
      </c>
      <c r="W160" s="77">
        <v>2895</v>
      </c>
      <c r="X160" s="77">
        <v>3978</v>
      </c>
      <c r="Y160" s="77">
        <v>3141</v>
      </c>
      <c r="Z160" s="77">
        <v>623</v>
      </c>
      <c r="AA160" s="77">
        <v>0</v>
      </c>
      <c r="AB160" s="77">
        <v>0</v>
      </c>
      <c r="AC160" s="77">
        <v>0</v>
      </c>
      <c r="AD160" s="77">
        <v>0</v>
      </c>
      <c r="AE160" s="77">
        <v>49660</v>
      </c>
      <c r="AF160" s="77">
        <v>1509</v>
      </c>
      <c r="AG160" s="27">
        <v>0</v>
      </c>
      <c r="AH160" s="27">
        <v>0</v>
      </c>
      <c r="AI160" s="27">
        <v>0</v>
      </c>
      <c r="AJ160" s="27">
        <v>1509</v>
      </c>
      <c r="AK160" s="27">
        <v>0</v>
      </c>
      <c r="AL160" s="27">
        <v>0</v>
      </c>
      <c r="AM160" s="27">
        <f t="shared" si="2"/>
        <v>1509</v>
      </c>
      <c r="AN160" s="27">
        <v>0</v>
      </c>
      <c r="AO160" s="27">
        <v>0</v>
      </c>
      <c r="AP160" s="27">
        <v>9465</v>
      </c>
      <c r="AQ160" s="27">
        <v>9465</v>
      </c>
      <c r="AR160" s="27">
        <v>0</v>
      </c>
      <c r="AS160" s="190">
        <v>238008</v>
      </c>
      <c r="AT160" s="190">
        <v>59467</v>
      </c>
      <c r="AU160" s="190">
        <v>1547</v>
      </c>
    </row>
    <row r="161" spans="1:47" x14ac:dyDescent="0.2">
      <c r="A161" s="96" t="s">
        <v>833</v>
      </c>
      <c r="B161" t="s">
        <v>518</v>
      </c>
      <c r="C161" t="s">
        <v>834</v>
      </c>
      <c r="D161" s="78">
        <v>1638</v>
      </c>
      <c r="E161" s="78">
        <v>0</v>
      </c>
      <c r="F161" s="82">
        <v>0</v>
      </c>
      <c r="G161" s="78">
        <v>23748</v>
      </c>
      <c r="H161" s="78">
        <v>23748</v>
      </c>
      <c r="I161" s="78">
        <v>0</v>
      </c>
      <c r="J161" s="78">
        <v>0</v>
      </c>
      <c r="K161" s="78">
        <v>0</v>
      </c>
      <c r="L161" s="78">
        <v>18295</v>
      </c>
      <c r="M161" s="78">
        <v>12670</v>
      </c>
      <c r="N161" s="78">
        <v>17500</v>
      </c>
      <c r="O161" s="78">
        <v>795</v>
      </c>
      <c r="P161" s="78">
        <v>0</v>
      </c>
      <c r="Q161" s="78">
        <v>2220</v>
      </c>
      <c r="R161" s="78">
        <v>0</v>
      </c>
      <c r="S161" s="187">
        <v>6960</v>
      </c>
      <c r="T161" s="187">
        <v>3945</v>
      </c>
      <c r="U161" s="78">
        <v>1815</v>
      </c>
      <c r="V161" s="78">
        <v>1053</v>
      </c>
      <c r="W161" s="78">
        <v>1815</v>
      </c>
      <c r="X161" s="78">
        <v>0</v>
      </c>
      <c r="Y161" s="78">
        <v>185</v>
      </c>
      <c r="Z161" s="78">
        <v>185</v>
      </c>
      <c r="AA161" s="78">
        <v>0</v>
      </c>
      <c r="AB161" s="78">
        <v>194</v>
      </c>
      <c r="AC161" s="78">
        <v>194</v>
      </c>
      <c r="AD161" s="78">
        <v>0</v>
      </c>
      <c r="AE161" s="78">
        <v>14920</v>
      </c>
      <c r="AF161" s="78">
        <v>789</v>
      </c>
      <c r="AG161" s="104">
        <v>0</v>
      </c>
      <c r="AH161" s="104">
        <v>0</v>
      </c>
      <c r="AI161" s="104">
        <v>0</v>
      </c>
      <c r="AJ161" s="104">
        <v>789</v>
      </c>
      <c r="AK161" s="104">
        <v>0</v>
      </c>
      <c r="AL161" s="104">
        <v>0</v>
      </c>
      <c r="AM161" s="104">
        <f t="shared" si="2"/>
        <v>789</v>
      </c>
      <c r="AN161" s="104">
        <v>0</v>
      </c>
      <c r="AO161" s="104">
        <v>0</v>
      </c>
      <c r="AP161" s="104">
        <v>3667</v>
      </c>
      <c r="AQ161" s="104">
        <v>0</v>
      </c>
      <c r="AR161" s="189">
        <v>3667</v>
      </c>
      <c r="AS161" s="189">
        <v>85723</v>
      </c>
      <c r="AT161" s="189">
        <v>12893</v>
      </c>
      <c r="AU161" s="189">
        <v>12893</v>
      </c>
    </row>
    <row r="162" spans="1:47" x14ac:dyDescent="0.2">
      <c r="A162" s="96" t="s">
        <v>835</v>
      </c>
      <c r="B162" t="s">
        <v>518</v>
      </c>
      <c r="C162" t="s">
        <v>836</v>
      </c>
      <c r="D162" s="77">
        <v>1639</v>
      </c>
      <c r="E162" s="77">
        <v>0</v>
      </c>
      <c r="F162" s="77">
        <v>0</v>
      </c>
      <c r="G162" s="77">
        <v>20181</v>
      </c>
      <c r="H162" s="77">
        <v>20181</v>
      </c>
      <c r="I162" s="77">
        <v>0</v>
      </c>
      <c r="J162" s="77">
        <v>0</v>
      </c>
      <c r="K162" s="77">
        <v>0</v>
      </c>
      <c r="L162" s="77">
        <v>10715</v>
      </c>
      <c r="M162" s="77">
        <v>5930</v>
      </c>
      <c r="N162" s="77">
        <v>10000</v>
      </c>
      <c r="O162" s="77">
        <v>715</v>
      </c>
      <c r="P162" s="77">
        <v>715</v>
      </c>
      <c r="Q162" s="77">
        <v>1000</v>
      </c>
      <c r="R162" s="77">
        <v>0</v>
      </c>
      <c r="S162" s="188">
        <v>4325</v>
      </c>
      <c r="T162" s="188">
        <v>3325</v>
      </c>
      <c r="U162" s="77">
        <v>1139</v>
      </c>
      <c r="V162" s="77">
        <v>488</v>
      </c>
      <c r="W162" s="77">
        <v>400</v>
      </c>
      <c r="X162" s="77">
        <v>739</v>
      </c>
      <c r="Y162" s="77">
        <v>739</v>
      </c>
      <c r="Z162" s="77">
        <v>85</v>
      </c>
      <c r="AA162" s="77">
        <v>0</v>
      </c>
      <c r="AB162" s="77">
        <v>0</v>
      </c>
      <c r="AC162" s="77">
        <v>249</v>
      </c>
      <c r="AD162" s="77">
        <v>0</v>
      </c>
      <c r="AE162" s="77">
        <v>6930</v>
      </c>
      <c r="AF162" s="77">
        <v>789</v>
      </c>
      <c r="AG162" s="27">
        <v>0</v>
      </c>
      <c r="AH162" s="27">
        <v>0</v>
      </c>
      <c r="AI162" s="27">
        <v>0</v>
      </c>
      <c r="AJ162" s="27">
        <v>789</v>
      </c>
      <c r="AK162" s="27">
        <v>0</v>
      </c>
      <c r="AL162" s="27">
        <v>0</v>
      </c>
      <c r="AM162" s="27">
        <f t="shared" si="2"/>
        <v>789</v>
      </c>
      <c r="AN162" s="27">
        <v>0</v>
      </c>
      <c r="AO162" s="27">
        <v>0</v>
      </c>
      <c r="AP162" s="27">
        <v>3158</v>
      </c>
      <c r="AQ162" s="27">
        <v>0</v>
      </c>
      <c r="AR162" s="190">
        <v>3158</v>
      </c>
      <c r="AS162" s="190">
        <v>73813</v>
      </c>
      <c r="AT162" s="190">
        <v>9873</v>
      </c>
      <c r="AU162" s="190">
        <v>9873</v>
      </c>
    </row>
    <row r="163" spans="1:47" x14ac:dyDescent="0.2">
      <c r="A163" s="96" t="s">
        <v>837</v>
      </c>
      <c r="B163" t="s">
        <v>518</v>
      </c>
      <c r="C163" t="s">
        <v>838</v>
      </c>
      <c r="D163" s="78">
        <v>1641</v>
      </c>
      <c r="E163" s="78">
        <v>0</v>
      </c>
      <c r="F163" s="82">
        <v>0</v>
      </c>
      <c r="G163" s="78">
        <v>34227</v>
      </c>
      <c r="H163" s="78">
        <v>14840</v>
      </c>
      <c r="I163" s="78">
        <v>19387</v>
      </c>
      <c r="J163" s="78">
        <v>19387</v>
      </c>
      <c r="K163" s="78">
        <v>0</v>
      </c>
      <c r="L163" s="78">
        <v>25190</v>
      </c>
      <c r="M163" s="78">
        <v>17330</v>
      </c>
      <c r="N163" s="78">
        <v>22800</v>
      </c>
      <c r="O163" s="78">
        <v>2390</v>
      </c>
      <c r="P163" s="78">
        <v>0</v>
      </c>
      <c r="Q163" s="78">
        <v>500</v>
      </c>
      <c r="R163" s="78">
        <v>0</v>
      </c>
      <c r="S163" s="187">
        <v>14870</v>
      </c>
      <c r="T163" s="187">
        <v>11980</v>
      </c>
      <c r="U163" s="78">
        <v>2503</v>
      </c>
      <c r="V163" s="78">
        <v>1438</v>
      </c>
      <c r="W163" s="78">
        <v>564</v>
      </c>
      <c r="X163" s="78">
        <v>1939</v>
      </c>
      <c r="Y163" s="78">
        <v>1175</v>
      </c>
      <c r="Z163" s="78">
        <v>33</v>
      </c>
      <c r="AA163" s="78">
        <v>0</v>
      </c>
      <c r="AB163" s="78">
        <v>0</v>
      </c>
      <c r="AC163" s="187">
        <v>1120</v>
      </c>
      <c r="AD163" s="187">
        <v>0</v>
      </c>
      <c r="AE163" s="78">
        <v>17770</v>
      </c>
      <c r="AF163" s="78">
        <v>1029</v>
      </c>
      <c r="AG163" s="104">
        <v>0</v>
      </c>
      <c r="AH163" s="104">
        <v>0</v>
      </c>
      <c r="AI163" s="104">
        <v>0</v>
      </c>
      <c r="AJ163" s="104">
        <v>1029</v>
      </c>
      <c r="AK163" s="104">
        <v>0</v>
      </c>
      <c r="AL163" s="104">
        <v>0</v>
      </c>
      <c r="AM163" s="104">
        <f t="shared" si="2"/>
        <v>1029</v>
      </c>
      <c r="AN163" s="104">
        <v>0</v>
      </c>
      <c r="AO163" s="104">
        <v>0</v>
      </c>
      <c r="AP163" s="104">
        <v>5283</v>
      </c>
      <c r="AQ163" s="104">
        <v>0</v>
      </c>
      <c r="AR163" s="189">
        <v>5283</v>
      </c>
      <c r="AS163" s="189">
        <v>122704</v>
      </c>
      <c r="AT163" s="189">
        <v>18011</v>
      </c>
      <c r="AU163" s="189">
        <v>18011</v>
      </c>
    </row>
    <row r="164" spans="1:47" x14ac:dyDescent="0.2">
      <c r="A164" s="96" t="s">
        <v>839</v>
      </c>
      <c r="B164" t="s">
        <v>518</v>
      </c>
      <c r="C164" t="s">
        <v>840</v>
      </c>
      <c r="D164" s="77">
        <v>1642</v>
      </c>
      <c r="E164" s="77">
        <v>480</v>
      </c>
      <c r="F164" s="77">
        <v>0</v>
      </c>
      <c r="G164" s="77">
        <v>40672</v>
      </c>
      <c r="H164" s="77">
        <v>9596</v>
      </c>
      <c r="I164" s="77">
        <v>31076</v>
      </c>
      <c r="J164" s="77">
        <v>31076</v>
      </c>
      <c r="K164" s="77">
        <v>0</v>
      </c>
      <c r="L164" s="77">
        <v>32200</v>
      </c>
      <c r="M164" s="77">
        <v>24060</v>
      </c>
      <c r="N164" s="77">
        <v>31100</v>
      </c>
      <c r="O164" s="77">
        <v>1100</v>
      </c>
      <c r="P164" s="77">
        <v>4720</v>
      </c>
      <c r="Q164" s="77">
        <v>3620</v>
      </c>
      <c r="R164" s="77">
        <v>0</v>
      </c>
      <c r="S164" s="188">
        <v>9310</v>
      </c>
      <c r="T164" s="188">
        <v>9310</v>
      </c>
      <c r="U164" s="77">
        <v>3086</v>
      </c>
      <c r="V164" s="77">
        <v>2000</v>
      </c>
      <c r="W164" s="77">
        <v>3086</v>
      </c>
      <c r="X164" s="77">
        <v>0</v>
      </c>
      <c r="Y164" s="77">
        <v>300</v>
      </c>
      <c r="Z164" s="77">
        <v>300</v>
      </c>
      <c r="AA164" s="77">
        <v>0</v>
      </c>
      <c r="AB164" s="77">
        <v>587</v>
      </c>
      <c r="AC164" s="77">
        <v>587</v>
      </c>
      <c r="AD164" s="77">
        <v>0</v>
      </c>
      <c r="AE164" s="77">
        <v>27920</v>
      </c>
      <c r="AF164" s="77">
        <v>1029</v>
      </c>
      <c r="AG164" s="27">
        <v>0</v>
      </c>
      <c r="AH164" s="27">
        <v>0</v>
      </c>
      <c r="AI164" s="27">
        <v>0</v>
      </c>
      <c r="AJ164" s="27">
        <v>1029</v>
      </c>
      <c r="AK164" s="27">
        <v>0</v>
      </c>
      <c r="AL164" s="27">
        <v>0</v>
      </c>
      <c r="AM164" s="27">
        <f t="shared" si="2"/>
        <v>1029</v>
      </c>
      <c r="AN164" s="27">
        <v>0</v>
      </c>
      <c r="AO164" s="27">
        <v>0</v>
      </c>
      <c r="AP164" s="27">
        <v>6250</v>
      </c>
      <c r="AQ164" s="27">
        <v>0</v>
      </c>
      <c r="AR164" s="190">
        <v>6250</v>
      </c>
      <c r="AS164" s="190">
        <v>145038</v>
      </c>
      <c r="AT164" s="190">
        <v>22456</v>
      </c>
      <c r="AU164" s="190">
        <v>22456</v>
      </c>
    </row>
    <row r="165" spans="1:47" x14ac:dyDescent="0.2">
      <c r="A165" s="96" t="s">
        <v>841</v>
      </c>
      <c r="B165" t="s">
        <v>518</v>
      </c>
      <c r="C165" t="s">
        <v>842</v>
      </c>
      <c r="D165" s="78">
        <v>1643</v>
      </c>
      <c r="E165" s="78">
        <v>0</v>
      </c>
      <c r="F165" s="82">
        <v>0</v>
      </c>
      <c r="G165" s="78">
        <v>107076</v>
      </c>
      <c r="H165" s="78">
        <v>38000</v>
      </c>
      <c r="I165" s="78">
        <v>69076</v>
      </c>
      <c r="J165" s="78">
        <v>69076</v>
      </c>
      <c r="K165" s="78">
        <v>0</v>
      </c>
      <c r="L165" s="78">
        <v>117850</v>
      </c>
      <c r="M165" s="78">
        <v>82410</v>
      </c>
      <c r="N165" s="78">
        <v>108860</v>
      </c>
      <c r="O165" s="78">
        <v>8990</v>
      </c>
      <c r="P165" s="78">
        <v>25570</v>
      </c>
      <c r="Q165" s="78">
        <v>16580</v>
      </c>
      <c r="R165" s="78">
        <v>0</v>
      </c>
      <c r="S165" s="187">
        <v>35320</v>
      </c>
      <c r="T165" s="187">
        <v>35320</v>
      </c>
      <c r="U165" s="78">
        <v>11565</v>
      </c>
      <c r="V165" s="78">
        <v>6798</v>
      </c>
      <c r="W165" s="78">
        <v>7415</v>
      </c>
      <c r="X165" s="78">
        <v>4150</v>
      </c>
      <c r="Y165" s="78">
        <v>5525</v>
      </c>
      <c r="Z165" s="78">
        <v>1375</v>
      </c>
      <c r="AA165" s="78">
        <v>0</v>
      </c>
      <c r="AB165" s="187">
        <v>2367</v>
      </c>
      <c r="AC165" s="187">
        <v>2367</v>
      </c>
      <c r="AD165" s="187">
        <v>0</v>
      </c>
      <c r="AE165" s="78">
        <v>98990</v>
      </c>
      <c r="AF165" s="78">
        <v>1509</v>
      </c>
      <c r="AG165" s="104">
        <v>0</v>
      </c>
      <c r="AH165" s="104">
        <v>0</v>
      </c>
      <c r="AI165" s="104">
        <v>0</v>
      </c>
      <c r="AJ165" s="104">
        <v>1509</v>
      </c>
      <c r="AK165" s="104">
        <v>0</v>
      </c>
      <c r="AL165" s="104">
        <v>0</v>
      </c>
      <c r="AM165" s="104">
        <f t="shared" si="2"/>
        <v>1509</v>
      </c>
      <c r="AN165" s="104">
        <v>0</v>
      </c>
      <c r="AO165" s="104">
        <v>0</v>
      </c>
      <c r="AP165" s="104">
        <v>15477</v>
      </c>
      <c r="AQ165" s="104">
        <v>0</v>
      </c>
      <c r="AR165" s="189">
        <v>15477</v>
      </c>
      <c r="AS165" s="189">
        <v>389669</v>
      </c>
      <c r="AT165" s="189">
        <v>99958</v>
      </c>
      <c r="AU165" s="189">
        <v>41400</v>
      </c>
    </row>
    <row r="166" spans="1:47" x14ac:dyDescent="0.2">
      <c r="A166" s="96" t="s">
        <v>843</v>
      </c>
      <c r="B166" t="s">
        <v>518</v>
      </c>
      <c r="C166" t="s">
        <v>844</v>
      </c>
      <c r="D166" s="77">
        <v>1644</v>
      </c>
      <c r="E166" s="77">
        <v>0</v>
      </c>
      <c r="F166" s="77">
        <v>0</v>
      </c>
      <c r="G166" s="77">
        <v>39919</v>
      </c>
      <c r="H166" s="77">
        <v>4326</v>
      </c>
      <c r="I166" s="77">
        <v>35593</v>
      </c>
      <c r="J166" s="77">
        <v>35593</v>
      </c>
      <c r="K166" s="77">
        <v>0</v>
      </c>
      <c r="L166" s="77">
        <v>31125</v>
      </c>
      <c r="M166" s="77">
        <v>22820</v>
      </c>
      <c r="N166" s="77">
        <v>0</v>
      </c>
      <c r="O166" s="77">
        <v>31125</v>
      </c>
      <c r="P166" s="77">
        <v>27780</v>
      </c>
      <c r="Q166" s="77">
        <v>3760</v>
      </c>
      <c r="R166" s="77">
        <v>0</v>
      </c>
      <c r="S166" s="77">
        <v>970</v>
      </c>
      <c r="T166" s="77">
        <v>0</v>
      </c>
      <c r="U166" s="77">
        <v>3008</v>
      </c>
      <c r="V166" s="77">
        <v>1898</v>
      </c>
      <c r="W166" s="77">
        <v>1384</v>
      </c>
      <c r="X166" s="77">
        <v>1624</v>
      </c>
      <c r="Y166" s="77">
        <v>1941</v>
      </c>
      <c r="Z166" s="77">
        <v>317</v>
      </c>
      <c r="AA166" s="77">
        <v>0</v>
      </c>
      <c r="AB166" s="77">
        <v>0</v>
      </c>
      <c r="AC166" s="77">
        <v>0</v>
      </c>
      <c r="AD166" s="77">
        <v>0</v>
      </c>
      <c r="AE166" s="77">
        <v>28750</v>
      </c>
      <c r="AF166" s="77">
        <v>1029</v>
      </c>
      <c r="AG166" s="27">
        <v>0</v>
      </c>
      <c r="AH166" s="27">
        <v>0</v>
      </c>
      <c r="AI166" s="27">
        <v>0</v>
      </c>
      <c r="AJ166" s="27">
        <v>1029</v>
      </c>
      <c r="AK166" s="27">
        <v>0</v>
      </c>
      <c r="AL166" s="27">
        <v>0</v>
      </c>
      <c r="AM166" s="27">
        <f t="shared" si="2"/>
        <v>1029</v>
      </c>
      <c r="AN166" s="27">
        <v>0</v>
      </c>
      <c r="AO166" s="27">
        <v>0</v>
      </c>
      <c r="AP166" s="27">
        <v>6097</v>
      </c>
      <c r="AQ166" s="27">
        <v>6097</v>
      </c>
      <c r="AR166" s="27">
        <v>0</v>
      </c>
      <c r="AS166" s="190">
        <v>143583</v>
      </c>
      <c r="AT166" s="190">
        <v>24355</v>
      </c>
      <c r="AU166" s="190">
        <v>0</v>
      </c>
    </row>
    <row r="167" spans="1:47" x14ac:dyDescent="0.2">
      <c r="A167" s="96" t="s">
        <v>845</v>
      </c>
      <c r="B167" t="s">
        <v>518</v>
      </c>
      <c r="C167" t="s">
        <v>846</v>
      </c>
      <c r="D167" s="78">
        <v>1645</v>
      </c>
      <c r="E167" s="78">
        <v>0</v>
      </c>
      <c r="F167" s="82">
        <v>0</v>
      </c>
      <c r="G167" s="78">
        <v>21050</v>
      </c>
      <c r="H167" s="78">
        <v>21050</v>
      </c>
      <c r="I167" s="78">
        <v>0</v>
      </c>
      <c r="J167" s="78">
        <v>0</v>
      </c>
      <c r="K167" s="78">
        <v>0</v>
      </c>
      <c r="L167" s="78">
        <v>13665</v>
      </c>
      <c r="M167" s="78">
        <v>9580</v>
      </c>
      <c r="N167" s="78">
        <v>12090</v>
      </c>
      <c r="O167" s="78">
        <v>1575</v>
      </c>
      <c r="P167" s="78">
        <v>3115</v>
      </c>
      <c r="Q167" s="78">
        <v>1540</v>
      </c>
      <c r="R167" s="78">
        <v>0</v>
      </c>
      <c r="S167" s="187">
        <v>2485</v>
      </c>
      <c r="T167" s="187">
        <v>2485</v>
      </c>
      <c r="U167" s="78">
        <v>1344</v>
      </c>
      <c r="V167" s="78">
        <v>795</v>
      </c>
      <c r="W167" s="78">
        <v>1100</v>
      </c>
      <c r="X167" s="78">
        <v>244</v>
      </c>
      <c r="Y167" s="78">
        <v>128</v>
      </c>
      <c r="Z167" s="78">
        <v>128</v>
      </c>
      <c r="AA167" s="78">
        <v>0</v>
      </c>
      <c r="AB167" s="78">
        <v>330</v>
      </c>
      <c r="AC167" s="78">
        <v>86</v>
      </c>
      <c r="AD167" s="78">
        <v>0</v>
      </c>
      <c r="AE167" s="78">
        <v>11150</v>
      </c>
      <c r="AF167" s="78">
        <v>789</v>
      </c>
      <c r="AG167" s="104">
        <v>0</v>
      </c>
      <c r="AH167" s="104">
        <v>0</v>
      </c>
      <c r="AI167" s="104">
        <v>0</v>
      </c>
      <c r="AJ167" s="104">
        <v>789</v>
      </c>
      <c r="AK167" s="104">
        <v>0</v>
      </c>
      <c r="AL167" s="104">
        <v>0</v>
      </c>
      <c r="AM167" s="104">
        <f t="shared" si="2"/>
        <v>789</v>
      </c>
      <c r="AN167" s="104">
        <v>0</v>
      </c>
      <c r="AO167" s="104">
        <v>0</v>
      </c>
      <c r="AP167" s="104">
        <v>3298</v>
      </c>
      <c r="AQ167" s="104">
        <v>0</v>
      </c>
      <c r="AR167" s="189">
        <v>3298</v>
      </c>
      <c r="AS167" s="189">
        <v>76204</v>
      </c>
      <c r="AT167" s="189">
        <v>9823</v>
      </c>
      <c r="AU167" s="189">
        <v>9823</v>
      </c>
    </row>
    <row r="168" spans="1:47" x14ac:dyDescent="0.2">
      <c r="A168" s="96" t="s">
        <v>847</v>
      </c>
      <c r="B168" t="s">
        <v>518</v>
      </c>
      <c r="C168" t="s">
        <v>848</v>
      </c>
      <c r="D168" s="77">
        <v>1646</v>
      </c>
      <c r="E168" s="77">
        <v>0</v>
      </c>
      <c r="F168" s="77">
        <v>0</v>
      </c>
      <c r="G168" s="77">
        <v>39818</v>
      </c>
      <c r="H168" s="77">
        <v>39818</v>
      </c>
      <c r="I168" s="77">
        <v>0</v>
      </c>
      <c r="J168" s="77">
        <v>0</v>
      </c>
      <c r="K168" s="77">
        <v>0</v>
      </c>
      <c r="L168" s="77">
        <v>34250</v>
      </c>
      <c r="M168" s="77">
        <v>25460</v>
      </c>
      <c r="N168" s="77">
        <v>33980</v>
      </c>
      <c r="O168" s="77">
        <v>270</v>
      </c>
      <c r="P168" s="77">
        <v>2420</v>
      </c>
      <c r="Q168" s="77">
        <v>2150</v>
      </c>
      <c r="R168" s="77">
        <v>0</v>
      </c>
      <c r="S168" s="188">
        <v>7650</v>
      </c>
      <c r="T168" s="188">
        <v>7650</v>
      </c>
      <c r="U168" s="77">
        <v>3299</v>
      </c>
      <c r="V168" s="77">
        <v>2120</v>
      </c>
      <c r="W168" s="77">
        <v>3299</v>
      </c>
      <c r="X168" s="77">
        <v>0</v>
      </c>
      <c r="Y168" s="77">
        <v>173</v>
      </c>
      <c r="Z168" s="77">
        <v>173</v>
      </c>
      <c r="AA168" s="77">
        <v>0</v>
      </c>
      <c r="AB168" s="77">
        <v>444</v>
      </c>
      <c r="AC168" s="77">
        <v>444</v>
      </c>
      <c r="AD168" s="77">
        <v>0</v>
      </c>
      <c r="AE168" s="77">
        <v>27610</v>
      </c>
      <c r="AF168" s="77">
        <v>1029</v>
      </c>
      <c r="AG168" s="27">
        <v>0</v>
      </c>
      <c r="AH168" s="27">
        <v>0</v>
      </c>
      <c r="AI168" s="27">
        <v>0</v>
      </c>
      <c r="AJ168" s="27">
        <v>1029</v>
      </c>
      <c r="AK168" s="27">
        <v>0</v>
      </c>
      <c r="AL168" s="27">
        <v>0</v>
      </c>
      <c r="AM168" s="27">
        <f t="shared" si="2"/>
        <v>1029</v>
      </c>
      <c r="AN168" s="27">
        <v>0</v>
      </c>
      <c r="AO168" s="27">
        <v>0</v>
      </c>
      <c r="AP168" s="27">
        <v>6090</v>
      </c>
      <c r="AQ168" s="27">
        <v>0</v>
      </c>
      <c r="AR168" s="190">
        <v>6090</v>
      </c>
      <c r="AS168" s="190">
        <v>143866</v>
      </c>
      <c r="AT168" s="190">
        <v>23875</v>
      </c>
      <c r="AU168" s="190">
        <v>23875</v>
      </c>
    </row>
    <row r="169" spans="1:47" x14ac:dyDescent="0.2">
      <c r="A169" s="96" t="s">
        <v>849</v>
      </c>
      <c r="B169" t="s">
        <v>518</v>
      </c>
      <c r="C169" t="s">
        <v>850</v>
      </c>
      <c r="D169" s="78">
        <v>1647</v>
      </c>
      <c r="E169" s="78">
        <v>0</v>
      </c>
      <c r="F169" s="82">
        <v>0</v>
      </c>
      <c r="G169" s="78">
        <v>40880</v>
      </c>
      <c r="H169" s="78">
        <v>40880</v>
      </c>
      <c r="I169" s="78">
        <v>0</v>
      </c>
      <c r="J169" s="78">
        <v>0</v>
      </c>
      <c r="K169" s="78">
        <v>0</v>
      </c>
      <c r="L169" s="78">
        <v>31945</v>
      </c>
      <c r="M169" s="78">
        <v>23350</v>
      </c>
      <c r="N169" s="78">
        <v>31400</v>
      </c>
      <c r="O169" s="78">
        <v>545</v>
      </c>
      <c r="P169" s="78">
        <v>0</v>
      </c>
      <c r="Q169" s="78">
        <v>3080</v>
      </c>
      <c r="R169" s="78">
        <v>0</v>
      </c>
      <c r="S169" s="187">
        <v>24790</v>
      </c>
      <c r="T169" s="187">
        <v>21165</v>
      </c>
      <c r="U169" s="78">
        <v>3075</v>
      </c>
      <c r="V169" s="78">
        <v>1926</v>
      </c>
      <c r="W169" s="78">
        <v>1431</v>
      </c>
      <c r="X169" s="78">
        <v>1644</v>
      </c>
      <c r="Y169" s="78">
        <v>0</v>
      </c>
      <c r="Z169" s="78">
        <v>270</v>
      </c>
      <c r="AA169" s="78">
        <v>0</v>
      </c>
      <c r="AB169" s="187">
        <v>1658</v>
      </c>
      <c r="AC169" s="187">
        <v>1068</v>
      </c>
      <c r="AD169" s="187">
        <v>0</v>
      </c>
      <c r="AE169" s="78">
        <v>26430</v>
      </c>
      <c r="AF169" s="78">
        <v>1029</v>
      </c>
      <c r="AG169" s="104">
        <v>0</v>
      </c>
      <c r="AH169" s="104">
        <v>0</v>
      </c>
      <c r="AI169" s="104">
        <v>0</v>
      </c>
      <c r="AJ169" s="104">
        <v>1029</v>
      </c>
      <c r="AK169" s="104">
        <v>0</v>
      </c>
      <c r="AL169" s="104">
        <v>0</v>
      </c>
      <c r="AM169" s="104">
        <f t="shared" si="2"/>
        <v>1029</v>
      </c>
      <c r="AN169" s="104">
        <v>0</v>
      </c>
      <c r="AO169" s="104">
        <v>0</v>
      </c>
      <c r="AP169" s="104">
        <v>6239</v>
      </c>
      <c r="AQ169" s="104">
        <v>0</v>
      </c>
      <c r="AR169" s="189">
        <v>6239</v>
      </c>
      <c r="AS169" s="189">
        <v>146697</v>
      </c>
      <c r="AT169" s="189">
        <v>24347</v>
      </c>
      <c r="AU169" s="189">
        <v>24347</v>
      </c>
    </row>
    <row r="170" spans="1:47" x14ac:dyDescent="0.2">
      <c r="A170" s="96" t="s">
        <v>851</v>
      </c>
      <c r="B170" t="s">
        <v>518</v>
      </c>
      <c r="C170" t="s">
        <v>852</v>
      </c>
      <c r="D170" s="77">
        <v>1648</v>
      </c>
      <c r="E170" s="77">
        <v>0</v>
      </c>
      <c r="F170" s="77">
        <v>0</v>
      </c>
      <c r="G170" s="77">
        <v>17756</v>
      </c>
      <c r="H170" s="77">
        <v>17756</v>
      </c>
      <c r="I170" s="77">
        <v>0</v>
      </c>
      <c r="J170" s="77">
        <v>0</v>
      </c>
      <c r="K170" s="77">
        <v>0</v>
      </c>
      <c r="L170" s="77">
        <v>14390</v>
      </c>
      <c r="M170" s="77">
        <v>11450</v>
      </c>
      <c r="N170" s="77">
        <v>14200</v>
      </c>
      <c r="O170" s="77">
        <v>190</v>
      </c>
      <c r="P170" s="77">
        <v>0</v>
      </c>
      <c r="Q170" s="77">
        <v>2170</v>
      </c>
      <c r="R170" s="77">
        <v>0</v>
      </c>
      <c r="S170" s="188">
        <v>3570</v>
      </c>
      <c r="T170" s="188">
        <v>1210</v>
      </c>
      <c r="U170" s="77">
        <v>1336</v>
      </c>
      <c r="V170" s="77">
        <v>946</v>
      </c>
      <c r="W170" s="77">
        <v>1330</v>
      </c>
      <c r="X170" s="77">
        <v>6</v>
      </c>
      <c r="Y170" s="77">
        <v>195</v>
      </c>
      <c r="Z170" s="77">
        <v>189</v>
      </c>
      <c r="AA170" s="77">
        <v>0</v>
      </c>
      <c r="AB170" s="77">
        <v>18</v>
      </c>
      <c r="AC170" s="77">
        <v>18</v>
      </c>
      <c r="AD170" s="77">
        <v>0</v>
      </c>
      <c r="AE170" s="77">
        <v>13620</v>
      </c>
      <c r="AF170" s="77">
        <v>789</v>
      </c>
      <c r="AG170" s="27">
        <v>0</v>
      </c>
      <c r="AH170" s="27">
        <v>0</v>
      </c>
      <c r="AI170" s="27">
        <v>0</v>
      </c>
      <c r="AJ170" s="27">
        <v>789</v>
      </c>
      <c r="AK170" s="27">
        <v>0</v>
      </c>
      <c r="AL170" s="27">
        <v>0</v>
      </c>
      <c r="AM170" s="27">
        <f t="shared" si="2"/>
        <v>789</v>
      </c>
      <c r="AN170" s="27">
        <v>0</v>
      </c>
      <c r="AO170" s="27">
        <v>0</v>
      </c>
      <c r="AP170" s="27">
        <v>2786</v>
      </c>
      <c r="AQ170" s="27">
        <v>2786</v>
      </c>
      <c r="AR170" s="27">
        <v>0</v>
      </c>
      <c r="AS170" s="190">
        <v>63173</v>
      </c>
      <c r="AT170" s="190">
        <v>7605</v>
      </c>
      <c r="AU170" s="190">
        <v>7605</v>
      </c>
    </row>
    <row r="171" spans="1:47" x14ac:dyDescent="0.2">
      <c r="A171" s="96" t="s">
        <v>853</v>
      </c>
      <c r="B171" t="s">
        <v>518</v>
      </c>
      <c r="C171" t="s">
        <v>854</v>
      </c>
      <c r="D171" s="78">
        <v>1649</v>
      </c>
      <c r="E171" s="78">
        <v>0</v>
      </c>
      <c r="F171" s="82">
        <v>0</v>
      </c>
      <c r="G171" s="78">
        <v>30566</v>
      </c>
      <c r="H171" s="78">
        <v>30566</v>
      </c>
      <c r="I171" s="78">
        <v>0</v>
      </c>
      <c r="J171" s="78">
        <v>0</v>
      </c>
      <c r="K171" s="78">
        <v>0</v>
      </c>
      <c r="L171" s="78">
        <v>22450</v>
      </c>
      <c r="M171" s="78">
        <v>16530</v>
      </c>
      <c r="N171" s="78">
        <v>22250</v>
      </c>
      <c r="O171" s="78">
        <v>200</v>
      </c>
      <c r="P171" s="78">
        <v>3590</v>
      </c>
      <c r="Q171" s="78">
        <v>3390</v>
      </c>
      <c r="R171" s="78">
        <v>0</v>
      </c>
      <c r="S171" s="187">
        <v>8430</v>
      </c>
      <c r="T171" s="187">
        <v>8430</v>
      </c>
      <c r="U171" s="78">
        <v>2163</v>
      </c>
      <c r="V171" s="78">
        <v>1368</v>
      </c>
      <c r="W171" s="78">
        <v>920</v>
      </c>
      <c r="X171" s="78">
        <v>1243</v>
      </c>
      <c r="Y171" s="78">
        <v>1464</v>
      </c>
      <c r="Z171" s="78">
        <v>277</v>
      </c>
      <c r="AA171" s="78">
        <v>0</v>
      </c>
      <c r="AB171" s="78">
        <v>0</v>
      </c>
      <c r="AC171" s="78">
        <v>492</v>
      </c>
      <c r="AD171" s="78">
        <v>0</v>
      </c>
      <c r="AE171" s="78">
        <v>19940</v>
      </c>
      <c r="AF171" s="78">
        <v>789</v>
      </c>
      <c r="AG171" s="104">
        <v>0</v>
      </c>
      <c r="AH171" s="104">
        <v>0</v>
      </c>
      <c r="AI171" s="104">
        <v>0</v>
      </c>
      <c r="AJ171" s="104">
        <v>789</v>
      </c>
      <c r="AK171" s="104">
        <v>0</v>
      </c>
      <c r="AL171" s="104">
        <v>0</v>
      </c>
      <c r="AM171" s="104">
        <f t="shared" si="2"/>
        <v>789</v>
      </c>
      <c r="AN171" s="104">
        <v>0</v>
      </c>
      <c r="AO171" s="104">
        <v>0</v>
      </c>
      <c r="AP171" s="104">
        <v>4720</v>
      </c>
      <c r="AQ171" s="104">
        <v>0</v>
      </c>
      <c r="AR171" s="189">
        <v>4720</v>
      </c>
      <c r="AS171" s="189">
        <v>108829</v>
      </c>
      <c r="AT171" s="189">
        <v>15698</v>
      </c>
      <c r="AU171" s="189">
        <v>15698</v>
      </c>
    </row>
    <row r="172" spans="1:47" x14ac:dyDescent="0.2">
      <c r="A172" s="96" t="s">
        <v>855</v>
      </c>
      <c r="B172" t="s">
        <v>518</v>
      </c>
      <c r="C172" t="s">
        <v>856</v>
      </c>
      <c r="D172" s="77">
        <v>1661</v>
      </c>
      <c r="E172" s="77">
        <v>0</v>
      </c>
      <c r="F172" s="77">
        <v>0</v>
      </c>
      <c r="G172" s="77">
        <v>74598</v>
      </c>
      <c r="H172" s="77">
        <v>28168</v>
      </c>
      <c r="I172" s="77">
        <v>46430</v>
      </c>
      <c r="J172" s="77">
        <v>46430</v>
      </c>
      <c r="K172" s="77">
        <v>0</v>
      </c>
      <c r="L172" s="77">
        <v>91715</v>
      </c>
      <c r="M172" s="77">
        <v>65920</v>
      </c>
      <c r="N172" s="77">
        <v>87000</v>
      </c>
      <c r="O172" s="77">
        <v>4715</v>
      </c>
      <c r="P172" s="77">
        <v>13945</v>
      </c>
      <c r="Q172" s="77">
        <v>9230</v>
      </c>
      <c r="R172" s="77">
        <v>0</v>
      </c>
      <c r="S172" s="188">
        <v>20775</v>
      </c>
      <c r="T172" s="188">
        <v>20775</v>
      </c>
      <c r="U172" s="77">
        <v>8867</v>
      </c>
      <c r="V172" s="77">
        <v>5408</v>
      </c>
      <c r="W172" s="77">
        <v>4010</v>
      </c>
      <c r="X172" s="77">
        <v>4857</v>
      </c>
      <c r="Y172" s="77">
        <v>4007</v>
      </c>
      <c r="Z172" s="77">
        <v>780</v>
      </c>
      <c r="AA172" s="77">
        <v>0</v>
      </c>
      <c r="AB172" s="77">
        <v>0</v>
      </c>
      <c r="AC172" s="188">
        <v>1048</v>
      </c>
      <c r="AD172" s="188">
        <v>0</v>
      </c>
      <c r="AE172" s="77">
        <v>79890</v>
      </c>
      <c r="AF172" s="77">
        <v>1509</v>
      </c>
      <c r="AG172" s="27">
        <v>0</v>
      </c>
      <c r="AH172" s="27">
        <v>0</v>
      </c>
      <c r="AI172" s="27">
        <v>0</v>
      </c>
      <c r="AJ172" s="27">
        <v>1509</v>
      </c>
      <c r="AK172" s="27">
        <v>0</v>
      </c>
      <c r="AL172" s="27">
        <v>0</v>
      </c>
      <c r="AM172" s="27">
        <f t="shared" si="2"/>
        <v>1509</v>
      </c>
      <c r="AN172" s="27">
        <v>0</v>
      </c>
      <c r="AO172" s="27">
        <v>0</v>
      </c>
      <c r="AP172" s="27">
        <v>10864</v>
      </c>
      <c r="AQ172" s="27">
        <v>0</v>
      </c>
      <c r="AR172" s="190">
        <v>10864</v>
      </c>
      <c r="AS172" s="190">
        <v>266080</v>
      </c>
      <c r="AT172" s="190">
        <v>65135</v>
      </c>
      <c r="AU172" s="190">
        <v>65135</v>
      </c>
    </row>
    <row r="173" spans="1:47" x14ac:dyDescent="0.2">
      <c r="A173" s="96" t="s">
        <v>857</v>
      </c>
      <c r="B173" t="s">
        <v>518</v>
      </c>
      <c r="C173" t="s">
        <v>858</v>
      </c>
      <c r="D173" s="78">
        <v>1662</v>
      </c>
      <c r="E173" s="78">
        <v>0</v>
      </c>
      <c r="F173" s="82">
        <v>0</v>
      </c>
      <c r="G173" s="78">
        <v>48665</v>
      </c>
      <c r="H173" s="78">
        <v>0</v>
      </c>
      <c r="I173" s="78">
        <v>48665</v>
      </c>
      <c r="J173" s="78">
        <v>46475</v>
      </c>
      <c r="K173" s="187">
        <v>2190</v>
      </c>
      <c r="L173" s="78">
        <v>42710</v>
      </c>
      <c r="M173" s="78">
        <v>31190</v>
      </c>
      <c r="N173" s="78">
        <v>42710</v>
      </c>
      <c r="O173" s="78">
        <v>0</v>
      </c>
      <c r="P173" s="78">
        <v>4310</v>
      </c>
      <c r="Q173" s="78">
        <v>4310</v>
      </c>
      <c r="R173" s="78">
        <v>0</v>
      </c>
      <c r="S173" s="187">
        <v>15800</v>
      </c>
      <c r="T173" s="187">
        <v>15800</v>
      </c>
      <c r="U173" s="78">
        <v>4104</v>
      </c>
      <c r="V173" s="78">
        <v>2568</v>
      </c>
      <c r="W173" s="78">
        <v>2836</v>
      </c>
      <c r="X173" s="78">
        <v>1268</v>
      </c>
      <c r="Y173" s="78">
        <v>1645</v>
      </c>
      <c r="Z173" s="78">
        <v>377</v>
      </c>
      <c r="AA173" s="78">
        <v>0</v>
      </c>
      <c r="AB173" s="78">
        <v>956</v>
      </c>
      <c r="AC173" s="78">
        <v>956</v>
      </c>
      <c r="AD173" s="78">
        <v>0</v>
      </c>
      <c r="AE173" s="78">
        <v>36520</v>
      </c>
      <c r="AF173" s="78">
        <v>1029</v>
      </c>
      <c r="AG173" s="104">
        <v>0</v>
      </c>
      <c r="AH173" s="104">
        <v>0</v>
      </c>
      <c r="AI173" s="104">
        <v>0</v>
      </c>
      <c r="AJ173" s="104">
        <v>1029</v>
      </c>
      <c r="AK173" s="104">
        <v>0</v>
      </c>
      <c r="AL173" s="104">
        <v>0</v>
      </c>
      <c r="AM173" s="104">
        <f t="shared" si="2"/>
        <v>1029</v>
      </c>
      <c r="AN173" s="104">
        <v>0</v>
      </c>
      <c r="AO173" s="104">
        <v>0</v>
      </c>
      <c r="AP173" s="104">
        <v>7370</v>
      </c>
      <c r="AQ173" s="104">
        <v>0</v>
      </c>
      <c r="AR173" s="189">
        <v>7370</v>
      </c>
      <c r="AS173" s="189">
        <v>172775</v>
      </c>
      <c r="AT173" s="189">
        <v>31369</v>
      </c>
      <c r="AU173" s="189">
        <v>31369</v>
      </c>
    </row>
    <row r="174" spans="1:47" x14ac:dyDescent="0.2">
      <c r="A174" s="96" t="s">
        <v>859</v>
      </c>
      <c r="B174" t="s">
        <v>518</v>
      </c>
      <c r="C174" t="s">
        <v>860</v>
      </c>
      <c r="D174" s="77">
        <v>1663</v>
      </c>
      <c r="E174" s="77">
        <v>0</v>
      </c>
      <c r="F174" s="77">
        <v>0</v>
      </c>
      <c r="G174" s="77">
        <v>33907</v>
      </c>
      <c r="H174" s="77">
        <v>33907</v>
      </c>
      <c r="I174" s="77">
        <v>0</v>
      </c>
      <c r="J174" s="77">
        <v>0</v>
      </c>
      <c r="K174" s="77">
        <v>0</v>
      </c>
      <c r="L174" s="77">
        <v>22910</v>
      </c>
      <c r="M174" s="77">
        <v>15580</v>
      </c>
      <c r="N174" s="77">
        <v>8700</v>
      </c>
      <c r="O174" s="77">
        <v>14210</v>
      </c>
      <c r="P174" s="77">
        <v>14220</v>
      </c>
      <c r="Q174" s="77">
        <v>10</v>
      </c>
      <c r="R174" s="77">
        <v>0</v>
      </c>
      <c r="S174" s="188">
        <v>25100</v>
      </c>
      <c r="T174" s="188">
        <v>25100</v>
      </c>
      <c r="U174" s="77">
        <v>2259</v>
      </c>
      <c r="V174" s="77">
        <v>1278</v>
      </c>
      <c r="W174" s="77">
        <v>2259</v>
      </c>
      <c r="X174" s="77">
        <v>0</v>
      </c>
      <c r="Y174" s="77">
        <v>0</v>
      </c>
      <c r="Z174" s="77">
        <v>0</v>
      </c>
      <c r="AA174" s="77">
        <v>0</v>
      </c>
      <c r="AB174" s="188">
        <v>1902</v>
      </c>
      <c r="AC174" s="188">
        <v>1902</v>
      </c>
      <c r="AD174" s="188">
        <v>0</v>
      </c>
      <c r="AE174" s="77">
        <v>15590</v>
      </c>
      <c r="AF174" s="77">
        <v>1029</v>
      </c>
      <c r="AG174" s="27">
        <v>0</v>
      </c>
      <c r="AH174" s="27">
        <v>0</v>
      </c>
      <c r="AI174" s="27">
        <v>0</v>
      </c>
      <c r="AJ174" s="27">
        <v>1029</v>
      </c>
      <c r="AK174" s="27">
        <v>0</v>
      </c>
      <c r="AL174" s="27">
        <v>0</v>
      </c>
      <c r="AM174" s="27">
        <f t="shared" si="2"/>
        <v>1029</v>
      </c>
      <c r="AN174" s="27">
        <v>0</v>
      </c>
      <c r="AO174" s="27">
        <v>0</v>
      </c>
      <c r="AP174" s="27">
        <v>5224</v>
      </c>
      <c r="AQ174" s="27">
        <v>0</v>
      </c>
      <c r="AR174" s="190">
        <v>5224</v>
      </c>
      <c r="AS174" s="190">
        <v>121965</v>
      </c>
      <c r="AT174" s="190">
        <v>18486</v>
      </c>
      <c r="AU174" s="190">
        <v>18486</v>
      </c>
    </row>
    <row r="175" spans="1:47" x14ac:dyDescent="0.2">
      <c r="A175" s="96" t="s">
        <v>861</v>
      </c>
      <c r="B175" t="s">
        <v>518</v>
      </c>
      <c r="C175" t="s">
        <v>862</v>
      </c>
      <c r="D175" s="78">
        <v>1664</v>
      </c>
      <c r="E175" s="78">
        <v>0</v>
      </c>
      <c r="F175" s="82">
        <v>0</v>
      </c>
      <c r="G175" s="78">
        <v>42704</v>
      </c>
      <c r="H175" s="78">
        <v>42704</v>
      </c>
      <c r="I175" s="78">
        <v>0</v>
      </c>
      <c r="J175" s="78">
        <v>0</v>
      </c>
      <c r="K175" s="78">
        <v>0</v>
      </c>
      <c r="L175" s="78">
        <v>32100</v>
      </c>
      <c r="M175" s="78">
        <v>22180</v>
      </c>
      <c r="N175" s="78">
        <v>32000</v>
      </c>
      <c r="O175" s="78">
        <v>100</v>
      </c>
      <c r="P175" s="78">
        <v>0</v>
      </c>
      <c r="Q175" s="78">
        <v>5300</v>
      </c>
      <c r="R175" s="78">
        <v>0</v>
      </c>
      <c r="S175" s="187">
        <v>15620</v>
      </c>
      <c r="T175" s="187">
        <v>10220</v>
      </c>
      <c r="U175" s="78">
        <v>3162</v>
      </c>
      <c r="V175" s="78">
        <v>1830</v>
      </c>
      <c r="W175" s="78">
        <v>1420</v>
      </c>
      <c r="X175" s="78">
        <v>1742</v>
      </c>
      <c r="Y175" s="78">
        <v>0</v>
      </c>
      <c r="Z175" s="78">
        <v>448</v>
      </c>
      <c r="AA175" s="78">
        <v>0</v>
      </c>
      <c r="AB175" s="187">
        <v>1516</v>
      </c>
      <c r="AC175" s="187">
        <v>1078</v>
      </c>
      <c r="AD175" s="187">
        <v>0</v>
      </c>
      <c r="AE175" s="78">
        <v>29400</v>
      </c>
      <c r="AF175" s="78">
        <v>1029</v>
      </c>
      <c r="AG175" s="104">
        <v>0</v>
      </c>
      <c r="AH175" s="104">
        <v>0</v>
      </c>
      <c r="AI175" s="104">
        <v>0</v>
      </c>
      <c r="AJ175" s="104">
        <v>1029</v>
      </c>
      <c r="AK175" s="104">
        <v>0</v>
      </c>
      <c r="AL175" s="104">
        <v>0</v>
      </c>
      <c r="AM175" s="104">
        <f t="shared" si="2"/>
        <v>1029</v>
      </c>
      <c r="AN175" s="104">
        <v>0</v>
      </c>
      <c r="AO175" s="104">
        <v>0</v>
      </c>
      <c r="AP175" s="104">
        <v>6533</v>
      </c>
      <c r="AQ175" s="104">
        <v>6533</v>
      </c>
      <c r="AR175" s="104">
        <v>0</v>
      </c>
      <c r="AS175" s="189">
        <v>153122</v>
      </c>
      <c r="AT175" s="189">
        <v>25036</v>
      </c>
      <c r="AU175" s="189">
        <v>25036</v>
      </c>
    </row>
    <row r="176" spans="1:47" x14ac:dyDescent="0.2">
      <c r="A176" s="96" t="s">
        <v>863</v>
      </c>
      <c r="B176" t="s">
        <v>518</v>
      </c>
      <c r="C176" t="s">
        <v>864</v>
      </c>
      <c r="D176" s="77">
        <v>1665</v>
      </c>
      <c r="E176" s="77">
        <v>23</v>
      </c>
      <c r="F176" s="77">
        <v>0</v>
      </c>
      <c r="G176" s="77">
        <v>43059</v>
      </c>
      <c r="H176" s="77">
        <v>43059</v>
      </c>
      <c r="I176" s="77">
        <v>0</v>
      </c>
      <c r="J176" s="77">
        <v>0</v>
      </c>
      <c r="K176" s="77">
        <v>0</v>
      </c>
      <c r="L176" s="77">
        <v>38535</v>
      </c>
      <c r="M176" s="77">
        <v>29550</v>
      </c>
      <c r="N176" s="77">
        <v>38535</v>
      </c>
      <c r="O176" s="77">
        <v>0</v>
      </c>
      <c r="P176" s="77">
        <v>0</v>
      </c>
      <c r="Q176" s="77">
        <v>4190</v>
      </c>
      <c r="R176" s="77">
        <v>0</v>
      </c>
      <c r="S176" s="188">
        <v>7625</v>
      </c>
      <c r="T176" s="188">
        <v>3435</v>
      </c>
      <c r="U176" s="77">
        <v>3645</v>
      </c>
      <c r="V176" s="77">
        <v>2448</v>
      </c>
      <c r="W176" s="77">
        <v>3645</v>
      </c>
      <c r="X176" s="77">
        <v>0</v>
      </c>
      <c r="Y176" s="77">
        <v>352</v>
      </c>
      <c r="Z176" s="77">
        <v>352</v>
      </c>
      <c r="AA176" s="77">
        <v>0</v>
      </c>
      <c r="AB176" s="77">
        <v>6</v>
      </c>
      <c r="AC176" s="77">
        <v>6</v>
      </c>
      <c r="AD176" s="77">
        <v>0</v>
      </c>
      <c r="AE176" s="77">
        <v>34800</v>
      </c>
      <c r="AF176" s="77">
        <v>1029</v>
      </c>
      <c r="AG176" s="27">
        <v>1029</v>
      </c>
      <c r="AH176" s="27">
        <v>1029</v>
      </c>
      <c r="AI176" s="27">
        <v>0</v>
      </c>
      <c r="AJ176" s="27">
        <v>0</v>
      </c>
      <c r="AK176" s="27">
        <v>0</v>
      </c>
      <c r="AL176" s="27">
        <v>0</v>
      </c>
      <c r="AM176" s="27">
        <f t="shared" si="2"/>
        <v>0</v>
      </c>
      <c r="AN176" s="27">
        <v>0</v>
      </c>
      <c r="AO176" s="27">
        <v>0</v>
      </c>
      <c r="AP176" s="27">
        <v>6601</v>
      </c>
      <c r="AQ176" s="27">
        <v>6601</v>
      </c>
      <c r="AR176" s="27">
        <v>0</v>
      </c>
      <c r="AS176" s="190">
        <v>154254</v>
      </c>
      <c r="AT176" s="190">
        <v>24748</v>
      </c>
      <c r="AU176" s="190">
        <v>24748</v>
      </c>
    </row>
    <row r="177" spans="1:47" x14ac:dyDescent="0.2">
      <c r="A177" s="96" t="s">
        <v>865</v>
      </c>
      <c r="B177" t="s">
        <v>518</v>
      </c>
      <c r="C177" t="s">
        <v>866</v>
      </c>
      <c r="D177" s="78">
        <v>1667</v>
      </c>
      <c r="E177" s="78">
        <v>14</v>
      </c>
      <c r="F177" s="82">
        <v>0</v>
      </c>
      <c r="G177" s="78">
        <v>18543</v>
      </c>
      <c r="H177" s="78">
        <v>18543</v>
      </c>
      <c r="I177" s="78">
        <v>0</v>
      </c>
      <c r="J177" s="78">
        <v>0</v>
      </c>
      <c r="K177" s="78">
        <v>0</v>
      </c>
      <c r="L177" s="78">
        <v>9475</v>
      </c>
      <c r="M177" s="78">
        <v>6140</v>
      </c>
      <c r="N177" s="78">
        <v>8500</v>
      </c>
      <c r="O177" s="78">
        <v>975</v>
      </c>
      <c r="P177" s="78">
        <v>1455</v>
      </c>
      <c r="Q177" s="78">
        <v>480</v>
      </c>
      <c r="R177" s="78">
        <v>0</v>
      </c>
      <c r="S177" s="187">
        <v>3515</v>
      </c>
      <c r="T177" s="187">
        <v>3515</v>
      </c>
      <c r="U177" s="78">
        <v>962</v>
      </c>
      <c r="V177" s="78">
        <v>515</v>
      </c>
      <c r="W177" s="78">
        <v>962</v>
      </c>
      <c r="X177" s="78">
        <v>0</v>
      </c>
      <c r="Y177" s="78">
        <v>38</v>
      </c>
      <c r="Z177" s="78">
        <v>38</v>
      </c>
      <c r="AA177" s="78">
        <v>0</v>
      </c>
      <c r="AB177" s="78">
        <v>228</v>
      </c>
      <c r="AC177" s="78">
        <v>228</v>
      </c>
      <c r="AD177" s="78">
        <v>0</v>
      </c>
      <c r="AE177" s="78">
        <v>6760</v>
      </c>
      <c r="AF177" s="78">
        <v>789</v>
      </c>
      <c r="AG177" s="104">
        <v>0</v>
      </c>
      <c r="AH177" s="104">
        <v>0</v>
      </c>
      <c r="AI177" s="104">
        <v>0</v>
      </c>
      <c r="AJ177" s="104">
        <v>789</v>
      </c>
      <c r="AK177" s="104">
        <v>0</v>
      </c>
      <c r="AL177" s="104">
        <v>0</v>
      </c>
      <c r="AM177" s="104">
        <f t="shared" si="2"/>
        <v>789</v>
      </c>
      <c r="AN177" s="104">
        <v>0</v>
      </c>
      <c r="AO177" s="104">
        <v>0</v>
      </c>
      <c r="AP177" s="104">
        <v>2899</v>
      </c>
      <c r="AQ177" s="104">
        <v>2899</v>
      </c>
      <c r="AR177" s="104">
        <v>0</v>
      </c>
      <c r="AS177" s="189">
        <v>66367</v>
      </c>
      <c r="AT177" s="189">
        <v>8352</v>
      </c>
      <c r="AU177" s="189">
        <v>8352</v>
      </c>
    </row>
    <row r="178" spans="1:47" x14ac:dyDescent="0.2">
      <c r="A178" s="96" t="s">
        <v>867</v>
      </c>
      <c r="B178" t="s">
        <v>518</v>
      </c>
      <c r="C178" t="s">
        <v>868</v>
      </c>
      <c r="D178" s="77">
        <v>1668</v>
      </c>
      <c r="E178" s="77">
        <v>0</v>
      </c>
      <c r="F178" s="77">
        <v>0</v>
      </c>
      <c r="G178" s="77">
        <v>42637</v>
      </c>
      <c r="H178" s="77">
        <v>42637</v>
      </c>
      <c r="I178" s="77">
        <v>0</v>
      </c>
      <c r="J178" s="77">
        <v>0</v>
      </c>
      <c r="K178" s="77">
        <v>0</v>
      </c>
      <c r="L178" s="77">
        <v>44940</v>
      </c>
      <c r="M178" s="77">
        <v>35890</v>
      </c>
      <c r="N178" s="77">
        <v>44940</v>
      </c>
      <c r="O178" s="77">
        <v>0</v>
      </c>
      <c r="P178" s="77">
        <v>8890</v>
      </c>
      <c r="Q178" s="77">
        <v>8890</v>
      </c>
      <c r="R178" s="77">
        <v>0</v>
      </c>
      <c r="S178" s="188">
        <v>4880</v>
      </c>
      <c r="T178" s="188">
        <v>4880</v>
      </c>
      <c r="U178" s="77">
        <v>4171</v>
      </c>
      <c r="V178" s="77">
        <v>2971</v>
      </c>
      <c r="W178" s="77">
        <v>2655</v>
      </c>
      <c r="X178" s="77">
        <v>1516</v>
      </c>
      <c r="Y178" s="77">
        <v>1567</v>
      </c>
      <c r="Z178" s="77">
        <v>727</v>
      </c>
      <c r="AA178" s="77">
        <v>0</v>
      </c>
      <c r="AB178" s="77">
        <v>0</v>
      </c>
      <c r="AC178" s="77">
        <v>51</v>
      </c>
      <c r="AD178" s="77">
        <v>0</v>
      </c>
      <c r="AE178" s="77">
        <v>44780</v>
      </c>
      <c r="AF178" s="77">
        <v>1029</v>
      </c>
      <c r="AG178" s="27">
        <v>0</v>
      </c>
      <c r="AH178" s="27">
        <v>0</v>
      </c>
      <c r="AI178" s="27">
        <v>0</v>
      </c>
      <c r="AJ178" s="27">
        <v>1029</v>
      </c>
      <c r="AK178" s="27">
        <v>0</v>
      </c>
      <c r="AL178" s="27">
        <v>0</v>
      </c>
      <c r="AM178" s="27">
        <f t="shared" si="2"/>
        <v>1029</v>
      </c>
      <c r="AN178" s="27">
        <v>0</v>
      </c>
      <c r="AO178" s="27">
        <v>0</v>
      </c>
      <c r="AP178" s="27">
        <v>6509</v>
      </c>
      <c r="AQ178" s="27">
        <v>0</v>
      </c>
      <c r="AR178" s="190">
        <v>6509</v>
      </c>
      <c r="AS178" s="190">
        <v>154417</v>
      </c>
      <c r="AT178" s="190">
        <v>26366</v>
      </c>
      <c r="AU178" s="190">
        <v>26366</v>
      </c>
    </row>
    <row r="179" spans="1:47" x14ac:dyDescent="0.2">
      <c r="A179" s="96" t="s">
        <v>869</v>
      </c>
      <c r="B179" t="s">
        <v>518</v>
      </c>
      <c r="C179" t="s">
        <v>870</v>
      </c>
      <c r="D179" s="78">
        <v>1691</v>
      </c>
      <c r="E179" s="78">
        <v>0</v>
      </c>
      <c r="F179" s="82">
        <v>0</v>
      </c>
      <c r="G179" s="78">
        <v>64830</v>
      </c>
      <c r="H179" s="78">
        <v>17631</v>
      </c>
      <c r="I179" s="78">
        <v>47199</v>
      </c>
      <c r="J179" s="78">
        <v>47199</v>
      </c>
      <c r="K179" s="78">
        <v>0</v>
      </c>
      <c r="L179" s="78">
        <v>53405</v>
      </c>
      <c r="M179" s="78">
        <v>31910</v>
      </c>
      <c r="N179" s="78">
        <v>44080</v>
      </c>
      <c r="O179" s="78">
        <v>9325</v>
      </c>
      <c r="P179" s="78">
        <v>15965</v>
      </c>
      <c r="Q179" s="78">
        <v>6640</v>
      </c>
      <c r="R179" s="78">
        <v>0</v>
      </c>
      <c r="S179" s="78">
        <v>0</v>
      </c>
      <c r="T179" s="78">
        <v>0</v>
      </c>
      <c r="U179" s="78">
        <v>5558</v>
      </c>
      <c r="V179" s="78">
        <v>2636</v>
      </c>
      <c r="W179" s="78">
        <v>1389</v>
      </c>
      <c r="X179" s="78">
        <v>4169</v>
      </c>
      <c r="Y179" s="78">
        <v>2323</v>
      </c>
      <c r="Z179" s="78">
        <v>562</v>
      </c>
      <c r="AA179" s="78">
        <v>0</v>
      </c>
      <c r="AB179" s="78">
        <v>471</v>
      </c>
      <c r="AC179" s="78">
        <v>0</v>
      </c>
      <c r="AD179" s="78">
        <v>0</v>
      </c>
      <c r="AE179" s="78">
        <v>39350</v>
      </c>
      <c r="AF179" s="78">
        <v>1269</v>
      </c>
      <c r="AG179" s="104">
        <v>0</v>
      </c>
      <c r="AH179" s="104">
        <v>0</v>
      </c>
      <c r="AI179" s="104">
        <v>0</v>
      </c>
      <c r="AJ179" s="104">
        <v>1269</v>
      </c>
      <c r="AK179" s="104">
        <v>0</v>
      </c>
      <c r="AL179" s="104">
        <v>0</v>
      </c>
      <c r="AM179" s="104">
        <f t="shared" si="2"/>
        <v>1269</v>
      </c>
      <c r="AN179" s="104">
        <v>0</v>
      </c>
      <c r="AO179" s="104">
        <v>0</v>
      </c>
      <c r="AP179" s="104">
        <v>9762</v>
      </c>
      <c r="AQ179" s="104">
        <v>9762</v>
      </c>
      <c r="AR179" s="104">
        <v>0</v>
      </c>
      <c r="AS179" s="189">
        <v>233992</v>
      </c>
      <c r="AT179" s="189">
        <v>46110</v>
      </c>
      <c r="AU179" s="189">
        <v>46110</v>
      </c>
    </row>
    <row r="180" spans="1:47" x14ac:dyDescent="0.2">
      <c r="A180" s="96" t="s">
        <v>871</v>
      </c>
      <c r="B180" t="s">
        <v>518</v>
      </c>
      <c r="C180" t="s">
        <v>872</v>
      </c>
      <c r="D180" s="77">
        <v>1692</v>
      </c>
      <c r="E180" s="77">
        <v>0</v>
      </c>
      <c r="F180" s="77">
        <v>0</v>
      </c>
      <c r="G180" s="77">
        <v>91763</v>
      </c>
      <c r="H180" s="77">
        <v>4700</v>
      </c>
      <c r="I180" s="77">
        <v>87063</v>
      </c>
      <c r="J180" s="77">
        <v>49716</v>
      </c>
      <c r="K180" s="188">
        <v>37347</v>
      </c>
      <c r="L180" s="77">
        <v>92600</v>
      </c>
      <c r="M180" s="77">
        <v>59290</v>
      </c>
      <c r="N180" s="77">
        <v>76800</v>
      </c>
      <c r="O180" s="77">
        <v>15800</v>
      </c>
      <c r="P180" s="77">
        <v>29680</v>
      </c>
      <c r="Q180" s="77">
        <v>13880</v>
      </c>
      <c r="R180" s="77">
        <v>0</v>
      </c>
      <c r="S180" s="188">
        <v>19280</v>
      </c>
      <c r="T180" s="188">
        <v>19280</v>
      </c>
      <c r="U180" s="77">
        <v>9397</v>
      </c>
      <c r="V180" s="77">
        <v>4891</v>
      </c>
      <c r="W180" s="77">
        <v>2717</v>
      </c>
      <c r="X180" s="77">
        <v>6680</v>
      </c>
      <c r="Y180" s="77">
        <v>3534</v>
      </c>
      <c r="Z180" s="77">
        <v>1162</v>
      </c>
      <c r="AA180" s="77">
        <v>0</v>
      </c>
      <c r="AB180" s="77">
        <v>0</v>
      </c>
      <c r="AC180" s="77">
        <v>777</v>
      </c>
      <c r="AD180" s="77">
        <v>0</v>
      </c>
      <c r="AE180" s="77">
        <v>73870</v>
      </c>
      <c r="AF180" s="77">
        <v>1050</v>
      </c>
      <c r="AG180" s="27">
        <v>0</v>
      </c>
      <c r="AH180" s="27">
        <v>0</v>
      </c>
      <c r="AI180" s="27">
        <v>0</v>
      </c>
      <c r="AJ180" s="27">
        <v>1050</v>
      </c>
      <c r="AK180" s="27">
        <v>0</v>
      </c>
      <c r="AL180" s="27">
        <v>0</v>
      </c>
      <c r="AM180" s="27">
        <f t="shared" si="2"/>
        <v>1050</v>
      </c>
      <c r="AN180" s="27">
        <v>0</v>
      </c>
      <c r="AO180" s="27">
        <v>0</v>
      </c>
      <c r="AP180" s="27">
        <v>13549</v>
      </c>
      <c r="AQ180" s="27">
        <v>0</v>
      </c>
      <c r="AR180" s="190">
        <v>13549</v>
      </c>
      <c r="AS180" s="190">
        <v>333907</v>
      </c>
      <c r="AT180" s="190">
        <v>74596</v>
      </c>
      <c r="AU180" s="190">
        <v>20139</v>
      </c>
    </row>
    <row r="181" spans="1:47" x14ac:dyDescent="0.2">
      <c r="A181" s="96" t="s">
        <v>873</v>
      </c>
      <c r="B181" t="s">
        <v>518</v>
      </c>
      <c r="C181" t="s">
        <v>874</v>
      </c>
      <c r="D181" s="78">
        <v>1693</v>
      </c>
      <c r="E181" s="78">
        <v>0</v>
      </c>
      <c r="F181" s="82">
        <v>0</v>
      </c>
      <c r="G181" s="78">
        <v>32849</v>
      </c>
      <c r="H181" s="78">
        <v>3200</v>
      </c>
      <c r="I181" s="78">
        <v>29649</v>
      </c>
      <c r="J181" s="78">
        <v>29649</v>
      </c>
      <c r="K181" s="78">
        <v>0</v>
      </c>
      <c r="L181" s="78">
        <v>20965</v>
      </c>
      <c r="M181" s="78">
        <v>14020</v>
      </c>
      <c r="N181" s="78">
        <v>18090</v>
      </c>
      <c r="O181" s="78">
        <v>2875</v>
      </c>
      <c r="P181" s="78">
        <v>0</v>
      </c>
      <c r="Q181" s="78">
        <v>3610</v>
      </c>
      <c r="R181" s="78">
        <v>0</v>
      </c>
      <c r="S181" s="187">
        <v>11640</v>
      </c>
      <c r="T181" s="187">
        <v>5155</v>
      </c>
      <c r="U181" s="78">
        <v>2083</v>
      </c>
      <c r="V181" s="78">
        <v>1150</v>
      </c>
      <c r="W181" s="78">
        <v>1478</v>
      </c>
      <c r="X181" s="78">
        <v>605</v>
      </c>
      <c r="Y181" s="78">
        <v>321</v>
      </c>
      <c r="Z181" s="78">
        <v>321</v>
      </c>
      <c r="AA181" s="78">
        <v>0</v>
      </c>
      <c r="AB181" s="78">
        <v>605</v>
      </c>
      <c r="AC181" s="78">
        <v>0</v>
      </c>
      <c r="AD181" s="78">
        <v>0</v>
      </c>
      <c r="AE181" s="78">
        <v>17630</v>
      </c>
      <c r="AF181" s="78">
        <v>789</v>
      </c>
      <c r="AG181" s="104">
        <v>0</v>
      </c>
      <c r="AH181" s="104">
        <v>0</v>
      </c>
      <c r="AI181" s="104">
        <v>0</v>
      </c>
      <c r="AJ181" s="104">
        <v>789</v>
      </c>
      <c r="AK181" s="104">
        <v>0</v>
      </c>
      <c r="AL181" s="104">
        <v>0</v>
      </c>
      <c r="AM181" s="104">
        <f t="shared" si="2"/>
        <v>789</v>
      </c>
      <c r="AN181" s="104">
        <v>0</v>
      </c>
      <c r="AO181" s="104">
        <v>0</v>
      </c>
      <c r="AP181" s="104">
        <v>5064</v>
      </c>
      <c r="AQ181" s="104">
        <v>5064</v>
      </c>
      <c r="AR181" s="104">
        <v>0</v>
      </c>
      <c r="AS181" s="189">
        <v>118540</v>
      </c>
      <c r="AT181" s="189">
        <v>17890</v>
      </c>
      <c r="AU181" s="189">
        <v>17890</v>
      </c>
    </row>
    <row r="182" spans="1:47" x14ac:dyDescent="0.2">
      <c r="A182" s="96" t="s">
        <v>875</v>
      </c>
      <c r="B182" t="s">
        <v>518</v>
      </c>
      <c r="C182" t="s">
        <v>876</v>
      </c>
      <c r="D182" s="77">
        <v>1694</v>
      </c>
      <c r="E182" s="77">
        <v>0</v>
      </c>
      <c r="F182" s="77">
        <v>0</v>
      </c>
      <c r="G182" s="77">
        <v>32488</v>
      </c>
      <c r="H182" s="77">
        <v>0</v>
      </c>
      <c r="I182" s="77">
        <v>32488</v>
      </c>
      <c r="J182" s="77">
        <v>28971</v>
      </c>
      <c r="K182" s="188">
        <v>3517</v>
      </c>
      <c r="L182" s="77">
        <v>16110</v>
      </c>
      <c r="M182" s="77">
        <v>9530</v>
      </c>
      <c r="N182" s="77">
        <v>13900</v>
      </c>
      <c r="O182" s="77">
        <v>2210</v>
      </c>
      <c r="P182" s="77">
        <v>0</v>
      </c>
      <c r="Q182" s="77">
        <v>1620</v>
      </c>
      <c r="R182" s="77">
        <v>0</v>
      </c>
      <c r="S182" s="188">
        <v>10150</v>
      </c>
      <c r="T182" s="188">
        <v>6320</v>
      </c>
      <c r="U182" s="77">
        <v>1678</v>
      </c>
      <c r="V182" s="77">
        <v>793</v>
      </c>
      <c r="W182" s="77">
        <v>800</v>
      </c>
      <c r="X182" s="77">
        <v>878</v>
      </c>
      <c r="Y182" s="77">
        <v>0</v>
      </c>
      <c r="Z182" s="77">
        <v>138</v>
      </c>
      <c r="AA182" s="77">
        <v>0</v>
      </c>
      <c r="AB182" s="77">
        <v>62</v>
      </c>
      <c r="AC182" s="77">
        <v>453</v>
      </c>
      <c r="AD182" s="77">
        <v>0</v>
      </c>
      <c r="AE182" s="77">
        <v>11150</v>
      </c>
      <c r="AF182" s="77">
        <v>789</v>
      </c>
      <c r="AG182" s="27">
        <v>0</v>
      </c>
      <c r="AH182" s="27">
        <v>0</v>
      </c>
      <c r="AI182" s="27">
        <v>0</v>
      </c>
      <c r="AJ182" s="27">
        <v>789</v>
      </c>
      <c r="AK182" s="27">
        <v>0</v>
      </c>
      <c r="AL182" s="27">
        <v>0</v>
      </c>
      <c r="AM182" s="27">
        <f t="shared" si="2"/>
        <v>789</v>
      </c>
      <c r="AN182" s="27">
        <v>0</v>
      </c>
      <c r="AO182" s="27">
        <v>0</v>
      </c>
      <c r="AP182" s="27">
        <v>5039</v>
      </c>
      <c r="AQ182" s="27">
        <v>0</v>
      </c>
      <c r="AR182" s="190">
        <v>5039</v>
      </c>
      <c r="AS182" s="190">
        <v>116481</v>
      </c>
      <c r="AT182" s="190">
        <v>15933</v>
      </c>
      <c r="AU182" s="190">
        <v>15933</v>
      </c>
    </row>
    <row r="183" spans="1:47" x14ac:dyDescent="0.2">
      <c r="A183" s="96" t="s">
        <v>877</v>
      </c>
      <c r="B183" t="s">
        <v>878</v>
      </c>
      <c r="C183">
        <v>0</v>
      </c>
      <c r="D183" s="78">
        <v>2000</v>
      </c>
      <c r="E183" s="78">
        <v>0</v>
      </c>
      <c r="F183" s="82">
        <v>0</v>
      </c>
      <c r="G183" s="78">
        <v>5855578</v>
      </c>
      <c r="H183" s="78">
        <v>4175578</v>
      </c>
      <c r="I183" s="78">
        <v>1680000</v>
      </c>
      <c r="J183" s="78">
        <v>533689</v>
      </c>
      <c r="K183" s="187">
        <v>1146311</v>
      </c>
      <c r="L183" s="78">
        <v>0</v>
      </c>
      <c r="M183" s="78">
        <v>0</v>
      </c>
      <c r="N183" s="78">
        <v>0</v>
      </c>
      <c r="O183" s="78">
        <v>0</v>
      </c>
      <c r="P183" s="78">
        <v>0</v>
      </c>
      <c r="Q183" s="78">
        <v>0</v>
      </c>
      <c r="R183" s="78">
        <v>0</v>
      </c>
      <c r="S183" s="78">
        <v>0</v>
      </c>
      <c r="T183" s="78">
        <v>0</v>
      </c>
      <c r="U183" s="78">
        <v>0</v>
      </c>
      <c r="V183" s="78">
        <v>0</v>
      </c>
      <c r="W183" s="78">
        <v>0</v>
      </c>
      <c r="X183" s="78">
        <v>0</v>
      </c>
      <c r="Y183" s="78">
        <v>0</v>
      </c>
      <c r="Z183" s="78">
        <v>0</v>
      </c>
      <c r="AA183" s="78">
        <v>0</v>
      </c>
      <c r="AB183" s="78">
        <v>0</v>
      </c>
      <c r="AC183" s="78">
        <v>0</v>
      </c>
      <c r="AD183" s="78">
        <v>0</v>
      </c>
      <c r="AE183" s="78">
        <v>0</v>
      </c>
      <c r="AF183" s="78">
        <v>0</v>
      </c>
      <c r="AG183" s="104">
        <v>0</v>
      </c>
      <c r="AH183" s="104">
        <v>0</v>
      </c>
      <c r="AI183" s="104">
        <v>0</v>
      </c>
      <c r="AJ183" s="104">
        <v>0</v>
      </c>
      <c r="AK183" s="104">
        <v>0</v>
      </c>
      <c r="AL183" s="104">
        <v>0</v>
      </c>
      <c r="AM183" s="104">
        <f t="shared" si="2"/>
        <v>0</v>
      </c>
      <c r="AN183" s="104">
        <v>0</v>
      </c>
      <c r="AO183" s="104">
        <v>0</v>
      </c>
      <c r="AP183" s="104">
        <v>906680</v>
      </c>
      <c r="AQ183" s="104">
        <v>0</v>
      </c>
      <c r="AR183" s="189">
        <v>906680</v>
      </c>
      <c r="AS183" s="189">
        <v>17598800</v>
      </c>
      <c r="AT183" s="104">
        <v>0</v>
      </c>
      <c r="AU183" s="104">
        <v>0</v>
      </c>
    </row>
    <row r="184" spans="1:47" x14ac:dyDescent="0.2">
      <c r="A184" s="96" t="s">
        <v>879</v>
      </c>
      <c r="B184" t="s">
        <v>878</v>
      </c>
      <c r="C184" t="s">
        <v>880</v>
      </c>
      <c r="D184" s="77">
        <v>2201</v>
      </c>
      <c r="E184" s="77">
        <v>0</v>
      </c>
      <c r="F184" s="77">
        <v>0</v>
      </c>
      <c r="G184" s="77">
        <v>787715</v>
      </c>
      <c r="H184" s="77">
        <v>787715</v>
      </c>
      <c r="I184" s="77">
        <v>0</v>
      </c>
      <c r="J184" s="77">
        <v>0</v>
      </c>
      <c r="K184" s="77">
        <v>0</v>
      </c>
      <c r="L184" s="77">
        <v>1369150</v>
      </c>
      <c r="M184" s="77">
        <v>1004810</v>
      </c>
      <c r="N184" s="77">
        <v>1369150</v>
      </c>
      <c r="O184" s="77">
        <v>0</v>
      </c>
      <c r="P184" s="77">
        <v>236210</v>
      </c>
      <c r="Q184" s="77">
        <v>236210</v>
      </c>
      <c r="R184" s="77">
        <v>0</v>
      </c>
      <c r="S184" s="188">
        <v>282290</v>
      </c>
      <c r="T184" s="188">
        <v>282290</v>
      </c>
      <c r="U184" s="77">
        <v>131984</v>
      </c>
      <c r="V184" s="77">
        <v>83246</v>
      </c>
      <c r="W184" s="77">
        <v>40759</v>
      </c>
      <c r="X184" s="77">
        <v>91225</v>
      </c>
      <c r="Y184" s="77">
        <v>53476</v>
      </c>
      <c r="Z184" s="77">
        <v>19697</v>
      </c>
      <c r="AA184" s="77">
        <v>0</v>
      </c>
      <c r="AB184" s="77">
        <v>0</v>
      </c>
      <c r="AC184" s="188">
        <v>10802</v>
      </c>
      <c r="AD184" s="188">
        <v>0</v>
      </c>
      <c r="AE184" s="77">
        <v>1241940</v>
      </c>
      <c r="AF184" s="77">
        <v>9429</v>
      </c>
      <c r="AG184" s="27">
        <v>0</v>
      </c>
      <c r="AH184" s="27">
        <v>0</v>
      </c>
      <c r="AI184" s="27">
        <v>0</v>
      </c>
      <c r="AJ184" s="27">
        <v>9429</v>
      </c>
      <c r="AK184" s="27">
        <v>0</v>
      </c>
      <c r="AL184" s="27">
        <v>0</v>
      </c>
      <c r="AM184" s="27">
        <f t="shared" si="2"/>
        <v>9429</v>
      </c>
      <c r="AN184" s="27">
        <v>0</v>
      </c>
      <c r="AO184" s="27">
        <v>0</v>
      </c>
      <c r="AP184" s="27">
        <v>117837</v>
      </c>
      <c r="AQ184" s="27">
        <v>0</v>
      </c>
      <c r="AR184" s="190">
        <v>117837</v>
      </c>
      <c r="AS184" s="190">
        <v>2894186</v>
      </c>
      <c r="AT184" s="190">
        <v>917049</v>
      </c>
      <c r="AU184" s="190">
        <v>917049</v>
      </c>
    </row>
    <row r="185" spans="1:47" x14ac:dyDescent="0.2">
      <c r="A185" s="96" t="s">
        <v>881</v>
      </c>
      <c r="B185" t="s">
        <v>878</v>
      </c>
      <c r="C185" t="s">
        <v>882</v>
      </c>
      <c r="D185" s="78">
        <v>2202</v>
      </c>
      <c r="E185" s="78">
        <v>0</v>
      </c>
      <c r="F185" s="82">
        <v>0</v>
      </c>
      <c r="G185" s="78">
        <v>541472</v>
      </c>
      <c r="H185" s="78">
        <v>541472</v>
      </c>
      <c r="I185" s="78">
        <v>0</v>
      </c>
      <c r="J185" s="78">
        <v>0</v>
      </c>
      <c r="K185" s="78">
        <v>0</v>
      </c>
      <c r="L185" s="78">
        <v>821435</v>
      </c>
      <c r="M185" s="78">
        <v>609550</v>
      </c>
      <c r="N185" s="78">
        <v>821435</v>
      </c>
      <c r="O185" s="78">
        <v>0</v>
      </c>
      <c r="P185" s="78">
        <v>138570</v>
      </c>
      <c r="Q185" s="78">
        <v>138570</v>
      </c>
      <c r="R185" s="78">
        <v>0</v>
      </c>
      <c r="S185" s="187">
        <v>271105</v>
      </c>
      <c r="T185" s="187">
        <v>271105</v>
      </c>
      <c r="U185" s="78">
        <v>78559</v>
      </c>
      <c r="V185" s="78">
        <v>50413</v>
      </c>
      <c r="W185" s="78">
        <v>46083</v>
      </c>
      <c r="X185" s="78">
        <v>32476</v>
      </c>
      <c r="Y185" s="78">
        <v>44188</v>
      </c>
      <c r="Z185" s="78">
        <v>11712</v>
      </c>
      <c r="AA185" s="78">
        <v>0</v>
      </c>
      <c r="AB185" s="187">
        <v>18528</v>
      </c>
      <c r="AC185" s="187">
        <v>18528</v>
      </c>
      <c r="AD185" s="187">
        <v>0</v>
      </c>
      <c r="AE185" s="78">
        <v>748500</v>
      </c>
      <c r="AF185" s="78">
        <v>6549</v>
      </c>
      <c r="AG185" s="104">
        <v>0</v>
      </c>
      <c r="AH185" s="104">
        <v>0</v>
      </c>
      <c r="AI185" s="104">
        <v>0</v>
      </c>
      <c r="AJ185" s="104">
        <v>6549</v>
      </c>
      <c r="AK185" s="104">
        <v>0</v>
      </c>
      <c r="AL185" s="104">
        <v>0</v>
      </c>
      <c r="AM185" s="104">
        <f t="shared" si="2"/>
        <v>6549</v>
      </c>
      <c r="AN185" s="104">
        <v>0</v>
      </c>
      <c r="AO185" s="104">
        <v>0</v>
      </c>
      <c r="AP185" s="104">
        <v>81880</v>
      </c>
      <c r="AQ185" s="104">
        <v>0</v>
      </c>
      <c r="AR185" s="189">
        <v>81880</v>
      </c>
      <c r="AS185" s="189">
        <v>2011436</v>
      </c>
      <c r="AT185" s="189">
        <v>576853</v>
      </c>
      <c r="AU185" s="189">
        <v>576853</v>
      </c>
    </row>
    <row r="186" spans="1:47" x14ac:dyDescent="0.2">
      <c r="A186" s="96" t="s">
        <v>883</v>
      </c>
      <c r="B186" t="s">
        <v>878</v>
      </c>
      <c r="C186" t="s">
        <v>884</v>
      </c>
      <c r="D186" s="77">
        <v>2203</v>
      </c>
      <c r="E186" s="77">
        <v>0</v>
      </c>
      <c r="F186" s="77">
        <v>0</v>
      </c>
      <c r="G186" s="77">
        <v>613856</v>
      </c>
      <c r="H186" s="77">
        <v>75000</v>
      </c>
      <c r="I186" s="77">
        <v>538856</v>
      </c>
      <c r="J186" s="77">
        <v>538856</v>
      </c>
      <c r="K186" s="77">
        <v>0</v>
      </c>
      <c r="L186" s="77">
        <v>1053360</v>
      </c>
      <c r="M186" s="77">
        <v>752840</v>
      </c>
      <c r="N186" s="77">
        <v>954000</v>
      </c>
      <c r="O186" s="77">
        <v>99360</v>
      </c>
      <c r="P186" s="77">
        <v>252250</v>
      </c>
      <c r="Q186" s="77">
        <v>152890</v>
      </c>
      <c r="R186" s="77">
        <v>0</v>
      </c>
      <c r="S186" s="188">
        <v>304750</v>
      </c>
      <c r="T186" s="188">
        <v>304750</v>
      </c>
      <c r="U186" s="77">
        <v>102665</v>
      </c>
      <c r="V186" s="77">
        <v>62378</v>
      </c>
      <c r="W186" s="77">
        <v>60000</v>
      </c>
      <c r="X186" s="77">
        <v>42665</v>
      </c>
      <c r="Y186" s="77">
        <v>43854</v>
      </c>
      <c r="Z186" s="77">
        <v>12813</v>
      </c>
      <c r="AA186" s="77">
        <v>0</v>
      </c>
      <c r="AB186" s="188">
        <v>24724</v>
      </c>
      <c r="AC186" s="188">
        <v>20324</v>
      </c>
      <c r="AD186" s="188">
        <v>0</v>
      </c>
      <c r="AE186" s="77">
        <v>905790</v>
      </c>
      <c r="AF186" s="77">
        <v>7989</v>
      </c>
      <c r="AG186" s="27">
        <v>0</v>
      </c>
      <c r="AH186" s="27">
        <v>0</v>
      </c>
      <c r="AI186" s="27">
        <v>0</v>
      </c>
      <c r="AJ186" s="27">
        <v>7989</v>
      </c>
      <c r="AK186" s="27">
        <v>0</v>
      </c>
      <c r="AL186" s="27">
        <v>0</v>
      </c>
      <c r="AM186" s="27">
        <f t="shared" si="2"/>
        <v>7989</v>
      </c>
      <c r="AN186" s="27">
        <v>0</v>
      </c>
      <c r="AO186" s="27">
        <v>0</v>
      </c>
      <c r="AP186" s="27">
        <v>91476</v>
      </c>
      <c r="AQ186" s="27">
        <v>0</v>
      </c>
      <c r="AR186" s="190">
        <v>91476</v>
      </c>
      <c r="AS186" s="190">
        <v>2280895</v>
      </c>
      <c r="AT186" s="190">
        <v>742712</v>
      </c>
      <c r="AU186" s="190">
        <v>742712</v>
      </c>
    </row>
    <row r="187" spans="1:47" x14ac:dyDescent="0.2">
      <c r="A187" s="96" t="s">
        <v>885</v>
      </c>
      <c r="B187" t="s">
        <v>878</v>
      </c>
      <c r="C187" t="s">
        <v>886</v>
      </c>
      <c r="D187" s="78">
        <v>2204</v>
      </c>
      <c r="E187" s="78">
        <v>0</v>
      </c>
      <c r="F187" s="82">
        <v>0</v>
      </c>
      <c r="G187" s="78">
        <v>120267</v>
      </c>
      <c r="H187" s="78">
        <v>120267</v>
      </c>
      <c r="I187" s="78">
        <v>0</v>
      </c>
      <c r="J187" s="78">
        <v>0</v>
      </c>
      <c r="K187" s="78">
        <v>0</v>
      </c>
      <c r="L187" s="78">
        <v>141180</v>
      </c>
      <c r="M187" s="78">
        <v>100160</v>
      </c>
      <c r="N187" s="78">
        <v>139000</v>
      </c>
      <c r="O187" s="78">
        <v>2180</v>
      </c>
      <c r="P187" s="78">
        <v>24610</v>
      </c>
      <c r="Q187" s="78">
        <v>22430</v>
      </c>
      <c r="R187" s="78">
        <v>0</v>
      </c>
      <c r="S187" s="187">
        <v>36750</v>
      </c>
      <c r="T187" s="187">
        <v>36750</v>
      </c>
      <c r="U187" s="78">
        <v>13714</v>
      </c>
      <c r="V187" s="78">
        <v>8248</v>
      </c>
      <c r="W187" s="78">
        <v>5350</v>
      </c>
      <c r="X187" s="78">
        <v>8364</v>
      </c>
      <c r="Y187" s="78">
        <v>9489</v>
      </c>
      <c r="Z187" s="78">
        <v>1918</v>
      </c>
      <c r="AA187" s="78">
        <v>0</v>
      </c>
      <c r="AB187" s="78">
        <v>881</v>
      </c>
      <c r="AC187" s="187">
        <v>1404</v>
      </c>
      <c r="AD187" s="187">
        <v>0</v>
      </c>
      <c r="AE187" s="78">
        <v>122590</v>
      </c>
      <c r="AF187" s="78">
        <v>1989</v>
      </c>
      <c r="AG187" s="104">
        <v>0</v>
      </c>
      <c r="AH187" s="104">
        <v>0</v>
      </c>
      <c r="AI187" s="104">
        <v>0</v>
      </c>
      <c r="AJ187" s="104">
        <v>1989</v>
      </c>
      <c r="AK187" s="104">
        <v>0</v>
      </c>
      <c r="AL187" s="104">
        <v>0</v>
      </c>
      <c r="AM187" s="104">
        <f t="shared" si="2"/>
        <v>1989</v>
      </c>
      <c r="AN187" s="104">
        <v>0</v>
      </c>
      <c r="AO187" s="104">
        <v>0</v>
      </c>
      <c r="AP187" s="104">
        <v>18421</v>
      </c>
      <c r="AQ187" s="104">
        <v>18421</v>
      </c>
      <c r="AR187" s="104">
        <v>0</v>
      </c>
      <c r="AS187" s="189">
        <v>447392</v>
      </c>
      <c r="AT187" s="189">
        <v>112815</v>
      </c>
      <c r="AU187" s="189">
        <v>112815</v>
      </c>
    </row>
    <row r="188" spans="1:47" x14ac:dyDescent="0.2">
      <c r="A188" s="96" t="s">
        <v>887</v>
      </c>
      <c r="B188" t="s">
        <v>878</v>
      </c>
      <c r="C188" t="s">
        <v>888</v>
      </c>
      <c r="D188" s="77">
        <v>2205</v>
      </c>
      <c r="E188" s="77">
        <v>0</v>
      </c>
      <c r="F188" s="77">
        <v>0</v>
      </c>
      <c r="G188" s="77">
        <v>203251</v>
      </c>
      <c r="H188" s="77">
        <v>203251</v>
      </c>
      <c r="I188" s="77">
        <v>0</v>
      </c>
      <c r="J188" s="77">
        <v>0</v>
      </c>
      <c r="K188" s="77">
        <v>0</v>
      </c>
      <c r="L188" s="77">
        <v>285015</v>
      </c>
      <c r="M188" s="77">
        <v>221710</v>
      </c>
      <c r="N188" s="77">
        <v>270000</v>
      </c>
      <c r="O188" s="77">
        <v>15015</v>
      </c>
      <c r="P188" s="77">
        <v>61165</v>
      </c>
      <c r="Q188" s="77">
        <v>46150</v>
      </c>
      <c r="R188" s="77">
        <v>0</v>
      </c>
      <c r="S188" s="188">
        <v>83865</v>
      </c>
      <c r="T188" s="188">
        <v>83865</v>
      </c>
      <c r="U188" s="77">
        <v>26765</v>
      </c>
      <c r="V188" s="77">
        <v>18383</v>
      </c>
      <c r="W188" s="77">
        <v>4822</v>
      </c>
      <c r="X188" s="77">
        <v>21943</v>
      </c>
      <c r="Y188" s="77">
        <v>4448</v>
      </c>
      <c r="Z188" s="77">
        <v>3887</v>
      </c>
      <c r="AA188" s="77">
        <v>0</v>
      </c>
      <c r="AB188" s="77">
        <v>0</v>
      </c>
      <c r="AC188" s="188">
        <v>5934</v>
      </c>
      <c r="AD188" s="188">
        <v>0</v>
      </c>
      <c r="AE188" s="77">
        <v>267860</v>
      </c>
      <c r="AF188" s="77">
        <v>2709</v>
      </c>
      <c r="AG188" s="27">
        <v>0</v>
      </c>
      <c r="AH188" s="27">
        <v>0</v>
      </c>
      <c r="AI188" s="27">
        <v>0</v>
      </c>
      <c r="AJ188" s="27">
        <v>2709</v>
      </c>
      <c r="AK188" s="27">
        <v>0</v>
      </c>
      <c r="AL188" s="27">
        <v>0</v>
      </c>
      <c r="AM188" s="27">
        <f t="shared" si="2"/>
        <v>2709</v>
      </c>
      <c r="AN188" s="27">
        <v>0</v>
      </c>
      <c r="AO188" s="27">
        <v>0</v>
      </c>
      <c r="AP188" s="27">
        <v>31273</v>
      </c>
      <c r="AQ188" s="27">
        <v>0</v>
      </c>
      <c r="AR188" s="190">
        <v>31273</v>
      </c>
      <c r="AS188" s="190">
        <v>742729</v>
      </c>
      <c r="AT188" s="190">
        <v>181744</v>
      </c>
      <c r="AU188" s="190">
        <v>181744</v>
      </c>
    </row>
    <row r="189" spans="1:47" x14ac:dyDescent="0.2">
      <c r="A189" s="96" t="s">
        <v>889</v>
      </c>
      <c r="B189" t="s">
        <v>878</v>
      </c>
      <c r="C189" t="s">
        <v>890</v>
      </c>
      <c r="D189" s="78">
        <v>2206</v>
      </c>
      <c r="E189" s="78">
        <v>0</v>
      </c>
      <c r="F189" s="82">
        <v>0</v>
      </c>
      <c r="G189" s="78">
        <v>216287</v>
      </c>
      <c r="H189" s="78">
        <v>6287</v>
      </c>
      <c r="I189" s="78">
        <v>210000</v>
      </c>
      <c r="J189" s="78">
        <v>210000</v>
      </c>
      <c r="K189" s="78">
        <v>0</v>
      </c>
      <c r="L189" s="78">
        <v>276900</v>
      </c>
      <c r="M189" s="78">
        <v>197440</v>
      </c>
      <c r="N189" s="78">
        <v>270000</v>
      </c>
      <c r="O189" s="78">
        <v>6900</v>
      </c>
      <c r="P189" s="78">
        <v>45170</v>
      </c>
      <c r="Q189" s="78">
        <v>38270</v>
      </c>
      <c r="R189" s="78">
        <v>0</v>
      </c>
      <c r="S189" s="187">
        <v>88880</v>
      </c>
      <c r="T189" s="187">
        <v>88880</v>
      </c>
      <c r="U189" s="78">
        <v>26968</v>
      </c>
      <c r="V189" s="78">
        <v>16348</v>
      </c>
      <c r="W189" s="78">
        <v>11801</v>
      </c>
      <c r="X189" s="78">
        <v>15167</v>
      </c>
      <c r="Y189" s="78">
        <v>9132</v>
      </c>
      <c r="Z189" s="78">
        <v>3188</v>
      </c>
      <c r="AA189" s="78">
        <v>0</v>
      </c>
      <c r="AB189" s="78">
        <v>0</v>
      </c>
      <c r="AC189" s="187">
        <v>6071</v>
      </c>
      <c r="AD189" s="187">
        <v>0</v>
      </c>
      <c r="AE189" s="78">
        <v>235740</v>
      </c>
      <c r="AF189" s="78">
        <v>2709</v>
      </c>
      <c r="AG189" s="104">
        <v>0</v>
      </c>
      <c r="AH189" s="104">
        <v>0</v>
      </c>
      <c r="AI189" s="104">
        <v>0</v>
      </c>
      <c r="AJ189" s="104">
        <v>2709</v>
      </c>
      <c r="AK189" s="104">
        <v>0</v>
      </c>
      <c r="AL189" s="104">
        <v>0</v>
      </c>
      <c r="AM189" s="104">
        <f t="shared" si="2"/>
        <v>2709</v>
      </c>
      <c r="AN189" s="104">
        <v>0</v>
      </c>
      <c r="AO189" s="104">
        <v>0</v>
      </c>
      <c r="AP189" s="104">
        <v>32957</v>
      </c>
      <c r="AQ189" s="104">
        <v>32957</v>
      </c>
      <c r="AR189" s="104">
        <v>0</v>
      </c>
      <c r="AS189" s="189">
        <v>802222</v>
      </c>
      <c r="AT189" s="189">
        <v>211692</v>
      </c>
      <c r="AU189" s="189">
        <v>211692</v>
      </c>
    </row>
    <row r="190" spans="1:47" x14ac:dyDescent="0.2">
      <c r="A190" s="96" t="s">
        <v>891</v>
      </c>
      <c r="B190" t="s">
        <v>878</v>
      </c>
      <c r="C190" t="s">
        <v>892</v>
      </c>
      <c r="D190" s="77">
        <v>2207</v>
      </c>
      <c r="E190" s="77">
        <v>0</v>
      </c>
      <c r="F190" s="77">
        <v>0</v>
      </c>
      <c r="G190" s="77">
        <v>124125</v>
      </c>
      <c r="H190" s="77">
        <v>124125</v>
      </c>
      <c r="I190" s="77">
        <v>0</v>
      </c>
      <c r="J190" s="77">
        <v>0</v>
      </c>
      <c r="K190" s="77">
        <v>0</v>
      </c>
      <c r="L190" s="77">
        <v>163140</v>
      </c>
      <c r="M190" s="77">
        <v>108750</v>
      </c>
      <c r="N190" s="77">
        <v>163140</v>
      </c>
      <c r="O190" s="77">
        <v>0</v>
      </c>
      <c r="P190" s="77">
        <v>17560</v>
      </c>
      <c r="Q190" s="77">
        <v>17560</v>
      </c>
      <c r="R190" s="77">
        <v>0</v>
      </c>
      <c r="S190" s="188">
        <v>14090</v>
      </c>
      <c r="T190" s="188">
        <v>14090</v>
      </c>
      <c r="U190" s="77">
        <v>16259</v>
      </c>
      <c r="V190" s="77">
        <v>8936</v>
      </c>
      <c r="W190" s="77">
        <v>3860</v>
      </c>
      <c r="X190" s="77">
        <v>12399</v>
      </c>
      <c r="Y190" s="77">
        <v>6937</v>
      </c>
      <c r="Z190" s="77">
        <v>1472</v>
      </c>
      <c r="AA190" s="77">
        <v>0</v>
      </c>
      <c r="AB190" s="77">
        <v>0</v>
      </c>
      <c r="AC190" s="77">
        <v>0</v>
      </c>
      <c r="AD190" s="77">
        <v>0</v>
      </c>
      <c r="AE190" s="77">
        <v>126310</v>
      </c>
      <c r="AF190" s="77">
        <v>2469</v>
      </c>
      <c r="AG190" s="27">
        <v>0</v>
      </c>
      <c r="AH190" s="27">
        <v>0</v>
      </c>
      <c r="AI190" s="27">
        <v>0</v>
      </c>
      <c r="AJ190" s="27">
        <v>2469</v>
      </c>
      <c r="AK190" s="27">
        <v>0</v>
      </c>
      <c r="AL190" s="27">
        <v>0</v>
      </c>
      <c r="AM190" s="27">
        <f t="shared" si="2"/>
        <v>2469</v>
      </c>
      <c r="AN190" s="27">
        <v>0</v>
      </c>
      <c r="AO190" s="27">
        <v>0</v>
      </c>
      <c r="AP190" s="27">
        <v>18793</v>
      </c>
      <c r="AQ190" s="27">
        <v>18793</v>
      </c>
      <c r="AR190" s="27">
        <v>0</v>
      </c>
      <c r="AS190" s="190">
        <v>453119</v>
      </c>
      <c r="AT190" s="190">
        <v>130470</v>
      </c>
      <c r="AU190" s="190">
        <v>130470</v>
      </c>
    </row>
    <row r="191" spans="1:47" x14ac:dyDescent="0.2">
      <c r="A191" s="96" t="s">
        <v>893</v>
      </c>
      <c r="B191" t="s">
        <v>878</v>
      </c>
      <c r="C191" t="s">
        <v>894</v>
      </c>
      <c r="D191" s="78">
        <v>2208</v>
      </c>
      <c r="E191" s="78">
        <v>0</v>
      </c>
      <c r="F191" s="82">
        <v>0</v>
      </c>
      <c r="G191" s="78">
        <v>191513</v>
      </c>
      <c r="H191" s="78">
        <v>163925</v>
      </c>
      <c r="I191" s="78">
        <v>27588</v>
      </c>
      <c r="J191" s="78">
        <v>27588</v>
      </c>
      <c r="K191" s="78">
        <v>0</v>
      </c>
      <c r="L191" s="78">
        <v>270275</v>
      </c>
      <c r="M191" s="78">
        <v>199830</v>
      </c>
      <c r="N191" s="78">
        <v>270200</v>
      </c>
      <c r="O191" s="78">
        <v>75</v>
      </c>
      <c r="P191" s="78">
        <v>46285</v>
      </c>
      <c r="Q191" s="78">
        <v>46210</v>
      </c>
      <c r="R191" s="78">
        <v>0</v>
      </c>
      <c r="S191" s="187">
        <v>66665</v>
      </c>
      <c r="T191" s="187">
        <v>66665</v>
      </c>
      <c r="U191" s="78">
        <v>25943</v>
      </c>
      <c r="V191" s="78">
        <v>16541</v>
      </c>
      <c r="W191" s="78">
        <v>13116</v>
      </c>
      <c r="X191" s="78">
        <v>12827</v>
      </c>
      <c r="Y191" s="78">
        <v>16015</v>
      </c>
      <c r="Z191" s="78">
        <v>3892</v>
      </c>
      <c r="AA191" s="78">
        <v>0</v>
      </c>
      <c r="AB191" s="78">
        <v>0</v>
      </c>
      <c r="AC191" s="187">
        <v>4294</v>
      </c>
      <c r="AD191" s="187">
        <v>0</v>
      </c>
      <c r="AE191" s="78">
        <v>246010</v>
      </c>
      <c r="AF191" s="78">
        <v>2250</v>
      </c>
      <c r="AG191" s="104">
        <v>2250</v>
      </c>
      <c r="AH191" s="104">
        <v>2250</v>
      </c>
      <c r="AI191" s="104">
        <v>0</v>
      </c>
      <c r="AJ191" s="104">
        <v>0</v>
      </c>
      <c r="AK191" s="104">
        <v>0</v>
      </c>
      <c r="AL191" s="104">
        <v>0</v>
      </c>
      <c r="AM191" s="104">
        <f t="shared" si="2"/>
        <v>0</v>
      </c>
      <c r="AN191" s="104">
        <v>0</v>
      </c>
      <c r="AO191" s="104">
        <v>0</v>
      </c>
      <c r="AP191" s="104">
        <v>29174</v>
      </c>
      <c r="AQ191" s="104">
        <v>29174</v>
      </c>
      <c r="AR191" s="104">
        <v>0</v>
      </c>
      <c r="AS191" s="189">
        <v>691176</v>
      </c>
      <c r="AT191" s="189">
        <v>189039</v>
      </c>
      <c r="AU191" s="189">
        <v>189039</v>
      </c>
    </row>
    <row r="192" spans="1:47" x14ac:dyDescent="0.2">
      <c r="A192" s="96" t="s">
        <v>895</v>
      </c>
      <c r="B192" t="s">
        <v>878</v>
      </c>
      <c r="C192" t="s">
        <v>896</v>
      </c>
      <c r="D192" s="77">
        <v>2209</v>
      </c>
      <c r="E192" s="77">
        <v>0</v>
      </c>
      <c r="F192" s="77">
        <v>0</v>
      </c>
      <c r="G192" s="77">
        <v>119136</v>
      </c>
      <c r="H192" s="77">
        <v>119136</v>
      </c>
      <c r="I192" s="77">
        <v>0</v>
      </c>
      <c r="J192" s="77">
        <v>0</v>
      </c>
      <c r="K192" s="77">
        <v>0</v>
      </c>
      <c r="L192" s="77">
        <v>149015</v>
      </c>
      <c r="M192" s="77">
        <v>114270</v>
      </c>
      <c r="N192" s="77">
        <v>149015</v>
      </c>
      <c r="O192" s="77">
        <v>0</v>
      </c>
      <c r="P192" s="77">
        <v>27220</v>
      </c>
      <c r="Q192" s="77">
        <v>27220</v>
      </c>
      <c r="R192" s="77">
        <v>0</v>
      </c>
      <c r="S192" s="188">
        <v>66275</v>
      </c>
      <c r="T192" s="188">
        <v>66275</v>
      </c>
      <c r="U192" s="77">
        <v>13987</v>
      </c>
      <c r="V192" s="77">
        <v>9448</v>
      </c>
      <c r="W192" s="77">
        <v>3363</v>
      </c>
      <c r="X192" s="77">
        <v>10624</v>
      </c>
      <c r="Y192" s="77">
        <v>5801</v>
      </c>
      <c r="Z192" s="77">
        <v>2285</v>
      </c>
      <c r="AA192" s="77">
        <v>0</v>
      </c>
      <c r="AB192" s="77">
        <v>0</v>
      </c>
      <c r="AC192" s="188">
        <v>4644</v>
      </c>
      <c r="AD192" s="188">
        <v>0</v>
      </c>
      <c r="AE192" s="77">
        <v>141490</v>
      </c>
      <c r="AF192" s="77">
        <v>1989</v>
      </c>
      <c r="AG192" s="27">
        <v>0</v>
      </c>
      <c r="AH192" s="27">
        <v>0</v>
      </c>
      <c r="AI192" s="27">
        <v>0</v>
      </c>
      <c r="AJ192" s="27">
        <v>1989</v>
      </c>
      <c r="AK192" s="27">
        <v>0</v>
      </c>
      <c r="AL192" s="27">
        <v>0</v>
      </c>
      <c r="AM192" s="27">
        <f t="shared" si="2"/>
        <v>1989</v>
      </c>
      <c r="AN192" s="27">
        <v>0</v>
      </c>
      <c r="AO192" s="27">
        <v>0</v>
      </c>
      <c r="AP192" s="27">
        <v>18971</v>
      </c>
      <c r="AQ192" s="27">
        <v>18971</v>
      </c>
      <c r="AR192" s="27">
        <v>0</v>
      </c>
      <c r="AS192" s="190">
        <v>445692</v>
      </c>
      <c r="AT192" s="190">
        <v>114288</v>
      </c>
      <c r="AU192" s="190">
        <v>114288</v>
      </c>
    </row>
    <row r="193" spans="1:47" x14ac:dyDescent="0.2">
      <c r="A193" s="96" t="s">
        <v>897</v>
      </c>
      <c r="B193" t="s">
        <v>878</v>
      </c>
      <c r="C193" t="s">
        <v>898</v>
      </c>
      <c r="D193" s="78">
        <v>2210</v>
      </c>
      <c r="E193" s="78">
        <v>0</v>
      </c>
      <c r="F193" s="82">
        <v>0</v>
      </c>
      <c r="G193" s="78">
        <v>115631</v>
      </c>
      <c r="H193" s="78">
        <v>115631</v>
      </c>
      <c r="I193" s="78">
        <v>0</v>
      </c>
      <c r="J193" s="78">
        <v>0</v>
      </c>
      <c r="K193" s="78">
        <v>0</v>
      </c>
      <c r="L193" s="78">
        <v>126770</v>
      </c>
      <c r="M193" s="78">
        <v>89310</v>
      </c>
      <c r="N193" s="78">
        <v>123000</v>
      </c>
      <c r="O193" s="78">
        <v>3770</v>
      </c>
      <c r="P193" s="78">
        <v>23870</v>
      </c>
      <c r="Q193" s="78">
        <v>20100</v>
      </c>
      <c r="R193" s="78">
        <v>0</v>
      </c>
      <c r="S193" s="187">
        <v>39030</v>
      </c>
      <c r="T193" s="187">
        <v>39030</v>
      </c>
      <c r="U193" s="78">
        <v>12322</v>
      </c>
      <c r="V193" s="78">
        <v>7363</v>
      </c>
      <c r="W193" s="78">
        <v>12318</v>
      </c>
      <c r="X193" s="78">
        <v>4</v>
      </c>
      <c r="Y193" s="78">
        <v>0</v>
      </c>
      <c r="Z193" s="78">
        <v>1690</v>
      </c>
      <c r="AA193" s="78">
        <v>0</v>
      </c>
      <c r="AB193" s="187">
        <v>1800</v>
      </c>
      <c r="AC193" s="187">
        <v>1926</v>
      </c>
      <c r="AD193" s="187">
        <v>0</v>
      </c>
      <c r="AE193" s="78">
        <v>109410</v>
      </c>
      <c r="AF193" s="78">
        <v>1749</v>
      </c>
      <c r="AG193" s="104">
        <v>0</v>
      </c>
      <c r="AH193" s="104">
        <v>0</v>
      </c>
      <c r="AI193" s="104">
        <v>0</v>
      </c>
      <c r="AJ193" s="104">
        <v>1749</v>
      </c>
      <c r="AK193" s="104">
        <v>0</v>
      </c>
      <c r="AL193" s="104">
        <v>0</v>
      </c>
      <c r="AM193" s="104">
        <f t="shared" si="2"/>
        <v>1749</v>
      </c>
      <c r="AN193" s="104">
        <v>0</v>
      </c>
      <c r="AO193" s="104">
        <v>0</v>
      </c>
      <c r="AP193" s="104">
        <v>17588</v>
      </c>
      <c r="AQ193" s="104">
        <v>0</v>
      </c>
      <c r="AR193" s="189">
        <v>17588</v>
      </c>
      <c r="AS193" s="189">
        <v>432840</v>
      </c>
      <c r="AT193" s="189">
        <v>113036</v>
      </c>
      <c r="AU193" s="189">
        <v>113036</v>
      </c>
    </row>
    <row r="194" spans="1:47" x14ac:dyDescent="0.2">
      <c r="A194" s="96" t="s">
        <v>899</v>
      </c>
      <c r="B194" t="s">
        <v>878</v>
      </c>
      <c r="C194" t="s">
        <v>900</v>
      </c>
      <c r="D194" s="77">
        <v>2301</v>
      </c>
      <c r="E194" s="77">
        <v>0</v>
      </c>
      <c r="F194" s="77">
        <v>0</v>
      </c>
      <c r="G194" s="77">
        <v>50191</v>
      </c>
      <c r="H194" s="77">
        <v>0</v>
      </c>
      <c r="I194" s="77">
        <v>50191</v>
      </c>
      <c r="J194" s="77">
        <v>50191</v>
      </c>
      <c r="K194" s="77">
        <v>0</v>
      </c>
      <c r="L194" s="77">
        <v>52200</v>
      </c>
      <c r="M194" s="77">
        <v>39360</v>
      </c>
      <c r="N194" s="77">
        <v>50900</v>
      </c>
      <c r="O194" s="77">
        <v>1300</v>
      </c>
      <c r="P194" s="77">
        <v>9160</v>
      </c>
      <c r="Q194" s="77">
        <v>7860</v>
      </c>
      <c r="R194" s="77">
        <v>0</v>
      </c>
      <c r="S194" s="188">
        <v>24780</v>
      </c>
      <c r="T194" s="188">
        <v>24780</v>
      </c>
      <c r="U194" s="77">
        <v>4963</v>
      </c>
      <c r="V194" s="77">
        <v>3253</v>
      </c>
      <c r="W194" s="77">
        <v>2000</v>
      </c>
      <c r="X194" s="77">
        <v>2963</v>
      </c>
      <c r="Y194" s="77">
        <v>1480</v>
      </c>
      <c r="Z194" s="77">
        <v>670</v>
      </c>
      <c r="AA194" s="77">
        <v>0</v>
      </c>
      <c r="AB194" s="77">
        <v>710</v>
      </c>
      <c r="AC194" s="188">
        <v>1647</v>
      </c>
      <c r="AD194" s="188">
        <v>0</v>
      </c>
      <c r="AE194" s="77">
        <v>47220</v>
      </c>
      <c r="AF194" s="77">
        <v>570</v>
      </c>
      <c r="AG194" s="27">
        <v>0</v>
      </c>
      <c r="AH194" s="27">
        <v>0</v>
      </c>
      <c r="AI194" s="27">
        <v>0</v>
      </c>
      <c r="AJ194" s="27">
        <v>570</v>
      </c>
      <c r="AK194" s="27">
        <v>0</v>
      </c>
      <c r="AL194" s="27">
        <v>0</v>
      </c>
      <c r="AM194" s="27">
        <f t="shared" si="2"/>
        <v>570</v>
      </c>
      <c r="AN194" s="27">
        <v>0</v>
      </c>
      <c r="AO194" s="27">
        <v>0</v>
      </c>
      <c r="AP194" s="27">
        <v>7813</v>
      </c>
      <c r="AQ194" s="27">
        <v>7813</v>
      </c>
      <c r="AR194" s="27">
        <v>0</v>
      </c>
      <c r="AS194" s="190">
        <v>185478</v>
      </c>
      <c r="AT194" s="190">
        <v>38960</v>
      </c>
      <c r="AU194" s="190">
        <v>38960</v>
      </c>
    </row>
    <row r="195" spans="1:47" x14ac:dyDescent="0.2">
      <c r="A195" s="96" t="s">
        <v>901</v>
      </c>
      <c r="B195" t="s">
        <v>878</v>
      </c>
      <c r="C195" t="s">
        <v>902</v>
      </c>
      <c r="D195" s="78">
        <v>2303</v>
      </c>
      <c r="E195" s="78">
        <v>0</v>
      </c>
      <c r="F195" s="82">
        <v>0</v>
      </c>
      <c r="G195" s="78">
        <v>17062</v>
      </c>
      <c r="H195" s="78">
        <v>17062</v>
      </c>
      <c r="I195" s="78">
        <v>0</v>
      </c>
      <c r="J195" s="78">
        <v>0</v>
      </c>
      <c r="K195" s="78">
        <v>0</v>
      </c>
      <c r="L195" s="78">
        <v>17450</v>
      </c>
      <c r="M195" s="78">
        <v>15050</v>
      </c>
      <c r="N195" s="78">
        <v>17450</v>
      </c>
      <c r="O195" s="78">
        <v>0</v>
      </c>
      <c r="P195" s="78">
        <v>2970</v>
      </c>
      <c r="Q195" s="78">
        <v>2970</v>
      </c>
      <c r="R195" s="78">
        <v>0</v>
      </c>
      <c r="S195" s="187">
        <v>3800</v>
      </c>
      <c r="T195" s="187">
        <v>3800</v>
      </c>
      <c r="U195" s="78">
        <v>1560</v>
      </c>
      <c r="V195" s="78">
        <v>1251</v>
      </c>
      <c r="W195" s="78">
        <v>884</v>
      </c>
      <c r="X195" s="78">
        <v>676</v>
      </c>
      <c r="Y195" s="78">
        <v>925</v>
      </c>
      <c r="Z195" s="78">
        <v>249</v>
      </c>
      <c r="AA195" s="78">
        <v>0</v>
      </c>
      <c r="AB195" s="78">
        <v>303</v>
      </c>
      <c r="AC195" s="78">
        <v>303</v>
      </c>
      <c r="AD195" s="78">
        <v>0</v>
      </c>
      <c r="AE195" s="78">
        <v>18020</v>
      </c>
      <c r="AF195" s="78">
        <v>789</v>
      </c>
      <c r="AG195" s="104">
        <v>0</v>
      </c>
      <c r="AH195" s="104">
        <v>0</v>
      </c>
      <c r="AI195" s="104">
        <v>0</v>
      </c>
      <c r="AJ195" s="104">
        <v>789</v>
      </c>
      <c r="AK195" s="104">
        <v>0</v>
      </c>
      <c r="AL195" s="104">
        <v>0</v>
      </c>
      <c r="AM195" s="104">
        <f t="shared" ref="AM195:AM258" si="3">IF(OR(AG195&lt;&gt;0,AL195&lt;&gt;0),0,AF195)</f>
        <v>789</v>
      </c>
      <c r="AN195" s="104">
        <v>0</v>
      </c>
      <c r="AO195" s="104">
        <v>0</v>
      </c>
      <c r="AP195" s="104">
        <v>2730</v>
      </c>
      <c r="AQ195" s="104">
        <v>2730</v>
      </c>
      <c r="AR195" s="104">
        <v>0</v>
      </c>
      <c r="AS195" s="189">
        <v>62312</v>
      </c>
      <c r="AT195" s="189">
        <v>8214</v>
      </c>
      <c r="AU195" s="189">
        <v>8214</v>
      </c>
    </row>
    <row r="196" spans="1:47" x14ac:dyDescent="0.2">
      <c r="A196" s="96" t="s">
        <v>903</v>
      </c>
      <c r="B196" t="s">
        <v>878</v>
      </c>
      <c r="C196" t="s">
        <v>904</v>
      </c>
      <c r="D196" s="77">
        <v>2304</v>
      </c>
      <c r="E196" s="77">
        <v>0</v>
      </c>
      <c r="F196" s="77">
        <v>0</v>
      </c>
      <c r="G196" s="77">
        <v>17651</v>
      </c>
      <c r="H196" s="77">
        <v>17651</v>
      </c>
      <c r="I196" s="77">
        <v>0</v>
      </c>
      <c r="J196" s="77">
        <v>0</v>
      </c>
      <c r="K196" s="77">
        <v>0</v>
      </c>
      <c r="L196" s="77">
        <v>12130</v>
      </c>
      <c r="M196" s="77">
        <v>9020</v>
      </c>
      <c r="N196" s="77">
        <v>12130</v>
      </c>
      <c r="O196" s="77">
        <v>0</v>
      </c>
      <c r="P196" s="77">
        <v>2310</v>
      </c>
      <c r="Q196" s="77">
        <v>2310</v>
      </c>
      <c r="R196" s="77">
        <v>0</v>
      </c>
      <c r="S196" s="188">
        <v>3390</v>
      </c>
      <c r="T196" s="188">
        <v>3390</v>
      </c>
      <c r="U196" s="77">
        <v>1146</v>
      </c>
      <c r="V196" s="77">
        <v>735</v>
      </c>
      <c r="W196" s="77">
        <v>1146</v>
      </c>
      <c r="X196" s="77">
        <v>0</v>
      </c>
      <c r="Y196" s="77">
        <v>190</v>
      </c>
      <c r="Z196" s="77">
        <v>206</v>
      </c>
      <c r="AA196" s="77">
        <v>0</v>
      </c>
      <c r="AB196" s="77">
        <v>0</v>
      </c>
      <c r="AC196" s="77">
        <v>117</v>
      </c>
      <c r="AD196" s="77">
        <v>0</v>
      </c>
      <c r="AE196" s="77">
        <v>11330</v>
      </c>
      <c r="AF196" s="77">
        <v>789</v>
      </c>
      <c r="AG196" s="27">
        <v>0</v>
      </c>
      <c r="AH196" s="27">
        <v>0</v>
      </c>
      <c r="AI196" s="27">
        <v>0</v>
      </c>
      <c r="AJ196" s="27">
        <v>789</v>
      </c>
      <c r="AK196" s="27">
        <v>0</v>
      </c>
      <c r="AL196" s="27">
        <v>0</v>
      </c>
      <c r="AM196" s="27">
        <f t="shared" si="3"/>
        <v>789</v>
      </c>
      <c r="AN196" s="27">
        <v>0</v>
      </c>
      <c r="AO196" s="27">
        <v>0</v>
      </c>
      <c r="AP196" s="27">
        <v>2803</v>
      </c>
      <c r="AQ196" s="27">
        <v>2803</v>
      </c>
      <c r="AR196" s="27">
        <v>0</v>
      </c>
      <c r="AS196" s="190">
        <v>64564</v>
      </c>
      <c r="AT196" s="190">
        <v>9831</v>
      </c>
      <c r="AU196" s="190">
        <v>800</v>
      </c>
    </row>
    <row r="197" spans="1:47" x14ac:dyDescent="0.2">
      <c r="A197" s="96" t="s">
        <v>905</v>
      </c>
      <c r="B197" t="s">
        <v>878</v>
      </c>
      <c r="C197" t="s">
        <v>906</v>
      </c>
      <c r="D197" s="78">
        <v>2307</v>
      </c>
      <c r="E197" s="78">
        <v>0</v>
      </c>
      <c r="F197" s="82">
        <v>0</v>
      </c>
      <c r="G197" s="78">
        <v>34379</v>
      </c>
      <c r="H197" s="78">
        <v>17157</v>
      </c>
      <c r="I197" s="78">
        <v>17222</v>
      </c>
      <c r="J197" s="78">
        <v>17222</v>
      </c>
      <c r="K197" s="78">
        <v>0</v>
      </c>
      <c r="L197" s="78">
        <v>33885</v>
      </c>
      <c r="M197" s="78">
        <v>28080</v>
      </c>
      <c r="N197" s="78">
        <v>33885</v>
      </c>
      <c r="O197" s="78">
        <v>0</v>
      </c>
      <c r="P197" s="78">
        <v>6500</v>
      </c>
      <c r="Q197" s="78">
        <v>6500</v>
      </c>
      <c r="R197" s="78">
        <v>0</v>
      </c>
      <c r="S197" s="78">
        <v>0</v>
      </c>
      <c r="T197" s="78">
        <v>0</v>
      </c>
      <c r="U197" s="78">
        <v>3088</v>
      </c>
      <c r="V197" s="78">
        <v>2335</v>
      </c>
      <c r="W197" s="78">
        <v>2401</v>
      </c>
      <c r="X197" s="78">
        <v>687</v>
      </c>
      <c r="Y197" s="78">
        <v>1227</v>
      </c>
      <c r="Z197" s="78">
        <v>540</v>
      </c>
      <c r="AA197" s="78">
        <v>0</v>
      </c>
      <c r="AB197" s="78">
        <v>0</v>
      </c>
      <c r="AC197" s="78">
        <v>0</v>
      </c>
      <c r="AD197" s="78">
        <v>0</v>
      </c>
      <c r="AE197" s="78">
        <v>34580</v>
      </c>
      <c r="AF197" s="78">
        <v>1029</v>
      </c>
      <c r="AG197" s="104">
        <v>0</v>
      </c>
      <c r="AH197" s="104">
        <v>0</v>
      </c>
      <c r="AI197" s="104">
        <v>0</v>
      </c>
      <c r="AJ197" s="104">
        <v>1029</v>
      </c>
      <c r="AK197" s="104">
        <v>0</v>
      </c>
      <c r="AL197" s="104">
        <v>0</v>
      </c>
      <c r="AM197" s="104">
        <f t="shared" si="3"/>
        <v>1029</v>
      </c>
      <c r="AN197" s="104">
        <v>0</v>
      </c>
      <c r="AO197" s="104">
        <v>0</v>
      </c>
      <c r="AP197" s="104">
        <v>5449</v>
      </c>
      <c r="AQ197" s="104">
        <v>5449</v>
      </c>
      <c r="AR197" s="104">
        <v>0</v>
      </c>
      <c r="AS197" s="189">
        <v>125474</v>
      </c>
      <c r="AT197" s="189">
        <v>19473</v>
      </c>
      <c r="AU197" s="189">
        <v>0</v>
      </c>
    </row>
    <row r="198" spans="1:47" x14ac:dyDescent="0.2">
      <c r="A198" s="96" t="s">
        <v>907</v>
      </c>
      <c r="B198" t="s">
        <v>878</v>
      </c>
      <c r="C198" t="s">
        <v>908</v>
      </c>
      <c r="D198" s="77">
        <v>2321</v>
      </c>
      <c r="E198" s="77">
        <v>0</v>
      </c>
      <c r="F198" s="77">
        <v>0</v>
      </c>
      <c r="G198" s="77">
        <v>47522</v>
      </c>
      <c r="H198" s="77">
        <v>47522</v>
      </c>
      <c r="I198" s="77">
        <v>0</v>
      </c>
      <c r="J198" s="77">
        <v>0</v>
      </c>
      <c r="K198" s="77">
        <v>0</v>
      </c>
      <c r="L198" s="77">
        <v>53810</v>
      </c>
      <c r="M198" s="77">
        <v>44020</v>
      </c>
      <c r="N198" s="77">
        <v>52810</v>
      </c>
      <c r="O198" s="77">
        <v>1000</v>
      </c>
      <c r="P198" s="77">
        <v>8050</v>
      </c>
      <c r="Q198" s="77">
        <v>7050</v>
      </c>
      <c r="R198" s="77">
        <v>0</v>
      </c>
      <c r="S198" s="77">
        <v>0</v>
      </c>
      <c r="T198" s="77">
        <v>0</v>
      </c>
      <c r="U198" s="77">
        <v>4910</v>
      </c>
      <c r="V198" s="77">
        <v>3638</v>
      </c>
      <c r="W198" s="77">
        <v>2081</v>
      </c>
      <c r="X198" s="77">
        <v>2829</v>
      </c>
      <c r="Y198" s="77">
        <v>1905</v>
      </c>
      <c r="Z198" s="77">
        <v>600</v>
      </c>
      <c r="AA198" s="77">
        <v>0</v>
      </c>
      <c r="AB198" s="77">
        <v>0</v>
      </c>
      <c r="AC198" s="77">
        <v>0</v>
      </c>
      <c r="AD198" s="77">
        <v>0</v>
      </c>
      <c r="AE198" s="77">
        <v>51070</v>
      </c>
      <c r="AF198" s="77">
        <v>1029</v>
      </c>
      <c r="AG198" s="27">
        <v>0</v>
      </c>
      <c r="AH198" s="27">
        <v>0</v>
      </c>
      <c r="AI198" s="27">
        <v>0</v>
      </c>
      <c r="AJ198" s="27">
        <v>1029</v>
      </c>
      <c r="AK198" s="27">
        <v>0</v>
      </c>
      <c r="AL198" s="27">
        <v>0</v>
      </c>
      <c r="AM198" s="27">
        <f t="shared" si="3"/>
        <v>1029</v>
      </c>
      <c r="AN198" s="27">
        <v>0</v>
      </c>
      <c r="AO198" s="27">
        <v>0</v>
      </c>
      <c r="AP198" s="27">
        <v>7673</v>
      </c>
      <c r="AQ198" s="27">
        <v>0</v>
      </c>
      <c r="AR198" s="190">
        <v>7673</v>
      </c>
      <c r="AS198" s="190">
        <v>176420</v>
      </c>
      <c r="AT198" s="190">
        <v>33137</v>
      </c>
      <c r="AU198" s="190">
        <v>33137</v>
      </c>
    </row>
    <row r="199" spans="1:47" x14ac:dyDescent="0.2">
      <c r="A199" s="96" t="s">
        <v>909</v>
      </c>
      <c r="B199" t="s">
        <v>878</v>
      </c>
      <c r="C199" t="s">
        <v>910</v>
      </c>
      <c r="D199" s="78">
        <v>2323</v>
      </c>
      <c r="E199" s="78">
        <v>0</v>
      </c>
      <c r="F199" s="82">
        <v>0</v>
      </c>
      <c r="G199" s="78">
        <v>43334</v>
      </c>
      <c r="H199" s="78">
        <v>43334</v>
      </c>
      <c r="I199" s="78">
        <v>0</v>
      </c>
      <c r="J199" s="78">
        <v>0</v>
      </c>
      <c r="K199" s="78">
        <v>0</v>
      </c>
      <c r="L199" s="78">
        <v>44830</v>
      </c>
      <c r="M199" s="78">
        <v>37240</v>
      </c>
      <c r="N199" s="78">
        <v>44830</v>
      </c>
      <c r="O199" s="78">
        <v>0</v>
      </c>
      <c r="P199" s="78">
        <v>8350</v>
      </c>
      <c r="Q199" s="78">
        <v>8350</v>
      </c>
      <c r="R199" s="78">
        <v>0</v>
      </c>
      <c r="S199" s="187">
        <v>11590</v>
      </c>
      <c r="T199" s="187">
        <v>11590</v>
      </c>
      <c r="U199" s="78">
        <v>4078</v>
      </c>
      <c r="V199" s="78">
        <v>3100</v>
      </c>
      <c r="W199" s="78">
        <v>4078</v>
      </c>
      <c r="X199" s="78">
        <v>0</v>
      </c>
      <c r="Y199" s="78">
        <v>0</v>
      </c>
      <c r="Z199" s="78">
        <v>703</v>
      </c>
      <c r="AA199" s="78">
        <v>0</v>
      </c>
      <c r="AB199" s="78">
        <v>0</v>
      </c>
      <c r="AC199" s="78">
        <v>759</v>
      </c>
      <c r="AD199" s="78">
        <v>0</v>
      </c>
      <c r="AE199" s="78">
        <v>45590</v>
      </c>
      <c r="AF199" s="78">
        <v>1029</v>
      </c>
      <c r="AG199" s="104">
        <v>0</v>
      </c>
      <c r="AH199" s="104">
        <v>0</v>
      </c>
      <c r="AI199" s="104">
        <v>0</v>
      </c>
      <c r="AJ199" s="104">
        <v>1029</v>
      </c>
      <c r="AK199" s="104">
        <v>0</v>
      </c>
      <c r="AL199" s="104">
        <v>0</v>
      </c>
      <c r="AM199" s="104">
        <f t="shared" si="3"/>
        <v>1029</v>
      </c>
      <c r="AN199" s="104">
        <v>0</v>
      </c>
      <c r="AO199" s="104">
        <v>0</v>
      </c>
      <c r="AP199" s="104">
        <v>7009</v>
      </c>
      <c r="AQ199" s="104">
        <v>7009</v>
      </c>
      <c r="AR199" s="104">
        <v>0</v>
      </c>
      <c r="AS199" s="189">
        <v>160208</v>
      </c>
      <c r="AT199" s="189">
        <v>28888</v>
      </c>
      <c r="AU199" s="189">
        <v>28888</v>
      </c>
    </row>
    <row r="200" spans="1:47" x14ac:dyDescent="0.2">
      <c r="A200" s="96" t="s">
        <v>911</v>
      </c>
      <c r="B200" t="s">
        <v>878</v>
      </c>
      <c r="C200" t="s">
        <v>912</v>
      </c>
      <c r="D200" s="77">
        <v>2343</v>
      </c>
      <c r="E200" s="77">
        <v>0</v>
      </c>
      <c r="F200" s="77">
        <v>0</v>
      </c>
      <c r="G200" s="77">
        <v>11620</v>
      </c>
      <c r="H200" s="77">
        <v>11620</v>
      </c>
      <c r="I200" s="77">
        <v>0</v>
      </c>
      <c r="J200" s="77">
        <v>0</v>
      </c>
      <c r="K200" s="77">
        <v>0</v>
      </c>
      <c r="L200" s="77">
        <v>5960</v>
      </c>
      <c r="M200" s="77">
        <v>4540</v>
      </c>
      <c r="N200" s="77">
        <v>5960</v>
      </c>
      <c r="O200" s="77">
        <v>0</v>
      </c>
      <c r="P200" s="77">
        <v>920</v>
      </c>
      <c r="Q200" s="77">
        <v>920</v>
      </c>
      <c r="R200" s="77">
        <v>0</v>
      </c>
      <c r="S200" s="188">
        <v>4450</v>
      </c>
      <c r="T200" s="188">
        <v>4450</v>
      </c>
      <c r="U200" s="77">
        <v>551</v>
      </c>
      <c r="V200" s="77">
        <v>368</v>
      </c>
      <c r="W200" s="77">
        <v>166</v>
      </c>
      <c r="X200" s="77">
        <v>385</v>
      </c>
      <c r="Y200" s="77">
        <v>133</v>
      </c>
      <c r="Z200" s="77">
        <v>75</v>
      </c>
      <c r="AA200" s="77">
        <v>0</v>
      </c>
      <c r="AB200" s="77">
        <v>0</v>
      </c>
      <c r="AC200" s="77">
        <v>285</v>
      </c>
      <c r="AD200" s="77">
        <v>0</v>
      </c>
      <c r="AE200" s="77">
        <v>5460</v>
      </c>
      <c r="AF200" s="77">
        <v>789</v>
      </c>
      <c r="AG200" s="27">
        <v>0</v>
      </c>
      <c r="AH200" s="27">
        <v>0</v>
      </c>
      <c r="AI200" s="27">
        <v>0</v>
      </c>
      <c r="AJ200" s="27">
        <v>789</v>
      </c>
      <c r="AK200" s="27">
        <v>0</v>
      </c>
      <c r="AL200" s="27">
        <v>0</v>
      </c>
      <c r="AM200" s="27">
        <f t="shared" si="3"/>
        <v>789</v>
      </c>
      <c r="AN200" s="27">
        <v>0</v>
      </c>
      <c r="AO200" s="27">
        <v>0</v>
      </c>
      <c r="AP200" s="27">
        <v>1868</v>
      </c>
      <c r="AQ200" s="27">
        <v>1868</v>
      </c>
      <c r="AR200" s="27">
        <v>0</v>
      </c>
      <c r="AS200" s="190">
        <v>42165</v>
      </c>
      <c r="AT200" s="190">
        <v>5159</v>
      </c>
      <c r="AU200" s="190">
        <v>5159</v>
      </c>
    </row>
    <row r="201" spans="1:47" x14ac:dyDescent="0.2">
      <c r="A201" s="96" t="s">
        <v>913</v>
      </c>
      <c r="B201" t="s">
        <v>878</v>
      </c>
      <c r="C201" t="s">
        <v>914</v>
      </c>
      <c r="D201" s="78">
        <v>2361</v>
      </c>
      <c r="E201" s="78">
        <v>0</v>
      </c>
      <c r="F201" s="82">
        <v>0</v>
      </c>
      <c r="G201" s="78">
        <v>58609</v>
      </c>
      <c r="H201" s="78">
        <v>58609</v>
      </c>
      <c r="I201" s="78">
        <v>0</v>
      </c>
      <c r="J201" s="78">
        <v>0</v>
      </c>
      <c r="K201" s="78">
        <v>0</v>
      </c>
      <c r="L201" s="78">
        <v>60855</v>
      </c>
      <c r="M201" s="78">
        <v>42520</v>
      </c>
      <c r="N201" s="78">
        <v>60855</v>
      </c>
      <c r="O201" s="78">
        <v>0</v>
      </c>
      <c r="P201" s="78">
        <v>9470</v>
      </c>
      <c r="Q201" s="78">
        <v>9470</v>
      </c>
      <c r="R201" s="78">
        <v>0</v>
      </c>
      <c r="S201" s="187">
        <v>19695</v>
      </c>
      <c r="T201" s="187">
        <v>19695</v>
      </c>
      <c r="U201" s="78">
        <v>5949</v>
      </c>
      <c r="V201" s="78">
        <v>3513</v>
      </c>
      <c r="W201" s="78">
        <v>5949</v>
      </c>
      <c r="X201" s="78">
        <v>0</v>
      </c>
      <c r="Y201" s="78">
        <v>0</v>
      </c>
      <c r="Z201" s="78">
        <v>800</v>
      </c>
      <c r="AA201" s="78">
        <v>0</v>
      </c>
      <c r="AB201" s="78">
        <v>829</v>
      </c>
      <c r="AC201" s="187">
        <v>1155</v>
      </c>
      <c r="AD201" s="187">
        <v>0</v>
      </c>
      <c r="AE201" s="78">
        <v>51990</v>
      </c>
      <c r="AF201" s="78">
        <v>1269</v>
      </c>
      <c r="AG201" s="104">
        <v>0</v>
      </c>
      <c r="AH201" s="104">
        <v>0</v>
      </c>
      <c r="AI201" s="104">
        <v>0</v>
      </c>
      <c r="AJ201" s="104">
        <v>1269</v>
      </c>
      <c r="AK201" s="104">
        <v>0</v>
      </c>
      <c r="AL201" s="104">
        <v>0</v>
      </c>
      <c r="AM201" s="104">
        <f t="shared" si="3"/>
        <v>1269</v>
      </c>
      <c r="AN201" s="104">
        <v>0</v>
      </c>
      <c r="AO201" s="104">
        <v>0</v>
      </c>
      <c r="AP201" s="104">
        <v>8990</v>
      </c>
      <c r="AQ201" s="104">
        <v>8990</v>
      </c>
      <c r="AR201" s="104">
        <v>0</v>
      </c>
      <c r="AS201" s="189">
        <v>217245</v>
      </c>
      <c r="AT201" s="189">
        <v>53990</v>
      </c>
      <c r="AU201" s="189">
        <v>53990</v>
      </c>
    </row>
    <row r="202" spans="1:47" x14ac:dyDescent="0.2">
      <c r="A202" s="96" t="s">
        <v>915</v>
      </c>
      <c r="B202" t="s">
        <v>878</v>
      </c>
      <c r="C202" t="s">
        <v>916</v>
      </c>
      <c r="D202" s="77">
        <v>2362</v>
      </c>
      <c r="E202" s="77">
        <v>0</v>
      </c>
      <c r="F202" s="77">
        <v>0</v>
      </c>
      <c r="G202" s="77">
        <v>45104</v>
      </c>
      <c r="H202" s="77">
        <v>5000</v>
      </c>
      <c r="I202" s="77">
        <v>40104</v>
      </c>
      <c r="J202" s="77">
        <v>40104</v>
      </c>
      <c r="K202" s="77">
        <v>0</v>
      </c>
      <c r="L202" s="77">
        <v>44290</v>
      </c>
      <c r="M202" s="77">
        <v>34110</v>
      </c>
      <c r="N202" s="77">
        <v>44290</v>
      </c>
      <c r="O202" s="77">
        <v>0</v>
      </c>
      <c r="P202" s="77">
        <v>20</v>
      </c>
      <c r="Q202" s="77">
        <v>8530</v>
      </c>
      <c r="R202" s="77">
        <v>0</v>
      </c>
      <c r="S202" s="77">
        <v>0</v>
      </c>
      <c r="T202" s="77">
        <v>0</v>
      </c>
      <c r="U202" s="77">
        <v>4171</v>
      </c>
      <c r="V202" s="77">
        <v>2833</v>
      </c>
      <c r="W202" s="77">
        <v>3500</v>
      </c>
      <c r="X202" s="77">
        <v>671</v>
      </c>
      <c r="Y202" s="77">
        <v>1386</v>
      </c>
      <c r="Z202" s="77">
        <v>715</v>
      </c>
      <c r="AA202" s="77">
        <v>0</v>
      </c>
      <c r="AB202" s="77">
        <v>0</v>
      </c>
      <c r="AC202" s="77">
        <v>0</v>
      </c>
      <c r="AD202" s="77">
        <v>0</v>
      </c>
      <c r="AE202" s="77">
        <v>42660</v>
      </c>
      <c r="AF202" s="77">
        <v>1029</v>
      </c>
      <c r="AG202" s="27">
        <v>0</v>
      </c>
      <c r="AH202" s="27">
        <v>0</v>
      </c>
      <c r="AI202" s="27">
        <v>0</v>
      </c>
      <c r="AJ202" s="27">
        <v>1029</v>
      </c>
      <c r="AK202" s="27">
        <v>0</v>
      </c>
      <c r="AL202" s="27">
        <v>0</v>
      </c>
      <c r="AM202" s="27">
        <f t="shared" si="3"/>
        <v>1029</v>
      </c>
      <c r="AN202" s="27">
        <v>0</v>
      </c>
      <c r="AO202" s="27">
        <v>0</v>
      </c>
      <c r="AP202" s="27">
        <v>7067</v>
      </c>
      <c r="AQ202" s="27">
        <v>7067</v>
      </c>
      <c r="AR202" s="27">
        <v>0</v>
      </c>
      <c r="AS202" s="190">
        <v>166525</v>
      </c>
      <c r="AT202" s="190">
        <v>32190</v>
      </c>
      <c r="AU202" s="190">
        <v>32190</v>
      </c>
    </row>
    <row r="203" spans="1:47" x14ac:dyDescent="0.2">
      <c r="A203" s="96" t="s">
        <v>917</v>
      </c>
      <c r="B203" t="s">
        <v>878</v>
      </c>
      <c r="C203" t="s">
        <v>918</v>
      </c>
      <c r="D203" s="78">
        <v>2367</v>
      </c>
      <c r="E203" s="78">
        <v>0</v>
      </c>
      <c r="F203" s="82">
        <v>0</v>
      </c>
      <c r="G203" s="78">
        <v>38535</v>
      </c>
      <c r="H203" s="78">
        <v>13045</v>
      </c>
      <c r="I203" s="78">
        <v>25490</v>
      </c>
      <c r="J203" s="78">
        <v>25490</v>
      </c>
      <c r="K203" s="78">
        <v>0</v>
      </c>
      <c r="L203" s="78">
        <v>29705</v>
      </c>
      <c r="M203" s="78">
        <v>20450</v>
      </c>
      <c r="N203" s="78">
        <v>27500</v>
      </c>
      <c r="O203" s="78">
        <v>2205</v>
      </c>
      <c r="P203" s="78">
        <v>6625</v>
      </c>
      <c r="Q203" s="78">
        <v>4420</v>
      </c>
      <c r="R203" s="78">
        <v>0</v>
      </c>
      <c r="S203" s="187">
        <v>10175</v>
      </c>
      <c r="T203" s="187">
        <v>10175</v>
      </c>
      <c r="U203" s="78">
        <v>2896</v>
      </c>
      <c r="V203" s="78">
        <v>1666</v>
      </c>
      <c r="W203" s="78">
        <v>1302</v>
      </c>
      <c r="X203" s="78">
        <v>1594</v>
      </c>
      <c r="Y203" s="78">
        <v>884</v>
      </c>
      <c r="Z203" s="78">
        <v>380</v>
      </c>
      <c r="AA203" s="78">
        <v>0</v>
      </c>
      <c r="AB203" s="187">
        <v>1733</v>
      </c>
      <c r="AC203" s="78">
        <v>643</v>
      </c>
      <c r="AD203" s="78">
        <v>0</v>
      </c>
      <c r="AE203" s="78">
        <v>24950</v>
      </c>
      <c r="AF203" s="78">
        <v>1029</v>
      </c>
      <c r="AG203" s="104">
        <v>0</v>
      </c>
      <c r="AH203" s="104">
        <v>0</v>
      </c>
      <c r="AI203" s="104">
        <v>0</v>
      </c>
      <c r="AJ203" s="104">
        <v>1029</v>
      </c>
      <c r="AK203" s="104">
        <v>0</v>
      </c>
      <c r="AL203" s="104">
        <v>0</v>
      </c>
      <c r="AM203" s="104">
        <f t="shared" si="3"/>
        <v>1029</v>
      </c>
      <c r="AN203" s="104">
        <v>0</v>
      </c>
      <c r="AO203" s="104">
        <v>0</v>
      </c>
      <c r="AP203" s="104">
        <v>6025</v>
      </c>
      <c r="AQ203" s="104">
        <v>6025</v>
      </c>
      <c r="AR203" s="104">
        <v>0</v>
      </c>
      <c r="AS203" s="189">
        <v>142174</v>
      </c>
      <c r="AT203" s="189">
        <v>28013</v>
      </c>
      <c r="AU203" s="189">
        <v>28013</v>
      </c>
    </row>
    <row r="204" spans="1:47" x14ac:dyDescent="0.2">
      <c r="A204" s="96" t="s">
        <v>919</v>
      </c>
      <c r="B204" t="s">
        <v>878</v>
      </c>
      <c r="C204" t="s">
        <v>920</v>
      </c>
      <c r="D204" s="77">
        <v>2381</v>
      </c>
      <c r="E204" s="77">
        <v>0</v>
      </c>
      <c r="F204" s="77">
        <v>0</v>
      </c>
      <c r="G204" s="77">
        <v>57490</v>
      </c>
      <c r="H204" s="77">
        <v>0</v>
      </c>
      <c r="I204" s="77">
        <v>57490</v>
      </c>
      <c r="J204" s="77">
        <v>57490</v>
      </c>
      <c r="K204" s="77">
        <v>0</v>
      </c>
      <c r="L204" s="77">
        <v>58580</v>
      </c>
      <c r="M204" s="77">
        <v>43740</v>
      </c>
      <c r="N204" s="77">
        <v>58580</v>
      </c>
      <c r="O204" s="77">
        <v>0</v>
      </c>
      <c r="P204" s="77">
        <v>9920</v>
      </c>
      <c r="Q204" s="77">
        <v>9920</v>
      </c>
      <c r="R204" s="77">
        <v>0</v>
      </c>
      <c r="S204" s="188">
        <v>36420</v>
      </c>
      <c r="T204" s="188">
        <v>36420</v>
      </c>
      <c r="U204" s="77">
        <v>5550</v>
      </c>
      <c r="V204" s="77">
        <v>3600</v>
      </c>
      <c r="W204" s="77">
        <v>2916</v>
      </c>
      <c r="X204" s="77">
        <v>2634</v>
      </c>
      <c r="Y204" s="77">
        <v>3479</v>
      </c>
      <c r="Z204" s="77">
        <v>845</v>
      </c>
      <c r="AA204" s="77">
        <v>0</v>
      </c>
      <c r="AB204" s="77">
        <v>366</v>
      </c>
      <c r="AC204" s="188">
        <v>2670</v>
      </c>
      <c r="AD204" s="188">
        <v>0</v>
      </c>
      <c r="AE204" s="77">
        <v>53660</v>
      </c>
      <c r="AF204" s="77">
        <v>1269</v>
      </c>
      <c r="AG204" s="27">
        <v>0</v>
      </c>
      <c r="AH204" s="27">
        <v>0</v>
      </c>
      <c r="AI204" s="27">
        <v>0</v>
      </c>
      <c r="AJ204" s="27">
        <v>1269</v>
      </c>
      <c r="AK204" s="27">
        <v>0</v>
      </c>
      <c r="AL204" s="27">
        <v>0</v>
      </c>
      <c r="AM204" s="27">
        <f t="shared" si="3"/>
        <v>1269</v>
      </c>
      <c r="AN204" s="27">
        <v>0</v>
      </c>
      <c r="AO204" s="27">
        <v>0</v>
      </c>
      <c r="AP204" s="27">
        <v>8920</v>
      </c>
      <c r="AQ204" s="27">
        <v>8920</v>
      </c>
      <c r="AR204" s="27">
        <v>0</v>
      </c>
      <c r="AS204" s="190">
        <v>210152</v>
      </c>
      <c r="AT204" s="190">
        <v>46576</v>
      </c>
      <c r="AU204" s="190">
        <v>46576</v>
      </c>
    </row>
    <row r="205" spans="1:47" x14ac:dyDescent="0.2">
      <c r="A205" s="96" t="s">
        <v>921</v>
      </c>
      <c r="B205" t="s">
        <v>878</v>
      </c>
      <c r="C205" t="s">
        <v>922</v>
      </c>
      <c r="D205" s="78">
        <v>2384</v>
      </c>
      <c r="E205" s="78">
        <v>0</v>
      </c>
      <c r="F205" s="82">
        <v>0</v>
      </c>
      <c r="G205" s="78">
        <v>54751</v>
      </c>
      <c r="H205" s="78">
        <v>18250</v>
      </c>
      <c r="I205" s="78">
        <v>36501</v>
      </c>
      <c r="J205" s="78">
        <v>36501</v>
      </c>
      <c r="K205" s="78">
        <v>0</v>
      </c>
      <c r="L205" s="78">
        <v>57690</v>
      </c>
      <c r="M205" s="78">
        <v>44070</v>
      </c>
      <c r="N205" s="78">
        <v>57690</v>
      </c>
      <c r="O205" s="78">
        <v>0</v>
      </c>
      <c r="P205" s="78">
        <v>10030</v>
      </c>
      <c r="Q205" s="78">
        <v>10030</v>
      </c>
      <c r="R205" s="78">
        <v>0</v>
      </c>
      <c r="S205" s="187">
        <v>17930</v>
      </c>
      <c r="T205" s="187">
        <v>17930</v>
      </c>
      <c r="U205" s="78">
        <v>5417</v>
      </c>
      <c r="V205" s="78">
        <v>3638</v>
      </c>
      <c r="W205" s="78">
        <v>3478</v>
      </c>
      <c r="X205" s="78">
        <v>1939</v>
      </c>
      <c r="Y205" s="78">
        <v>2586</v>
      </c>
      <c r="Z205" s="78">
        <v>847</v>
      </c>
      <c r="AA205" s="78">
        <v>0</v>
      </c>
      <c r="AB205" s="78">
        <v>803</v>
      </c>
      <c r="AC205" s="187">
        <v>1320</v>
      </c>
      <c r="AD205" s="187">
        <v>0</v>
      </c>
      <c r="AE205" s="78">
        <v>54100</v>
      </c>
      <c r="AF205" s="78">
        <v>1269</v>
      </c>
      <c r="AG205" s="104">
        <v>0</v>
      </c>
      <c r="AH205" s="104">
        <v>0</v>
      </c>
      <c r="AI205" s="104">
        <v>0</v>
      </c>
      <c r="AJ205" s="104">
        <v>1269</v>
      </c>
      <c r="AK205" s="104">
        <v>0</v>
      </c>
      <c r="AL205" s="104">
        <v>0</v>
      </c>
      <c r="AM205" s="104">
        <f t="shared" si="3"/>
        <v>1269</v>
      </c>
      <c r="AN205" s="104">
        <v>0</v>
      </c>
      <c r="AO205" s="104">
        <v>0</v>
      </c>
      <c r="AP205" s="104">
        <v>8493</v>
      </c>
      <c r="AQ205" s="104">
        <v>8493</v>
      </c>
      <c r="AR205" s="104">
        <v>0</v>
      </c>
      <c r="AS205" s="189">
        <v>202261</v>
      </c>
      <c r="AT205" s="189">
        <v>44321</v>
      </c>
      <c r="AU205" s="189">
        <v>44321</v>
      </c>
    </row>
    <row r="206" spans="1:47" x14ac:dyDescent="0.2">
      <c r="A206" s="96" t="s">
        <v>923</v>
      </c>
      <c r="B206" t="s">
        <v>878</v>
      </c>
      <c r="C206" t="s">
        <v>924</v>
      </c>
      <c r="D206" s="77">
        <v>2387</v>
      </c>
      <c r="E206" s="77">
        <v>0</v>
      </c>
      <c r="F206" s="77">
        <v>0</v>
      </c>
      <c r="G206" s="77">
        <v>51369</v>
      </c>
      <c r="H206" s="77">
        <v>33120</v>
      </c>
      <c r="I206" s="77">
        <v>18249</v>
      </c>
      <c r="J206" s="77">
        <v>18249</v>
      </c>
      <c r="K206" s="77">
        <v>0</v>
      </c>
      <c r="L206" s="77">
        <v>57980</v>
      </c>
      <c r="M206" s="77">
        <v>47120</v>
      </c>
      <c r="N206" s="77">
        <v>57980</v>
      </c>
      <c r="O206" s="77">
        <v>0</v>
      </c>
      <c r="P206" s="77">
        <v>9000</v>
      </c>
      <c r="Q206" s="77">
        <v>9000</v>
      </c>
      <c r="R206" s="77">
        <v>0</v>
      </c>
      <c r="S206" s="188">
        <v>16920</v>
      </c>
      <c r="T206" s="188">
        <v>16920</v>
      </c>
      <c r="U206" s="77">
        <v>5334</v>
      </c>
      <c r="V206" s="77">
        <v>3918</v>
      </c>
      <c r="W206" s="77">
        <v>2882</v>
      </c>
      <c r="X206" s="77">
        <v>2452</v>
      </c>
      <c r="Y206" s="77">
        <v>2446</v>
      </c>
      <c r="Z206" s="77">
        <v>752</v>
      </c>
      <c r="AA206" s="77">
        <v>0</v>
      </c>
      <c r="AB206" s="77">
        <v>0</v>
      </c>
      <c r="AC206" s="188">
        <v>1692</v>
      </c>
      <c r="AD206" s="188">
        <v>0</v>
      </c>
      <c r="AE206" s="77">
        <v>56120</v>
      </c>
      <c r="AF206" s="77">
        <v>1269</v>
      </c>
      <c r="AG206" s="27">
        <v>0</v>
      </c>
      <c r="AH206" s="27">
        <v>0</v>
      </c>
      <c r="AI206" s="27">
        <v>0</v>
      </c>
      <c r="AJ206" s="27">
        <v>1269</v>
      </c>
      <c r="AK206" s="27">
        <v>0</v>
      </c>
      <c r="AL206" s="27">
        <v>0</v>
      </c>
      <c r="AM206" s="27">
        <f t="shared" si="3"/>
        <v>1269</v>
      </c>
      <c r="AN206" s="27">
        <v>0</v>
      </c>
      <c r="AO206" s="27">
        <v>0</v>
      </c>
      <c r="AP206" s="27">
        <v>8040</v>
      </c>
      <c r="AQ206" s="27">
        <v>5940</v>
      </c>
      <c r="AR206" s="190">
        <v>2100</v>
      </c>
      <c r="AS206" s="190">
        <v>187904</v>
      </c>
      <c r="AT206" s="190">
        <v>36926</v>
      </c>
      <c r="AU206" s="190">
        <v>36926</v>
      </c>
    </row>
    <row r="207" spans="1:47" x14ac:dyDescent="0.2">
      <c r="A207" s="96" t="s">
        <v>925</v>
      </c>
      <c r="B207" t="s">
        <v>878</v>
      </c>
      <c r="C207" t="s">
        <v>926</v>
      </c>
      <c r="D207" s="78">
        <v>2401</v>
      </c>
      <c r="E207" s="78">
        <v>0</v>
      </c>
      <c r="F207" s="82">
        <v>0</v>
      </c>
      <c r="G207" s="78">
        <v>55795</v>
      </c>
      <c r="H207" s="78">
        <v>0</v>
      </c>
      <c r="I207" s="78">
        <v>55795</v>
      </c>
      <c r="J207" s="78">
        <v>55795</v>
      </c>
      <c r="K207" s="78">
        <v>0</v>
      </c>
      <c r="L207" s="78">
        <v>64620</v>
      </c>
      <c r="M207" s="78">
        <v>48570</v>
      </c>
      <c r="N207" s="78">
        <v>64620</v>
      </c>
      <c r="O207" s="78">
        <v>0</v>
      </c>
      <c r="P207" s="78">
        <v>7080</v>
      </c>
      <c r="Q207" s="78">
        <v>7080</v>
      </c>
      <c r="R207" s="78">
        <v>0</v>
      </c>
      <c r="S207" s="187">
        <v>11080</v>
      </c>
      <c r="T207" s="187">
        <v>11080</v>
      </c>
      <c r="U207" s="78">
        <v>6180</v>
      </c>
      <c r="V207" s="78">
        <v>4041</v>
      </c>
      <c r="W207" s="78">
        <v>3900</v>
      </c>
      <c r="X207" s="78">
        <v>2280</v>
      </c>
      <c r="Y207" s="78">
        <v>2875</v>
      </c>
      <c r="Z207" s="78">
        <v>595</v>
      </c>
      <c r="AA207" s="78">
        <v>0</v>
      </c>
      <c r="AB207" s="78">
        <v>523</v>
      </c>
      <c r="AC207" s="78">
        <v>523</v>
      </c>
      <c r="AD207" s="78">
        <v>0</v>
      </c>
      <c r="AE207" s="78">
        <v>56100</v>
      </c>
      <c r="AF207" s="78">
        <v>1269</v>
      </c>
      <c r="AG207" s="104">
        <v>0</v>
      </c>
      <c r="AH207" s="104">
        <v>0</v>
      </c>
      <c r="AI207" s="104">
        <v>0</v>
      </c>
      <c r="AJ207" s="104">
        <v>1269</v>
      </c>
      <c r="AK207" s="104">
        <v>0</v>
      </c>
      <c r="AL207" s="104">
        <v>0</v>
      </c>
      <c r="AM207" s="104">
        <f t="shared" si="3"/>
        <v>1269</v>
      </c>
      <c r="AN207" s="104">
        <v>0</v>
      </c>
      <c r="AO207" s="104">
        <v>0</v>
      </c>
      <c r="AP207" s="104">
        <v>8676</v>
      </c>
      <c r="AQ207" s="104">
        <v>8676</v>
      </c>
      <c r="AR207" s="104">
        <v>0</v>
      </c>
      <c r="AS207" s="189">
        <v>199012</v>
      </c>
      <c r="AT207" s="189">
        <v>43782</v>
      </c>
      <c r="AU207" s="189">
        <v>43782</v>
      </c>
    </row>
    <row r="208" spans="1:47" x14ac:dyDescent="0.2">
      <c r="A208" s="96" t="s">
        <v>927</v>
      </c>
      <c r="B208" t="s">
        <v>878</v>
      </c>
      <c r="C208" t="s">
        <v>928</v>
      </c>
      <c r="D208" s="77">
        <v>2402</v>
      </c>
      <c r="E208" s="77">
        <v>0</v>
      </c>
      <c r="F208" s="77">
        <v>0</v>
      </c>
      <c r="G208" s="77">
        <v>60171</v>
      </c>
      <c r="H208" s="77">
        <v>0</v>
      </c>
      <c r="I208" s="77">
        <v>60171</v>
      </c>
      <c r="J208" s="77">
        <v>60171</v>
      </c>
      <c r="K208" s="77">
        <v>0</v>
      </c>
      <c r="L208" s="77">
        <v>69735</v>
      </c>
      <c r="M208" s="77">
        <v>51820</v>
      </c>
      <c r="N208" s="77">
        <v>51900</v>
      </c>
      <c r="O208" s="77">
        <v>17835</v>
      </c>
      <c r="P208" s="77">
        <v>31155</v>
      </c>
      <c r="Q208" s="77">
        <v>13320</v>
      </c>
      <c r="R208" s="77">
        <v>0</v>
      </c>
      <c r="S208" s="77">
        <v>0</v>
      </c>
      <c r="T208" s="77">
        <v>0</v>
      </c>
      <c r="U208" s="77">
        <v>6680</v>
      </c>
      <c r="V208" s="77">
        <v>4310</v>
      </c>
      <c r="W208" s="77">
        <v>3075</v>
      </c>
      <c r="X208" s="77">
        <v>3605</v>
      </c>
      <c r="Y208" s="77">
        <v>2786</v>
      </c>
      <c r="Z208" s="77">
        <v>1113</v>
      </c>
      <c r="AA208" s="77">
        <v>0</v>
      </c>
      <c r="AB208" s="77">
        <v>0</v>
      </c>
      <c r="AC208" s="77">
        <v>0</v>
      </c>
      <c r="AD208" s="77">
        <v>0</v>
      </c>
      <c r="AE208" s="77">
        <v>65140</v>
      </c>
      <c r="AF208" s="77">
        <v>1269</v>
      </c>
      <c r="AG208" s="27">
        <v>0</v>
      </c>
      <c r="AH208" s="27">
        <v>0</v>
      </c>
      <c r="AI208" s="27">
        <v>0</v>
      </c>
      <c r="AJ208" s="27">
        <v>1269</v>
      </c>
      <c r="AK208" s="27">
        <v>0</v>
      </c>
      <c r="AL208" s="27">
        <v>0</v>
      </c>
      <c r="AM208" s="27">
        <f t="shared" si="3"/>
        <v>1269</v>
      </c>
      <c r="AN208" s="27">
        <v>0</v>
      </c>
      <c r="AO208" s="27">
        <v>0</v>
      </c>
      <c r="AP208" s="27">
        <v>9302</v>
      </c>
      <c r="AQ208" s="27">
        <v>9302</v>
      </c>
      <c r="AR208" s="27">
        <v>0</v>
      </c>
      <c r="AS208" s="190">
        <v>223136</v>
      </c>
      <c r="AT208" s="190">
        <v>48660</v>
      </c>
      <c r="AU208" s="190">
        <v>48660</v>
      </c>
    </row>
    <row r="209" spans="1:47" x14ac:dyDescent="0.2">
      <c r="A209" s="96" t="s">
        <v>929</v>
      </c>
      <c r="B209" t="s">
        <v>878</v>
      </c>
      <c r="C209" t="s">
        <v>930</v>
      </c>
      <c r="D209" s="78">
        <v>2405</v>
      </c>
      <c r="E209" s="78">
        <v>0</v>
      </c>
      <c r="F209" s="82">
        <v>0</v>
      </c>
      <c r="G209" s="78">
        <v>41159</v>
      </c>
      <c r="H209" s="78">
        <v>32659</v>
      </c>
      <c r="I209" s="78">
        <v>8500</v>
      </c>
      <c r="J209" s="78">
        <v>8500</v>
      </c>
      <c r="K209" s="78">
        <v>0</v>
      </c>
      <c r="L209" s="78">
        <v>45250</v>
      </c>
      <c r="M209" s="78">
        <v>31480</v>
      </c>
      <c r="N209" s="78">
        <v>44680</v>
      </c>
      <c r="O209" s="78">
        <v>570</v>
      </c>
      <c r="P209" s="78">
        <v>3340</v>
      </c>
      <c r="Q209" s="78">
        <v>2770</v>
      </c>
      <c r="R209" s="78">
        <v>0</v>
      </c>
      <c r="S209" s="187">
        <v>31350</v>
      </c>
      <c r="T209" s="187">
        <v>31350</v>
      </c>
      <c r="U209" s="78">
        <v>4427</v>
      </c>
      <c r="V209" s="78">
        <v>2585</v>
      </c>
      <c r="W209" s="78">
        <v>1077</v>
      </c>
      <c r="X209" s="78">
        <v>3350</v>
      </c>
      <c r="Y209" s="78">
        <v>1227</v>
      </c>
      <c r="Z209" s="78">
        <v>223</v>
      </c>
      <c r="AA209" s="78">
        <v>0</v>
      </c>
      <c r="AB209" s="78">
        <v>0</v>
      </c>
      <c r="AC209" s="187">
        <v>2375</v>
      </c>
      <c r="AD209" s="187">
        <v>0</v>
      </c>
      <c r="AE209" s="78">
        <v>34310</v>
      </c>
      <c r="AF209" s="78">
        <v>570</v>
      </c>
      <c r="AG209" s="104">
        <v>0</v>
      </c>
      <c r="AH209" s="104">
        <v>0</v>
      </c>
      <c r="AI209" s="104">
        <v>0</v>
      </c>
      <c r="AJ209" s="104">
        <v>570</v>
      </c>
      <c r="AK209" s="104">
        <v>570</v>
      </c>
      <c r="AL209" s="104">
        <v>570</v>
      </c>
      <c r="AM209" s="104">
        <f t="shared" si="3"/>
        <v>0</v>
      </c>
      <c r="AN209" s="104">
        <v>0</v>
      </c>
      <c r="AO209" s="104">
        <v>0</v>
      </c>
      <c r="AP209" s="104">
        <v>6289</v>
      </c>
      <c r="AQ209" s="104">
        <v>6289</v>
      </c>
      <c r="AR209" s="104">
        <v>0</v>
      </c>
      <c r="AS209" s="189">
        <v>152191</v>
      </c>
      <c r="AT209" s="189">
        <v>38643</v>
      </c>
      <c r="AU209" s="189">
        <v>38643</v>
      </c>
    </row>
    <row r="210" spans="1:47" x14ac:dyDescent="0.2">
      <c r="A210" s="96" t="s">
        <v>931</v>
      </c>
      <c r="B210" t="s">
        <v>878</v>
      </c>
      <c r="C210" t="s">
        <v>932</v>
      </c>
      <c r="D210" s="77">
        <v>2406</v>
      </c>
      <c r="E210" s="77">
        <v>0</v>
      </c>
      <c r="F210" s="77">
        <v>0</v>
      </c>
      <c r="G210" s="77">
        <v>25536</v>
      </c>
      <c r="H210" s="77">
        <v>25536</v>
      </c>
      <c r="I210" s="77">
        <v>0</v>
      </c>
      <c r="J210" s="77">
        <v>0</v>
      </c>
      <c r="K210" s="77">
        <v>0</v>
      </c>
      <c r="L210" s="77">
        <v>22400</v>
      </c>
      <c r="M210" s="77">
        <v>17060</v>
      </c>
      <c r="N210" s="77">
        <v>22000</v>
      </c>
      <c r="O210" s="77">
        <v>400</v>
      </c>
      <c r="P210" s="77">
        <v>3380</v>
      </c>
      <c r="Q210" s="77">
        <v>2980</v>
      </c>
      <c r="R210" s="77">
        <v>0</v>
      </c>
      <c r="S210" s="188">
        <v>8900</v>
      </c>
      <c r="T210" s="188">
        <v>8900</v>
      </c>
      <c r="U210" s="77">
        <v>2118</v>
      </c>
      <c r="V210" s="77">
        <v>1410</v>
      </c>
      <c r="W210" s="77">
        <v>2118</v>
      </c>
      <c r="X210" s="77">
        <v>0</v>
      </c>
      <c r="Y210" s="77">
        <v>260</v>
      </c>
      <c r="Z210" s="77">
        <v>260</v>
      </c>
      <c r="AA210" s="77">
        <v>0</v>
      </c>
      <c r="AB210" s="77">
        <v>576</v>
      </c>
      <c r="AC210" s="77">
        <v>576</v>
      </c>
      <c r="AD210" s="77">
        <v>0</v>
      </c>
      <c r="AE210" s="77">
        <v>20040</v>
      </c>
      <c r="AF210" s="77">
        <v>789</v>
      </c>
      <c r="AG210" s="27">
        <v>0</v>
      </c>
      <c r="AH210" s="27">
        <v>0</v>
      </c>
      <c r="AI210" s="27">
        <v>0</v>
      </c>
      <c r="AJ210" s="27">
        <v>789</v>
      </c>
      <c r="AK210" s="27">
        <v>0</v>
      </c>
      <c r="AL210" s="27">
        <v>0</v>
      </c>
      <c r="AM210" s="27">
        <f t="shared" si="3"/>
        <v>789</v>
      </c>
      <c r="AN210" s="27">
        <v>0</v>
      </c>
      <c r="AO210" s="27">
        <v>0</v>
      </c>
      <c r="AP210" s="27">
        <v>4059</v>
      </c>
      <c r="AQ210" s="27">
        <v>4059</v>
      </c>
      <c r="AR210" s="27">
        <v>0</v>
      </c>
      <c r="AS210" s="190">
        <v>92224</v>
      </c>
      <c r="AT210" s="190">
        <v>13682</v>
      </c>
      <c r="AU210" s="190">
        <v>13682</v>
      </c>
    </row>
    <row r="211" spans="1:47" x14ac:dyDescent="0.2">
      <c r="A211" s="96" t="s">
        <v>933</v>
      </c>
      <c r="B211" t="s">
        <v>878</v>
      </c>
      <c r="C211" t="s">
        <v>934</v>
      </c>
      <c r="D211" s="78">
        <v>2408</v>
      </c>
      <c r="E211" s="78">
        <v>0</v>
      </c>
      <c r="F211" s="82">
        <v>0</v>
      </c>
      <c r="G211" s="78">
        <v>70396</v>
      </c>
      <c r="H211" s="78">
        <v>0</v>
      </c>
      <c r="I211" s="78">
        <v>70396</v>
      </c>
      <c r="J211" s="78">
        <v>70396</v>
      </c>
      <c r="K211" s="78">
        <v>0</v>
      </c>
      <c r="L211" s="78">
        <v>70790</v>
      </c>
      <c r="M211" s="78">
        <v>50620</v>
      </c>
      <c r="N211" s="78">
        <v>70790</v>
      </c>
      <c r="O211" s="78">
        <v>0</v>
      </c>
      <c r="P211" s="78">
        <v>14570</v>
      </c>
      <c r="Q211" s="78">
        <v>14570</v>
      </c>
      <c r="R211" s="78">
        <v>0</v>
      </c>
      <c r="S211" s="187">
        <v>14290</v>
      </c>
      <c r="T211" s="187">
        <v>14290</v>
      </c>
      <c r="U211" s="78">
        <v>6883</v>
      </c>
      <c r="V211" s="78">
        <v>4213</v>
      </c>
      <c r="W211" s="78">
        <v>2704</v>
      </c>
      <c r="X211" s="78">
        <v>4179</v>
      </c>
      <c r="Y211" s="78">
        <v>5382</v>
      </c>
      <c r="Z211" s="78">
        <v>1203</v>
      </c>
      <c r="AA211" s="78">
        <v>0</v>
      </c>
      <c r="AB211" s="78">
        <v>669</v>
      </c>
      <c r="AC211" s="78">
        <v>669</v>
      </c>
      <c r="AD211" s="78">
        <v>0</v>
      </c>
      <c r="AE211" s="78">
        <v>65190</v>
      </c>
      <c r="AF211" s="78">
        <v>1269</v>
      </c>
      <c r="AG211" s="104">
        <v>0</v>
      </c>
      <c r="AH211" s="104">
        <v>0</v>
      </c>
      <c r="AI211" s="104">
        <v>0</v>
      </c>
      <c r="AJ211" s="104">
        <v>1269</v>
      </c>
      <c r="AK211" s="104">
        <v>0</v>
      </c>
      <c r="AL211" s="104">
        <v>0</v>
      </c>
      <c r="AM211" s="104">
        <f t="shared" si="3"/>
        <v>1269</v>
      </c>
      <c r="AN211" s="104">
        <v>0</v>
      </c>
      <c r="AO211" s="104">
        <v>0</v>
      </c>
      <c r="AP211" s="104">
        <v>10847</v>
      </c>
      <c r="AQ211" s="104">
        <v>0</v>
      </c>
      <c r="AR211" s="189">
        <v>10847</v>
      </c>
      <c r="AS211" s="189">
        <v>258638</v>
      </c>
      <c r="AT211" s="189">
        <v>61811</v>
      </c>
      <c r="AU211" s="189">
        <v>61811</v>
      </c>
    </row>
    <row r="212" spans="1:47" x14ac:dyDescent="0.2">
      <c r="A212" s="96" t="s">
        <v>935</v>
      </c>
      <c r="B212" t="s">
        <v>878</v>
      </c>
      <c r="C212" t="s">
        <v>936</v>
      </c>
      <c r="D212" s="77">
        <v>2411</v>
      </c>
      <c r="E212" s="77">
        <v>0</v>
      </c>
      <c r="F212" s="77">
        <v>0</v>
      </c>
      <c r="G212" s="77">
        <v>16786</v>
      </c>
      <c r="H212" s="77">
        <v>16786</v>
      </c>
      <c r="I212" s="77">
        <v>0</v>
      </c>
      <c r="J212" s="77">
        <v>0</v>
      </c>
      <c r="K212" s="77">
        <v>0</v>
      </c>
      <c r="L212" s="77">
        <v>41970</v>
      </c>
      <c r="M212" s="77">
        <v>26830</v>
      </c>
      <c r="N212" s="77">
        <v>40700</v>
      </c>
      <c r="O212" s="77">
        <v>1270</v>
      </c>
      <c r="P212" s="77">
        <v>6150</v>
      </c>
      <c r="Q212" s="77">
        <v>4880</v>
      </c>
      <c r="R212" s="77">
        <v>0</v>
      </c>
      <c r="S212" s="188">
        <v>4940</v>
      </c>
      <c r="T212" s="188">
        <v>4940</v>
      </c>
      <c r="U212" s="77">
        <v>4248</v>
      </c>
      <c r="V212" s="77">
        <v>2196</v>
      </c>
      <c r="W212" s="77">
        <v>2879</v>
      </c>
      <c r="X212" s="77">
        <v>1369</v>
      </c>
      <c r="Y212" s="77">
        <v>433</v>
      </c>
      <c r="Z212" s="77">
        <v>407</v>
      </c>
      <c r="AA212" s="77">
        <v>0</v>
      </c>
      <c r="AB212" s="77">
        <v>307</v>
      </c>
      <c r="AC212" s="77">
        <v>0</v>
      </c>
      <c r="AD212" s="77">
        <v>0</v>
      </c>
      <c r="AE212" s="77">
        <v>31710</v>
      </c>
      <c r="AF212" s="77">
        <v>570</v>
      </c>
      <c r="AG212" s="27">
        <v>0</v>
      </c>
      <c r="AH212" s="27">
        <v>0</v>
      </c>
      <c r="AI212" s="27">
        <v>0</v>
      </c>
      <c r="AJ212" s="27">
        <v>570</v>
      </c>
      <c r="AK212" s="27">
        <v>570</v>
      </c>
      <c r="AL212" s="27">
        <v>570</v>
      </c>
      <c r="AM212" s="27">
        <f t="shared" si="3"/>
        <v>0</v>
      </c>
      <c r="AN212" s="27">
        <v>0</v>
      </c>
      <c r="AO212" s="27">
        <v>0</v>
      </c>
      <c r="AP212" s="27">
        <v>2451</v>
      </c>
      <c r="AQ212" s="27">
        <v>2451</v>
      </c>
      <c r="AR212" s="27">
        <v>0</v>
      </c>
      <c r="AS212" s="190">
        <v>62541</v>
      </c>
      <c r="AT212" s="190">
        <v>23256</v>
      </c>
      <c r="AU212" s="190">
        <v>23256</v>
      </c>
    </row>
    <row r="213" spans="1:47" x14ac:dyDescent="0.2">
      <c r="A213" s="96" t="s">
        <v>937</v>
      </c>
      <c r="B213" t="s">
        <v>878</v>
      </c>
      <c r="C213" t="s">
        <v>938</v>
      </c>
      <c r="D213" s="78">
        <v>2412</v>
      </c>
      <c r="E213" s="78">
        <v>0</v>
      </c>
      <c r="F213" s="82">
        <v>0</v>
      </c>
      <c r="G213" s="78">
        <v>81349</v>
      </c>
      <c r="H213" s="78">
        <v>81349</v>
      </c>
      <c r="I213" s="78">
        <v>0</v>
      </c>
      <c r="J213" s="78">
        <v>0</v>
      </c>
      <c r="K213" s="78">
        <v>0</v>
      </c>
      <c r="L213" s="78">
        <v>93980</v>
      </c>
      <c r="M213" s="78">
        <v>60240</v>
      </c>
      <c r="N213" s="78">
        <v>80000</v>
      </c>
      <c r="O213" s="78">
        <v>13980</v>
      </c>
      <c r="P213" s="78">
        <v>25890</v>
      </c>
      <c r="Q213" s="78">
        <v>11910</v>
      </c>
      <c r="R213" s="78">
        <v>0</v>
      </c>
      <c r="S213" s="187">
        <v>8970</v>
      </c>
      <c r="T213" s="187">
        <v>8970</v>
      </c>
      <c r="U213" s="78">
        <v>9475</v>
      </c>
      <c r="V213" s="78">
        <v>4933</v>
      </c>
      <c r="W213" s="78">
        <v>3030</v>
      </c>
      <c r="X213" s="78">
        <v>6445</v>
      </c>
      <c r="Y213" s="78">
        <v>3030</v>
      </c>
      <c r="Z213" s="78">
        <v>993</v>
      </c>
      <c r="AA213" s="78">
        <v>0</v>
      </c>
      <c r="AB213" s="78">
        <v>0</v>
      </c>
      <c r="AC213" s="78">
        <v>0</v>
      </c>
      <c r="AD213" s="78">
        <v>0</v>
      </c>
      <c r="AE213" s="78">
        <v>72150</v>
      </c>
      <c r="AF213" s="78">
        <v>1509</v>
      </c>
      <c r="AG213" s="104">
        <v>0</v>
      </c>
      <c r="AH213" s="104">
        <v>0</v>
      </c>
      <c r="AI213" s="104">
        <v>0</v>
      </c>
      <c r="AJ213" s="104">
        <v>1509</v>
      </c>
      <c r="AK213" s="104">
        <v>0</v>
      </c>
      <c r="AL213" s="104">
        <v>0</v>
      </c>
      <c r="AM213" s="104">
        <f t="shared" si="3"/>
        <v>1509</v>
      </c>
      <c r="AN213" s="104">
        <v>0</v>
      </c>
      <c r="AO213" s="104">
        <v>0</v>
      </c>
      <c r="AP213" s="104">
        <v>12255</v>
      </c>
      <c r="AQ213" s="104">
        <v>0</v>
      </c>
      <c r="AR213" s="189">
        <v>12255</v>
      </c>
      <c r="AS213" s="189">
        <v>297106</v>
      </c>
      <c r="AT213" s="189">
        <v>89514</v>
      </c>
      <c r="AU213" s="189">
        <v>89514</v>
      </c>
    </row>
    <row r="214" spans="1:47" x14ac:dyDescent="0.2">
      <c r="A214" s="96" t="s">
        <v>939</v>
      </c>
      <c r="B214" t="s">
        <v>878</v>
      </c>
      <c r="C214" t="s">
        <v>940</v>
      </c>
      <c r="D214" s="77">
        <v>2423</v>
      </c>
      <c r="E214" s="77">
        <v>0</v>
      </c>
      <c r="F214" s="77">
        <v>0</v>
      </c>
      <c r="G214" s="77">
        <v>30119</v>
      </c>
      <c r="H214" s="77">
        <v>0</v>
      </c>
      <c r="I214" s="77">
        <v>30119</v>
      </c>
      <c r="J214" s="77">
        <v>30119</v>
      </c>
      <c r="K214" s="77">
        <v>0</v>
      </c>
      <c r="L214" s="77">
        <v>28280</v>
      </c>
      <c r="M214" s="77">
        <v>22420</v>
      </c>
      <c r="N214" s="77">
        <v>28280</v>
      </c>
      <c r="O214" s="77">
        <v>0</v>
      </c>
      <c r="P214" s="77">
        <v>1150</v>
      </c>
      <c r="Q214" s="77">
        <v>5510</v>
      </c>
      <c r="R214" s="77">
        <v>0</v>
      </c>
      <c r="S214" s="188">
        <v>13040</v>
      </c>
      <c r="T214" s="188">
        <v>8680</v>
      </c>
      <c r="U214" s="77">
        <v>2600</v>
      </c>
      <c r="V214" s="77">
        <v>1823</v>
      </c>
      <c r="W214" s="77">
        <v>1248</v>
      </c>
      <c r="X214" s="77">
        <v>1352</v>
      </c>
      <c r="Y214" s="77">
        <v>891</v>
      </c>
      <c r="Z214" s="77">
        <v>463</v>
      </c>
      <c r="AA214" s="77">
        <v>0</v>
      </c>
      <c r="AB214" s="77">
        <v>0</v>
      </c>
      <c r="AC214" s="77">
        <v>624</v>
      </c>
      <c r="AD214" s="77">
        <v>0</v>
      </c>
      <c r="AE214" s="77">
        <v>27930</v>
      </c>
      <c r="AF214" s="77">
        <v>1029</v>
      </c>
      <c r="AG214" s="27">
        <v>0</v>
      </c>
      <c r="AH214" s="27">
        <v>0</v>
      </c>
      <c r="AI214" s="27">
        <v>0</v>
      </c>
      <c r="AJ214" s="27">
        <v>1029</v>
      </c>
      <c r="AK214" s="27">
        <v>0</v>
      </c>
      <c r="AL214" s="27">
        <v>0</v>
      </c>
      <c r="AM214" s="27">
        <f t="shared" si="3"/>
        <v>1029</v>
      </c>
      <c r="AN214" s="27">
        <v>0</v>
      </c>
      <c r="AO214" s="27">
        <v>0</v>
      </c>
      <c r="AP214" s="27">
        <v>4794</v>
      </c>
      <c r="AQ214" s="27">
        <v>4794</v>
      </c>
      <c r="AR214" s="27">
        <v>0</v>
      </c>
      <c r="AS214" s="190">
        <v>109090</v>
      </c>
      <c r="AT214" s="190">
        <v>15981</v>
      </c>
      <c r="AU214" s="190">
        <v>15981</v>
      </c>
    </row>
    <row r="215" spans="1:47" x14ac:dyDescent="0.2">
      <c r="A215" s="96" t="s">
        <v>941</v>
      </c>
      <c r="B215" t="s">
        <v>878</v>
      </c>
      <c r="C215" t="s">
        <v>942</v>
      </c>
      <c r="D215" s="78">
        <v>2424</v>
      </c>
      <c r="E215" s="78">
        <v>0</v>
      </c>
      <c r="F215" s="82">
        <v>0</v>
      </c>
      <c r="G215" s="78">
        <v>24617</v>
      </c>
      <c r="H215" s="78">
        <v>24617</v>
      </c>
      <c r="I215" s="78">
        <v>0</v>
      </c>
      <c r="J215" s="78">
        <v>0</v>
      </c>
      <c r="K215" s="78">
        <v>0</v>
      </c>
      <c r="L215" s="78">
        <v>28180</v>
      </c>
      <c r="M215" s="78">
        <v>20760</v>
      </c>
      <c r="N215" s="78">
        <v>28180</v>
      </c>
      <c r="O215" s="78">
        <v>0</v>
      </c>
      <c r="P215" s="78">
        <v>4920</v>
      </c>
      <c r="Q215" s="78">
        <v>4920</v>
      </c>
      <c r="R215" s="78">
        <v>120</v>
      </c>
      <c r="S215" s="187">
        <v>51630</v>
      </c>
      <c r="T215" s="187">
        <v>51510</v>
      </c>
      <c r="U215" s="78">
        <v>2692</v>
      </c>
      <c r="V215" s="78">
        <v>1708</v>
      </c>
      <c r="W215" s="78">
        <v>900</v>
      </c>
      <c r="X215" s="78">
        <v>1792</v>
      </c>
      <c r="Y215" s="78">
        <v>0</v>
      </c>
      <c r="Z215" s="78">
        <v>420</v>
      </c>
      <c r="AA215" s="78">
        <v>0</v>
      </c>
      <c r="AB215" s="187">
        <v>1873</v>
      </c>
      <c r="AC215" s="187">
        <v>3486</v>
      </c>
      <c r="AD215" s="187">
        <v>0</v>
      </c>
      <c r="AE215" s="78">
        <v>25680</v>
      </c>
      <c r="AF215" s="78">
        <v>1029</v>
      </c>
      <c r="AG215" s="104">
        <v>0</v>
      </c>
      <c r="AH215" s="104">
        <v>0</v>
      </c>
      <c r="AI215" s="104">
        <v>0</v>
      </c>
      <c r="AJ215" s="104">
        <v>1029</v>
      </c>
      <c r="AK215" s="104">
        <v>0</v>
      </c>
      <c r="AL215" s="104">
        <v>0</v>
      </c>
      <c r="AM215" s="104">
        <f t="shared" si="3"/>
        <v>1029</v>
      </c>
      <c r="AN215" s="104">
        <v>0</v>
      </c>
      <c r="AO215" s="104">
        <v>0</v>
      </c>
      <c r="AP215" s="104">
        <v>3886</v>
      </c>
      <c r="AQ215" s="104">
        <v>0</v>
      </c>
      <c r="AR215" s="189">
        <v>3886</v>
      </c>
      <c r="AS215" s="189">
        <v>92329</v>
      </c>
      <c r="AT215" s="189">
        <v>15412</v>
      </c>
      <c r="AU215" s="189">
        <v>15412</v>
      </c>
    </row>
    <row r="216" spans="1:47" x14ac:dyDescent="0.2">
      <c r="A216" s="96" t="s">
        <v>943</v>
      </c>
      <c r="B216" t="s">
        <v>878</v>
      </c>
      <c r="C216" t="s">
        <v>944</v>
      </c>
      <c r="D216" s="77">
        <v>2425</v>
      </c>
      <c r="E216" s="77">
        <v>0</v>
      </c>
      <c r="F216" s="77">
        <v>0</v>
      </c>
      <c r="G216" s="77">
        <v>13844</v>
      </c>
      <c r="H216" s="77">
        <v>0</v>
      </c>
      <c r="I216" s="77">
        <v>13844</v>
      </c>
      <c r="J216" s="77">
        <v>13844</v>
      </c>
      <c r="K216" s="77">
        <v>0</v>
      </c>
      <c r="L216" s="77">
        <v>9600</v>
      </c>
      <c r="M216" s="77">
        <v>7760</v>
      </c>
      <c r="N216" s="77">
        <v>9600</v>
      </c>
      <c r="O216" s="77">
        <v>0</v>
      </c>
      <c r="P216" s="77">
        <v>1650</v>
      </c>
      <c r="Q216" s="77">
        <v>1650</v>
      </c>
      <c r="R216" s="77">
        <v>0</v>
      </c>
      <c r="S216" s="77">
        <v>0</v>
      </c>
      <c r="T216" s="77">
        <v>0</v>
      </c>
      <c r="U216" s="77">
        <v>885</v>
      </c>
      <c r="V216" s="77">
        <v>645</v>
      </c>
      <c r="W216" s="77">
        <v>885</v>
      </c>
      <c r="X216" s="77">
        <v>0</v>
      </c>
      <c r="Y216" s="77">
        <v>61</v>
      </c>
      <c r="Z216" s="77">
        <v>141</v>
      </c>
      <c r="AA216" s="77">
        <v>0</v>
      </c>
      <c r="AB216" s="77">
        <v>0</v>
      </c>
      <c r="AC216" s="77">
        <v>0</v>
      </c>
      <c r="AD216" s="77">
        <v>0</v>
      </c>
      <c r="AE216" s="77">
        <v>9410</v>
      </c>
      <c r="AF216" s="77">
        <v>789</v>
      </c>
      <c r="AG216" s="27">
        <v>0</v>
      </c>
      <c r="AH216" s="27">
        <v>0</v>
      </c>
      <c r="AI216" s="27">
        <v>0</v>
      </c>
      <c r="AJ216" s="27">
        <v>789</v>
      </c>
      <c r="AK216" s="27">
        <v>0</v>
      </c>
      <c r="AL216" s="27">
        <v>0</v>
      </c>
      <c r="AM216" s="27">
        <f t="shared" si="3"/>
        <v>789</v>
      </c>
      <c r="AN216" s="27">
        <v>0</v>
      </c>
      <c r="AO216" s="27">
        <v>0</v>
      </c>
      <c r="AP216" s="27">
        <v>2227</v>
      </c>
      <c r="AQ216" s="27">
        <v>2227</v>
      </c>
      <c r="AR216" s="27">
        <v>0</v>
      </c>
      <c r="AS216" s="190">
        <v>49713</v>
      </c>
      <c r="AT216" s="190">
        <v>6050</v>
      </c>
      <c r="AU216" s="190">
        <v>6050</v>
      </c>
    </row>
    <row r="217" spans="1:47" x14ac:dyDescent="0.2">
      <c r="A217" s="96" t="s">
        <v>945</v>
      </c>
      <c r="B217" t="s">
        <v>878</v>
      </c>
      <c r="C217" t="s">
        <v>946</v>
      </c>
      <c r="D217" s="78">
        <v>2426</v>
      </c>
      <c r="E217" s="78">
        <v>0</v>
      </c>
      <c r="F217" s="82">
        <v>0</v>
      </c>
      <c r="G217" s="78">
        <v>14942</v>
      </c>
      <c r="H217" s="78">
        <v>14942</v>
      </c>
      <c r="I217" s="78">
        <v>0</v>
      </c>
      <c r="J217" s="78">
        <v>0</v>
      </c>
      <c r="K217" s="78">
        <v>0</v>
      </c>
      <c r="L217" s="78">
        <v>10250</v>
      </c>
      <c r="M217" s="78">
        <v>8280</v>
      </c>
      <c r="N217" s="78">
        <v>9740</v>
      </c>
      <c r="O217" s="78">
        <v>510</v>
      </c>
      <c r="P217" s="78">
        <v>180</v>
      </c>
      <c r="Q217" s="78">
        <v>1130</v>
      </c>
      <c r="R217" s="78">
        <v>0</v>
      </c>
      <c r="S217" s="78">
        <v>0</v>
      </c>
      <c r="T217" s="78">
        <v>0</v>
      </c>
      <c r="U217" s="78">
        <v>933</v>
      </c>
      <c r="V217" s="78">
        <v>678</v>
      </c>
      <c r="W217" s="78">
        <v>933</v>
      </c>
      <c r="X217" s="78">
        <v>0</v>
      </c>
      <c r="Y217" s="78">
        <v>12</v>
      </c>
      <c r="Z217" s="78">
        <v>100</v>
      </c>
      <c r="AA217" s="78">
        <v>0</v>
      </c>
      <c r="AB217" s="78">
        <v>88</v>
      </c>
      <c r="AC217" s="78">
        <v>0</v>
      </c>
      <c r="AD217" s="78">
        <v>0</v>
      </c>
      <c r="AE217" s="78">
        <v>9410</v>
      </c>
      <c r="AF217" s="78">
        <v>789</v>
      </c>
      <c r="AG217" s="104">
        <v>0</v>
      </c>
      <c r="AH217" s="104">
        <v>0</v>
      </c>
      <c r="AI217" s="104">
        <v>0</v>
      </c>
      <c r="AJ217" s="104">
        <v>789</v>
      </c>
      <c r="AK217" s="104">
        <v>0</v>
      </c>
      <c r="AL217" s="104">
        <v>0</v>
      </c>
      <c r="AM217" s="104">
        <f t="shared" si="3"/>
        <v>789</v>
      </c>
      <c r="AN217" s="104">
        <v>0</v>
      </c>
      <c r="AO217" s="104">
        <v>0</v>
      </c>
      <c r="AP217" s="104">
        <v>2399</v>
      </c>
      <c r="AQ217" s="104">
        <v>2399</v>
      </c>
      <c r="AR217" s="104">
        <v>0</v>
      </c>
      <c r="AS217" s="189">
        <v>54025</v>
      </c>
      <c r="AT217" s="189">
        <v>6612</v>
      </c>
      <c r="AU217" s="189">
        <v>6612</v>
      </c>
    </row>
    <row r="218" spans="1:47" x14ac:dyDescent="0.2">
      <c r="A218" s="96" t="s">
        <v>947</v>
      </c>
      <c r="B218" t="s">
        <v>878</v>
      </c>
      <c r="C218" t="s">
        <v>948</v>
      </c>
      <c r="D218" s="77">
        <v>2441</v>
      </c>
      <c r="E218" s="77">
        <v>0</v>
      </c>
      <c r="F218" s="77">
        <v>0</v>
      </c>
      <c r="G218" s="77">
        <v>48457</v>
      </c>
      <c r="H218" s="77">
        <v>48457</v>
      </c>
      <c r="I218" s="77">
        <v>0</v>
      </c>
      <c r="J218" s="77">
        <v>0</v>
      </c>
      <c r="K218" s="77">
        <v>0</v>
      </c>
      <c r="L218" s="77">
        <v>45165</v>
      </c>
      <c r="M218" s="77">
        <v>34280</v>
      </c>
      <c r="N218" s="77">
        <v>45165</v>
      </c>
      <c r="O218" s="77">
        <v>0</v>
      </c>
      <c r="P218" s="77">
        <v>7660</v>
      </c>
      <c r="Q218" s="77">
        <v>7660</v>
      </c>
      <c r="R218" s="77">
        <v>0</v>
      </c>
      <c r="S218" s="188">
        <v>24425</v>
      </c>
      <c r="T218" s="188">
        <v>24425</v>
      </c>
      <c r="U218" s="77">
        <v>4282</v>
      </c>
      <c r="V218" s="77">
        <v>2845</v>
      </c>
      <c r="W218" s="77">
        <v>850</v>
      </c>
      <c r="X218" s="77">
        <v>3432</v>
      </c>
      <c r="Y218" s="77">
        <v>882</v>
      </c>
      <c r="Z218" s="77">
        <v>633</v>
      </c>
      <c r="AA218" s="77">
        <v>0</v>
      </c>
      <c r="AB218" s="77">
        <v>0</v>
      </c>
      <c r="AC218" s="188">
        <v>1762</v>
      </c>
      <c r="AD218" s="188">
        <v>0</v>
      </c>
      <c r="AE218" s="77">
        <v>43690</v>
      </c>
      <c r="AF218" s="77">
        <v>570</v>
      </c>
      <c r="AG218" s="27">
        <v>0</v>
      </c>
      <c r="AH218" s="27">
        <v>0</v>
      </c>
      <c r="AI218" s="27">
        <v>0</v>
      </c>
      <c r="AJ218" s="27">
        <v>570</v>
      </c>
      <c r="AK218" s="27">
        <v>0</v>
      </c>
      <c r="AL218" s="27">
        <v>0</v>
      </c>
      <c r="AM218" s="27">
        <f t="shared" si="3"/>
        <v>570</v>
      </c>
      <c r="AN218" s="27">
        <v>0</v>
      </c>
      <c r="AO218" s="27">
        <v>0</v>
      </c>
      <c r="AP218" s="27">
        <v>7596</v>
      </c>
      <c r="AQ218" s="27">
        <v>7596</v>
      </c>
      <c r="AR218" s="27">
        <v>0</v>
      </c>
      <c r="AS218" s="190">
        <v>177542</v>
      </c>
      <c r="AT218" s="190">
        <v>33678</v>
      </c>
      <c r="AU218" s="190">
        <v>33678</v>
      </c>
    </row>
    <row r="219" spans="1:47" x14ac:dyDescent="0.2">
      <c r="A219" s="96" t="s">
        <v>949</v>
      </c>
      <c r="B219" t="s">
        <v>878</v>
      </c>
      <c r="C219" t="s">
        <v>950</v>
      </c>
      <c r="D219" s="78">
        <v>2442</v>
      </c>
      <c r="E219" s="78">
        <v>0</v>
      </c>
      <c r="F219" s="82">
        <v>0</v>
      </c>
      <c r="G219" s="78">
        <v>69239</v>
      </c>
      <c r="H219" s="78">
        <v>41765</v>
      </c>
      <c r="I219" s="78">
        <v>27474</v>
      </c>
      <c r="J219" s="78">
        <v>27474</v>
      </c>
      <c r="K219" s="78">
        <v>0</v>
      </c>
      <c r="L219" s="78">
        <v>72795</v>
      </c>
      <c r="M219" s="78">
        <v>53270</v>
      </c>
      <c r="N219" s="78">
        <v>72795</v>
      </c>
      <c r="O219" s="78">
        <v>0</v>
      </c>
      <c r="P219" s="78">
        <v>9520</v>
      </c>
      <c r="Q219" s="78">
        <v>9520</v>
      </c>
      <c r="R219" s="78">
        <v>0</v>
      </c>
      <c r="S219" s="187">
        <v>39855</v>
      </c>
      <c r="T219" s="187">
        <v>39855</v>
      </c>
      <c r="U219" s="78">
        <v>6989</v>
      </c>
      <c r="V219" s="78">
        <v>4406</v>
      </c>
      <c r="W219" s="78">
        <v>2797</v>
      </c>
      <c r="X219" s="78">
        <v>4192</v>
      </c>
      <c r="Y219" s="78">
        <v>3676</v>
      </c>
      <c r="Z219" s="78">
        <v>795</v>
      </c>
      <c r="AA219" s="78">
        <v>0</v>
      </c>
      <c r="AB219" s="78">
        <v>0</v>
      </c>
      <c r="AC219" s="187">
        <v>2835</v>
      </c>
      <c r="AD219" s="187">
        <v>0</v>
      </c>
      <c r="AE219" s="78">
        <v>62940</v>
      </c>
      <c r="AF219" s="78">
        <v>1269</v>
      </c>
      <c r="AG219" s="104">
        <v>0</v>
      </c>
      <c r="AH219" s="104">
        <v>0</v>
      </c>
      <c r="AI219" s="104">
        <v>0</v>
      </c>
      <c r="AJ219" s="104">
        <v>1269</v>
      </c>
      <c r="AK219" s="104">
        <v>0</v>
      </c>
      <c r="AL219" s="104">
        <v>0</v>
      </c>
      <c r="AM219" s="104">
        <f t="shared" si="3"/>
        <v>1269</v>
      </c>
      <c r="AN219" s="104">
        <v>0</v>
      </c>
      <c r="AO219" s="104">
        <v>0</v>
      </c>
      <c r="AP219" s="104">
        <v>10687</v>
      </c>
      <c r="AQ219" s="104">
        <v>10687</v>
      </c>
      <c r="AR219" s="104">
        <v>0</v>
      </c>
      <c r="AS219" s="189">
        <v>257506</v>
      </c>
      <c r="AT219" s="189">
        <v>59705</v>
      </c>
      <c r="AU219" s="189">
        <v>59705</v>
      </c>
    </row>
    <row r="220" spans="1:47" x14ac:dyDescent="0.2">
      <c r="A220" s="96" t="s">
        <v>951</v>
      </c>
      <c r="B220" t="s">
        <v>878</v>
      </c>
      <c r="C220" t="s">
        <v>952</v>
      </c>
      <c r="D220" s="77">
        <v>2443</v>
      </c>
      <c r="E220" s="77">
        <v>0</v>
      </c>
      <c r="F220" s="77">
        <v>0</v>
      </c>
      <c r="G220" s="77">
        <v>31475</v>
      </c>
      <c r="H220" s="77">
        <v>31475</v>
      </c>
      <c r="I220" s="77">
        <v>0</v>
      </c>
      <c r="J220" s="77">
        <v>0</v>
      </c>
      <c r="K220" s="77">
        <v>0</v>
      </c>
      <c r="L220" s="77">
        <v>23270</v>
      </c>
      <c r="M220" s="77">
        <v>17490</v>
      </c>
      <c r="N220" s="77">
        <v>23270</v>
      </c>
      <c r="O220" s="77">
        <v>0</v>
      </c>
      <c r="P220" s="77">
        <v>5270</v>
      </c>
      <c r="Q220" s="77">
        <v>5270</v>
      </c>
      <c r="R220" s="77">
        <v>0</v>
      </c>
      <c r="S220" s="188">
        <v>10740</v>
      </c>
      <c r="T220" s="188">
        <v>10740</v>
      </c>
      <c r="U220" s="77">
        <v>2190</v>
      </c>
      <c r="V220" s="77">
        <v>1431</v>
      </c>
      <c r="W220" s="77">
        <v>597</v>
      </c>
      <c r="X220" s="77">
        <v>1593</v>
      </c>
      <c r="Y220" s="77">
        <v>1602</v>
      </c>
      <c r="Z220" s="77">
        <v>444</v>
      </c>
      <c r="AA220" s="77">
        <v>0</v>
      </c>
      <c r="AB220" s="77">
        <v>162</v>
      </c>
      <c r="AC220" s="77">
        <v>705</v>
      </c>
      <c r="AD220" s="77">
        <v>0</v>
      </c>
      <c r="AE220" s="77">
        <v>22790</v>
      </c>
      <c r="AF220" s="77">
        <v>789</v>
      </c>
      <c r="AG220" s="27">
        <v>0</v>
      </c>
      <c r="AH220" s="27">
        <v>0</v>
      </c>
      <c r="AI220" s="27">
        <v>0</v>
      </c>
      <c r="AJ220" s="27">
        <v>789</v>
      </c>
      <c r="AK220" s="27">
        <v>0</v>
      </c>
      <c r="AL220" s="27">
        <v>0</v>
      </c>
      <c r="AM220" s="27">
        <f t="shared" si="3"/>
        <v>789</v>
      </c>
      <c r="AN220" s="27">
        <v>0</v>
      </c>
      <c r="AO220" s="27">
        <v>0</v>
      </c>
      <c r="AP220" s="27">
        <v>4984</v>
      </c>
      <c r="AQ220" s="27">
        <v>0</v>
      </c>
      <c r="AR220" s="190">
        <v>4984</v>
      </c>
      <c r="AS220" s="190">
        <v>115707</v>
      </c>
      <c r="AT220" s="190">
        <v>18963</v>
      </c>
      <c r="AU220" s="190">
        <v>18963</v>
      </c>
    </row>
    <row r="221" spans="1:47" x14ac:dyDescent="0.2">
      <c r="A221" s="96" t="s">
        <v>953</v>
      </c>
      <c r="B221" t="s">
        <v>878</v>
      </c>
      <c r="C221" t="s">
        <v>954</v>
      </c>
      <c r="D221" s="78">
        <v>2445</v>
      </c>
      <c r="E221" s="78">
        <v>0</v>
      </c>
      <c r="F221" s="82">
        <v>0</v>
      </c>
      <c r="G221" s="78">
        <v>69784</v>
      </c>
      <c r="H221" s="78">
        <v>69784</v>
      </c>
      <c r="I221" s="78">
        <v>0</v>
      </c>
      <c r="J221" s="78">
        <v>0</v>
      </c>
      <c r="K221" s="78">
        <v>0</v>
      </c>
      <c r="L221" s="78">
        <v>79680</v>
      </c>
      <c r="M221" s="78">
        <v>58970</v>
      </c>
      <c r="N221" s="78">
        <v>79000</v>
      </c>
      <c r="O221" s="78">
        <v>680</v>
      </c>
      <c r="P221" s="78">
        <v>13170</v>
      </c>
      <c r="Q221" s="78">
        <v>12490</v>
      </c>
      <c r="R221" s="78">
        <v>0</v>
      </c>
      <c r="S221" s="187">
        <v>44410</v>
      </c>
      <c r="T221" s="187">
        <v>44410</v>
      </c>
      <c r="U221" s="78">
        <v>7540</v>
      </c>
      <c r="V221" s="78">
        <v>4798</v>
      </c>
      <c r="W221" s="78">
        <v>2385</v>
      </c>
      <c r="X221" s="78">
        <v>5155</v>
      </c>
      <c r="Y221" s="78">
        <v>3715</v>
      </c>
      <c r="Z221" s="78">
        <v>1122</v>
      </c>
      <c r="AA221" s="78">
        <v>0</v>
      </c>
      <c r="AB221" s="78">
        <v>0</v>
      </c>
      <c r="AC221" s="187">
        <v>3210</v>
      </c>
      <c r="AD221" s="187">
        <v>0</v>
      </c>
      <c r="AE221" s="78">
        <v>71480</v>
      </c>
      <c r="AF221" s="78">
        <v>1269</v>
      </c>
      <c r="AG221" s="104">
        <v>0</v>
      </c>
      <c r="AH221" s="104">
        <v>0</v>
      </c>
      <c r="AI221" s="104">
        <v>0</v>
      </c>
      <c r="AJ221" s="104">
        <v>1269</v>
      </c>
      <c r="AK221" s="104">
        <v>0</v>
      </c>
      <c r="AL221" s="104">
        <v>0</v>
      </c>
      <c r="AM221" s="104">
        <f t="shared" si="3"/>
        <v>1269</v>
      </c>
      <c r="AN221" s="104">
        <v>0</v>
      </c>
      <c r="AO221" s="104">
        <v>0</v>
      </c>
      <c r="AP221" s="104">
        <v>10754</v>
      </c>
      <c r="AQ221" s="104">
        <v>10754</v>
      </c>
      <c r="AR221" s="104">
        <v>0</v>
      </c>
      <c r="AS221" s="189">
        <v>259233</v>
      </c>
      <c r="AT221" s="189">
        <v>61588</v>
      </c>
      <c r="AU221" s="189">
        <v>61588</v>
      </c>
    </row>
    <row r="222" spans="1:47" x14ac:dyDescent="0.2">
      <c r="A222" s="96" t="s">
        <v>955</v>
      </c>
      <c r="B222" t="s">
        <v>878</v>
      </c>
      <c r="C222" t="s">
        <v>956</v>
      </c>
      <c r="D222" s="77">
        <v>2446</v>
      </c>
      <c r="E222" s="77">
        <v>0</v>
      </c>
      <c r="F222" s="77">
        <v>0</v>
      </c>
      <c r="G222" s="77">
        <v>52447</v>
      </c>
      <c r="H222" s="77">
        <v>52447</v>
      </c>
      <c r="I222" s="77">
        <v>0</v>
      </c>
      <c r="J222" s="77">
        <v>0</v>
      </c>
      <c r="K222" s="77">
        <v>0</v>
      </c>
      <c r="L222" s="77">
        <v>57020</v>
      </c>
      <c r="M222" s="77">
        <v>40260</v>
      </c>
      <c r="N222" s="77">
        <v>52000</v>
      </c>
      <c r="O222" s="77">
        <v>5020</v>
      </c>
      <c r="P222" s="77">
        <v>13650</v>
      </c>
      <c r="Q222" s="77">
        <v>8630</v>
      </c>
      <c r="R222" s="77">
        <v>0</v>
      </c>
      <c r="S222" s="188">
        <v>12930</v>
      </c>
      <c r="T222" s="188">
        <v>12930</v>
      </c>
      <c r="U222" s="77">
        <v>5531</v>
      </c>
      <c r="V222" s="77">
        <v>3308</v>
      </c>
      <c r="W222" s="77">
        <v>4263</v>
      </c>
      <c r="X222" s="77">
        <v>1268</v>
      </c>
      <c r="Y222" s="77">
        <v>2008</v>
      </c>
      <c r="Z222" s="77">
        <v>740</v>
      </c>
      <c r="AA222" s="77">
        <v>0</v>
      </c>
      <c r="AB222" s="77">
        <v>555</v>
      </c>
      <c r="AC222" s="77">
        <v>555</v>
      </c>
      <c r="AD222" s="77">
        <v>0</v>
      </c>
      <c r="AE222" s="77">
        <v>48910</v>
      </c>
      <c r="AF222" s="77">
        <v>810</v>
      </c>
      <c r="AG222" s="27">
        <v>810</v>
      </c>
      <c r="AH222" s="27">
        <v>810</v>
      </c>
      <c r="AI222" s="27">
        <v>0</v>
      </c>
      <c r="AJ222" s="27">
        <v>0</v>
      </c>
      <c r="AK222" s="27">
        <v>0</v>
      </c>
      <c r="AL222" s="27">
        <v>0</v>
      </c>
      <c r="AM222" s="27">
        <f t="shared" si="3"/>
        <v>0</v>
      </c>
      <c r="AN222" s="27">
        <v>0</v>
      </c>
      <c r="AO222" s="27">
        <v>0</v>
      </c>
      <c r="AP222" s="27">
        <v>8058</v>
      </c>
      <c r="AQ222" s="27">
        <v>0</v>
      </c>
      <c r="AR222" s="190">
        <v>8058</v>
      </c>
      <c r="AS222" s="190">
        <v>191274</v>
      </c>
      <c r="AT222" s="190">
        <v>48211</v>
      </c>
      <c r="AU222" s="190">
        <v>48211</v>
      </c>
    </row>
    <row r="223" spans="1:47" x14ac:dyDescent="0.2">
      <c r="A223" s="96" t="s">
        <v>957</v>
      </c>
      <c r="B223" t="s">
        <v>878</v>
      </c>
      <c r="C223" t="s">
        <v>958</v>
      </c>
      <c r="D223" s="78">
        <v>2450</v>
      </c>
      <c r="E223" s="78">
        <v>0</v>
      </c>
      <c r="F223" s="82">
        <v>0</v>
      </c>
      <c r="G223" s="78">
        <v>16462</v>
      </c>
      <c r="H223" s="78">
        <v>16462</v>
      </c>
      <c r="I223" s="78">
        <v>0</v>
      </c>
      <c r="J223" s="78">
        <v>0</v>
      </c>
      <c r="K223" s="78">
        <v>0</v>
      </c>
      <c r="L223" s="78">
        <v>9220</v>
      </c>
      <c r="M223" s="78">
        <v>6920</v>
      </c>
      <c r="N223" s="78">
        <v>8170</v>
      </c>
      <c r="O223" s="78">
        <v>1050</v>
      </c>
      <c r="P223" s="78">
        <v>1490</v>
      </c>
      <c r="Q223" s="78">
        <v>440</v>
      </c>
      <c r="R223" s="78">
        <v>0</v>
      </c>
      <c r="S223" s="187">
        <v>1390</v>
      </c>
      <c r="T223" s="187">
        <v>1390</v>
      </c>
      <c r="U223" s="78">
        <v>862</v>
      </c>
      <c r="V223" s="78">
        <v>565</v>
      </c>
      <c r="W223" s="78">
        <v>117</v>
      </c>
      <c r="X223" s="78">
        <v>745</v>
      </c>
      <c r="Y223" s="78">
        <v>40</v>
      </c>
      <c r="Z223" s="78">
        <v>35</v>
      </c>
      <c r="AA223" s="78">
        <v>0</v>
      </c>
      <c r="AB223" s="78">
        <v>10</v>
      </c>
      <c r="AC223" s="78">
        <v>108</v>
      </c>
      <c r="AD223" s="78">
        <v>0</v>
      </c>
      <c r="AE223" s="78">
        <v>7360</v>
      </c>
      <c r="AF223" s="78">
        <v>789</v>
      </c>
      <c r="AG223" s="104">
        <v>0</v>
      </c>
      <c r="AH223" s="104">
        <v>0</v>
      </c>
      <c r="AI223" s="104">
        <v>0</v>
      </c>
      <c r="AJ223" s="104">
        <v>789</v>
      </c>
      <c r="AK223" s="104">
        <v>0</v>
      </c>
      <c r="AL223" s="104">
        <v>0</v>
      </c>
      <c r="AM223" s="104">
        <f t="shared" si="3"/>
        <v>789</v>
      </c>
      <c r="AN223" s="104">
        <v>0</v>
      </c>
      <c r="AO223" s="104">
        <v>0</v>
      </c>
      <c r="AP223" s="104">
        <v>2623</v>
      </c>
      <c r="AQ223" s="104">
        <v>0</v>
      </c>
      <c r="AR223" s="189">
        <v>2623</v>
      </c>
      <c r="AS223" s="189">
        <v>60436</v>
      </c>
      <c r="AT223" s="189">
        <v>8574</v>
      </c>
      <c r="AU223" s="189">
        <v>8574</v>
      </c>
    </row>
    <row r="224" spans="1:47" x14ac:dyDescent="0.2">
      <c r="A224" s="96" t="s">
        <v>959</v>
      </c>
      <c r="B224" t="s">
        <v>960</v>
      </c>
      <c r="C224">
        <v>0</v>
      </c>
      <c r="D224" s="77">
        <v>3000</v>
      </c>
      <c r="E224" s="77">
        <v>0</v>
      </c>
      <c r="F224" s="77">
        <v>0</v>
      </c>
      <c r="G224" s="77">
        <v>5723501</v>
      </c>
      <c r="H224" s="77">
        <v>5723501</v>
      </c>
      <c r="I224" s="77">
        <v>0</v>
      </c>
      <c r="J224" s="77">
        <v>0</v>
      </c>
      <c r="K224" s="77">
        <v>0</v>
      </c>
      <c r="L224" s="77">
        <v>0</v>
      </c>
      <c r="M224" s="77">
        <v>0</v>
      </c>
      <c r="N224" s="77">
        <v>0</v>
      </c>
      <c r="O224" s="77">
        <v>0</v>
      </c>
      <c r="P224" s="77">
        <v>0</v>
      </c>
      <c r="Q224" s="77">
        <v>0</v>
      </c>
      <c r="R224" s="77">
        <v>0</v>
      </c>
      <c r="S224" s="77">
        <v>0</v>
      </c>
      <c r="T224" s="77">
        <v>0</v>
      </c>
      <c r="U224" s="77">
        <v>0</v>
      </c>
      <c r="V224" s="77">
        <v>0</v>
      </c>
      <c r="W224" s="77">
        <v>0</v>
      </c>
      <c r="X224" s="77">
        <v>0</v>
      </c>
      <c r="Y224" s="77">
        <v>0</v>
      </c>
      <c r="Z224" s="77">
        <v>0</v>
      </c>
      <c r="AA224" s="77">
        <v>0</v>
      </c>
      <c r="AB224" s="77">
        <v>0</v>
      </c>
      <c r="AC224" s="77">
        <v>0</v>
      </c>
      <c r="AD224" s="77">
        <v>0</v>
      </c>
      <c r="AE224" s="77">
        <v>0</v>
      </c>
      <c r="AF224" s="77">
        <v>0</v>
      </c>
      <c r="AG224" s="27">
        <v>0</v>
      </c>
      <c r="AH224" s="27">
        <v>0</v>
      </c>
      <c r="AI224" s="27">
        <v>0</v>
      </c>
      <c r="AJ224" s="27">
        <v>0</v>
      </c>
      <c r="AK224" s="27">
        <v>0</v>
      </c>
      <c r="AL224" s="27">
        <v>0</v>
      </c>
      <c r="AM224" s="27">
        <f t="shared" si="3"/>
        <v>0</v>
      </c>
      <c r="AN224" s="27">
        <v>0</v>
      </c>
      <c r="AO224" s="27">
        <v>0</v>
      </c>
      <c r="AP224" s="27">
        <v>908866</v>
      </c>
      <c r="AQ224" s="27">
        <v>592176</v>
      </c>
      <c r="AR224" s="190">
        <v>316690</v>
      </c>
      <c r="AS224" s="190">
        <v>18167286</v>
      </c>
      <c r="AT224" s="27">
        <v>0</v>
      </c>
      <c r="AU224" s="27">
        <v>0</v>
      </c>
    </row>
    <row r="225" spans="1:47" x14ac:dyDescent="0.2">
      <c r="A225" s="96" t="s">
        <v>961</v>
      </c>
      <c r="B225" t="s">
        <v>960</v>
      </c>
      <c r="C225" t="s">
        <v>962</v>
      </c>
      <c r="D225" s="78">
        <v>3201</v>
      </c>
      <c r="E225" s="78">
        <v>0</v>
      </c>
      <c r="F225" s="82">
        <v>0</v>
      </c>
      <c r="G225" s="78">
        <v>719707</v>
      </c>
      <c r="H225" s="78">
        <v>536359</v>
      </c>
      <c r="I225" s="78">
        <v>183348</v>
      </c>
      <c r="J225" s="78">
        <v>183348</v>
      </c>
      <c r="K225" s="78">
        <v>0</v>
      </c>
      <c r="L225" s="78">
        <v>1163960</v>
      </c>
      <c r="M225" s="78">
        <v>760300</v>
      </c>
      <c r="N225" s="78">
        <v>1000000</v>
      </c>
      <c r="O225" s="78">
        <v>163960</v>
      </c>
      <c r="P225" s="78">
        <v>331670</v>
      </c>
      <c r="Q225" s="78">
        <v>167710</v>
      </c>
      <c r="R225" s="78">
        <v>0</v>
      </c>
      <c r="S225" s="187">
        <v>319990</v>
      </c>
      <c r="T225" s="187">
        <v>319990</v>
      </c>
      <c r="U225" s="78">
        <v>117275</v>
      </c>
      <c r="V225" s="78">
        <v>62918</v>
      </c>
      <c r="W225" s="78">
        <v>12777</v>
      </c>
      <c r="X225" s="78">
        <v>104498</v>
      </c>
      <c r="Y225" s="78">
        <v>112129</v>
      </c>
      <c r="Z225" s="78">
        <v>14100</v>
      </c>
      <c r="AA225" s="78">
        <v>0</v>
      </c>
      <c r="AB225" s="78">
        <v>0</v>
      </c>
      <c r="AC225" s="187">
        <v>18014</v>
      </c>
      <c r="AD225" s="187">
        <v>0</v>
      </c>
      <c r="AE225" s="78">
        <v>939200</v>
      </c>
      <c r="AF225" s="78">
        <v>9429</v>
      </c>
      <c r="AG225" s="104">
        <v>0</v>
      </c>
      <c r="AH225" s="104">
        <v>0</v>
      </c>
      <c r="AI225" s="104">
        <v>0</v>
      </c>
      <c r="AJ225" s="104">
        <v>9429</v>
      </c>
      <c r="AK225" s="104">
        <v>0</v>
      </c>
      <c r="AL225" s="104">
        <v>0</v>
      </c>
      <c r="AM225" s="104">
        <f t="shared" si="3"/>
        <v>9429</v>
      </c>
      <c r="AN225" s="104">
        <v>0</v>
      </c>
      <c r="AO225" s="104">
        <v>0</v>
      </c>
      <c r="AP225" s="104">
        <v>109597</v>
      </c>
      <c r="AQ225" s="104">
        <v>109597</v>
      </c>
      <c r="AR225" s="104">
        <v>0</v>
      </c>
      <c r="AS225" s="189">
        <v>2777489</v>
      </c>
      <c r="AT225" s="189">
        <v>956882</v>
      </c>
      <c r="AU225" s="189">
        <v>29688</v>
      </c>
    </row>
    <row r="226" spans="1:47" x14ac:dyDescent="0.2">
      <c r="A226" s="96" t="s">
        <v>963</v>
      </c>
      <c r="B226" t="s">
        <v>960</v>
      </c>
      <c r="C226" t="s">
        <v>964</v>
      </c>
      <c r="D226" s="77">
        <v>3202</v>
      </c>
      <c r="E226" s="77">
        <v>0</v>
      </c>
      <c r="F226" s="77">
        <v>0</v>
      </c>
      <c r="G226" s="77">
        <v>181501</v>
      </c>
      <c r="H226" s="77">
        <v>181501</v>
      </c>
      <c r="I226" s="77">
        <v>0</v>
      </c>
      <c r="J226" s="77">
        <v>0</v>
      </c>
      <c r="K226" s="77">
        <v>0</v>
      </c>
      <c r="L226" s="77">
        <v>240425</v>
      </c>
      <c r="M226" s="77">
        <v>179150</v>
      </c>
      <c r="N226" s="77">
        <v>240425</v>
      </c>
      <c r="O226" s="77">
        <v>0</v>
      </c>
      <c r="P226" s="77">
        <v>32460</v>
      </c>
      <c r="Q226" s="77">
        <v>32460</v>
      </c>
      <c r="R226" s="77">
        <v>0</v>
      </c>
      <c r="S226" s="188">
        <v>32605</v>
      </c>
      <c r="T226" s="188">
        <v>32605</v>
      </c>
      <c r="U226" s="77">
        <v>22876</v>
      </c>
      <c r="V226" s="77">
        <v>14776</v>
      </c>
      <c r="W226" s="77">
        <v>10030</v>
      </c>
      <c r="X226" s="77">
        <v>12846</v>
      </c>
      <c r="Y226" s="77">
        <v>15618</v>
      </c>
      <c r="Z226" s="77">
        <v>2772</v>
      </c>
      <c r="AA226" s="77">
        <v>0</v>
      </c>
      <c r="AB226" s="188">
        <v>1364</v>
      </c>
      <c r="AC226" s="188">
        <v>1364</v>
      </c>
      <c r="AD226" s="188">
        <v>0</v>
      </c>
      <c r="AE226" s="77">
        <v>213390</v>
      </c>
      <c r="AF226" s="77">
        <v>2469</v>
      </c>
      <c r="AG226" s="27">
        <v>0</v>
      </c>
      <c r="AH226" s="27">
        <v>0</v>
      </c>
      <c r="AI226" s="27">
        <v>0</v>
      </c>
      <c r="AJ226" s="27">
        <v>2469</v>
      </c>
      <c r="AK226" s="27">
        <v>0</v>
      </c>
      <c r="AL226" s="27">
        <v>0</v>
      </c>
      <c r="AM226" s="27">
        <f t="shared" si="3"/>
        <v>2469</v>
      </c>
      <c r="AN226" s="27">
        <v>0</v>
      </c>
      <c r="AO226" s="27">
        <v>0</v>
      </c>
      <c r="AP226" s="27">
        <v>29346</v>
      </c>
      <c r="AQ226" s="27">
        <v>0</v>
      </c>
      <c r="AR226" s="190">
        <v>29346</v>
      </c>
      <c r="AS226" s="190">
        <v>689541</v>
      </c>
      <c r="AT226" s="190">
        <v>192686</v>
      </c>
      <c r="AU226" s="190">
        <v>192686</v>
      </c>
    </row>
    <row r="227" spans="1:47" x14ac:dyDescent="0.2">
      <c r="A227" s="96" t="s">
        <v>965</v>
      </c>
      <c r="B227" t="s">
        <v>960</v>
      </c>
      <c r="C227" t="s">
        <v>966</v>
      </c>
      <c r="D227" s="78">
        <v>3203</v>
      </c>
      <c r="E227" s="78">
        <v>0</v>
      </c>
      <c r="F227" s="82">
        <v>0</v>
      </c>
      <c r="G227" s="78">
        <v>130570</v>
      </c>
      <c r="H227" s="78">
        <v>130570</v>
      </c>
      <c r="I227" s="78">
        <v>0</v>
      </c>
      <c r="J227" s="78">
        <v>0</v>
      </c>
      <c r="K227" s="78">
        <v>0</v>
      </c>
      <c r="L227" s="78">
        <v>158560</v>
      </c>
      <c r="M227" s="78">
        <v>114380</v>
      </c>
      <c r="N227" s="78">
        <v>146000</v>
      </c>
      <c r="O227" s="78">
        <v>12560</v>
      </c>
      <c r="P227" s="78">
        <v>28140</v>
      </c>
      <c r="Q227" s="78">
        <v>15580</v>
      </c>
      <c r="R227" s="78">
        <v>0</v>
      </c>
      <c r="S227" s="187">
        <v>24710</v>
      </c>
      <c r="T227" s="187">
        <v>24710</v>
      </c>
      <c r="U227" s="78">
        <v>15325</v>
      </c>
      <c r="V227" s="78">
        <v>9448</v>
      </c>
      <c r="W227" s="78">
        <v>5000</v>
      </c>
      <c r="X227" s="78">
        <v>10325</v>
      </c>
      <c r="Y227" s="78">
        <v>0</v>
      </c>
      <c r="Z227" s="78">
        <v>1335</v>
      </c>
      <c r="AA227" s="78">
        <v>0</v>
      </c>
      <c r="AB227" s="78">
        <v>0</v>
      </c>
      <c r="AC227" s="187">
        <v>1446</v>
      </c>
      <c r="AD227" s="187">
        <v>0</v>
      </c>
      <c r="AE227" s="78">
        <v>129960</v>
      </c>
      <c r="AF227" s="78">
        <v>1989</v>
      </c>
      <c r="AG227" s="104">
        <v>0</v>
      </c>
      <c r="AH227" s="104">
        <v>0</v>
      </c>
      <c r="AI227" s="104">
        <v>0</v>
      </c>
      <c r="AJ227" s="104">
        <v>1989</v>
      </c>
      <c r="AK227" s="104">
        <v>0</v>
      </c>
      <c r="AL227" s="104">
        <v>0</v>
      </c>
      <c r="AM227" s="104">
        <f t="shared" si="3"/>
        <v>1989</v>
      </c>
      <c r="AN227" s="104">
        <v>0</v>
      </c>
      <c r="AO227" s="104">
        <v>0</v>
      </c>
      <c r="AP227" s="104">
        <v>21201</v>
      </c>
      <c r="AQ227" s="104">
        <v>0</v>
      </c>
      <c r="AR227" s="189">
        <v>21201</v>
      </c>
      <c r="AS227" s="189">
        <v>492982</v>
      </c>
      <c r="AT227" s="189">
        <v>129833</v>
      </c>
      <c r="AU227" s="189">
        <v>129833</v>
      </c>
    </row>
    <row r="228" spans="1:47" x14ac:dyDescent="0.2">
      <c r="A228" s="96" t="s">
        <v>967</v>
      </c>
      <c r="B228" t="s">
        <v>960</v>
      </c>
      <c r="C228" t="s">
        <v>968</v>
      </c>
      <c r="D228" s="77">
        <v>3205</v>
      </c>
      <c r="E228" s="77">
        <v>0</v>
      </c>
      <c r="F228" s="77">
        <v>0</v>
      </c>
      <c r="G228" s="77">
        <v>309728</v>
      </c>
      <c r="H228" s="77">
        <v>159728</v>
      </c>
      <c r="I228" s="77">
        <v>150000</v>
      </c>
      <c r="J228" s="77">
        <v>117376</v>
      </c>
      <c r="K228" s="188">
        <v>32624</v>
      </c>
      <c r="L228" s="77">
        <v>348555</v>
      </c>
      <c r="M228" s="77">
        <v>222320</v>
      </c>
      <c r="N228" s="77">
        <v>297000</v>
      </c>
      <c r="O228" s="77">
        <v>51555</v>
      </c>
      <c r="P228" s="77">
        <v>76435</v>
      </c>
      <c r="Q228" s="77">
        <v>24880</v>
      </c>
      <c r="R228" s="77">
        <v>0</v>
      </c>
      <c r="S228" s="188">
        <v>182965</v>
      </c>
      <c r="T228" s="188">
        <v>182965</v>
      </c>
      <c r="U228" s="77">
        <v>35271</v>
      </c>
      <c r="V228" s="77">
        <v>18333</v>
      </c>
      <c r="W228" s="77">
        <v>12429</v>
      </c>
      <c r="X228" s="77">
        <v>22842</v>
      </c>
      <c r="Y228" s="77">
        <v>9640</v>
      </c>
      <c r="Z228" s="77">
        <v>2155</v>
      </c>
      <c r="AA228" s="77">
        <v>0</v>
      </c>
      <c r="AB228" s="77">
        <v>0</v>
      </c>
      <c r="AC228" s="188">
        <v>13230</v>
      </c>
      <c r="AD228" s="188">
        <v>0</v>
      </c>
      <c r="AE228" s="77">
        <v>266190</v>
      </c>
      <c r="AF228" s="77">
        <v>3669</v>
      </c>
      <c r="AG228" s="27">
        <v>0</v>
      </c>
      <c r="AH228" s="27">
        <v>0</v>
      </c>
      <c r="AI228" s="27">
        <v>0</v>
      </c>
      <c r="AJ228" s="27">
        <v>3669</v>
      </c>
      <c r="AK228" s="27">
        <v>0</v>
      </c>
      <c r="AL228" s="27">
        <v>0</v>
      </c>
      <c r="AM228" s="27">
        <f t="shared" si="3"/>
        <v>3669</v>
      </c>
      <c r="AN228" s="27">
        <v>0</v>
      </c>
      <c r="AO228" s="27">
        <v>0</v>
      </c>
      <c r="AP228" s="27">
        <v>47876</v>
      </c>
      <c r="AQ228" s="27">
        <v>0</v>
      </c>
      <c r="AR228" s="190">
        <v>47876</v>
      </c>
      <c r="AS228" s="190">
        <v>1163773</v>
      </c>
      <c r="AT228" s="190">
        <v>340606</v>
      </c>
      <c r="AU228" s="190">
        <v>340606</v>
      </c>
    </row>
    <row r="229" spans="1:47" x14ac:dyDescent="0.2">
      <c r="A229" s="96" t="s">
        <v>969</v>
      </c>
      <c r="B229" t="s">
        <v>960</v>
      </c>
      <c r="C229" t="s">
        <v>970</v>
      </c>
      <c r="D229" s="78">
        <v>3206</v>
      </c>
      <c r="E229" s="78">
        <v>0</v>
      </c>
      <c r="F229" s="82">
        <v>0</v>
      </c>
      <c r="G229" s="78">
        <v>191184</v>
      </c>
      <c r="H229" s="78">
        <v>190917</v>
      </c>
      <c r="I229" s="78">
        <v>267</v>
      </c>
      <c r="J229" s="78">
        <v>267</v>
      </c>
      <c r="K229" s="78">
        <v>0</v>
      </c>
      <c r="L229" s="78">
        <v>327640</v>
      </c>
      <c r="M229" s="78">
        <v>193690</v>
      </c>
      <c r="N229" s="78">
        <v>264000</v>
      </c>
      <c r="O229" s="78">
        <v>63640</v>
      </c>
      <c r="P229" s="78">
        <v>108040</v>
      </c>
      <c r="Q229" s="78">
        <v>44400</v>
      </c>
      <c r="R229" s="78">
        <v>0</v>
      </c>
      <c r="S229" s="187">
        <v>123640</v>
      </c>
      <c r="T229" s="187">
        <v>123640</v>
      </c>
      <c r="U229" s="78">
        <v>34079</v>
      </c>
      <c r="V229" s="78">
        <v>15968</v>
      </c>
      <c r="W229" s="78">
        <v>5517</v>
      </c>
      <c r="X229" s="78">
        <v>28562</v>
      </c>
      <c r="Y229" s="78">
        <v>12194</v>
      </c>
      <c r="Z229" s="78">
        <v>3723</v>
      </c>
      <c r="AA229" s="78">
        <v>0</v>
      </c>
      <c r="AB229" s="78">
        <v>0</v>
      </c>
      <c r="AC229" s="187">
        <v>7362</v>
      </c>
      <c r="AD229" s="187">
        <v>0</v>
      </c>
      <c r="AE229" s="78">
        <v>238090</v>
      </c>
      <c r="AF229" s="78">
        <v>3669</v>
      </c>
      <c r="AG229" s="104">
        <v>0</v>
      </c>
      <c r="AH229" s="104">
        <v>0</v>
      </c>
      <c r="AI229" s="104">
        <v>0</v>
      </c>
      <c r="AJ229" s="104">
        <v>3669</v>
      </c>
      <c r="AK229" s="104">
        <v>0</v>
      </c>
      <c r="AL229" s="104">
        <v>0</v>
      </c>
      <c r="AM229" s="104">
        <f t="shared" si="3"/>
        <v>3669</v>
      </c>
      <c r="AN229" s="104">
        <v>0</v>
      </c>
      <c r="AO229" s="104">
        <v>0</v>
      </c>
      <c r="AP229" s="104">
        <v>29668</v>
      </c>
      <c r="AQ229" s="104">
        <v>29668</v>
      </c>
      <c r="AR229" s="104">
        <v>0</v>
      </c>
      <c r="AS229" s="189">
        <v>720432</v>
      </c>
      <c r="AT229" s="189">
        <v>273490</v>
      </c>
      <c r="AU229" s="189">
        <v>273490</v>
      </c>
    </row>
    <row r="230" spans="1:47" x14ac:dyDescent="0.2">
      <c r="A230" s="96" t="s">
        <v>971</v>
      </c>
      <c r="B230" t="s">
        <v>960</v>
      </c>
      <c r="C230" t="s">
        <v>972</v>
      </c>
      <c r="D230" s="77">
        <v>3207</v>
      </c>
      <c r="E230" s="77">
        <v>0</v>
      </c>
      <c r="F230" s="77">
        <v>0</v>
      </c>
      <c r="G230" s="77">
        <v>126728</v>
      </c>
      <c r="H230" s="77">
        <v>89307</v>
      </c>
      <c r="I230" s="77">
        <v>37421</v>
      </c>
      <c r="J230" s="77">
        <v>25529</v>
      </c>
      <c r="K230" s="188">
        <v>11892</v>
      </c>
      <c r="L230" s="77">
        <v>157940</v>
      </c>
      <c r="M230" s="77">
        <v>115780</v>
      </c>
      <c r="N230" s="77">
        <v>153720</v>
      </c>
      <c r="O230" s="77">
        <v>4220</v>
      </c>
      <c r="P230" s="77">
        <v>30950</v>
      </c>
      <c r="Q230" s="77">
        <v>26730</v>
      </c>
      <c r="R230" s="77">
        <v>0</v>
      </c>
      <c r="S230" s="188">
        <v>49180</v>
      </c>
      <c r="T230" s="188">
        <v>49180</v>
      </c>
      <c r="U230" s="77">
        <v>15135</v>
      </c>
      <c r="V230" s="77">
        <v>9525</v>
      </c>
      <c r="W230" s="77">
        <v>6377</v>
      </c>
      <c r="X230" s="77">
        <v>8758</v>
      </c>
      <c r="Y230" s="77">
        <v>11029</v>
      </c>
      <c r="Z230" s="77">
        <v>2271</v>
      </c>
      <c r="AA230" s="77">
        <v>0</v>
      </c>
      <c r="AB230" s="77">
        <v>0</v>
      </c>
      <c r="AC230" s="188">
        <v>3912</v>
      </c>
      <c r="AD230" s="188">
        <v>0</v>
      </c>
      <c r="AE230" s="77">
        <v>142510</v>
      </c>
      <c r="AF230" s="77">
        <v>2229</v>
      </c>
      <c r="AG230" s="27">
        <v>0</v>
      </c>
      <c r="AH230" s="27">
        <v>0</v>
      </c>
      <c r="AI230" s="27">
        <v>0</v>
      </c>
      <c r="AJ230" s="27">
        <v>2229</v>
      </c>
      <c r="AK230" s="27">
        <v>0</v>
      </c>
      <c r="AL230" s="27">
        <v>0</v>
      </c>
      <c r="AM230" s="27">
        <f t="shared" si="3"/>
        <v>2229</v>
      </c>
      <c r="AN230" s="27">
        <v>0</v>
      </c>
      <c r="AO230" s="27">
        <v>0</v>
      </c>
      <c r="AP230" s="27">
        <v>19824</v>
      </c>
      <c r="AQ230" s="27">
        <v>12289</v>
      </c>
      <c r="AR230" s="190">
        <v>7535</v>
      </c>
      <c r="AS230" s="190">
        <v>473756</v>
      </c>
      <c r="AT230" s="190">
        <v>120069</v>
      </c>
      <c r="AU230" s="190">
        <v>120069</v>
      </c>
    </row>
    <row r="231" spans="1:47" x14ac:dyDescent="0.2">
      <c r="A231" s="96" t="s">
        <v>973</v>
      </c>
      <c r="B231" t="s">
        <v>960</v>
      </c>
      <c r="C231" t="s">
        <v>974</v>
      </c>
      <c r="D231" s="78">
        <v>3208</v>
      </c>
      <c r="E231" s="78">
        <v>0</v>
      </c>
      <c r="F231" s="82">
        <v>0</v>
      </c>
      <c r="G231" s="78">
        <v>106880</v>
      </c>
      <c r="H231" s="78">
        <v>106880</v>
      </c>
      <c r="I231" s="78">
        <v>0</v>
      </c>
      <c r="J231" s="78">
        <v>0</v>
      </c>
      <c r="K231" s="78">
        <v>0</v>
      </c>
      <c r="L231" s="78">
        <v>110580</v>
      </c>
      <c r="M231" s="78">
        <v>79220</v>
      </c>
      <c r="N231" s="78">
        <v>99400</v>
      </c>
      <c r="O231" s="78">
        <v>11180</v>
      </c>
      <c r="P231" s="78">
        <v>25590</v>
      </c>
      <c r="Q231" s="78">
        <v>14410</v>
      </c>
      <c r="R231" s="78">
        <v>0</v>
      </c>
      <c r="S231" s="187">
        <v>37840</v>
      </c>
      <c r="T231" s="187">
        <v>37840</v>
      </c>
      <c r="U231" s="78">
        <v>10703</v>
      </c>
      <c r="V231" s="78">
        <v>6545</v>
      </c>
      <c r="W231" s="78">
        <v>5452</v>
      </c>
      <c r="X231" s="78">
        <v>5251</v>
      </c>
      <c r="Y231" s="78">
        <v>5376</v>
      </c>
      <c r="Z231" s="78">
        <v>1236</v>
      </c>
      <c r="AA231" s="78">
        <v>0</v>
      </c>
      <c r="AB231" s="78">
        <v>0</v>
      </c>
      <c r="AC231" s="187">
        <v>2238</v>
      </c>
      <c r="AD231" s="187">
        <v>0</v>
      </c>
      <c r="AE231" s="78">
        <v>93630</v>
      </c>
      <c r="AF231" s="78">
        <v>1749</v>
      </c>
      <c r="AG231" s="104">
        <v>0</v>
      </c>
      <c r="AH231" s="104">
        <v>0</v>
      </c>
      <c r="AI231" s="104">
        <v>0</v>
      </c>
      <c r="AJ231" s="104">
        <v>1749</v>
      </c>
      <c r="AK231" s="104">
        <v>0</v>
      </c>
      <c r="AL231" s="104">
        <v>0</v>
      </c>
      <c r="AM231" s="104">
        <f t="shared" si="3"/>
        <v>1749</v>
      </c>
      <c r="AN231" s="104">
        <v>0</v>
      </c>
      <c r="AO231" s="104">
        <v>0</v>
      </c>
      <c r="AP231" s="104">
        <v>16653</v>
      </c>
      <c r="AQ231" s="104">
        <v>16653</v>
      </c>
      <c r="AR231" s="104">
        <v>0</v>
      </c>
      <c r="AS231" s="189">
        <v>402603</v>
      </c>
      <c r="AT231" s="189">
        <v>100202</v>
      </c>
      <c r="AU231" s="189">
        <v>100202</v>
      </c>
    </row>
    <row r="232" spans="1:47" x14ac:dyDescent="0.2">
      <c r="A232" s="96" t="s">
        <v>975</v>
      </c>
      <c r="B232" t="s">
        <v>960</v>
      </c>
      <c r="C232" t="s">
        <v>976</v>
      </c>
      <c r="D232" s="77">
        <v>3209</v>
      </c>
      <c r="E232" s="77">
        <v>0</v>
      </c>
      <c r="F232" s="77">
        <v>0</v>
      </c>
      <c r="G232" s="77">
        <v>385022</v>
      </c>
      <c r="H232" s="77">
        <v>237191</v>
      </c>
      <c r="I232" s="77">
        <v>147831</v>
      </c>
      <c r="J232" s="77">
        <v>147831</v>
      </c>
      <c r="K232" s="77">
        <v>0</v>
      </c>
      <c r="L232" s="77">
        <v>441215</v>
      </c>
      <c r="M232" s="77">
        <v>297870</v>
      </c>
      <c r="N232" s="77">
        <v>410000</v>
      </c>
      <c r="O232" s="77">
        <v>31215</v>
      </c>
      <c r="P232" s="77">
        <v>89015</v>
      </c>
      <c r="Q232" s="77">
        <v>57800</v>
      </c>
      <c r="R232" s="77">
        <v>0</v>
      </c>
      <c r="S232" s="188">
        <v>199985</v>
      </c>
      <c r="T232" s="188">
        <v>199985</v>
      </c>
      <c r="U232" s="77">
        <v>43685</v>
      </c>
      <c r="V232" s="77">
        <v>24596</v>
      </c>
      <c r="W232" s="77">
        <v>10314</v>
      </c>
      <c r="X232" s="77">
        <v>33371</v>
      </c>
      <c r="Y232" s="77">
        <v>38246</v>
      </c>
      <c r="Z232" s="77">
        <v>4875</v>
      </c>
      <c r="AA232" s="77">
        <v>0</v>
      </c>
      <c r="AB232" s="188">
        <v>3707</v>
      </c>
      <c r="AC232" s="188">
        <v>13270</v>
      </c>
      <c r="AD232" s="188">
        <v>0</v>
      </c>
      <c r="AE232" s="77">
        <v>355790</v>
      </c>
      <c r="AF232" s="77">
        <v>4389</v>
      </c>
      <c r="AG232" s="27">
        <v>0</v>
      </c>
      <c r="AH232" s="27">
        <v>0</v>
      </c>
      <c r="AI232" s="27">
        <v>0</v>
      </c>
      <c r="AJ232" s="27">
        <v>4389</v>
      </c>
      <c r="AK232" s="27">
        <v>0</v>
      </c>
      <c r="AL232" s="27">
        <v>0</v>
      </c>
      <c r="AM232" s="27">
        <f t="shared" si="3"/>
        <v>4389</v>
      </c>
      <c r="AN232" s="27">
        <v>0</v>
      </c>
      <c r="AO232" s="27">
        <v>0</v>
      </c>
      <c r="AP232" s="27">
        <v>62179</v>
      </c>
      <c r="AQ232" s="27">
        <v>0</v>
      </c>
      <c r="AR232" s="190">
        <v>62179</v>
      </c>
      <c r="AS232" s="190">
        <v>1475869</v>
      </c>
      <c r="AT232" s="190">
        <v>424386</v>
      </c>
      <c r="AU232" s="190">
        <v>396739</v>
      </c>
    </row>
    <row r="233" spans="1:47" x14ac:dyDescent="0.2">
      <c r="A233" s="96" t="s">
        <v>977</v>
      </c>
      <c r="B233" t="s">
        <v>960</v>
      </c>
      <c r="C233" t="s">
        <v>978</v>
      </c>
      <c r="D233" s="78">
        <v>3210</v>
      </c>
      <c r="E233" s="78">
        <v>0</v>
      </c>
      <c r="F233" s="82">
        <v>0</v>
      </c>
      <c r="G233" s="78">
        <v>73039</v>
      </c>
      <c r="H233" s="78">
        <v>73039</v>
      </c>
      <c r="I233" s="78">
        <v>0</v>
      </c>
      <c r="J233" s="78">
        <v>0</v>
      </c>
      <c r="K233" s="78">
        <v>0</v>
      </c>
      <c r="L233" s="78">
        <v>76620</v>
      </c>
      <c r="M233" s="78">
        <v>54210</v>
      </c>
      <c r="N233" s="78">
        <v>76620</v>
      </c>
      <c r="O233" s="78">
        <v>0</v>
      </c>
      <c r="P233" s="78">
        <v>11180</v>
      </c>
      <c r="Q233" s="78">
        <v>11180</v>
      </c>
      <c r="R233" s="78">
        <v>0</v>
      </c>
      <c r="S233" s="187">
        <v>30060</v>
      </c>
      <c r="T233" s="187">
        <v>30060</v>
      </c>
      <c r="U233" s="78">
        <v>7468</v>
      </c>
      <c r="V233" s="78">
        <v>4501</v>
      </c>
      <c r="W233" s="78">
        <v>7390</v>
      </c>
      <c r="X233" s="78">
        <v>78</v>
      </c>
      <c r="Y233" s="78">
        <v>0</v>
      </c>
      <c r="Z233" s="78">
        <v>942</v>
      </c>
      <c r="AA233" s="78">
        <v>0</v>
      </c>
      <c r="AB233" s="187">
        <v>2774</v>
      </c>
      <c r="AC233" s="187">
        <v>1754</v>
      </c>
      <c r="AD233" s="187">
        <v>0</v>
      </c>
      <c r="AE233" s="78">
        <v>65490</v>
      </c>
      <c r="AF233" s="78">
        <v>1269</v>
      </c>
      <c r="AG233" s="104">
        <v>0</v>
      </c>
      <c r="AH233" s="104">
        <v>0</v>
      </c>
      <c r="AI233" s="104">
        <v>0</v>
      </c>
      <c r="AJ233" s="104">
        <v>1269</v>
      </c>
      <c r="AK233" s="104">
        <v>0</v>
      </c>
      <c r="AL233" s="104">
        <v>0</v>
      </c>
      <c r="AM233" s="104">
        <f t="shared" si="3"/>
        <v>1269</v>
      </c>
      <c r="AN233" s="104">
        <v>0</v>
      </c>
      <c r="AO233" s="104">
        <v>0</v>
      </c>
      <c r="AP233" s="104">
        <v>11861</v>
      </c>
      <c r="AQ233" s="104">
        <v>0</v>
      </c>
      <c r="AR233" s="189">
        <v>8300</v>
      </c>
      <c r="AS233" s="189">
        <v>281201</v>
      </c>
      <c r="AT233" s="189">
        <v>70453</v>
      </c>
      <c r="AU233" s="189">
        <v>70453</v>
      </c>
    </row>
    <row r="234" spans="1:47" x14ac:dyDescent="0.2">
      <c r="A234" s="96" t="s">
        <v>979</v>
      </c>
      <c r="B234" t="s">
        <v>960</v>
      </c>
      <c r="C234" t="s">
        <v>980</v>
      </c>
      <c r="D234" s="77">
        <v>3211</v>
      </c>
      <c r="E234" s="77">
        <v>0</v>
      </c>
      <c r="F234" s="77">
        <v>0</v>
      </c>
      <c r="G234" s="77">
        <v>107688</v>
      </c>
      <c r="H234" s="77">
        <v>107688</v>
      </c>
      <c r="I234" s="77">
        <v>0</v>
      </c>
      <c r="J234" s="77">
        <v>0</v>
      </c>
      <c r="K234" s="77">
        <v>0</v>
      </c>
      <c r="L234" s="77">
        <v>167285</v>
      </c>
      <c r="M234" s="77">
        <v>127080</v>
      </c>
      <c r="N234" s="77">
        <v>162680</v>
      </c>
      <c r="O234" s="77">
        <v>4605</v>
      </c>
      <c r="P234" s="77">
        <v>28215</v>
      </c>
      <c r="Q234" s="77">
        <v>23610</v>
      </c>
      <c r="R234" s="77">
        <v>0</v>
      </c>
      <c r="S234" s="188">
        <v>52345</v>
      </c>
      <c r="T234" s="188">
        <v>52345</v>
      </c>
      <c r="U234" s="77">
        <v>15868</v>
      </c>
      <c r="V234" s="77">
        <v>10528</v>
      </c>
      <c r="W234" s="77">
        <v>4320</v>
      </c>
      <c r="X234" s="77">
        <v>11548</v>
      </c>
      <c r="Y234" s="77">
        <v>0</v>
      </c>
      <c r="Z234" s="77">
        <v>1985</v>
      </c>
      <c r="AA234" s="77">
        <v>0</v>
      </c>
      <c r="AB234" s="188">
        <v>16560</v>
      </c>
      <c r="AC234" s="188">
        <v>3027</v>
      </c>
      <c r="AD234" s="188">
        <v>0</v>
      </c>
      <c r="AE234" s="77">
        <v>150690</v>
      </c>
      <c r="AF234" s="77">
        <v>2229</v>
      </c>
      <c r="AG234" s="27">
        <v>0</v>
      </c>
      <c r="AH234" s="27">
        <v>0</v>
      </c>
      <c r="AI234" s="27">
        <v>0</v>
      </c>
      <c r="AJ234" s="27">
        <v>2229</v>
      </c>
      <c r="AK234" s="27">
        <v>0</v>
      </c>
      <c r="AL234" s="27">
        <v>0</v>
      </c>
      <c r="AM234" s="27">
        <f t="shared" si="3"/>
        <v>2229</v>
      </c>
      <c r="AN234" s="27">
        <v>0</v>
      </c>
      <c r="AO234" s="27">
        <v>0</v>
      </c>
      <c r="AP234" s="27">
        <v>17372</v>
      </c>
      <c r="AQ234" s="27">
        <v>0</v>
      </c>
      <c r="AR234" s="190">
        <v>17372</v>
      </c>
      <c r="AS234" s="190">
        <v>407856</v>
      </c>
      <c r="AT234" s="190">
        <v>112728</v>
      </c>
      <c r="AU234" s="190">
        <v>112728</v>
      </c>
    </row>
    <row r="235" spans="1:47" x14ac:dyDescent="0.2">
      <c r="A235" s="96" t="s">
        <v>981</v>
      </c>
      <c r="B235" t="s">
        <v>960</v>
      </c>
      <c r="C235" t="s">
        <v>982</v>
      </c>
      <c r="D235" s="78">
        <v>3213</v>
      </c>
      <c r="E235" s="78">
        <v>0</v>
      </c>
      <c r="F235" s="82">
        <v>0</v>
      </c>
      <c r="G235" s="78">
        <v>100299</v>
      </c>
      <c r="H235" s="78">
        <v>100299</v>
      </c>
      <c r="I235" s="78">
        <v>0</v>
      </c>
      <c r="J235" s="78">
        <v>0</v>
      </c>
      <c r="K235" s="78">
        <v>0</v>
      </c>
      <c r="L235" s="78">
        <v>114635</v>
      </c>
      <c r="M235" s="78">
        <v>81810</v>
      </c>
      <c r="N235" s="78">
        <v>109000</v>
      </c>
      <c r="O235" s="78">
        <v>5635</v>
      </c>
      <c r="P235" s="78">
        <v>24125</v>
      </c>
      <c r="Q235" s="78">
        <v>18490</v>
      </c>
      <c r="R235" s="78">
        <v>0</v>
      </c>
      <c r="S235" s="78">
        <v>0</v>
      </c>
      <c r="T235" s="78">
        <v>0</v>
      </c>
      <c r="U235" s="78">
        <v>11135</v>
      </c>
      <c r="V235" s="78">
        <v>6758</v>
      </c>
      <c r="W235" s="78">
        <v>4052</v>
      </c>
      <c r="X235" s="78">
        <v>7083</v>
      </c>
      <c r="Y235" s="78">
        <v>2019</v>
      </c>
      <c r="Z235" s="78">
        <v>1542</v>
      </c>
      <c r="AA235" s="78">
        <v>1791</v>
      </c>
      <c r="AB235" s="187">
        <v>1791</v>
      </c>
      <c r="AC235" s="78">
        <v>0</v>
      </c>
      <c r="AD235" s="78">
        <v>1791</v>
      </c>
      <c r="AE235" s="78">
        <v>100350</v>
      </c>
      <c r="AF235" s="78">
        <v>1749</v>
      </c>
      <c r="AG235" s="104">
        <v>0</v>
      </c>
      <c r="AH235" s="104">
        <v>0</v>
      </c>
      <c r="AI235" s="104">
        <v>0</v>
      </c>
      <c r="AJ235" s="104">
        <v>1749</v>
      </c>
      <c r="AK235" s="104">
        <v>0</v>
      </c>
      <c r="AL235" s="104">
        <v>0</v>
      </c>
      <c r="AM235" s="104">
        <f t="shared" si="3"/>
        <v>1749</v>
      </c>
      <c r="AN235" s="104">
        <v>0</v>
      </c>
      <c r="AO235" s="104">
        <v>0</v>
      </c>
      <c r="AP235" s="104">
        <v>15668</v>
      </c>
      <c r="AQ235" s="104">
        <v>0</v>
      </c>
      <c r="AR235" s="189">
        <v>15668</v>
      </c>
      <c r="AS235" s="189">
        <v>373649</v>
      </c>
      <c r="AT235" s="189">
        <v>94770</v>
      </c>
      <c r="AU235" s="189">
        <v>94770</v>
      </c>
    </row>
    <row r="236" spans="1:47" x14ac:dyDescent="0.2">
      <c r="A236" s="96" t="s">
        <v>983</v>
      </c>
      <c r="B236" t="s">
        <v>960</v>
      </c>
      <c r="C236" t="s">
        <v>984</v>
      </c>
      <c r="D236" s="77">
        <v>3214</v>
      </c>
      <c r="E236" s="77">
        <v>0</v>
      </c>
      <c r="F236" s="77">
        <v>0</v>
      </c>
      <c r="G236" s="77">
        <v>102849</v>
      </c>
      <c r="H236" s="77">
        <v>102849</v>
      </c>
      <c r="I236" s="77">
        <v>0</v>
      </c>
      <c r="J236" s="77">
        <v>0</v>
      </c>
      <c r="K236" s="77">
        <v>0</v>
      </c>
      <c r="L236" s="77">
        <v>105935</v>
      </c>
      <c r="M236" s="77">
        <v>76040</v>
      </c>
      <c r="N236" s="77">
        <v>105935</v>
      </c>
      <c r="O236" s="77">
        <v>0</v>
      </c>
      <c r="P236" s="77">
        <v>7685</v>
      </c>
      <c r="Q236" s="77">
        <v>16530</v>
      </c>
      <c r="R236" s="77">
        <v>0</v>
      </c>
      <c r="S236" s="188">
        <v>49420</v>
      </c>
      <c r="T236" s="188">
        <v>40575</v>
      </c>
      <c r="U236" s="77">
        <v>10221</v>
      </c>
      <c r="V236" s="77">
        <v>6255</v>
      </c>
      <c r="W236" s="77">
        <v>5575</v>
      </c>
      <c r="X236" s="77">
        <v>4646</v>
      </c>
      <c r="Y236" s="77">
        <v>0</v>
      </c>
      <c r="Z236" s="77">
        <v>1406</v>
      </c>
      <c r="AA236" s="77">
        <v>0</v>
      </c>
      <c r="AB236" s="77">
        <v>0</v>
      </c>
      <c r="AC236" s="188">
        <v>2319</v>
      </c>
      <c r="AD236" s="188">
        <v>0</v>
      </c>
      <c r="AE236" s="77">
        <v>92570</v>
      </c>
      <c r="AF236" s="77">
        <v>1749</v>
      </c>
      <c r="AG236" s="27">
        <v>0</v>
      </c>
      <c r="AH236" s="27">
        <v>0</v>
      </c>
      <c r="AI236" s="27">
        <v>0</v>
      </c>
      <c r="AJ236" s="27">
        <v>1749</v>
      </c>
      <c r="AK236" s="27">
        <v>0</v>
      </c>
      <c r="AL236" s="27">
        <v>0</v>
      </c>
      <c r="AM236" s="27">
        <f t="shared" si="3"/>
        <v>1749</v>
      </c>
      <c r="AN236" s="27">
        <v>0</v>
      </c>
      <c r="AO236" s="27">
        <v>0</v>
      </c>
      <c r="AP236" s="27">
        <v>15524</v>
      </c>
      <c r="AQ236" s="27">
        <v>15524</v>
      </c>
      <c r="AR236" s="27">
        <v>0</v>
      </c>
      <c r="AS236" s="190">
        <v>381251</v>
      </c>
      <c r="AT236" s="190">
        <v>90772</v>
      </c>
      <c r="AU236" s="190">
        <v>90772</v>
      </c>
    </row>
    <row r="237" spans="1:47" x14ac:dyDescent="0.2">
      <c r="A237" s="96" t="s">
        <v>985</v>
      </c>
      <c r="B237" t="s">
        <v>960</v>
      </c>
      <c r="C237" t="s">
        <v>986</v>
      </c>
      <c r="D237" s="78">
        <v>3215</v>
      </c>
      <c r="E237" s="78">
        <v>0</v>
      </c>
      <c r="F237" s="82">
        <v>0</v>
      </c>
      <c r="G237" s="78">
        <v>388644</v>
      </c>
      <c r="H237" s="78">
        <v>120330</v>
      </c>
      <c r="I237" s="78">
        <v>268314</v>
      </c>
      <c r="J237" s="78">
        <v>268314</v>
      </c>
      <c r="K237" s="78">
        <v>0</v>
      </c>
      <c r="L237" s="78">
        <v>420975</v>
      </c>
      <c r="M237" s="78">
        <v>269660</v>
      </c>
      <c r="N237" s="78">
        <v>337000</v>
      </c>
      <c r="O237" s="78">
        <v>83975</v>
      </c>
      <c r="P237" s="78">
        <v>131555</v>
      </c>
      <c r="Q237" s="78">
        <v>47580</v>
      </c>
      <c r="R237" s="78">
        <v>0</v>
      </c>
      <c r="S237" s="187">
        <v>124975</v>
      </c>
      <c r="T237" s="187">
        <v>124975</v>
      </c>
      <c r="U237" s="78">
        <v>42529</v>
      </c>
      <c r="V237" s="78">
        <v>22255</v>
      </c>
      <c r="W237" s="78">
        <v>11600</v>
      </c>
      <c r="X237" s="78">
        <v>30929</v>
      </c>
      <c r="Y237" s="78">
        <v>13870</v>
      </c>
      <c r="Z237" s="78">
        <v>4038</v>
      </c>
      <c r="AA237" s="78">
        <v>0</v>
      </c>
      <c r="AB237" s="78">
        <v>0</v>
      </c>
      <c r="AC237" s="187">
        <v>6591</v>
      </c>
      <c r="AD237" s="187">
        <v>0</v>
      </c>
      <c r="AE237" s="78">
        <v>317240</v>
      </c>
      <c r="AF237" s="78">
        <v>3930</v>
      </c>
      <c r="AG237" s="104">
        <v>0</v>
      </c>
      <c r="AH237" s="104">
        <v>0</v>
      </c>
      <c r="AI237" s="104">
        <v>0</v>
      </c>
      <c r="AJ237" s="104">
        <v>3930</v>
      </c>
      <c r="AK237" s="104">
        <v>0</v>
      </c>
      <c r="AL237" s="104">
        <v>0</v>
      </c>
      <c r="AM237" s="104">
        <f t="shared" si="3"/>
        <v>3930</v>
      </c>
      <c r="AN237" s="104">
        <v>0</v>
      </c>
      <c r="AO237" s="104">
        <v>0</v>
      </c>
      <c r="AP237" s="104">
        <v>60085</v>
      </c>
      <c r="AQ237" s="104">
        <v>60085</v>
      </c>
      <c r="AR237" s="104">
        <v>0</v>
      </c>
      <c r="AS237" s="189">
        <v>1472042</v>
      </c>
      <c r="AT237" s="189">
        <v>424889</v>
      </c>
      <c r="AU237" s="189">
        <v>424889</v>
      </c>
    </row>
    <row r="238" spans="1:47" x14ac:dyDescent="0.2">
      <c r="A238" s="96" t="s">
        <v>987</v>
      </c>
      <c r="B238" t="s">
        <v>960</v>
      </c>
      <c r="C238" t="s">
        <v>988</v>
      </c>
      <c r="D238" s="77">
        <v>3216</v>
      </c>
      <c r="E238" s="77">
        <v>0</v>
      </c>
      <c r="F238" s="77">
        <v>0</v>
      </c>
      <c r="G238" s="77">
        <v>151933</v>
      </c>
      <c r="H238" s="77">
        <v>151933</v>
      </c>
      <c r="I238" s="77">
        <v>0</v>
      </c>
      <c r="J238" s="77">
        <v>0</v>
      </c>
      <c r="K238" s="77">
        <v>0</v>
      </c>
      <c r="L238" s="77">
        <v>201720</v>
      </c>
      <c r="M238" s="77">
        <v>123770</v>
      </c>
      <c r="N238" s="77">
        <v>201720</v>
      </c>
      <c r="O238" s="77">
        <v>0</v>
      </c>
      <c r="P238" s="77">
        <v>20930</v>
      </c>
      <c r="Q238" s="77">
        <v>20930</v>
      </c>
      <c r="R238" s="77">
        <v>0</v>
      </c>
      <c r="S238" s="188">
        <v>76320</v>
      </c>
      <c r="T238" s="188">
        <v>76320</v>
      </c>
      <c r="U238" s="77">
        <v>20672</v>
      </c>
      <c r="V238" s="77">
        <v>10166</v>
      </c>
      <c r="W238" s="77">
        <v>986</v>
      </c>
      <c r="X238" s="77">
        <v>19686</v>
      </c>
      <c r="Y238" s="77">
        <v>0</v>
      </c>
      <c r="Z238" s="77">
        <v>1824</v>
      </c>
      <c r="AA238" s="77">
        <v>0</v>
      </c>
      <c r="AB238" s="188">
        <v>7205</v>
      </c>
      <c r="AC238" s="188">
        <v>4618</v>
      </c>
      <c r="AD238" s="188">
        <v>0</v>
      </c>
      <c r="AE238" s="77">
        <v>146730</v>
      </c>
      <c r="AF238" s="77">
        <v>2469</v>
      </c>
      <c r="AG238" s="27">
        <v>0</v>
      </c>
      <c r="AH238" s="27">
        <v>0</v>
      </c>
      <c r="AI238" s="27">
        <v>0</v>
      </c>
      <c r="AJ238" s="27">
        <v>2469</v>
      </c>
      <c r="AK238" s="27">
        <v>0</v>
      </c>
      <c r="AL238" s="27">
        <v>0</v>
      </c>
      <c r="AM238" s="27">
        <f t="shared" si="3"/>
        <v>2469</v>
      </c>
      <c r="AN238" s="27">
        <v>0</v>
      </c>
      <c r="AO238" s="27">
        <v>0</v>
      </c>
      <c r="AP238" s="27">
        <v>23031</v>
      </c>
      <c r="AQ238" s="27">
        <v>23031</v>
      </c>
      <c r="AR238" s="27">
        <v>0</v>
      </c>
      <c r="AS238" s="190">
        <v>593209</v>
      </c>
      <c r="AT238" s="190">
        <v>207674</v>
      </c>
      <c r="AU238" s="190">
        <v>207674</v>
      </c>
    </row>
    <row r="239" spans="1:47" x14ac:dyDescent="0.2">
      <c r="A239" s="96" t="s">
        <v>989</v>
      </c>
      <c r="B239" t="s">
        <v>960</v>
      </c>
      <c r="C239" t="s">
        <v>990</v>
      </c>
      <c r="D239" s="78">
        <v>3301</v>
      </c>
      <c r="E239" s="78">
        <v>0</v>
      </c>
      <c r="F239" s="82">
        <v>0</v>
      </c>
      <c r="G239" s="78">
        <v>63074</v>
      </c>
      <c r="H239" s="78">
        <v>63074</v>
      </c>
      <c r="I239" s="78">
        <v>0</v>
      </c>
      <c r="J239" s="78">
        <v>0</v>
      </c>
      <c r="K239" s="78">
        <v>0</v>
      </c>
      <c r="L239" s="78">
        <v>61300</v>
      </c>
      <c r="M239" s="78">
        <v>41390</v>
      </c>
      <c r="N239" s="78">
        <v>61300</v>
      </c>
      <c r="O239" s="78">
        <v>0</v>
      </c>
      <c r="P239" s="78">
        <v>8250</v>
      </c>
      <c r="Q239" s="78">
        <v>8250</v>
      </c>
      <c r="R239" s="78">
        <v>0</v>
      </c>
      <c r="S239" s="187">
        <v>27140</v>
      </c>
      <c r="T239" s="187">
        <v>27140</v>
      </c>
      <c r="U239" s="78">
        <v>6062</v>
      </c>
      <c r="V239" s="78">
        <v>3416</v>
      </c>
      <c r="W239" s="78">
        <v>6062</v>
      </c>
      <c r="X239" s="78">
        <v>0</v>
      </c>
      <c r="Y239" s="78">
        <v>0</v>
      </c>
      <c r="Z239" s="78">
        <v>669</v>
      </c>
      <c r="AA239" s="78">
        <v>0</v>
      </c>
      <c r="AB239" s="78">
        <v>0</v>
      </c>
      <c r="AC239" s="187">
        <v>1683</v>
      </c>
      <c r="AD239" s="187">
        <v>0</v>
      </c>
      <c r="AE239" s="78">
        <v>49640</v>
      </c>
      <c r="AF239" s="78">
        <v>1269</v>
      </c>
      <c r="AG239" s="104">
        <v>0</v>
      </c>
      <c r="AH239" s="104">
        <v>0</v>
      </c>
      <c r="AI239" s="104">
        <v>0</v>
      </c>
      <c r="AJ239" s="104">
        <v>1269</v>
      </c>
      <c r="AK239" s="104">
        <v>0</v>
      </c>
      <c r="AL239" s="104">
        <v>0</v>
      </c>
      <c r="AM239" s="104">
        <f t="shared" si="3"/>
        <v>1269</v>
      </c>
      <c r="AN239" s="104">
        <v>0</v>
      </c>
      <c r="AO239" s="104">
        <v>0</v>
      </c>
      <c r="AP239" s="104">
        <v>9890</v>
      </c>
      <c r="AQ239" s="104">
        <v>0</v>
      </c>
      <c r="AR239" s="189">
        <v>9890</v>
      </c>
      <c r="AS239" s="189">
        <v>237849</v>
      </c>
      <c r="AT239" s="189">
        <v>59023</v>
      </c>
      <c r="AU239" s="189">
        <v>59023</v>
      </c>
    </row>
    <row r="240" spans="1:47" x14ac:dyDescent="0.2">
      <c r="A240" s="96" t="s">
        <v>991</v>
      </c>
      <c r="B240" t="s">
        <v>960</v>
      </c>
      <c r="C240" t="s">
        <v>992</v>
      </c>
      <c r="D240" s="77">
        <v>3302</v>
      </c>
      <c r="E240" s="77">
        <v>0</v>
      </c>
      <c r="F240" s="77">
        <v>0</v>
      </c>
      <c r="G240" s="77">
        <v>36675</v>
      </c>
      <c r="H240" s="77">
        <v>36675</v>
      </c>
      <c r="I240" s="77">
        <v>0</v>
      </c>
      <c r="J240" s="77">
        <v>0</v>
      </c>
      <c r="K240" s="77">
        <v>0</v>
      </c>
      <c r="L240" s="77">
        <v>31785</v>
      </c>
      <c r="M240" s="77">
        <v>25390</v>
      </c>
      <c r="N240" s="77">
        <v>31785</v>
      </c>
      <c r="O240" s="77">
        <v>0</v>
      </c>
      <c r="P240" s="77">
        <v>6330</v>
      </c>
      <c r="Q240" s="77">
        <v>6330</v>
      </c>
      <c r="R240" s="77">
        <v>0</v>
      </c>
      <c r="S240" s="188">
        <v>7305</v>
      </c>
      <c r="T240" s="188">
        <v>7305</v>
      </c>
      <c r="U240" s="77">
        <v>2940</v>
      </c>
      <c r="V240" s="77">
        <v>2106</v>
      </c>
      <c r="W240" s="77">
        <v>914</v>
      </c>
      <c r="X240" s="77">
        <v>2026</v>
      </c>
      <c r="Y240" s="77">
        <v>531</v>
      </c>
      <c r="Z240" s="77">
        <v>522</v>
      </c>
      <c r="AA240" s="77">
        <v>0</v>
      </c>
      <c r="AB240" s="77">
        <v>0</v>
      </c>
      <c r="AC240" s="77">
        <v>456</v>
      </c>
      <c r="AD240" s="77">
        <v>0</v>
      </c>
      <c r="AE240" s="77">
        <v>31720</v>
      </c>
      <c r="AF240" s="77">
        <v>1029</v>
      </c>
      <c r="AG240" s="27">
        <v>0</v>
      </c>
      <c r="AH240" s="27">
        <v>0</v>
      </c>
      <c r="AI240" s="27">
        <v>0</v>
      </c>
      <c r="AJ240" s="27">
        <v>1029</v>
      </c>
      <c r="AK240" s="27">
        <v>0</v>
      </c>
      <c r="AL240" s="27">
        <v>0</v>
      </c>
      <c r="AM240" s="27">
        <f t="shared" si="3"/>
        <v>1029</v>
      </c>
      <c r="AN240" s="27">
        <v>0</v>
      </c>
      <c r="AO240" s="27">
        <v>0</v>
      </c>
      <c r="AP240" s="27">
        <v>5720</v>
      </c>
      <c r="AQ240" s="27">
        <v>0</v>
      </c>
      <c r="AR240" s="190">
        <v>5720</v>
      </c>
      <c r="AS240" s="190">
        <v>135732</v>
      </c>
      <c r="AT240" s="190">
        <v>23424</v>
      </c>
      <c r="AU240" s="190">
        <v>23424</v>
      </c>
    </row>
    <row r="241" spans="1:47" x14ac:dyDescent="0.2">
      <c r="A241" s="96" t="s">
        <v>993</v>
      </c>
      <c r="B241" t="s">
        <v>960</v>
      </c>
      <c r="C241" t="s">
        <v>994</v>
      </c>
      <c r="D241" s="78">
        <v>3303</v>
      </c>
      <c r="E241" s="78">
        <v>0</v>
      </c>
      <c r="F241" s="82">
        <v>0</v>
      </c>
      <c r="G241" s="78">
        <v>55794</v>
      </c>
      <c r="H241" s="78">
        <v>55794</v>
      </c>
      <c r="I241" s="78">
        <v>0</v>
      </c>
      <c r="J241" s="78">
        <v>0</v>
      </c>
      <c r="K241" s="78">
        <v>0</v>
      </c>
      <c r="L241" s="78">
        <v>55660</v>
      </c>
      <c r="M241" s="78">
        <v>40850</v>
      </c>
      <c r="N241" s="78">
        <v>55660</v>
      </c>
      <c r="O241" s="78">
        <v>0</v>
      </c>
      <c r="P241" s="78">
        <v>7270</v>
      </c>
      <c r="Q241" s="78">
        <v>7270</v>
      </c>
      <c r="R241" s="78">
        <v>0</v>
      </c>
      <c r="S241" s="78">
        <v>0</v>
      </c>
      <c r="T241" s="78">
        <v>0</v>
      </c>
      <c r="U241" s="78">
        <v>5342</v>
      </c>
      <c r="V241" s="78">
        <v>3386</v>
      </c>
      <c r="W241" s="78">
        <v>4811</v>
      </c>
      <c r="X241" s="78">
        <v>531</v>
      </c>
      <c r="Y241" s="78">
        <v>0</v>
      </c>
      <c r="Z241" s="78">
        <v>627</v>
      </c>
      <c r="AA241" s="78">
        <v>0</v>
      </c>
      <c r="AB241" s="187">
        <v>1158</v>
      </c>
      <c r="AC241" s="78">
        <v>0</v>
      </c>
      <c r="AD241" s="78">
        <v>0</v>
      </c>
      <c r="AE241" s="78">
        <v>48120</v>
      </c>
      <c r="AF241" s="78">
        <v>1269</v>
      </c>
      <c r="AG241" s="104">
        <v>0</v>
      </c>
      <c r="AH241" s="104">
        <v>0</v>
      </c>
      <c r="AI241" s="104">
        <v>0</v>
      </c>
      <c r="AJ241" s="104">
        <v>1269</v>
      </c>
      <c r="AK241" s="104">
        <v>0</v>
      </c>
      <c r="AL241" s="104">
        <v>0</v>
      </c>
      <c r="AM241" s="104">
        <f t="shared" si="3"/>
        <v>1269</v>
      </c>
      <c r="AN241" s="104">
        <v>0</v>
      </c>
      <c r="AO241" s="104">
        <v>0</v>
      </c>
      <c r="AP241" s="104">
        <v>8509</v>
      </c>
      <c r="AQ241" s="104">
        <v>0</v>
      </c>
      <c r="AR241" s="189">
        <v>8509</v>
      </c>
      <c r="AS241" s="189">
        <v>206914</v>
      </c>
      <c r="AT241" s="189">
        <v>45337</v>
      </c>
      <c r="AU241" s="189">
        <v>45337</v>
      </c>
    </row>
    <row r="242" spans="1:47" x14ac:dyDescent="0.2">
      <c r="A242" s="96" t="s">
        <v>995</v>
      </c>
      <c r="B242" t="s">
        <v>960</v>
      </c>
      <c r="C242" t="s">
        <v>996</v>
      </c>
      <c r="D242" s="77">
        <v>3321</v>
      </c>
      <c r="E242" s="77">
        <v>0</v>
      </c>
      <c r="F242" s="77">
        <v>0</v>
      </c>
      <c r="G242" s="77">
        <v>111548</v>
      </c>
      <c r="H242" s="77">
        <v>52379</v>
      </c>
      <c r="I242" s="77">
        <v>59169</v>
      </c>
      <c r="J242" s="77">
        <v>59169</v>
      </c>
      <c r="K242" s="77">
        <v>0</v>
      </c>
      <c r="L242" s="77">
        <v>106385</v>
      </c>
      <c r="M242" s="77">
        <v>62060</v>
      </c>
      <c r="N242" s="77">
        <v>89600</v>
      </c>
      <c r="O242" s="77">
        <v>16785</v>
      </c>
      <c r="P242" s="77">
        <v>32735</v>
      </c>
      <c r="Q242" s="77">
        <v>15950</v>
      </c>
      <c r="R242" s="77">
        <v>0</v>
      </c>
      <c r="S242" s="188">
        <v>11595</v>
      </c>
      <c r="T242" s="188">
        <v>11595</v>
      </c>
      <c r="U242" s="77">
        <v>11059</v>
      </c>
      <c r="V242" s="77">
        <v>5098</v>
      </c>
      <c r="W242" s="77">
        <v>1365</v>
      </c>
      <c r="X242" s="77">
        <v>9694</v>
      </c>
      <c r="Y242" s="77">
        <v>7230</v>
      </c>
      <c r="Z242" s="77">
        <v>1330</v>
      </c>
      <c r="AA242" s="77">
        <v>0</v>
      </c>
      <c r="AB242" s="77">
        <v>0</v>
      </c>
      <c r="AC242" s="77">
        <v>0</v>
      </c>
      <c r="AD242" s="77">
        <v>0</v>
      </c>
      <c r="AE242" s="77">
        <v>78010</v>
      </c>
      <c r="AF242" s="77">
        <v>1509</v>
      </c>
      <c r="AG242" s="27">
        <v>0</v>
      </c>
      <c r="AH242" s="27">
        <v>0</v>
      </c>
      <c r="AI242" s="27">
        <v>0</v>
      </c>
      <c r="AJ242" s="27">
        <v>1509</v>
      </c>
      <c r="AK242" s="27">
        <v>0</v>
      </c>
      <c r="AL242" s="27">
        <v>0</v>
      </c>
      <c r="AM242" s="27">
        <f t="shared" si="3"/>
        <v>1509</v>
      </c>
      <c r="AN242" s="27">
        <v>0</v>
      </c>
      <c r="AO242" s="27">
        <v>0</v>
      </c>
      <c r="AP242" s="27">
        <v>17240</v>
      </c>
      <c r="AQ242" s="27">
        <v>17240</v>
      </c>
      <c r="AR242" s="27">
        <v>0</v>
      </c>
      <c r="AS242" s="190">
        <v>426479</v>
      </c>
      <c r="AT242" s="190">
        <v>124135</v>
      </c>
      <c r="AU242" s="190">
        <v>124135</v>
      </c>
    </row>
    <row r="243" spans="1:47" x14ac:dyDescent="0.2">
      <c r="A243" s="96" t="s">
        <v>997</v>
      </c>
      <c r="B243" t="s">
        <v>960</v>
      </c>
      <c r="C243" t="s">
        <v>998</v>
      </c>
      <c r="D243" s="78">
        <v>3322</v>
      </c>
      <c r="E243" s="78">
        <v>0</v>
      </c>
      <c r="F243" s="82">
        <v>0</v>
      </c>
      <c r="G243" s="78">
        <v>79372</v>
      </c>
      <c r="H243" s="78">
        <v>79372</v>
      </c>
      <c r="I243" s="78">
        <v>0</v>
      </c>
      <c r="J243" s="78">
        <v>0</v>
      </c>
      <c r="K243" s="78">
        <v>0</v>
      </c>
      <c r="L243" s="78">
        <v>85705</v>
      </c>
      <c r="M243" s="78">
        <v>47430</v>
      </c>
      <c r="N243" s="78">
        <v>56320</v>
      </c>
      <c r="O243" s="78">
        <v>29385</v>
      </c>
      <c r="P243" s="78">
        <v>38275</v>
      </c>
      <c r="Q243" s="78">
        <v>8890</v>
      </c>
      <c r="R243" s="78">
        <v>0</v>
      </c>
      <c r="S243" s="187">
        <v>39475</v>
      </c>
      <c r="T243" s="187">
        <v>39475</v>
      </c>
      <c r="U243" s="78">
        <v>9055</v>
      </c>
      <c r="V243" s="78">
        <v>3913</v>
      </c>
      <c r="W243" s="78">
        <v>706</v>
      </c>
      <c r="X243" s="78">
        <v>8349</v>
      </c>
      <c r="Y243" s="78">
        <v>1566</v>
      </c>
      <c r="Z243" s="78">
        <v>740</v>
      </c>
      <c r="AA243" s="78">
        <v>0</v>
      </c>
      <c r="AB243" s="78">
        <v>0</v>
      </c>
      <c r="AC243" s="187">
        <v>1014</v>
      </c>
      <c r="AD243" s="187">
        <v>0</v>
      </c>
      <c r="AE243" s="78">
        <v>56320</v>
      </c>
      <c r="AF243" s="78">
        <v>1509</v>
      </c>
      <c r="AG243" s="104">
        <v>0</v>
      </c>
      <c r="AH243" s="104">
        <v>0</v>
      </c>
      <c r="AI243" s="104">
        <v>0</v>
      </c>
      <c r="AJ243" s="104">
        <v>1509</v>
      </c>
      <c r="AK243" s="104">
        <v>0</v>
      </c>
      <c r="AL243" s="104">
        <v>0</v>
      </c>
      <c r="AM243" s="104">
        <f t="shared" si="3"/>
        <v>1509</v>
      </c>
      <c r="AN243" s="104">
        <v>0</v>
      </c>
      <c r="AO243" s="104">
        <v>0</v>
      </c>
      <c r="AP243" s="104">
        <v>12183</v>
      </c>
      <c r="AQ243" s="104">
        <v>10329</v>
      </c>
      <c r="AR243" s="189">
        <v>1854</v>
      </c>
      <c r="AS243" s="189">
        <v>298972</v>
      </c>
      <c r="AT243" s="189">
        <v>94576</v>
      </c>
      <c r="AU243" s="189">
        <v>94576</v>
      </c>
    </row>
    <row r="244" spans="1:47" x14ac:dyDescent="0.2">
      <c r="A244" s="96" t="s">
        <v>999</v>
      </c>
      <c r="B244" t="s">
        <v>960</v>
      </c>
      <c r="C244" t="s">
        <v>1000</v>
      </c>
      <c r="D244" s="77">
        <v>3366</v>
      </c>
      <c r="E244" s="77">
        <v>0</v>
      </c>
      <c r="F244" s="77">
        <v>0</v>
      </c>
      <c r="G244" s="77">
        <v>34893</v>
      </c>
      <c r="H244" s="77">
        <v>33830</v>
      </c>
      <c r="I244" s="77">
        <v>1063</v>
      </c>
      <c r="J244" s="77">
        <v>1063</v>
      </c>
      <c r="K244" s="77">
        <v>0</v>
      </c>
      <c r="L244" s="77">
        <v>25120</v>
      </c>
      <c r="M244" s="77">
        <v>19200</v>
      </c>
      <c r="N244" s="77">
        <v>25120</v>
      </c>
      <c r="O244" s="77">
        <v>0</v>
      </c>
      <c r="P244" s="77">
        <v>2860</v>
      </c>
      <c r="Q244" s="77">
        <v>2860</v>
      </c>
      <c r="R244" s="77">
        <v>0</v>
      </c>
      <c r="S244" s="77">
        <v>0</v>
      </c>
      <c r="T244" s="77">
        <v>0</v>
      </c>
      <c r="U244" s="77">
        <v>2365</v>
      </c>
      <c r="V244" s="77">
        <v>1588</v>
      </c>
      <c r="W244" s="77">
        <v>736</v>
      </c>
      <c r="X244" s="77">
        <v>1629</v>
      </c>
      <c r="Y244" s="77">
        <v>600</v>
      </c>
      <c r="Z244" s="77">
        <v>242</v>
      </c>
      <c r="AA244" s="77">
        <v>0</v>
      </c>
      <c r="AB244" s="77">
        <v>0</v>
      </c>
      <c r="AC244" s="77">
        <v>0</v>
      </c>
      <c r="AD244" s="77">
        <v>0</v>
      </c>
      <c r="AE244" s="77">
        <v>22060</v>
      </c>
      <c r="AF244" s="77">
        <v>789</v>
      </c>
      <c r="AG244" s="27">
        <v>0</v>
      </c>
      <c r="AH244" s="27">
        <v>0</v>
      </c>
      <c r="AI244" s="27">
        <v>0</v>
      </c>
      <c r="AJ244" s="27">
        <v>789</v>
      </c>
      <c r="AK244" s="27">
        <v>0</v>
      </c>
      <c r="AL244" s="27">
        <v>0</v>
      </c>
      <c r="AM244" s="27">
        <f t="shared" si="3"/>
        <v>789</v>
      </c>
      <c r="AN244" s="27">
        <v>0</v>
      </c>
      <c r="AO244" s="27">
        <v>0</v>
      </c>
      <c r="AP244" s="27">
        <v>5589</v>
      </c>
      <c r="AQ244" s="27">
        <v>5589</v>
      </c>
      <c r="AR244" s="27">
        <v>0</v>
      </c>
      <c r="AS244" s="190">
        <v>127769</v>
      </c>
      <c r="AT244" s="190">
        <v>21767</v>
      </c>
      <c r="AU244" s="190">
        <v>21767</v>
      </c>
    </row>
    <row r="245" spans="1:47" x14ac:dyDescent="0.2">
      <c r="A245" s="96" t="s">
        <v>1001</v>
      </c>
      <c r="B245" t="s">
        <v>960</v>
      </c>
      <c r="C245" t="s">
        <v>1002</v>
      </c>
      <c r="D245" s="78">
        <v>3381</v>
      </c>
      <c r="E245" s="78">
        <v>0</v>
      </c>
      <c r="F245" s="82">
        <v>0</v>
      </c>
      <c r="G245" s="78">
        <v>41784</v>
      </c>
      <c r="H245" s="78">
        <v>41784</v>
      </c>
      <c r="I245" s="78">
        <v>0</v>
      </c>
      <c r="J245" s="78">
        <v>0</v>
      </c>
      <c r="K245" s="78">
        <v>0</v>
      </c>
      <c r="L245" s="78">
        <v>52070</v>
      </c>
      <c r="M245" s="78">
        <v>31220</v>
      </c>
      <c r="N245" s="78">
        <v>45000</v>
      </c>
      <c r="O245" s="78">
        <v>7070</v>
      </c>
      <c r="P245" s="78">
        <v>11900</v>
      </c>
      <c r="Q245" s="78">
        <v>4830</v>
      </c>
      <c r="R245" s="78">
        <v>0</v>
      </c>
      <c r="S245" s="187">
        <v>20350</v>
      </c>
      <c r="T245" s="187">
        <v>20350</v>
      </c>
      <c r="U245" s="78">
        <v>5376</v>
      </c>
      <c r="V245" s="78">
        <v>2583</v>
      </c>
      <c r="W245" s="78">
        <v>5376</v>
      </c>
      <c r="X245" s="78">
        <v>0</v>
      </c>
      <c r="Y245" s="78">
        <v>408</v>
      </c>
      <c r="Z245" s="78">
        <v>408</v>
      </c>
      <c r="AA245" s="78">
        <v>0</v>
      </c>
      <c r="AB245" s="78">
        <v>0</v>
      </c>
      <c r="AC245" s="187">
        <v>1167</v>
      </c>
      <c r="AD245" s="187">
        <v>0</v>
      </c>
      <c r="AE245" s="78">
        <v>36050</v>
      </c>
      <c r="AF245" s="78">
        <v>1269</v>
      </c>
      <c r="AG245" s="104">
        <v>0</v>
      </c>
      <c r="AH245" s="104">
        <v>0</v>
      </c>
      <c r="AI245" s="104">
        <v>0</v>
      </c>
      <c r="AJ245" s="104">
        <v>1269</v>
      </c>
      <c r="AK245" s="104">
        <v>0</v>
      </c>
      <c r="AL245" s="104">
        <v>0</v>
      </c>
      <c r="AM245" s="104">
        <f t="shared" si="3"/>
        <v>1269</v>
      </c>
      <c r="AN245" s="104">
        <v>0</v>
      </c>
      <c r="AO245" s="104">
        <v>0</v>
      </c>
      <c r="AP245" s="104">
        <v>6756</v>
      </c>
      <c r="AQ245" s="104">
        <v>6756</v>
      </c>
      <c r="AR245" s="104">
        <v>0</v>
      </c>
      <c r="AS245" s="189">
        <v>162357</v>
      </c>
      <c r="AT245" s="189">
        <v>46994</v>
      </c>
      <c r="AU245" s="189">
        <v>46994</v>
      </c>
    </row>
    <row r="246" spans="1:47" x14ac:dyDescent="0.2">
      <c r="A246" s="96" t="s">
        <v>1003</v>
      </c>
      <c r="B246" t="s">
        <v>960</v>
      </c>
      <c r="C246" t="s">
        <v>1004</v>
      </c>
      <c r="D246" s="77">
        <v>3402</v>
      </c>
      <c r="E246" s="77">
        <v>0</v>
      </c>
      <c r="F246" s="77">
        <v>0</v>
      </c>
      <c r="G246" s="77">
        <v>35243</v>
      </c>
      <c r="H246" s="77">
        <v>0</v>
      </c>
      <c r="I246" s="77">
        <v>35243</v>
      </c>
      <c r="J246" s="77">
        <v>35243</v>
      </c>
      <c r="K246" s="77">
        <v>0</v>
      </c>
      <c r="L246" s="77">
        <v>25075</v>
      </c>
      <c r="M246" s="77">
        <v>16430</v>
      </c>
      <c r="N246" s="77">
        <v>21100</v>
      </c>
      <c r="O246" s="77">
        <v>3975</v>
      </c>
      <c r="P246" s="77">
        <v>8275</v>
      </c>
      <c r="Q246" s="77">
        <v>4300</v>
      </c>
      <c r="R246" s="77">
        <v>0</v>
      </c>
      <c r="S246" s="188">
        <v>9605</v>
      </c>
      <c r="T246" s="188">
        <v>9605</v>
      </c>
      <c r="U246" s="77">
        <v>2481</v>
      </c>
      <c r="V246" s="77">
        <v>1341</v>
      </c>
      <c r="W246" s="77">
        <v>993</v>
      </c>
      <c r="X246" s="77">
        <v>1488</v>
      </c>
      <c r="Y246" s="77">
        <v>1843</v>
      </c>
      <c r="Z246" s="77">
        <v>355</v>
      </c>
      <c r="AA246" s="77">
        <v>0</v>
      </c>
      <c r="AB246" s="77">
        <v>486</v>
      </c>
      <c r="AC246" s="77">
        <v>486</v>
      </c>
      <c r="AD246" s="77">
        <v>0</v>
      </c>
      <c r="AE246" s="77">
        <v>20730</v>
      </c>
      <c r="AF246" s="77">
        <v>1029</v>
      </c>
      <c r="AG246" s="27">
        <v>0</v>
      </c>
      <c r="AH246" s="27">
        <v>0</v>
      </c>
      <c r="AI246" s="27">
        <v>0</v>
      </c>
      <c r="AJ246" s="27">
        <v>1029</v>
      </c>
      <c r="AK246" s="27">
        <v>0</v>
      </c>
      <c r="AL246" s="27">
        <v>0</v>
      </c>
      <c r="AM246" s="27">
        <f t="shared" si="3"/>
        <v>1029</v>
      </c>
      <c r="AN246" s="27">
        <v>0</v>
      </c>
      <c r="AO246" s="27">
        <v>0</v>
      </c>
      <c r="AP246" s="27">
        <v>5737</v>
      </c>
      <c r="AQ246" s="27">
        <v>5737</v>
      </c>
      <c r="AR246" s="27">
        <v>0</v>
      </c>
      <c r="AS246" s="190">
        <v>131593</v>
      </c>
      <c r="AT246" s="190">
        <v>28948</v>
      </c>
      <c r="AU246" s="190">
        <v>28948</v>
      </c>
    </row>
    <row r="247" spans="1:47" x14ac:dyDescent="0.2">
      <c r="A247" s="96" t="s">
        <v>1005</v>
      </c>
      <c r="B247" t="s">
        <v>960</v>
      </c>
      <c r="C247" t="s">
        <v>1006</v>
      </c>
      <c r="D247" s="78">
        <v>3441</v>
      </c>
      <c r="E247" s="78">
        <v>0</v>
      </c>
      <c r="F247" s="82">
        <v>0</v>
      </c>
      <c r="G247" s="78">
        <v>30252</v>
      </c>
      <c r="H247" s="78">
        <v>30252</v>
      </c>
      <c r="I247" s="78">
        <v>0</v>
      </c>
      <c r="J247" s="78">
        <v>0</v>
      </c>
      <c r="K247" s="78">
        <v>0</v>
      </c>
      <c r="L247" s="78">
        <v>23275</v>
      </c>
      <c r="M247" s="78">
        <v>17380</v>
      </c>
      <c r="N247" s="78">
        <v>21600</v>
      </c>
      <c r="O247" s="78">
        <v>1675</v>
      </c>
      <c r="P247" s="78">
        <v>3455</v>
      </c>
      <c r="Q247" s="78">
        <v>1780</v>
      </c>
      <c r="R247" s="78">
        <v>0</v>
      </c>
      <c r="S247" s="187">
        <v>8765</v>
      </c>
      <c r="T247" s="187">
        <v>8765</v>
      </c>
      <c r="U247" s="78">
        <v>2214</v>
      </c>
      <c r="V247" s="78">
        <v>1440</v>
      </c>
      <c r="W247" s="78">
        <v>708</v>
      </c>
      <c r="X247" s="78">
        <v>1506</v>
      </c>
      <c r="Y247" s="78">
        <v>855</v>
      </c>
      <c r="Z247" s="78">
        <v>148</v>
      </c>
      <c r="AA247" s="78">
        <v>0</v>
      </c>
      <c r="AB247" s="78">
        <v>0</v>
      </c>
      <c r="AC247" s="78">
        <v>597</v>
      </c>
      <c r="AD247" s="78">
        <v>0</v>
      </c>
      <c r="AE247" s="78">
        <v>19160</v>
      </c>
      <c r="AF247" s="78">
        <v>789</v>
      </c>
      <c r="AG247" s="104">
        <v>0</v>
      </c>
      <c r="AH247" s="104">
        <v>0</v>
      </c>
      <c r="AI247" s="104">
        <v>0</v>
      </c>
      <c r="AJ247" s="104">
        <v>789</v>
      </c>
      <c r="AK247" s="104">
        <v>0</v>
      </c>
      <c r="AL247" s="104">
        <v>0</v>
      </c>
      <c r="AM247" s="104">
        <f t="shared" si="3"/>
        <v>789</v>
      </c>
      <c r="AN247" s="104">
        <v>0</v>
      </c>
      <c r="AO247" s="104">
        <v>0</v>
      </c>
      <c r="AP247" s="104">
        <v>4932</v>
      </c>
      <c r="AQ247" s="104">
        <v>0</v>
      </c>
      <c r="AR247" s="189">
        <v>4932</v>
      </c>
      <c r="AS247" s="189">
        <v>112062</v>
      </c>
      <c r="AT247" s="189">
        <v>19645</v>
      </c>
      <c r="AU247" s="189">
        <v>19645</v>
      </c>
    </row>
    <row r="248" spans="1:47" x14ac:dyDescent="0.2">
      <c r="A248" s="96" t="s">
        <v>1007</v>
      </c>
      <c r="B248" t="s">
        <v>960</v>
      </c>
      <c r="C248" t="s">
        <v>1008</v>
      </c>
      <c r="D248" s="77">
        <v>3461</v>
      </c>
      <c r="E248" s="77">
        <v>0</v>
      </c>
      <c r="F248" s="77">
        <v>0</v>
      </c>
      <c r="G248" s="77">
        <v>48767</v>
      </c>
      <c r="H248" s="77">
        <v>0</v>
      </c>
      <c r="I248" s="77">
        <v>48767</v>
      </c>
      <c r="J248" s="77">
        <v>48767</v>
      </c>
      <c r="K248" s="77">
        <v>0</v>
      </c>
      <c r="L248" s="77">
        <v>57140</v>
      </c>
      <c r="M248" s="77">
        <v>43600</v>
      </c>
      <c r="N248" s="77">
        <v>57140</v>
      </c>
      <c r="O248" s="77">
        <v>0</v>
      </c>
      <c r="P248" s="77">
        <v>7690</v>
      </c>
      <c r="Q248" s="77">
        <v>7690</v>
      </c>
      <c r="R248" s="77">
        <v>0</v>
      </c>
      <c r="S248" s="188">
        <v>18140</v>
      </c>
      <c r="T248" s="188">
        <v>18140</v>
      </c>
      <c r="U248" s="77">
        <v>5364</v>
      </c>
      <c r="V248" s="77">
        <v>3570</v>
      </c>
      <c r="W248" s="77">
        <v>1241</v>
      </c>
      <c r="X248" s="77">
        <v>4123</v>
      </c>
      <c r="Y248" s="77">
        <v>2519</v>
      </c>
      <c r="Z248" s="77">
        <v>663</v>
      </c>
      <c r="AA248" s="77">
        <v>0</v>
      </c>
      <c r="AB248" s="77">
        <v>0</v>
      </c>
      <c r="AC248" s="188">
        <v>1239</v>
      </c>
      <c r="AD248" s="188">
        <v>0</v>
      </c>
      <c r="AE248" s="77">
        <v>51290</v>
      </c>
      <c r="AF248" s="77">
        <v>1269</v>
      </c>
      <c r="AG248" s="27">
        <v>0</v>
      </c>
      <c r="AH248" s="27">
        <v>0</v>
      </c>
      <c r="AI248" s="27">
        <v>0</v>
      </c>
      <c r="AJ248" s="27">
        <v>1269</v>
      </c>
      <c r="AK248" s="27">
        <v>0</v>
      </c>
      <c r="AL248" s="27">
        <v>0</v>
      </c>
      <c r="AM248" s="27">
        <f t="shared" si="3"/>
        <v>1269</v>
      </c>
      <c r="AN248" s="27">
        <v>0</v>
      </c>
      <c r="AO248" s="27">
        <v>0</v>
      </c>
      <c r="AP248" s="27">
        <v>7939</v>
      </c>
      <c r="AQ248" s="27">
        <v>7939</v>
      </c>
      <c r="AR248" s="27">
        <v>0</v>
      </c>
      <c r="AS248" s="190">
        <v>181629</v>
      </c>
      <c r="AT248" s="190">
        <v>43670</v>
      </c>
      <c r="AU248" s="190">
        <v>43670</v>
      </c>
    </row>
    <row r="249" spans="1:47" x14ac:dyDescent="0.2">
      <c r="A249" s="96" t="s">
        <v>1009</v>
      </c>
      <c r="B249" t="s">
        <v>960</v>
      </c>
      <c r="C249" t="s">
        <v>1010</v>
      </c>
      <c r="D249" s="78">
        <v>3482</v>
      </c>
      <c r="E249" s="78">
        <v>0</v>
      </c>
      <c r="F249" s="82">
        <v>0</v>
      </c>
      <c r="G249" s="78">
        <v>61282</v>
      </c>
      <c r="H249" s="78">
        <v>61282</v>
      </c>
      <c r="I249" s="78">
        <v>0</v>
      </c>
      <c r="J249" s="78">
        <v>0</v>
      </c>
      <c r="K249" s="78">
        <v>0</v>
      </c>
      <c r="L249" s="78">
        <v>72765</v>
      </c>
      <c r="M249" s="78">
        <v>55530</v>
      </c>
      <c r="N249" s="78">
        <v>69600</v>
      </c>
      <c r="O249" s="78">
        <v>3165</v>
      </c>
      <c r="P249" s="78">
        <v>14355</v>
      </c>
      <c r="Q249" s="78">
        <v>11190</v>
      </c>
      <c r="R249" s="78">
        <v>0</v>
      </c>
      <c r="S249" s="187">
        <v>31745</v>
      </c>
      <c r="T249" s="187">
        <v>31745</v>
      </c>
      <c r="U249" s="78">
        <v>6820</v>
      </c>
      <c r="V249" s="78">
        <v>4546</v>
      </c>
      <c r="W249" s="78">
        <v>1400</v>
      </c>
      <c r="X249" s="78">
        <v>5420</v>
      </c>
      <c r="Y249" s="78">
        <v>2538</v>
      </c>
      <c r="Z249" s="78">
        <v>992</v>
      </c>
      <c r="AA249" s="78">
        <v>0</v>
      </c>
      <c r="AB249" s="78">
        <v>0</v>
      </c>
      <c r="AC249" s="187">
        <v>2202</v>
      </c>
      <c r="AD249" s="187">
        <v>0</v>
      </c>
      <c r="AE249" s="78">
        <v>66720</v>
      </c>
      <c r="AF249" s="78">
        <v>1269</v>
      </c>
      <c r="AG249" s="104">
        <v>0</v>
      </c>
      <c r="AH249" s="104">
        <v>0</v>
      </c>
      <c r="AI249" s="104">
        <v>0</v>
      </c>
      <c r="AJ249" s="104">
        <v>1269</v>
      </c>
      <c r="AK249" s="104">
        <v>0</v>
      </c>
      <c r="AL249" s="104">
        <v>0</v>
      </c>
      <c r="AM249" s="104">
        <f t="shared" si="3"/>
        <v>1269</v>
      </c>
      <c r="AN249" s="104">
        <v>0</v>
      </c>
      <c r="AO249" s="104">
        <v>0</v>
      </c>
      <c r="AP249" s="104">
        <v>9969</v>
      </c>
      <c r="AQ249" s="104">
        <v>9969</v>
      </c>
      <c r="AR249" s="104">
        <v>0</v>
      </c>
      <c r="AS249" s="189">
        <v>235828</v>
      </c>
      <c r="AT249" s="189">
        <v>56114</v>
      </c>
      <c r="AU249" s="189">
        <v>56114</v>
      </c>
    </row>
    <row r="250" spans="1:47" x14ac:dyDescent="0.2">
      <c r="A250" s="96" t="s">
        <v>1011</v>
      </c>
      <c r="B250" t="s">
        <v>960</v>
      </c>
      <c r="C250" t="s">
        <v>1012</v>
      </c>
      <c r="D250" s="77">
        <v>3483</v>
      </c>
      <c r="E250" s="77">
        <v>0</v>
      </c>
      <c r="F250" s="77">
        <v>0</v>
      </c>
      <c r="G250" s="77">
        <v>51540</v>
      </c>
      <c r="H250" s="77">
        <v>51540</v>
      </c>
      <c r="I250" s="77">
        <v>0</v>
      </c>
      <c r="J250" s="77">
        <v>0</v>
      </c>
      <c r="K250" s="77">
        <v>0</v>
      </c>
      <c r="L250" s="77">
        <v>49965</v>
      </c>
      <c r="M250" s="77">
        <v>40240</v>
      </c>
      <c r="N250" s="77">
        <v>49400</v>
      </c>
      <c r="O250" s="77">
        <v>565</v>
      </c>
      <c r="P250" s="77">
        <v>9185</v>
      </c>
      <c r="Q250" s="77">
        <v>8620</v>
      </c>
      <c r="R250" s="77">
        <v>0</v>
      </c>
      <c r="S250" s="188">
        <v>16325</v>
      </c>
      <c r="T250" s="188">
        <v>16325</v>
      </c>
      <c r="U250" s="77">
        <v>4581</v>
      </c>
      <c r="V250" s="77">
        <v>3315</v>
      </c>
      <c r="W250" s="77">
        <v>2143</v>
      </c>
      <c r="X250" s="77">
        <v>2438</v>
      </c>
      <c r="Y250" s="77">
        <v>2211</v>
      </c>
      <c r="Z250" s="77">
        <v>718</v>
      </c>
      <c r="AA250" s="77">
        <v>0</v>
      </c>
      <c r="AB250" s="77">
        <v>0</v>
      </c>
      <c r="AC250" s="188">
        <v>1293</v>
      </c>
      <c r="AD250" s="188">
        <v>0</v>
      </c>
      <c r="AE250" s="77">
        <v>48860</v>
      </c>
      <c r="AF250" s="77">
        <v>1029</v>
      </c>
      <c r="AG250" s="27">
        <v>0</v>
      </c>
      <c r="AH250" s="27">
        <v>0</v>
      </c>
      <c r="AI250" s="27">
        <v>0</v>
      </c>
      <c r="AJ250" s="27">
        <v>1029</v>
      </c>
      <c r="AK250" s="27">
        <v>0</v>
      </c>
      <c r="AL250" s="27">
        <v>0</v>
      </c>
      <c r="AM250" s="27">
        <f t="shared" si="3"/>
        <v>1029</v>
      </c>
      <c r="AN250" s="27">
        <v>0</v>
      </c>
      <c r="AO250" s="27">
        <v>0</v>
      </c>
      <c r="AP250" s="27">
        <v>8216</v>
      </c>
      <c r="AQ250" s="27">
        <v>8216</v>
      </c>
      <c r="AR250" s="27">
        <v>0</v>
      </c>
      <c r="AS250" s="190">
        <v>192023</v>
      </c>
      <c r="AT250" s="190">
        <v>35844</v>
      </c>
      <c r="AU250" s="190">
        <v>35844</v>
      </c>
    </row>
    <row r="251" spans="1:47" x14ac:dyDescent="0.2">
      <c r="A251" s="96" t="s">
        <v>1013</v>
      </c>
      <c r="B251" t="s">
        <v>960</v>
      </c>
      <c r="C251" t="s">
        <v>1014</v>
      </c>
      <c r="D251" s="78">
        <v>3484</v>
      </c>
      <c r="E251" s="78">
        <v>0</v>
      </c>
      <c r="F251" s="82">
        <v>0</v>
      </c>
      <c r="G251" s="78">
        <v>21838</v>
      </c>
      <c r="H251" s="78">
        <v>21838</v>
      </c>
      <c r="I251" s="78">
        <v>0</v>
      </c>
      <c r="J251" s="78">
        <v>0</v>
      </c>
      <c r="K251" s="78">
        <v>0</v>
      </c>
      <c r="L251" s="78">
        <v>14475</v>
      </c>
      <c r="M251" s="78">
        <v>10710</v>
      </c>
      <c r="N251" s="78">
        <v>13500</v>
      </c>
      <c r="O251" s="78">
        <v>975</v>
      </c>
      <c r="P251" s="78">
        <v>2865</v>
      </c>
      <c r="Q251" s="78">
        <v>1890</v>
      </c>
      <c r="R251" s="78">
        <v>0</v>
      </c>
      <c r="S251" s="78">
        <v>0</v>
      </c>
      <c r="T251" s="78">
        <v>0</v>
      </c>
      <c r="U251" s="78">
        <v>1374</v>
      </c>
      <c r="V251" s="78">
        <v>876</v>
      </c>
      <c r="W251" s="78">
        <v>95</v>
      </c>
      <c r="X251" s="78">
        <v>1279</v>
      </c>
      <c r="Y251" s="78">
        <v>92</v>
      </c>
      <c r="Z251" s="78">
        <v>174</v>
      </c>
      <c r="AA251" s="78">
        <v>0</v>
      </c>
      <c r="AB251" s="78">
        <v>550</v>
      </c>
      <c r="AC251" s="78">
        <v>0</v>
      </c>
      <c r="AD251" s="78">
        <v>0</v>
      </c>
      <c r="AE251" s="78">
        <v>12600</v>
      </c>
      <c r="AF251" s="78">
        <v>789</v>
      </c>
      <c r="AG251" s="104">
        <v>0</v>
      </c>
      <c r="AH251" s="104">
        <v>0</v>
      </c>
      <c r="AI251" s="104">
        <v>0</v>
      </c>
      <c r="AJ251" s="104">
        <v>789</v>
      </c>
      <c r="AK251" s="104">
        <v>0</v>
      </c>
      <c r="AL251" s="104">
        <v>0</v>
      </c>
      <c r="AM251" s="104">
        <f t="shared" si="3"/>
        <v>789</v>
      </c>
      <c r="AN251" s="104">
        <v>0</v>
      </c>
      <c r="AO251" s="104">
        <v>0</v>
      </c>
      <c r="AP251" s="104">
        <v>3514</v>
      </c>
      <c r="AQ251" s="104">
        <v>3514</v>
      </c>
      <c r="AR251" s="104">
        <v>0</v>
      </c>
      <c r="AS251" s="189">
        <v>81101</v>
      </c>
      <c r="AT251" s="189">
        <v>12435</v>
      </c>
      <c r="AU251" s="189">
        <v>12435</v>
      </c>
    </row>
    <row r="252" spans="1:47" x14ac:dyDescent="0.2">
      <c r="A252" s="96" t="s">
        <v>1015</v>
      </c>
      <c r="B252" t="s">
        <v>960</v>
      </c>
      <c r="C252" t="s">
        <v>1016</v>
      </c>
      <c r="D252" s="77">
        <v>3485</v>
      </c>
      <c r="E252" s="77">
        <v>0</v>
      </c>
      <c r="F252" s="77">
        <v>0</v>
      </c>
      <c r="G252" s="77">
        <v>18999</v>
      </c>
      <c r="H252" s="77">
        <v>18999</v>
      </c>
      <c r="I252" s="77">
        <v>0</v>
      </c>
      <c r="J252" s="77">
        <v>0</v>
      </c>
      <c r="K252" s="77">
        <v>0</v>
      </c>
      <c r="L252" s="77">
        <v>12440</v>
      </c>
      <c r="M252" s="77">
        <v>9640</v>
      </c>
      <c r="N252" s="77">
        <v>11490</v>
      </c>
      <c r="O252" s="77">
        <v>950</v>
      </c>
      <c r="P252" s="77">
        <v>2800</v>
      </c>
      <c r="Q252" s="77">
        <v>1850</v>
      </c>
      <c r="R252" s="77">
        <v>0</v>
      </c>
      <c r="S252" s="188">
        <v>4170</v>
      </c>
      <c r="T252" s="188">
        <v>4170</v>
      </c>
      <c r="U252" s="77">
        <v>1161</v>
      </c>
      <c r="V252" s="77">
        <v>795</v>
      </c>
      <c r="W252" s="77">
        <v>189</v>
      </c>
      <c r="X252" s="77">
        <v>972</v>
      </c>
      <c r="Y252" s="77">
        <v>659</v>
      </c>
      <c r="Z252" s="77">
        <v>166</v>
      </c>
      <c r="AA252" s="77">
        <v>0</v>
      </c>
      <c r="AB252" s="77">
        <v>97</v>
      </c>
      <c r="AC252" s="77">
        <v>285</v>
      </c>
      <c r="AD252" s="77">
        <v>0</v>
      </c>
      <c r="AE252" s="77">
        <v>11490</v>
      </c>
      <c r="AF252" s="77">
        <v>789</v>
      </c>
      <c r="AG252" s="27">
        <v>0</v>
      </c>
      <c r="AH252" s="27">
        <v>0</v>
      </c>
      <c r="AI252" s="27">
        <v>0</v>
      </c>
      <c r="AJ252" s="27">
        <v>789</v>
      </c>
      <c r="AK252" s="27">
        <v>0</v>
      </c>
      <c r="AL252" s="27">
        <v>0</v>
      </c>
      <c r="AM252" s="27">
        <f t="shared" si="3"/>
        <v>789</v>
      </c>
      <c r="AN252" s="27">
        <v>0</v>
      </c>
      <c r="AO252" s="27">
        <v>0</v>
      </c>
      <c r="AP252" s="27">
        <v>3063</v>
      </c>
      <c r="AQ252" s="27">
        <v>3063</v>
      </c>
      <c r="AR252" s="27">
        <v>0</v>
      </c>
      <c r="AS252" s="190">
        <v>69484</v>
      </c>
      <c r="AT252" s="190">
        <v>9843</v>
      </c>
      <c r="AU252" s="190">
        <v>9843</v>
      </c>
    </row>
    <row r="253" spans="1:47" x14ac:dyDescent="0.2">
      <c r="A253" s="96" t="s">
        <v>1017</v>
      </c>
      <c r="B253" t="s">
        <v>960</v>
      </c>
      <c r="C253" t="s">
        <v>1018</v>
      </c>
      <c r="D253" s="78">
        <v>3501</v>
      </c>
      <c r="E253" s="78">
        <v>0</v>
      </c>
      <c r="F253" s="82">
        <v>0</v>
      </c>
      <c r="G253" s="78">
        <v>40611</v>
      </c>
      <c r="H253" s="78">
        <v>40611</v>
      </c>
      <c r="I253" s="78">
        <v>0</v>
      </c>
      <c r="J253" s="78">
        <v>0</v>
      </c>
      <c r="K253" s="78">
        <v>0</v>
      </c>
      <c r="L253" s="78">
        <v>37175</v>
      </c>
      <c r="M253" s="78">
        <v>27150</v>
      </c>
      <c r="N253" s="78">
        <v>37175</v>
      </c>
      <c r="O253" s="78">
        <v>0</v>
      </c>
      <c r="P253" s="78">
        <v>5900</v>
      </c>
      <c r="Q253" s="78">
        <v>5900</v>
      </c>
      <c r="R253" s="78">
        <v>0</v>
      </c>
      <c r="S253" s="187">
        <v>16305</v>
      </c>
      <c r="T253" s="187">
        <v>16305</v>
      </c>
      <c r="U253" s="78">
        <v>3563</v>
      </c>
      <c r="V253" s="78">
        <v>2243</v>
      </c>
      <c r="W253" s="78">
        <v>756</v>
      </c>
      <c r="X253" s="78">
        <v>2807</v>
      </c>
      <c r="Y253" s="78">
        <v>997</v>
      </c>
      <c r="Z253" s="78">
        <v>493</v>
      </c>
      <c r="AA253" s="78">
        <v>0</v>
      </c>
      <c r="AB253" s="78">
        <v>0</v>
      </c>
      <c r="AC253" s="187">
        <v>1008</v>
      </c>
      <c r="AD253" s="187">
        <v>0</v>
      </c>
      <c r="AE253" s="78">
        <v>33050</v>
      </c>
      <c r="AF253" s="78">
        <v>1029</v>
      </c>
      <c r="AG253" s="104">
        <v>0</v>
      </c>
      <c r="AH253" s="104">
        <v>0</v>
      </c>
      <c r="AI253" s="104">
        <v>0</v>
      </c>
      <c r="AJ253" s="104">
        <v>1029</v>
      </c>
      <c r="AK253" s="104">
        <v>0</v>
      </c>
      <c r="AL253" s="104">
        <v>0</v>
      </c>
      <c r="AM253" s="104">
        <f t="shared" si="3"/>
        <v>1029</v>
      </c>
      <c r="AN253" s="104">
        <v>0</v>
      </c>
      <c r="AO253" s="104">
        <v>0</v>
      </c>
      <c r="AP253" s="104">
        <v>6444</v>
      </c>
      <c r="AQ253" s="104">
        <v>0</v>
      </c>
      <c r="AR253" s="189">
        <v>6444</v>
      </c>
      <c r="AS253" s="189">
        <v>151193</v>
      </c>
      <c r="AT253" s="189">
        <v>29752</v>
      </c>
      <c r="AU253" s="189">
        <v>29752</v>
      </c>
    </row>
    <row r="254" spans="1:47" x14ac:dyDescent="0.2">
      <c r="A254" s="96" t="s">
        <v>1019</v>
      </c>
      <c r="B254" t="s">
        <v>960</v>
      </c>
      <c r="C254" t="s">
        <v>1020</v>
      </c>
      <c r="D254" s="77">
        <v>3503</v>
      </c>
      <c r="E254" s="77">
        <v>0</v>
      </c>
      <c r="F254" s="77">
        <v>0</v>
      </c>
      <c r="G254" s="77">
        <v>26773</v>
      </c>
      <c r="H254" s="77">
        <v>26773</v>
      </c>
      <c r="I254" s="77">
        <v>0</v>
      </c>
      <c r="J254" s="77">
        <v>0</v>
      </c>
      <c r="K254" s="77">
        <v>0</v>
      </c>
      <c r="L254" s="77">
        <v>18925</v>
      </c>
      <c r="M254" s="77">
        <v>14200</v>
      </c>
      <c r="N254" s="77">
        <v>18925</v>
      </c>
      <c r="O254" s="77">
        <v>0</v>
      </c>
      <c r="P254" s="77">
        <v>2760</v>
      </c>
      <c r="Q254" s="77">
        <v>2760</v>
      </c>
      <c r="R254" s="77">
        <v>0</v>
      </c>
      <c r="S254" s="188">
        <v>5485</v>
      </c>
      <c r="T254" s="188">
        <v>5485</v>
      </c>
      <c r="U254" s="77">
        <v>1795</v>
      </c>
      <c r="V254" s="77">
        <v>1168</v>
      </c>
      <c r="W254" s="77">
        <v>599</v>
      </c>
      <c r="X254" s="77">
        <v>1196</v>
      </c>
      <c r="Y254" s="77">
        <v>693</v>
      </c>
      <c r="Z254" s="77">
        <v>232</v>
      </c>
      <c r="AA254" s="77">
        <v>0</v>
      </c>
      <c r="AB254" s="77">
        <v>613</v>
      </c>
      <c r="AC254" s="77">
        <v>266</v>
      </c>
      <c r="AD254" s="77">
        <v>0</v>
      </c>
      <c r="AE254" s="77">
        <v>17020</v>
      </c>
      <c r="AF254" s="77">
        <v>789</v>
      </c>
      <c r="AG254" s="27">
        <v>0</v>
      </c>
      <c r="AH254" s="27">
        <v>0</v>
      </c>
      <c r="AI254" s="27">
        <v>0</v>
      </c>
      <c r="AJ254" s="27">
        <v>789</v>
      </c>
      <c r="AK254" s="27">
        <v>0</v>
      </c>
      <c r="AL254" s="27">
        <v>0</v>
      </c>
      <c r="AM254" s="27">
        <f t="shared" si="3"/>
        <v>789</v>
      </c>
      <c r="AN254" s="27">
        <v>0</v>
      </c>
      <c r="AO254" s="27">
        <v>0</v>
      </c>
      <c r="AP254" s="27">
        <v>4295</v>
      </c>
      <c r="AQ254" s="27">
        <v>2500</v>
      </c>
      <c r="AR254" s="190">
        <v>1795</v>
      </c>
      <c r="AS254" s="190">
        <v>100076</v>
      </c>
      <c r="AT254" s="190">
        <v>16365</v>
      </c>
      <c r="AU254" s="190">
        <v>16365</v>
      </c>
    </row>
    <row r="255" spans="1:47" x14ac:dyDescent="0.2">
      <c r="A255" s="96" t="s">
        <v>1021</v>
      </c>
      <c r="B255" t="s">
        <v>960</v>
      </c>
      <c r="C255" t="s">
        <v>1022</v>
      </c>
      <c r="D255" s="78">
        <v>3506</v>
      </c>
      <c r="E255" s="78">
        <v>0</v>
      </c>
      <c r="F255" s="82">
        <v>0</v>
      </c>
      <c r="G255" s="78">
        <v>32475</v>
      </c>
      <c r="H255" s="78">
        <v>32475</v>
      </c>
      <c r="I255" s="78">
        <v>0</v>
      </c>
      <c r="J255" s="78">
        <v>0</v>
      </c>
      <c r="K255" s="78">
        <v>0</v>
      </c>
      <c r="L255" s="78">
        <v>27430</v>
      </c>
      <c r="M255" s="78">
        <v>21160</v>
      </c>
      <c r="N255" s="78">
        <v>27430</v>
      </c>
      <c r="O255" s="78">
        <v>0</v>
      </c>
      <c r="P255" s="78">
        <v>1780</v>
      </c>
      <c r="Q255" s="78">
        <v>1780</v>
      </c>
      <c r="R255" s="78">
        <v>0</v>
      </c>
      <c r="S255" s="187">
        <v>11880</v>
      </c>
      <c r="T255" s="187">
        <v>11880</v>
      </c>
      <c r="U255" s="78">
        <v>2570</v>
      </c>
      <c r="V255" s="78">
        <v>1748</v>
      </c>
      <c r="W255" s="78">
        <v>300</v>
      </c>
      <c r="X255" s="78">
        <v>2270</v>
      </c>
      <c r="Y255" s="78">
        <v>153</v>
      </c>
      <c r="Z255" s="78">
        <v>165</v>
      </c>
      <c r="AA255" s="78">
        <v>0</v>
      </c>
      <c r="AB255" s="78">
        <v>0</v>
      </c>
      <c r="AC255" s="78">
        <v>776</v>
      </c>
      <c r="AD255" s="78">
        <v>0</v>
      </c>
      <c r="AE255" s="78">
        <v>24440</v>
      </c>
      <c r="AF255" s="78">
        <v>789</v>
      </c>
      <c r="AG255" s="104">
        <v>0</v>
      </c>
      <c r="AH255" s="104">
        <v>0</v>
      </c>
      <c r="AI255" s="104">
        <v>0</v>
      </c>
      <c r="AJ255" s="104">
        <v>789</v>
      </c>
      <c r="AK255" s="104">
        <v>0</v>
      </c>
      <c r="AL255" s="104">
        <v>0</v>
      </c>
      <c r="AM255" s="104">
        <f t="shared" si="3"/>
        <v>789</v>
      </c>
      <c r="AN255" s="104">
        <v>0</v>
      </c>
      <c r="AO255" s="104">
        <v>0</v>
      </c>
      <c r="AP255" s="104">
        <v>5182</v>
      </c>
      <c r="AQ255" s="104">
        <v>2000</v>
      </c>
      <c r="AR255" s="189">
        <v>3182</v>
      </c>
      <c r="AS255" s="189">
        <v>121240</v>
      </c>
      <c r="AT255" s="189">
        <v>21976</v>
      </c>
      <c r="AU255" s="189">
        <v>21976</v>
      </c>
    </row>
    <row r="256" spans="1:47" x14ac:dyDescent="0.2">
      <c r="A256" s="96" t="s">
        <v>1023</v>
      </c>
      <c r="B256" t="s">
        <v>960</v>
      </c>
      <c r="C256" t="s">
        <v>1024</v>
      </c>
      <c r="D256" s="77">
        <v>3507</v>
      </c>
      <c r="E256" s="77">
        <v>0</v>
      </c>
      <c r="F256" s="77">
        <v>0</v>
      </c>
      <c r="G256" s="77">
        <v>64588</v>
      </c>
      <c r="H256" s="77">
        <v>64588</v>
      </c>
      <c r="I256" s="77">
        <v>0</v>
      </c>
      <c r="J256" s="77">
        <v>0</v>
      </c>
      <c r="K256" s="77">
        <v>0</v>
      </c>
      <c r="L256" s="77">
        <v>74505</v>
      </c>
      <c r="M256" s="77">
        <v>56070</v>
      </c>
      <c r="N256" s="77">
        <v>72200</v>
      </c>
      <c r="O256" s="77">
        <v>2305</v>
      </c>
      <c r="P256" s="77">
        <v>14725</v>
      </c>
      <c r="Q256" s="77">
        <v>12420</v>
      </c>
      <c r="R256" s="77">
        <v>0</v>
      </c>
      <c r="S256" s="188">
        <v>10325</v>
      </c>
      <c r="T256" s="188">
        <v>10325</v>
      </c>
      <c r="U256" s="77">
        <v>7062</v>
      </c>
      <c r="V256" s="77">
        <v>4626</v>
      </c>
      <c r="W256" s="77">
        <v>1541</v>
      </c>
      <c r="X256" s="77">
        <v>5521</v>
      </c>
      <c r="Y256" s="77">
        <v>1500</v>
      </c>
      <c r="Z256" s="77">
        <v>1062</v>
      </c>
      <c r="AA256" s="77">
        <v>0</v>
      </c>
      <c r="AB256" s="77">
        <v>271</v>
      </c>
      <c r="AC256" s="77">
        <v>636</v>
      </c>
      <c r="AD256" s="77">
        <v>0</v>
      </c>
      <c r="AE256" s="77">
        <v>68490</v>
      </c>
      <c r="AF256" s="77">
        <v>1269</v>
      </c>
      <c r="AG256" s="27">
        <v>0</v>
      </c>
      <c r="AH256" s="27">
        <v>0</v>
      </c>
      <c r="AI256" s="27">
        <v>0</v>
      </c>
      <c r="AJ256" s="27">
        <v>1269</v>
      </c>
      <c r="AK256" s="27">
        <v>0</v>
      </c>
      <c r="AL256" s="27">
        <v>0</v>
      </c>
      <c r="AM256" s="27">
        <f t="shared" si="3"/>
        <v>1269</v>
      </c>
      <c r="AN256" s="27">
        <v>0</v>
      </c>
      <c r="AO256" s="27">
        <v>0</v>
      </c>
      <c r="AP256" s="27">
        <v>10509</v>
      </c>
      <c r="AQ256" s="27">
        <v>10509</v>
      </c>
      <c r="AR256" s="27">
        <v>0</v>
      </c>
      <c r="AS256" s="190">
        <v>247828</v>
      </c>
      <c r="AT256" s="190">
        <v>58220</v>
      </c>
      <c r="AU256" s="190">
        <v>58220</v>
      </c>
    </row>
    <row r="257" spans="1:47" x14ac:dyDescent="0.2">
      <c r="A257" s="96" t="s">
        <v>1025</v>
      </c>
      <c r="B257" t="s">
        <v>960</v>
      </c>
      <c r="C257" t="s">
        <v>1026</v>
      </c>
      <c r="D257" s="78">
        <v>3524</v>
      </c>
      <c r="E257" s="78">
        <v>0</v>
      </c>
      <c r="F257" s="82">
        <v>0</v>
      </c>
      <c r="G257" s="78">
        <v>52066</v>
      </c>
      <c r="H257" s="78">
        <v>52066</v>
      </c>
      <c r="I257" s="78">
        <v>0</v>
      </c>
      <c r="J257" s="78">
        <v>0</v>
      </c>
      <c r="K257" s="78">
        <v>0</v>
      </c>
      <c r="L257" s="78">
        <v>64975</v>
      </c>
      <c r="M257" s="78">
        <v>51620</v>
      </c>
      <c r="N257" s="78">
        <v>64975</v>
      </c>
      <c r="O257" s="78">
        <v>0</v>
      </c>
      <c r="P257" s="78">
        <v>10450</v>
      </c>
      <c r="Q257" s="78">
        <v>10450</v>
      </c>
      <c r="R257" s="78">
        <v>0</v>
      </c>
      <c r="S257" s="187">
        <v>20805</v>
      </c>
      <c r="T257" s="187">
        <v>20805</v>
      </c>
      <c r="U257" s="78">
        <v>6035</v>
      </c>
      <c r="V257" s="78">
        <v>4283</v>
      </c>
      <c r="W257" s="78">
        <v>1900</v>
      </c>
      <c r="X257" s="78">
        <v>4135</v>
      </c>
      <c r="Y257" s="78">
        <v>2628</v>
      </c>
      <c r="Z257" s="78">
        <v>870</v>
      </c>
      <c r="AA257" s="78">
        <v>0</v>
      </c>
      <c r="AB257" s="78">
        <v>0</v>
      </c>
      <c r="AC257" s="187">
        <v>1362</v>
      </c>
      <c r="AD257" s="187">
        <v>0</v>
      </c>
      <c r="AE257" s="78">
        <v>62070</v>
      </c>
      <c r="AF257" s="78">
        <v>1269</v>
      </c>
      <c r="AG257" s="104">
        <v>0</v>
      </c>
      <c r="AH257" s="104">
        <v>0</v>
      </c>
      <c r="AI257" s="104">
        <v>0</v>
      </c>
      <c r="AJ257" s="104">
        <v>1269</v>
      </c>
      <c r="AK257" s="104">
        <v>0</v>
      </c>
      <c r="AL257" s="104">
        <v>0</v>
      </c>
      <c r="AM257" s="104">
        <f t="shared" si="3"/>
        <v>1269</v>
      </c>
      <c r="AN257" s="104">
        <v>0</v>
      </c>
      <c r="AO257" s="104">
        <v>0</v>
      </c>
      <c r="AP257" s="104">
        <v>8205</v>
      </c>
      <c r="AQ257" s="104">
        <v>8205</v>
      </c>
      <c r="AR257" s="104">
        <v>0</v>
      </c>
      <c r="AS257" s="189">
        <v>195307</v>
      </c>
      <c r="AT257" s="189">
        <v>42247</v>
      </c>
      <c r="AU257" s="189">
        <v>42247</v>
      </c>
    </row>
    <row r="258" spans="1:47" x14ac:dyDescent="0.2">
      <c r="A258" s="96" t="s">
        <v>1027</v>
      </c>
      <c r="B258" t="s">
        <v>1028</v>
      </c>
      <c r="C258">
        <v>0</v>
      </c>
      <c r="D258" s="77">
        <v>4000</v>
      </c>
      <c r="E258" s="77">
        <v>0</v>
      </c>
      <c r="F258" s="77">
        <v>0</v>
      </c>
      <c r="G258" s="77">
        <v>6346630</v>
      </c>
      <c r="H258" s="77">
        <v>6346630</v>
      </c>
      <c r="I258" s="77">
        <v>0</v>
      </c>
      <c r="J258" s="77">
        <v>0</v>
      </c>
      <c r="K258" s="77">
        <v>0</v>
      </c>
      <c r="L258" s="77">
        <v>0</v>
      </c>
      <c r="M258" s="77">
        <v>0</v>
      </c>
      <c r="N258" s="77">
        <v>0</v>
      </c>
      <c r="O258" s="77">
        <v>0</v>
      </c>
      <c r="P258" s="77">
        <v>0</v>
      </c>
      <c r="Q258" s="77">
        <v>0</v>
      </c>
      <c r="R258" s="77">
        <v>0</v>
      </c>
      <c r="S258" s="77">
        <v>0</v>
      </c>
      <c r="T258" s="77">
        <v>0</v>
      </c>
      <c r="U258" s="77">
        <v>0</v>
      </c>
      <c r="V258" s="77">
        <v>0</v>
      </c>
      <c r="W258" s="77">
        <v>0</v>
      </c>
      <c r="X258" s="77">
        <v>0</v>
      </c>
      <c r="Y258" s="77">
        <v>0</v>
      </c>
      <c r="Z258" s="77">
        <v>0</v>
      </c>
      <c r="AA258" s="77">
        <v>0</v>
      </c>
      <c r="AB258" s="77">
        <v>0</v>
      </c>
      <c r="AC258" s="77">
        <v>0</v>
      </c>
      <c r="AD258" s="77">
        <v>0</v>
      </c>
      <c r="AE258" s="77">
        <v>0</v>
      </c>
      <c r="AF258" s="77">
        <v>0</v>
      </c>
      <c r="AG258" s="27">
        <v>0</v>
      </c>
      <c r="AH258" s="27">
        <v>0</v>
      </c>
      <c r="AI258" s="27">
        <v>0</v>
      </c>
      <c r="AJ258" s="27">
        <v>0</v>
      </c>
      <c r="AK258" s="27">
        <v>0</v>
      </c>
      <c r="AL258" s="27">
        <v>0</v>
      </c>
      <c r="AM258" s="27">
        <f t="shared" si="3"/>
        <v>0</v>
      </c>
      <c r="AN258" s="27">
        <v>0</v>
      </c>
      <c r="AO258" s="27">
        <v>0</v>
      </c>
      <c r="AP258" s="27">
        <v>1023121</v>
      </c>
      <c r="AQ258" s="27">
        <v>1023121</v>
      </c>
      <c r="AR258" s="27">
        <v>0</v>
      </c>
      <c r="AS258" s="190">
        <v>16334440</v>
      </c>
      <c r="AT258" s="27">
        <v>0</v>
      </c>
      <c r="AU258" s="27">
        <v>0</v>
      </c>
    </row>
    <row r="259" spans="1:47" x14ac:dyDescent="0.2">
      <c r="A259" s="96" t="s">
        <v>1029</v>
      </c>
      <c r="B259" t="s">
        <v>1028</v>
      </c>
      <c r="C259" t="s">
        <v>1030</v>
      </c>
      <c r="D259" s="78">
        <v>4100</v>
      </c>
      <c r="E259" s="78">
        <v>0</v>
      </c>
      <c r="F259" s="82">
        <v>0</v>
      </c>
      <c r="G259" s="78">
        <v>1901546</v>
      </c>
      <c r="H259" s="78">
        <v>1438091</v>
      </c>
      <c r="I259" s="78">
        <v>463455</v>
      </c>
      <c r="J259" s="78">
        <v>463455</v>
      </c>
      <c r="K259" s="78">
        <v>0</v>
      </c>
      <c r="L259" s="78">
        <v>4513000</v>
      </c>
      <c r="M259" s="78">
        <v>2958090</v>
      </c>
      <c r="N259" s="78">
        <v>3750000</v>
      </c>
      <c r="O259" s="78">
        <v>763000</v>
      </c>
      <c r="P259" s="78">
        <v>1532750</v>
      </c>
      <c r="Q259" s="78">
        <v>769750</v>
      </c>
      <c r="R259" s="78">
        <v>0</v>
      </c>
      <c r="S259" s="187">
        <v>1513210</v>
      </c>
      <c r="T259" s="187">
        <v>1513210</v>
      </c>
      <c r="U259" s="78">
        <v>454904</v>
      </c>
      <c r="V259" s="78">
        <v>245048</v>
      </c>
      <c r="W259" s="78">
        <v>329413</v>
      </c>
      <c r="X259" s="78">
        <v>125491</v>
      </c>
      <c r="Y259" s="78">
        <v>189361</v>
      </c>
      <c r="Z259" s="78">
        <v>63870</v>
      </c>
      <c r="AA259" s="78">
        <v>0</v>
      </c>
      <c r="AB259" s="187">
        <v>117298</v>
      </c>
      <c r="AC259" s="187">
        <v>117298</v>
      </c>
      <c r="AD259" s="187">
        <v>0</v>
      </c>
      <c r="AE259" s="78">
        <v>3743520</v>
      </c>
      <c r="AF259" s="78">
        <v>32330</v>
      </c>
      <c r="AG259" s="104">
        <v>32330</v>
      </c>
      <c r="AH259" s="104">
        <v>5861</v>
      </c>
      <c r="AI259" s="104">
        <v>26469</v>
      </c>
      <c r="AJ259" s="104">
        <v>0</v>
      </c>
      <c r="AK259" s="104">
        <v>18261</v>
      </c>
      <c r="AL259" s="104">
        <v>0</v>
      </c>
      <c r="AM259" s="104">
        <f t="shared" ref="AM259:AM322" si="4">IF(OR(AG259&lt;&gt;0,AL259&lt;&gt;0),0,AF259)</f>
        <v>0</v>
      </c>
      <c r="AN259" s="104">
        <v>0</v>
      </c>
      <c r="AO259" s="104">
        <v>0</v>
      </c>
      <c r="AP259" s="104">
        <v>302641</v>
      </c>
      <c r="AQ259" s="104">
        <v>302641</v>
      </c>
      <c r="AR259" s="104">
        <v>0</v>
      </c>
      <c r="AS259" s="189">
        <v>7696516</v>
      </c>
      <c r="AT259" s="189">
        <v>2983784</v>
      </c>
      <c r="AU259" s="189">
        <v>2530967</v>
      </c>
    </row>
    <row r="260" spans="1:47" x14ac:dyDescent="0.2">
      <c r="A260" s="96" t="s">
        <v>1031</v>
      </c>
      <c r="B260" t="s">
        <v>1028</v>
      </c>
      <c r="C260" t="s">
        <v>1032</v>
      </c>
      <c r="D260" s="77">
        <v>4202</v>
      </c>
      <c r="E260" s="77">
        <v>0</v>
      </c>
      <c r="F260" s="77">
        <v>0</v>
      </c>
      <c r="G260" s="77">
        <v>406703</v>
      </c>
      <c r="H260" s="77">
        <v>254206</v>
      </c>
      <c r="I260" s="77">
        <v>152497</v>
      </c>
      <c r="J260" s="77">
        <v>152497</v>
      </c>
      <c r="K260" s="77">
        <v>0</v>
      </c>
      <c r="L260" s="77">
        <v>613175</v>
      </c>
      <c r="M260" s="77">
        <v>431770</v>
      </c>
      <c r="N260" s="77">
        <v>613175</v>
      </c>
      <c r="O260" s="77">
        <v>0</v>
      </c>
      <c r="P260" s="77">
        <v>100520</v>
      </c>
      <c r="Q260" s="77">
        <v>100520</v>
      </c>
      <c r="R260" s="77">
        <v>0</v>
      </c>
      <c r="S260" s="188">
        <v>225375</v>
      </c>
      <c r="T260" s="188">
        <v>225375</v>
      </c>
      <c r="U260" s="77">
        <v>60131</v>
      </c>
      <c r="V260" s="77">
        <v>35936</v>
      </c>
      <c r="W260" s="77">
        <v>60131</v>
      </c>
      <c r="X260" s="77">
        <v>0</v>
      </c>
      <c r="Y260" s="77">
        <v>7902</v>
      </c>
      <c r="Z260" s="77">
        <v>7902</v>
      </c>
      <c r="AA260" s="77">
        <v>0</v>
      </c>
      <c r="AB260" s="188">
        <v>14302</v>
      </c>
      <c r="AC260" s="188">
        <v>14302</v>
      </c>
      <c r="AD260" s="188">
        <v>0</v>
      </c>
      <c r="AE260" s="77">
        <v>559400</v>
      </c>
      <c r="AF260" s="77">
        <v>5589</v>
      </c>
      <c r="AG260" s="27">
        <v>0</v>
      </c>
      <c r="AH260" s="27">
        <v>0</v>
      </c>
      <c r="AI260" s="27">
        <v>0</v>
      </c>
      <c r="AJ260" s="27">
        <v>5589</v>
      </c>
      <c r="AK260" s="27">
        <v>0</v>
      </c>
      <c r="AL260" s="27">
        <v>0</v>
      </c>
      <c r="AM260" s="27">
        <f t="shared" si="4"/>
        <v>5589</v>
      </c>
      <c r="AN260" s="27">
        <v>0</v>
      </c>
      <c r="AO260" s="27">
        <v>0</v>
      </c>
      <c r="AP260" s="27">
        <v>65382</v>
      </c>
      <c r="AQ260" s="27">
        <v>0</v>
      </c>
      <c r="AR260" s="190">
        <v>65382</v>
      </c>
      <c r="AS260" s="190">
        <v>1561268</v>
      </c>
      <c r="AT260" s="190">
        <v>486519</v>
      </c>
      <c r="AU260" s="190">
        <v>486519</v>
      </c>
    </row>
    <row r="261" spans="1:47" x14ac:dyDescent="0.2">
      <c r="A261" s="96" t="s">
        <v>1033</v>
      </c>
      <c r="B261" t="s">
        <v>1028</v>
      </c>
      <c r="C261" t="s">
        <v>1034</v>
      </c>
      <c r="D261" s="78">
        <v>4203</v>
      </c>
      <c r="E261" s="78">
        <v>0</v>
      </c>
      <c r="F261" s="82">
        <v>0</v>
      </c>
      <c r="G261" s="78">
        <v>161837</v>
      </c>
      <c r="H261" s="78">
        <v>130873</v>
      </c>
      <c r="I261" s="78">
        <v>30964</v>
      </c>
      <c r="J261" s="78">
        <v>0</v>
      </c>
      <c r="K261" s="187">
        <v>30964</v>
      </c>
      <c r="L261" s="78">
        <v>230400</v>
      </c>
      <c r="M261" s="78">
        <v>160180</v>
      </c>
      <c r="N261" s="78">
        <v>230400</v>
      </c>
      <c r="O261" s="78">
        <v>0</v>
      </c>
      <c r="P261" s="78">
        <v>30090</v>
      </c>
      <c r="Q261" s="78">
        <v>30090</v>
      </c>
      <c r="R261" s="78">
        <v>0</v>
      </c>
      <c r="S261" s="187">
        <v>52400</v>
      </c>
      <c r="T261" s="187">
        <v>52400</v>
      </c>
      <c r="U261" s="78">
        <v>22619</v>
      </c>
      <c r="V261" s="78">
        <v>13205</v>
      </c>
      <c r="W261" s="78">
        <v>22619</v>
      </c>
      <c r="X261" s="78">
        <v>0</v>
      </c>
      <c r="Y261" s="78">
        <v>0</v>
      </c>
      <c r="Z261" s="78">
        <v>2433</v>
      </c>
      <c r="AA261" s="78">
        <v>0</v>
      </c>
      <c r="AB261" s="187">
        <v>5065</v>
      </c>
      <c r="AC261" s="187">
        <v>2632</v>
      </c>
      <c r="AD261" s="187">
        <v>0</v>
      </c>
      <c r="AE261" s="78">
        <v>190720</v>
      </c>
      <c r="AF261" s="78">
        <v>2469</v>
      </c>
      <c r="AG261" s="104">
        <v>0</v>
      </c>
      <c r="AH261" s="104">
        <v>0</v>
      </c>
      <c r="AI261" s="104">
        <v>0</v>
      </c>
      <c r="AJ261" s="104">
        <v>2469</v>
      </c>
      <c r="AK261" s="104">
        <v>0</v>
      </c>
      <c r="AL261" s="104">
        <v>0</v>
      </c>
      <c r="AM261" s="104">
        <f t="shared" si="4"/>
        <v>2469</v>
      </c>
      <c r="AN261" s="104">
        <v>0</v>
      </c>
      <c r="AO261" s="104">
        <v>0</v>
      </c>
      <c r="AP261" s="104">
        <v>26076</v>
      </c>
      <c r="AQ261" s="104">
        <v>0</v>
      </c>
      <c r="AR261" s="189">
        <v>26076</v>
      </c>
      <c r="AS261" s="189">
        <v>626388</v>
      </c>
      <c r="AT261" s="189">
        <v>192233</v>
      </c>
      <c r="AU261" s="189">
        <v>192233</v>
      </c>
    </row>
    <row r="262" spans="1:47" x14ac:dyDescent="0.2">
      <c r="A262" s="96" t="s">
        <v>1035</v>
      </c>
      <c r="B262" t="s">
        <v>1028</v>
      </c>
      <c r="C262" t="s">
        <v>1036</v>
      </c>
      <c r="D262" s="77">
        <v>4205</v>
      </c>
      <c r="E262" s="77">
        <v>0</v>
      </c>
      <c r="F262" s="77">
        <v>0</v>
      </c>
      <c r="G262" s="77">
        <v>208686</v>
      </c>
      <c r="H262" s="77">
        <v>208686</v>
      </c>
      <c r="I262" s="77">
        <v>0</v>
      </c>
      <c r="J262" s="77">
        <v>0</v>
      </c>
      <c r="K262" s="77">
        <v>0</v>
      </c>
      <c r="L262" s="77">
        <v>260860</v>
      </c>
      <c r="M262" s="77">
        <v>184100</v>
      </c>
      <c r="N262" s="77">
        <v>242000</v>
      </c>
      <c r="O262" s="77">
        <v>18860</v>
      </c>
      <c r="P262" s="77">
        <v>55120</v>
      </c>
      <c r="Q262" s="77">
        <v>36260</v>
      </c>
      <c r="R262" s="77">
        <v>0</v>
      </c>
      <c r="S262" s="188">
        <v>61760</v>
      </c>
      <c r="T262" s="188">
        <v>61760</v>
      </c>
      <c r="U262" s="77">
        <v>25434</v>
      </c>
      <c r="V262" s="77">
        <v>15240</v>
      </c>
      <c r="W262" s="77">
        <v>14479</v>
      </c>
      <c r="X262" s="77">
        <v>10955</v>
      </c>
      <c r="Y262" s="77">
        <v>13940</v>
      </c>
      <c r="Z262" s="77">
        <v>2985</v>
      </c>
      <c r="AA262" s="77">
        <v>0</v>
      </c>
      <c r="AB262" s="188">
        <v>2533</v>
      </c>
      <c r="AC262" s="188">
        <v>3485</v>
      </c>
      <c r="AD262" s="188">
        <v>0</v>
      </c>
      <c r="AE262" s="77">
        <v>220620</v>
      </c>
      <c r="AF262" s="77">
        <v>2709</v>
      </c>
      <c r="AG262" s="27">
        <v>0</v>
      </c>
      <c r="AH262" s="27">
        <v>0</v>
      </c>
      <c r="AI262" s="27">
        <v>0</v>
      </c>
      <c r="AJ262" s="27">
        <v>2709</v>
      </c>
      <c r="AK262" s="27">
        <v>0</v>
      </c>
      <c r="AL262" s="27">
        <v>0</v>
      </c>
      <c r="AM262" s="27">
        <f t="shared" si="4"/>
        <v>2709</v>
      </c>
      <c r="AN262" s="27">
        <v>0</v>
      </c>
      <c r="AO262" s="27">
        <v>0</v>
      </c>
      <c r="AP262" s="27">
        <v>33648</v>
      </c>
      <c r="AQ262" s="27">
        <v>0</v>
      </c>
      <c r="AR262" s="190">
        <v>33648</v>
      </c>
      <c r="AS262" s="190">
        <v>791354</v>
      </c>
      <c r="AT262" s="190">
        <v>225651</v>
      </c>
      <c r="AU262" s="190">
        <v>225651</v>
      </c>
    </row>
    <row r="263" spans="1:47" x14ac:dyDescent="0.2">
      <c r="A263" s="96" t="s">
        <v>1037</v>
      </c>
      <c r="B263" t="s">
        <v>1028</v>
      </c>
      <c r="C263" t="s">
        <v>1038</v>
      </c>
      <c r="D263" s="78">
        <v>4206</v>
      </c>
      <c r="E263" s="78">
        <v>0</v>
      </c>
      <c r="F263" s="82">
        <v>0</v>
      </c>
      <c r="G263" s="78">
        <v>97467</v>
      </c>
      <c r="H263" s="78">
        <v>0</v>
      </c>
      <c r="I263" s="78">
        <v>97467</v>
      </c>
      <c r="J263" s="78">
        <v>97467</v>
      </c>
      <c r="K263" s="78">
        <v>0</v>
      </c>
      <c r="L263" s="78">
        <v>140310</v>
      </c>
      <c r="M263" s="78">
        <v>97520</v>
      </c>
      <c r="N263" s="78">
        <v>140310</v>
      </c>
      <c r="O263" s="78">
        <v>0</v>
      </c>
      <c r="P263" s="78">
        <v>19600</v>
      </c>
      <c r="Q263" s="78">
        <v>19600</v>
      </c>
      <c r="R263" s="78">
        <v>0</v>
      </c>
      <c r="S263" s="187">
        <v>47290</v>
      </c>
      <c r="T263" s="187">
        <v>47290</v>
      </c>
      <c r="U263" s="78">
        <v>13728</v>
      </c>
      <c r="V263" s="78">
        <v>8013</v>
      </c>
      <c r="W263" s="78">
        <v>13728</v>
      </c>
      <c r="X263" s="78">
        <v>0</v>
      </c>
      <c r="Y263" s="78">
        <v>1622</v>
      </c>
      <c r="Z263" s="78">
        <v>1622</v>
      </c>
      <c r="AA263" s="78">
        <v>0</v>
      </c>
      <c r="AB263" s="187">
        <v>2827</v>
      </c>
      <c r="AC263" s="187">
        <v>2827</v>
      </c>
      <c r="AD263" s="187">
        <v>0</v>
      </c>
      <c r="AE263" s="78">
        <v>117610</v>
      </c>
      <c r="AF263" s="78">
        <v>1989</v>
      </c>
      <c r="AG263" s="104">
        <v>0</v>
      </c>
      <c r="AH263" s="104">
        <v>0</v>
      </c>
      <c r="AI263" s="104">
        <v>0</v>
      </c>
      <c r="AJ263" s="104">
        <v>1989</v>
      </c>
      <c r="AK263" s="104">
        <v>0</v>
      </c>
      <c r="AL263" s="104">
        <v>0</v>
      </c>
      <c r="AM263" s="104">
        <f t="shared" si="4"/>
        <v>1989</v>
      </c>
      <c r="AN263" s="104">
        <v>0</v>
      </c>
      <c r="AO263" s="104">
        <v>0</v>
      </c>
      <c r="AP263" s="104">
        <v>15681</v>
      </c>
      <c r="AQ263" s="104">
        <v>11846</v>
      </c>
      <c r="AR263" s="189">
        <v>3835</v>
      </c>
      <c r="AS263" s="189">
        <v>369550</v>
      </c>
      <c r="AT263" s="189">
        <v>116535</v>
      </c>
      <c r="AU263" s="189">
        <v>116535</v>
      </c>
    </row>
    <row r="264" spans="1:47" x14ac:dyDescent="0.2">
      <c r="A264" s="96" t="s">
        <v>1039</v>
      </c>
      <c r="B264" t="s">
        <v>1028</v>
      </c>
      <c r="C264" t="s">
        <v>1040</v>
      </c>
      <c r="D264" s="77">
        <v>4207</v>
      </c>
      <c r="E264" s="77">
        <v>0</v>
      </c>
      <c r="F264" s="77">
        <v>0</v>
      </c>
      <c r="G264" s="77">
        <v>169009</v>
      </c>
      <c r="H264" s="77">
        <v>147009</v>
      </c>
      <c r="I264" s="77">
        <v>22000</v>
      </c>
      <c r="J264" s="77">
        <v>22000</v>
      </c>
      <c r="K264" s="77">
        <v>0</v>
      </c>
      <c r="L264" s="77">
        <v>250035</v>
      </c>
      <c r="M264" s="77">
        <v>137700</v>
      </c>
      <c r="N264" s="77">
        <v>198000</v>
      </c>
      <c r="O264" s="77">
        <v>52035</v>
      </c>
      <c r="P264" s="77">
        <v>69415</v>
      </c>
      <c r="Q264" s="77">
        <v>17380</v>
      </c>
      <c r="R264" s="77">
        <v>0</v>
      </c>
      <c r="S264" s="188">
        <v>70035</v>
      </c>
      <c r="T264" s="188">
        <v>70035</v>
      </c>
      <c r="U264" s="77">
        <v>26501</v>
      </c>
      <c r="V264" s="77">
        <v>11330</v>
      </c>
      <c r="W264" s="77">
        <v>18688</v>
      </c>
      <c r="X264" s="77">
        <v>7813</v>
      </c>
      <c r="Y264" s="77">
        <v>9253</v>
      </c>
      <c r="Z264" s="77">
        <v>1440</v>
      </c>
      <c r="AA264" s="77">
        <v>0</v>
      </c>
      <c r="AB264" s="188">
        <v>1967</v>
      </c>
      <c r="AC264" s="188">
        <v>1967</v>
      </c>
      <c r="AD264" s="188">
        <v>0</v>
      </c>
      <c r="AE264" s="77">
        <v>166280</v>
      </c>
      <c r="AF264" s="77">
        <v>3189</v>
      </c>
      <c r="AG264" s="27">
        <v>0</v>
      </c>
      <c r="AH264" s="27">
        <v>0</v>
      </c>
      <c r="AI264" s="27">
        <v>0</v>
      </c>
      <c r="AJ264" s="27">
        <v>3189</v>
      </c>
      <c r="AK264" s="27">
        <v>0</v>
      </c>
      <c r="AL264" s="27">
        <v>0</v>
      </c>
      <c r="AM264" s="27">
        <f t="shared" si="4"/>
        <v>3189</v>
      </c>
      <c r="AN264" s="27">
        <v>0</v>
      </c>
      <c r="AO264" s="27">
        <v>0</v>
      </c>
      <c r="AP264" s="27">
        <v>26899</v>
      </c>
      <c r="AQ264" s="27">
        <v>26899</v>
      </c>
      <c r="AR264" s="27">
        <v>0</v>
      </c>
      <c r="AS264" s="190">
        <v>681355</v>
      </c>
      <c r="AT264" s="190">
        <v>267848</v>
      </c>
      <c r="AU264" s="190">
        <v>267848</v>
      </c>
    </row>
    <row r="265" spans="1:47" x14ac:dyDescent="0.2">
      <c r="A265" s="96" t="s">
        <v>1041</v>
      </c>
      <c r="B265" t="s">
        <v>1028</v>
      </c>
      <c r="C265" t="s">
        <v>1042</v>
      </c>
      <c r="D265" s="78">
        <v>4208</v>
      </c>
      <c r="E265" s="78">
        <v>0</v>
      </c>
      <c r="F265" s="82">
        <v>0</v>
      </c>
      <c r="G265" s="78">
        <v>84225</v>
      </c>
      <c r="H265" s="78">
        <v>84225</v>
      </c>
      <c r="I265" s="78">
        <v>0</v>
      </c>
      <c r="J265" s="78">
        <v>0</v>
      </c>
      <c r="K265" s="78">
        <v>0</v>
      </c>
      <c r="L265" s="78">
        <v>107730</v>
      </c>
      <c r="M265" s="78">
        <v>71820</v>
      </c>
      <c r="N265" s="78">
        <v>98000</v>
      </c>
      <c r="O265" s="78">
        <v>9730</v>
      </c>
      <c r="P265" s="78">
        <v>26140</v>
      </c>
      <c r="Q265" s="78">
        <v>16410</v>
      </c>
      <c r="R265" s="78">
        <v>0</v>
      </c>
      <c r="S265" s="187">
        <v>44170</v>
      </c>
      <c r="T265" s="187">
        <v>44170</v>
      </c>
      <c r="U265" s="78">
        <v>10695</v>
      </c>
      <c r="V265" s="78">
        <v>5910</v>
      </c>
      <c r="W265" s="78">
        <v>7370</v>
      </c>
      <c r="X265" s="78">
        <v>3325</v>
      </c>
      <c r="Y265" s="78">
        <v>4663</v>
      </c>
      <c r="Z265" s="78">
        <v>1338</v>
      </c>
      <c r="AA265" s="78">
        <v>0</v>
      </c>
      <c r="AB265" s="187">
        <v>1506</v>
      </c>
      <c r="AC265" s="187">
        <v>2706</v>
      </c>
      <c r="AD265" s="187">
        <v>0</v>
      </c>
      <c r="AE265" s="78">
        <v>88560</v>
      </c>
      <c r="AF265" s="78">
        <v>1290</v>
      </c>
      <c r="AG265" s="104">
        <v>0</v>
      </c>
      <c r="AH265" s="104">
        <v>0</v>
      </c>
      <c r="AI265" s="104">
        <v>0</v>
      </c>
      <c r="AJ265" s="104">
        <v>1290</v>
      </c>
      <c r="AK265" s="104">
        <v>1290</v>
      </c>
      <c r="AL265" s="104">
        <v>1290</v>
      </c>
      <c r="AM265" s="104">
        <f t="shared" si="4"/>
        <v>0</v>
      </c>
      <c r="AN265" s="104">
        <v>0</v>
      </c>
      <c r="AO265" s="104">
        <v>0</v>
      </c>
      <c r="AP265" s="104">
        <v>13525</v>
      </c>
      <c r="AQ265" s="104">
        <v>13525</v>
      </c>
      <c r="AR265" s="104">
        <v>0</v>
      </c>
      <c r="AS265" s="189">
        <v>325090</v>
      </c>
      <c r="AT265" s="189">
        <v>100747</v>
      </c>
      <c r="AU265" s="189">
        <v>100747</v>
      </c>
    </row>
    <row r="266" spans="1:47" x14ac:dyDescent="0.2">
      <c r="A266" s="96" t="s">
        <v>1043</v>
      </c>
      <c r="B266" t="s">
        <v>1028</v>
      </c>
      <c r="C266" t="s">
        <v>1044</v>
      </c>
      <c r="D266" s="77">
        <v>4209</v>
      </c>
      <c r="E266" s="77">
        <v>6075</v>
      </c>
      <c r="F266" s="77">
        <v>0</v>
      </c>
      <c r="G266" s="77">
        <v>149860</v>
      </c>
      <c r="H266" s="77">
        <v>35000</v>
      </c>
      <c r="I266" s="77">
        <v>114860</v>
      </c>
      <c r="J266" s="77">
        <v>114860</v>
      </c>
      <c r="K266" s="77">
        <v>0</v>
      </c>
      <c r="L266" s="77">
        <v>224295</v>
      </c>
      <c r="M266" s="77">
        <v>135900</v>
      </c>
      <c r="N266" s="77">
        <v>224295</v>
      </c>
      <c r="O266" s="77">
        <v>0</v>
      </c>
      <c r="P266" s="77">
        <v>35210</v>
      </c>
      <c r="Q266" s="77">
        <v>35210</v>
      </c>
      <c r="R266" s="77">
        <v>0</v>
      </c>
      <c r="S266" s="188">
        <v>65075</v>
      </c>
      <c r="T266" s="188">
        <v>65075</v>
      </c>
      <c r="U266" s="77">
        <v>23099</v>
      </c>
      <c r="V266" s="77">
        <v>11180</v>
      </c>
      <c r="W266" s="77">
        <v>22504</v>
      </c>
      <c r="X266" s="77">
        <v>595</v>
      </c>
      <c r="Y266" s="77">
        <v>3493</v>
      </c>
      <c r="Z266" s="77">
        <v>2898</v>
      </c>
      <c r="AA266" s="77">
        <v>0</v>
      </c>
      <c r="AB266" s="188">
        <v>4314</v>
      </c>
      <c r="AC266" s="188">
        <v>4314</v>
      </c>
      <c r="AD266" s="188">
        <v>0</v>
      </c>
      <c r="AE266" s="77">
        <v>171480</v>
      </c>
      <c r="AF266" s="77">
        <v>2250</v>
      </c>
      <c r="AG266" s="27">
        <v>0</v>
      </c>
      <c r="AH266" s="27">
        <v>0</v>
      </c>
      <c r="AI266" s="27">
        <v>0</v>
      </c>
      <c r="AJ266" s="27">
        <v>2250</v>
      </c>
      <c r="AK266" s="27">
        <v>2250</v>
      </c>
      <c r="AL266" s="27">
        <v>2250</v>
      </c>
      <c r="AM266" s="27">
        <f t="shared" si="4"/>
        <v>0</v>
      </c>
      <c r="AN266" s="27">
        <v>0</v>
      </c>
      <c r="AO266" s="27">
        <v>0</v>
      </c>
      <c r="AP266" s="27">
        <v>23714</v>
      </c>
      <c r="AQ266" s="27">
        <v>0</v>
      </c>
      <c r="AR266" s="190">
        <v>23714</v>
      </c>
      <c r="AS266" s="190">
        <v>593155</v>
      </c>
      <c r="AT266" s="190">
        <v>217117</v>
      </c>
      <c r="AU266" s="190">
        <v>217117</v>
      </c>
    </row>
    <row r="267" spans="1:47" x14ac:dyDescent="0.2">
      <c r="A267" s="96" t="s">
        <v>1045</v>
      </c>
      <c r="B267" t="s">
        <v>1028</v>
      </c>
      <c r="C267" t="s">
        <v>1046</v>
      </c>
      <c r="D267" s="78">
        <v>4211</v>
      </c>
      <c r="E267" s="78">
        <v>0</v>
      </c>
      <c r="F267" s="82">
        <v>0</v>
      </c>
      <c r="G267" s="78">
        <v>97255</v>
      </c>
      <c r="H267" s="78">
        <v>96258</v>
      </c>
      <c r="I267" s="78">
        <v>997</v>
      </c>
      <c r="J267" s="78">
        <v>0</v>
      </c>
      <c r="K267" s="78">
        <v>997</v>
      </c>
      <c r="L267" s="78">
        <v>159280</v>
      </c>
      <c r="M267" s="78">
        <v>98300</v>
      </c>
      <c r="N267" s="78">
        <v>134000</v>
      </c>
      <c r="O267" s="78">
        <v>25280</v>
      </c>
      <c r="P267" s="78">
        <v>31440</v>
      </c>
      <c r="Q267" s="78">
        <v>6160</v>
      </c>
      <c r="R267" s="78">
        <v>0</v>
      </c>
      <c r="S267" s="187">
        <v>63750</v>
      </c>
      <c r="T267" s="187">
        <v>63750</v>
      </c>
      <c r="U267" s="78">
        <v>16293</v>
      </c>
      <c r="V267" s="78">
        <v>8088</v>
      </c>
      <c r="W267" s="78">
        <v>10875</v>
      </c>
      <c r="X267" s="78">
        <v>5418</v>
      </c>
      <c r="Y267" s="78">
        <v>5920</v>
      </c>
      <c r="Z267" s="78">
        <v>502</v>
      </c>
      <c r="AA267" s="78">
        <v>0</v>
      </c>
      <c r="AB267" s="187">
        <v>4520</v>
      </c>
      <c r="AC267" s="187">
        <v>4520</v>
      </c>
      <c r="AD267" s="187">
        <v>0</v>
      </c>
      <c r="AE267" s="78">
        <v>118920</v>
      </c>
      <c r="AF267" s="78">
        <v>2469</v>
      </c>
      <c r="AG267" s="104">
        <v>0</v>
      </c>
      <c r="AH267" s="104">
        <v>0</v>
      </c>
      <c r="AI267" s="104">
        <v>0</v>
      </c>
      <c r="AJ267" s="104">
        <v>2469</v>
      </c>
      <c r="AK267" s="104">
        <v>0</v>
      </c>
      <c r="AL267" s="104">
        <v>0</v>
      </c>
      <c r="AM267" s="104">
        <f t="shared" si="4"/>
        <v>2469</v>
      </c>
      <c r="AN267" s="104">
        <v>0</v>
      </c>
      <c r="AO267" s="104">
        <v>0</v>
      </c>
      <c r="AP267" s="104">
        <v>15494</v>
      </c>
      <c r="AQ267" s="104">
        <v>15494</v>
      </c>
      <c r="AR267" s="104">
        <v>0</v>
      </c>
      <c r="AS267" s="189">
        <v>385242</v>
      </c>
      <c r="AT267" s="189">
        <v>143923</v>
      </c>
      <c r="AU267" s="189">
        <v>138168</v>
      </c>
    </row>
    <row r="268" spans="1:47" x14ac:dyDescent="0.2">
      <c r="A268" s="96" t="s">
        <v>1047</v>
      </c>
      <c r="B268" t="s">
        <v>1028</v>
      </c>
      <c r="C268" t="s">
        <v>1048</v>
      </c>
      <c r="D268" s="77">
        <v>4212</v>
      </c>
      <c r="E268" s="77">
        <v>0</v>
      </c>
      <c r="F268" s="77">
        <v>0</v>
      </c>
      <c r="G268" s="77">
        <v>280203</v>
      </c>
      <c r="H268" s="77">
        <v>280203</v>
      </c>
      <c r="I268" s="77">
        <v>0</v>
      </c>
      <c r="J268" s="77">
        <v>0</v>
      </c>
      <c r="K268" s="77">
        <v>0</v>
      </c>
      <c r="L268" s="77">
        <v>261350</v>
      </c>
      <c r="M268" s="77">
        <v>165680</v>
      </c>
      <c r="N268" s="77">
        <v>209000</v>
      </c>
      <c r="O268" s="77">
        <v>52350</v>
      </c>
      <c r="P268" s="77">
        <v>80350</v>
      </c>
      <c r="Q268" s="77">
        <v>28000</v>
      </c>
      <c r="R268" s="77">
        <v>0</v>
      </c>
      <c r="S268" s="188">
        <v>172390</v>
      </c>
      <c r="T268" s="188">
        <v>172390</v>
      </c>
      <c r="U268" s="77">
        <v>26321</v>
      </c>
      <c r="V268" s="77">
        <v>13613</v>
      </c>
      <c r="W268" s="77">
        <v>10739</v>
      </c>
      <c r="X268" s="77">
        <v>15582</v>
      </c>
      <c r="Y268" s="77">
        <v>12585</v>
      </c>
      <c r="Z268" s="77">
        <v>2362</v>
      </c>
      <c r="AA268" s="77">
        <v>0</v>
      </c>
      <c r="AB268" s="188">
        <v>4933</v>
      </c>
      <c r="AC268" s="188">
        <v>11501</v>
      </c>
      <c r="AD268" s="188">
        <v>0</v>
      </c>
      <c r="AE268" s="77">
        <v>196790</v>
      </c>
      <c r="AF268" s="77">
        <v>2709</v>
      </c>
      <c r="AG268" s="27">
        <v>0</v>
      </c>
      <c r="AH268" s="27">
        <v>0</v>
      </c>
      <c r="AI268" s="27">
        <v>0</v>
      </c>
      <c r="AJ268" s="27">
        <v>2709</v>
      </c>
      <c r="AK268" s="27">
        <v>0</v>
      </c>
      <c r="AL268" s="27">
        <v>0</v>
      </c>
      <c r="AM268" s="27">
        <f t="shared" si="4"/>
        <v>2709</v>
      </c>
      <c r="AN268" s="27">
        <v>0</v>
      </c>
      <c r="AO268" s="27">
        <v>0</v>
      </c>
      <c r="AP268" s="27">
        <v>45363</v>
      </c>
      <c r="AQ268" s="27">
        <v>0</v>
      </c>
      <c r="AR268" s="190">
        <v>45363</v>
      </c>
      <c r="AS268" s="190">
        <v>1079409</v>
      </c>
      <c r="AT268" s="190">
        <v>297414</v>
      </c>
      <c r="AU268" s="190">
        <v>297414</v>
      </c>
    </row>
    <row r="269" spans="1:47" x14ac:dyDescent="0.2">
      <c r="A269" s="96" t="s">
        <v>1049</v>
      </c>
      <c r="B269" t="s">
        <v>1028</v>
      </c>
      <c r="C269" t="s">
        <v>1050</v>
      </c>
      <c r="D269" s="78">
        <v>4213</v>
      </c>
      <c r="E269" s="78">
        <v>0</v>
      </c>
      <c r="F269" s="82">
        <v>0</v>
      </c>
      <c r="G269" s="78">
        <v>235220</v>
      </c>
      <c r="H269" s="78">
        <v>235220</v>
      </c>
      <c r="I269" s="78">
        <v>0</v>
      </c>
      <c r="J269" s="78">
        <v>0</v>
      </c>
      <c r="K269" s="78">
        <v>0</v>
      </c>
      <c r="L269" s="78">
        <v>252000</v>
      </c>
      <c r="M269" s="78">
        <v>173380</v>
      </c>
      <c r="N269" s="78">
        <v>217000</v>
      </c>
      <c r="O269" s="78">
        <v>35000</v>
      </c>
      <c r="P269" s="78">
        <v>70050</v>
      </c>
      <c r="Q269" s="78">
        <v>35050</v>
      </c>
      <c r="R269" s="78">
        <v>0</v>
      </c>
      <c r="S269" s="187">
        <v>212660</v>
      </c>
      <c r="T269" s="187">
        <v>212660</v>
      </c>
      <c r="U269" s="78">
        <v>24685</v>
      </c>
      <c r="V269" s="78">
        <v>14293</v>
      </c>
      <c r="W269" s="78">
        <v>5400</v>
      </c>
      <c r="X269" s="78">
        <v>19285</v>
      </c>
      <c r="Y269" s="78">
        <v>7575</v>
      </c>
      <c r="Z269" s="78">
        <v>2960</v>
      </c>
      <c r="AA269" s="78">
        <v>0</v>
      </c>
      <c r="AB269" s="78">
        <v>0</v>
      </c>
      <c r="AC269" s="187">
        <v>17094</v>
      </c>
      <c r="AD269" s="187">
        <v>0</v>
      </c>
      <c r="AE269" s="78">
        <v>208430</v>
      </c>
      <c r="AF269" s="78">
        <v>2469</v>
      </c>
      <c r="AG269" s="104">
        <v>0</v>
      </c>
      <c r="AH269" s="104">
        <v>0</v>
      </c>
      <c r="AI269" s="104">
        <v>0</v>
      </c>
      <c r="AJ269" s="104">
        <v>2469</v>
      </c>
      <c r="AK269" s="104">
        <v>0</v>
      </c>
      <c r="AL269" s="104">
        <v>0</v>
      </c>
      <c r="AM269" s="104">
        <f t="shared" si="4"/>
        <v>2469</v>
      </c>
      <c r="AN269" s="104">
        <v>0</v>
      </c>
      <c r="AO269" s="104">
        <v>0</v>
      </c>
      <c r="AP269" s="104">
        <v>38028</v>
      </c>
      <c r="AQ269" s="104">
        <v>38028</v>
      </c>
      <c r="AR269" s="104">
        <v>0</v>
      </c>
      <c r="AS269" s="189">
        <v>904551</v>
      </c>
      <c r="AT269" s="189">
        <v>253293</v>
      </c>
      <c r="AU269" s="189">
        <v>253293</v>
      </c>
    </row>
    <row r="270" spans="1:47" x14ac:dyDescent="0.2">
      <c r="A270" s="96" t="s">
        <v>1051</v>
      </c>
      <c r="B270" t="s">
        <v>1028</v>
      </c>
      <c r="C270" t="s">
        <v>1052</v>
      </c>
      <c r="D270" s="77">
        <v>4214</v>
      </c>
      <c r="E270" s="77">
        <v>0</v>
      </c>
      <c r="F270" s="77">
        <v>0</v>
      </c>
      <c r="G270" s="77">
        <v>122274</v>
      </c>
      <c r="H270" s="77">
        <v>122274</v>
      </c>
      <c r="I270" s="77">
        <v>0</v>
      </c>
      <c r="J270" s="77">
        <v>0</v>
      </c>
      <c r="K270" s="77">
        <v>0</v>
      </c>
      <c r="L270" s="77">
        <v>146985</v>
      </c>
      <c r="M270" s="77">
        <v>94960</v>
      </c>
      <c r="N270" s="77">
        <v>146985</v>
      </c>
      <c r="O270" s="77">
        <v>0</v>
      </c>
      <c r="P270" s="77">
        <v>20250</v>
      </c>
      <c r="Q270" s="77">
        <v>20250</v>
      </c>
      <c r="R270" s="77">
        <v>0</v>
      </c>
      <c r="S270" s="188">
        <v>78175</v>
      </c>
      <c r="T270" s="188">
        <v>78175</v>
      </c>
      <c r="U270" s="77">
        <v>14751</v>
      </c>
      <c r="V270" s="77">
        <v>7785</v>
      </c>
      <c r="W270" s="77">
        <v>3800</v>
      </c>
      <c r="X270" s="77">
        <v>10951</v>
      </c>
      <c r="Y270" s="77">
        <v>10951</v>
      </c>
      <c r="Z270" s="77">
        <v>1701</v>
      </c>
      <c r="AA270" s="77">
        <v>0</v>
      </c>
      <c r="AB270" s="77">
        <v>0</v>
      </c>
      <c r="AC270" s="188">
        <v>5028</v>
      </c>
      <c r="AD270" s="188">
        <v>0</v>
      </c>
      <c r="AE270" s="77">
        <v>115210</v>
      </c>
      <c r="AF270" s="77">
        <v>2229</v>
      </c>
      <c r="AG270" s="27">
        <v>0</v>
      </c>
      <c r="AH270" s="27">
        <v>0</v>
      </c>
      <c r="AI270" s="27">
        <v>0</v>
      </c>
      <c r="AJ270" s="27">
        <v>2229</v>
      </c>
      <c r="AK270" s="27">
        <v>0</v>
      </c>
      <c r="AL270" s="27">
        <v>0</v>
      </c>
      <c r="AM270" s="27">
        <f t="shared" si="4"/>
        <v>2229</v>
      </c>
      <c r="AN270" s="27">
        <v>0</v>
      </c>
      <c r="AO270" s="27">
        <v>0</v>
      </c>
      <c r="AP270" s="27">
        <v>19721</v>
      </c>
      <c r="AQ270" s="27">
        <v>19721</v>
      </c>
      <c r="AR270" s="27">
        <v>0</v>
      </c>
      <c r="AS270" s="190">
        <v>474085</v>
      </c>
      <c r="AT270" s="190">
        <v>144976</v>
      </c>
      <c r="AU270" s="190">
        <v>132851</v>
      </c>
    </row>
    <row r="271" spans="1:47" x14ac:dyDescent="0.2">
      <c r="A271" s="96" t="s">
        <v>1053</v>
      </c>
      <c r="B271" t="s">
        <v>1028</v>
      </c>
      <c r="C271" t="s">
        <v>1054</v>
      </c>
      <c r="D271" s="78">
        <v>4215</v>
      </c>
      <c r="E271" s="78">
        <v>0</v>
      </c>
      <c r="F271" s="82">
        <v>0</v>
      </c>
      <c r="G271" s="78">
        <v>388484</v>
      </c>
      <c r="H271" s="78">
        <v>313222</v>
      </c>
      <c r="I271" s="78">
        <v>75262</v>
      </c>
      <c r="J271" s="78">
        <v>75262</v>
      </c>
      <c r="K271" s="78">
        <v>0</v>
      </c>
      <c r="L271" s="78">
        <v>485015</v>
      </c>
      <c r="M271" s="78">
        <v>314290</v>
      </c>
      <c r="N271" s="78">
        <v>485015</v>
      </c>
      <c r="O271" s="78">
        <v>0</v>
      </c>
      <c r="P271" s="78">
        <v>51710</v>
      </c>
      <c r="Q271" s="78">
        <v>51710</v>
      </c>
      <c r="R271" s="78">
        <v>0</v>
      </c>
      <c r="S271" s="187">
        <v>99875</v>
      </c>
      <c r="T271" s="187">
        <v>99875</v>
      </c>
      <c r="U271" s="78">
        <v>48739</v>
      </c>
      <c r="V271" s="78">
        <v>25861</v>
      </c>
      <c r="W271" s="78">
        <v>33392</v>
      </c>
      <c r="X271" s="78">
        <v>15347</v>
      </c>
      <c r="Y271" s="78">
        <v>19629</v>
      </c>
      <c r="Z271" s="78">
        <v>4282</v>
      </c>
      <c r="AA271" s="78">
        <v>0</v>
      </c>
      <c r="AB271" s="187">
        <v>6310</v>
      </c>
      <c r="AC271" s="187">
        <v>6310</v>
      </c>
      <c r="AD271" s="187">
        <v>0</v>
      </c>
      <c r="AE271" s="78">
        <v>371350</v>
      </c>
      <c r="AF271" s="78">
        <v>4869</v>
      </c>
      <c r="AG271" s="104">
        <v>0</v>
      </c>
      <c r="AH271" s="104">
        <v>0</v>
      </c>
      <c r="AI271" s="104">
        <v>0</v>
      </c>
      <c r="AJ271" s="104">
        <v>4869</v>
      </c>
      <c r="AK271" s="104">
        <v>0</v>
      </c>
      <c r="AL271" s="104">
        <v>0</v>
      </c>
      <c r="AM271" s="104">
        <f t="shared" si="4"/>
        <v>4869</v>
      </c>
      <c r="AN271" s="104">
        <v>0</v>
      </c>
      <c r="AO271" s="104">
        <v>0</v>
      </c>
      <c r="AP271" s="104">
        <v>62639</v>
      </c>
      <c r="AQ271" s="104">
        <v>62639</v>
      </c>
      <c r="AR271" s="104">
        <v>0</v>
      </c>
      <c r="AS271" s="189">
        <v>1474990</v>
      </c>
      <c r="AT271" s="189">
        <v>451074</v>
      </c>
      <c r="AU271" s="189">
        <v>451074</v>
      </c>
    </row>
    <row r="272" spans="1:47" x14ac:dyDescent="0.2">
      <c r="A272" s="96" t="s">
        <v>1055</v>
      </c>
      <c r="B272" t="s">
        <v>1028</v>
      </c>
      <c r="C272" t="s">
        <v>1056</v>
      </c>
      <c r="D272" s="77">
        <v>4216</v>
      </c>
      <c r="E272" s="77">
        <v>0</v>
      </c>
      <c r="F272" s="77">
        <v>0</v>
      </c>
      <c r="G272" s="77">
        <v>114809</v>
      </c>
      <c r="H272" s="77">
        <v>0</v>
      </c>
      <c r="I272" s="77">
        <v>114809</v>
      </c>
      <c r="J272" s="77">
        <v>114809</v>
      </c>
      <c r="K272" s="77">
        <v>0</v>
      </c>
      <c r="L272" s="77">
        <v>141990</v>
      </c>
      <c r="M272" s="77">
        <v>69620</v>
      </c>
      <c r="N272" s="77">
        <v>98400</v>
      </c>
      <c r="O272" s="77">
        <v>43590</v>
      </c>
      <c r="P272" s="77">
        <v>61490</v>
      </c>
      <c r="Q272" s="77">
        <v>17900</v>
      </c>
      <c r="R272" s="77">
        <v>0</v>
      </c>
      <c r="S272" s="188">
        <v>64760</v>
      </c>
      <c r="T272" s="188">
        <v>64760</v>
      </c>
      <c r="U272" s="77">
        <v>15481</v>
      </c>
      <c r="V272" s="77">
        <v>5728</v>
      </c>
      <c r="W272" s="77">
        <v>591</v>
      </c>
      <c r="X272" s="77">
        <v>14890</v>
      </c>
      <c r="Y272" s="77">
        <v>16380</v>
      </c>
      <c r="Z272" s="77">
        <v>1490</v>
      </c>
      <c r="AA272" s="77">
        <v>0</v>
      </c>
      <c r="AB272" s="188">
        <v>2748</v>
      </c>
      <c r="AC272" s="188">
        <v>2748</v>
      </c>
      <c r="AD272" s="188">
        <v>0</v>
      </c>
      <c r="AE272" s="77">
        <v>87520</v>
      </c>
      <c r="AF272" s="77">
        <v>2229</v>
      </c>
      <c r="AG272" s="27">
        <v>0</v>
      </c>
      <c r="AH272" s="27">
        <v>0</v>
      </c>
      <c r="AI272" s="27">
        <v>0</v>
      </c>
      <c r="AJ272" s="27">
        <v>2229</v>
      </c>
      <c r="AK272" s="27">
        <v>0</v>
      </c>
      <c r="AL272" s="27">
        <v>0</v>
      </c>
      <c r="AM272" s="27">
        <f t="shared" si="4"/>
        <v>2229</v>
      </c>
      <c r="AN272" s="27">
        <v>0</v>
      </c>
      <c r="AO272" s="27">
        <v>0</v>
      </c>
      <c r="AP272" s="27">
        <v>18252</v>
      </c>
      <c r="AQ272" s="27">
        <v>18252</v>
      </c>
      <c r="AR272" s="27">
        <v>0</v>
      </c>
      <c r="AS272" s="190">
        <v>463976</v>
      </c>
      <c r="AT272" s="190">
        <v>184802</v>
      </c>
      <c r="AU272" s="190">
        <v>184802</v>
      </c>
    </row>
    <row r="273" spans="1:47" x14ac:dyDescent="0.2">
      <c r="A273" s="96" t="s">
        <v>1057</v>
      </c>
      <c r="B273" t="s">
        <v>1028</v>
      </c>
      <c r="C273" t="s">
        <v>1058</v>
      </c>
      <c r="D273" s="78">
        <v>4301</v>
      </c>
      <c r="E273" s="78">
        <v>307</v>
      </c>
      <c r="F273" s="82">
        <v>0</v>
      </c>
      <c r="G273" s="78">
        <v>45460</v>
      </c>
      <c r="H273" s="78">
        <v>45460</v>
      </c>
      <c r="I273" s="78">
        <v>0</v>
      </c>
      <c r="J273" s="78">
        <v>0</v>
      </c>
      <c r="K273" s="78">
        <v>0</v>
      </c>
      <c r="L273" s="78">
        <v>49030</v>
      </c>
      <c r="M273" s="78">
        <v>34410</v>
      </c>
      <c r="N273" s="78">
        <v>0</v>
      </c>
      <c r="O273" s="78">
        <v>49030</v>
      </c>
      <c r="P273" s="78">
        <v>50760</v>
      </c>
      <c r="Q273" s="78">
        <v>1730</v>
      </c>
      <c r="R273" s="78">
        <v>0</v>
      </c>
      <c r="S273" s="187">
        <v>14810</v>
      </c>
      <c r="T273" s="187">
        <v>14810</v>
      </c>
      <c r="U273" s="78">
        <v>4776</v>
      </c>
      <c r="V273" s="78">
        <v>2826</v>
      </c>
      <c r="W273" s="78">
        <v>1447</v>
      </c>
      <c r="X273" s="78">
        <v>3329</v>
      </c>
      <c r="Y273" s="78">
        <v>3453</v>
      </c>
      <c r="Z273" s="78">
        <v>124</v>
      </c>
      <c r="AA273" s="78">
        <v>23</v>
      </c>
      <c r="AB273" s="78">
        <v>57</v>
      </c>
      <c r="AC273" s="187">
        <v>1012</v>
      </c>
      <c r="AD273" s="187">
        <v>23</v>
      </c>
      <c r="AE273" s="78">
        <v>38430</v>
      </c>
      <c r="AF273" s="78">
        <v>1029</v>
      </c>
      <c r="AG273" s="104">
        <v>0</v>
      </c>
      <c r="AH273" s="104">
        <v>0</v>
      </c>
      <c r="AI273" s="104">
        <v>0</v>
      </c>
      <c r="AJ273" s="104">
        <v>1029</v>
      </c>
      <c r="AK273" s="104">
        <v>0</v>
      </c>
      <c r="AL273" s="104">
        <v>0</v>
      </c>
      <c r="AM273" s="104">
        <f t="shared" si="4"/>
        <v>1029</v>
      </c>
      <c r="AN273" s="104">
        <v>0</v>
      </c>
      <c r="AO273" s="104">
        <v>0</v>
      </c>
      <c r="AP273" s="104">
        <v>7392</v>
      </c>
      <c r="AQ273" s="104">
        <v>7392</v>
      </c>
      <c r="AR273" s="104">
        <v>0</v>
      </c>
      <c r="AS273" s="189">
        <v>175524</v>
      </c>
      <c r="AT273" s="189">
        <v>41822</v>
      </c>
      <c r="AU273" s="189">
        <v>41822</v>
      </c>
    </row>
    <row r="274" spans="1:47" x14ac:dyDescent="0.2">
      <c r="A274" s="96" t="s">
        <v>1059</v>
      </c>
      <c r="B274" t="s">
        <v>1028</v>
      </c>
      <c r="C274" t="s">
        <v>1060</v>
      </c>
      <c r="D274" s="77">
        <v>4302</v>
      </c>
      <c r="E274" s="77">
        <v>0</v>
      </c>
      <c r="F274" s="77">
        <v>0</v>
      </c>
      <c r="G274" s="77">
        <v>9874</v>
      </c>
      <c r="H274" s="77">
        <v>9874</v>
      </c>
      <c r="I274" s="77">
        <v>0</v>
      </c>
      <c r="J274" s="77">
        <v>0</v>
      </c>
      <c r="K274" s="77">
        <v>0</v>
      </c>
      <c r="L274" s="77">
        <v>6990</v>
      </c>
      <c r="M274" s="77">
        <v>5420</v>
      </c>
      <c r="N274" s="77">
        <v>6340</v>
      </c>
      <c r="O274" s="77">
        <v>650</v>
      </c>
      <c r="P274" s="77">
        <v>804</v>
      </c>
      <c r="Q274" s="77">
        <v>500</v>
      </c>
      <c r="R274" s="77">
        <v>0</v>
      </c>
      <c r="S274" s="188">
        <v>2326</v>
      </c>
      <c r="T274" s="188">
        <v>1980</v>
      </c>
      <c r="U274" s="77">
        <v>655</v>
      </c>
      <c r="V274" s="77">
        <v>448</v>
      </c>
      <c r="W274" s="77">
        <v>200</v>
      </c>
      <c r="X274" s="77">
        <v>455</v>
      </c>
      <c r="Y274" s="77">
        <v>502</v>
      </c>
      <c r="Z274" s="77">
        <v>47</v>
      </c>
      <c r="AA274" s="77">
        <v>0</v>
      </c>
      <c r="AB274" s="77">
        <v>48</v>
      </c>
      <c r="AC274" s="77">
        <v>180</v>
      </c>
      <c r="AD274" s="77">
        <v>0</v>
      </c>
      <c r="AE274" s="77">
        <v>5920</v>
      </c>
      <c r="AF274" s="77">
        <v>789</v>
      </c>
      <c r="AG274" s="27">
        <v>0</v>
      </c>
      <c r="AH274" s="27">
        <v>0</v>
      </c>
      <c r="AI274" s="27">
        <v>0</v>
      </c>
      <c r="AJ274" s="27">
        <v>789</v>
      </c>
      <c r="AK274" s="27">
        <v>0</v>
      </c>
      <c r="AL274" s="27">
        <v>0</v>
      </c>
      <c r="AM274" s="27">
        <f t="shared" si="4"/>
        <v>789</v>
      </c>
      <c r="AN274" s="27">
        <v>0</v>
      </c>
      <c r="AO274" s="27">
        <v>0</v>
      </c>
      <c r="AP274" s="27">
        <v>1611</v>
      </c>
      <c r="AQ274" s="27">
        <v>1611</v>
      </c>
      <c r="AR274" s="27">
        <v>0</v>
      </c>
      <c r="AS274" s="190">
        <v>36004</v>
      </c>
      <c r="AT274" s="190">
        <v>3658</v>
      </c>
      <c r="AU274" s="190">
        <v>3658</v>
      </c>
    </row>
    <row r="275" spans="1:47" x14ac:dyDescent="0.2">
      <c r="A275" s="96" t="s">
        <v>1061</v>
      </c>
      <c r="B275" t="s">
        <v>1028</v>
      </c>
      <c r="C275" t="s">
        <v>1062</v>
      </c>
      <c r="D275" s="78">
        <v>4321</v>
      </c>
      <c r="E275" s="78">
        <v>0</v>
      </c>
      <c r="F275" s="82">
        <v>0</v>
      </c>
      <c r="G275" s="78">
        <v>66352</v>
      </c>
      <c r="H275" s="78">
        <v>0</v>
      </c>
      <c r="I275" s="78">
        <v>66352</v>
      </c>
      <c r="J275" s="78">
        <v>66352</v>
      </c>
      <c r="K275" s="78">
        <v>0</v>
      </c>
      <c r="L275" s="78">
        <v>87320</v>
      </c>
      <c r="M275" s="78">
        <v>53760</v>
      </c>
      <c r="N275" s="78">
        <v>0</v>
      </c>
      <c r="O275" s="78">
        <v>87320</v>
      </c>
      <c r="P275" s="78">
        <v>89520</v>
      </c>
      <c r="Q275" s="78">
        <v>2200</v>
      </c>
      <c r="R275" s="78">
        <v>0</v>
      </c>
      <c r="S275" s="187">
        <v>23870</v>
      </c>
      <c r="T275" s="187">
        <v>23870</v>
      </c>
      <c r="U275" s="78">
        <v>8928</v>
      </c>
      <c r="V275" s="78">
        <v>4395</v>
      </c>
      <c r="W275" s="78">
        <v>5095</v>
      </c>
      <c r="X275" s="78">
        <v>3833</v>
      </c>
      <c r="Y275" s="78">
        <v>4013</v>
      </c>
      <c r="Z275" s="78">
        <v>180</v>
      </c>
      <c r="AA275" s="78">
        <v>0</v>
      </c>
      <c r="AB275" s="187">
        <v>1295</v>
      </c>
      <c r="AC275" s="187">
        <v>1295</v>
      </c>
      <c r="AD275" s="187">
        <v>0</v>
      </c>
      <c r="AE275" s="78">
        <v>62150</v>
      </c>
      <c r="AF275" s="78">
        <v>1509</v>
      </c>
      <c r="AG275" s="104">
        <v>0</v>
      </c>
      <c r="AH275" s="104">
        <v>0</v>
      </c>
      <c r="AI275" s="104">
        <v>0</v>
      </c>
      <c r="AJ275" s="104">
        <v>1509</v>
      </c>
      <c r="AK275" s="104">
        <v>0</v>
      </c>
      <c r="AL275" s="104">
        <v>0</v>
      </c>
      <c r="AM275" s="104">
        <f t="shared" si="4"/>
        <v>1509</v>
      </c>
      <c r="AN275" s="104">
        <v>0</v>
      </c>
      <c r="AO275" s="104">
        <v>0</v>
      </c>
      <c r="AP275" s="104">
        <v>10685</v>
      </c>
      <c r="AQ275" s="104">
        <v>10685</v>
      </c>
      <c r="AR275" s="104">
        <v>0</v>
      </c>
      <c r="AS275" s="189">
        <v>255076</v>
      </c>
      <c r="AT275" s="189">
        <v>82170</v>
      </c>
      <c r="AU275" s="189">
        <v>82170</v>
      </c>
    </row>
    <row r="276" spans="1:47" x14ac:dyDescent="0.2">
      <c r="A276" s="96" t="s">
        <v>1063</v>
      </c>
      <c r="B276" t="s">
        <v>1028</v>
      </c>
      <c r="C276" t="s">
        <v>1064</v>
      </c>
      <c r="D276" s="77">
        <v>4322</v>
      </c>
      <c r="E276" s="77">
        <v>0</v>
      </c>
      <c r="F276" s="77">
        <v>0</v>
      </c>
      <c r="G276" s="77">
        <v>39494</v>
      </c>
      <c r="H276" s="77">
        <v>39494</v>
      </c>
      <c r="I276" s="77">
        <v>0</v>
      </c>
      <c r="J276" s="77">
        <v>0</v>
      </c>
      <c r="K276" s="77">
        <v>0</v>
      </c>
      <c r="L276" s="77">
        <v>39490</v>
      </c>
      <c r="M276" s="77">
        <v>26120</v>
      </c>
      <c r="N276" s="77">
        <v>33560</v>
      </c>
      <c r="O276" s="77">
        <v>5930</v>
      </c>
      <c r="P276" s="77">
        <v>11660</v>
      </c>
      <c r="Q276" s="77">
        <v>5730</v>
      </c>
      <c r="R276" s="77">
        <v>0</v>
      </c>
      <c r="S276" s="188">
        <v>11180</v>
      </c>
      <c r="T276" s="188">
        <v>11180</v>
      </c>
      <c r="U276" s="77">
        <v>3906</v>
      </c>
      <c r="V276" s="77">
        <v>2133</v>
      </c>
      <c r="W276" s="77">
        <v>2750</v>
      </c>
      <c r="X276" s="77">
        <v>1156</v>
      </c>
      <c r="Y276" s="77">
        <v>1634</v>
      </c>
      <c r="Z276" s="77">
        <v>478</v>
      </c>
      <c r="AA276" s="77">
        <v>0</v>
      </c>
      <c r="AB276" s="77">
        <v>621</v>
      </c>
      <c r="AC276" s="77">
        <v>621</v>
      </c>
      <c r="AD276" s="77">
        <v>0</v>
      </c>
      <c r="AE276" s="77">
        <v>31850</v>
      </c>
      <c r="AF276" s="77">
        <v>1029</v>
      </c>
      <c r="AG276" s="27">
        <v>0</v>
      </c>
      <c r="AH276" s="27">
        <v>0</v>
      </c>
      <c r="AI276" s="27">
        <v>0</v>
      </c>
      <c r="AJ276" s="27">
        <v>1029</v>
      </c>
      <c r="AK276" s="27">
        <v>0</v>
      </c>
      <c r="AL276" s="27">
        <v>0</v>
      </c>
      <c r="AM276" s="27">
        <f t="shared" si="4"/>
        <v>1029</v>
      </c>
      <c r="AN276" s="27">
        <v>0</v>
      </c>
      <c r="AO276" s="27">
        <v>0</v>
      </c>
      <c r="AP276" s="27">
        <v>6376</v>
      </c>
      <c r="AQ276" s="27">
        <v>0</v>
      </c>
      <c r="AR276" s="190">
        <v>6376</v>
      </c>
      <c r="AS276" s="190">
        <v>145225</v>
      </c>
      <c r="AT276" s="190">
        <v>38686</v>
      </c>
      <c r="AU276" s="190">
        <v>38686</v>
      </c>
    </row>
    <row r="277" spans="1:47" x14ac:dyDescent="0.2">
      <c r="A277" s="96" t="s">
        <v>1065</v>
      </c>
      <c r="B277" t="s">
        <v>1028</v>
      </c>
      <c r="C277" t="s">
        <v>1066</v>
      </c>
      <c r="D277" s="78">
        <v>4323</v>
      </c>
      <c r="E277" s="78">
        <v>0</v>
      </c>
      <c r="F277" s="82">
        <v>0</v>
      </c>
      <c r="G277" s="78">
        <v>97259</v>
      </c>
      <c r="H277" s="78">
        <v>97259</v>
      </c>
      <c r="I277" s="78">
        <v>0</v>
      </c>
      <c r="J277" s="78">
        <v>0</v>
      </c>
      <c r="K277" s="78">
        <v>0</v>
      </c>
      <c r="L277" s="78">
        <v>140860</v>
      </c>
      <c r="M277" s="78">
        <v>89870</v>
      </c>
      <c r="N277" s="78">
        <v>140860</v>
      </c>
      <c r="O277" s="78">
        <v>0</v>
      </c>
      <c r="P277" s="78">
        <v>6640</v>
      </c>
      <c r="Q277" s="78">
        <v>16180</v>
      </c>
      <c r="R277" s="78">
        <v>0</v>
      </c>
      <c r="S277" s="187">
        <v>91410</v>
      </c>
      <c r="T277" s="187">
        <v>81870</v>
      </c>
      <c r="U277" s="78">
        <v>14574</v>
      </c>
      <c r="V277" s="78">
        <v>7746</v>
      </c>
      <c r="W277" s="78">
        <v>0</v>
      </c>
      <c r="X277" s="78">
        <v>14574</v>
      </c>
      <c r="Y277" s="78">
        <v>11370</v>
      </c>
      <c r="Z277" s="78">
        <v>1250</v>
      </c>
      <c r="AA277" s="78">
        <v>0</v>
      </c>
      <c r="AB277" s="78">
        <v>794</v>
      </c>
      <c r="AC277" s="187">
        <v>5322</v>
      </c>
      <c r="AD277" s="187">
        <v>0</v>
      </c>
      <c r="AE277" s="78">
        <v>106050</v>
      </c>
      <c r="AF277" s="78">
        <v>1749</v>
      </c>
      <c r="AG277" s="104">
        <v>0</v>
      </c>
      <c r="AH277" s="104">
        <v>0</v>
      </c>
      <c r="AI277" s="104">
        <v>0</v>
      </c>
      <c r="AJ277" s="104">
        <v>1749</v>
      </c>
      <c r="AK277" s="104">
        <v>0</v>
      </c>
      <c r="AL277" s="104">
        <v>0</v>
      </c>
      <c r="AM277" s="104">
        <f t="shared" si="4"/>
        <v>1749</v>
      </c>
      <c r="AN277" s="104">
        <v>0</v>
      </c>
      <c r="AO277" s="104">
        <v>0</v>
      </c>
      <c r="AP277" s="104">
        <v>15573</v>
      </c>
      <c r="AQ277" s="104">
        <v>15573</v>
      </c>
      <c r="AR277" s="104">
        <v>0</v>
      </c>
      <c r="AS277" s="189">
        <v>385312</v>
      </c>
      <c r="AT277" s="189">
        <v>134627</v>
      </c>
      <c r="AU277" s="189">
        <v>134627</v>
      </c>
    </row>
    <row r="278" spans="1:47" x14ac:dyDescent="0.2">
      <c r="A278" s="96" t="s">
        <v>1067</v>
      </c>
      <c r="B278" t="s">
        <v>1028</v>
      </c>
      <c r="C278" t="s">
        <v>1068</v>
      </c>
      <c r="D278" s="77">
        <v>4324</v>
      </c>
      <c r="E278" s="77">
        <v>0</v>
      </c>
      <c r="F278" s="77">
        <v>0</v>
      </c>
      <c r="G278" s="77">
        <v>42124</v>
      </c>
      <c r="H278" s="77">
        <v>42124</v>
      </c>
      <c r="I278" s="77">
        <v>0</v>
      </c>
      <c r="J278" s="77">
        <v>0</v>
      </c>
      <c r="K278" s="77">
        <v>0</v>
      </c>
      <c r="L278" s="77">
        <v>34000</v>
      </c>
      <c r="M278" s="77">
        <v>23420</v>
      </c>
      <c r="N278" s="77">
        <v>31700</v>
      </c>
      <c r="O278" s="77">
        <v>2300</v>
      </c>
      <c r="P278" s="77">
        <v>7180</v>
      </c>
      <c r="Q278" s="77">
        <v>4880</v>
      </c>
      <c r="R278" s="77">
        <v>0</v>
      </c>
      <c r="S278" s="188">
        <v>19980</v>
      </c>
      <c r="T278" s="188">
        <v>19980</v>
      </c>
      <c r="U278" s="77">
        <v>3332</v>
      </c>
      <c r="V278" s="77">
        <v>1928</v>
      </c>
      <c r="W278" s="77">
        <v>1925</v>
      </c>
      <c r="X278" s="77">
        <v>1407</v>
      </c>
      <c r="Y278" s="77">
        <v>1750</v>
      </c>
      <c r="Z278" s="77">
        <v>390</v>
      </c>
      <c r="AA278" s="77">
        <v>0</v>
      </c>
      <c r="AB278" s="77">
        <v>0</v>
      </c>
      <c r="AC278" s="188">
        <v>1517</v>
      </c>
      <c r="AD278" s="188">
        <v>0</v>
      </c>
      <c r="AE278" s="77">
        <v>28390</v>
      </c>
      <c r="AF278" s="77">
        <v>1029</v>
      </c>
      <c r="AG278" s="27">
        <v>0</v>
      </c>
      <c r="AH278" s="27">
        <v>0</v>
      </c>
      <c r="AI278" s="27">
        <v>0</v>
      </c>
      <c r="AJ278" s="27">
        <v>1029</v>
      </c>
      <c r="AK278" s="27">
        <v>0</v>
      </c>
      <c r="AL278" s="27">
        <v>0</v>
      </c>
      <c r="AM278" s="27">
        <f t="shared" si="4"/>
        <v>1029</v>
      </c>
      <c r="AN278" s="27">
        <v>0</v>
      </c>
      <c r="AO278" s="27">
        <v>0</v>
      </c>
      <c r="AP278" s="27">
        <v>6872</v>
      </c>
      <c r="AQ278" s="27">
        <v>6872</v>
      </c>
      <c r="AR278" s="27">
        <v>0</v>
      </c>
      <c r="AS278" s="190">
        <v>153630</v>
      </c>
      <c r="AT278" s="190">
        <v>31068</v>
      </c>
      <c r="AU278" s="190">
        <v>31068</v>
      </c>
    </row>
    <row r="279" spans="1:47" x14ac:dyDescent="0.2">
      <c r="A279" s="96" t="s">
        <v>1069</v>
      </c>
      <c r="B279" t="s">
        <v>1028</v>
      </c>
      <c r="C279" t="s">
        <v>1070</v>
      </c>
      <c r="D279" s="78">
        <v>4341</v>
      </c>
      <c r="E279" s="78">
        <v>0</v>
      </c>
      <c r="F279" s="82">
        <v>0</v>
      </c>
      <c r="G279" s="78">
        <v>55294</v>
      </c>
      <c r="H279" s="78">
        <v>55294</v>
      </c>
      <c r="I279" s="78">
        <v>0</v>
      </c>
      <c r="J279" s="78">
        <v>0</v>
      </c>
      <c r="K279" s="78">
        <v>0</v>
      </c>
      <c r="L279" s="78">
        <v>45955</v>
      </c>
      <c r="M279" s="78">
        <v>31190</v>
      </c>
      <c r="N279" s="78">
        <v>45950</v>
      </c>
      <c r="O279" s="78">
        <v>5</v>
      </c>
      <c r="P279" s="78">
        <v>9725</v>
      </c>
      <c r="Q279" s="78">
        <v>9720</v>
      </c>
      <c r="R279" s="78">
        <v>0</v>
      </c>
      <c r="S279" s="187">
        <v>30685</v>
      </c>
      <c r="T279" s="187">
        <v>30685</v>
      </c>
      <c r="U279" s="78">
        <v>4510</v>
      </c>
      <c r="V279" s="78">
        <v>2563</v>
      </c>
      <c r="W279" s="78">
        <v>2013</v>
      </c>
      <c r="X279" s="78">
        <v>2497</v>
      </c>
      <c r="Y279" s="78">
        <v>2716</v>
      </c>
      <c r="Z279" s="78">
        <v>788</v>
      </c>
      <c r="AA279" s="78">
        <v>0</v>
      </c>
      <c r="AB279" s="78">
        <v>0</v>
      </c>
      <c r="AC279" s="187">
        <v>2214</v>
      </c>
      <c r="AD279" s="187">
        <v>0</v>
      </c>
      <c r="AE279" s="78">
        <v>40910</v>
      </c>
      <c r="AF279" s="78">
        <v>1029</v>
      </c>
      <c r="AG279" s="104">
        <v>0</v>
      </c>
      <c r="AH279" s="104">
        <v>0</v>
      </c>
      <c r="AI279" s="104">
        <v>0</v>
      </c>
      <c r="AJ279" s="104">
        <v>1029</v>
      </c>
      <c r="AK279" s="104">
        <v>0</v>
      </c>
      <c r="AL279" s="104">
        <v>0</v>
      </c>
      <c r="AM279" s="104">
        <f t="shared" si="4"/>
        <v>1029</v>
      </c>
      <c r="AN279" s="104">
        <v>0</v>
      </c>
      <c r="AO279" s="104">
        <v>0</v>
      </c>
      <c r="AP279" s="104">
        <v>8983</v>
      </c>
      <c r="AQ279" s="104">
        <v>8983</v>
      </c>
      <c r="AR279" s="104">
        <v>0</v>
      </c>
      <c r="AS279" s="189">
        <v>209720</v>
      </c>
      <c r="AT279" s="189">
        <v>48732</v>
      </c>
      <c r="AU279" s="189">
        <v>48732</v>
      </c>
    </row>
    <row r="280" spans="1:47" x14ac:dyDescent="0.2">
      <c r="A280" s="96" t="s">
        <v>1071</v>
      </c>
      <c r="B280" t="s">
        <v>1028</v>
      </c>
      <c r="C280" t="s">
        <v>1072</v>
      </c>
      <c r="D280" s="77">
        <v>4361</v>
      </c>
      <c r="E280" s="77">
        <v>0</v>
      </c>
      <c r="F280" s="77">
        <v>0</v>
      </c>
      <c r="G280" s="77">
        <v>91778</v>
      </c>
      <c r="H280" s="77">
        <v>9880</v>
      </c>
      <c r="I280" s="77">
        <v>81898</v>
      </c>
      <c r="J280" s="77">
        <v>81898</v>
      </c>
      <c r="K280" s="77">
        <v>0</v>
      </c>
      <c r="L280" s="77">
        <v>116395</v>
      </c>
      <c r="M280" s="77">
        <v>71040</v>
      </c>
      <c r="N280" s="77">
        <v>92000</v>
      </c>
      <c r="O280" s="77">
        <v>24395</v>
      </c>
      <c r="P280" s="77">
        <v>41315</v>
      </c>
      <c r="Q280" s="77">
        <v>16920</v>
      </c>
      <c r="R280" s="77">
        <v>0</v>
      </c>
      <c r="S280" s="188">
        <v>78205</v>
      </c>
      <c r="T280" s="188">
        <v>78205</v>
      </c>
      <c r="U280" s="77">
        <v>11929</v>
      </c>
      <c r="V280" s="77">
        <v>5833</v>
      </c>
      <c r="W280" s="77">
        <v>2504</v>
      </c>
      <c r="X280" s="77">
        <v>9425</v>
      </c>
      <c r="Y280" s="77">
        <v>4649</v>
      </c>
      <c r="Z280" s="77">
        <v>1397</v>
      </c>
      <c r="AA280" s="77">
        <v>0</v>
      </c>
      <c r="AB280" s="77">
        <v>0</v>
      </c>
      <c r="AC280" s="188">
        <v>5478</v>
      </c>
      <c r="AD280" s="188">
        <v>0</v>
      </c>
      <c r="AE280" s="77">
        <v>88210</v>
      </c>
      <c r="AF280" s="77">
        <v>1509</v>
      </c>
      <c r="AG280" s="27">
        <v>0</v>
      </c>
      <c r="AH280" s="27">
        <v>0</v>
      </c>
      <c r="AI280" s="27">
        <v>0</v>
      </c>
      <c r="AJ280" s="27">
        <v>1509</v>
      </c>
      <c r="AK280" s="27">
        <v>0</v>
      </c>
      <c r="AL280" s="27">
        <v>0</v>
      </c>
      <c r="AM280" s="27">
        <f t="shared" si="4"/>
        <v>1509</v>
      </c>
      <c r="AN280" s="27">
        <v>0</v>
      </c>
      <c r="AO280" s="27">
        <v>0</v>
      </c>
      <c r="AP280" s="27">
        <v>14760</v>
      </c>
      <c r="AQ280" s="27">
        <v>0</v>
      </c>
      <c r="AR280" s="190">
        <v>14760</v>
      </c>
      <c r="AS280" s="190">
        <v>362187</v>
      </c>
      <c r="AT280" s="190">
        <v>122010</v>
      </c>
      <c r="AU280" s="190">
        <v>122010</v>
      </c>
    </row>
    <row r="281" spans="1:47" x14ac:dyDescent="0.2">
      <c r="A281" s="96" t="s">
        <v>1073</v>
      </c>
      <c r="B281" t="s">
        <v>1028</v>
      </c>
      <c r="C281" t="s">
        <v>1074</v>
      </c>
      <c r="D281" s="78">
        <v>4362</v>
      </c>
      <c r="E281" s="78">
        <v>0</v>
      </c>
      <c r="F281" s="82">
        <v>0</v>
      </c>
      <c r="G281" s="78">
        <v>51065</v>
      </c>
      <c r="H281" s="78">
        <v>51065</v>
      </c>
      <c r="I281" s="78">
        <v>0</v>
      </c>
      <c r="J281" s="78">
        <v>0</v>
      </c>
      <c r="K281" s="78">
        <v>0</v>
      </c>
      <c r="L281" s="78">
        <v>45165</v>
      </c>
      <c r="M281" s="78">
        <v>30090</v>
      </c>
      <c r="N281" s="78">
        <v>45165</v>
      </c>
      <c r="O281" s="78">
        <v>0</v>
      </c>
      <c r="P281" s="78">
        <v>6990</v>
      </c>
      <c r="Q281" s="78">
        <v>6990</v>
      </c>
      <c r="R281" s="78">
        <v>0</v>
      </c>
      <c r="S281" s="187">
        <v>27589</v>
      </c>
      <c r="T281" s="187">
        <v>27589</v>
      </c>
      <c r="U281" s="78">
        <v>4497</v>
      </c>
      <c r="V281" s="78">
        <v>2496</v>
      </c>
      <c r="W281" s="78">
        <v>4497</v>
      </c>
      <c r="X281" s="78">
        <v>0</v>
      </c>
      <c r="Y281" s="78">
        <v>579</v>
      </c>
      <c r="Z281" s="78">
        <v>579</v>
      </c>
      <c r="AA281" s="78">
        <v>0</v>
      </c>
      <c r="AB281" s="187">
        <v>1793</v>
      </c>
      <c r="AC281" s="187">
        <v>1793</v>
      </c>
      <c r="AD281" s="187">
        <v>0</v>
      </c>
      <c r="AE281" s="78">
        <v>38970</v>
      </c>
      <c r="AF281" s="78">
        <v>1029</v>
      </c>
      <c r="AG281" s="104">
        <v>0</v>
      </c>
      <c r="AH281" s="104">
        <v>0</v>
      </c>
      <c r="AI281" s="104">
        <v>0</v>
      </c>
      <c r="AJ281" s="104">
        <v>1029</v>
      </c>
      <c r="AK281" s="104">
        <v>0</v>
      </c>
      <c r="AL281" s="104">
        <v>0</v>
      </c>
      <c r="AM281" s="104">
        <f t="shared" si="4"/>
        <v>1029</v>
      </c>
      <c r="AN281" s="104">
        <v>0</v>
      </c>
      <c r="AO281" s="104">
        <v>0</v>
      </c>
      <c r="AP281" s="104">
        <v>8294</v>
      </c>
      <c r="AQ281" s="104">
        <v>0</v>
      </c>
      <c r="AR281" s="189">
        <v>8294</v>
      </c>
      <c r="AS281" s="189">
        <v>196422</v>
      </c>
      <c r="AT281" s="189">
        <v>47941</v>
      </c>
      <c r="AU281" s="189">
        <v>47941</v>
      </c>
    </row>
    <row r="282" spans="1:47" x14ac:dyDescent="0.2">
      <c r="A282" s="96" t="s">
        <v>1075</v>
      </c>
      <c r="B282" t="s">
        <v>1028</v>
      </c>
      <c r="C282" t="s">
        <v>1076</v>
      </c>
      <c r="D282" s="77">
        <v>4401</v>
      </c>
      <c r="E282" s="77">
        <v>0</v>
      </c>
      <c r="F282" s="77">
        <v>0</v>
      </c>
      <c r="G282" s="77">
        <v>48362</v>
      </c>
      <c r="H282" s="77">
        <v>48362</v>
      </c>
      <c r="I282" s="77">
        <v>0</v>
      </c>
      <c r="J282" s="77">
        <v>0</v>
      </c>
      <c r="K282" s="77">
        <v>0</v>
      </c>
      <c r="L282" s="77">
        <v>54385</v>
      </c>
      <c r="M282" s="77">
        <v>37260</v>
      </c>
      <c r="N282" s="77">
        <v>50600</v>
      </c>
      <c r="O282" s="77">
        <v>3785</v>
      </c>
      <c r="P282" s="77">
        <v>11175</v>
      </c>
      <c r="Q282" s="77">
        <v>7390</v>
      </c>
      <c r="R282" s="77">
        <v>0</v>
      </c>
      <c r="S282" s="188">
        <v>13985</v>
      </c>
      <c r="T282" s="188">
        <v>13985</v>
      </c>
      <c r="U282" s="77">
        <v>5348</v>
      </c>
      <c r="V282" s="77">
        <v>3065</v>
      </c>
      <c r="W282" s="77">
        <v>1493</v>
      </c>
      <c r="X282" s="77">
        <v>3855</v>
      </c>
      <c r="Y282" s="77">
        <v>1630</v>
      </c>
      <c r="Z282" s="77">
        <v>636</v>
      </c>
      <c r="AA282" s="77">
        <v>0</v>
      </c>
      <c r="AB282" s="77">
        <v>379</v>
      </c>
      <c r="AC282" s="188">
        <v>1100</v>
      </c>
      <c r="AD282" s="188">
        <v>0</v>
      </c>
      <c r="AE282" s="77">
        <v>44840</v>
      </c>
      <c r="AF282" s="77">
        <v>1269</v>
      </c>
      <c r="AG282" s="27">
        <v>0</v>
      </c>
      <c r="AH282" s="27">
        <v>0</v>
      </c>
      <c r="AI282" s="27">
        <v>0</v>
      </c>
      <c r="AJ282" s="27">
        <v>1269</v>
      </c>
      <c r="AK282" s="27">
        <v>0</v>
      </c>
      <c r="AL282" s="27">
        <v>0</v>
      </c>
      <c r="AM282" s="27">
        <f t="shared" si="4"/>
        <v>1269</v>
      </c>
      <c r="AN282" s="27">
        <v>0</v>
      </c>
      <c r="AO282" s="27">
        <v>0</v>
      </c>
      <c r="AP282" s="27">
        <v>7797</v>
      </c>
      <c r="AQ282" s="27">
        <v>7797</v>
      </c>
      <c r="AR282" s="27">
        <v>0</v>
      </c>
      <c r="AS282" s="190">
        <v>179304</v>
      </c>
      <c r="AT282" s="190">
        <v>48559</v>
      </c>
      <c r="AU282" s="190">
        <v>48559</v>
      </c>
    </row>
    <row r="283" spans="1:47" x14ac:dyDescent="0.2">
      <c r="A283" s="96" t="s">
        <v>1077</v>
      </c>
      <c r="B283" t="s">
        <v>1028</v>
      </c>
      <c r="C283" t="s">
        <v>1078</v>
      </c>
      <c r="D283" s="78">
        <v>4404</v>
      </c>
      <c r="E283" s="78">
        <v>0</v>
      </c>
      <c r="F283" s="82">
        <v>0</v>
      </c>
      <c r="G283" s="78">
        <v>51443</v>
      </c>
      <c r="H283" s="78">
        <v>0</v>
      </c>
      <c r="I283" s="78">
        <v>51443</v>
      </c>
      <c r="J283" s="78">
        <v>51443</v>
      </c>
      <c r="K283" s="78">
        <v>0</v>
      </c>
      <c r="L283" s="78">
        <v>61145</v>
      </c>
      <c r="M283" s="78">
        <v>36780</v>
      </c>
      <c r="N283" s="78">
        <v>50000</v>
      </c>
      <c r="O283" s="78">
        <v>11145</v>
      </c>
      <c r="P283" s="78">
        <v>20875</v>
      </c>
      <c r="Q283" s="78">
        <v>9730</v>
      </c>
      <c r="R283" s="78">
        <v>0</v>
      </c>
      <c r="S283" s="187">
        <v>36925</v>
      </c>
      <c r="T283" s="187">
        <v>36925</v>
      </c>
      <c r="U283" s="78">
        <v>6265</v>
      </c>
      <c r="V283" s="78">
        <v>2998</v>
      </c>
      <c r="W283" s="78">
        <v>2779</v>
      </c>
      <c r="X283" s="78">
        <v>3486</v>
      </c>
      <c r="Y283" s="78">
        <v>4299</v>
      </c>
      <c r="Z283" s="78">
        <v>813</v>
      </c>
      <c r="AA283" s="78">
        <v>0</v>
      </c>
      <c r="AB283" s="187">
        <v>1645</v>
      </c>
      <c r="AC283" s="187">
        <v>2680</v>
      </c>
      <c r="AD283" s="187">
        <v>0</v>
      </c>
      <c r="AE283" s="78">
        <v>46920</v>
      </c>
      <c r="AF283" s="78">
        <v>1269</v>
      </c>
      <c r="AG283" s="104">
        <v>0</v>
      </c>
      <c r="AH283" s="104">
        <v>0</v>
      </c>
      <c r="AI283" s="104">
        <v>0</v>
      </c>
      <c r="AJ283" s="104">
        <v>1269</v>
      </c>
      <c r="AK283" s="104">
        <v>0</v>
      </c>
      <c r="AL283" s="104">
        <v>0</v>
      </c>
      <c r="AM283" s="104">
        <f t="shared" si="4"/>
        <v>1269</v>
      </c>
      <c r="AN283" s="104">
        <v>0</v>
      </c>
      <c r="AO283" s="104">
        <v>0</v>
      </c>
      <c r="AP283" s="104">
        <v>8286</v>
      </c>
      <c r="AQ283" s="104">
        <v>8286</v>
      </c>
      <c r="AR283" s="104">
        <v>0</v>
      </c>
      <c r="AS283" s="189">
        <v>202949</v>
      </c>
      <c r="AT283" s="189">
        <v>65664</v>
      </c>
      <c r="AU283" s="189">
        <v>65664</v>
      </c>
    </row>
    <row r="284" spans="1:47" x14ac:dyDescent="0.2">
      <c r="A284" s="96" t="s">
        <v>1079</v>
      </c>
      <c r="B284" t="s">
        <v>1028</v>
      </c>
      <c r="C284" t="s">
        <v>1080</v>
      </c>
      <c r="D284" s="77">
        <v>4406</v>
      </c>
      <c r="E284" s="77">
        <v>0</v>
      </c>
      <c r="F284" s="77">
        <v>0</v>
      </c>
      <c r="G284" s="77">
        <v>82297</v>
      </c>
      <c r="H284" s="77">
        <v>82297</v>
      </c>
      <c r="I284" s="77">
        <v>0</v>
      </c>
      <c r="J284" s="77">
        <v>0</v>
      </c>
      <c r="K284" s="77">
        <v>0</v>
      </c>
      <c r="L284" s="77">
        <v>104300</v>
      </c>
      <c r="M284" s="77">
        <v>53730</v>
      </c>
      <c r="N284" s="77">
        <v>63840</v>
      </c>
      <c r="O284" s="77">
        <v>40460</v>
      </c>
      <c r="P284" s="77">
        <v>55640</v>
      </c>
      <c r="Q284" s="77">
        <v>15180</v>
      </c>
      <c r="R284" s="77">
        <v>0</v>
      </c>
      <c r="S284" s="188">
        <v>24870</v>
      </c>
      <c r="T284" s="188">
        <v>24870</v>
      </c>
      <c r="U284" s="77">
        <v>11238</v>
      </c>
      <c r="V284" s="77">
        <v>4401</v>
      </c>
      <c r="W284" s="77">
        <v>1414</v>
      </c>
      <c r="X284" s="77">
        <v>9824</v>
      </c>
      <c r="Y284" s="77">
        <v>5103</v>
      </c>
      <c r="Z284" s="77">
        <v>1242</v>
      </c>
      <c r="AA284" s="77">
        <v>0</v>
      </c>
      <c r="AB284" s="188">
        <v>1514</v>
      </c>
      <c r="AC284" s="188">
        <v>1126</v>
      </c>
      <c r="AD284" s="188">
        <v>0</v>
      </c>
      <c r="AE284" s="77">
        <v>69530</v>
      </c>
      <c r="AF284" s="77">
        <v>1749</v>
      </c>
      <c r="AG284" s="27">
        <v>0</v>
      </c>
      <c r="AH284" s="27">
        <v>0</v>
      </c>
      <c r="AI284" s="27">
        <v>0</v>
      </c>
      <c r="AJ284" s="27">
        <v>1749</v>
      </c>
      <c r="AK284" s="27">
        <v>0</v>
      </c>
      <c r="AL284" s="27">
        <v>0</v>
      </c>
      <c r="AM284" s="27">
        <f t="shared" si="4"/>
        <v>1749</v>
      </c>
      <c r="AN284" s="27">
        <v>0</v>
      </c>
      <c r="AO284" s="27">
        <v>0</v>
      </c>
      <c r="AP284" s="27">
        <v>13096</v>
      </c>
      <c r="AQ284" s="27">
        <v>13096</v>
      </c>
      <c r="AR284" s="27">
        <v>0</v>
      </c>
      <c r="AS284" s="190">
        <v>332444</v>
      </c>
      <c r="AT284" s="190">
        <v>123898</v>
      </c>
      <c r="AU284" s="190">
        <v>123898</v>
      </c>
    </row>
    <row r="285" spans="1:47" x14ac:dyDescent="0.2">
      <c r="A285" s="96" t="s">
        <v>1081</v>
      </c>
      <c r="B285" t="s">
        <v>1028</v>
      </c>
      <c r="C285" t="s">
        <v>1082</v>
      </c>
      <c r="D285" s="78">
        <v>4421</v>
      </c>
      <c r="E285" s="78">
        <v>0</v>
      </c>
      <c r="F285" s="82">
        <v>0</v>
      </c>
      <c r="G285" s="78">
        <v>48966</v>
      </c>
      <c r="H285" s="78">
        <v>48966</v>
      </c>
      <c r="I285" s="78">
        <v>0</v>
      </c>
      <c r="J285" s="78">
        <v>0</v>
      </c>
      <c r="K285" s="78">
        <v>0</v>
      </c>
      <c r="L285" s="78">
        <v>96765</v>
      </c>
      <c r="M285" s="78">
        <v>56270</v>
      </c>
      <c r="N285" s="78">
        <v>96000</v>
      </c>
      <c r="O285" s="78">
        <v>765</v>
      </c>
      <c r="P285" s="78">
        <v>8685</v>
      </c>
      <c r="Q285" s="78">
        <v>7920</v>
      </c>
      <c r="R285" s="78">
        <v>0</v>
      </c>
      <c r="S285" s="187">
        <v>31095</v>
      </c>
      <c r="T285" s="187">
        <v>31095</v>
      </c>
      <c r="U285" s="78">
        <v>10086</v>
      </c>
      <c r="V285" s="78">
        <v>4626</v>
      </c>
      <c r="W285" s="78">
        <v>3088</v>
      </c>
      <c r="X285" s="78">
        <v>6998</v>
      </c>
      <c r="Y285" s="78">
        <v>4110</v>
      </c>
      <c r="Z285" s="78">
        <v>655</v>
      </c>
      <c r="AA285" s="78">
        <v>0</v>
      </c>
      <c r="AB285" s="78">
        <v>0</v>
      </c>
      <c r="AC285" s="187">
        <v>1305</v>
      </c>
      <c r="AD285" s="187">
        <v>0</v>
      </c>
      <c r="AE285" s="78">
        <v>66010</v>
      </c>
      <c r="AF285" s="78">
        <v>1509</v>
      </c>
      <c r="AG285" s="104">
        <v>0</v>
      </c>
      <c r="AH285" s="104">
        <v>0</v>
      </c>
      <c r="AI285" s="104">
        <v>0</v>
      </c>
      <c r="AJ285" s="104">
        <v>1509</v>
      </c>
      <c r="AK285" s="104">
        <v>0</v>
      </c>
      <c r="AL285" s="104">
        <v>0</v>
      </c>
      <c r="AM285" s="104">
        <f t="shared" si="4"/>
        <v>1509</v>
      </c>
      <c r="AN285" s="104">
        <v>0</v>
      </c>
      <c r="AO285" s="104">
        <v>0</v>
      </c>
      <c r="AP285" s="104">
        <v>7830</v>
      </c>
      <c r="AQ285" s="104">
        <v>7830</v>
      </c>
      <c r="AR285" s="104">
        <v>0</v>
      </c>
      <c r="AS285" s="189">
        <v>198803</v>
      </c>
      <c r="AT285" s="189">
        <v>79067</v>
      </c>
      <c r="AU285" s="189">
        <v>79067</v>
      </c>
    </row>
    <row r="286" spans="1:47" x14ac:dyDescent="0.2">
      <c r="A286" s="96" t="s">
        <v>1083</v>
      </c>
      <c r="B286" t="s">
        <v>1028</v>
      </c>
      <c r="C286" t="s">
        <v>1084</v>
      </c>
      <c r="D286" s="77">
        <v>4422</v>
      </c>
      <c r="E286" s="77">
        <v>0</v>
      </c>
      <c r="F286" s="77">
        <v>0</v>
      </c>
      <c r="G286" s="77">
        <v>33812</v>
      </c>
      <c r="H286" s="77">
        <v>33509</v>
      </c>
      <c r="I286" s="77">
        <v>303</v>
      </c>
      <c r="J286" s="77">
        <v>0</v>
      </c>
      <c r="K286" s="77">
        <v>44</v>
      </c>
      <c r="L286" s="77">
        <v>26435</v>
      </c>
      <c r="M286" s="77">
        <v>16820</v>
      </c>
      <c r="N286" s="77">
        <v>24690</v>
      </c>
      <c r="O286" s="77">
        <v>1745</v>
      </c>
      <c r="P286" s="77">
        <v>6085</v>
      </c>
      <c r="Q286" s="77">
        <v>4340</v>
      </c>
      <c r="R286" s="77">
        <v>0</v>
      </c>
      <c r="S286" s="188">
        <v>91545</v>
      </c>
      <c r="T286" s="188">
        <v>91545</v>
      </c>
      <c r="U286" s="77">
        <v>2648</v>
      </c>
      <c r="V286" s="77">
        <v>1373</v>
      </c>
      <c r="W286" s="77">
        <v>1185</v>
      </c>
      <c r="X286" s="77">
        <v>1463</v>
      </c>
      <c r="Y286" s="77">
        <v>1200</v>
      </c>
      <c r="Z286" s="77">
        <v>370</v>
      </c>
      <c r="AA286" s="77">
        <v>0</v>
      </c>
      <c r="AB286" s="188">
        <v>1968</v>
      </c>
      <c r="AC286" s="188">
        <v>6276</v>
      </c>
      <c r="AD286" s="188">
        <v>0</v>
      </c>
      <c r="AE286" s="77">
        <v>21160</v>
      </c>
      <c r="AF286" s="77">
        <v>1029</v>
      </c>
      <c r="AG286" s="27">
        <v>0</v>
      </c>
      <c r="AH286" s="27">
        <v>0</v>
      </c>
      <c r="AI286" s="27">
        <v>0</v>
      </c>
      <c r="AJ286" s="27">
        <v>1029</v>
      </c>
      <c r="AK286" s="27">
        <v>0</v>
      </c>
      <c r="AL286" s="27">
        <v>0</v>
      </c>
      <c r="AM286" s="27">
        <f t="shared" si="4"/>
        <v>1029</v>
      </c>
      <c r="AN286" s="27">
        <v>0</v>
      </c>
      <c r="AO286" s="27">
        <v>0</v>
      </c>
      <c r="AP286" s="27">
        <v>5456</v>
      </c>
      <c r="AQ286" s="27">
        <v>5456</v>
      </c>
      <c r="AR286" s="27">
        <v>0</v>
      </c>
      <c r="AS286" s="190">
        <v>126995</v>
      </c>
      <c r="AT286" s="190">
        <v>26835</v>
      </c>
      <c r="AU286" s="190">
        <v>26835</v>
      </c>
    </row>
    <row r="287" spans="1:47" x14ac:dyDescent="0.2">
      <c r="A287" s="96" t="s">
        <v>1085</v>
      </c>
      <c r="B287" t="s">
        <v>1028</v>
      </c>
      <c r="C287" t="s">
        <v>1086</v>
      </c>
      <c r="D287" s="78">
        <v>4424</v>
      </c>
      <c r="E287" s="78">
        <v>0</v>
      </c>
      <c r="F287" s="82">
        <v>0</v>
      </c>
      <c r="G287" s="78">
        <v>18308</v>
      </c>
      <c r="H287" s="78">
        <v>18308</v>
      </c>
      <c r="I287" s="78">
        <v>0</v>
      </c>
      <c r="J287" s="78">
        <v>0</v>
      </c>
      <c r="K287" s="78">
        <v>0</v>
      </c>
      <c r="L287" s="78">
        <v>18085</v>
      </c>
      <c r="M287" s="78">
        <v>10810</v>
      </c>
      <c r="N287" s="78">
        <v>16200</v>
      </c>
      <c r="O287" s="78">
        <v>1885</v>
      </c>
      <c r="P287" s="78">
        <v>2890</v>
      </c>
      <c r="Q287" s="78">
        <v>2280</v>
      </c>
      <c r="R287" s="78">
        <v>0</v>
      </c>
      <c r="S287" s="187">
        <v>7180</v>
      </c>
      <c r="T287" s="187">
        <v>5905</v>
      </c>
      <c r="U287" s="78">
        <v>1839</v>
      </c>
      <c r="V287" s="78">
        <v>873</v>
      </c>
      <c r="W287" s="78">
        <v>1491</v>
      </c>
      <c r="X287" s="78">
        <v>348</v>
      </c>
      <c r="Y287" s="78">
        <v>0</v>
      </c>
      <c r="Z287" s="78">
        <v>210</v>
      </c>
      <c r="AA287" s="78">
        <v>0</v>
      </c>
      <c r="AB287" s="78">
        <v>145</v>
      </c>
      <c r="AC287" s="78">
        <v>252</v>
      </c>
      <c r="AD287" s="78">
        <v>0</v>
      </c>
      <c r="AE287" s="78">
        <v>13090</v>
      </c>
      <c r="AF287" s="78">
        <v>789</v>
      </c>
      <c r="AG287" s="104">
        <v>0</v>
      </c>
      <c r="AH287" s="104">
        <v>0</v>
      </c>
      <c r="AI287" s="104">
        <v>0</v>
      </c>
      <c r="AJ287" s="104">
        <v>789</v>
      </c>
      <c r="AK287" s="104">
        <v>0</v>
      </c>
      <c r="AL287" s="104">
        <v>0</v>
      </c>
      <c r="AM287" s="104">
        <f t="shared" si="4"/>
        <v>789</v>
      </c>
      <c r="AN287" s="104">
        <v>0</v>
      </c>
      <c r="AO287" s="104">
        <v>0</v>
      </c>
      <c r="AP287" s="104">
        <v>2975</v>
      </c>
      <c r="AQ287" s="104">
        <v>0</v>
      </c>
      <c r="AR287" s="189">
        <v>2975</v>
      </c>
      <c r="AS287" s="189">
        <v>69060</v>
      </c>
      <c r="AT287" s="189">
        <v>17355</v>
      </c>
      <c r="AU287" s="189">
        <v>17355</v>
      </c>
    </row>
    <row r="288" spans="1:47" x14ac:dyDescent="0.2">
      <c r="A288" s="96" t="s">
        <v>1087</v>
      </c>
      <c r="B288" t="s">
        <v>1028</v>
      </c>
      <c r="C288" t="s">
        <v>1088</v>
      </c>
      <c r="D288" s="77">
        <v>4444</v>
      </c>
      <c r="E288" s="77">
        <v>0</v>
      </c>
      <c r="F288" s="77">
        <v>0</v>
      </c>
      <c r="G288" s="77">
        <v>31822</v>
      </c>
      <c r="H288" s="77">
        <v>20460</v>
      </c>
      <c r="I288" s="77">
        <v>11362</v>
      </c>
      <c r="J288" s="77">
        <v>0</v>
      </c>
      <c r="K288" s="188">
        <v>11362</v>
      </c>
      <c r="L288" s="77">
        <v>18285</v>
      </c>
      <c r="M288" s="77">
        <v>9920</v>
      </c>
      <c r="N288" s="77">
        <v>14800</v>
      </c>
      <c r="O288" s="77">
        <v>3485</v>
      </c>
      <c r="P288" s="77">
        <v>4520</v>
      </c>
      <c r="Q288" s="77">
        <v>3270</v>
      </c>
      <c r="R288" s="77">
        <v>0</v>
      </c>
      <c r="S288" s="188">
        <v>24250</v>
      </c>
      <c r="T288" s="188">
        <v>22015</v>
      </c>
      <c r="U288" s="77">
        <v>1913</v>
      </c>
      <c r="V288" s="77">
        <v>803</v>
      </c>
      <c r="W288" s="77">
        <v>549</v>
      </c>
      <c r="X288" s="77">
        <v>1364</v>
      </c>
      <c r="Y288" s="77">
        <v>973</v>
      </c>
      <c r="Z288" s="77">
        <v>278</v>
      </c>
      <c r="AA288" s="77">
        <v>0</v>
      </c>
      <c r="AB288" s="188">
        <v>1251</v>
      </c>
      <c r="AC288" s="188">
        <v>1752</v>
      </c>
      <c r="AD288" s="188">
        <v>0</v>
      </c>
      <c r="AE288" s="77">
        <v>13190</v>
      </c>
      <c r="AF288" s="77">
        <v>789</v>
      </c>
      <c r="AG288" s="27">
        <v>0</v>
      </c>
      <c r="AH288" s="27">
        <v>0</v>
      </c>
      <c r="AI288" s="27">
        <v>0</v>
      </c>
      <c r="AJ288" s="27">
        <v>789</v>
      </c>
      <c r="AK288" s="27">
        <v>0</v>
      </c>
      <c r="AL288" s="27">
        <v>0</v>
      </c>
      <c r="AM288" s="27">
        <f t="shared" si="4"/>
        <v>789</v>
      </c>
      <c r="AN288" s="27">
        <v>0</v>
      </c>
      <c r="AO288" s="27">
        <v>0</v>
      </c>
      <c r="AP288" s="27">
        <v>5192</v>
      </c>
      <c r="AQ288" s="27">
        <v>0</v>
      </c>
      <c r="AR288" s="190">
        <v>5192</v>
      </c>
      <c r="AS288" s="190">
        <v>121183</v>
      </c>
      <c r="AT288" s="190">
        <v>26391</v>
      </c>
      <c r="AU288" s="190">
        <v>1423</v>
      </c>
    </row>
    <row r="289" spans="1:47" x14ac:dyDescent="0.2">
      <c r="A289" s="96" t="s">
        <v>1089</v>
      </c>
      <c r="B289" t="s">
        <v>1028</v>
      </c>
      <c r="C289" t="s">
        <v>1090</v>
      </c>
      <c r="D289" s="78">
        <v>4445</v>
      </c>
      <c r="E289" s="78">
        <v>0</v>
      </c>
      <c r="F289" s="82">
        <v>0</v>
      </c>
      <c r="G289" s="78">
        <v>89112</v>
      </c>
      <c r="H289" s="78">
        <v>37406</v>
      </c>
      <c r="I289" s="78">
        <v>51706</v>
      </c>
      <c r="J289" s="78">
        <v>51706</v>
      </c>
      <c r="K289" s="78">
        <v>0</v>
      </c>
      <c r="L289" s="78">
        <v>81845</v>
      </c>
      <c r="M289" s="78">
        <v>53670</v>
      </c>
      <c r="N289" s="78">
        <v>64000</v>
      </c>
      <c r="O289" s="78">
        <v>17845</v>
      </c>
      <c r="P289" s="78">
        <v>21885</v>
      </c>
      <c r="Q289" s="78">
        <v>4040</v>
      </c>
      <c r="R289" s="78">
        <v>0</v>
      </c>
      <c r="S289" s="187">
        <v>63975</v>
      </c>
      <c r="T289" s="187">
        <v>63975</v>
      </c>
      <c r="U289" s="78">
        <v>8424</v>
      </c>
      <c r="V289" s="78">
        <v>4671</v>
      </c>
      <c r="W289" s="78">
        <v>960</v>
      </c>
      <c r="X289" s="78">
        <v>7464</v>
      </c>
      <c r="Y289" s="78">
        <v>7569</v>
      </c>
      <c r="Z289" s="78">
        <v>105</v>
      </c>
      <c r="AA289" s="78">
        <v>0</v>
      </c>
      <c r="AB289" s="78">
        <v>0</v>
      </c>
      <c r="AC289" s="187">
        <v>5012</v>
      </c>
      <c r="AD289" s="187">
        <v>0</v>
      </c>
      <c r="AE289" s="78">
        <v>59560</v>
      </c>
      <c r="AF289" s="78">
        <v>1269</v>
      </c>
      <c r="AG289" s="104">
        <v>0</v>
      </c>
      <c r="AH289" s="104">
        <v>0</v>
      </c>
      <c r="AI289" s="104">
        <v>0</v>
      </c>
      <c r="AJ289" s="104">
        <v>1269</v>
      </c>
      <c r="AK289" s="104">
        <v>0</v>
      </c>
      <c r="AL289" s="104">
        <v>0</v>
      </c>
      <c r="AM289" s="104">
        <f t="shared" si="4"/>
        <v>1269</v>
      </c>
      <c r="AN289" s="104">
        <v>0</v>
      </c>
      <c r="AO289" s="104">
        <v>0</v>
      </c>
      <c r="AP289" s="104">
        <v>14477</v>
      </c>
      <c r="AQ289" s="104">
        <v>4000</v>
      </c>
      <c r="AR289" s="189">
        <v>10477</v>
      </c>
      <c r="AS289" s="189">
        <v>341164</v>
      </c>
      <c r="AT289" s="189">
        <v>83484</v>
      </c>
      <c r="AU289" s="189">
        <v>83484</v>
      </c>
    </row>
    <row r="290" spans="1:47" x14ac:dyDescent="0.2">
      <c r="A290" s="96" t="s">
        <v>1091</v>
      </c>
      <c r="B290" t="s">
        <v>1028</v>
      </c>
      <c r="C290" t="s">
        <v>1092</v>
      </c>
      <c r="D290" s="77">
        <v>4501</v>
      </c>
      <c r="E290" s="77">
        <v>0</v>
      </c>
      <c r="F290" s="77">
        <v>0</v>
      </c>
      <c r="G290" s="77">
        <v>60671</v>
      </c>
      <c r="H290" s="77">
        <v>33000</v>
      </c>
      <c r="I290" s="77">
        <v>27671</v>
      </c>
      <c r="J290" s="77">
        <v>27671</v>
      </c>
      <c r="K290" s="77">
        <v>0</v>
      </c>
      <c r="L290" s="77">
        <v>59035</v>
      </c>
      <c r="M290" s="77">
        <v>40010</v>
      </c>
      <c r="N290" s="77">
        <v>55200</v>
      </c>
      <c r="O290" s="77">
        <v>3835</v>
      </c>
      <c r="P290" s="77">
        <v>10405</v>
      </c>
      <c r="Q290" s="77">
        <v>6570</v>
      </c>
      <c r="R290" s="77">
        <v>0</v>
      </c>
      <c r="S290" s="188">
        <v>21445</v>
      </c>
      <c r="T290" s="188">
        <v>21445</v>
      </c>
      <c r="U290" s="77">
        <v>5773</v>
      </c>
      <c r="V290" s="77">
        <v>3253</v>
      </c>
      <c r="W290" s="77">
        <v>2442</v>
      </c>
      <c r="X290" s="77">
        <v>3331</v>
      </c>
      <c r="Y290" s="77">
        <v>3936</v>
      </c>
      <c r="Z290" s="77">
        <v>605</v>
      </c>
      <c r="AA290" s="77">
        <v>0</v>
      </c>
      <c r="AB290" s="188">
        <v>1078</v>
      </c>
      <c r="AC290" s="188">
        <v>1078</v>
      </c>
      <c r="AD290" s="188">
        <v>0</v>
      </c>
      <c r="AE290" s="77">
        <v>46580</v>
      </c>
      <c r="AF290" s="77">
        <v>1269</v>
      </c>
      <c r="AG290" s="27">
        <v>0</v>
      </c>
      <c r="AH290" s="27">
        <v>0</v>
      </c>
      <c r="AI290" s="27">
        <v>0</v>
      </c>
      <c r="AJ290" s="27">
        <v>1269</v>
      </c>
      <c r="AK290" s="27">
        <v>0</v>
      </c>
      <c r="AL290" s="27">
        <v>0</v>
      </c>
      <c r="AM290" s="27">
        <f t="shared" si="4"/>
        <v>1269</v>
      </c>
      <c r="AN290" s="27">
        <v>0</v>
      </c>
      <c r="AO290" s="27">
        <v>0</v>
      </c>
      <c r="AP290" s="27">
        <v>9852</v>
      </c>
      <c r="AQ290" s="27">
        <v>9852</v>
      </c>
      <c r="AR290" s="27">
        <v>0</v>
      </c>
      <c r="AS290" s="190">
        <v>233962</v>
      </c>
      <c r="AT290" s="190">
        <v>58871</v>
      </c>
      <c r="AU290" s="190">
        <v>58871</v>
      </c>
    </row>
    <row r="291" spans="1:47" x14ac:dyDescent="0.2">
      <c r="A291" s="96" t="s">
        <v>1093</v>
      </c>
      <c r="B291" t="s">
        <v>1028</v>
      </c>
      <c r="C291" t="s">
        <v>1094</v>
      </c>
      <c r="D291" s="78">
        <v>4505</v>
      </c>
      <c r="E291" s="78">
        <v>0</v>
      </c>
      <c r="F291" s="82">
        <v>0</v>
      </c>
      <c r="G291" s="78">
        <v>85600</v>
      </c>
      <c r="H291" s="78">
        <v>60000</v>
      </c>
      <c r="I291" s="78">
        <v>25600</v>
      </c>
      <c r="J291" s="78">
        <v>25600</v>
      </c>
      <c r="K291" s="78">
        <v>0</v>
      </c>
      <c r="L291" s="78">
        <v>83235</v>
      </c>
      <c r="M291" s="78">
        <v>51960</v>
      </c>
      <c r="N291" s="78">
        <v>75900</v>
      </c>
      <c r="O291" s="78">
        <v>7335</v>
      </c>
      <c r="P291" s="78">
        <v>17385</v>
      </c>
      <c r="Q291" s="78">
        <v>10050</v>
      </c>
      <c r="R291" s="78">
        <v>0</v>
      </c>
      <c r="S291" s="187">
        <v>25965</v>
      </c>
      <c r="T291" s="187">
        <v>25965</v>
      </c>
      <c r="U291" s="78">
        <v>8451</v>
      </c>
      <c r="V291" s="78">
        <v>4275</v>
      </c>
      <c r="W291" s="78">
        <v>3187</v>
      </c>
      <c r="X291" s="78">
        <v>5264</v>
      </c>
      <c r="Y291" s="78">
        <v>6122</v>
      </c>
      <c r="Z291" s="78">
        <v>858</v>
      </c>
      <c r="AA291" s="78">
        <v>0</v>
      </c>
      <c r="AB291" s="187">
        <v>1500</v>
      </c>
      <c r="AC291" s="187">
        <v>1500</v>
      </c>
      <c r="AD291" s="187">
        <v>0</v>
      </c>
      <c r="AE291" s="78">
        <v>63510</v>
      </c>
      <c r="AF291" s="78">
        <v>1269</v>
      </c>
      <c r="AG291" s="104">
        <v>0</v>
      </c>
      <c r="AH291" s="104">
        <v>0</v>
      </c>
      <c r="AI291" s="104">
        <v>0</v>
      </c>
      <c r="AJ291" s="104">
        <v>1269</v>
      </c>
      <c r="AK291" s="104">
        <v>0</v>
      </c>
      <c r="AL291" s="104">
        <v>0</v>
      </c>
      <c r="AM291" s="104">
        <f t="shared" si="4"/>
        <v>1269</v>
      </c>
      <c r="AN291" s="104">
        <v>0</v>
      </c>
      <c r="AO291" s="104">
        <v>0</v>
      </c>
      <c r="AP291" s="104">
        <v>13834</v>
      </c>
      <c r="AQ291" s="104">
        <v>0</v>
      </c>
      <c r="AR291" s="189">
        <v>13834</v>
      </c>
      <c r="AS291" s="189">
        <v>323970</v>
      </c>
      <c r="AT291" s="189">
        <v>92870</v>
      </c>
      <c r="AU291" s="189">
        <v>92870</v>
      </c>
    </row>
    <row r="292" spans="1:47" x14ac:dyDescent="0.2">
      <c r="A292" s="96" t="s">
        <v>1095</v>
      </c>
      <c r="B292" t="s">
        <v>1028</v>
      </c>
      <c r="C292" t="s">
        <v>1096</v>
      </c>
      <c r="D292" s="77">
        <v>4581</v>
      </c>
      <c r="E292" s="77">
        <v>0</v>
      </c>
      <c r="F292" s="77">
        <v>0</v>
      </c>
      <c r="G292" s="77">
        <v>17734</v>
      </c>
      <c r="H292" s="77">
        <v>17430</v>
      </c>
      <c r="I292" s="77">
        <v>304</v>
      </c>
      <c r="J292" s="77">
        <v>0</v>
      </c>
      <c r="K292" s="77">
        <v>304</v>
      </c>
      <c r="L292" s="77">
        <v>33020</v>
      </c>
      <c r="M292" s="77">
        <v>25320</v>
      </c>
      <c r="N292" s="77">
        <v>33020</v>
      </c>
      <c r="O292" s="77">
        <v>0</v>
      </c>
      <c r="P292" s="77">
        <v>4690</v>
      </c>
      <c r="Q292" s="77">
        <v>4690</v>
      </c>
      <c r="R292" s="77">
        <v>0</v>
      </c>
      <c r="S292" s="188">
        <v>7840</v>
      </c>
      <c r="T292" s="188">
        <v>7840</v>
      </c>
      <c r="U292" s="77">
        <v>3094</v>
      </c>
      <c r="V292" s="77">
        <v>2080</v>
      </c>
      <c r="W292" s="77">
        <v>1848</v>
      </c>
      <c r="X292" s="77">
        <v>1246</v>
      </c>
      <c r="Y292" s="77">
        <v>1659</v>
      </c>
      <c r="Z292" s="77">
        <v>413</v>
      </c>
      <c r="AA292" s="77">
        <v>0</v>
      </c>
      <c r="AB292" s="77">
        <v>27</v>
      </c>
      <c r="AC292" s="77">
        <v>468</v>
      </c>
      <c r="AD292" s="77">
        <v>0</v>
      </c>
      <c r="AE292" s="77">
        <v>30030</v>
      </c>
      <c r="AF292" s="77">
        <v>1029</v>
      </c>
      <c r="AG292" s="27">
        <v>0</v>
      </c>
      <c r="AH292" s="27">
        <v>0</v>
      </c>
      <c r="AI292" s="27">
        <v>0</v>
      </c>
      <c r="AJ292" s="27">
        <v>1029</v>
      </c>
      <c r="AK292" s="27">
        <v>0</v>
      </c>
      <c r="AL292" s="27">
        <v>0</v>
      </c>
      <c r="AM292" s="27">
        <f t="shared" si="4"/>
        <v>1029</v>
      </c>
      <c r="AN292" s="27">
        <v>0</v>
      </c>
      <c r="AO292" s="27">
        <v>0</v>
      </c>
      <c r="AP292" s="27">
        <v>2877</v>
      </c>
      <c r="AQ292" s="27">
        <v>0</v>
      </c>
      <c r="AR292" s="190">
        <v>2877</v>
      </c>
      <c r="AS292" s="190">
        <v>69951</v>
      </c>
      <c r="AT292" s="190">
        <v>17375</v>
      </c>
      <c r="AU292" s="190">
        <v>17375</v>
      </c>
    </row>
    <row r="293" spans="1:47" x14ac:dyDescent="0.2">
      <c r="A293" s="96" t="s">
        <v>1097</v>
      </c>
      <c r="B293" t="s">
        <v>1028</v>
      </c>
      <c r="C293" t="s">
        <v>1098</v>
      </c>
      <c r="D293" s="78">
        <v>4606</v>
      </c>
      <c r="E293" s="78">
        <v>0</v>
      </c>
      <c r="F293" s="82">
        <v>0</v>
      </c>
      <c r="G293" s="78">
        <v>55230</v>
      </c>
      <c r="H293" s="78">
        <v>55229</v>
      </c>
      <c r="I293" s="78">
        <v>1</v>
      </c>
      <c r="J293" s="78">
        <v>0</v>
      </c>
      <c r="K293" s="78">
        <v>1</v>
      </c>
      <c r="L293" s="78">
        <v>42920</v>
      </c>
      <c r="M293" s="78">
        <v>28140</v>
      </c>
      <c r="N293" s="78">
        <v>38900</v>
      </c>
      <c r="O293" s="78">
        <v>4020</v>
      </c>
      <c r="P293" s="78">
        <v>10050</v>
      </c>
      <c r="Q293" s="78">
        <v>6030</v>
      </c>
      <c r="R293" s="78">
        <v>0</v>
      </c>
      <c r="S293" s="187">
        <v>86920</v>
      </c>
      <c r="T293" s="187">
        <v>86920</v>
      </c>
      <c r="U293" s="78">
        <v>4295</v>
      </c>
      <c r="V293" s="78">
        <v>2345</v>
      </c>
      <c r="W293" s="78">
        <v>1245</v>
      </c>
      <c r="X293" s="78">
        <v>3050</v>
      </c>
      <c r="Y293" s="78">
        <v>3546</v>
      </c>
      <c r="Z293" s="78">
        <v>496</v>
      </c>
      <c r="AA293" s="78">
        <v>0</v>
      </c>
      <c r="AB293" s="78">
        <v>880</v>
      </c>
      <c r="AC293" s="187">
        <v>5615</v>
      </c>
      <c r="AD293" s="187">
        <v>0</v>
      </c>
      <c r="AE293" s="78">
        <v>34910</v>
      </c>
      <c r="AF293" s="78">
        <v>1029</v>
      </c>
      <c r="AG293" s="104">
        <v>0</v>
      </c>
      <c r="AH293" s="104">
        <v>0</v>
      </c>
      <c r="AI293" s="104">
        <v>0</v>
      </c>
      <c r="AJ293" s="104">
        <v>1029</v>
      </c>
      <c r="AK293" s="104">
        <v>0</v>
      </c>
      <c r="AL293" s="104">
        <v>0</v>
      </c>
      <c r="AM293" s="104">
        <f t="shared" si="4"/>
        <v>1029</v>
      </c>
      <c r="AN293" s="104">
        <v>0</v>
      </c>
      <c r="AO293" s="104">
        <v>0</v>
      </c>
      <c r="AP293" s="104">
        <v>9000</v>
      </c>
      <c r="AQ293" s="104">
        <v>9000</v>
      </c>
      <c r="AR293" s="104">
        <v>0</v>
      </c>
      <c r="AS293" s="189">
        <v>210530</v>
      </c>
      <c r="AT293" s="189">
        <v>46169</v>
      </c>
      <c r="AU293" s="189">
        <v>46169</v>
      </c>
    </row>
    <row r="294" spans="1:47" x14ac:dyDescent="0.2">
      <c r="A294" s="96" t="s">
        <v>1099</v>
      </c>
      <c r="B294" t="s">
        <v>1100</v>
      </c>
      <c r="C294">
        <v>0</v>
      </c>
      <c r="D294" s="77">
        <v>5000</v>
      </c>
      <c r="E294" s="77">
        <v>0</v>
      </c>
      <c r="F294" s="77">
        <v>0</v>
      </c>
      <c r="G294" s="77">
        <v>5063235</v>
      </c>
      <c r="H294" s="77">
        <v>5063235</v>
      </c>
      <c r="I294" s="77">
        <v>0</v>
      </c>
      <c r="J294" s="77">
        <v>0</v>
      </c>
      <c r="K294" s="77">
        <v>0</v>
      </c>
      <c r="L294" s="77">
        <v>0</v>
      </c>
      <c r="M294" s="77">
        <v>0</v>
      </c>
      <c r="N294" s="77">
        <v>0</v>
      </c>
      <c r="O294" s="77">
        <v>0</v>
      </c>
      <c r="P294" s="77">
        <v>0</v>
      </c>
      <c r="Q294" s="77">
        <v>0</v>
      </c>
      <c r="R294" s="77">
        <v>0</v>
      </c>
      <c r="S294" s="77">
        <v>0</v>
      </c>
      <c r="T294" s="77">
        <v>0</v>
      </c>
      <c r="U294" s="77">
        <v>0</v>
      </c>
      <c r="V294" s="77">
        <v>0</v>
      </c>
      <c r="W294" s="77">
        <v>0</v>
      </c>
      <c r="X294" s="77">
        <v>0</v>
      </c>
      <c r="Y294" s="77">
        <v>0</v>
      </c>
      <c r="Z294" s="77">
        <v>0</v>
      </c>
      <c r="AA294" s="77">
        <v>0</v>
      </c>
      <c r="AB294" s="77">
        <v>0</v>
      </c>
      <c r="AC294" s="77">
        <v>0</v>
      </c>
      <c r="AD294" s="77">
        <v>0</v>
      </c>
      <c r="AE294" s="77">
        <v>0</v>
      </c>
      <c r="AF294" s="77">
        <v>0</v>
      </c>
      <c r="AG294" s="27">
        <v>0</v>
      </c>
      <c r="AH294" s="27">
        <v>0</v>
      </c>
      <c r="AI294" s="27">
        <v>0</v>
      </c>
      <c r="AJ294" s="27">
        <v>0</v>
      </c>
      <c r="AK294" s="27">
        <v>0</v>
      </c>
      <c r="AL294" s="27">
        <v>0</v>
      </c>
      <c r="AM294" s="27">
        <f t="shared" si="4"/>
        <v>0</v>
      </c>
      <c r="AN294" s="27">
        <v>0</v>
      </c>
      <c r="AO294" s="27">
        <v>0</v>
      </c>
      <c r="AP294" s="27">
        <v>806023</v>
      </c>
      <c r="AQ294" s="27">
        <v>691513</v>
      </c>
      <c r="AR294" s="190">
        <v>114510</v>
      </c>
      <c r="AS294" s="190">
        <v>15839268</v>
      </c>
      <c r="AT294" s="27">
        <v>0</v>
      </c>
      <c r="AU294" s="27">
        <v>0</v>
      </c>
    </row>
    <row r="295" spans="1:47" x14ac:dyDescent="0.2">
      <c r="A295" s="96" t="s">
        <v>1101</v>
      </c>
      <c r="B295" t="s">
        <v>1100</v>
      </c>
      <c r="C295" t="s">
        <v>1102</v>
      </c>
      <c r="D295" s="78">
        <v>5201</v>
      </c>
      <c r="E295" s="78">
        <v>0</v>
      </c>
      <c r="F295" s="82">
        <v>0</v>
      </c>
      <c r="G295" s="78">
        <v>771823</v>
      </c>
      <c r="H295" s="78">
        <v>177301</v>
      </c>
      <c r="I295" s="78">
        <v>594522</v>
      </c>
      <c r="J295" s="78">
        <v>293410</v>
      </c>
      <c r="K295" s="187">
        <v>301112</v>
      </c>
      <c r="L295" s="78">
        <v>1351370</v>
      </c>
      <c r="M295" s="78">
        <v>934690</v>
      </c>
      <c r="N295" s="78">
        <v>1272000</v>
      </c>
      <c r="O295" s="78">
        <v>79370</v>
      </c>
      <c r="P295" s="78">
        <v>284530</v>
      </c>
      <c r="Q295" s="78">
        <v>205160</v>
      </c>
      <c r="R295" s="78">
        <v>0</v>
      </c>
      <c r="S295" s="187">
        <v>329340</v>
      </c>
      <c r="T295" s="187">
        <v>329340</v>
      </c>
      <c r="U295" s="78">
        <v>133474</v>
      </c>
      <c r="V295" s="78">
        <v>77563</v>
      </c>
      <c r="W295" s="78">
        <v>42717</v>
      </c>
      <c r="X295" s="78">
        <v>90757</v>
      </c>
      <c r="Y295" s="78">
        <v>96813</v>
      </c>
      <c r="Z295" s="78">
        <v>17145</v>
      </c>
      <c r="AA295" s="78">
        <v>0</v>
      </c>
      <c r="AB295" s="78">
        <v>0</v>
      </c>
      <c r="AC295" s="187">
        <v>19287</v>
      </c>
      <c r="AD295" s="187">
        <v>0</v>
      </c>
      <c r="AE295" s="78">
        <v>1139850</v>
      </c>
      <c r="AF295" s="78">
        <v>9909</v>
      </c>
      <c r="AG295" s="104">
        <v>0</v>
      </c>
      <c r="AH295" s="104">
        <v>0</v>
      </c>
      <c r="AI295" s="104">
        <v>0</v>
      </c>
      <c r="AJ295" s="104">
        <v>9909</v>
      </c>
      <c r="AK295" s="104">
        <v>0</v>
      </c>
      <c r="AL295" s="104">
        <v>0</v>
      </c>
      <c r="AM295" s="104">
        <f t="shared" si="4"/>
        <v>9909</v>
      </c>
      <c r="AN295" s="104">
        <v>0</v>
      </c>
      <c r="AO295" s="104">
        <v>0</v>
      </c>
      <c r="AP295" s="104">
        <v>120513</v>
      </c>
      <c r="AQ295" s="104">
        <v>0</v>
      </c>
      <c r="AR295" s="189">
        <v>120513</v>
      </c>
      <c r="AS295" s="189">
        <v>2894034</v>
      </c>
      <c r="AT295" s="189">
        <v>1002211</v>
      </c>
      <c r="AU295" s="189">
        <v>1002211</v>
      </c>
    </row>
    <row r="296" spans="1:47" x14ac:dyDescent="0.2">
      <c r="A296" s="96" t="s">
        <v>1103</v>
      </c>
      <c r="B296" t="s">
        <v>1100</v>
      </c>
      <c r="C296" t="s">
        <v>1104</v>
      </c>
      <c r="D296" s="77">
        <v>5202</v>
      </c>
      <c r="E296" s="77">
        <v>0</v>
      </c>
      <c r="F296" s="77">
        <v>0</v>
      </c>
      <c r="G296" s="77">
        <v>170945</v>
      </c>
      <c r="H296" s="77">
        <v>98000</v>
      </c>
      <c r="I296" s="77">
        <v>72945</v>
      </c>
      <c r="J296" s="77">
        <v>72945</v>
      </c>
      <c r="K296" s="77">
        <v>0</v>
      </c>
      <c r="L296" s="77">
        <v>254805</v>
      </c>
      <c r="M296" s="77">
        <v>191880</v>
      </c>
      <c r="N296" s="77">
        <v>248000</v>
      </c>
      <c r="O296" s="77">
        <v>6805</v>
      </c>
      <c r="P296" s="77">
        <v>44615</v>
      </c>
      <c r="Q296" s="77">
        <v>37810</v>
      </c>
      <c r="R296" s="77">
        <v>210</v>
      </c>
      <c r="S296" s="188">
        <v>83685</v>
      </c>
      <c r="T296" s="188">
        <v>83475</v>
      </c>
      <c r="U296" s="77">
        <v>24246</v>
      </c>
      <c r="V296" s="77">
        <v>15885</v>
      </c>
      <c r="W296" s="77">
        <v>12320</v>
      </c>
      <c r="X296" s="77">
        <v>11926</v>
      </c>
      <c r="Y296" s="77">
        <v>9619</v>
      </c>
      <c r="Z296" s="77">
        <v>3166</v>
      </c>
      <c r="AA296" s="77">
        <v>0</v>
      </c>
      <c r="AB296" s="77">
        <v>0</v>
      </c>
      <c r="AC296" s="188">
        <v>5913</v>
      </c>
      <c r="AD296" s="188">
        <v>0</v>
      </c>
      <c r="AE296" s="77">
        <v>229690</v>
      </c>
      <c r="AF296" s="77">
        <v>2949</v>
      </c>
      <c r="AG296" s="27">
        <v>0</v>
      </c>
      <c r="AH296" s="27">
        <v>0</v>
      </c>
      <c r="AI296" s="27">
        <v>0</v>
      </c>
      <c r="AJ296" s="27">
        <v>2949</v>
      </c>
      <c r="AK296" s="27">
        <v>0</v>
      </c>
      <c r="AL296" s="27">
        <v>0</v>
      </c>
      <c r="AM296" s="27">
        <f t="shared" si="4"/>
        <v>2949</v>
      </c>
      <c r="AN296" s="27">
        <v>0</v>
      </c>
      <c r="AO296" s="27">
        <v>0</v>
      </c>
      <c r="AP296" s="27">
        <v>26914</v>
      </c>
      <c r="AQ296" s="27">
        <v>0</v>
      </c>
      <c r="AR296" s="190">
        <v>26914</v>
      </c>
      <c r="AS296" s="190">
        <v>621399</v>
      </c>
      <c r="AT296" s="190">
        <v>166507</v>
      </c>
      <c r="AU296" s="190">
        <v>166507</v>
      </c>
    </row>
    <row r="297" spans="1:47" x14ac:dyDescent="0.2">
      <c r="A297" s="96" t="s">
        <v>1105</v>
      </c>
      <c r="B297" t="s">
        <v>1100</v>
      </c>
      <c r="C297" t="s">
        <v>1106</v>
      </c>
      <c r="D297" s="78">
        <v>5203</v>
      </c>
      <c r="E297" s="78">
        <v>0</v>
      </c>
      <c r="F297" s="82">
        <v>0</v>
      </c>
      <c r="G297" s="78">
        <v>315922</v>
      </c>
      <c r="H297" s="78">
        <v>59898</v>
      </c>
      <c r="I297" s="78">
        <v>256024</v>
      </c>
      <c r="J297" s="78">
        <v>256024</v>
      </c>
      <c r="K297" s="78">
        <v>0</v>
      </c>
      <c r="L297" s="78">
        <v>333770</v>
      </c>
      <c r="M297" s="78">
        <v>227220</v>
      </c>
      <c r="N297" s="78">
        <v>282600</v>
      </c>
      <c r="O297" s="78">
        <v>51170</v>
      </c>
      <c r="P297" s="78">
        <v>89030</v>
      </c>
      <c r="Q297" s="78">
        <v>37860</v>
      </c>
      <c r="R297" s="78">
        <v>0</v>
      </c>
      <c r="S297" s="187">
        <v>99680</v>
      </c>
      <c r="T297" s="187">
        <v>99680</v>
      </c>
      <c r="U297" s="78">
        <v>32923</v>
      </c>
      <c r="V297" s="78">
        <v>18790</v>
      </c>
      <c r="W297" s="78">
        <v>11191</v>
      </c>
      <c r="X297" s="78">
        <v>21732</v>
      </c>
      <c r="Y297" s="78">
        <v>9883</v>
      </c>
      <c r="Z297" s="78">
        <v>3205</v>
      </c>
      <c r="AA297" s="78">
        <v>0</v>
      </c>
      <c r="AB297" s="78">
        <v>0</v>
      </c>
      <c r="AC297" s="187">
        <v>4385</v>
      </c>
      <c r="AD297" s="187">
        <v>0</v>
      </c>
      <c r="AE297" s="78">
        <v>266030</v>
      </c>
      <c r="AF297" s="78">
        <v>3189</v>
      </c>
      <c r="AG297" s="104">
        <v>0</v>
      </c>
      <c r="AH297" s="104">
        <v>0</v>
      </c>
      <c r="AI297" s="104">
        <v>0</v>
      </c>
      <c r="AJ297" s="104">
        <v>3189</v>
      </c>
      <c r="AK297" s="104">
        <v>0</v>
      </c>
      <c r="AL297" s="104">
        <v>0</v>
      </c>
      <c r="AM297" s="104">
        <f t="shared" si="4"/>
        <v>3189</v>
      </c>
      <c r="AN297" s="104">
        <v>0</v>
      </c>
      <c r="AO297" s="104">
        <v>0</v>
      </c>
      <c r="AP297" s="104">
        <v>50162</v>
      </c>
      <c r="AQ297" s="104">
        <v>50162</v>
      </c>
      <c r="AR297" s="104">
        <v>0</v>
      </c>
      <c r="AS297" s="189">
        <v>1191322</v>
      </c>
      <c r="AT297" s="189">
        <v>319580</v>
      </c>
      <c r="AU297" s="189">
        <v>319580</v>
      </c>
    </row>
    <row r="298" spans="1:47" x14ac:dyDescent="0.2">
      <c r="A298" s="96" t="s">
        <v>1107</v>
      </c>
      <c r="B298" t="s">
        <v>1100</v>
      </c>
      <c r="C298" t="s">
        <v>1108</v>
      </c>
      <c r="D298" s="77">
        <v>5204</v>
      </c>
      <c r="E298" s="77">
        <v>0</v>
      </c>
      <c r="F298" s="77">
        <v>0</v>
      </c>
      <c r="G298" s="77">
        <v>240704</v>
      </c>
      <c r="H298" s="77">
        <v>160704</v>
      </c>
      <c r="I298" s="77">
        <v>80000</v>
      </c>
      <c r="J298" s="77">
        <v>80000</v>
      </c>
      <c r="K298" s="77">
        <v>0</v>
      </c>
      <c r="L298" s="77">
        <v>310695</v>
      </c>
      <c r="M298" s="77">
        <v>220480</v>
      </c>
      <c r="N298" s="77">
        <v>299600</v>
      </c>
      <c r="O298" s="77">
        <v>11095</v>
      </c>
      <c r="P298" s="77">
        <v>58535</v>
      </c>
      <c r="Q298" s="77">
        <v>47440</v>
      </c>
      <c r="R298" s="77">
        <v>0</v>
      </c>
      <c r="S298" s="188">
        <v>120785</v>
      </c>
      <c r="T298" s="188">
        <v>120785</v>
      </c>
      <c r="U298" s="77">
        <v>30345</v>
      </c>
      <c r="V298" s="77">
        <v>18303</v>
      </c>
      <c r="W298" s="77">
        <v>11194</v>
      </c>
      <c r="X298" s="77">
        <v>19151</v>
      </c>
      <c r="Y298" s="77">
        <v>10325</v>
      </c>
      <c r="Z298" s="77">
        <v>3992</v>
      </c>
      <c r="AA298" s="77">
        <v>0</v>
      </c>
      <c r="AB298" s="77">
        <v>0</v>
      </c>
      <c r="AC298" s="188">
        <v>11958</v>
      </c>
      <c r="AD298" s="188">
        <v>0</v>
      </c>
      <c r="AE298" s="77">
        <v>267920</v>
      </c>
      <c r="AF298" s="77">
        <v>2949</v>
      </c>
      <c r="AG298" s="27">
        <v>0</v>
      </c>
      <c r="AH298" s="27">
        <v>0</v>
      </c>
      <c r="AI298" s="27">
        <v>0</v>
      </c>
      <c r="AJ298" s="27">
        <v>2949</v>
      </c>
      <c r="AK298" s="27">
        <v>0</v>
      </c>
      <c r="AL298" s="27">
        <v>0</v>
      </c>
      <c r="AM298" s="27">
        <f t="shared" si="4"/>
        <v>2949</v>
      </c>
      <c r="AN298" s="27">
        <v>0</v>
      </c>
      <c r="AO298" s="27">
        <v>0</v>
      </c>
      <c r="AP298" s="27">
        <v>36466</v>
      </c>
      <c r="AQ298" s="27">
        <v>36466</v>
      </c>
      <c r="AR298" s="27">
        <v>0</v>
      </c>
      <c r="AS298" s="190">
        <v>870846</v>
      </c>
      <c r="AT298" s="190">
        <v>247665</v>
      </c>
      <c r="AU298" s="190">
        <v>247665</v>
      </c>
    </row>
    <row r="299" spans="1:47" x14ac:dyDescent="0.2">
      <c r="A299" s="96" t="s">
        <v>1109</v>
      </c>
      <c r="B299" t="s">
        <v>1100</v>
      </c>
      <c r="C299" t="s">
        <v>1110</v>
      </c>
      <c r="D299" s="78">
        <v>5206</v>
      </c>
      <c r="E299" s="78">
        <v>0</v>
      </c>
      <c r="F299" s="82">
        <v>0</v>
      </c>
      <c r="G299" s="78">
        <v>98015</v>
      </c>
      <c r="H299" s="78">
        <v>98015</v>
      </c>
      <c r="I299" s="78">
        <v>0</v>
      </c>
      <c r="J299" s="78">
        <v>0</v>
      </c>
      <c r="K299" s="78">
        <v>0</v>
      </c>
      <c r="L299" s="78">
        <v>141485</v>
      </c>
      <c r="M299" s="78">
        <v>112040</v>
      </c>
      <c r="N299" s="78">
        <v>139400</v>
      </c>
      <c r="O299" s="78">
        <v>2085</v>
      </c>
      <c r="P299" s="78">
        <v>26075</v>
      </c>
      <c r="Q299" s="78">
        <v>23990</v>
      </c>
      <c r="R299" s="78">
        <v>0</v>
      </c>
      <c r="S299" s="187">
        <v>30255</v>
      </c>
      <c r="T299" s="187">
        <v>30255</v>
      </c>
      <c r="U299" s="78">
        <v>13183</v>
      </c>
      <c r="V299" s="78">
        <v>9313</v>
      </c>
      <c r="W299" s="78">
        <v>3100</v>
      </c>
      <c r="X299" s="78">
        <v>10083</v>
      </c>
      <c r="Y299" s="78">
        <v>2000</v>
      </c>
      <c r="Z299" s="78">
        <v>2018</v>
      </c>
      <c r="AA299" s="78">
        <v>0</v>
      </c>
      <c r="AB299" s="78">
        <v>0</v>
      </c>
      <c r="AC299" s="187">
        <v>2079</v>
      </c>
      <c r="AD299" s="187">
        <v>0</v>
      </c>
      <c r="AE299" s="78">
        <v>136030</v>
      </c>
      <c r="AF299" s="78">
        <v>1749</v>
      </c>
      <c r="AG299" s="104">
        <v>0</v>
      </c>
      <c r="AH299" s="104">
        <v>0</v>
      </c>
      <c r="AI299" s="104">
        <v>0</v>
      </c>
      <c r="AJ299" s="104">
        <v>1749</v>
      </c>
      <c r="AK299" s="104">
        <v>0</v>
      </c>
      <c r="AL299" s="104">
        <v>0</v>
      </c>
      <c r="AM299" s="104">
        <f t="shared" si="4"/>
        <v>1749</v>
      </c>
      <c r="AN299" s="104">
        <v>0</v>
      </c>
      <c r="AO299" s="104">
        <v>0</v>
      </c>
      <c r="AP299" s="104">
        <v>15600</v>
      </c>
      <c r="AQ299" s="104">
        <v>15600</v>
      </c>
      <c r="AR299" s="104">
        <v>0</v>
      </c>
      <c r="AS299" s="189">
        <v>367685</v>
      </c>
      <c r="AT299" s="189">
        <v>92157</v>
      </c>
      <c r="AU299" s="189">
        <v>92157</v>
      </c>
    </row>
    <row r="300" spans="1:47" x14ac:dyDescent="0.2">
      <c r="A300" s="96" t="s">
        <v>1111</v>
      </c>
      <c r="B300" t="s">
        <v>1100</v>
      </c>
      <c r="C300" t="s">
        <v>1112</v>
      </c>
      <c r="D300" s="77">
        <v>5207</v>
      </c>
      <c r="E300" s="77">
        <v>0</v>
      </c>
      <c r="F300" s="77">
        <v>0</v>
      </c>
      <c r="G300" s="77">
        <v>170495</v>
      </c>
      <c r="H300" s="77">
        <v>170495</v>
      </c>
      <c r="I300" s="77">
        <v>0</v>
      </c>
      <c r="J300" s="77">
        <v>0</v>
      </c>
      <c r="K300" s="77">
        <v>0</v>
      </c>
      <c r="L300" s="77">
        <v>190040</v>
      </c>
      <c r="M300" s="77">
        <v>138870</v>
      </c>
      <c r="N300" s="77">
        <v>176200</v>
      </c>
      <c r="O300" s="77">
        <v>13840</v>
      </c>
      <c r="P300" s="77">
        <v>38150</v>
      </c>
      <c r="Q300" s="77">
        <v>24310</v>
      </c>
      <c r="R300" s="77">
        <v>0</v>
      </c>
      <c r="S300" s="188">
        <v>88530</v>
      </c>
      <c r="T300" s="188">
        <v>88530</v>
      </c>
      <c r="U300" s="77">
        <v>18268</v>
      </c>
      <c r="V300" s="77">
        <v>11506</v>
      </c>
      <c r="W300" s="77">
        <v>10771</v>
      </c>
      <c r="X300" s="77">
        <v>7497</v>
      </c>
      <c r="Y300" s="77">
        <v>4775</v>
      </c>
      <c r="Z300" s="77">
        <v>2052</v>
      </c>
      <c r="AA300" s="77">
        <v>0</v>
      </c>
      <c r="AB300" s="77">
        <v>0</v>
      </c>
      <c r="AC300" s="188">
        <v>6381</v>
      </c>
      <c r="AD300" s="188">
        <v>0</v>
      </c>
      <c r="AE300" s="77">
        <v>163180</v>
      </c>
      <c r="AF300" s="77">
        <v>1770</v>
      </c>
      <c r="AG300" s="27">
        <v>0</v>
      </c>
      <c r="AH300" s="27">
        <v>0</v>
      </c>
      <c r="AI300" s="27">
        <v>0</v>
      </c>
      <c r="AJ300" s="27">
        <v>1770</v>
      </c>
      <c r="AK300" s="27">
        <v>0</v>
      </c>
      <c r="AL300" s="27">
        <v>0</v>
      </c>
      <c r="AM300" s="27">
        <f t="shared" si="4"/>
        <v>1770</v>
      </c>
      <c r="AN300" s="27">
        <v>0</v>
      </c>
      <c r="AO300" s="27">
        <v>0</v>
      </c>
      <c r="AP300" s="27">
        <v>26220</v>
      </c>
      <c r="AQ300" s="27">
        <v>0</v>
      </c>
      <c r="AR300" s="190">
        <v>26220</v>
      </c>
      <c r="AS300" s="190">
        <v>617394</v>
      </c>
      <c r="AT300" s="190">
        <v>152647</v>
      </c>
      <c r="AU300" s="190">
        <v>152647</v>
      </c>
    </row>
    <row r="301" spans="1:47" x14ac:dyDescent="0.2">
      <c r="A301" s="96" t="s">
        <v>1113</v>
      </c>
      <c r="B301" t="s">
        <v>1100</v>
      </c>
      <c r="C301" t="s">
        <v>1114</v>
      </c>
      <c r="D301" s="78">
        <v>5209</v>
      </c>
      <c r="E301" s="78">
        <v>0</v>
      </c>
      <c r="F301" s="82">
        <v>0</v>
      </c>
      <c r="G301" s="78">
        <v>119993</v>
      </c>
      <c r="H301" s="78">
        <v>17237</v>
      </c>
      <c r="I301" s="78">
        <v>102756</v>
      </c>
      <c r="J301" s="78">
        <v>102756</v>
      </c>
      <c r="K301" s="78">
        <v>0</v>
      </c>
      <c r="L301" s="78">
        <v>125415</v>
      </c>
      <c r="M301" s="78">
        <v>89160</v>
      </c>
      <c r="N301" s="78">
        <v>117000</v>
      </c>
      <c r="O301" s="78">
        <v>8415</v>
      </c>
      <c r="P301" s="78">
        <v>25175</v>
      </c>
      <c r="Q301" s="78">
        <v>16760</v>
      </c>
      <c r="R301" s="78">
        <v>0</v>
      </c>
      <c r="S301" s="187">
        <v>50415</v>
      </c>
      <c r="T301" s="187">
        <v>50415</v>
      </c>
      <c r="U301" s="78">
        <v>12184</v>
      </c>
      <c r="V301" s="78">
        <v>7375</v>
      </c>
      <c r="W301" s="78">
        <v>2544</v>
      </c>
      <c r="X301" s="78">
        <v>9640</v>
      </c>
      <c r="Y301" s="78">
        <v>2056</v>
      </c>
      <c r="Z301" s="78">
        <v>1418</v>
      </c>
      <c r="AA301" s="78">
        <v>0</v>
      </c>
      <c r="AB301" s="187">
        <v>1355</v>
      </c>
      <c r="AC301" s="187">
        <v>3368</v>
      </c>
      <c r="AD301" s="187">
        <v>0</v>
      </c>
      <c r="AE301" s="78">
        <v>107380</v>
      </c>
      <c r="AF301" s="78">
        <v>1749</v>
      </c>
      <c r="AG301" s="104">
        <v>0</v>
      </c>
      <c r="AH301" s="104">
        <v>0</v>
      </c>
      <c r="AI301" s="104">
        <v>0</v>
      </c>
      <c r="AJ301" s="104">
        <v>1749</v>
      </c>
      <c r="AK301" s="104">
        <v>0</v>
      </c>
      <c r="AL301" s="104">
        <v>0</v>
      </c>
      <c r="AM301" s="104">
        <f t="shared" si="4"/>
        <v>1749</v>
      </c>
      <c r="AN301" s="104">
        <v>0</v>
      </c>
      <c r="AO301" s="104">
        <v>0</v>
      </c>
      <c r="AP301" s="104">
        <v>18392</v>
      </c>
      <c r="AQ301" s="104">
        <v>3265</v>
      </c>
      <c r="AR301" s="189">
        <v>15127</v>
      </c>
      <c r="AS301" s="189">
        <v>439522</v>
      </c>
      <c r="AT301" s="189">
        <v>108816</v>
      </c>
      <c r="AU301" s="189">
        <v>108816</v>
      </c>
    </row>
    <row r="302" spans="1:47" x14ac:dyDescent="0.2">
      <c r="A302" s="96" t="s">
        <v>1115</v>
      </c>
      <c r="B302" t="s">
        <v>1100</v>
      </c>
      <c r="C302" t="s">
        <v>1116</v>
      </c>
      <c r="D302" s="77">
        <v>5210</v>
      </c>
      <c r="E302" s="77">
        <v>0</v>
      </c>
      <c r="F302" s="77">
        <v>0</v>
      </c>
      <c r="G302" s="77">
        <v>266412</v>
      </c>
      <c r="H302" s="77">
        <v>85412</v>
      </c>
      <c r="I302" s="77">
        <v>181000</v>
      </c>
      <c r="J302" s="77">
        <v>181000</v>
      </c>
      <c r="K302" s="77">
        <v>0</v>
      </c>
      <c r="L302" s="77">
        <v>306195</v>
      </c>
      <c r="M302" s="77">
        <v>210730</v>
      </c>
      <c r="N302" s="77">
        <v>294000</v>
      </c>
      <c r="O302" s="77">
        <v>12195</v>
      </c>
      <c r="P302" s="77">
        <v>51945</v>
      </c>
      <c r="Q302" s="77">
        <v>39750</v>
      </c>
      <c r="R302" s="77">
        <v>0</v>
      </c>
      <c r="S302" s="188">
        <v>127085</v>
      </c>
      <c r="T302" s="188">
        <v>127085</v>
      </c>
      <c r="U302" s="77">
        <v>30172</v>
      </c>
      <c r="V302" s="77">
        <v>17461</v>
      </c>
      <c r="W302" s="77">
        <v>7845</v>
      </c>
      <c r="X302" s="77">
        <v>22327</v>
      </c>
      <c r="Y302" s="77">
        <v>21764</v>
      </c>
      <c r="Z302" s="77">
        <v>3329</v>
      </c>
      <c r="AA302" s="77">
        <v>0</v>
      </c>
      <c r="AB302" s="77">
        <v>0</v>
      </c>
      <c r="AC302" s="188">
        <v>8178</v>
      </c>
      <c r="AD302" s="188">
        <v>0</v>
      </c>
      <c r="AE302" s="77">
        <v>250500</v>
      </c>
      <c r="AF302" s="77">
        <v>2949</v>
      </c>
      <c r="AG302" s="27">
        <v>0</v>
      </c>
      <c r="AH302" s="27">
        <v>0</v>
      </c>
      <c r="AI302" s="27">
        <v>0</v>
      </c>
      <c r="AJ302" s="27">
        <v>2949</v>
      </c>
      <c r="AK302" s="27">
        <v>0</v>
      </c>
      <c r="AL302" s="27">
        <v>0</v>
      </c>
      <c r="AM302" s="27">
        <f t="shared" si="4"/>
        <v>2949</v>
      </c>
      <c r="AN302" s="27">
        <v>0</v>
      </c>
      <c r="AO302" s="27">
        <v>0</v>
      </c>
      <c r="AP302" s="27">
        <v>42231</v>
      </c>
      <c r="AQ302" s="27">
        <v>42231</v>
      </c>
      <c r="AR302" s="27">
        <v>0</v>
      </c>
      <c r="AS302" s="190">
        <v>968639</v>
      </c>
      <c r="AT302" s="190">
        <v>271100</v>
      </c>
      <c r="AU302" s="190">
        <v>271100</v>
      </c>
    </row>
    <row r="303" spans="1:47" x14ac:dyDescent="0.2">
      <c r="A303" s="96" t="s">
        <v>1117</v>
      </c>
      <c r="B303" t="s">
        <v>1100</v>
      </c>
      <c r="C303" t="s">
        <v>1118</v>
      </c>
      <c r="D303" s="78">
        <v>5211</v>
      </c>
      <c r="E303" s="78">
        <v>0</v>
      </c>
      <c r="F303" s="82">
        <v>0</v>
      </c>
      <c r="G303" s="78">
        <v>106063</v>
      </c>
      <c r="H303" s="78">
        <v>106063</v>
      </c>
      <c r="I303" s="78">
        <v>0</v>
      </c>
      <c r="J303" s="78">
        <v>0</v>
      </c>
      <c r="K303" s="78">
        <v>0</v>
      </c>
      <c r="L303" s="78">
        <v>138955</v>
      </c>
      <c r="M303" s="78">
        <v>97700</v>
      </c>
      <c r="N303" s="78">
        <v>123200</v>
      </c>
      <c r="O303" s="78">
        <v>15755</v>
      </c>
      <c r="P303" s="78">
        <v>35875</v>
      </c>
      <c r="Q303" s="78">
        <v>20120</v>
      </c>
      <c r="R303" s="78">
        <v>0</v>
      </c>
      <c r="S303" s="187">
        <v>62005</v>
      </c>
      <c r="T303" s="187">
        <v>62005</v>
      </c>
      <c r="U303" s="78">
        <v>13590</v>
      </c>
      <c r="V303" s="78">
        <v>8085</v>
      </c>
      <c r="W303" s="78">
        <v>1493</v>
      </c>
      <c r="X303" s="78">
        <v>12097</v>
      </c>
      <c r="Y303" s="78">
        <v>3199</v>
      </c>
      <c r="Z303" s="78">
        <v>1685</v>
      </c>
      <c r="AA303" s="78">
        <v>0</v>
      </c>
      <c r="AB303" s="78">
        <v>0</v>
      </c>
      <c r="AC303" s="187">
        <v>4428</v>
      </c>
      <c r="AD303" s="187">
        <v>0</v>
      </c>
      <c r="AE303" s="78">
        <v>117820</v>
      </c>
      <c r="AF303" s="78">
        <v>1989</v>
      </c>
      <c r="AG303" s="104">
        <v>0</v>
      </c>
      <c r="AH303" s="104">
        <v>0</v>
      </c>
      <c r="AI303" s="104">
        <v>0</v>
      </c>
      <c r="AJ303" s="104">
        <v>1989</v>
      </c>
      <c r="AK303" s="104">
        <v>0</v>
      </c>
      <c r="AL303" s="104">
        <v>0</v>
      </c>
      <c r="AM303" s="104">
        <f t="shared" si="4"/>
        <v>1989</v>
      </c>
      <c r="AN303" s="104">
        <v>0</v>
      </c>
      <c r="AO303" s="104">
        <v>0</v>
      </c>
      <c r="AP303" s="104">
        <v>16783</v>
      </c>
      <c r="AQ303" s="104">
        <v>3122</v>
      </c>
      <c r="AR303" s="189">
        <v>13661</v>
      </c>
      <c r="AS303" s="189">
        <v>387188</v>
      </c>
      <c r="AT303" s="189">
        <v>113850</v>
      </c>
      <c r="AU303" s="189">
        <v>113850</v>
      </c>
    </row>
    <row r="304" spans="1:47" x14ac:dyDescent="0.2">
      <c r="A304" s="96" t="s">
        <v>1119</v>
      </c>
      <c r="B304" t="s">
        <v>1100</v>
      </c>
      <c r="C304" t="s">
        <v>1120</v>
      </c>
      <c r="D304" s="77">
        <v>5212</v>
      </c>
      <c r="E304" s="77">
        <v>0</v>
      </c>
      <c r="F304" s="77">
        <v>0</v>
      </c>
      <c r="G304" s="77">
        <v>297501</v>
      </c>
      <c r="H304" s="77">
        <v>65513</v>
      </c>
      <c r="I304" s="77">
        <v>231988</v>
      </c>
      <c r="J304" s="77">
        <v>231988</v>
      </c>
      <c r="K304" s="77">
        <v>0</v>
      </c>
      <c r="L304" s="77">
        <v>315085</v>
      </c>
      <c r="M304" s="77">
        <v>217620</v>
      </c>
      <c r="N304" s="77">
        <v>294000</v>
      </c>
      <c r="O304" s="77">
        <v>21085</v>
      </c>
      <c r="P304" s="77">
        <v>55825</v>
      </c>
      <c r="Q304" s="77">
        <v>34740</v>
      </c>
      <c r="R304" s="77">
        <v>0</v>
      </c>
      <c r="S304" s="188">
        <v>151615</v>
      </c>
      <c r="T304" s="188">
        <v>151615</v>
      </c>
      <c r="U304" s="77">
        <v>31050</v>
      </c>
      <c r="V304" s="77">
        <v>18108</v>
      </c>
      <c r="W304" s="77">
        <v>11807</v>
      </c>
      <c r="X304" s="77">
        <v>19243</v>
      </c>
      <c r="Y304" s="77">
        <v>20457</v>
      </c>
      <c r="Z304" s="77">
        <v>2900</v>
      </c>
      <c r="AA304" s="77">
        <v>0</v>
      </c>
      <c r="AB304" s="77">
        <v>0</v>
      </c>
      <c r="AC304" s="188">
        <v>10061</v>
      </c>
      <c r="AD304" s="188">
        <v>0</v>
      </c>
      <c r="AE304" s="77">
        <v>252560</v>
      </c>
      <c r="AF304" s="77">
        <v>2949</v>
      </c>
      <c r="AG304" s="27">
        <v>0</v>
      </c>
      <c r="AH304" s="27">
        <v>0</v>
      </c>
      <c r="AI304" s="27">
        <v>0</v>
      </c>
      <c r="AJ304" s="27">
        <v>2949</v>
      </c>
      <c r="AK304" s="27">
        <v>0</v>
      </c>
      <c r="AL304" s="27">
        <v>0</v>
      </c>
      <c r="AM304" s="27">
        <f t="shared" si="4"/>
        <v>2949</v>
      </c>
      <c r="AN304" s="27">
        <v>0</v>
      </c>
      <c r="AO304" s="27">
        <v>0</v>
      </c>
      <c r="AP304" s="27">
        <v>45423</v>
      </c>
      <c r="AQ304" s="27">
        <v>45423</v>
      </c>
      <c r="AR304" s="27">
        <v>0</v>
      </c>
      <c r="AS304" s="190">
        <v>1091498</v>
      </c>
      <c r="AT304" s="190">
        <v>288230</v>
      </c>
      <c r="AU304" s="190">
        <v>288230</v>
      </c>
    </row>
    <row r="305" spans="1:47" x14ac:dyDescent="0.2">
      <c r="A305" s="96" t="s">
        <v>1121</v>
      </c>
      <c r="B305" t="s">
        <v>1100</v>
      </c>
      <c r="C305" t="s">
        <v>1122</v>
      </c>
      <c r="D305" s="78">
        <v>5213</v>
      </c>
      <c r="E305" s="78">
        <v>0</v>
      </c>
      <c r="F305" s="82">
        <v>0</v>
      </c>
      <c r="G305" s="78">
        <v>129299</v>
      </c>
      <c r="H305" s="78">
        <v>108719</v>
      </c>
      <c r="I305" s="78">
        <v>20580</v>
      </c>
      <c r="J305" s="78">
        <v>20580</v>
      </c>
      <c r="K305" s="78">
        <v>0</v>
      </c>
      <c r="L305" s="78">
        <v>151130</v>
      </c>
      <c r="M305" s="78">
        <v>115070</v>
      </c>
      <c r="N305" s="78">
        <v>150400</v>
      </c>
      <c r="O305" s="78">
        <v>730</v>
      </c>
      <c r="P305" s="78">
        <v>24070</v>
      </c>
      <c r="Q305" s="78">
        <v>23340</v>
      </c>
      <c r="R305" s="78">
        <v>0</v>
      </c>
      <c r="S305" s="187">
        <v>56240</v>
      </c>
      <c r="T305" s="187">
        <v>56240</v>
      </c>
      <c r="U305" s="78">
        <v>14295</v>
      </c>
      <c r="V305" s="78">
        <v>9543</v>
      </c>
      <c r="W305" s="78">
        <v>3629</v>
      </c>
      <c r="X305" s="78">
        <v>10666</v>
      </c>
      <c r="Y305" s="78">
        <v>3768</v>
      </c>
      <c r="Z305" s="78">
        <v>1978</v>
      </c>
      <c r="AA305" s="78">
        <v>0</v>
      </c>
      <c r="AB305" s="78">
        <v>0</v>
      </c>
      <c r="AC305" s="187">
        <v>4669</v>
      </c>
      <c r="AD305" s="187">
        <v>0</v>
      </c>
      <c r="AE305" s="78">
        <v>138530</v>
      </c>
      <c r="AF305" s="78">
        <v>1989</v>
      </c>
      <c r="AG305" s="104">
        <v>0</v>
      </c>
      <c r="AH305" s="104">
        <v>0</v>
      </c>
      <c r="AI305" s="104">
        <v>0</v>
      </c>
      <c r="AJ305" s="104">
        <v>1989</v>
      </c>
      <c r="AK305" s="104">
        <v>0</v>
      </c>
      <c r="AL305" s="104">
        <v>0</v>
      </c>
      <c r="AM305" s="104">
        <f t="shared" si="4"/>
        <v>1989</v>
      </c>
      <c r="AN305" s="104">
        <v>0</v>
      </c>
      <c r="AO305" s="104">
        <v>0</v>
      </c>
      <c r="AP305" s="104">
        <v>19905</v>
      </c>
      <c r="AQ305" s="104">
        <v>19905</v>
      </c>
      <c r="AR305" s="104">
        <v>0</v>
      </c>
      <c r="AS305" s="189">
        <v>468365</v>
      </c>
      <c r="AT305" s="189">
        <v>114135</v>
      </c>
      <c r="AU305" s="189">
        <v>114135</v>
      </c>
    </row>
    <row r="306" spans="1:47" x14ac:dyDescent="0.2">
      <c r="A306" s="96" t="s">
        <v>1123</v>
      </c>
      <c r="B306" t="s">
        <v>1100</v>
      </c>
      <c r="C306" t="s">
        <v>1124</v>
      </c>
      <c r="D306" s="77">
        <v>5214</v>
      </c>
      <c r="E306" s="77">
        <v>0</v>
      </c>
      <c r="F306" s="77">
        <v>0</v>
      </c>
      <c r="G306" s="77">
        <v>86541</v>
      </c>
      <c r="H306" s="77">
        <v>29031</v>
      </c>
      <c r="I306" s="77">
        <v>57510</v>
      </c>
      <c r="J306" s="77">
        <v>57510</v>
      </c>
      <c r="K306" s="77">
        <v>0</v>
      </c>
      <c r="L306" s="77">
        <v>88725</v>
      </c>
      <c r="M306" s="77">
        <v>57980</v>
      </c>
      <c r="N306" s="77">
        <v>76990</v>
      </c>
      <c r="O306" s="77">
        <v>11735</v>
      </c>
      <c r="P306" s="77">
        <v>22565</v>
      </c>
      <c r="Q306" s="77">
        <v>10830</v>
      </c>
      <c r="R306" s="77">
        <v>0</v>
      </c>
      <c r="S306" s="188">
        <v>47705</v>
      </c>
      <c r="T306" s="188">
        <v>47705</v>
      </c>
      <c r="U306" s="77">
        <v>8912</v>
      </c>
      <c r="V306" s="77">
        <v>4805</v>
      </c>
      <c r="W306" s="77">
        <v>3714</v>
      </c>
      <c r="X306" s="77">
        <v>5198</v>
      </c>
      <c r="Y306" s="77">
        <v>6096</v>
      </c>
      <c r="Z306" s="77">
        <v>898</v>
      </c>
      <c r="AA306" s="77">
        <v>0</v>
      </c>
      <c r="AB306" s="188">
        <v>1002</v>
      </c>
      <c r="AC306" s="188">
        <v>3162</v>
      </c>
      <c r="AD306" s="188">
        <v>0</v>
      </c>
      <c r="AE306" s="77">
        <v>68810</v>
      </c>
      <c r="AF306" s="77">
        <v>1509</v>
      </c>
      <c r="AG306" s="27">
        <v>0</v>
      </c>
      <c r="AH306" s="27">
        <v>0</v>
      </c>
      <c r="AI306" s="27">
        <v>0</v>
      </c>
      <c r="AJ306" s="27">
        <v>1509</v>
      </c>
      <c r="AK306" s="27">
        <v>0</v>
      </c>
      <c r="AL306" s="27">
        <v>0</v>
      </c>
      <c r="AM306" s="27">
        <f t="shared" si="4"/>
        <v>1509</v>
      </c>
      <c r="AN306" s="27">
        <v>0</v>
      </c>
      <c r="AO306" s="27">
        <v>0</v>
      </c>
      <c r="AP306" s="27">
        <v>14300</v>
      </c>
      <c r="AQ306" s="27">
        <v>1400</v>
      </c>
      <c r="AR306" s="190">
        <v>12900</v>
      </c>
      <c r="AS306" s="190">
        <v>318872</v>
      </c>
      <c r="AT306" s="190">
        <v>82571</v>
      </c>
      <c r="AU306" s="190">
        <v>82571</v>
      </c>
    </row>
    <row r="307" spans="1:47" x14ac:dyDescent="0.2">
      <c r="A307" s="96" t="s">
        <v>1125</v>
      </c>
      <c r="B307" t="s">
        <v>1100</v>
      </c>
      <c r="C307" t="s">
        <v>1126</v>
      </c>
      <c r="D307" s="78">
        <v>5215</v>
      </c>
      <c r="E307" s="78">
        <v>0</v>
      </c>
      <c r="F307" s="82">
        <v>0</v>
      </c>
      <c r="G307" s="78">
        <v>111241</v>
      </c>
      <c r="H307" s="78">
        <v>111241</v>
      </c>
      <c r="I307" s="78">
        <v>0</v>
      </c>
      <c r="J307" s="78">
        <v>0</v>
      </c>
      <c r="K307" s="78">
        <v>0</v>
      </c>
      <c r="L307" s="78">
        <v>114025</v>
      </c>
      <c r="M307" s="78">
        <v>84720</v>
      </c>
      <c r="N307" s="78">
        <v>108400</v>
      </c>
      <c r="O307" s="78">
        <v>5625</v>
      </c>
      <c r="P307" s="78">
        <v>23755</v>
      </c>
      <c r="Q307" s="78">
        <v>18130</v>
      </c>
      <c r="R307" s="78">
        <v>0</v>
      </c>
      <c r="S307" s="187">
        <v>58085</v>
      </c>
      <c r="T307" s="187">
        <v>58085</v>
      </c>
      <c r="U307" s="78">
        <v>10914</v>
      </c>
      <c r="V307" s="78">
        <v>7050</v>
      </c>
      <c r="W307" s="78">
        <v>1680</v>
      </c>
      <c r="X307" s="78">
        <v>9234</v>
      </c>
      <c r="Y307" s="78">
        <v>6774</v>
      </c>
      <c r="Z307" s="78">
        <v>1528</v>
      </c>
      <c r="AA307" s="78">
        <v>0</v>
      </c>
      <c r="AB307" s="187">
        <v>2442</v>
      </c>
      <c r="AC307" s="187">
        <v>3891</v>
      </c>
      <c r="AD307" s="187">
        <v>0</v>
      </c>
      <c r="AE307" s="78">
        <v>102850</v>
      </c>
      <c r="AF307" s="78">
        <v>1749</v>
      </c>
      <c r="AG307" s="104">
        <v>0</v>
      </c>
      <c r="AH307" s="104">
        <v>0</v>
      </c>
      <c r="AI307" s="104">
        <v>0</v>
      </c>
      <c r="AJ307" s="104">
        <v>1749</v>
      </c>
      <c r="AK307" s="104">
        <v>0</v>
      </c>
      <c r="AL307" s="104">
        <v>0</v>
      </c>
      <c r="AM307" s="104">
        <f t="shared" si="4"/>
        <v>1749</v>
      </c>
      <c r="AN307" s="104">
        <v>0</v>
      </c>
      <c r="AO307" s="104">
        <v>0</v>
      </c>
      <c r="AP307" s="104">
        <v>17185</v>
      </c>
      <c r="AQ307" s="104">
        <v>17185</v>
      </c>
      <c r="AR307" s="104">
        <v>0</v>
      </c>
      <c r="AS307" s="189">
        <v>406715</v>
      </c>
      <c r="AT307" s="189">
        <v>92001</v>
      </c>
      <c r="AU307" s="189">
        <v>92001</v>
      </c>
    </row>
    <row r="308" spans="1:47" x14ac:dyDescent="0.2">
      <c r="A308" s="96" t="s">
        <v>1127</v>
      </c>
      <c r="B308" t="s">
        <v>1100</v>
      </c>
      <c r="C308" t="s">
        <v>1128</v>
      </c>
      <c r="D308" s="77">
        <v>5303</v>
      </c>
      <c r="E308" s="77">
        <v>0</v>
      </c>
      <c r="F308" s="77">
        <v>0</v>
      </c>
      <c r="G308" s="77">
        <v>25714</v>
      </c>
      <c r="H308" s="77">
        <v>25714</v>
      </c>
      <c r="I308" s="77">
        <v>0</v>
      </c>
      <c r="J308" s="77">
        <v>0</v>
      </c>
      <c r="K308" s="77">
        <v>0</v>
      </c>
      <c r="L308" s="77">
        <v>25910</v>
      </c>
      <c r="M308" s="77">
        <v>20110</v>
      </c>
      <c r="N308" s="77">
        <v>25000</v>
      </c>
      <c r="O308" s="77">
        <v>910</v>
      </c>
      <c r="P308" s="77">
        <v>3660</v>
      </c>
      <c r="Q308" s="77">
        <v>2750</v>
      </c>
      <c r="R308" s="77">
        <v>0</v>
      </c>
      <c r="S308" s="188">
        <v>5150</v>
      </c>
      <c r="T308" s="188">
        <v>5150</v>
      </c>
      <c r="U308" s="77">
        <v>2439</v>
      </c>
      <c r="V308" s="77">
        <v>1671</v>
      </c>
      <c r="W308" s="77">
        <v>2439</v>
      </c>
      <c r="X308" s="77">
        <v>0</v>
      </c>
      <c r="Y308" s="77">
        <v>234</v>
      </c>
      <c r="Z308" s="77">
        <v>234</v>
      </c>
      <c r="AA308" s="77">
        <v>0</v>
      </c>
      <c r="AB308" s="77">
        <v>141</v>
      </c>
      <c r="AC308" s="77">
        <v>141</v>
      </c>
      <c r="AD308" s="77">
        <v>0</v>
      </c>
      <c r="AE308" s="77">
        <v>22860</v>
      </c>
      <c r="AF308" s="77">
        <v>1029</v>
      </c>
      <c r="AG308" s="27">
        <v>0</v>
      </c>
      <c r="AH308" s="27">
        <v>0</v>
      </c>
      <c r="AI308" s="27">
        <v>0</v>
      </c>
      <c r="AJ308" s="27">
        <v>1029</v>
      </c>
      <c r="AK308" s="27">
        <v>0</v>
      </c>
      <c r="AL308" s="27">
        <v>0</v>
      </c>
      <c r="AM308" s="27">
        <f t="shared" si="4"/>
        <v>1029</v>
      </c>
      <c r="AN308" s="27">
        <v>0</v>
      </c>
      <c r="AO308" s="27">
        <v>0</v>
      </c>
      <c r="AP308" s="27">
        <v>4071</v>
      </c>
      <c r="AQ308" s="27">
        <v>4071</v>
      </c>
      <c r="AR308" s="27">
        <v>0</v>
      </c>
      <c r="AS308" s="190">
        <v>88624</v>
      </c>
      <c r="AT308" s="190">
        <v>14104</v>
      </c>
      <c r="AU308" s="190">
        <v>14104</v>
      </c>
    </row>
    <row r="309" spans="1:47" x14ac:dyDescent="0.2">
      <c r="A309" s="96" t="s">
        <v>1129</v>
      </c>
      <c r="B309" t="s">
        <v>1100</v>
      </c>
      <c r="C309" t="s">
        <v>1130</v>
      </c>
      <c r="D309" s="78">
        <v>5327</v>
      </c>
      <c r="E309" s="78">
        <v>0</v>
      </c>
      <c r="F309" s="82">
        <v>0</v>
      </c>
      <c r="G309" s="78">
        <v>16371</v>
      </c>
      <c r="H309" s="78">
        <v>16371</v>
      </c>
      <c r="I309" s="78">
        <v>0</v>
      </c>
      <c r="J309" s="78">
        <v>0</v>
      </c>
      <c r="K309" s="78">
        <v>0</v>
      </c>
      <c r="L309" s="78">
        <v>13085</v>
      </c>
      <c r="M309" s="78">
        <v>10780</v>
      </c>
      <c r="N309" s="78">
        <v>13085</v>
      </c>
      <c r="O309" s="78">
        <v>0</v>
      </c>
      <c r="P309" s="78">
        <v>2570</v>
      </c>
      <c r="Q309" s="78">
        <v>2570</v>
      </c>
      <c r="R309" s="78">
        <v>0</v>
      </c>
      <c r="S309" s="78">
        <v>0</v>
      </c>
      <c r="T309" s="78">
        <v>0</v>
      </c>
      <c r="U309" s="78">
        <v>1195</v>
      </c>
      <c r="V309" s="78">
        <v>895</v>
      </c>
      <c r="W309" s="78">
        <v>0</v>
      </c>
      <c r="X309" s="78">
        <v>1195</v>
      </c>
      <c r="Y309" s="78">
        <v>0</v>
      </c>
      <c r="Z309" s="78">
        <v>213</v>
      </c>
      <c r="AA309" s="78">
        <v>0</v>
      </c>
      <c r="AB309" s="78">
        <v>0</v>
      </c>
      <c r="AC309" s="78">
        <v>0</v>
      </c>
      <c r="AD309" s="78">
        <v>0</v>
      </c>
      <c r="AE309" s="78">
        <v>13350</v>
      </c>
      <c r="AF309" s="78">
        <v>789</v>
      </c>
      <c r="AG309" s="104">
        <v>0</v>
      </c>
      <c r="AH309" s="104">
        <v>0</v>
      </c>
      <c r="AI309" s="104">
        <v>0</v>
      </c>
      <c r="AJ309" s="104">
        <v>789</v>
      </c>
      <c r="AK309" s="104">
        <v>0</v>
      </c>
      <c r="AL309" s="104">
        <v>0</v>
      </c>
      <c r="AM309" s="104">
        <f t="shared" si="4"/>
        <v>789</v>
      </c>
      <c r="AN309" s="104">
        <v>0</v>
      </c>
      <c r="AO309" s="104">
        <v>0</v>
      </c>
      <c r="AP309" s="104">
        <v>2671</v>
      </c>
      <c r="AQ309" s="104">
        <v>0</v>
      </c>
      <c r="AR309" s="189">
        <v>2671</v>
      </c>
      <c r="AS309" s="189">
        <v>59842</v>
      </c>
      <c r="AT309" s="189">
        <v>8246</v>
      </c>
      <c r="AU309" s="189">
        <v>8246</v>
      </c>
    </row>
    <row r="310" spans="1:47" x14ac:dyDescent="0.2">
      <c r="A310" s="96" t="s">
        <v>1131</v>
      </c>
      <c r="B310" t="s">
        <v>1100</v>
      </c>
      <c r="C310" t="s">
        <v>1132</v>
      </c>
      <c r="D310" s="77">
        <v>5346</v>
      </c>
      <c r="E310" s="77">
        <v>0</v>
      </c>
      <c r="F310" s="77">
        <v>0</v>
      </c>
      <c r="G310" s="77">
        <v>21569</v>
      </c>
      <c r="H310" s="77">
        <v>21569</v>
      </c>
      <c r="I310" s="77">
        <v>0</v>
      </c>
      <c r="J310" s="77">
        <v>0</v>
      </c>
      <c r="K310" s="77">
        <v>0</v>
      </c>
      <c r="L310" s="77">
        <v>14425</v>
      </c>
      <c r="M310" s="77">
        <v>11220</v>
      </c>
      <c r="N310" s="77">
        <v>14425</v>
      </c>
      <c r="O310" s="77">
        <v>0</v>
      </c>
      <c r="P310" s="77">
        <v>3900</v>
      </c>
      <c r="Q310" s="77">
        <v>3900</v>
      </c>
      <c r="R310" s="77">
        <v>0</v>
      </c>
      <c r="S310" s="188">
        <v>8125</v>
      </c>
      <c r="T310" s="188">
        <v>8125</v>
      </c>
      <c r="U310" s="77">
        <v>1350</v>
      </c>
      <c r="V310" s="77">
        <v>930</v>
      </c>
      <c r="W310" s="77">
        <v>327</v>
      </c>
      <c r="X310" s="77">
        <v>1023</v>
      </c>
      <c r="Y310" s="77">
        <v>94</v>
      </c>
      <c r="Z310" s="77">
        <v>318</v>
      </c>
      <c r="AA310" s="77">
        <v>0</v>
      </c>
      <c r="AB310" s="77">
        <v>282</v>
      </c>
      <c r="AC310" s="77">
        <v>293</v>
      </c>
      <c r="AD310" s="77">
        <v>0</v>
      </c>
      <c r="AE310" s="77">
        <v>15000</v>
      </c>
      <c r="AF310" s="77">
        <v>789</v>
      </c>
      <c r="AG310" s="27">
        <v>0</v>
      </c>
      <c r="AH310" s="27">
        <v>0</v>
      </c>
      <c r="AI310" s="27">
        <v>0</v>
      </c>
      <c r="AJ310" s="27">
        <v>789</v>
      </c>
      <c r="AK310" s="27">
        <v>0</v>
      </c>
      <c r="AL310" s="27">
        <v>0</v>
      </c>
      <c r="AM310" s="27">
        <f t="shared" si="4"/>
        <v>789</v>
      </c>
      <c r="AN310" s="27">
        <v>0</v>
      </c>
      <c r="AO310" s="27">
        <v>0</v>
      </c>
      <c r="AP310" s="27">
        <v>3439</v>
      </c>
      <c r="AQ310" s="27">
        <v>3439</v>
      </c>
      <c r="AR310" s="27">
        <v>0</v>
      </c>
      <c r="AS310" s="190">
        <v>78228</v>
      </c>
      <c r="AT310" s="190">
        <v>11280</v>
      </c>
      <c r="AU310" s="190">
        <v>11280</v>
      </c>
    </row>
    <row r="311" spans="1:47" x14ac:dyDescent="0.2">
      <c r="A311" s="96" t="s">
        <v>1133</v>
      </c>
      <c r="B311" t="s">
        <v>1100</v>
      </c>
      <c r="C311" t="s">
        <v>1134</v>
      </c>
      <c r="D311" s="78">
        <v>5348</v>
      </c>
      <c r="E311" s="78">
        <v>0</v>
      </c>
      <c r="F311" s="82">
        <v>0</v>
      </c>
      <c r="G311" s="78">
        <v>66841</v>
      </c>
      <c r="H311" s="78">
        <v>66841</v>
      </c>
      <c r="I311" s="78">
        <v>0</v>
      </c>
      <c r="J311" s="78">
        <v>0</v>
      </c>
      <c r="K311" s="78">
        <v>0</v>
      </c>
      <c r="L311" s="78">
        <v>73865</v>
      </c>
      <c r="M311" s="78">
        <v>55780</v>
      </c>
      <c r="N311" s="78">
        <v>55000</v>
      </c>
      <c r="O311" s="78">
        <v>18865</v>
      </c>
      <c r="P311" s="78">
        <v>28265</v>
      </c>
      <c r="Q311" s="78">
        <v>9400</v>
      </c>
      <c r="R311" s="78">
        <v>0</v>
      </c>
      <c r="S311" s="187">
        <v>18485</v>
      </c>
      <c r="T311" s="187">
        <v>18485</v>
      </c>
      <c r="U311" s="78">
        <v>7007</v>
      </c>
      <c r="V311" s="78">
        <v>4625</v>
      </c>
      <c r="W311" s="78">
        <v>649</v>
      </c>
      <c r="X311" s="78">
        <v>6358</v>
      </c>
      <c r="Y311" s="78">
        <v>1269</v>
      </c>
      <c r="Z311" s="78">
        <v>805</v>
      </c>
      <c r="AA311" s="78">
        <v>0</v>
      </c>
      <c r="AB311" s="78">
        <v>0</v>
      </c>
      <c r="AC311" s="187">
        <v>1139</v>
      </c>
      <c r="AD311" s="187">
        <v>0</v>
      </c>
      <c r="AE311" s="78">
        <v>65240</v>
      </c>
      <c r="AF311" s="78">
        <v>1269</v>
      </c>
      <c r="AG311" s="104">
        <v>0</v>
      </c>
      <c r="AH311" s="104">
        <v>0</v>
      </c>
      <c r="AI311" s="104">
        <v>0</v>
      </c>
      <c r="AJ311" s="104">
        <v>1269</v>
      </c>
      <c r="AK311" s="104">
        <v>0</v>
      </c>
      <c r="AL311" s="104">
        <v>0</v>
      </c>
      <c r="AM311" s="104">
        <f t="shared" si="4"/>
        <v>1269</v>
      </c>
      <c r="AN311" s="104">
        <v>0</v>
      </c>
      <c r="AO311" s="104">
        <v>0</v>
      </c>
      <c r="AP311" s="104">
        <v>10694</v>
      </c>
      <c r="AQ311" s="104">
        <v>10694</v>
      </c>
      <c r="AR311" s="104">
        <v>0</v>
      </c>
      <c r="AS311" s="189">
        <v>249632</v>
      </c>
      <c r="AT311" s="189">
        <v>58224</v>
      </c>
      <c r="AU311" s="189">
        <v>58224</v>
      </c>
    </row>
    <row r="312" spans="1:47" x14ac:dyDescent="0.2">
      <c r="A312" s="96" t="s">
        <v>1135</v>
      </c>
      <c r="B312" t="s">
        <v>1100</v>
      </c>
      <c r="C312" t="s">
        <v>1136</v>
      </c>
      <c r="D312" s="77">
        <v>5349</v>
      </c>
      <c r="E312" s="77">
        <v>0</v>
      </c>
      <c r="F312" s="77">
        <v>0</v>
      </c>
      <c r="G312" s="77">
        <v>38080</v>
      </c>
      <c r="H312" s="77">
        <v>35220</v>
      </c>
      <c r="I312" s="77">
        <v>2860</v>
      </c>
      <c r="J312" s="77">
        <v>2860</v>
      </c>
      <c r="K312" s="77">
        <v>0</v>
      </c>
      <c r="L312" s="77">
        <v>34295</v>
      </c>
      <c r="M312" s="77">
        <v>26720</v>
      </c>
      <c r="N312" s="77">
        <v>34295</v>
      </c>
      <c r="O312" s="77">
        <v>0</v>
      </c>
      <c r="P312" s="77">
        <v>4970</v>
      </c>
      <c r="Q312" s="77">
        <v>4970</v>
      </c>
      <c r="R312" s="77">
        <v>0</v>
      </c>
      <c r="S312" s="188">
        <v>16425</v>
      </c>
      <c r="T312" s="188">
        <v>16425</v>
      </c>
      <c r="U312" s="77">
        <v>3208</v>
      </c>
      <c r="V312" s="77">
        <v>2215</v>
      </c>
      <c r="W312" s="77">
        <v>513</v>
      </c>
      <c r="X312" s="77">
        <v>2695</v>
      </c>
      <c r="Y312" s="77">
        <v>421</v>
      </c>
      <c r="Z312" s="77">
        <v>421</v>
      </c>
      <c r="AA312" s="77">
        <v>0</v>
      </c>
      <c r="AB312" s="77">
        <v>369</v>
      </c>
      <c r="AC312" s="77">
        <v>747</v>
      </c>
      <c r="AD312" s="77">
        <v>0</v>
      </c>
      <c r="AE312" s="77">
        <v>31690</v>
      </c>
      <c r="AF312" s="77">
        <v>1029</v>
      </c>
      <c r="AG312" s="27">
        <v>0</v>
      </c>
      <c r="AH312" s="27">
        <v>0</v>
      </c>
      <c r="AI312" s="27">
        <v>0</v>
      </c>
      <c r="AJ312" s="27">
        <v>1029</v>
      </c>
      <c r="AK312" s="27">
        <v>0</v>
      </c>
      <c r="AL312" s="27">
        <v>0</v>
      </c>
      <c r="AM312" s="27">
        <f t="shared" si="4"/>
        <v>1029</v>
      </c>
      <c r="AN312" s="27">
        <v>0</v>
      </c>
      <c r="AO312" s="27">
        <v>0</v>
      </c>
      <c r="AP312" s="27">
        <v>6167</v>
      </c>
      <c r="AQ312" s="27">
        <v>6167</v>
      </c>
      <c r="AR312" s="27">
        <v>0</v>
      </c>
      <c r="AS312" s="190">
        <v>140204</v>
      </c>
      <c r="AT312" s="190">
        <v>24433</v>
      </c>
      <c r="AU312" s="190">
        <v>24433</v>
      </c>
    </row>
    <row r="313" spans="1:47" x14ac:dyDescent="0.2">
      <c r="A313" s="96" t="s">
        <v>1137</v>
      </c>
      <c r="B313" t="s">
        <v>1100</v>
      </c>
      <c r="C313" t="s">
        <v>1138</v>
      </c>
      <c r="D313" s="78">
        <v>5361</v>
      </c>
      <c r="E313" s="78">
        <v>0</v>
      </c>
      <c r="F313" s="82">
        <v>0</v>
      </c>
      <c r="G313" s="78">
        <v>45863</v>
      </c>
      <c r="H313" s="78">
        <v>45863</v>
      </c>
      <c r="I313" s="78">
        <v>0</v>
      </c>
      <c r="J313" s="78">
        <v>0</v>
      </c>
      <c r="K313" s="78">
        <v>0</v>
      </c>
      <c r="L313" s="78">
        <v>42390</v>
      </c>
      <c r="M313" s="78">
        <v>32610</v>
      </c>
      <c r="N313" s="78">
        <v>42390</v>
      </c>
      <c r="O313" s="78">
        <v>0</v>
      </c>
      <c r="P313" s="78">
        <v>6980</v>
      </c>
      <c r="Q313" s="78">
        <v>6980</v>
      </c>
      <c r="R313" s="78">
        <v>0</v>
      </c>
      <c r="S313" s="187">
        <v>1840</v>
      </c>
      <c r="T313" s="187">
        <v>1840</v>
      </c>
      <c r="U313" s="78">
        <v>3994</v>
      </c>
      <c r="V313" s="78">
        <v>2713</v>
      </c>
      <c r="W313" s="78">
        <v>3500</v>
      </c>
      <c r="X313" s="78">
        <v>494</v>
      </c>
      <c r="Y313" s="78">
        <v>1089</v>
      </c>
      <c r="Z313" s="78">
        <v>595</v>
      </c>
      <c r="AA313" s="78">
        <v>0</v>
      </c>
      <c r="AB313" s="78">
        <v>0</v>
      </c>
      <c r="AC313" s="78">
        <v>0</v>
      </c>
      <c r="AD313" s="78">
        <v>0</v>
      </c>
      <c r="AE313" s="78">
        <v>39590</v>
      </c>
      <c r="AF313" s="78">
        <v>1029</v>
      </c>
      <c r="AG313" s="104">
        <v>0</v>
      </c>
      <c r="AH313" s="104">
        <v>0</v>
      </c>
      <c r="AI313" s="104">
        <v>0</v>
      </c>
      <c r="AJ313" s="104">
        <v>1029</v>
      </c>
      <c r="AK313" s="104">
        <v>0</v>
      </c>
      <c r="AL313" s="104">
        <v>0</v>
      </c>
      <c r="AM313" s="104">
        <f t="shared" si="4"/>
        <v>1029</v>
      </c>
      <c r="AN313" s="104">
        <v>0</v>
      </c>
      <c r="AO313" s="104">
        <v>0</v>
      </c>
      <c r="AP313" s="104">
        <v>7392</v>
      </c>
      <c r="AQ313" s="104">
        <v>7392</v>
      </c>
      <c r="AR313" s="104">
        <v>0</v>
      </c>
      <c r="AS313" s="189">
        <v>169301</v>
      </c>
      <c r="AT313" s="189">
        <v>33431</v>
      </c>
      <c r="AU313" s="189">
        <v>33431</v>
      </c>
    </row>
    <row r="314" spans="1:47" x14ac:dyDescent="0.2">
      <c r="A314" s="96" t="s">
        <v>1139</v>
      </c>
      <c r="B314" t="s">
        <v>1100</v>
      </c>
      <c r="C314" t="s">
        <v>1140</v>
      </c>
      <c r="D314" s="77">
        <v>5363</v>
      </c>
      <c r="E314" s="77">
        <v>0</v>
      </c>
      <c r="F314" s="77">
        <v>0</v>
      </c>
      <c r="G314" s="77">
        <v>31834</v>
      </c>
      <c r="H314" s="77">
        <v>31834</v>
      </c>
      <c r="I314" s="77">
        <v>0</v>
      </c>
      <c r="J314" s="77">
        <v>0</v>
      </c>
      <c r="K314" s="77">
        <v>0</v>
      </c>
      <c r="L314" s="77">
        <v>26240</v>
      </c>
      <c r="M314" s="77">
        <v>19750</v>
      </c>
      <c r="N314" s="77">
        <v>24720</v>
      </c>
      <c r="O314" s="77">
        <v>1520</v>
      </c>
      <c r="P314" s="77">
        <v>5370</v>
      </c>
      <c r="Q314" s="77">
        <v>3850</v>
      </c>
      <c r="R314" s="77">
        <v>0</v>
      </c>
      <c r="S314" s="188">
        <v>18990</v>
      </c>
      <c r="T314" s="188">
        <v>18990</v>
      </c>
      <c r="U314" s="77">
        <v>2503</v>
      </c>
      <c r="V314" s="77">
        <v>1651</v>
      </c>
      <c r="W314" s="77">
        <v>564</v>
      </c>
      <c r="X314" s="77">
        <v>1939</v>
      </c>
      <c r="Y314" s="77">
        <v>438</v>
      </c>
      <c r="Z314" s="77">
        <v>319</v>
      </c>
      <c r="AA314" s="77">
        <v>0</v>
      </c>
      <c r="AB314" s="77">
        <v>0</v>
      </c>
      <c r="AC314" s="188">
        <v>1323</v>
      </c>
      <c r="AD314" s="188">
        <v>0</v>
      </c>
      <c r="AE314" s="77">
        <v>23600</v>
      </c>
      <c r="AF314" s="77">
        <v>1029</v>
      </c>
      <c r="AG314" s="27">
        <v>0</v>
      </c>
      <c r="AH314" s="27">
        <v>0</v>
      </c>
      <c r="AI314" s="27">
        <v>0</v>
      </c>
      <c r="AJ314" s="27">
        <v>1029</v>
      </c>
      <c r="AK314" s="27">
        <v>868</v>
      </c>
      <c r="AL314" s="27">
        <v>1029</v>
      </c>
      <c r="AM314" s="27">
        <f t="shared" si="4"/>
        <v>0</v>
      </c>
      <c r="AN314" s="27">
        <v>0</v>
      </c>
      <c r="AO314" s="27">
        <v>0</v>
      </c>
      <c r="AP314" s="27">
        <v>5151</v>
      </c>
      <c r="AQ314" s="27">
        <v>5151</v>
      </c>
      <c r="AR314" s="27">
        <v>0</v>
      </c>
      <c r="AS314" s="190">
        <v>115646</v>
      </c>
      <c r="AT314" s="190">
        <v>20911</v>
      </c>
      <c r="AU314" s="190">
        <v>20911</v>
      </c>
    </row>
    <row r="315" spans="1:47" x14ac:dyDescent="0.2">
      <c r="A315" s="96" t="s">
        <v>1141</v>
      </c>
      <c r="B315" t="s">
        <v>1100</v>
      </c>
      <c r="C315" t="s">
        <v>1142</v>
      </c>
      <c r="D315" s="78">
        <v>5366</v>
      </c>
      <c r="E315" s="78">
        <v>0</v>
      </c>
      <c r="F315" s="82">
        <v>0</v>
      </c>
      <c r="G315" s="78">
        <v>27614</v>
      </c>
      <c r="H315" s="78">
        <v>27614</v>
      </c>
      <c r="I315" s="78">
        <v>0</v>
      </c>
      <c r="J315" s="78">
        <v>0</v>
      </c>
      <c r="K315" s="78">
        <v>0</v>
      </c>
      <c r="L315" s="78">
        <v>18780</v>
      </c>
      <c r="M315" s="78">
        <v>13600</v>
      </c>
      <c r="N315" s="78">
        <v>16400</v>
      </c>
      <c r="O315" s="78">
        <v>2380</v>
      </c>
      <c r="P315" s="78">
        <v>4990</v>
      </c>
      <c r="Q315" s="78">
        <v>2610</v>
      </c>
      <c r="R315" s="78">
        <v>0</v>
      </c>
      <c r="S315" s="187">
        <v>18170</v>
      </c>
      <c r="T315" s="187">
        <v>18170</v>
      </c>
      <c r="U315" s="78">
        <v>1808</v>
      </c>
      <c r="V315" s="78">
        <v>1130</v>
      </c>
      <c r="W315" s="78">
        <v>1351</v>
      </c>
      <c r="X315" s="78">
        <v>457</v>
      </c>
      <c r="Y315" s="78">
        <v>229</v>
      </c>
      <c r="Z315" s="78">
        <v>221</v>
      </c>
      <c r="AA315" s="78">
        <v>0</v>
      </c>
      <c r="AB315" s="78">
        <v>154</v>
      </c>
      <c r="AC315" s="187">
        <v>1254</v>
      </c>
      <c r="AD315" s="187">
        <v>0</v>
      </c>
      <c r="AE315" s="78">
        <v>16210</v>
      </c>
      <c r="AF315" s="78">
        <v>789</v>
      </c>
      <c r="AG315" s="104">
        <v>0</v>
      </c>
      <c r="AH315" s="104">
        <v>0</v>
      </c>
      <c r="AI315" s="104">
        <v>0</v>
      </c>
      <c r="AJ315" s="104">
        <v>789</v>
      </c>
      <c r="AK315" s="104">
        <v>0</v>
      </c>
      <c r="AL315" s="104">
        <v>0</v>
      </c>
      <c r="AM315" s="104">
        <f t="shared" si="4"/>
        <v>789</v>
      </c>
      <c r="AN315" s="104">
        <v>0</v>
      </c>
      <c r="AO315" s="104">
        <v>0</v>
      </c>
      <c r="AP315" s="104">
        <v>4484</v>
      </c>
      <c r="AQ315" s="104">
        <v>4484</v>
      </c>
      <c r="AR315" s="104">
        <v>0</v>
      </c>
      <c r="AS315" s="189">
        <v>101011</v>
      </c>
      <c r="AT315" s="189">
        <v>16497</v>
      </c>
      <c r="AU315" s="189">
        <v>16497</v>
      </c>
    </row>
    <row r="316" spans="1:47" x14ac:dyDescent="0.2">
      <c r="A316" s="96" t="s">
        <v>1143</v>
      </c>
      <c r="B316" t="s">
        <v>1100</v>
      </c>
      <c r="C316" t="s">
        <v>1144</v>
      </c>
      <c r="D316" s="77">
        <v>5368</v>
      </c>
      <c r="E316" s="77">
        <v>0</v>
      </c>
      <c r="F316" s="77">
        <v>0</v>
      </c>
      <c r="G316" s="77">
        <v>16523</v>
      </c>
      <c r="H316" s="77">
        <v>16523</v>
      </c>
      <c r="I316" s="77">
        <v>0</v>
      </c>
      <c r="J316" s="77">
        <v>0</v>
      </c>
      <c r="K316" s="77">
        <v>0</v>
      </c>
      <c r="L316" s="77">
        <v>8140</v>
      </c>
      <c r="M316" s="77">
        <v>3500</v>
      </c>
      <c r="N316" s="77">
        <v>5890</v>
      </c>
      <c r="O316" s="77">
        <v>2250</v>
      </c>
      <c r="P316" s="77">
        <v>0</v>
      </c>
      <c r="Q316" s="77">
        <v>0</v>
      </c>
      <c r="R316" s="77">
        <v>0</v>
      </c>
      <c r="S316" s="77">
        <v>0</v>
      </c>
      <c r="T316" s="77">
        <v>0</v>
      </c>
      <c r="U316" s="77">
        <v>916</v>
      </c>
      <c r="V316" s="77">
        <v>283</v>
      </c>
      <c r="W316" s="77">
        <v>116</v>
      </c>
      <c r="X316" s="77">
        <v>800</v>
      </c>
      <c r="Y316" s="77">
        <v>0</v>
      </c>
      <c r="Z316" s="77">
        <v>0</v>
      </c>
      <c r="AA316" s="77">
        <v>0</v>
      </c>
      <c r="AB316" s="77">
        <v>0</v>
      </c>
      <c r="AC316" s="77">
        <v>0</v>
      </c>
      <c r="AD316" s="77">
        <v>0</v>
      </c>
      <c r="AE316" s="77">
        <v>3000</v>
      </c>
      <c r="AF316" s="77">
        <v>789</v>
      </c>
      <c r="AG316" s="27">
        <v>0</v>
      </c>
      <c r="AH316" s="27">
        <v>0</v>
      </c>
      <c r="AI316" s="27">
        <v>0</v>
      </c>
      <c r="AJ316" s="27">
        <v>789</v>
      </c>
      <c r="AK316" s="27">
        <v>0</v>
      </c>
      <c r="AL316" s="27">
        <v>0</v>
      </c>
      <c r="AM316" s="27">
        <f t="shared" si="4"/>
        <v>789</v>
      </c>
      <c r="AN316" s="27">
        <v>0</v>
      </c>
      <c r="AO316" s="27">
        <v>0</v>
      </c>
      <c r="AP316" s="27">
        <v>2707</v>
      </c>
      <c r="AQ316" s="27">
        <v>2707</v>
      </c>
      <c r="AR316" s="27">
        <v>0</v>
      </c>
      <c r="AS316" s="190">
        <v>60170</v>
      </c>
      <c r="AT316" s="190">
        <v>7768</v>
      </c>
      <c r="AU316" s="190">
        <v>7768</v>
      </c>
    </row>
    <row r="317" spans="1:47" x14ac:dyDescent="0.2">
      <c r="A317" s="96" t="s">
        <v>1145</v>
      </c>
      <c r="B317" t="s">
        <v>1100</v>
      </c>
      <c r="C317" t="s">
        <v>1146</v>
      </c>
      <c r="D317" s="78">
        <v>5434</v>
      </c>
      <c r="E317" s="78">
        <v>0</v>
      </c>
      <c r="F317" s="82">
        <v>0</v>
      </c>
      <c r="G317" s="78">
        <v>82947</v>
      </c>
      <c r="H317" s="78">
        <v>33004</v>
      </c>
      <c r="I317" s="78">
        <v>49943</v>
      </c>
      <c r="J317" s="78">
        <v>49943</v>
      </c>
      <c r="K317" s="78">
        <v>0</v>
      </c>
      <c r="L317" s="78">
        <v>67580</v>
      </c>
      <c r="M317" s="78">
        <v>45080</v>
      </c>
      <c r="N317" s="78">
        <v>60000</v>
      </c>
      <c r="O317" s="78">
        <v>7580</v>
      </c>
      <c r="P317" s="78">
        <v>13880</v>
      </c>
      <c r="Q317" s="78">
        <v>6300</v>
      </c>
      <c r="R317" s="78">
        <v>0</v>
      </c>
      <c r="S317" s="187">
        <v>49810</v>
      </c>
      <c r="T317" s="187">
        <v>49810</v>
      </c>
      <c r="U317" s="78">
        <v>6698</v>
      </c>
      <c r="V317" s="78">
        <v>3725</v>
      </c>
      <c r="W317" s="78">
        <v>1498</v>
      </c>
      <c r="X317" s="78">
        <v>5200</v>
      </c>
      <c r="Y317" s="78">
        <v>1973</v>
      </c>
      <c r="Z317" s="78">
        <v>548</v>
      </c>
      <c r="AA317" s="78">
        <v>0</v>
      </c>
      <c r="AB317" s="78">
        <v>0</v>
      </c>
      <c r="AC317" s="187">
        <v>3363</v>
      </c>
      <c r="AD317" s="187">
        <v>0</v>
      </c>
      <c r="AE317" s="78">
        <v>51380</v>
      </c>
      <c r="AF317" s="78">
        <v>1269</v>
      </c>
      <c r="AG317" s="104">
        <v>0</v>
      </c>
      <c r="AH317" s="104">
        <v>0</v>
      </c>
      <c r="AI317" s="104">
        <v>0</v>
      </c>
      <c r="AJ317" s="104">
        <v>1269</v>
      </c>
      <c r="AK317" s="104">
        <v>0</v>
      </c>
      <c r="AL317" s="104">
        <v>0</v>
      </c>
      <c r="AM317" s="104">
        <f t="shared" si="4"/>
        <v>1269</v>
      </c>
      <c r="AN317" s="104">
        <v>0</v>
      </c>
      <c r="AO317" s="104">
        <v>0</v>
      </c>
      <c r="AP317" s="104">
        <v>12824</v>
      </c>
      <c r="AQ317" s="104">
        <v>12824</v>
      </c>
      <c r="AR317" s="104">
        <v>0</v>
      </c>
      <c r="AS317" s="189">
        <v>304573</v>
      </c>
      <c r="AT317" s="189">
        <v>69779</v>
      </c>
      <c r="AU317" s="189">
        <v>69779</v>
      </c>
    </row>
    <row r="318" spans="1:47" x14ac:dyDescent="0.2">
      <c r="A318" s="96" t="s">
        <v>1147</v>
      </c>
      <c r="B318" t="s">
        <v>1100</v>
      </c>
      <c r="C318" t="s">
        <v>1148</v>
      </c>
      <c r="D318" s="77">
        <v>5463</v>
      </c>
      <c r="E318" s="77">
        <v>0</v>
      </c>
      <c r="F318" s="77">
        <v>0</v>
      </c>
      <c r="G318" s="77">
        <v>63682</v>
      </c>
      <c r="H318" s="77">
        <v>52816</v>
      </c>
      <c r="I318" s="77">
        <v>10866</v>
      </c>
      <c r="J318" s="77">
        <v>10866</v>
      </c>
      <c r="K318" s="77">
        <v>0</v>
      </c>
      <c r="L318" s="77">
        <v>52375</v>
      </c>
      <c r="M318" s="77">
        <v>36110</v>
      </c>
      <c r="N318" s="77">
        <v>44500</v>
      </c>
      <c r="O318" s="77">
        <v>7875</v>
      </c>
      <c r="P318" s="77">
        <v>12075</v>
      </c>
      <c r="Q318" s="77">
        <v>4200</v>
      </c>
      <c r="R318" s="77">
        <v>0</v>
      </c>
      <c r="S318" s="188">
        <v>48555</v>
      </c>
      <c r="T318" s="188">
        <v>48555</v>
      </c>
      <c r="U318" s="77">
        <v>5135</v>
      </c>
      <c r="V318" s="77">
        <v>2996</v>
      </c>
      <c r="W318" s="77">
        <v>4275</v>
      </c>
      <c r="X318" s="77">
        <v>860</v>
      </c>
      <c r="Y318" s="77">
        <v>1230</v>
      </c>
      <c r="Z318" s="77">
        <v>370</v>
      </c>
      <c r="AA318" s="77">
        <v>0</v>
      </c>
      <c r="AB318" s="77">
        <v>645</v>
      </c>
      <c r="AC318" s="188">
        <v>3466</v>
      </c>
      <c r="AD318" s="188">
        <v>0</v>
      </c>
      <c r="AE318" s="77">
        <v>41820</v>
      </c>
      <c r="AF318" s="77">
        <v>1029</v>
      </c>
      <c r="AG318" s="27">
        <v>0</v>
      </c>
      <c r="AH318" s="27">
        <v>0</v>
      </c>
      <c r="AI318" s="27">
        <v>0</v>
      </c>
      <c r="AJ318" s="27">
        <v>1029</v>
      </c>
      <c r="AK318" s="27">
        <v>0</v>
      </c>
      <c r="AL318" s="27">
        <v>0</v>
      </c>
      <c r="AM318" s="27">
        <f t="shared" si="4"/>
        <v>1029</v>
      </c>
      <c r="AN318" s="27">
        <v>0</v>
      </c>
      <c r="AO318" s="27">
        <v>0</v>
      </c>
      <c r="AP318" s="27">
        <v>9872</v>
      </c>
      <c r="AQ318" s="27">
        <v>9872</v>
      </c>
      <c r="AR318" s="27">
        <v>0</v>
      </c>
      <c r="AS318" s="190">
        <v>233407</v>
      </c>
      <c r="AT318" s="190">
        <v>52017</v>
      </c>
      <c r="AU318" s="190">
        <v>52017</v>
      </c>
    </row>
    <row r="319" spans="1:47" x14ac:dyDescent="0.2">
      <c r="A319" s="96" t="s">
        <v>1149</v>
      </c>
      <c r="B319" t="s">
        <v>1100</v>
      </c>
      <c r="C319" t="s">
        <v>1150</v>
      </c>
      <c r="D319" s="78">
        <v>5464</v>
      </c>
      <c r="E319" s="78">
        <v>0</v>
      </c>
      <c r="F319" s="82">
        <v>0</v>
      </c>
      <c r="G319" s="78">
        <v>19816</v>
      </c>
      <c r="H319" s="78">
        <v>19816</v>
      </c>
      <c r="I319" s="78">
        <v>0</v>
      </c>
      <c r="J319" s="78">
        <v>0</v>
      </c>
      <c r="K319" s="78">
        <v>0</v>
      </c>
      <c r="L319" s="78">
        <v>10990</v>
      </c>
      <c r="M319" s="78">
        <v>7840</v>
      </c>
      <c r="N319" s="78">
        <v>10990</v>
      </c>
      <c r="O319" s="78">
        <v>0</v>
      </c>
      <c r="P319" s="78">
        <v>0</v>
      </c>
      <c r="Q319" s="78">
        <v>0</v>
      </c>
      <c r="R319" s="78">
        <v>0</v>
      </c>
      <c r="S319" s="187">
        <v>1360</v>
      </c>
      <c r="T319" s="187">
        <v>1360</v>
      </c>
      <c r="U319" s="78">
        <v>1064</v>
      </c>
      <c r="V319" s="78">
        <v>650</v>
      </c>
      <c r="W319" s="78">
        <v>507</v>
      </c>
      <c r="X319" s="78">
        <v>557</v>
      </c>
      <c r="Y319" s="78">
        <v>400</v>
      </c>
      <c r="Z319" s="78">
        <v>0</v>
      </c>
      <c r="AA319" s="78">
        <v>0</v>
      </c>
      <c r="AB319" s="78">
        <v>40</v>
      </c>
      <c r="AC319" s="78">
        <v>137</v>
      </c>
      <c r="AD319" s="78">
        <v>0</v>
      </c>
      <c r="AE319" s="78">
        <v>7550</v>
      </c>
      <c r="AF319" s="78">
        <v>789</v>
      </c>
      <c r="AG319" s="104">
        <v>0</v>
      </c>
      <c r="AH319" s="104">
        <v>0</v>
      </c>
      <c r="AI319" s="104">
        <v>0</v>
      </c>
      <c r="AJ319" s="104">
        <v>789</v>
      </c>
      <c r="AK319" s="104">
        <v>0</v>
      </c>
      <c r="AL319" s="104">
        <v>0</v>
      </c>
      <c r="AM319" s="104">
        <f t="shared" si="4"/>
        <v>789</v>
      </c>
      <c r="AN319" s="104">
        <v>0</v>
      </c>
      <c r="AO319" s="104">
        <v>0</v>
      </c>
      <c r="AP319" s="104">
        <v>3175</v>
      </c>
      <c r="AQ319" s="104">
        <v>3175</v>
      </c>
      <c r="AR319" s="104">
        <v>0</v>
      </c>
      <c r="AS319" s="189">
        <v>68348</v>
      </c>
      <c r="AT319" s="189">
        <v>9319</v>
      </c>
      <c r="AU319" s="189">
        <v>9319</v>
      </c>
    </row>
    <row r="320" spans="1:47" x14ac:dyDescent="0.2">
      <c r="A320" s="96" t="s">
        <v>1151</v>
      </c>
      <c r="B320" t="s">
        <v>1152</v>
      </c>
      <c r="C320">
        <v>0</v>
      </c>
      <c r="D320" s="77">
        <v>6000</v>
      </c>
      <c r="E320" s="77">
        <v>0</v>
      </c>
      <c r="F320" s="77">
        <v>0</v>
      </c>
      <c r="G320" s="77">
        <v>4858552</v>
      </c>
      <c r="H320" s="77">
        <v>4042362</v>
      </c>
      <c r="I320" s="77">
        <v>816190</v>
      </c>
      <c r="J320" s="77">
        <v>816190</v>
      </c>
      <c r="K320" s="77">
        <v>0</v>
      </c>
      <c r="L320" s="77">
        <v>0</v>
      </c>
      <c r="M320" s="77">
        <v>0</v>
      </c>
      <c r="N320" s="77">
        <v>0</v>
      </c>
      <c r="O320" s="77">
        <v>0</v>
      </c>
      <c r="P320" s="77">
        <v>0</v>
      </c>
      <c r="Q320" s="77">
        <v>0</v>
      </c>
      <c r="R320" s="77">
        <v>0</v>
      </c>
      <c r="S320" s="77">
        <v>0</v>
      </c>
      <c r="T320" s="77">
        <v>0</v>
      </c>
      <c r="U320" s="77">
        <v>0</v>
      </c>
      <c r="V320" s="77">
        <v>0</v>
      </c>
      <c r="W320" s="77">
        <v>0</v>
      </c>
      <c r="X320" s="77">
        <v>0</v>
      </c>
      <c r="Y320" s="77">
        <v>0</v>
      </c>
      <c r="Z320" s="77">
        <v>0</v>
      </c>
      <c r="AA320" s="77">
        <v>0</v>
      </c>
      <c r="AB320" s="77">
        <v>0</v>
      </c>
      <c r="AC320" s="77">
        <v>0</v>
      </c>
      <c r="AD320" s="77">
        <v>0</v>
      </c>
      <c r="AE320" s="77">
        <v>0</v>
      </c>
      <c r="AF320" s="77">
        <v>0</v>
      </c>
      <c r="AG320" s="27">
        <v>0</v>
      </c>
      <c r="AH320" s="27">
        <v>0</v>
      </c>
      <c r="AI320" s="27">
        <v>0</v>
      </c>
      <c r="AJ320" s="27">
        <v>0</v>
      </c>
      <c r="AK320" s="27">
        <v>0</v>
      </c>
      <c r="AL320" s="27">
        <v>0</v>
      </c>
      <c r="AM320" s="27">
        <f t="shared" si="4"/>
        <v>0</v>
      </c>
      <c r="AN320" s="27">
        <v>0</v>
      </c>
      <c r="AO320" s="27">
        <v>0</v>
      </c>
      <c r="AP320" s="27">
        <v>794779</v>
      </c>
      <c r="AQ320" s="27">
        <v>735810</v>
      </c>
      <c r="AR320" s="190">
        <v>58969</v>
      </c>
      <c r="AS320" s="190">
        <v>15531119</v>
      </c>
      <c r="AT320" s="27">
        <v>0</v>
      </c>
      <c r="AU320" s="27">
        <v>0</v>
      </c>
    </row>
    <row r="321" spans="1:47" x14ac:dyDescent="0.2">
      <c r="A321" s="96" t="s">
        <v>1153</v>
      </c>
      <c r="B321" t="s">
        <v>1152</v>
      </c>
      <c r="C321" t="s">
        <v>1154</v>
      </c>
      <c r="D321" s="78">
        <v>6201</v>
      </c>
      <c r="E321" s="78">
        <v>0</v>
      </c>
      <c r="F321" s="82">
        <v>0</v>
      </c>
      <c r="G321" s="78">
        <v>590324</v>
      </c>
      <c r="H321" s="78">
        <v>390129</v>
      </c>
      <c r="I321" s="78">
        <v>200195</v>
      </c>
      <c r="J321" s="78">
        <v>73568</v>
      </c>
      <c r="K321" s="187">
        <v>126627</v>
      </c>
      <c r="L321" s="78">
        <v>846385</v>
      </c>
      <c r="M321" s="78">
        <v>503270</v>
      </c>
      <c r="N321" s="78">
        <v>338900</v>
      </c>
      <c r="O321" s="78">
        <v>507485</v>
      </c>
      <c r="P321" s="78">
        <v>596275</v>
      </c>
      <c r="Q321" s="78">
        <v>88790</v>
      </c>
      <c r="R321" s="78">
        <v>0</v>
      </c>
      <c r="S321" s="187">
        <v>119955</v>
      </c>
      <c r="T321" s="187">
        <v>119955</v>
      </c>
      <c r="U321" s="78">
        <v>87861</v>
      </c>
      <c r="V321" s="78">
        <v>41688</v>
      </c>
      <c r="W321" s="78">
        <v>22916</v>
      </c>
      <c r="X321" s="78">
        <v>64945</v>
      </c>
      <c r="Y321" s="78">
        <v>66190</v>
      </c>
      <c r="Z321" s="78">
        <v>7412</v>
      </c>
      <c r="AA321" s="78">
        <v>0</v>
      </c>
      <c r="AB321" s="78">
        <v>24</v>
      </c>
      <c r="AC321" s="187">
        <v>2759</v>
      </c>
      <c r="AD321" s="187">
        <v>0</v>
      </c>
      <c r="AE321" s="78">
        <v>623740</v>
      </c>
      <c r="AF321" s="78">
        <v>7829</v>
      </c>
      <c r="AG321" s="104">
        <v>0</v>
      </c>
      <c r="AH321" s="104">
        <v>0</v>
      </c>
      <c r="AI321" s="104">
        <v>0</v>
      </c>
      <c r="AJ321" s="104">
        <v>7829</v>
      </c>
      <c r="AK321" s="104">
        <v>0</v>
      </c>
      <c r="AL321" s="104">
        <v>0</v>
      </c>
      <c r="AM321" s="104">
        <f t="shared" si="4"/>
        <v>7829</v>
      </c>
      <c r="AN321" s="104">
        <v>0</v>
      </c>
      <c r="AO321" s="104">
        <v>0</v>
      </c>
      <c r="AP321" s="104">
        <v>94375</v>
      </c>
      <c r="AQ321" s="104">
        <v>0</v>
      </c>
      <c r="AR321" s="189">
        <v>94375</v>
      </c>
      <c r="AS321" s="189">
        <v>2374566</v>
      </c>
      <c r="AT321" s="189">
        <v>884675</v>
      </c>
      <c r="AU321" s="189">
        <v>353786</v>
      </c>
    </row>
    <row r="322" spans="1:47" x14ac:dyDescent="0.2">
      <c r="A322" s="96" t="s">
        <v>1155</v>
      </c>
      <c r="B322" t="s">
        <v>1152</v>
      </c>
      <c r="C322" t="s">
        <v>1156</v>
      </c>
      <c r="D322" s="77">
        <v>6202</v>
      </c>
      <c r="E322" s="77">
        <v>0</v>
      </c>
      <c r="F322" s="77">
        <v>0</v>
      </c>
      <c r="G322" s="77">
        <v>247015</v>
      </c>
      <c r="H322" s="77">
        <v>96113</v>
      </c>
      <c r="I322" s="77">
        <v>150902</v>
      </c>
      <c r="J322" s="77">
        <v>150902</v>
      </c>
      <c r="K322" s="77">
        <v>0</v>
      </c>
      <c r="L322" s="77">
        <v>288020</v>
      </c>
      <c r="M322" s="77">
        <v>179700</v>
      </c>
      <c r="N322" s="77">
        <v>271800</v>
      </c>
      <c r="O322" s="77">
        <v>16220</v>
      </c>
      <c r="P322" s="77">
        <v>37540</v>
      </c>
      <c r="Q322" s="77">
        <v>21320</v>
      </c>
      <c r="R322" s="77">
        <v>0</v>
      </c>
      <c r="S322" s="188">
        <v>110640</v>
      </c>
      <c r="T322" s="188">
        <v>110640</v>
      </c>
      <c r="U322" s="77">
        <v>29387</v>
      </c>
      <c r="V322" s="77">
        <v>14885</v>
      </c>
      <c r="W322" s="77">
        <v>18022</v>
      </c>
      <c r="X322" s="77">
        <v>11365</v>
      </c>
      <c r="Y322" s="77">
        <v>13158</v>
      </c>
      <c r="Z322" s="77">
        <v>1793</v>
      </c>
      <c r="AA322" s="77">
        <v>0</v>
      </c>
      <c r="AB322" s="188">
        <v>6666</v>
      </c>
      <c r="AC322" s="188">
        <v>6666</v>
      </c>
      <c r="AD322" s="188">
        <v>0</v>
      </c>
      <c r="AE322" s="77">
        <v>211760</v>
      </c>
      <c r="AF322" s="77">
        <v>3189</v>
      </c>
      <c r="AG322" s="27">
        <v>0</v>
      </c>
      <c r="AH322" s="27">
        <v>0</v>
      </c>
      <c r="AI322" s="27">
        <v>0</v>
      </c>
      <c r="AJ322" s="27">
        <v>3189</v>
      </c>
      <c r="AK322" s="27">
        <v>0</v>
      </c>
      <c r="AL322" s="27">
        <v>0</v>
      </c>
      <c r="AM322" s="27">
        <f t="shared" si="4"/>
        <v>3189</v>
      </c>
      <c r="AN322" s="27">
        <v>0</v>
      </c>
      <c r="AO322" s="27">
        <v>0</v>
      </c>
      <c r="AP322" s="27">
        <v>37966</v>
      </c>
      <c r="AQ322" s="27">
        <v>0</v>
      </c>
      <c r="AR322" s="190">
        <v>37966</v>
      </c>
      <c r="AS322" s="190">
        <v>923951</v>
      </c>
      <c r="AT322" s="190">
        <v>290569</v>
      </c>
      <c r="AU322" s="190">
        <v>290569</v>
      </c>
    </row>
    <row r="323" spans="1:47" x14ac:dyDescent="0.2">
      <c r="A323" s="96" t="s">
        <v>1157</v>
      </c>
      <c r="B323" t="s">
        <v>1152</v>
      </c>
      <c r="C323" t="s">
        <v>1158</v>
      </c>
      <c r="D323" s="78">
        <v>6203</v>
      </c>
      <c r="E323" s="78">
        <v>0</v>
      </c>
      <c r="F323" s="82">
        <v>0</v>
      </c>
      <c r="G323" s="78">
        <v>398043</v>
      </c>
      <c r="H323" s="78">
        <v>250691</v>
      </c>
      <c r="I323" s="78">
        <v>147352</v>
      </c>
      <c r="J323" s="78">
        <v>144509</v>
      </c>
      <c r="K323" s="187">
        <v>2843</v>
      </c>
      <c r="L323" s="78">
        <v>428475</v>
      </c>
      <c r="M323" s="78">
        <v>263170</v>
      </c>
      <c r="N323" s="78">
        <v>397000</v>
      </c>
      <c r="O323" s="78">
        <v>31475</v>
      </c>
      <c r="P323" s="78">
        <v>96425</v>
      </c>
      <c r="Q323" s="78">
        <v>64950</v>
      </c>
      <c r="R323" s="78">
        <v>0</v>
      </c>
      <c r="S323" s="187">
        <v>204585</v>
      </c>
      <c r="T323" s="187">
        <v>204585</v>
      </c>
      <c r="U323" s="78">
        <v>44079</v>
      </c>
      <c r="V323" s="78">
        <v>21906</v>
      </c>
      <c r="W323" s="78">
        <v>9899</v>
      </c>
      <c r="X323" s="78">
        <v>34180</v>
      </c>
      <c r="Y323" s="78">
        <v>39537</v>
      </c>
      <c r="Z323" s="78">
        <v>5357</v>
      </c>
      <c r="AA323" s="78">
        <v>0</v>
      </c>
      <c r="AB323" s="187">
        <v>9834</v>
      </c>
      <c r="AC323" s="187">
        <v>14496</v>
      </c>
      <c r="AD323" s="187">
        <v>0</v>
      </c>
      <c r="AE323" s="78">
        <v>329960</v>
      </c>
      <c r="AF323" s="78">
        <v>4629</v>
      </c>
      <c r="AG323" s="104">
        <v>0</v>
      </c>
      <c r="AH323" s="104">
        <v>0</v>
      </c>
      <c r="AI323" s="104">
        <v>0</v>
      </c>
      <c r="AJ323" s="104">
        <v>4629</v>
      </c>
      <c r="AK323" s="104">
        <v>0</v>
      </c>
      <c r="AL323" s="104">
        <v>0</v>
      </c>
      <c r="AM323" s="104">
        <f t="shared" ref="AM323:AM386" si="5">IF(OR(AG323&lt;&gt;0,AL323&lt;&gt;0),0,AF323)</f>
        <v>4629</v>
      </c>
      <c r="AN323" s="104">
        <v>0</v>
      </c>
      <c r="AO323" s="104">
        <v>0</v>
      </c>
      <c r="AP323" s="104">
        <v>67215</v>
      </c>
      <c r="AQ323" s="104">
        <v>0</v>
      </c>
      <c r="AR323" s="189">
        <v>67215</v>
      </c>
      <c r="AS323" s="189">
        <v>1552761</v>
      </c>
      <c r="AT323" s="189">
        <v>476112</v>
      </c>
      <c r="AU323" s="189">
        <v>476112</v>
      </c>
    </row>
    <row r="324" spans="1:47" x14ac:dyDescent="0.2">
      <c r="A324" s="96" t="s">
        <v>1159</v>
      </c>
      <c r="B324" t="s">
        <v>1152</v>
      </c>
      <c r="C324" t="s">
        <v>1160</v>
      </c>
      <c r="D324" s="77">
        <v>6204</v>
      </c>
      <c r="E324" s="77">
        <v>0</v>
      </c>
      <c r="F324" s="77">
        <v>0</v>
      </c>
      <c r="G324" s="77">
        <v>316786</v>
      </c>
      <c r="H324" s="77">
        <v>95528</v>
      </c>
      <c r="I324" s="77">
        <v>221258</v>
      </c>
      <c r="J324" s="77">
        <v>221258</v>
      </c>
      <c r="K324" s="77">
        <v>0</v>
      </c>
      <c r="L324" s="77">
        <v>395285</v>
      </c>
      <c r="M324" s="77">
        <v>260070</v>
      </c>
      <c r="N324" s="77">
        <v>395000</v>
      </c>
      <c r="O324" s="77">
        <v>285</v>
      </c>
      <c r="P324" s="77">
        <v>54075</v>
      </c>
      <c r="Q324" s="77">
        <v>53790</v>
      </c>
      <c r="R324" s="77">
        <v>0</v>
      </c>
      <c r="S324" s="188">
        <v>157965</v>
      </c>
      <c r="T324" s="188">
        <v>157965</v>
      </c>
      <c r="U324" s="77">
        <v>39683</v>
      </c>
      <c r="V324" s="77">
        <v>21551</v>
      </c>
      <c r="W324" s="77">
        <v>7140</v>
      </c>
      <c r="X324" s="77">
        <v>32543</v>
      </c>
      <c r="Y324" s="77">
        <v>22717</v>
      </c>
      <c r="Z324" s="77">
        <v>4514</v>
      </c>
      <c r="AA324" s="77">
        <v>0</v>
      </c>
      <c r="AB324" s="77">
        <v>0</v>
      </c>
      <c r="AC324" s="188">
        <v>10034</v>
      </c>
      <c r="AD324" s="188">
        <v>0</v>
      </c>
      <c r="AE324" s="77">
        <v>319130</v>
      </c>
      <c r="AF324" s="77">
        <v>3909</v>
      </c>
      <c r="AG324" s="27">
        <v>0</v>
      </c>
      <c r="AH324" s="27">
        <v>0</v>
      </c>
      <c r="AI324" s="27">
        <v>0</v>
      </c>
      <c r="AJ324" s="27">
        <v>3909</v>
      </c>
      <c r="AK324" s="27">
        <v>0</v>
      </c>
      <c r="AL324" s="27">
        <v>0</v>
      </c>
      <c r="AM324" s="27">
        <f t="shared" si="5"/>
        <v>3909</v>
      </c>
      <c r="AN324" s="27">
        <v>0</v>
      </c>
      <c r="AO324" s="27">
        <v>0</v>
      </c>
      <c r="AP324" s="27">
        <v>53493</v>
      </c>
      <c r="AQ324" s="27">
        <v>14448</v>
      </c>
      <c r="AR324" s="190">
        <v>39045</v>
      </c>
      <c r="AS324" s="190">
        <v>1254648</v>
      </c>
      <c r="AT324" s="190">
        <v>379158</v>
      </c>
      <c r="AU324" s="190">
        <v>0</v>
      </c>
    </row>
    <row r="325" spans="1:47" x14ac:dyDescent="0.2">
      <c r="A325" s="96" t="s">
        <v>1161</v>
      </c>
      <c r="B325" t="s">
        <v>1152</v>
      </c>
      <c r="C325" t="s">
        <v>1162</v>
      </c>
      <c r="D325" s="78">
        <v>6205</v>
      </c>
      <c r="E325" s="78">
        <v>0</v>
      </c>
      <c r="F325" s="82">
        <v>0</v>
      </c>
      <c r="G325" s="78">
        <v>116170</v>
      </c>
      <c r="H325" s="78">
        <v>22000</v>
      </c>
      <c r="I325" s="78">
        <v>94170</v>
      </c>
      <c r="J325" s="78">
        <v>48541</v>
      </c>
      <c r="K325" s="187">
        <v>45629</v>
      </c>
      <c r="L325" s="78">
        <v>128795</v>
      </c>
      <c r="M325" s="78">
        <v>83310</v>
      </c>
      <c r="N325" s="78">
        <v>128795</v>
      </c>
      <c r="O325" s="78">
        <v>0</v>
      </c>
      <c r="P325" s="78">
        <v>6570</v>
      </c>
      <c r="Q325" s="78">
        <v>6570</v>
      </c>
      <c r="R325" s="78">
        <v>0</v>
      </c>
      <c r="S325" s="187">
        <v>64035</v>
      </c>
      <c r="T325" s="187">
        <v>64035</v>
      </c>
      <c r="U325" s="78">
        <v>12940</v>
      </c>
      <c r="V325" s="78">
        <v>6856</v>
      </c>
      <c r="W325" s="78">
        <v>4622</v>
      </c>
      <c r="X325" s="78">
        <v>8318</v>
      </c>
      <c r="Y325" s="78">
        <v>8882</v>
      </c>
      <c r="Z325" s="78">
        <v>564</v>
      </c>
      <c r="AA325" s="78">
        <v>0</v>
      </c>
      <c r="AB325" s="187">
        <v>2480</v>
      </c>
      <c r="AC325" s="187">
        <v>4833</v>
      </c>
      <c r="AD325" s="187">
        <v>0</v>
      </c>
      <c r="AE325" s="78">
        <v>98970</v>
      </c>
      <c r="AF325" s="78">
        <v>1989</v>
      </c>
      <c r="AG325" s="104">
        <v>0</v>
      </c>
      <c r="AH325" s="104">
        <v>0</v>
      </c>
      <c r="AI325" s="104">
        <v>0</v>
      </c>
      <c r="AJ325" s="104">
        <v>1989</v>
      </c>
      <c r="AK325" s="104">
        <v>0</v>
      </c>
      <c r="AL325" s="104">
        <v>0</v>
      </c>
      <c r="AM325" s="104">
        <f t="shared" si="5"/>
        <v>1989</v>
      </c>
      <c r="AN325" s="104">
        <v>0</v>
      </c>
      <c r="AO325" s="104">
        <v>0</v>
      </c>
      <c r="AP325" s="104">
        <v>18821</v>
      </c>
      <c r="AQ325" s="104">
        <v>0</v>
      </c>
      <c r="AR325" s="189">
        <v>18821</v>
      </c>
      <c r="AS325" s="189">
        <v>447897</v>
      </c>
      <c r="AT325" s="189">
        <v>127467</v>
      </c>
      <c r="AU325" s="189">
        <v>127467</v>
      </c>
    </row>
    <row r="326" spans="1:47" x14ac:dyDescent="0.2">
      <c r="A326" s="96" t="s">
        <v>1163</v>
      </c>
      <c r="B326" t="s">
        <v>1152</v>
      </c>
      <c r="C326" t="s">
        <v>1164</v>
      </c>
      <c r="D326" s="77">
        <v>6206</v>
      </c>
      <c r="E326" s="77">
        <v>0</v>
      </c>
      <c r="F326" s="77">
        <v>0</v>
      </c>
      <c r="G326" s="77">
        <v>134161</v>
      </c>
      <c r="H326" s="77">
        <v>34220</v>
      </c>
      <c r="I326" s="77">
        <v>99941</v>
      </c>
      <c r="J326" s="77">
        <v>99941</v>
      </c>
      <c r="K326" s="77">
        <v>0</v>
      </c>
      <c r="L326" s="77">
        <v>121245</v>
      </c>
      <c r="M326" s="77">
        <v>65500</v>
      </c>
      <c r="N326" s="77">
        <v>82800</v>
      </c>
      <c r="O326" s="77">
        <v>38445</v>
      </c>
      <c r="P326" s="77">
        <v>50635</v>
      </c>
      <c r="Q326" s="77">
        <v>12190</v>
      </c>
      <c r="R326" s="77">
        <v>0</v>
      </c>
      <c r="S326" s="188">
        <v>65415</v>
      </c>
      <c r="T326" s="188">
        <v>65415</v>
      </c>
      <c r="U326" s="77">
        <v>12903</v>
      </c>
      <c r="V326" s="77">
        <v>5400</v>
      </c>
      <c r="W326" s="77">
        <v>5975</v>
      </c>
      <c r="X326" s="77">
        <v>6928</v>
      </c>
      <c r="Y326" s="77">
        <v>7976</v>
      </c>
      <c r="Z326" s="77">
        <v>1048</v>
      </c>
      <c r="AA326" s="77">
        <v>0</v>
      </c>
      <c r="AB326" s="188">
        <v>1362</v>
      </c>
      <c r="AC326" s="188">
        <v>3998</v>
      </c>
      <c r="AD326" s="188">
        <v>0</v>
      </c>
      <c r="AE326" s="77">
        <v>79010</v>
      </c>
      <c r="AF326" s="77">
        <v>1530</v>
      </c>
      <c r="AG326" s="27">
        <v>1530</v>
      </c>
      <c r="AH326" s="27">
        <v>1530</v>
      </c>
      <c r="AI326" s="27">
        <v>0</v>
      </c>
      <c r="AJ326" s="27">
        <v>0</v>
      </c>
      <c r="AK326" s="27">
        <v>0</v>
      </c>
      <c r="AL326" s="27">
        <v>0</v>
      </c>
      <c r="AM326" s="27">
        <f t="shared" si="5"/>
        <v>0</v>
      </c>
      <c r="AN326" s="27">
        <v>0</v>
      </c>
      <c r="AO326" s="27">
        <v>0</v>
      </c>
      <c r="AP326" s="27">
        <v>21675</v>
      </c>
      <c r="AQ326" s="27">
        <v>21675</v>
      </c>
      <c r="AR326" s="27">
        <v>0</v>
      </c>
      <c r="AS326" s="190">
        <v>520858</v>
      </c>
      <c r="AT326" s="190">
        <v>160565</v>
      </c>
      <c r="AU326" s="190">
        <v>160565</v>
      </c>
    </row>
    <row r="327" spans="1:47" x14ac:dyDescent="0.2">
      <c r="A327" s="96" t="s">
        <v>1165</v>
      </c>
      <c r="B327" t="s">
        <v>1152</v>
      </c>
      <c r="C327" t="s">
        <v>1166</v>
      </c>
      <c r="D327" s="78">
        <v>6207</v>
      </c>
      <c r="E327" s="78">
        <v>0</v>
      </c>
      <c r="F327" s="82">
        <v>0</v>
      </c>
      <c r="G327" s="78">
        <v>101157</v>
      </c>
      <c r="H327" s="78">
        <v>9340</v>
      </c>
      <c r="I327" s="78">
        <v>91817</v>
      </c>
      <c r="J327" s="78">
        <v>91817</v>
      </c>
      <c r="K327" s="78">
        <v>0</v>
      </c>
      <c r="L327" s="78">
        <v>108885</v>
      </c>
      <c r="M327" s="78">
        <v>70650</v>
      </c>
      <c r="N327" s="78">
        <v>96000</v>
      </c>
      <c r="O327" s="78">
        <v>12885</v>
      </c>
      <c r="P327" s="78">
        <v>24645</v>
      </c>
      <c r="Q327" s="78">
        <v>11760</v>
      </c>
      <c r="R327" s="78">
        <v>0</v>
      </c>
      <c r="S327" s="187">
        <v>49845</v>
      </c>
      <c r="T327" s="187">
        <v>49845</v>
      </c>
      <c r="U327" s="78">
        <v>10953</v>
      </c>
      <c r="V327" s="78">
        <v>5841</v>
      </c>
      <c r="W327" s="78">
        <v>5000</v>
      </c>
      <c r="X327" s="78">
        <v>5953</v>
      </c>
      <c r="Y327" s="78">
        <v>6953</v>
      </c>
      <c r="Z327" s="78">
        <v>1000</v>
      </c>
      <c r="AA327" s="78">
        <v>0</v>
      </c>
      <c r="AB327" s="187">
        <v>1772</v>
      </c>
      <c r="AC327" s="187">
        <v>3178</v>
      </c>
      <c r="AD327" s="187">
        <v>0</v>
      </c>
      <c r="AE327" s="78">
        <v>82840</v>
      </c>
      <c r="AF327" s="78">
        <v>1749</v>
      </c>
      <c r="AG327" s="104">
        <v>0</v>
      </c>
      <c r="AH327" s="104">
        <v>0</v>
      </c>
      <c r="AI327" s="104">
        <v>0</v>
      </c>
      <c r="AJ327" s="104">
        <v>1749</v>
      </c>
      <c r="AK327" s="104">
        <v>0</v>
      </c>
      <c r="AL327" s="104">
        <v>0</v>
      </c>
      <c r="AM327" s="104">
        <f t="shared" si="5"/>
        <v>1749</v>
      </c>
      <c r="AN327" s="104">
        <v>0</v>
      </c>
      <c r="AO327" s="104">
        <v>0</v>
      </c>
      <c r="AP327" s="104">
        <v>16353</v>
      </c>
      <c r="AQ327" s="104">
        <v>0</v>
      </c>
      <c r="AR327" s="189">
        <v>16353</v>
      </c>
      <c r="AS327" s="189">
        <v>395197</v>
      </c>
      <c r="AT327" s="189">
        <v>113050</v>
      </c>
      <c r="AU327" s="189">
        <v>113050</v>
      </c>
    </row>
    <row r="328" spans="1:47" x14ac:dyDescent="0.2">
      <c r="A328" s="96" t="s">
        <v>1167</v>
      </c>
      <c r="B328" t="s">
        <v>1152</v>
      </c>
      <c r="C328" t="s">
        <v>1168</v>
      </c>
      <c r="D328" s="77">
        <v>6208</v>
      </c>
      <c r="E328" s="77">
        <v>0</v>
      </c>
      <c r="F328" s="77">
        <v>0</v>
      </c>
      <c r="G328" s="77">
        <v>95153</v>
      </c>
      <c r="H328" s="77">
        <v>0</v>
      </c>
      <c r="I328" s="77">
        <v>95153</v>
      </c>
      <c r="J328" s="77">
        <v>95153</v>
      </c>
      <c r="K328" s="77">
        <v>0</v>
      </c>
      <c r="L328" s="77">
        <v>72635</v>
      </c>
      <c r="M328" s="77">
        <v>43730</v>
      </c>
      <c r="N328" s="77">
        <v>60790</v>
      </c>
      <c r="O328" s="77">
        <v>11845</v>
      </c>
      <c r="P328" s="77">
        <v>22115</v>
      </c>
      <c r="Q328" s="77">
        <v>10270</v>
      </c>
      <c r="R328" s="77">
        <v>0</v>
      </c>
      <c r="S328" s="188">
        <v>55385</v>
      </c>
      <c r="T328" s="188">
        <v>55385</v>
      </c>
      <c r="U328" s="77">
        <v>7478</v>
      </c>
      <c r="V328" s="77">
        <v>3626</v>
      </c>
      <c r="W328" s="77">
        <v>1526</v>
      </c>
      <c r="X328" s="77">
        <v>5952</v>
      </c>
      <c r="Y328" s="77">
        <v>6816</v>
      </c>
      <c r="Z328" s="77">
        <v>864</v>
      </c>
      <c r="AA328" s="77">
        <v>0</v>
      </c>
      <c r="AB328" s="188">
        <v>3664</v>
      </c>
      <c r="AC328" s="188">
        <v>3685</v>
      </c>
      <c r="AD328" s="188">
        <v>0</v>
      </c>
      <c r="AE328" s="77">
        <v>52020</v>
      </c>
      <c r="AF328" s="77">
        <v>1509</v>
      </c>
      <c r="AG328" s="27">
        <v>0</v>
      </c>
      <c r="AH328" s="27">
        <v>0</v>
      </c>
      <c r="AI328" s="27">
        <v>0</v>
      </c>
      <c r="AJ328" s="27">
        <v>1509</v>
      </c>
      <c r="AK328" s="27">
        <v>0</v>
      </c>
      <c r="AL328" s="27">
        <v>0</v>
      </c>
      <c r="AM328" s="27">
        <f t="shared" si="5"/>
        <v>1509</v>
      </c>
      <c r="AN328" s="27">
        <v>0</v>
      </c>
      <c r="AO328" s="27">
        <v>0</v>
      </c>
      <c r="AP328" s="27">
        <v>14911</v>
      </c>
      <c r="AQ328" s="27">
        <v>14911</v>
      </c>
      <c r="AR328" s="27">
        <v>0</v>
      </c>
      <c r="AS328" s="190">
        <v>361552</v>
      </c>
      <c r="AT328" s="190">
        <v>92769</v>
      </c>
      <c r="AU328" s="190">
        <v>92769</v>
      </c>
    </row>
    <row r="329" spans="1:47" x14ac:dyDescent="0.2">
      <c r="A329" s="96" t="s">
        <v>1169</v>
      </c>
      <c r="B329" t="s">
        <v>1152</v>
      </c>
      <c r="C329" t="s">
        <v>1170</v>
      </c>
      <c r="D329" s="78">
        <v>6209</v>
      </c>
      <c r="E329" s="78">
        <v>0</v>
      </c>
      <c r="F329" s="82">
        <v>0</v>
      </c>
      <c r="G329" s="78">
        <v>98402</v>
      </c>
      <c r="H329" s="78">
        <v>58402</v>
      </c>
      <c r="I329" s="78">
        <v>40000</v>
      </c>
      <c r="J329" s="78">
        <v>40000</v>
      </c>
      <c r="K329" s="78">
        <v>0</v>
      </c>
      <c r="L329" s="78">
        <v>89650</v>
      </c>
      <c r="M329" s="78">
        <v>54120</v>
      </c>
      <c r="N329" s="78">
        <v>80000</v>
      </c>
      <c r="O329" s="78">
        <v>9650</v>
      </c>
      <c r="P329" s="78">
        <v>23490</v>
      </c>
      <c r="Q329" s="78">
        <v>13840</v>
      </c>
      <c r="R329" s="78">
        <v>0</v>
      </c>
      <c r="S329" s="187">
        <v>48760</v>
      </c>
      <c r="T329" s="187">
        <v>48760</v>
      </c>
      <c r="U329" s="78">
        <v>9244</v>
      </c>
      <c r="V329" s="78">
        <v>4483</v>
      </c>
      <c r="W329" s="78">
        <v>6625</v>
      </c>
      <c r="X329" s="78">
        <v>2619</v>
      </c>
      <c r="Y329" s="78">
        <v>3764</v>
      </c>
      <c r="Z329" s="78">
        <v>1145</v>
      </c>
      <c r="AA329" s="78">
        <v>0</v>
      </c>
      <c r="AB329" s="187">
        <v>3624</v>
      </c>
      <c r="AC329" s="187">
        <v>3624</v>
      </c>
      <c r="AD329" s="187">
        <v>0</v>
      </c>
      <c r="AE329" s="78">
        <v>67960</v>
      </c>
      <c r="AF329" s="78">
        <v>1050</v>
      </c>
      <c r="AG329" s="104">
        <v>0</v>
      </c>
      <c r="AH329" s="104">
        <v>0</v>
      </c>
      <c r="AI329" s="104">
        <v>0</v>
      </c>
      <c r="AJ329" s="104">
        <v>1050</v>
      </c>
      <c r="AK329" s="104">
        <v>0</v>
      </c>
      <c r="AL329" s="104">
        <v>0</v>
      </c>
      <c r="AM329" s="104">
        <f t="shared" si="5"/>
        <v>1050</v>
      </c>
      <c r="AN329" s="104">
        <v>0</v>
      </c>
      <c r="AO329" s="104">
        <v>0</v>
      </c>
      <c r="AP329" s="104">
        <v>15331</v>
      </c>
      <c r="AQ329" s="104">
        <v>7000</v>
      </c>
      <c r="AR329" s="189">
        <v>8331</v>
      </c>
      <c r="AS329" s="189">
        <v>379282</v>
      </c>
      <c r="AT329" s="189">
        <v>105987</v>
      </c>
      <c r="AU329" s="189">
        <v>105987</v>
      </c>
    </row>
    <row r="330" spans="1:47" x14ac:dyDescent="0.2">
      <c r="A330" s="96" t="s">
        <v>1171</v>
      </c>
      <c r="B330" t="s">
        <v>1152</v>
      </c>
      <c r="C330" t="s">
        <v>1172</v>
      </c>
      <c r="D330" s="77">
        <v>6210</v>
      </c>
      <c r="E330" s="77">
        <v>0</v>
      </c>
      <c r="F330" s="77">
        <v>0</v>
      </c>
      <c r="G330" s="77">
        <v>178825</v>
      </c>
      <c r="H330" s="77">
        <v>178825</v>
      </c>
      <c r="I330" s="77">
        <v>0</v>
      </c>
      <c r="J330" s="77">
        <v>0</v>
      </c>
      <c r="K330" s="77">
        <v>0</v>
      </c>
      <c r="L330" s="77">
        <v>192480</v>
      </c>
      <c r="M330" s="77">
        <v>106940</v>
      </c>
      <c r="N330" s="77">
        <v>164000</v>
      </c>
      <c r="O330" s="77">
        <v>28480</v>
      </c>
      <c r="P330" s="77">
        <v>45460</v>
      </c>
      <c r="Q330" s="77">
        <v>16980</v>
      </c>
      <c r="R330" s="77">
        <v>0</v>
      </c>
      <c r="S330" s="188">
        <v>82700</v>
      </c>
      <c r="T330" s="188">
        <v>82700</v>
      </c>
      <c r="U330" s="77">
        <v>20330</v>
      </c>
      <c r="V330" s="77">
        <v>8828</v>
      </c>
      <c r="W330" s="77">
        <v>5108</v>
      </c>
      <c r="X330" s="77">
        <v>15222</v>
      </c>
      <c r="Y330" s="77">
        <v>15755</v>
      </c>
      <c r="Z330" s="77">
        <v>1405</v>
      </c>
      <c r="AA330" s="77">
        <v>0</v>
      </c>
      <c r="AB330" s="77">
        <v>0</v>
      </c>
      <c r="AC330" s="188">
        <v>5719</v>
      </c>
      <c r="AD330" s="188">
        <v>0</v>
      </c>
      <c r="AE330" s="77">
        <v>130270</v>
      </c>
      <c r="AF330" s="77">
        <v>2469</v>
      </c>
      <c r="AG330" s="27">
        <v>0</v>
      </c>
      <c r="AH330" s="27">
        <v>0</v>
      </c>
      <c r="AI330" s="27">
        <v>0</v>
      </c>
      <c r="AJ330" s="27">
        <v>2469</v>
      </c>
      <c r="AK330" s="27">
        <v>0</v>
      </c>
      <c r="AL330" s="27">
        <v>0</v>
      </c>
      <c r="AM330" s="27">
        <f t="shared" si="5"/>
        <v>2469</v>
      </c>
      <c r="AN330" s="27">
        <v>0</v>
      </c>
      <c r="AO330" s="27">
        <v>0</v>
      </c>
      <c r="AP330" s="27">
        <v>28766</v>
      </c>
      <c r="AQ330" s="27">
        <v>0</v>
      </c>
      <c r="AR330" s="190">
        <v>28766</v>
      </c>
      <c r="AS330" s="190">
        <v>709290</v>
      </c>
      <c r="AT330" s="190">
        <v>236192</v>
      </c>
      <c r="AU330" s="190">
        <v>236192</v>
      </c>
    </row>
    <row r="331" spans="1:47" x14ac:dyDescent="0.2">
      <c r="A331" s="96" t="s">
        <v>1173</v>
      </c>
      <c r="B331" t="s">
        <v>1152</v>
      </c>
      <c r="C331" t="s">
        <v>1174</v>
      </c>
      <c r="D331" s="78">
        <v>6211</v>
      </c>
      <c r="E331" s="78">
        <v>0</v>
      </c>
      <c r="F331" s="82">
        <v>0</v>
      </c>
      <c r="G331" s="78">
        <v>132420</v>
      </c>
      <c r="H331" s="78">
        <v>132420</v>
      </c>
      <c r="I331" s="78">
        <v>0</v>
      </c>
      <c r="J331" s="78">
        <v>0</v>
      </c>
      <c r="K331" s="78">
        <v>0</v>
      </c>
      <c r="L331" s="78">
        <v>142215</v>
      </c>
      <c r="M331" s="78">
        <v>74730</v>
      </c>
      <c r="N331" s="78">
        <v>96600</v>
      </c>
      <c r="O331" s="78">
        <v>45615</v>
      </c>
      <c r="P331" s="78">
        <v>59315</v>
      </c>
      <c r="Q331" s="78">
        <v>13700</v>
      </c>
      <c r="R331" s="78">
        <v>0</v>
      </c>
      <c r="S331" s="187">
        <v>112695</v>
      </c>
      <c r="T331" s="187">
        <v>112695</v>
      </c>
      <c r="U331" s="78">
        <v>15221</v>
      </c>
      <c r="V331" s="78">
        <v>6116</v>
      </c>
      <c r="W331" s="78">
        <v>3172</v>
      </c>
      <c r="X331" s="78">
        <v>12049</v>
      </c>
      <c r="Y331" s="78">
        <v>8958</v>
      </c>
      <c r="Z331" s="78">
        <v>1157</v>
      </c>
      <c r="AA331" s="78">
        <v>0</v>
      </c>
      <c r="AB331" s="78">
        <v>0</v>
      </c>
      <c r="AC331" s="187">
        <v>7824</v>
      </c>
      <c r="AD331" s="187">
        <v>0</v>
      </c>
      <c r="AE331" s="78">
        <v>88430</v>
      </c>
      <c r="AF331" s="78">
        <v>2469</v>
      </c>
      <c r="AG331" s="104">
        <v>0</v>
      </c>
      <c r="AH331" s="104">
        <v>0</v>
      </c>
      <c r="AI331" s="104">
        <v>0</v>
      </c>
      <c r="AJ331" s="104">
        <v>2469</v>
      </c>
      <c r="AK331" s="104">
        <v>0</v>
      </c>
      <c r="AL331" s="104">
        <v>0</v>
      </c>
      <c r="AM331" s="104">
        <f t="shared" si="5"/>
        <v>2469</v>
      </c>
      <c r="AN331" s="104">
        <v>0</v>
      </c>
      <c r="AO331" s="104">
        <v>0</v>
      </c>
      <c r="AP331" s="104">
        <v>21295</v>
      </c>
      <c r="AQ331" s="104">
        <v>21295</v>
      </c>
      <c r="AR331" s="104">
        <v>0</v>
      </c>
      <c r="AS331" s="189">
        <v>529833</v>
      </c>
      <c r="AT331" s="189">
        <v>176960</v>
      </c>
      <c r="AU331" s="189">
        <v>176960</v>
      </c>
    </row>
    <row r="332" spans="1:47" x14ac:dyDescent="0.2">
      <c r="A332" s="96" t="s">
        <v>1175</v>
      </c>
      <c r="B332" t="s">
        <v>1152</v>
      </c>
      <c r="C332" t="s">
        <v>1176</v>
      </c>
      <c r="D332" s="77">
        <v>6212</v>
      </c>
      <c r="E332" s="77">
        <v>0</v>
      </c>
      <c r="F332" s="77">
        <v>0</v>
      </c>
      <c r="G332" s="77">
        <v>69394</v>
      </c>
      <c r="H332" s="77">
        <v>9000</v>
      </c>
      <c r="I332" s="77">
        <v>60394</v>
      </c>
      <c r="J332" s="77">
        <v>60394</v>
      </c>
      <c r="K332" s="77">
        <v>0</v>
      </c>
      <c r="L332" s="77">
        <v>51745</v>
      </c>
      <c r="M332" s="77">
        <v>33710</v>
      </c>
      <c r="N332" s="77">
        <v>0</v>
      </c>
      <c r="O332" s="77">
        <v>51745</v>
      </c>
      <c r="P332" s="77">
        <v>56985</v>
      </c>
      <c r="Q332" s="77">
        <v>5240</v>
      </c>
      <c r="R332" s="77">
        <v>0</v>
      </c>
      <c r="S332" s="188">
        <v>38725</v>
      </c>
      <c r="T332" s="188">
        <v>38725</v>
      </c>
      <c r="U332" s="77">
        <v>5162</v>
      </c>
      <c r="V332" s="77">
        <v>2783</v>
      </c>
      <c r="W332" s="77">
        <v>500</v>
      </c>
      <c r="X332" s="77">
        <v>4662</v>
      </c>
      <c r="Y332" s="77">
        <v>5117</v>
      </c>
      <c r="Z332" s="77">
        <v>455</v>
      </c>
      <c r="AA332" s="77">
        <v>0</v>
      </c>
      <c r="AB332" s="188">
        <v>2848</v>
      </c>
      <c r="AC332" s="188">
        <v>2848</v>
      </c>
      <c r="AD332" s="188">
        <v>0</v>
      </c>
      <c r="AE332" s="77">
        <v>39910</v>
      </c>
      <c r="AF332" s="77">
        <v>1269</v>
      </c>
      <c r="AG332" s="27">
        <v>0</v>
      </c>
      <c r="AH332" s="27">
        <v>0</v>
      </c>
      <c r="AI332" s="27">
        <v>0</v>
      </c>
      <c r="AJ332" s="27">
        <v>1269</v>
      </c>
      <c r="AK332" s="27">
        <v>0</v>
      </c>
      <c r="AL332" s="27">
        <v>0</v>
      </c>
      <c r="AM332" s="27">
        <f t="shared" si="5"/>
        <v>1269</v>
      </c>
      <c r="AN332" s="27">
        <v>0</v>
      </c>
      <c r="AO332" s="27">
        <v>0</v>
      </c>
      <c r="AP332" s="27">
        <v>11298</v>
      </c>
      <c r="AQ332" s="27">
        <v>11298</v>
      </c>
      <c r="AR332" s="27">
        <v>0</v>
      </c>
      <c r="AS332" s="190">
        <v>267559</v>
      </c>
      <c r="AT332" s="190">
        <v>62336</v>
      </c>
      <c r="AU332" s="190">
        <v>62336</v>
      </c>
    </row>
    <row r="333" spans="1:47" x14ac:dyDescent="0.2">
      <c r="A333" s="96" t="s">
        <v>1177</v>
      </c>
      <c r="B333" t="s">
        <v>1152</v>
      </c>
      <c r="C333" t="s">
        <v>1178</v>
      </c>
      <c r="D333" s="78">
        <v>6213</v>
      </c>
      <c r="E333" s="78">
        <v>0</v>
      </c>
      <c r="F333" s="82">
        <v>0</v>
      </c>
      <c r="G333" s="78">
        <v>111363</v>
      </c>
      <c r="H333" s="78">
        <v>111363</v>
      </c>
      <c r="I333" s="78">
        <v>0</v>
      </c>
      <c r="J333" s="78">
        <v>0</v>
      </c>
      <c r="K333" s="78">
        <v>0</v>
      </c>
      <c r="L333" s="78">
        <v>103625</v>
      </c>
      <c r="M333" s="78">
        <v>62710</v>
      </c>
      <c r="N333" s="78">
        <v>79800</v>
      </c>
      <c r="O333" s="78">
        <v>23825</v>
      </c>
      <c r="P333" s="78">
        <v>30135</v>
      </c>
      <c r="Q333" s="78">
        <v>6310</v>
      </c>
      <c r="R333" s="78">
        <v>0</v>
      </c>
      <c r="S333" s="187">
        <v>57225</v>
      </c>
      <c r="T333" s="187">
        <v>57225</v>
      </c>
      <c r="U333" s="78">
        <v>10673</v>
      </c>
      <c r="V333" s="78">
        <v>5186</v>
      </c>
      <c r="W333" s="78">
        <v>3574</v>
      </c>
      <c r="X333" s="78">
        <v>7099</v>
      </c>
      <c r="Y333" s="78">
        <v>5480</v>
      </c>
      <c r="Z333" s="78">
        <v>549</v>
      </c>
      <c r="AA333" s="78">
        <v>0</v>
      </c>
      <c r="AB333" s="78">
        <v>0</v>
      </c>
      <c r="AC333" s="187">
        <v>3534</v>
      </c>
      <c r="AD333" s="187">
        <v>0</v>
      </c>
      <c r="AE333" s="78">
        <v>74450</v>
      </c>
      <c r="AF333" s="78">
        <v>1749</v>
      </c>
      <c r="AG333" s="104">
        <v>0</v>
      </c>
      <c r="AH333" s="104">
        <v>0</v>
      </c>
      <c r="AI333" s="104">
        <v>0</v>
      </c>
      <c r="AJ333" s="104">
        <v>1749</v>
      </c>
      <c r="AK333" s="104">
        <v>0</v>
      </c>
      <c r="AL333" s="104">
        <v>0</v>
      </c>
      <c r="AM333" s="104">
        <f t="shared" si="5"/>
        <v>1749</v>
      </c>
      <c r="AN333" s="104">
        <v>0</v>
      </c>
      <c r="AO333" s="104">
        <v>0</v>
      </c>
      <c r="AP333" s="104">
        <v>18030</v>
      </c>
      <c r="AQ333" s="104">
        <v>18030</v>
      </c>
      <c r="AR333" s="104">
        <v>0</v>
      </c>
      <c r="AS333" s="189">
        <v>420832</v>
      </c>
      <c r="AT333" s="189">
        <v>119619</v>
      </c>
      <c r="AU333" s="189">
        <v>119619</v>
      </c>
    </row>
    <row r="334" spans="1:47" x14ac:dyDescent="0.2">
      <c r="A334" s="96" t="s">
        <v>1179</v>
      </c>
      <c r="B334" t="s">
        <v>1152</v>
      </c>
      <c r="C334" t="s">
        <v>1180</v>
      </c>
      <c r="D334" s="77">
        <v>6301</v>
      </c>
      <c r="E334" s="77">
        <v>0</v>
      </c>
      <c r="F334" s="77">
        <v>0</v>
      </c>
      <c r="G334" s="77">
        <v>49304</v>
      </c>
      <c r="H334" s="77">
        <v>49304</v>
      </c>
      <c r="I334" s="77">
        <v>0</v>
      </c>
      <c r="J334" s="77">
        <v>0</v>
      </c>
      <c r="K334" s="77">
        <v>0</v>
      </c>
      <c r="L334" s="77">
        <v>42840</v>
      </c>
      <c r="M334" s="77">
        <v>24380</v>
      </c>
      <c r="N334" s="77">
        <v>35000</v>
      </c>
      <c r="O334" s="77">
        <v>7840</v>
      </c>
      <c r="P334" s="77">
        <v>11480</v>
      </c>
      <c r="Q334" s="77">
        <v>3640</v>
      </c>
      <c r="R334" s="77">
        <v>0</v>
      </c>
      <c r="S334" s="77">
        <v>0</v>
      </c>
      <c r="T334" s="77">
        <v>0</v>
      </c>
      <c r="U334" s="77">
        <v>4485</v>
      </c>
      <c r="V334" s="77">
        <v>2010</v>
      </c>
      <c r="W334" s="77">
        <v>4485</v>
      </c>
      <c r="X334" s="77">
        <v>0</v>
      </c>
      <c r="Y334" s="77">
        <v>323</v>
      </c>
      <c r="Z334" s="77">
        <v>323</v>
      </c>
      <c r="AA334" s="77">
        <v>0</v>
      </c>
      <c r="AB334" s="188">
        <v>1400</v>
      </c>
      <c r="AC334" s="188">
        <v>1400</v>
      </c>
      <c r="AD334" s="188">
        <v>0</v>
      </c>
      <c r="AE334" s="77">
        <v>28400</v>
      </c>
      <c r="AF334" s="77">
        <v>1029</v>
      </c>
      <c r="AG334" s="27">
        <v>0</v>
      </c>
      <c r="AH334" s="27">
        <v>0</v>
      </c>
      <c r="AI334" s="27">
        <v>0</v>
      </c>
      <c r="AJ334" s="27">
        <v>1029</v>
      </c>
      <c r="AK334" s="27">
        <v>0</v>
      </c>
      <c r="AL334" s="27">
        <v>0</v>
      </c>
      <c r="AM334" s="27">
        <f t="shared" si="5"/>
        <v>1029</v>
      </c>
      <c r="AN334" s="27">
        <v>0</v>
      </c>
      <c r="AO334" s="27">
        <v>0</v>
      </c>
      <c r="AP334" s="27">
        <v>7977</v>
      </c>
      <c r="AQ334" s="27">
        <v>0</v>
      </c>
      <c r="AR334" s="190">
        <v>7977</v>
      </c>
      <c r="AS334" s="190">
        <v>190138</v>
      </c>
      <c r="AT334" s="190">
        <v>56241</v>
      </c>
      <c r="AU334" s="190">
        <v>56241</v>
      </c>
    </row>
    <row r="335" spans="1:47" x14ac:dyDescent="0.2">
      <c r="A335" s="96" t="s">
        <v>1181</v>
      </c>
      <c r="B335" t="s">
        <v>1152</v>
      </c>
      <c r="C335" t="s">
        <v>1182</v>
      </c>
      <c r="D335" s="78">
        <v>6302</v>
      </c>
      <c r="E335" s="78">
        <v>0</v>
      </c>
      <c r="F335" s="82">
        <v>0</v>
      </c>
      <c r="G335" s="78">
        <v>41929</v>
      </c>
      <c r="H335" s="78">
        <v>41929</v>
      </c>
      <c r="I335" s="78">
        <v>0</v>
      </c>
      <c r="J335" s="78">
        <v>0</v>
      </c>
      <c r="K335" s="78">
        <v>0</v>
      </c>
      <c r="L335" s="78">
        <v>33320</v>
      </c>
      <c r="M335" s="78">
        <v>18660</v>
      </c>
      <c r="N335" s="78">
        <v>25300</v>
      </c>
      <c r="O335" s="78">
        <v>8020</v>
      </c>
      <c r="P335" s="78">
        <v>8020</v>
      </c>
      <c r="Q335" s="78">
        <v>0</v>
      </c>
      <c r="R335" s="78">
        <v>0</v>
      </c>
      <c r="S335" s="187">
        <v>15050</v>
      </c>
      <c r="T335" s="187">
        <v>15050</v>
      </c>
      <c r="U335" s="78">
        <v>3521</v>
      </c>
      <c r="V335" s="78">
        <v>1550</v>
      </c>
      <c r="W335" s="78">
        <v>1330</v>
      </c>
      <c r="X335" s="78">
        <v>2191</v>
      </c>
      <c r="Y335" s="78">
        <v>2190</v>
      </c>
      <c r="Z335" s="78">
        <v>0</v>
      </c>
      <c r="AA335" s="78">
        <v>0</v>
      </c>
      <c r="AB335" s="78">
        <v>1</v>
      </c>
      <c r="AC335" s="78">
        <v>822</v>
      </c>
      <c r="AD335" s="78">
        <v>0</v>
      </c>
      <c r="AE335" s="78">
        <v>22460</v>
      </c>
      <c r="AF335" s="78">
        <v>1029</v>
      </c>
      <c r="AG335" s="104">
        <v>0</v>
      </c>
      <c r="AH335" s="104">
        <v>0</v>
      </c>
      <c r="AI335" s="104">
        <v>0</v>
      </c>
      <c r="AJ335" s="104">
        <v>1029</v>
      </c>
      <c r="AK335" s="104">
        <v>0</v>
      </c>
      <c r="AL335" s="104">
        <v>0</v>
      </c>
      <c r="AM335" s="104">
        <f t="shared" si="5"/>
        <v>1029</v>
      </c>
      <c r="AN335" s="104">
        <v>0</v>
      </c>
      <c r="AO335" s="104">
        <v>0</v>
      </c>
      <c r="AP335" s="104">
        <v>6803</v>
      </c>
      <c r="AQ335" s="104">
        <v>0</v>
      </c>
      <c r="AR335" s="189">
        <v>6803</v>
      </c>
      <c r="AS335" s="189">
        <v>159388</v>
      </c>
      <c r="AT335" s="189">
        <v>43351</v>
      </c>
      <c r="AU335" s="189">
        <v>43351</v>
      </c>
    </row>
    <row r="336" spans="1:47" x14ac:dyDescent="0.2">
      <c r="A336" s="96" t="s">
        <v>1183</v>
      </c>
      <c r="B336" t="s">
        <v>1152</v>
      </c>
      <c r="C336" t="s">
        <v>1184</v>
      </c>
      <c r="D336" s="77">
        <v>6321</v>
      </c>
      <c r="E336" s="77">
        <v>0</v>
      </c>
      <c r="F336" s="77">
        <v>0</v>
      </c>
      <c r="G336" s="77">
        <v>65960</v>
      </c>
      <c r="H336" s="77">
        <v>57064</v>
      </c>
      <c r="I336" s="77">
        <v>8896</v>
      </c>
      <c r="J336" s="77">
        <v>8896</v>
      </c>
      <c r="K336" s="77">
        <v>0</v>
      </c>
      <c r="L336" s="77">
        <v>56190</v>
      </c>
      <c r="M336" s="77">
        <v>32630</v>
      </c>
      <c r="N336" s="77">
        <v>47400</v>
      </c>
      <c r="O336" s="77">
        <v>8790</v>
      </c>
      <c r="P336" s="77">
        <v>13920</v>
      </c>
      <c r="Q336" s="77">
        <v>5130</v>
      </c>
      <c r="R336" s="77">
        <v>0</v>
      </c>
      <c r="S336" s="188">
        <v>34790</v>
      </c>
      <c r="T336" s="188">
        <v>34790</v>
      </c>
      <c r="U336" s="77">
        <v>5844</v>
      </c>
      <c r="V336" s="77">
        <v>2688</v>
      </c>
      <c r="W336" s="77">
        <v>5648</v>
      </c>
      <c r="X336" s="77">
        <v>196</v>
      </c>
      <c r="Y336" s="77">
        <v>626</v>
      </c>
      <c r="Z336" s="77">
        <v>430</v>
      </c>
      <c r="AA336" s="77">
        <v>0</v>
      </c>
      <c r="AB336" s="188">
        <v>2323</v>
      </c>
      <c r="AC336" s="188">
        <v>2355</v>
      </c>
      <c r="AD336" s="188">
        <v>0</v>
      </c>
      <c r="AE336" s="77">
        <v>38280</v>
      </c>
      <c r="AF336" s="77">
        <v>1269</v>
      </c>
      <c r="AG336" s="27">
        <v>0</v>
      </c>
      <c r="AH336" s="27">
        <v>0</v>
      </c>
      <c r="AI336" s="27">
        <v>0</v>
      </c>
      <c r="AJ336" s="27">
        <v>1269</v>
      </c>
      <c r="AK336" s="27">
        <v>0</v>
      </c>
      <c r="AL336" s="27">
        <v>0</v>
      </c>
      <c r="AM336" s="27">
        <f t="shared" si="5"/>
        <v>1269</v>
      </c>
      <c r="AN336" s="27">
        <v>0</v>
      </c>
      <c r="AO336" s="27">
        <v>0</v>
      </c>
      <c r="AP336" s="27">
        <v>10671</v>
      </c>
      <c r="AQ336" s="27">
        <v>10671</v>
      </c>
      <c r="AR336" s="27">
        <v>0</v>
      </c>
      <c r="AS336" s="190">
        <v>257145</v>
      </c>
      <c r="AT336" s="190">
        <v>71630</v>
      </c>
      <c r="AU336" s="190">
        <v>71630</v>
      </c>
    </row>
    <row r="337" spans="1:47" x14ac:dyDescent="0.2">
      <c r="A337" s="96" t="s">
        <v>1185</v>
      </c>
      <c r="B337" t="s">
        <v>1152</v>
      </c>
      <c r="C337" t="s">
        <v>1186</v>
      </c>
      <c r="D337" s="78">
        <v>6322</v>
      </c>
      <c r="E337" s="78">
        <v>0</v>
      </c>
      <c r="F337" s="82">
        <v>0</v>
      </c>
      <c r="G337" s="78">
        <v>30089</v>
      </c>
      <c r="H337" s="78">
        <v>17089</v>
      </c>
      <c r="I337" s="78">
        <v>13000</v>
      </c>
      <c r="J337" s="78">
        <v>13000</v>
      </c>
      <c r="K337" s="78">
        <v>0</v>
      </c>
      <c r="L337" s="78">
        <v>18325</v>
      </c>
      <c r="M337" s="78">
        <v>12230</v>
      </c>
      <c r="N337" s="78">
        <v>18325</v>
      </c>
      <c r="O337" s="78">
        <v>0</v>
      </c>
      <c r="P337" s="78">
        <v>0</v>
      </c>
      <c r="Q337" s="78">
        <v>1400</v>
      </c>
      <c r="R337" s="78">
        <v>0</v>
      </c>
      <c r="S337" s="187">
        <v>14375</v>
      </c>
      <c r="T337" s="187">
        <v>12975</v>
      </c>
      <c r="U337" s="78">
        <v>1823</v>
      </c>
      <c r="V337" s="78">
        <v>1016</v>
      </c>
      <c r="W337" s="78">
        <v>1500</v>
      </c>
      <c r="X337" s="78">
        <v>323</v>
      </c>
      <c r="Y337" s="78">
        <v>445</v>
      </c>
      <c r="Z337" s="78">
        <v>122</v>
      </c>
      <c r="AA337" s="78">
        <v>0</v>
      </c>
      <c r="AB337" s="187">
        <v>1037</v>
      </c>
      <c r="AC337" s="187">
        <v>1037</v>
      </c>
      <c r="AD337" s="187">
        <v>0</v>
      </c>
      <c r="AE337" s="78">
        <v>14230</v>
      </c>
      <c r="AF337" s="78">
        <v>789</v>
      </c>
      <c r="AG337" s="104">
        <v>0</v>
      </c>
      <c r="AH337" s="104">
        <v>0</v>
      </c>
      <c r="AI337" s="104">
        <v>0</v>
      </c>
      <c r="AJ337" s="104">
        <v>789</v>
      </c>
      <c r="AK337" s="104">
        <v>0</v>
      </c>
      <c r="AL337" s="104">
        <v>0</v>
      </c>
      <c r="AM337" s="104">
        <f t="shared" si="5"/>
        <v>789</v>
      </c>
      <c r="AN337" s="104">
        <v>0</v>
      </c>
      <c r="AO337" s="104">
        <v>0</v>
      </c>
      <c r="AP337" s="104">
        <v>4824</v>
      </c>
      <c r="AQ337" s="104">
        <v>4824</v>
      </c>
      <c r="AR337" s="104">
        <v>0</v>
      </c>
      <c r="AS337" s="189">
        <v>108319</v>
      </c>
      <c r="AT337" s="189">
        <v>19220</v>
      </c>
      <c r="AU337" s="189">
        <v>19220</v>
      </c>
    </row>
    <row r="338" spans="1:47" x14ac:dyDescent="0.2">
      <c r="A338" s="96" t="s">
        <v>1187</v>
      </c>
      <c r="B338" t="s">
        <v>1152</v>
      </c>
      <c r="C338" t="s">
        <v>1188</v>
      </c>
      <c r="D338" s="77">
        <v>6323</v>
      </c>
      <c r="E338" s="77">
        <v>0</v>
      </c>
      <c r="F338" s="77">
        <v>0</v>
      </c>
      <c r="G338" s="77">
        <v>37508</v>
      </c>
      <c r="H338" s="77">
        <v>37508</v>
      </c>
      <c r="I338" s="77">
        <v>0</v>
      </c>
      <c r="J338" s="77">
        <v>0</v>
      </c>
      <c r="K338" s="77">
        <v>0</v>
      </c>
      <c r="L338" s="77">
        <v>25465</v>
      </c>
      <c r="M338" s="77">
        <v>17940</v>
      </c>
      <c r="N338" s="77">
        <v>24700</v>
      </c>
      <c r="O338" s="77">
        <v>765</v>
      </c>
      <c r="P338" s="77">
        <v>3755</v>
      </c>
      <c r="Q338" s="77">
        <v>2990</v>
      </c>
      <c r="R338" s="77">
        <v>0</v>
      </c>
      <c r="S338" s="77">
        <v>655</v>
      </c>
      <c r="T338" s="77">
        <v>655</v>
      </c>
      <c r="U338" s="77">
        <v>2478</v>
      </c>
      <c r="V338" s="77">
        <v>1485</v>
      </c>
      <c r="W338" s="77">
        <v>2478</v>
      </c>
      <c r="X338" s="77">
        <v>0</v>
      </c>
      <c r="Y338" s="77">
        <v>258</v>
      </c>
      <c r="Z338" s="77">
        <v>258</v>
      </c>
      <c r="AA338" s="77">
        <v>0</v>
      </c>
      <c r="AB338" s="77">
        <v>0</v>
      </c>
      <c r="AC338" s="77">
        <v>0</v>
      </c>
      <c r="AD338" s="77">
        <v>0</v>
      </c>
      <c r="AE338" s="77">
        <v>20970</v>
      </c>
      <c r="AF338" s="77">
        <v>789</v>
      </c>
      <c r="AG338" s="27">
        <v>0</v>
      </c>
      <c r="AH338" s="27">
        <v>0</v>
      </c>
      <c r="AI338" s="27">
        <v>0</v>
      </c>
      <c r="AJ338" s="27">
        <v>789</v>
      </c>
      <c r="AK338" s="27">
        <v>0</v>
      </c>
      <c r="AL338" s="27">
        <v>0</v>
      </c>
      <c r="AM338" s="27">
        <f t="shared" si="5"/>
        <v>789</v>
      </c>
      <c r="AN338" s="27">
        <v>0</v>
      </c>
      <c r="AO338" s="27">
        <v>0</v>
      </c>
      <c r="AP338" s="27">
        <v>6146</v>
      </c>
      <c r="AQ338" s="27">
        <v>6146</v>
      </c>
      <c r="AR338" s="27">
        <v>0</v>
      </c>
      <c r="AS338" s="190">
        <v>142733</v>
      </c>
      <c r="AT338" s="190">
        <v>27062</v>
      </c>
      <c r="AU338" s="190">
        <v>27062</v>
      </c>
    </row>
    <row r="339" spans="1:47" x14ac:dyDescent="0.2">
      <c r="A339" s="96" t="s">
        <v>1189</v>
      </c>
      <c r="B339" t="s">
        <v>1152</v>
      </c>
      <c r="C339" t="s">
        <v>1190</v>
      </c>
      <c r="D339" s="78">
        <v>6324</v>
      </c>
      <c r="E339" s="78">
        <v>0</v>
      </c>
      <c r="F339" s="82">
        <v>0</v>
      </c>
      <c r="G339" s="78">
        <v>40700</v>
      </c>
      <c r="H339" s="78">
        <v>0</v>
      </c>
      <c r="I339" s="78">
        <v>40700</v>
      </c>
      <c r="J339" s="78">
        <v>40700</v>
      </c>
      <c r="K339" s="78">
        <v>0</v>
      </c>
      <c r="L339" s="78">
        <v>28530</v>
      </c>
      <c r="M339" s="78">
        <v>18850</v>
      </c>
      <c r="N339" s="78">
        <v>24800</v>
      </c>
      <c r="O339" s="78">
        <v>3730</v>
      </c>
      <c r="P339" s="78">
        <v>4650</v>
      </c>
      <c r="Q339" s="78">
        <v>920</v>
      </c>
      <c r="R339" s="78">
        <v>0</v>
      </c>
      <c r="S339" s="187">
        <v>5630</v>
      </c>
      <c r="T339" s="187">
        <v>5630</v>
      </c>
      <c r="U339" s="78">
        <v>2850</v>
      </c>
      <c r="V339" s="78">
        <v>1563</v>
      </c>
      <c r="W339" s="78">
        <v>1800</v>
      </c>
      <c r="X339" s="78">
        <v>1050</v>
      </c>
      <c r="Y339" s="78">
        <v>0</v>
      </c>
      <c r="Z339" s="78">
        <v>85</v>
      </c>
      <c r="AA339" s="78">
        <v>0</v>
      </c>
      <c r="AB339" s="78">
        <v>0</v>
      </c>
      <c r="AC339" s="78">
        <v>286</v>
      </c>
      <c r="AD339" s="78">
        <v>0</v>
      </c>
      <c r="AE339" s="78">
        <v>21370</v>
      </c>
      <c r="AF339" s="78">
        <v>1029</v>
      </c>
      <c r="AG339" s="104">
        <v>0</v>
      </c>
      <c r="AH339" s="104">
        <v>0</v>
      </c>
      <c r="AI339" s="104">
        <v>0</v>
      </c>
      <c r="AJ339" s="104">
        <v>1029</v>
      </c>
      <c r="AK339" s="104">
        <v>0</v>
      </c>
      <c r="AL339" s="104">
        <v>0</v>
      </c>
      <c r="AM339" s="104">
        <f t="shared" si="5"/>
        <v>1029</v>
      </c>
      <c r="AN339" s="104">
        <v>0</v>
      </c>
      <c r="AO339" s="104">
        <v>0</v>
      </c>
      <c r="AP339" s="104">
        <v>6657</v>
      </c>
      <c r="AQ339" s="104">
        <v>6657</v>
      </c>
      <c r="AR339" s="104">
        <v>0</v>
      </c>
      <c r="AS339" s="189">
        <v>155857</v>
      </c>
      <c r="AT339" s="189">
        <v>31509</v>
      </c>
      <c r="AU339" s="189">
        <v>31509</v>
      </c>
    </row>
    <row r="340" spans="1:47" x14ac:dyDescent="0.2">
      <c r="A340" s="96" t="s">
        <v>1191</v>
      </c>
      <c r="B340" t="s">
        <v>1152</v>
      </c>
      <c r="C340" t="s">
        <v>1192</v>
      </c>
      <c r="D340" s="77">
        <v>6341</v>
      </c>
      <c r="E340" s="77">
        <v>0</v>
      </c>
      <c r="F340" s="77">
        <v>0</v>
      </c>
      <c r="G340" s="77">
        <v>38205</v>
      </c>
      <c r="H340" s="77">
        <v>38205</v>
      </c>
      <c r="I340" s="77">
        <v>0</v>
      </c>
      <c r="J340" s="77">
        <v>0</v>
      </c>
      <c r="K340" s="77">
        <v>0</v>
      </c>
      <c r="L340" s="77">
        <v>21895</v>
      </c>
      <c r="M340" s="77">
        <v>13930</v>
      </c>
      <c r="N340" s="77">
        <v>19940</v>
      </c>
      <c r="O340" s="77">
        <v>1955</v>
      </c>
      <c r="P340" s="77">
        <v>4035</v>
      </c>
      <c r="Q340" s="77">
        <v>2080</v>
      </c>
      <c r="R340" s="77">
        <v>0</v>
      </c>
      <c r="S340" s="188">
        <v>10145</v>
      </c>
      <c r="T340" s="188">
        <v>10145</v>
      </c>
      <c r="U340" s="77">
        <v>2206</v>
      </c>
      <c r="V340" s="77">
        <v>1153</v>
      </c>
      <c r="W340" s="77">
        <v>1070</v>
      </c>
      <c r="X340" s="77">
        <v>1136</v>
      </c>
      <c r="Y340" s="77">
        <v>1311</v>
      </c>
      <c r="Z340" s="77">
        <v>175</v>
      </c>
      <c r="AA340" s="77">
        <v>0</v>
      </c>
      <c r="AB340" s="77">
        <v>0</v>
      </c>
      <c r="AC340" s="77">
        <v>771</v>
      </c>
      <c r="AD340" s="77">
        <v>0</v>
      </c>
      <c r="AE340" s="77">
        <v>16600</v>
      </c>
      <c r="AF340" s="77">
        <v>789</v>
      </c>
      <c r="AG340" s="27">
        <v>0</v>
      </c>
      <c r="AH340" s="27">
        <v>0</v>
      </c>
      <c r="AI340" s="27">
        <v>0</v>
      </c>
      <c r="AJ340" s="27">
        <v>789</v>
      </c>
      <c r="AK340" s="27">
        <v>0</v>
      </c>
      <c r="AL340" s="27">
        <v>0</v>
      </c>
      <c r="AM340" s="27">
        <f t="shared" si="5"/>
        <v>789</v>
      </c>
      <c r="AN340" s="27">
        <v>0</v>
      </c>
      <c r="AO340" s="27">
        <v>0</v>
      </c>
      <c r="AP340" s="27">
        <v>6261</v>
      </c>
      <c r="AQ340" s="27">
        <v>0</v>
      </c>
      <c r="AR340" s="190">
        <v>6261</v>
      </c>
      <c r="AS340" s="190">
        <v>144795</v>
      </c>
      <c r="AT340" s="190">
        <v>27491</v>
      </c>
      <c r="AU340" s="190">
        <v>27491</v>
      </c>
    </row>
    <row r="341" spans="1:47" x14ac:dyDescent="0.2">
      <c r="A341" s="96" t="s">
        <v>1193</v>
      </c>
      <c r="B341" t="s">
        <v>1152</v>
      </c>
      <c r="C341" t="s">
        <v>1194</v>
      </c>
      <c r="D341" s="78">
        <v>6361</v>
      </c>
      <c r="E341" s="78">
        <v>0</v>
      </c>
      <c r="F341" s="82">
        <v>0</v>
      </c>
      <c r="G341" s="78">
        <v>32070</v>
      </c>
      <c r="H341" s="78">
        <v>32070</v>
      </c>
      <c r="I341" s="78">
        <v>0</v>
      </c>
      <c r="J341" s="78">
        <v>0</v>
      </c>
      <c r="K341" s="78">
        <v>0</v>
      </c>
      <c r="L341" s="78">
        <v>16435</v>
      </c>
      <c r="M341" s="78">
        <v>10180</v>
      </c>
      <c r="N341" s="78">
        <v>14300</v>
      </c>
      <c r="O341" s="78">
        <v>2135</v>
      </c>
      <c r="P341" s="78">
        <v>4695</v>
      </c>
      <c r="Q341" s="78">
        <v>2560</v>
      </c>
      <c r="R341" s="78">
        <v>0</v>
      </c>
      <c r="S341" s="187">
        <v>14105</v>
      </c>
      <c r="T341" s="187">
        <v>14105</v>
      </c>
      <c r="U341" s="78">
        <v>1666</v>
      </c>
      <c r="V341" s="78">
        <v>835</v>
      </c>
      <c r="W341" s="78">
        <v>1388</v>
      </c>
      <c r="X341" s="78">
        <v>278</v>
      </c>
      <c r="Y341" s="78">
        <v>491</v>
      </c>
      <c r="Z341" s="78">
        <v>213</v>
      </c>
      <c r="AA341" s="78">
        <v>0</v>
      </c>
      <c r="AB341" s="78">
        <v>934</v>
      </c>
      <c r="AC341" s="78">
        <v>934</v>
      </c>
      <c r="AD341" s="78">
        <v>0</v>
      </c>
      <c r="AE341" s="78">
        <v>12680</v>
      </c>
      <c r="AF341" s="78">
        <v>789</v>
      </c>
      <c r="AG341" s="104">
        <v>0</v>
      </c>
      <c r="AH341" s="104">
        <v>0</v>
      </c>
      <c r="AI341" s="104">
        <v>0</v>
      </c>
      <c r="AJ341" s="104">
        <v>789</v>
      </c>
      <c r="AK341" s="104">
        <v>0</v>
      </c>
      <c r="AL341" s="104">
        <v>0</v>
      </c>
      <c r="AM341" s="104">
        <f t="shared" si="5"/>
        <v>789</v>
      </c>
      <c r="AN341" s="104">
        <v>0</v>
      </c>
      <c r="AO341" s="104">
        <v>0</v>
      </c>
      <c r="AP341" s="104">
        <v>5138</v>
      </c>
      <c r="AQ341" s="104">
        <v>0</v>
      </c>
      <c r="AR341" s="189">
        <v>5138</v>
      </c>
      <c r="AS341" s="189">
        <v>119950</v>
      </c>
      <c r="AT341" s="189">
        <v>20798</v>
      </c>
      <c r="AU341" s="189">
        <v>20798</v>
      </c>
    </row>
    <row r="342" spans="1:47" x14ac:dyDescent="0.2">
      <c r="A342" s="96" t="s">
        <v>1195</v>
      </c>
      <c r="B342" t="s">
        <v>1152</v>
      </c>
      <c r="C342" t="s">
        <v>1196</v>
      </c>
      <c r="D342" s="77">
        <v>6362</v>
      </c>
      <c r="E342" s="77">
        <v>0</v>
      </c>
      <c r="F342" s="77">
        <v>0</v>
      </c>
      <c r="G342" s="77">
        <v>45681</v>
      </c>
      <c r="H342" s="77">
        <v>20666</v>
      </c>
      <c r="I342" s="77">
        <v>25015</v>
      </c>
      <c r="J342" s="77">
        <v>25015</v>
      </c>
      <c r="K342" s="77">
        <v>0</v>
      </c>
      <c r="L342" s="77">
        <v>28900</v>
      </c>
      <c r="M342" s="77">
        <v>19090</v>
      </c>
      <c r="N342" s="77">
        <v>28900</v>
      </c>
      <c r="O342" s="77">
        <v>0</v>
      </c>
      <c r="P342" s="77">
        <v>3710</v>
      </c>
      <c r="Q342" s="77">
        <v>3710</v>
      </c>
      <c r="R342" s="77">
        <v>0</v>
      </c>
      <c r="S342" s="188">
        <v>24970</v>
      </c>
      <c r="T342" s="188">
        <v>24970</v>
      </c>
      <c r="U342" s="77">
        <v>2869</v>
      </c>
      <c r="V342" s="77">
        <v>1573</v>
      </c>
      <c r="W342" s="77">
        <v>2869</v>
      </c>
      <c r="X342" s="77">
        <v>0</v>
      </c>
      <c r="Y342" s="77">
        <v>315</v>
      </c>
      <c r="Z342" s="77">
        <v>315</v>
      </c>
      <c r="AA342" s="77">
        <v>0</v>
      </c>
      <c r="AB342" s="188">
        <v>1629</v>
      </c>
      <c r="AC342" s="188">
        <v>1953</v>
      </c>
      <c r="AD342" s="188">
        <v>0</v>
      </c>
      <c r="AE342" s="77">
        <v>22800</v>
      </c>
      <c r="AF342" s="77">
        <v>1029</v>
      </c>
      <c r="AG342" s="27">
        <v>0</v>
      </c>
      <c r="AH342" s="27">
        <v>0</v>
      </c>
      <c r="AI342" s="27">
        <v>0</v>
      </c>
      <c r="AJ342" s="27">
        <v>1029</v>
      </c>
      <c r="AK342" s="27">
        <v>0</v>
      </c>
      <c r="AL342" s="27">
        <v>0</v>
      </c>
      <c r="AM342" s="27">
        <f t="shared" si="5"/>
        <v>1029</v>
      </c>
      <c r="AN342" s="27">
        <v>0</v>
      </c>
      <c r="AO342" s="27">
        <v>0</v>
      </c>
      <c r="AP342" s="27">
        <v>7265</v>
      </c>
      <c r="AQ342" s="27">
        <v>0</v>
      </c>
      <c r="AR342" s="190">
        <v>7265</v>
      </c>
      <c r="AS342" s="190">
        <v>171980</v>
      </c>
      <c r="AT342" s="190">
        <v>34499</v>
      </c>
      <c r="AU342" s="190">
        <v>34499</v>
      </c>
    </row>
    <row r="343" spans="1:47" x14ac:dyDescent="0.2">
      <c r="A343" s="96" t="s">
        <v>1197</v>
      </c>
      <c r="B343" t="s">
        <v>1152</v>
      </c>
      <c r="C343" t="s">
        <v>1198</v>
      </c>
      <c r="D343" s="78">
        <v>6363</v>
      </c>
      <c r="E343" s="78">
        <v>0</v>
      </c>
      <c r="F343" s="82">
        <v>0</v>
      </c>
      <c r="G343" s="78">
        <v>30193</v>
      </c>
      <c r="H343" s="78">
        <v>30193</v>
      </c>
      <c r="I343" s="78">
        <v>0</v>
      </c>
      <c r="J343" s="78">
        <v>0</v>
      </c>
      <c r="K343" s="78">
        <v>0</v>
      </c>
      <c r="L343" s="78">
        <v>19645</v>
      </c>
      <c r="M343" s="78">
        <v>13480</v>
      </c>
      <c r="N343" s="78">
        <v>16950</v>
      </c>
      <c r="O343" s="78">
        <v>2695</v>
      </c>
      <c r="P343" s="78">
        <v>5375</v>
      </c>
      <c r="Q343" s="78">
        <v>2680</v>
      </c>
      <c r="R343" s="78">
        <v>0</v>
      </c>
      <c r="S343" s="187">
        <v>12765</v>
      </c>
      <c r="T343" s="187">
        <v>12765</v>
      </c>
      <c r="U343" s="78">
        <v>1929</v>
      </c>
      <c r="V343" s="78">
        <v>1113</v>
      </c>
      <c r="W343" s="78">
        <v>995</v>
      </c>
      <c r="X343" s="78">
        <v>934</v>
      </c>
      <c r="Y343" s="78">
        <v>894</v>
      </c>
      <c r="Z343" s="78">
        <v>227</v>
      </c>
      <c r="AA343" s="78">
        <v>0</v>
      </c>
      <c r="AB343" s="78">
        <v>370</v>
      </c>
      <c r="AC343" s="78">
        <v>786</v>
      </c>
      <c r="AD343" s="78">
        <v>0</v>
      </c>
      <c r="AE343" s="78">
        <v>16160</v>
      </c>
      <c r="AF343" s="78">
        <v>789</v>
      </c>
      <c r="AG343" s="104">
        <v>0</v>
      </c>
      <c r="AH343" s="104">
        <v>0</v>
      </c>
      <c r="AI343" s="104">
        <v>0</v>
      </c>
      <c r="AJ343" s="104">
        <v>789</v>
      </c>
      <c r="AK343" s="104">
        <v>0</v>
      </c>
      <c r="AL343" s="104">
        <v>0</v>
      </c>
      <c r="AM343" s="104">
        <f t="shared" si="5"/>
        <v>789</v>
      </c>
      <c r="AN343" s="104">
        <v>0</v>
      </c>
      <c r="AO343" s="104">
        <v>0</v>
      </c>
      <c r="AP343" s="104">
        <v>4950</v>
      </c>
      <c r="AQ343" s="104">
        <v>4950</v>
      </c>
      <c r="AR343" s="104">
        <v>0</v>
      </c>
      <c r="AS343" s="189">
        <v>114588</v>
      </c>
      <c r="AT343" s="189">
        <v>20948</v>
      </c>
      <c r="AU343" s="189">
        <v>20948</v>
      </c>
    </row>
    <row r="344" spans="1:47" x14ac:dyDescent="0.2">
      <c r="A344" s="96" t="s">
        <v>1199</v>
      </c>
      <c r="B344" t="s">
        <v>1152</v>
      </c>
      <c r="C344" t="s">
        <v>1200</v>
      </c>
      <c r="D344" s="77">
        <v>6364</v>
      </c>
      <c r="E344" s="77">
        <v>0</v>
      </c>
      <c r="F344" s="77">
        <v>0</v>
      </c>
      <c r="G344" s="77">
        <v>39701</v>
      </c>
      <c r="H344" s="77">
        <v>19701</v>
      </c>
      <c r="I344" s="77">
        <v>20000</v>
      </c>
      <c r="J344" s="77">
        <v>20000</v>
      </c>
      <c r="K344" s="77">
        <v>0</v>
      </c>
      <c r="L344" s="77">
        <v>25000</v>
      </c>
      <c r="M344" s="77">
        <v>16280</v>
      </c>
      <c r="N344" s="77">
        <v>21000</v>
      </c>
      <c r="O344" s="77">
        <v>4000</v>
      </c>
      <c r="P344" s="77">
        <v>7420</v>
      </c>
      <c r="Q344" s="77">
        <v>3420</v>
      </c>
      <c r="R344" s="77">
        <v>0</v>
      </c>
      <c r="S344" s="188">
        <v>16740</v>
      </c>
      <c r="T344" s="188">
        <v>16740</v>
      </c>
      <c r="U344" s="77">
        <v>2490</v>
      </c>
      <c r="V344" s="77">
        <v>1338</v>
      </c>
      <c r="W344" s="77">
        <v>1725</v>
      </c>
      <c r="X344" s="77">
        <v>765</v>
      </c>
      <c r="Y344" s="77">
        <v>1062</v>
      </c>
      <c r="Z344" s="77">
        <v>297</v>
      </c>
      <c r="AA344" s="77">
        <v>0</v>
      </c>
      <c r="AB344" s="188">
        <v>1371</v>
      </c>
      <c r="AC344" s="188">
        <v>1371</v>
      </c>
      <c r="AD344" s="188">
        <v>0</v>
      </c>
      <c r="AE344" s="77">
        <v>19700</v>
      </c>
      <c r="AF344" s="77">
        <v>1029</v>
      </c>
      <c r="AG344" s="27">
        <v>0</v>
      </c>
      <c r="AH344" s="27">
        <v>0</v>
      </c>
      <c r="AI344" s="27">
        <v>0</v>
      </c>
      <c r="AJ344" s="27">
        <v>1029</v>
      </c>
      <c r="AK344" s="27">
        <v>0</v>
      </c>
      <c r="AL344" s="27">
        <v>0</v>
      </c>
      <c r="AM344" s="27">
        <f t="shared" si="5"/>
        <v>1029</v>
      </c>
      <c r="AN344" s="27">
        <v>0</v>
      </c>
      <c r="AO344" s="27">
        <v>0</v>
      </c>
      <c r="AP344" s="27">
        <v>6497</v>
      </c>
      <c r="AQ344" s="27">
        <v>6497</v>
      </c>
      <c r="AR344" s="27">
        <v>0</v>
      </c>
      <c r="AS344" s="190">
        <v>151906</v>
      </c>
      <c r="AT344" s="190">
        <v>30377</v>
      </c>
      <c r="AU344" s="190">
        <v>30377</v>
      </c>
    </row>
    <row r="345" spans="1:47" x14ac:dyDescent="0.2">
      <c r="A345" s="96" t="s">
        <v>1201</v>
      </c>
      <c r="B345" t="s">
        <v>1152</v>
      </c>
      <c r="C345" t="s">
        <v>1202</v>
      </c>
      <c r="D345" s="78">
        <v>6365</v>
      </c>
      <c r="E345" s="78">
        <v>0</v>
      </c>
      <c r="F345" s="82">
        <v>0</v>
      </c>
      <c r="G345" s="78">
        <v>22383</v>
      </c>
      <c r="H345" s="78">
        <v>22383</v>
      </c>
      <c r="I345" s="78">
        <v>0</v>
      </c>
      <c r="J345" s="78">
        <v>0</v>
      </c>
      <c r="K345" s="78">
        <v>0</v>
      </c>
      <c r="L345" s="78">
        <v>9595</v>
      </c>
      <c r="M345" s="78">
        <v>5780</v>
      </c>
      <c r="N345" s="78">
        <v>7800</v>
      </c>
      <c r="O345" s="78">
        <v>1795</v>
      </c>
      <c r="P345" s="78">
        <v>3275</v>
      </c>
      <c r="Q345" s="78">
        <v>1480</v>
      </c>
      <c r="R345" s="78">
        <v>0</v>
      </c>
      <c r="S345" s="187">
        <v>4865</v>
      </c>
      <c r="T345" s="187">
        <v>4865</v>
      </c>
      <c r="U345" s="78">
        <v>988</v>
      </c>
      <c r="V345" s="78">
        <v>478</v>
      </c>
      <c r="W345" s="78">
        <v>771</v>
      </c>
      <c r="X345" s="78">
        <v>217</v>
      </c>
      <c r="Y345" s="78">
        <v>337</v>
      </c>
      <c r="Z345" s="78">
        <v>120</v>
      </c>
      <c r="AA345" s="78">
        <v>0</v>
      </c>
      <c r="AB345" s="78">
        <v>211</v>
      </c>
      <c r="AC345" s="78">
        <v>357</v>
      </c>
      <c r="AD345" s="78">
        <v>0</v>
      </c>
      <c r="AE345" s="78">
        <v>7260</v>
      </c>
      <c r="AF345" s="78">
        <v>789</v>
      </c>
      <c r="AG345" s="104">
        <v>0</v>
      </c>
      <c r="AH345" s="104">
        <v>0</v>
      </c>
      <c r="AI345" s="104">
        <v>0</v>
      </c>
      <c r="AJ345" s="104">
        <v>789</v>
      </c>
      <c r="AK345" s="104">
        <v>0</v>
      </c>
      <c r="AL345" s="104">
        <v>0</v>
      </c>
      <c r="AM345" s="104">
        <f t="shared" si="5"/>
        <v>789</v>
      </c>
      <c r="AN345" s="104">
        <v>0</v>
      </c>
      <c r="AO345" s="104">
        <v>0</v>
      </c>
      <c r="AP345" s="104">
        <v>3681</v>
      </c>
      <c r="AQ345" s="104">
        <v>0</v>
      </c>
      <c r="AR345" s="189">
        <v>3681</v>
      </c>
      <c r="AS345" s="189">
        <v>84076</v>
      </c>
      <c r="AT345" s="189">
        <v>13302</v>
      </c>
      <c r="AU345" s="189">
        <v>13302</v>
      </c>
    </row>
    <row r="346" spans="1:47" x14ac:dyDescent="0.2">
      <c r="A346" s="96" t="s">
        <v>1203</v>
      </c>
      <c r="B346" t="s">
        <v>1152</v>
      </c>
      <c r="C346" t="s">
        <v>1204</v>
      </c>
      <c r="D346" s="77">
        <v>6366</v>
      </c>
      <c r="E346" s="77">
        <v>0</v>
      </c>
      <c r="F346" s="77">
        <v>0</v>
      </c>
      <c r="G346" s="77">
        <v>26036</v>
      </c>
      <c r="H346" s="77">
        <v>26036</v>
      </c>
      <c r="I346" s="77">
        <v>0</v>
      </c>
      <c r="J346" s="77">
        <v>0</v>
      </c>
      <c r="K346" s="77">
        <v>0</v>
      </c>
      <c r="L346" s="77">
        <v>13450</v>
      </c>
      <c r="M346" s="77">
        <v>8590</v>
      </c>
      <c r="N346" s="77">
        <v>11180</v>
      </c>
      <c r="O346" s="77">
        <v>2270</v>
      </c>
      <c r="P346" s="77">
        <v>4030</v>
      </c>
      <c r="Q346" s="77">
        <v>1760</v>
      </c>
      <c r="R346" s="77">
        <v>0</v>
      </c>
      <c r="S346" s="188">
        <v>10650</v>
      </c>
      <c r="T346" s="188">
        <v>10650</v>
      </c>
      <c r="U346" s="77">
        <v>1358</v>
      </c>
      <c r="V346" s="77">
        <v>713</v>
      </c>
      <c r="W346" s="77">
        <v>281</v>
      </c>
      <c r="X346" s="77">
        <v>1077</v>
      </c>
      <c r="Y346" s="77">
        <v>374</v>
      </c>
      <c r="Z346" s="77">
        <v>155</v>
      </c>
      <c r="AA346" s="77">
        <v>0</v>
      </c>
      <c r="AB346" s="77">
        <v>167</v>
      </c>
      <c r="AC346" s="77">
        <v>621</v>
      </c>
      <c r="AD346" s="77">
        <v>0</v>
      </c>
      <c r="AE346" s="77">
        <v>10350</v>
      </c>
      <c r="AF346" s="77">
        <v>789</v>
      </c>
      <c r="AG346" s="27">
        <v>0</v>
      </c>
      <c r="AH346" s="27">
        <v>0</v>
      </c>
      <c r="AI346" s="27">
        <v>0</v>
      </c>
      <c r="AJ346" s="27">
        <v>789</v>
      </c>
      <c r="AK346" s="27">
        <v>0</v>
      </c>
      <c r="AL346" s="27">
        <v>0</v>
      </c>
      <c r="AM346" s="27">
        <f t="shared" si="5"/>
        <v>789</v>
      </c>
      <c r="AN346" s="27">
        <v>0</v>
      </c>
      <c r="AO346" s="27">
        <v>0</v>
      </c>
      <c r="AP346" s="27">
        <v>4274</v>
      </c>
      <c r="AQ346" s="27">
        <v>0</v>
      </c>
      <c r="AR346" s="190">
        <v>4274</v>
      </c>
      <c r="AS346" s="190">
        <v>99229</v>
      </c>
      <c r="AT346" s="190">
        <v>17404</v>
      </c>
      <c r="AU346" s="190">
        <v>17404</v>
      </c>
    </row>
    <row r="347" spans="1:47" x14ac:dyDescent="0.2">
      <c r="A347" s="96" t="s">
        <v>1205</v>
      </c>
      <c r="B347" t="s">
        <v>1152</v>
      </c>
      <c r="C347" t="s">
        <v>1206</v>
      </c>
      <c r="D347" s="78">
        <v>6367</v>
      </c>
      <c r="E347" s="78">
        <v>0</v>
      </c>
      <c r="F347" s="82">
        <v>0</v>
      </c>
      <c r="G347" s="78">
        <v>28026</v>
      </c>
      <c r="H347" s="78">
        <v>28026</v>
      </c>
      <c r="I347" s="78">
        <v>0</v>
      </c>
      <c r="J347" s="78">
        <v>0</v>
      </c>
      <c r="K347" s="78">
        <v>0</v>
      </c>
      <c r="L347" s="78">
        <v>15680</v>
      </c>
      <c r="M347" s="78">
        <v>10680</v>
      </c>
      <c r="N347" s="78">
        <v>13800</v>
      </c>
      <c r="O347" s="78">
        <v>1880</v>
      </c>
      <c r="P347" s="78">
        <v>4340</v>
      </c>
      <c r="Q347" s="78">
        <v>2460</v>
      </c>
      <c r="R347" s="78">
        <v>0</v>
      </c>
      <c r="S347" s="187">
        <v>12970</v>
      </c>
      <c r="T347" s="187">
        <v>12970</v>
      </c>
      <c r="U347" s="78">
        <v>1543</v>
      </c>
      <c r="V347" s="78">
        <v>883</v>
      </c>
      <c r="W347" s="78">
        <v>500</v>
      </c>
      <c r="X347" s="78">
        <v>1043</v>
      </c>
      <c r="Y347" s="78">
        <v>472</v>
      </c>
      <c r="Z347" s="78">
        <v>212</v>
      </c>
      <c r="AA347" s="78">
        <v>0</v>
      </c>
      <c r="AB347" s="78">
        <v>38</v>
      </c>
      <c r="AC347" s="78">
        <v>921</v>
      </c>
      <c r="AD347" s="78">
        <v>0</v>
      </c>
      <c r="AE347" s="78">
        <v>13140</v>
      </c>
      <c r="AF347" s="78">
        <v>789</v>
      </c>
      <c r="AG347" s="104">
        <v>0</v>
      </c>
      <c r="AH347" s="104">
        <v>0</v>
      </c>
      <c r="AI347" s="104">
        <v>0</v>
      </c>
      <c r="AJ347" s="104">
        <v>789</v>
      </c>
      <c r="AK347" s="104">
        <v>0</v>
      </c>
      <c r="AL347" s="104">
        <v>0</v>
      </c>
      <c r="AM347" s="104">
        <f t="shared" si="5"/>
        <v>789</v>
      </c>
      <c r="AN347" s="104">
        <v>0</v>
      </c>
      <c r="AO347" s="104">
        <v>0</v>
      </c>
      <c r="AP347" s="104">
        <v>4606</v>
      </c>
      <c r="AQ347" s="104">
        <v>4606</v>
      </c>
      <c r="AR347" s="104">
        <v>0</v>
      </c>
      <c r="AS347" s="189">
        <v>105919</v>
      </c>
      <c r="AT347" s="189">
        <v>17410</v>
      </c>
      <c r="AU347" s="189">
        <v>17410</v>
      </c>
    </row>
    <row r="348" spans="1:47" x14ac:dyDescent="0.2">
      <c r="A348" s="96" t="s">
        <v>1207</v>
      </c>
      <c r="B348" t="s">
        <v>1152</v>
      </c>
      <c r="C348" t="s">
        <v>1208</v>
      </c>
      <c r="D348" s="77">
        <v>6381</v>
      </c>
      <c r="E348" s="77">
        <v>0</v>
      </c>
      <c r="F348" s="77">
        <v>0</v>
      </c>
      <c r="G348" s="77">
        <v>87039</v>
      </c>
      <c r="H348" s="77">
        <v>0</v>
      </c>
      <c r="I348" s="77">
        <v>87039</v>
      </c>
      <c r="J348" s="77">
        <v>87039</v>
      </c>
      <c r="K348" s="77">
        <v>0</v>
      </c>
      <c r="L348" s="77">
        <v>70155</v>
      </c>
      <c r="M348" s="77">
        <v>40320</v>
      </c>
      <c r="N348" s="77">
        <v>46200</v>
      </c>
      <c r="O348" s="77">
        <v>23955</v>
      </c>
      <c r="P348" s="77">
        <v>25275</v>
      </c>
      <c r="Q348" s="77">
        <v>1320</v>
      </c>
      <c r="R348" s="77">
        <v>570</v>
      </c>
      <c r="S348" s="188">
        <v>67615</v>
      </c>
      <c r="T348" s="188">
        <v>67045</v>
      </c>
      <c r="U348" s="77">
        <v>7311</v>
      </c>
      <c r="V348" s="77">
        <v>3318</v>
      </c>
      <c r="W348" s="77">
        <v>2075</v>
      </c>
      <c r="X348" s="77">
        <v>5236</v>
      </c>
      <c r="Y348" s="77">
        <v>0</v>
      </c>
      <c r="Z348" s="77">
        <v>122</v>
      </c>
      <c r="AA348" s="77">
        <v>192</v>
      </c>
      <c r="AB348" s="188">
        <v>9589</v>
      </c>
      <c r="AC348" s="188">
        <v>5114</v>
      </c>
      <c r="AD348" s="188">
        <v>192</v>
      </c>
      <c r="AE348" s="77">
        <v>41700</v>
      </c>
      <c r="AF348" s="77">
        <v>1269</v>
      </c>
      <c r="AG348" s="27">
        <v>0</v>
      </c>
      <c r="AH348" s="27">
        <v>0</v>
      </c>
      <c r="AI348" s="27">
        <v>0</v>
      </c>
      <c r="AJ348" s="27">
        <v>1269</v>
      </c>
      <c r="AK348" s="27">
        <v>0</v>
      </c>
      <c r="AL348" s="27">
        <v>0</v>
      </c>
      <c r="AM348" s="27">
        <f t="shared" si="5"/>
        <v>1269</v>
      </c>
      <c r="AN348" s="27">
        <v>0</v>
      </c>
      <c r="AO348" s="27">
        <v>0</v>
      </c>
      <c r="AP348" s="27">
        <v>13527</v>
      </c>
      <c r="AQ348" s="27">
        <v>13527</v>
      </c>
      <c r="AR348" s="27">
        <v>0</v>
      </c>
      <c r="AS348" s="190">
        <v>328153</v>
      </c>
      <c r="AT348" s="190">
        <v>90602</v>
      </c>
      <c r="AU348" s="190">
        <v>90602</v>
      </c>
    </row>
    <row r="349" spans="1:47" x14ac:dyDescent="0.2">
      <c r="A349" s="96" t="s">
        <v>1209</v>
      </c>
      <c r="B349" t="s">
        <v>1152</v>
      </c>
      <c r="C349" t="s">
        <v>1210</v>
      </c>
      <c r="D349" s="78">
        <v>6382</v>
      </c>
      <c r="E349" s="78">
        <v>0</v>
      </c>
      <c r="F349" s="82">
        <v>0</v>
      </c>
      <c r="G349" s="78">
        <v>64619</v>
      </c>
      <c r="H349" s="78">
        <v>29619</v>
      </c>
      <c r="I349" s="78">
        <v>35000</v>
      </c>
      <c r="J349" s="78">
        <v>35000</v>
      </c>
      <c r="K349" s="78">
        <v>0</v>
      </c>
      <c r="L349" s="78">
        <v>49990</v>
      </c>
      <c r="M349" s="78">
        <v>31940</v>
      </c>
      <c r="N349" s="78">
        <v>39550</v>
      </c>
      <c r="O349" s="78">
        <v>10440</v>
      </c>
      <c r="P349" s="78">
        <v>13840</v>
      </c>
      <c r="Q349" s="78">
        <v>3400</v>
      </c>
      <c r="R349" s="78">
        <v>0</v>
      </c>
      <c r="S349" s="187">
        <v>14290</v>
      </c>
      <c r="T349" s="187">
        <v>14290</v>
      </c>
      <c r="U349" s="78">
        <v>5034</v>
      </c>
      <c r="V349" s="78">
        <v>2643</v>
      </c>
      <c r="W349" s="78">
        <v>1829</v>
      </c>
      <c r="X349" s="78">
        <v>3205</v>
      </c>
      <c r="Y349" s="78">
        <v>3507</v>
      </c>
      <c r="Z349" s="78">
        <v>302</v>
      </c>
      <c r="AA349" s="78">
        <v>0</v>
      </c>
      <c r="AB349" s="78">
        <v>647</v>
      </c>
      <c r="AC349" s="78">
        <v>901</v>
      </c>
      <c r="AD349" s="78">
        <v>0</v>
      </c>
      <c r="AE349" s="78">
        <v>36440</v>
      </c>
      <c r="AF349" s="78">
        <v>1029</v>
      </c>
      <c r="AG349" s="104">
        <v>0</v>
      </c>
      <c r="AH349" s="104">
        <v>0</v>
      </c>
      <c r="AI349" s="104">
        <v>0</v>
      </c>
      <c r="AJ349" s="104">
        <v>1029</v>
      </c>
      <c r="AK349" s="104">
        <v>0</v>
      </c>
      <c r="AL349" s="104">
        <v>0</v>
      </c>
      <c r="AM349" s="104">
        <f t="shared" si="5"/>
        <v>1029</v>
      </c>
      <c r="AN349" s="104">
        <v>0</v>
      </c>
      <c r="AO349" s="104">
        <v>0</v>
      </c>
      <c r="AP349" s="104">
        <v>10151</v>
      </c>
      <c r="AQ349" s="104">
        <v>0</v>
      </c>
      <c r="AR349" s="189">
        <v>10151</v>
      </c>
      <c r="AS349" s="189">
        <v>243703</v>
      </c>
      <c r="AT349" s="189">
        <v>60688</v>
      </c>
      <c r="AU349" s="189">
        <v>60688</v>
      </c>
    </row>
    <row r="350" spans="1:47" x14ac:dyDescent="0.2">
      <c r="A350" s="96" t="s">
        <v>1211</v>
      </c>
      <c r="B350" t="s">
        <v>1152</v>
      </c>
      <c r="C350" t="s">
        <v>1212</v>
      </c>
      <c r="D350" s="77">
        <v>6401</v>
      </c>
      <c r="E350" s="77">
        <v>0</v>
      </c>
      <c r="F350" s="77">
        <v>0</v>
      </c>
      <c r="G350" s="77">
        <v>37204</v>
      </c>
      <c r="H350" s="77">
        <v>13300</v>
      </c>
      <c r="I350" s="77">
        <v>23904</v>
      </c>
      <c r="J350" s="77">
        <v>23801</v>
      </c>
      <c r="K350" s="77">
        <v>103</v>
      </c>
      <c r="L350" s="77">
        <v>26255</v>
      </c>
      <c r="M350" s="77">
        <v>16930</v>
      </c>
      <c r="N350" s="77">
        <v>25000</v>
      </c>
      <c r="O350" s="77">
        <v>1255</v>
      </c>
      <c r="P350" s="77">
        <v>1255</v>
      </c>
      <c r="Q350" s="77">
        <v>0</v>
      </c>
      <c r="R350" s="77">
        <v>0</v>
      </c>
      <c r="S350" s="77">
        <v>0</v>
      </c>
      <c r="T350" s="77">
        <v>0</v>
      </c>
      <c r="U350" s="77">
        <v>2641</v>
      </c>
      <c r="V350" s="77">
        <v>1396</v>
      </c>
      <c r="W350" s="77">
        <v>1975</v>
      </c>
      <c r="X350" s="77">
        <v>666</v>
      </c>
      <c r="Y350" s="77">
        <v>666</v>
      </c>
      <c r="Z350" s="77">
        <v>0</v>
      </c>
      <c r="AA350" s="77">
        <v>0</v>
      </c>
      <c r="AB350" s="188">
        <v>1410</v>
      </c>
      <c r="AC350" s="188">
        <v>1410</v>
      </c>
      <c r="AD350" s="188">
        <v>0</v>
      </c>
      <c r="AE350" s="77">
        <v>20700</v>
      </c>
      <c r="AF350" s="77">
        <v>1029</v>
      </c>
      <c r="AG350" s="27">
        <v>0</v>
      </c>
      <c r="AH350" s="27">
        <v>0</v>
      </c>
      <c r="AI350" s="27">
        <v>0</v>
      </c>
      <c r="AJ350" s="27">
        <v>1029</v>
      </c>
      <c r="AK350" s="27">
        <v>0</v>
      </c>
      <c r="AL350" s="27">
        <v>0</v>
      </c>
      <c r="AM350" s="27">
        <f t="shared" si="5"/>
        <v>1029</v>
      </c>
      <c r="AN350" s="27">
        <v>0</v>
      </c>
      <c r="AO350" s="27">
        <v>0</v>
      </c>
      <c r="AP350" s="27">
        <v>6063</v>
      </c>
      <c r="AQ350" s="27">
        <v>0</v>
      </c>
      <c r="AR350" s="190">
        <v>6063</v>
      </c>
      <c r="AS350" s="190">
        <v>132470</v>
      </c>
      <c r="AT350" s="190">
        <v>25721</v>
      </c>
      <c r="AU350" s="190">
        <v>25721</v>
      </c>
    </row>
    <row r="351" spans="1:47" x14ac:dyDescent="0.2">
      <c r="A351" s="96" t="s">
        <v>1213</v>
      </c>
      <c r="B351" t="s">
        <v>1152</v>
      </c>
      <c r="C351" t="s">
        <v>1214</v>
      </c>
      <c r="D351" s="78">
        <v>6402</v>
      </c>
      <c r="E351" s="78">
        <v>0</v>
      </c>
      <c r="F351" s="82">
        <v>0</v>
      </c>
      <c r="G351" s="78">
        <v>60466</v>
      </c>
      <c r="H351" s="78">
        <v>60466</v>
      </c>
      <c r="I351" s="78">
        <v>0</v>
      </c>
      <c r="J351" s="78">
        <v>0</v>
      </c>
      <c r="K351" s="78">
        <v>0</v>
      </c>
      <c r="L351" s="78">
        <v>45090</v>
      </c>
      <c r="M351" s="78">
        <v>28220</v>
      </c>
      <c r="N351" s="78">
        <v>45090</v>
      </c>
      <c r="O351" s="78">
        <v>0</v>
      </c>
      <c r="P351" s="78">
        <v>0</v>
      </c>
      <c r="Q351" s="78">
        <v>5680</v>
      </c>
      <c r="R351" s="78">
        <v>0</v>
      </c>
      <c r="S351" s="187">
        <v>31420</v>
      </c>
      <c r="T351" s="187">
        <v>25740</v>
      </c>
      <c r="U351" s="78">
        <v>4591</v>
      </c>
      <c r="V351" s="78">
        <v>2338</v>
      </c>
      <c r="W351" s="78">
        <v>4591</v>
      </c>
      <c r="X351" s="78">
        <v>0</v>
      </c>
      <c r="Y351" s="78">
        <v>482</v>
      </c>
      <c r="Z351" s="78">
        <v>482</v>
      </c>
      <c r="AA351" s="78">
        <v>0</v>
      </c>
      <c r="AB351" s="187">
        <v>1315</v>
      </c>
      <c r="AC351" s="187">
        <v>1797</v>
      </c>
      <c r="AD351" s="187">
        <v>0</v>
      </c>
      <c r="AE351" s="78">
        <v>34350</v>
      </c>
      <c r="AF351" s="78">
        <v>1029</v>
      </c>
      <c r="AG351" s="104">
        <v>0</v>
      </c>
      <c r="AH351" s="104">
        <v>0</v>
      </c>
      <c r="AI351" s="104">
        <v>0</v>
      </c>
      <c r="AJ351" s="104">
        <v>1029</v>
      </c>
      <c r="AK351" s="104">
        <v>0</v>
      </c>
      <c r="AL351" s="104">
        <v>0</v>
      </c>
      <c r="AM351" s="104">
        <f t="shared" si="5"/>
        <v>1029</v>
      </c>
      <c r="AN351" s="104">
        <v>0</v>
      </c>
      <c r="AO351" s="104">
        <v>0</v>
      </c>
      <c r="AP351" s="104">
        <v>9855</v>
      </c>
      <c r="AQ351" s="104">
        <v>9855</v>
      </c>
      <c r="AR351" s="104">
        <v>0</v>
      </c>
      <c r="AS351" s="189">
        <v>229512</v>
      </c>
      <c r="AT351" s="189">
        <v>53542</v>
      </c>
      <c r="AU351" s="189">
        <v>53542</v>
      </c>
    </row>
    <row r="352" spans="1:47" x14ac:dyDescent="0.2">
      <c r="A352" s="96" t="s">
        <v>1215</v>
      </c>
      <c r="B352" t="s">
        <v>1152</v>
      </c>
      <c r="C352" t="s">
        <v>1216</v>
      </c>
      <c r="D352" s="77">
        <v>6403</v>
      </c>
      <c r="E352" s="77">
        <v>0</v>
      </c>
      <c r="F352" s="77">
        <v>0</v>
      </c>
      <c r="G352" s="77">
        <v>38788</v>
      </c>
      <c r="H352" s="77">
        <v>497</v>
      </c>
      <c r="I352" s="77">
        <v>38291</v>
      </c>
      <c r="J352" s="77">
        <v>38291</v>
      </c>
      <c r="K352" s="77">
        <v>0</v>
      </c>
      <c r="L352" s="77">
        <v>22210</v>
      </c>
      <c r="M352" s="77">
        <v>13810</v>
      </c>
      <c r="N352" s="77">
        <v>19100</v>
      </c>
      <c r="O352" s="77">
        <v>3110</v>
      </c>
      <c r="P352" s="77">
        <v>4600</v>
      </c>
      <c r="Q352" s="77">
        <v>1490</v>
      </c>
      <c r="R352" s="77">
        <v>0</v>
      </c>
      <c r="S352" s="188">
        <v>12720</v>
      </c>
      <c r="T352" s="188">
        <v>12720</v>
      </c>
      <c r="U352" s="77">
        <v>2262</v>
      </c>
      <c r="V352" s="77">
        <v>1143</v>
      </c>
      <c r="W352" s="77">
        <v>1563</v>
      </c>
      <c r="X352" s="77">
        <v>699</v>
      </c>
      <c r="Y352" s="77">
        <v>831</v>
      </c>
      <c r="Z352" s="77">
        <v>132</v>
      </c>
      <c r="AA352" s="77">
        <v>0</v>
      </c>
      <c r="AB352" s="77">
        <v>788</v>
      </c>
      <c r="AC352" s="77">
        <v>788</v>
      </c>
      <c r="AD352" s="77">
        <v>0</v>
      </c>
      <c r="AE352" s="77">
        <v>16640</v>
      </c>
      <c r="AF352" s="77">
        <v>789</v>
      </c>
      <c r="AG352" s="27">
        <v>0</v>
      </c>
      <c r="AH352" s="27">
        <v>0</v>
      </c>
      <c r="AI352" s="27">
        <v>0</v>
      </c>
      <c r="AJ352" s="27">
        <v>789</v>
      </c>
      <c r="AK352" s="27">
        <v>0</v>
      </c>
      <c r="AL352" s="27">
        <v>0</v>
      </c>
      <c r="AM352" s="27">
        <f t="shared" si="5"/>
        <v>789</v>
      </c>
      <c r="AN352" s="27">
        <v>0</v>
      </c>
      <c r="AO352" s="27">
        <v>0</v>
      </c>
      <c r="AP352" s="27">
        <v>6184</v>
      </c>
      <c r="AQ352" s="27">
        <v>0</v>
      </c>
      <c r="AR352" s="190">
        <v>6184</v>
      </c>
      <c r="AS352" s="190">
        <v>146573</v>
      </c>
      <c r="AT352" s="190">
        <v>28334</v>
      </c>
      <c r="AU352" s="190">
        <v>28334</v>
      </c>
    </row>
    <row r="353" spans="1:47" x14ac:dyDescent="0.2">
      <c r="A353" s="96" t="s">
        <v>1217</v>
      </c>
      <c r="B353" t="s">
        <v>1152</v>
      </c>
      <c r="C353" t="s">
        <v>1218</v>
      </c>
      <c r="D353" s="78">
        <v>6426</v>
      </c>
      <c r="E353" s="78">
        <v>0</v>
      </c>
      <c r="F353" s="82">
        <v>0</v>
      </c>
      <c r="G353" s="78">
        <v>36752</v>
      </c>
      <c r="H353" s="78">
        <v>36752</v>
      </c>
      <c r="I353" s="78">
        <v>0</v>
      </c>
      <c r="J353" s="78">
        <v>0</v>
      </c>
      <c r="K353" s="78">
        <v>0</v>
      </c>
      <c r="L353" s="78">
        <v>21910</v>
      </c>
      <c r="M353" s="78">
        <v>11900</v>
      </c>
      <c r="N353" s="78">
        <v>16240</v>
      </c>
      <c r="O353" s="78">
        <v>5670</v>
      </c>
      <c r="P353" s="78">
        <v>7760</v>
      </c>
      <c r="Q353" s="78">
        <v>2090</v>
      </c>
      <c r="R353" s="78">
        <v>0</v>
      </c>
      <c r="S353" s="187">
        <v>17420</v>
      </c>
      <c r="T353" s="187">
        <v>17420</v>
      </c>
      <c r="U353" s="78">
        <v>2328</v>
      </c>
      <c r="V353" s="78">
        <v>990</v>
      </c>
      <c r="W353" s="78">
        <v>1350</v>
      </c>
      <c r="X353" s="78">
        <v>978</v>
      </c>
      <c r="Y353" s="78">
        <v>1154</v>
      </c>
      <c r="Z353" s="78">
        <v>176</v>
      </c>
      <c r="AA353" s="78">
        <v>0</v>
      </c>
      <c r="AB353" s="78">
        <v>844</v>
      </c>
      <c r="AC353" s="187">
        <v>1281</v>
      </c>
      <c r="AD353" s="187">
        <v>0</v>
      </c>
      <c r="AE353" s="78">
        <v>14640</v>
      </c>
      <c r="AF353" s="78">
        <v>1029</v>
      </c>
      <c r="AG353" s="104">
        <v>0</v>
      </c>
      <c r="AH353" s="104">
        <v>0</v>
      </c>
      <c r="AI353" s="104">
        <v>0</v>
      </c>
      <c r="AJ353" s="104">
        <v>1029</v>
      </c>
      <c r="AK353" s="104">
        <v>0</v>
      </c>
      <c r="AL353" s="104">
        <v>0</v>
      </c>
      <c r="AM353" s="104">
        <f t="shared" si="5"/>
        <v>1029</v>
      </c>
      <c r="AN353" s="104">
        <v>0</v>
      </c>
      <c r="AO353" s="104">
        <v>0</v>
      </c>
      <c r="AP353" s="104">
        <v>5997</v>
      </c>
      <c r="AQ353" s="104">
        <v>0</v>
      </c>
      <c r="AR353" s="189">
        <v>5997</v>
      </c>
      <c r="AS353" s="189">
        <v>141748</v>
      </c>
      <c r="AT353" s="189">
        <v>31236</v>
      </c>
      <c r="AU353" s="189">
        <v>31236</v>
      </c>
    </row>
    <row r="354" spans="1:47" x14ac:dyDescent="0.2">
      <c r="A354" s="96" t="s">
        <v>1219</v>
      </c>
      <c r="B354" t="s">
        <v>1152</v>
      </c>
      <c r="C354" t="s">
        <v>1220</v>
      </c>
      <c r="D354" s="77">
        <v>6428</v>
      </c>
      <c r="E354" s="77">
        <v>0</v>
      </c>
      <c r="F354" s="77">
        <v>0</v>
      </c>
      <c r="G354" s="77">
        <v>81110</v>
      </c>
      <c r="H354" s="77">
        <v>81110</v>
      </c>
      <c r="I354" s="77">
        <v>0</v>
      </c>
      <c r="J354" s="77">
        <v>0</v>
      </c>
      <c r="K354" s="77">
        <v>0</v>
      </c>
      <c r="L354" s="77">
        <v>65585</v>
      </c>
      <c r="M354" s="77">
        <v>38570</v>
      </c>
      <c r="N354" s="77">
        <v>53320</v>
      </c>
      <c r="O354" s="77">
        <v>12265</v>
      </c>
      <c r="P354" s="77">
        <v>17585</v>
      </c>
      <c r="Q354" s="77">
        <v>5320</v>
      </c>
      <c r="R354" s="77">
        <v>0</v>
      </c>
      <c r="S354" s="188">
        <v>61695</v>
      </c>
      <c r="T354" s="188">
        <v>61695</v>
      </c>
      <c r="U354" s="77">
        <v>6809</v>
      </c>
      <c r="V354" s="77">
        <v>3191</v>
      </c>
      <c r="W354" s="77">
        <v>3817</v>
      </c>
      <c r="X354" s="77">
        <v>2992</v>
      </c>
      <c r="Y354" s="77">
        <v>3452</v>
      </c>
      <c r="Z354" s="77">
        <v>460</v>
      </c>
      <c r="AA354" s="77">
        <v>0</v>
      </c>
      <c r="AB354" s="188">
        <v>4701</v>
      </c>
      <c r="AC354" s="188">
        <v>4701</v>
      </c>
      <c r="AD354" s="188">
        <v>0</v>
      </c>
      <c r="AE354" s="77">
        <v>44650</v>
      </c>
      <c r="AF354" s="77">
        <v>1269</v>
      </c>
      <c r="AG354" s="27">
        <v>0</v>
      </c>
      <c r="AH354" s="27">
        <v>0</v>
      </c>
      <c r="AI354" s="27">
        <v>0</v>
      </c>
      <c r="AJ354" s="27">
        <v>1269</v>
      </c>
      <c r="AK354" s="27">
        <v>0</v>
      </c>
      <c r="AL354" s="27">
        <v>0</v>
      </c>
      <c r="AM354" s="27">
        <f t="shared" si="5"/>
        <v>1269</v>
      </c>
      <c r="AN354" s="27">
        <v>0</v>
      </c>
      <c r="AO354" s="27">
        <v>0</v>
      </c>
      <c r="AP354" s="27">
        <v>13167</v>
      </c>
      <c r="AQ354" s="27">
        <v>0</v>
      </c>
      <c r="AR354" s="190">
        <v>13167</v>
      </c>
      <c r="AS354" s="190">
        <v>312256</v>
      </c>
      <c r="AT354" s="190">
        <v>83025</v>
      </c>
      <c r="AU354" s="190">
        <v>83025</v>
      </c>
    </row>
    <row r="355" spans="1:47" x14ac:dyDescent="0.2">
      <c r="A355" s="96" t="s">
        <v>1221</v>
      </c>
      <c r="B355" t="s">
        <v>1152</v>
      </c>
      <c r="C355" t="s">
        <v>1222</v>
      </c>
      <c r="D355" s="78">
        <v>6461</v>
      </c>
      <c r="E355" s="78">
        <v>0</v>
      </c>
      <c r="F355" s="82">
        <v>0</v>
      </c>
      <c r="G355" s="78">
        <v>56113</v>
      </c>
      <c r="H355" s="78">
        <v>56113</v>
      </c>
      <c r="I355" s="78">
        <v>0</v>
      </c>
      <c r="J355" s="78">
        <v>0</v>
      </c>
      <c r="K355" s="78">
        <v>0</v>
      </c>
      <c r="L355" s="78">
        <v>49130</v>
      </c>
      <c r="M355" s="78">
        <v>32460</v>
      </c>
      <c r="N355" s="78">
        <v>45260</v>
      </c>
      <c r="O355" s="78">
        <v>3870</v>
      </c>
      <c r="P355" s="78">
        <v>10870</v>
      </c>
      <c r="Q355" s="78">
        <v>7000</v>
      </c>
      <c r="R355" s="78">
        <v>0</v>
      </c>
      <c r="S355" s="187">
        <v>14920</v>
      </c>
      <c r="T355" s="187">
        <v>14920</v>
      </c>
      <c r="U355" s="78">
        <v>4903</v>
      </c>
      <c r="V355" s="78">
        <v>2683</v>
      </c>
      <c r="W355" s="78">
        <v>2608</v>
      </c>
      <c r="X355" s="78">
        <v>2295</v>
      </c>
      <c r="Y355" s="78">
        <v>2295</v>
      </c>
      <c r="Z355" s="78">
        <v>585</v>
      </c>
      <c r="AA355" s="78">
        <v>0</v>
      </c>
      <c r="AB355" s="78">
        <v>0</v>
      </c>
      <c r="AC355" s="78">
        <v>570</v>
      </c>
      <c r="AD355" s="78">
        <v>0</v>
      </c>
      <c r="AE355" s="78">
        <v>39460</v>
      </c>
      <c r="AF355" s="78">
        <v>1029</v>
      </c>
      <c r="AG355" s="104">
        <v>0</v>
      </c>
      <c r="AH355" s="104">
        <v>0</v>
      </c>
      <c r="AI355" s="104">
        <v>0</v>
      </c>
      <c r="AJ355" s="104">
        <v>1029</v>
      </c>
      <c r="AK355" s="104">
        <v>0</v>
      </c>
      <c r="AL355" s="104">
        <v>0</v>
      </c>
      <c r="AM355" s="104">
        <f t="shared" si="5"/>
        <v>1029</v>
      </c>
      <c r="AN355" s="104">
        <v>0</v>
      </c>
      <c r="AO355" s="104">
        <v>0</v>
      </c>
      <c r="AP355" s="104">
        <v>9456</v>
      </c>
      <c r="AQ355" s="104">
        <v>0</v>
      </c>
      <c r="AR355" s="189">
        <v>9456</v>
      </c>
      <c r="AS355" s="189">
        <v>219226</v>
      </c>
      <c r="AT355" s="189">
        <v>55594</v>
      </c>
      <c r="AU355" s="189">
        <v>55594</v>
      </c>
    </row>
    <row r="356" spans="1:47" x14ac:dyDescent="0.2">
      <c r="A356" s="96" t="s">
        <v>1223</v>
      </c>
      <c r="B356" t="s">
        <v>1224</v>
      </c>
      <c r="C356">
        <v>0</v>
      </c>
      <c r="D356" s="77">
        <v>7000</v>
      </c>
      <c r="E356" s="77">
        <v>0</v>
      </c>
      <c r="F356" s="77">
        <v>0</v>
      </c>
      <c r="G356" s="77">
        <v>6041857</v>
      </c>
      <c r="H356" s="77">
        <v>3641857</v>
      </c>
      <c r="I356" s="77">
        <v>2400000</v>
      </c>
      <c r="J356" s="77">
        <v>2400000</v>
      </c>
      <c r="K356" s="77">
        <v>0</v>
      </c>
      <c r="L356" s="77">
        <v>0</v>
      </c>
      <c r="M356" s="77">
        <v>0</v>
      </c>
      <c r="N356" s="77">
        <v>0</v>
      </c>
      <c r="O356" s="77">
        <v>0</v>
      </c>
      <c r="P356" s="77">
        <v>0</v>
      </c>
      <c r="Q356" s="77">
        <v>0</v>
      </c>
      <c r="R356" s="77">
        <v>0</v>
      </c>
      <c r="S356" s="77">
        <v>0</v>
      </c>
      <c r="T356" s="77">
        <v>0</v>
      </c>
      <c r="U356" s="77">
        <v>0</v>
      </c>
      <c r="V356" s="77">
        <v>0</v>
      </c>
      <c r="W356" s="77">
        <v>0</v>
      </c>
      <c r="X356" s="77">
        <v>0</v>
      </c>
      <c r="Y356" s="77">
        <v>0</v>
      </c>
      <c r="Z356" s="77">
        <v>0</v>
      </c>
      <c r="AA356" s="77">
        <v>0</v>
      </c>
      <c r="AB356" s="77">
        <v>0</v>
      </c>
      <c r="AC356" s="77">
        <v>0</v>
      </c>
      <c r="AD356" s="77">
        <v>0</v>
      </c>
      <c r="AE356" s="77">
        <v>0</v>
      </c>
      <c r="AF356" s="77">
        <v>0</v>
      </c>
      <c r="AG356" s="27">
        <v>0</v>
      </c>
      <c r="AH356" s="27">
        <v>0</v>
      </c>
      <c r="AI356" s="27">
        <v>0</v>
      </c>
      <c r="AJ356" s="27">
        <v>0</v>
      </c>
      <c r="AK356" s="27">
        <v>0</v>
      </c>
      <c r="AL356" s="27">
        <v>0</v>
      </c>
      <c r="AM356" s="27">
        <f t="shared" si="5"/>
        <v>0</v>
      </c>
      <c r="AN356" s="27">
        <v>0</v>
      </c>
      <c r="AO356" s="27">
        <v>0</v>
      </c>
      <c r="AP356" s="27">
        <v>957496</v>
      </c>
      <c r="AQ356" s="27">
        <v>957496</v>
      </c>
      <c r="AR356" s="27">
        <v>0</v>
      </c>
      <c r="AS356" s="190">
        <v>18059734</v>
      </c>
      <c r="AT356" s="27">
        <v>0</v>
      </c>
      <c r="AU356" s="27">
        <v>0</v>
      </c>
    </row>
    <row r="357" spans="1:47" x14ac:dyDescent="0.2">
      <c r="A357" s="96" t="s">
        <v>1225</v>
      </c>
      <c r="B357" t="s">
        <v>1224</v>
      </c>
      <c r="C357" t="s">
        <v>1226</v>
      </c>
      <c r="D357" s="78">
        <v>7201</v>
      </c>
      <c r="E357" s="78">
        <v>0</v>
      </c>
      <c r="F357" s="82">
        <v>0</v>
      </c>
      <c r="G357" s="78">
        <v>611041</v>
      </c>
      <c r="H357" s="78">
        <v>611041</v>
      </c>
      <c r="I357" s="78">
        <v>0</v>
      </c>
      <c r="J357" s="78">
        <v>0</v>
      </c>
      <c r="K357" s="78">
        <v>0</v>
      </c>
      <c r="L357" s="78">
        <v>1061420</v>
      </c>
      <c r="M357" s="78">
        <v>673760</v>
      </c>
      <c r="N357" s="78">
        <v>875000</v>
      </c>
      <c r="O357" s="78">
        <v>186420</v>
      </c>
      <c r="P357" s="78">
        <v>334230</v>
      </c>
      <c r="Q357" s="78">
        <v>147810</v>
      </c>
      <c r="R357" s="78">
        <v>0</v>
      </c>
      <c r="S357" s="187">
        <v>19440</v>
      </c>
      <c r="T357" s="187">
        <v>19440</v>
      </c>
      <c r="U357" s="78">
        <v>107846</v>
      </c>
      <c r="V357" s="78">
        <v>55745</v>
      </c>
      <c r="W357" s="78">
        <v>63740</v>
      </c>
      <c r="X357" s="78">
        <v>44106</v>
      </c>
      <c r="Y357" s="78">
        <v>56372</v>
      </c>
      <c r="Z357" s="78">
        <v>12266</v>
      </c>
      <c r="AA357" s="78">
        <v>0</v>
      </c>
      <c r="AB357" s="78">
        <v>0</v>
      </c>
      <c r="AC357" s="78">
        <v>0</v>
      </c>
      <c r="AD357" s="78">
        <v>0</v>
      </c>
      <c r="AE357" s="78">
        <v>831000</v>
      </c>
      <c r="AF357" s="78">
        <v>8789</v>
      </c>
      <c r="AG357" s="104">
        <v>0</v>
      </c>
      <c r="AH357" s="104">
        <v>0</v>
      </c>
      <c r="AI357" s="104">
        <v>0</v>
      </c>
      <c r="AJ357" s="104">
        <v>8789</v>
      </c>
      <c r="AK357" s="104">
        <v>0</v>
      </c>
      <c r="AL357" s="104">
        <v>0</v>
      </c>
      <c r="AM357" s="104">
        <f t="shared" si="5"/>
        <v>8789</v>
      </c>
      <c r="AN357" s="104">
        <v>0</v>
      </c>
      <c r="AO357" s="104">
        <v>0</v>
      </c>
      <c r="AP357" s="104">
        <v>97832</v>
      </c>
      <c r="AQ357" s="104">
        <v>97832</v>
      </c>
      <c r="AR357" s="104">
        <v>0</v>
      </c>
      <c r="AS357" s="189">
        <v>2405405</v>
      </c>
      <c r="AT357" s="189">
        <v>907952</v>
      </c>
      <c r="AU357" s="189">
        <v>907952</v>
      </c>
    </row>
    <row r="358" spans="1:47" x14ac:dyDescent="0.2">
      <c r="A358" s="96" t="s">
        <v>1227</v>
      </c>
      <c r="B358" t="s">
        <v>1224</v>
      </c>
      <c r="C358" t="s">
        <v>1228</v>
      </c>
      <c r="D358" s="77">
        <v>7202</v>
      </c>
      <c r="E358" s="77">
        <v>0</v>
      </c>
      <c r="F358" s="77">
        <v>0</v>
      </c>
      <c r="G358" s="77">
        <v>335783</v>
      </c>
      <c r="H358" s="77">
        <v>335783</v>
      </c>
      <c r="I358" s="77">
        <v>0</v>
      </c>
      <c r="J358" s="77">
        <v>0</v>
      </c>
      <c r="K358" s="77">
        <v>0</v>
      </c>
      <c r="L358" s="77">
        <v>485130</v>
      </c>
      <c r="M358" s="77">
        <v>328960</v>
      </c>
      <c r="N358" s="77">
        <v>467000</v>
      </c>
      <c r="O358" s="77">
        <v>18130</v>
      </c>
      <c r="P358" s="77">
        <v>91030</v>
      </c>
      <c r="Q358" s="77">
        <v>72900</v>
      </c>
      <c r="R358" s="77">
        <v>0</v>
      </c>
      <c r="S358" s="188">
        <v>191650</v>
      </c>
      <c r="T358" s="188">
        <v>191650</v>
      </c>
      <c r="U358" s="77">
        <v>47990</v>
      </c>
      <c r="V358" s="77">
        <v>27083</v>
      </c>
      <c r="W358" s="77">
        <v>15578</v>
      </c>
      <c r="X358" s="77">
        <v>32412</v>
      </c>
      <c r="Y358" s="77">
        <v>38522</v>
      </c>
      <c r="Z358" s="77">
        <v>6110</v>
      </c>
      <c r="AA358" s="77">
        <v>0</v>
      </c>
      <c r="AB358" s="188">
        <v>16121</v>
      </c>
      <c r="AC358" s="188">
        <v>16121</v>
      </c>
      <c r="AD358" s="188">
        <v>0</v>
      </c>
      <c r="AE358" s="77">
        <v>403430</v>
      </c>
      <c r="AF358" s="77">
        <v>4629</v>
      </c>
      <c r="AG358" s="27">
        <v>0</v>
      </c>
      <c r="AH358" s="27">
        <v>0</v>
      </c>
      <c r="AI358" s="27">
        <v>0</v>
      </c>
      <c r="AJ358" s="27">
        <v>4629</v>
      </c>
      <c r="AK358" s="27">
        <v>0</v>
      </c>
      <c r="AL358" s="27">
        <v>0</v>
      </c>
      <c r="AM358" s="27">
        <f t="shared" si="5"/>
        <v>4629</v>
      </c>
      <c r="AN358" s="27">
        <v>0</v>
      </c>
      <c r="AO358" s="27">
        <v>0</v>
      </c>
      <c r="AP358" s="27">
        <v>51507</v>
      </c>
      <c r="AQ358" s="27">
        <v>0</v>
      </c>
      <c r="AR358" s="190">
        <v>51507</v>
      </c>
      <c r="AS358" s="190">
        <v>1244586</v>
      </c>
      <c r="AT358" s="190">
        <v>399321</v>
      </c>
      <c r="AU358" s="190">
        <v>399321</v>
      </c>
    </row>
    <row r="359" spans="1:47" x14ac:dyDescent="0.2">
      <c r="A359" s="96" t="s">
        <v>1229</v>
      </c>
      <c r="B359" t="s">
        <v>1224</v>
      </c>
      <c r="C359" t="s">
        <v>1230</v>
      </c>
      <c r="D359" s="78">
        <v>7203</v>
      </c>
      <c r="E359" s="78">
        <v>0</v>
      </c>
      <c r="F359" s="82">
        <v>0</v>
      </c>
      <c r="G359" s="78">
        <v>695373</v>
      </c>
      <c r="H359" s="78">
        <v>675373</v>
      </c>
      <c r="I359" s="78">
        <v>20000</v>
      </c>
      <c r="J359" s="78">
        <v>20000</v>
      </c>
      <c r="K359" s="78">
        <v>0</v>
      </c>
      <c r="L359" s="78">
        <v>1190030</v>
      </c>
      <c r="M359" s="78">
        <v>739400</v>
      </c>
      <c r="N359" s="78">
        <v>1170000</v>
      </c>
      <c r="O359" s="78">
        <v>20030</v>
      </c>
      <c r="P359" s="78">
        <v>190900</v>
      </c>
      <c r="Q359" s="78">
        <v>170870</v>
      </c>
      <c r="R359" s="78">
        <v>0</v>
      </c>
      <c r="S359" s="187">
        <v>351900</v>
      </c>
      <c r="T359" s="187">
        <v>351900</v>
      </c>
      <c r="U359" s="78">
        <v>121540</v>
      </c>
      <c r="V359" s="78">
        <v>60955</v>
      </c>
      <c r="W359" s="78">
        <v>115798</v>
      </c>
      <c r="X359" s="78">
        <v>5742</v>
      </c>
      <c r="Y359" s="78">
        <v>20055</v>
      </c>
      <c r="Z359" s="78">
        <v>14313</v>
      </c>
      <c r="AA359" s="78">
        <v>0</v>
      </c>
      <c r="AB359" s="187">
        <v>21600</v>
      </c>
      <c r="AC359" s="187">
        <v>21600</v>
      </c>
      <c r="AD359" s="187">
        <v>0</v>
      </c>
      <c r="AE359" s="78">
        <v>910270</v>
      </c>
      <c r="AF359" s="78">
        <v>9909</v>
      </c>
      <c r="AG359" s="104">
        <v>0</v>
      </c>
      <c r="AH359" s="104">
        <v>0</v>
      </c>
      <c r="AI359" s="104">
        <v>0</v>
      </c>
      <c r="AJ359" s="104">
        <v>9909</v>
      </c>
      <c r="AK359" s="104">
        <v>0</v>
      </c>
      <c r="AL359" s="104">
        <v>0</v>
      </c>
      <c r="AM359" s="104">
        <f t="shared" si="5"/>
        <v>9909</v>
      </c>
      <c r="AN359" s="104">
        <v>0</v>
      </c>
      <c r="AO359" s="104">
        <v>0</v>
      </c>
      <c r="AP359" s="104">
        <v>104757</v>
      </c>
      <c r="AQ359" s="104">
        <v>104757</v>
      </c>
      <c r="AR359" s="104">
        <v>0</v>
      </c>
      <c r="AS359" s="189">
        <v>2675359</v>
      </c>
      <c r="AT359" s="189">
        <v>1008219</v>
      </c>
      <c r="AU359" s="189">
        <v>893524</v>
      </c>
    </row>
    <row r="360" spans="1:47" x14ac:dyDescent="0.2">
      <c r="A360" s="96" t="s">
        <v>1231</v>
      </c>
      <c r="B360" t="s">
        <v>1224</v>
      </c>
      <c r="C360" t="s">
        <v>1232</v>
      </c>
      <c r="D360" s="77">
        <v>7204</v>
      </c>
      <c r="E360" s="77">
        <v>0</v>
      </c>
      <c r="F360" s="77">
        <v>0</v>
      </c>
      <c r="G360" s="77">
        <v>703103</v>
      </c>
      <c r="H360" s="77">
        <v>102400</v>
      </c>
      <c r="I360" s="77">
        <v>600703</v>
      </c>
      <c r="J360" s="77">
        <v>600703</v>
      </c>
      <c r="K360" s="77">
        <v>0</v>
      </c>
      <c r="L360" s="77">
        <v>1316600</v>
      </c>
      <c r="M360" s="77">
        <v>879660</v>
      </c>
      <c r="N360" s="77">
        <v>1177000</v>
      </c>
      <c r="O360" s="77">
        <v>139600</v>
      </c>
      <c r="P360" s="77">
        <v>323350</v>
      </c>
      <c r="Q360" s="77">
        <v>183750</v>
      </c>
      <c r="R360" s="77">
        <v>0</v>
      </c>
      <c r="S360" s="188">
        <v>119130</v>
      </c>
      <c r="T360" s="188">
        <v>119130</v>
      </c>
      <c r="U360" s="77">
        <v>130841</v>
      </c>
      <c r="V360" s="77">
        <v>72458</v>
      </c>
      <c r="W360" s="77">
        <v>46127</v>
      </c>
      <c r="X360" s="77">
        <v>84714</v>
      </c>
      <c r="Y360" s="77">
        <v>75146</v>
      </c>
      <c r="Z360" s="77">
        <v>15310</v>
      </c>
      <c r="AA360" s="77">
        <v>0</v>
      </c>
      <c r="AB360" s="77">
        <v>0</v>
      </c>
      <c r="AC360" s="77">
        <v>0</v>
      </c>
      <c r="AD360" s="77">
        <v>0</v>
      </c>
      <c r="AE360" s="77">
        <v>1071310</v>
      </c>
      <c r="AF360" s="77">
        <v>9909</v>
      </c>
      <c r="AG360" s="27">
        <v>0</v>
      </c>
      <c r="AH360" s="27">
        <v>0</v>
      </c>
      <c r="AI360" s="27">
        <v>0</v>
      </c>
      <c r="AJ360" s="27">
        <v>9909</v>
      </c>
      <c r="AK360" s="27">
        <v>0</v>
      </c>
      <c r="AL360" s="27">
        <v>0</v>
      </c>
      <c r="AM360" s="27">
        <f t="shared" si="5"/>
        <v>9909</v>
      </c>
      <c r="AN360" s="27">
        <v>0</v>
      </c>
      <c r="AO360" s="27">
        <v>0</v>
      </c>
      <c r="AP360" s="27">
        <v>112565</v>
      </c>
      <c r="AQ360" s="27">
        <v>112565</v>
      </c>
      <c r="AR360" s="27">
        <v>0</v>
      </c>
      <c r="AS360" s="190">
        <v>2802225</v>
      </c>
      <c r="AT360" s="190">
        <v>1048398</v>
      </c>
      <c r="AU360" s="190">
        <v>446000</v>
      </c>
    </row>
    <row r="361" spans="1:47" x14ac:dyDescent="0.2">
      <c r="A361" s="96" t="s">
        <v>1233</v>
      </c>
      <c r="B361" t="s">
        <v>1224</v>
      </c>
      <c r="C361" t="s">
        <v>1234</v>
      </c>
      <c r="D361" s="78">
        <v>7205</v>
      </c>
      <c r="E361" s="78">
        <v>0</v>
      </c>
      <c r="F361" s="82">
        <v>0</v>
      </c>
      <c r="G361" s="78">
        <v>167640</v>
      </c>
      <c r="H361" s="78">
        <v>0</v>
      </c>
      <c r="I361" s="78">
        <v>167640</v>
      </c>
      <c r="J361" s="78">
        <v>167640</v>
      </c>
      <c r="K361" s="78">
        <v>0</v>
      </c>
      <c r="L361" s="78">
        <v>213405</v>
      </c>
      <c r="M361" s="78">
        <v>131810</v>
      </c>
      <c r="N361" s="78">
        <v>165000</v>
      </c>
      <c r="O361" s="78">
        <v>48405</v>
      </c>
      <c r="P361" s="78">
        <v>70665</v>
      </c>
      <c r="Q361" s="78">
        <v>22260</v>
      </c>
      <c r="R361" s="78">
        <v>0</v>
      </c>
      <c r="S361" s="187">
        <v>65335</v>
      </c>
      <c r="T361" s="187">
        <v>65335</v>
      </c>
      <c r="U361" s="78">
        <v>21846</v>
      </c>
      <c r="V361" s="78">
        <v>10881</v>
      </c>
      <c r="W361" s="78">
        <v>8605</v>
      </c>
      <c r="X361" s="78">
        <v>13241</v>
      </c>
      <c r="Y361" s="78">
        <v>15103</v>
      </c>
      <c r="Z361" s="78">
        <v>1862</v>
      </c>
      <c r="AA361" s="78">
        <v>0</v>
      </c>
      <c r="AB361" s="187">
        <v>1343</v>
      </c>
      <c r="AC361" s="187">
        <v>3227</v>
      </c>
      <c r="AD361" s="187">
        <v>0</v>
      </c>
      <c r="AE361" s="78">
        <v>155530</v>
      </c>
      <c r="AF361" s="78">
        <v>2469</v>
      </c>
      <c r="AG361" s="104">
        <v>0</v>
      </c>
      <c r="AH361" s="104">
        <v>0</v>
      </c>
      <c r="AI361" s="104">
        <v>0</v>
      </c>
      <c r="AJ361" s="104">
        <v>2469</v>
      </c>
      <c r="AK361" s="104">
        <v>0</v>
      </c>
      <c r="AL361" s="104">
        <v>0</v>
      </c>
      <c r="AM361" s="104">
        <f t="shared" si="5"/>
        <v>2469</v>
      </c>
      <c r="AN361" s="104">
        <v>0</v>
      </c>
      <c r="AO361" s="104">
        <v>0</v>
      </c>
      <c r="AP361" s="104">
        <v>25857</v>
      </c>
      <c r="AQ361" s="104">
        <v>25857</v>
      </c>
      <c r="AR361" s="104">
        <v>0</v>
      </c>
      <c r="AS361" s="189">
        <v>623338</v>
      </c>
      <c r="AT361" s="189">
        <v>187455</v>
      </c>
      <c r="AU361" s="189">
        <v>187455</v>
      </c>
    </row>
    <row r="362" spans="1:47" x14ac:dyDescent="0.2">
      <c r="A362" s="96" t="s">
        <v>1235</v>
      </c>
      <c r="B362" t="s">
        <v>1224</v>
      </c>
      <c r="C362" t="s">
        <v>1236</v>
      </c>
      <c r="D362" s="77">
        <v>7207</v>
      </c>
      <c r="E362" s="77">
        <v>0</v>
      </c>
      <c r="F362" s="77">
        <v>0</v>
      </c>
      <c r="G362" s="77">
        <v>221438</v>
      </c>
      <c r="H362" s="77">
        <v>184121</v>
      </c>
      <c r="I362" s="77">
        <v>37317</v>
      </c>
      <c r="J362" s="77">
        <v>37317</v>
      </c>
      <c r="K362" s="77">
        <v>0</v>
      </c>
      <c r="L362" s="77">
        <v>265280</v>
      </c>
      <c r="M362" s="77">
        <v>163870</v>
      </c>
      <c r="N362" s="77">
        <v>215000</v>
      </c>
      <c r="O362" s="77">
        <v>50280</v>
      </c>
      <c r="P362" s="77">
        <v>85820</v>
      </c>
      <c r="Q362" s="77">
        <v>35540</v>
      </c>
      <c r="R362" s="77">
        <v>0</v>
      </c>
      <c r="S362" s="77">
        <v>0</v>
      </c>
      <c r="T362" s="77">
        <v>0</v>
      </c>
      <c r="U362" s="77">
        <v>27096</v>
      </c>
      <c r="V362" s="77">
        <v>13491</v>
      </c>
      <c r="W362" s="77">
        <v>12689</v>
      </c>
      <c r="X362" s="77">
        <v>14407</v>
      </c>
      <c r="Y362" s="77">
        <v>17382</v>
      </c>
      <c r="Z362" s="77">
        <v>2975</v>
      </c>
      <c r="AA362" s="77">
        <v>0</v>
      </c>
      <c r="AB362" s="77">
        <v>0</v>
      </c>
      <c r="AC362" s="77">
        <v>0</v>
      </c>
      <c r="AD362" s="77">
        <v>0</v>
      </c>
      <c r="AE362" s="77">
        <v>201010</v>
      </c>
      <c r="AF362" s="77">
        <v>2949</v>
      </c>
      <c r="AG362" s="27">
        <v>0</v>
      </c>
      <c r="AH362" s="27">
        <v>0</v>
      </c>
      <c r="AI362" s="27">
        <v>0</v>
      </c>
      <c r="AJ362" s="27">
        <v>2949</v>
      </c>
      <c r="AK362" s="27">
        <v>0</v>
      </c>
      <c r="AL362" s="27">
        <v>0</v>
      </c>
      <c r="AM362" s="27">
        <f t="shared" si="5"/>
        <v>2949</v>
      </c>
      <c r="AN362" s="27">
        <v>0</v>
      </c>
      <c r="AO362" s="27">
        <v>0</v>
      </c>
      <c r="AP362" s="27">
        <v>34082</v>
      </c>
      <c r="AQ362" s="27">
        <v>34082</v>
      </c>
      <c r="AR362" s="27">
        <v>0</v>
      </c>
      <c r="AS362" s="190">
        <v>829134</v>
      </c>
      <c r="AT362" s="190">
        <v>255105</v>
      </c>
      <c r="AU362" s="190">
        <v>255105</v>
      </c>
    </row>
    <row r="363" spans="1:47" x14ac:dyDescent="0.2">
      <c r="A363" s="96" t="s">
        <v>1237</v>
      </c>
      <c r="B363" t="s">
        <v>1224</v>
      </c>
      <c r="C363" t="s">
        <v>1238</v>
      </c>
      <c r="D363" s="78">
        <v>7208</v>
      </c>
      <c r="E363" s="78">
        <v>0</v>
      </c>
      <c r="F363" s="82">
        <v>0</v>
      </c>
      <c r="G363" s="78">
        <v>166496</v>
      </c>
      <c r="H363" s="78">
        <v>166496</v>
      </c>
      <c r="I363" s="78">
        <v>0</v>
      </c>
      <c r="J363" s="78">
        <v>0</v>
      </c>
      <c r="K363" s="78">
        <v>0</v>
      </c>
      <c r="L363" s="78">
        <v>185305</v>
      </c>
      <c r="M363" s="78">
        <v>126720</v>
      </c>
      <c r="N363" s="78">
        <v>167000</v>
      </c>
      <c r="O363" s="78">
        <v>18305</v>
      </c>
      <c r="P363" s="78">
        <v>44235</v>
      </c>
      <c r="Q363" s="78">
        <v>25930</v>
      </c>
      <c r="R363" s="78">
        <v>0</v>
      </c>
      <c r="S363" s="187">
        <v>147045</v>
      </c>
      <c r="T363" s="187">
        <v>147045</v>
      </c>
      <c r="U363" s="78">
        <v>18242</v>
      </c>
      <c r="V363" s="78">
        <v>10415</v>
      </c>
      <c r="W363" s="78">
        <v>8188</v>
      </c>
      <c r="X363" s="78">
        <v>10054</v>
      </c>
      <c r="Y363" s="78">
        <v>12265</v>
      </c>
      <c r="Z363" s="78">
        <v>2211</v>
      </c>
      <c r="AA363" s="78">
        <v>0</v>
      </c>
      <c r="AB363" s="187">
        <v>2309</v>
      </c>
      <c r="AC363" s="187">
        <v>10141</v>
      </c>
      <c r="AD363" s="187">
        <v>0</v>
      </c>
      <c r="AE363" s="78">
        <v>153150</v>
      </c>
      <c r="AF363" s="78">
        <v>2469</v>
      </c>
      <c r="AG363" s="104">
        <v>0</v>
      </c>
      <c r="AH363" s="104">
        <v>0</v>
      </c>
      <c r="AI363" s="104">
        <v>0</v>
      </c>
      <c r="AJ363" s="104">
        <v>2469</v>
      </c>
      <c r="AK363" s="104">
        <v>0</v>
      </c>
      <c r="AL363" s="104">
        <v>0</v>
      </c>
      <c r="AM363" s="104">
        <f t="shared" si="5"/>
        <v>2469</v>
      </c>
      <c r="AN363" s="104">
        <v>0</v>
      </c>
      <c r="AO363" s="104">
        <v>0</v>
      </c>
      <c r="AP363" s="104">
        <v>25902</v>
      </c>
      <c r="AQ363" s="104">
        <v>25902</v>
      </c>
      <c r="AR363" s="104">
        <v>0</v>
      </c>
      <c r="AS363" s="189">
        <v>613407</v>
      </c>
      <c r="AT363" s="189">
        <v>168564</v>
      </c>
      <c r="AU363" s="189">
        <v>168564</v>
      </c>
    </row>
    <row r="364" spans="1:47" x14ac:dyDescent="0.2">
      <c r="A364" s="96" t="s">
        <v>1239</v>
      </c>
      <c r="B364" t="s">
        <v>1224</v>
      </c>
      <c r="C364" t="s">
        <v>1240</v>
      </c>
      <c r="D364" s="77">
        <v>7209</v>
      </c>
      <c r="E364" s="77">
        <v>0</v>
      </c>
      <c r="F364" s="77">
        <v>0</v>
      </c>
      <c r="G364" s="77">
        <v>103154</v>
      </c>
      <c r="H364" s="77">
        <v>103154</v>
      </c>
      <c r="I364" s="77">
        <v>0</v>
      </c>
      <c r="J364" s="77">
        <v>0</v>
      </c>
      <c r="K364" s="77">
        <v>0</v>
      </c>
      <c r="L364" s="77">
        <v>131390</v>
      </c>
      <c r="M364" s="77">
        <v>85970</v>
      </c>
      <c r="N364" s="77">
        <v>119000</v>
      </c>
      <c r="O364" s="77">
        <v>12390</v>
      </c>
      <c r="P364" s="77">
        <v>25790</v>
      </c>
      <c r="Q364" s="77">
        <v>13400</v>
      </c>
      <c r="R364" s="77">
        <v>0</v>
      </c>
      <c r="S364" s="188">
        <v>46710</v>
      </c>
      <c r="T364" s="188">
        <v>46710</v>
      </c>
      <c r="U364" s="77">
        <v>13141</v>
      </c>
      <c r="V364" s="77">
        <v>7078</v>
      </c>
      <c r="W364" s="77">
        <v>4330</v>
      </c>
      <c r="X364" s="77">
        <v>8811</v>
      </c>
      <c r="Y364" s="77">
        <v>3939</v>
      </c>
      <c r="Z364" s="77">
        <v>1153</v>
      </c>
      <c r="AA364" s="77">
        <v>0</v>
      </c>
      <c r="AB364" s="77">
        <v>0</v>
      </c>
      <c r="AC364" s="188">
        <v>3760</v>
      </c>
      <c r="AD364" s="188">
        <v>0</v>
      </c>
      <c r="AE364" s="77">
        <v>101040</v>
      </c>
      <c r="AF364" s="77">
        <v>1989</v>
      </c>
      <c r="AG364" s="27">
        <v>0</v>
      </c>
      <c r="AH364" s="27">
        <v>0</v>
      </c>
      <c r="AI364" s="27">
        <v>0</v>
      </c>
      <c r="AJ364" s="27">
        <v>1989</v>
      </c>
      <c r="AK364" s="27">
        <v>0</v>
      </c>
      <c r="AL364" s="27">
        <v>0</v>
      </c>
      <c r="AM364" s="27">
        <f t="shared" si="5"/>
        <v>1989</v>
      </c>
      <c r="AN364" s="27">
        <v>0</v>
      </c>
      <c r="AO364" s="27">
        <v>0</v>
      </c>
      <c r="AP364" s="27">
        <v>15924</v>
      </c>
      <c r="AQ364" s="27">
        <v>15924</v>
      </c>
      <c r="AR364" s="27">
        <v>0</v>
      </c>
      <c r="AS364" s="190">
        <v>390715</v>
      </c>
      <c r="AT364" s="190">
        <v>115006</v>
      </c>
      <c r="AU364" s="190">
        <v>115006</v>
      </c>
    </row>
    <row r="365" spans="1:47" x14ac:dyDescent="0.2">
      <c r="A365" s="96" t="s">
        <v>1241</v>
      </c>
      <c r="B365" t="s">
        <v>1224</v>
      </c>
      <c r="C365" t="s">
        <v>1242</v>
      </c>
      <c r="D365" s="78">
        <v>7210</v>
      </c>
      <c r="E365" s="78">
        <v>0</v>
      </c>
      <c r="F365" s="82">
        <v>0</v>
      </c>
      <c r="G365" s="78">
        <v>176971</v>
      </c>
      <c r="H365" s="78">
        <v>176971</v>
      </c>
      <c r="I365" s="78">
        <v>0</v>
      </c>
      <c r="J365" s="78">
        <v>0</v>
      </c>
      <c r="K365" s="78">
        <v>0</v>
      </c>
      <c r="L365" s="78">
        <v>181045</v>
      </c>
      <c r="M365" s="78">
        <v>109570</v>
      </c>
      <c r="N365" s="78">
        <v>147200</v>
      </c>
      <c r="O365" s="78">
        <v>33845</v>
      </c>
      <c r="P365" s="78">
        <v>57745</v>
      </c>
      <c r="Q365" s="78">
        <v>23900</v>
      </c>
      <c r="R365" s="78">
        <v>0</v>
      </c>
      <c r="S365" s="187">
        <v>103765</v>
      </c>
      <c r="T365" s="187">
        <v>103765</v>
      </c>
      <c r="U365" s="78">
        <v>18601</v>
      </c>
      <c r="V365" s="78">
        <v>9028</v>
      </c>
      <c r="W365" s="78">
        <v>1254</v>
      </c>
      <c r="X365" s="78">
        <v>17347</v>
      </c>
      <c r="Y365" s="78">
        <v>19365</v>
      </c>
      <c r="Z365" s="78">
        <v>2018</v>
      </c>
      <c r="AA365" s="78">
        <v>0</v>
      </c>
      <c r="AB365" s="78">
        <v>461</v>
      </c>
      <c r="AC365" s="187">
        <v>6898</v>
      </c>
      <c r="AD365" s="187">
        <v>0</v>
      </c>
      <c r="AE365" s="78">
        <v>134420</v>
      </c>
      <c r="AF365" s="78">
        <v>2229</v>
      </c>
      <c r="AG365" s="104">
        <v>0</v>
      </c>
      <c r="AH365" s="104">
        <v>0</v>
      </c>
      <c r="AI365" s="104">
        <v>0</v>
      </c>
      <c r="AJ365" s="104">
        <v>2229</v>
      </c>
      <c r="AK365" s="104">
        <v>0</v>
      </c>
      <c r="AL365" s="104">
        <v>0</v>
      </c>
      <c r="AM365" s="104">
        <f t="shared" si="5"/>
        <v>2229</v>
      </c>
      <c r="AN365" s="104">
        <v>0</v>
      </c>
      <c r="AO365" s="104">
        <v>0</v>
      </c>
      <c r="AP365" s="104">
        <v>27337</v>
      </c>
      <c r="AQ365" s="104">
        <v>27337</v>
      </c>
      <c r="AR365" s="104">
        <v>0</v>
      </c>
      <c r="AS365" s="189">
        <v>651310</v>
      </c>
      <c r="AT365" s="189">
        <v>186767</v>
      </c>
      <c r="AU365" s="189">
        <v>186767</v>
      </c>
    </row>
    <row r="366" spans="1:47" x14ac:dyDescent="0.2">
      <c r="A366" s="96" t="s">
        <v>1243</v>
      </c>
      <c r="B366" t="s">
        <v>1224</v>
      </c>
      <c r="C366" t="s">
        <v>1244</v>
      </c>
      <c r="D366" s="77">
        <v>7211</v>
      </c>
      <c r="E366" s="77">
        <v>0</v>
      </c>
      <c r="F366" s="77">
        <v>0</v>
      </c>
      <c r="G366" s="77">
        <v>130510</v>
      </c>
      <c r="H366" s="77">
        <v>130510</v>
      </c>
      <c r="I366" s="77">
        <v>0</v>
      </c>
      <c r="J366" s="77">
        <v>0</v>
      </c>
      <c r="K366" s="77">
        <v>0</v>
      </c>
      <c r="L366" s="77">
        <v>119000</v>
      </c>
      <c r="M366" s="77">
        <v>75150</v>
      </c>
      <c r="N366" s="77">
        <v>119000</v>
      </c>
      <c r="O366" s="77">
        <v>0</v>
      </c>
      <c r="P366" s="77">
        <v>17040</v>
      </c>
      <c r="Q366" s="77">
        <v>17040</v>
      </c>
      <c r="R366" s="77">
        <v>0</v>
      </c>
      <c r="S366" s="188">
        <v>18560</v>
      </c>
      <c r="T366" s="188">
        <v>18560</v>
      </c>
      <c r="U366" s="77">
        <v>12005</v>
      </c>
      <c r="V366" s="77">
        <v>6188</v>
      </c>
      <c r="W366" s="77">
        <v>3515</v>
      </c>
      <c r="X366" s="77">
        <v>8490</v>
      </c>
      <c r="Y366" s="77">
        <v>3134</v>
      </c>
      <c r="Z366" s="77">
        <v>1433</v>
      </c>
      <c r="AA366" s="77">
        <v>0</v>
      </c>
      <c r="AB366" s="77">
        <v>0</v>
      </c>
      <c r="AC366" s="77">
        <v>348</v>
      </c>
      <c r="AD366" s="77">
        <v>0</v>
      </c>
      <c r="AE366" s="77">
        <v>92190</v>
      </c>
      <c r="AF366" s="77">
        <v>1989</v>
      </c>
      <c r="AG366" s="27">
        <v>0</v>
      </c>
      <c r="AH366" s="27">
        <v>0</v>
      </c>
      <c r="AI366" s="27">
        <v>0</v>
      </c>
      <c r="AJ366" s="27">
        <v>1989</v>
      </c>
      <c r="AK366" s="27">
        <v>0</v>
      </c>
      <c r="AL366" s="27">
        <v>0</v>
      </c>
      <c r="AM366" s="27">
        <f t="shared" si="5"/>
        <v>1989</v>
      </c>
      <c r="AN366" s="27">
        <v>0</v>
      </c>
      <c r="AO366" s="27">
        <v>0</v>
      </c>
      <c r="AP366" s="27">
        <v>20348</v>
      </c>
      <c r="AQ366" s="27">
        <v>20348</v>
      </c>
      <c r="AR366" s="27">
        <v>0</v>
      </c>
      <c r="AS366" s="190">
        <v>491979</v>
      </c>
      <c r="AT366" s="190">
        <v>127820</v>
      </c>
      <c r="AU366" s="190">
        <v>127820</v>
      </c>
    </row>
    <row r="367" spans="1:47" x14ac:dyDescent="0.2">
      <c r="A367" s="96" t="s">
        <v>1245</v>
      </c>
      <c r="B367" t="s">
        <v>1224</v>
      </c>
      <c r="C367" t="s">
        <v>1246</v>
      </c>
      <c r="D367" s="78">
        <v>7212</v>
      </c>
      <c r="E367" s="78">
        <v>0</v>
      </c>
      <c r="F367" s="82">
        <v>0</v>
      </c>
      <c r="G367" s="78">
        <v>159907</v>
      </c>
      <c r="H367" s="78">
        <v>159907</v>
      </c>
      <c r="I367" s="78">
        <v>0</v>
      </c>
      <c r="J367" s="78">
        <v>0</v>
      </c>
      <c r="K367" s="78">
        <v>0</v>
      </c>
      <c r="L367" s="78">
        <v>205165</v>
      </c>
      <c r="M367" s="78">
        <v>126180</v>
      </c>
      <c r="N367" s="78">
        <v>178000</v>
      </c>
      <c r="O367" s="78">
        <v>27165</v>
      </c>
      <c r="P367" s="78">
        <v>55885</v>
      </c>
      <c r="Q367" s="78">
        <v>28720</v>
      </c>
      <c r="R367" s="78">
        <v>0</v>
      </c>
      <c r="S367" s="187">
        <v>95755</v>
      </c>
      <c r="T367" s="187">
        <v>95755</v>
      </c>
      <c r="U367" s="78">
        <v>20961</v>
      </c>
      <c r="V367" s="78">
        <v>10380</v>
      </c>
      <c r="W367" s="78">
        <v>4324</v>
      </c>
      <c r="X367" s="78">
        <v>16637</v>
      </c>
      <c r="Y367" s="78">
        <v>6149</v>
      </c>
      <c r="Z367" s="78">
        <v>2440</v>
      </c>
      <c r="AA367" s="78">
        <v>0</v>
      </c>
      <c r="AB367" s="78">
        <v>0</v>
      </c>
      <c r="AC367" s="187">
        <v>6789</v>
      </c>
      <c r="AD367" s="187">
        <v>0</v>
      </c>
      <c r="AE367" s="78">
        <v>156630</v>
      </c>
      <c r="AF367" s="78">
        <v>2469</v>
      </c>
      <c r="AG367" s="104">
        <v>0</v>
      </c>
      <c r="AH367" s="104">
        <v>0</v>
      </c>
      <c r="AI367" s="104">
        <v>0</v>
      </c>
      <c r="AJ367" s="104">
        <v>2469</v>
      </c>
      <c r="AK367" s="104">
        <v>0</v>
      </c>
      <c r="AL367" s="104">
        <v>0</v>
      </c>
      <c r="AM367" s="104">
        <f t="shared" si="5"/>
        <v>2469</v>
      </c>
      <c r="AN367" s="104">
        <v>0</v>
      </c>
      <c r="AO367" s="104">
        <v>0</v>
      </c>
      <c r="AP367" s="104">
        <v>24620</v>
      </c>
      <c r="AQ367" s="104">
        <v>0</v>
      </c>
      <c r="AR367" s="189">
        <v>24620</v>
      </c>
      <c r="AS367" s="189">
        <v>595379</v>
      </c>
      <c r="AT367" s="189">
        <v>183729</v>
      </c>
      <c r="AU367" s="189">
        <v>183729</v>
      </c>
    </row>
    <row r="368" spans="1:47" x14ac:dyDescent="0.2">
      <c r="A368" s="96" t="s">
        <v>1247</v>
      </c>
      <c r="B368" t="s">
        <v>1224</v>
      </c>
      <c r="C368" t="s">
        <v>582</v>
      </c>
      <c r="D368" s="77">
        <v>7213</v>
      </c>
      <c r="E368" s="77">
        <v>0</v>
      </c>
      <c r="F368" s="77">
        <v>0</v>
      </c>
      <c r="G368" s="77">
        <v>190800</v>
      </c>
      <c r="H368" s="77">
        <v>190800</v>
      </c>
      <c r="I368" s="77">
        <v>0</v>
      </c>
      <c r="J368" s="77">
        <v>0</v>
      </c>
      <c r="K368" s="77">
        <v>0</v>
      </c>
      <c r="L368" s="77">
        <v>212930</v>
      </c>
      <c r="M368" s="77">
        <v>135520</v>
      </c>
      <c r="N368" s="77">
        <v>158000</v>
      </c>
      <c r="O368" s="77">
        <v>54930</v>
      </c>
      <c r="P368" s="77">
        <v>74160</v>
      </c>
      <c r="Q368" s="77">
        <v>19230</v>
      </c>
      <c r="R368" s="77">
        <v>0</v>
      </c>
      <c r="S368" s="188">
        <v>97820</v>
      </c>
      <c r="T368" s="188">
        <v>97820</v>
      </c>
      <c r="U368" s="77">
        <v>21532</v>
      </c>
      <c r="V368" s="77">
        <v>11173</v>
      </c>
      <c r="W368" s="77">
        <v>3133</v>
      </c>
      <c r="X368" s="77">
        <v>18399</v>
      </c>
      <c r="Y368" s="77">
        <v>14315</v>
      </c>
      <c r="Z368" s="77">
        <v>1613</v>
      </c>
      <c r="AA368" s="77">
        <v>0</v>
      </c>
      <c r="AB368" s="77">
        <v>0</v>
      </c>
      <c r="AC368" s="188">
        <v>6478</v>
      </c>
      <c r="AD368" s="188">
        <v>0</v>
      </c>
      <c r="AE368" s="77">
        <v>157430</v>
      </c>
      <c r="AF368" s="77">
        <v>2469</v>
      </c>
      <c r="AG368" s="27">
        <v>0</v>
      </c>
      <c r="AH368" s="27">
        <v>0</v>
      </c>
      <c r="AI368" s="27">
        <v>0</v>
      </c>
      <c r="AJ368" s="27">
        <v>2469</v>
      </c>
      <c r="AK368" s="27">
        <v>0</v>
      </c>
      <c r="AL368" s="27">
        <v>0</v>
      </c>
      <c r="AM368" s="27">
        <f t="shared" si="5"/>
        <v>2469</v>
      </c>
      <c r="AN368" s="27">
        <v>0</v>
      </c>
      <c r="AO368" s="27">
        <v>0</v>
      </c>
      <c r="AP368" s="27">
        <v>30895</v>
      </c>
      <c r="AQ368" s="27">
        <v>16489</v>
      </c>
      <c r="AR368" s="190">
        <v>14406</v>
      </c>
      <c r="AS368" s="190">
        <v>737230</v>
      </c>
      <c r="AT368" s="190">
        <v>212005</v>
      </c>
      <c r="AU368" s="190">
        <v>212005</v>
      </c>
    </row>
    <row r="369" spans="1:47" x14ac:dyDescent="0.2">
      <c r="A369" s="96" t="s">
        <v>1248</v>
      </c>
      <c r="B369" t="s">
        <v>1224</v>
      </c>
      <c r="C369" t="s">
        <v>1249</v>
      </c>
      <c r="D369" s="78">
        <v>7214</v>
      </c>
      <c r="E369" s="78">
        <v>0</v>
      </c>
      <c r="F369" s="82">
        <v>0</v>
      </c>
      <c r="G369" s="78">
        <v>78471</v>
      </c>
      <c r="H369" s="78">
        <v>78471</v>
      </c>
      <c r="I369" s="78">
        <v>0</v>
      </c>
      <c r="J369" s="78">
        <v>0</v>
      </c>
      <c r="K369" s="78">
        <v>0</v>
      </c>
      <c r="L369" s="78">
        <v>94855</v>
      </c>
      <c r="M369" s="78">
        <v>53110</v>
      </c>
      <c r="N369" s="78">
        <v>75400</v>
      </c>
      <c r="O369" s="78">
        <v>19455</v>
      </c>
      <c r="P369" s="78">
        <v>28575</v>
      </c>
      <c r="Q369" s="78">
        <v>9120</v>
      </c>
      <c r="R369" s="78">
        <v>0</v>
      </c>
      <c r="S369" s="187">
        <v>26655</v>
      </c>
      <c r="T369" s="187">
        <v>26655</v>
      </c>
      <c r="U369" s="78">
        <v>10004</v>
      </c>
      <c r="V369" s="78">
        <v>4388</v>
      </c>
      <c r="W369" s="78">
        <v>5499</v>
      </c>
      <c r="X369" s="78">
        <v>4505</v>
      </c>
      <c r="Y369" s="78">
        <v>5255</v>
      </c>
      <c r="Z369" s="78">
        <v>750</v>
      </c>
      <c r="AA369" s="78">
        <v>0</v>
      </c>
      <c r="AB369" s="78">
        <v>702</v>
      </c>
      <c r="AC369" s="78">
        <v>702</v>
      </c>
      <c r="AD369" s="78">
        <v>0</v>
      </c>
      <c r="AE369" s="78">
        <v>62230</v>
      </c>
      <c r="AF369" s="78">
        <v>1749</v>
      </c>
      <c r="AG369" s="104">
        <v>0</v>
      </c>
      <c r="AH369" s="104">
        <v>0</v>
      </c>
      <c r="AI369" s="104">
        <v>0</v>
      </c>
      <c r="AJ369" s="104">
        <v>1749</v>
      </c>
      <c r="AK369" s="104">
        <v>0</v>
      </c>
      <c r="AL369" s="104">
        <v>0</v>
      </c>
      <c r="AM369" s="104">
        <f t="shared" si="5"/>
        <v>1749</v>
      </c>
      <c r="AN369" s="104">
        <v>0</v>
      </c>
      <c r="AO369" s="104">
        <v>0</v>
      </c>
      <c r="AP369" s="104">
        <v>11956</v>
      </c>
      <c r="AQ369" s="104">
        <v>11956</v>
      </c>
      <c r="AR369" s="104">
        <v>0</v>
      </c>
      <c r="AS369" s="189">
        <v>289601</v>
      </c>
      <c r="AT369" s="189">
        <v>96862</v>
      </c>
      <c r="AU369" s="189">
        <v>96862</v>
      </c>
    </row>
    <row r="370" spans="1:47" x14ac:dyDescent="0.2">
      <c r="A370" s="96" t="s">
        <v>1250</v>
      </c>
      <c r="B370" t="s">
        <v>1224</v>
      </c>
      <c r="C370" t="s">
        <v>1251</v>
      </c>
      <c r="D370" s="77">
        <v>7301</v>
      </c>
      <c r="E370" s="77">
        <v>0</v>
      </c>
      <c r="F370" s="77">
        <v>0</v>
      </c>
      <c r="G370" s="77">
        <v>42113</v>
      </c>
      <c r="H370" s="77">
        <v>35166</v>
      </c>
      <c r="I370" s="77">
        <v>6947</v>
      </c>
      <c r="J370" s="77">
        <v>6947</v>
      </c>
      <c r="K370" s="77">
        <v>0</v>
      </c>
      <c r="L370" s="77">
        <v>41345</v>
      </c>
      <c r="M370" s="77">
        <v>26370</v>
      </c>
      <c r="N370" s="77">
        <v>34800</v>
      </c>
      <c r="O370" s="77">
        <v>6545</v>
      </c>
      <c r="P370" s="77">
        <v>12105</v>
      </c>
      <c r="Q370" s="77">
        <v>5560</v>
      </c>
      <c r="R370" s="77">
        <v>0</v>
      </c>
      <c r="S370" s="77">
        <v>0</v>
      </c>
      <c r="T370" s="77">
        <v>0</v>
      </c>
      <c r="U370" s="77">
        <v>4176</v>
      </c>
      <c r="V370" s="77">
        <v>2178</v>
      </c>
      <c r="W370" s="77">
        <v>1956</v>
      </c>
      <c r="X370" s="77">
        <v>2220</v>
      </c>
      <c r="Y370" s="77">
        <v>1500</v>
      </c>
      <c r="Z370" s="77">
        <v>485</v>
      </c>
      <c r="AA370" s="77">
        <v>0</v>
      </c>
      <c r="AB370" s="77">
        <v>542</v>
      </c>
      <c r="AC370" s="77">
        <v>0</v>
      </c>
      <c r="AD370" s="77">
        <v>0</v>
      </c>
      <c r="AE370" s="77">
        <v>31930</v>
      </c>
      <c r="AF370" s="77">
        <v>1029</v>
      </c>
      <c r="AG370" s="27">
        <v>0</v>
      </c>
      <c r="AH370" s="27">
        <v>0</v>
      </c>
      <c r="AI370" s="27">
        <v>0</v>
      </c>
      <c r="AJ370" s="27">
        <v>1029</v>
      </c>
      <c r="AK370" s="27">
        <v>0</v>
      </c>
      <c r="AL370" s="27">
        <v>0</v>
      </c>
      <c r="AM370" s="27">
        <f t="shared" si="5"/>
        <v>1029</v>
      </c>
      <c r="AN370" s="27">
        <v>0</v>
      </c>
      <c r="AO370" s="27">
        <v>0</v>
      </c>
      <c r="AP370" s="27">
        <v>6838</v>
      </c>
      <c r="AQ370" s="27">
        <v>5730</v>
      </c>
      <c r="AR370" s="190">
        <v>1108</v>
      </c>
      <c r="AS370" s="190">
        <v>160997</v>
      </c>
      <c r="AT370" s="190">
        <v>41126</v>
      </c>
      <c r="AU370" s="190">
        <v>41126</v>
      </c>
    </row>
    <row r="371" spans="1:47" x14ac:dyDescent="0.2">
      <c r="A371" s="96" t="s">
        <v>1252</v>
      </c>
      <c r="B371" t="s">
        <v>1224</v>
      </c>
      <c r="C371" t="s">
        <v>1253</v>
      </c>
      <c r="D371" s="78">
        <v>7303</v>
      </c>
      <c r="E371" s="78">
        <v>0</v>
      </c>
      <c r="F371" s="82">
        <v>0</v>
      </c>
      <c r="G371" s="78">
        <v>41676</v>
      </c>
      <c r="H371" s="78">
        <v>41676</v>
      </c>
      <c r="I371" s="78">
        <v>0</v>
      </c>
      <c r="J371" s="78">
        <v>0</v>
      </c>
      <c r="K371" s="78">
        <v>0</v>
      </c>
      <c r="L371" s="78">
        <v>30270</v>
      </c>
      <c r="M371" s="78">
        <v>19160</v>
      </c>
      <c r="N371" s="78">
        <v>27400</v>
      </c>
      <c r="O371" s="78">
        <v>2870</v>
      </c>
      <c r="P371" s="78">
        <v>7030</v>
      </c>
      <c r="Q371" s="78">
        <v>4160</v>
      </c>
      <c r="R371" s="78">
        <v>0</v>
      </c>
      <c r="S371" s="187">
        <v>9770</v>
      </c>
      <c r="T371" s="187">
        <v>9770</v>
      </c>
      <c r="U371" s="78">
        <v>3072</v>
      </c>
      <c r="V371" s="78">
        <v>1590</v>
      </c>
      <c r="W371" s="78">
        <v>2275</v>
      </c>
      <c r="X371" s="78">
        <v>797</v>
      </c>
      <c r="Y371" s="78">
        <v>544</v>
      </c>
      <c r="Z371" s="78">
        <v>345</v>
      </c>
      <c r="AA371" s="78">
        <v>0</v>
      </c>
      <c r="AB371" s="78">
        <v>0</v>
      </c>
      <c r="AC371" s="78">
        <v>395</v>
      </c>
      <c r="AD371" s="78">
        <v>0</v>
      </c>
      <c r="AE371" s="78">
        <v>23410</v>
      </c>
      <c r="AF371" s="78">
        <v>1029</v>
      </c>
      <c r="AG371" s="104">
        <v>0</v>
      </c>
      <c r="AH371" s="104">
        <v>0</v>
      </c>
      <c r="AI371" s="104">
        <v>0</v>
      </c>
      <c r="AJ371" s="104">
        <v>1029</v>
      </c>
      <c r="AK371" s="104">
        <v>0</v>
      </c>
      <c r="AL371" s="104">
        <v>0</v>
      </c>
      <c r="AM371" s="104">
        <f t="shared" si="5"/>
        <v>1029</v>
      </c>
      <c r="AN371" s="104">
        <v>0</v>
      </c>
      <c r="AO371" s="104">
        <v>0</v>
      </c>
      <c r="AP371" s="104">
        <v>6548</v>
      </c>
      <c r="AQ371" s="104">
        <v>6548</v>
      </c>
      <c r="AR371" s="104">
        <v>0</v>
      </c>
      <c r="AS371" s="189">
        <v>153141</v>
      </c>
      <c r="AT371" s="189">
        <v>31143</v>
      </c>
      <c r="AU371" s="189">
        <v>31143</v>
      </c>
    </row>
    <row r="372" spans="1:47" x14ac:dyDescent="0.2">
      <c r="A372" s="96" t="s">
        <v>1254</v>
      </c>
      <c r="B372" t="s">
        <v>1224</v>
      </c>
      <c r="C372" t="s">
        <v>1255</v>
      </c>
      <c r="D372" s="77">
        <v>7308</v>
      </c>
      <c r="E372" s="77">
        <v>0</v>
      </c>
      <c r="F372" s="77">
        <v>0</v>
      </c>
      <c r="G372" s="77">
        <v>54011</v>
      </c>
      <c r="H372" s="77">
        <v>54011</v>
      </c>
      <c r="I372" s="77">
        <v>0</v>
      </c>
      <c r="J372" s="77">
        <v>0</v>
      </c>
      <c r="K372" s="77">
        <v>0</v>
      </c>
      <c r="L372" s="77">
        <v>55015</v>
      </c>
      <c r="M372" s="77">
        <v>39780</v>
      </c>
      <c r="N372" s="77">
        <v>53000</v>
      </c>
      <c r="O372" s="77">
        <v>2015</v>
      </c>
      <c r="P372" s="77">
        <v>10685</v>
      </c>
      <c r="Q372" s="77">
        <v>8670</v>
      </c>
      <c r="R372" s="77">
        <v>0</v>
      </c>
      <c r="S372" s="188">
        <v>19675</v>
      </c>
      <c r="T372" s="188">
        <v>19675</v>
      </c>
      <c r="U372" s="77">
        <v>5322</v>
      </c>
      <c r="V372" s="77">
        <v>3300</v>
      </c>
      <c r="W372" s="77">
        <v>1602</v>
      </c>
      <c r="X372" s="77">
        <v>3720</v>
      </c>
      <c r="Y372" s="77">
        <v>3224</v>
      </c>
      <c r="Z372" s="77">
        <v>721</v>
      </c>
      <c r="AA372" s="77">
        <v>0</v>
      </c>
      <c r="AB372" s="77">
        <v>0</v>
      </c>
      <c r="AC372" s="188">
        <v>1215</v>
      </c>
      <c r="AD372" s="188">
        <v>0</v>
      </c>
      <c r="AE372" s="77">
        <v>48450</v>
      </c>
      <c r="AF372" s="77">
        <v>1269</v>
      </c>
      <c r="AG372" s="27">
        <v>0</v>
      </c>
      <c r="AH372" s="27">
        <v>0</v>
      </c>
      <c r="AI372" s="27">
        <v>0</v>
      </c>
      <c r="AJ372" s="27">
        <v>1269</v>
      </c>
      <c r="AK372" s="27">
        <v>0</v>
      </c>
      <c r="AL372" s="27">
        <v>0</v>
      </c>
      <c r="AM372" s="27">
        <f t="shared" si="5"/>
        <v>1269</v>
      </c>
      <c r="AN372" s="27">
        <v>0</v>
      </c>
      <c r="AO372" s="27">
        <v>0</v>
      </c>
      <c r="AP372" s="27">
        <v>8521</v>
      </c>
      <c r="AQ372" s="27">
        <v>8521</v>
      </c>
      <c r="AR372" s="27">
        <v>0</v>
      </c>
      <c r="AS372" s="190">
        <v>190540</v>
      </c>
      <c r="AT372" s="190">
        <v>44171</v>
      </c>
      <c r="AU372" s="190">
        <v>44171</v>
      </c>
    </row>
    <row r="373" spans="1:47" x14ac:dyDescent="0.2">
      <c r="A373" s="96" t="s">
        <v>1256</v>
      </c>
      <c r="B373" t="s">
        <v>1224</v>
      </c>
      <c r="C373" t="s">
        <v>1257</v>
      </c>
      <c r="D373" s="78">
        <v>7322</v>
      </c>
      <c r="E373" s="78">
        <v>0</v>
      </c>
      <c r="F373" s="82">
        <v>0</v>
      </c>
      <c r="G373" s="78">
        <v>39744</v>
      </c>
      <c r="H373" s="78">
        <v>34744</v>
      </c>
      <c r="I373" s="78">
        <v>5000</v>
      </c>
      <c r="J373" s="78">
        <v>5000</v>
      </c>
      <c r="K373" s="78">
        <v>0</v>
      </c>
      <c r="L373" s="78">
        <v>25090</v>
      </c>
      <c r="M373" s="78">
        <v>13240</v>
      </c>
      <c r="N373" s="78">
        <v>18300</v>
      </c>
      <c r="O373" s="78">
        <v>6790</v>
      </c>
      <c r="P373" s="78">
        <v>7380</v>
      </c>
      <c r="Q373" s="78">
        <v>590</v>
      </c>
      <c r="R373" s="78">
        <v>0</v>
      </c>
      <c r="S373" s="187">
        <v>22340</v>
      </c>
      <c r="T373" s="187">
        <v>22340</v>
      </c>
      <c r="U373" s="78">
        <v>2667</v>
      </c>
      <c r="V373" s="78">
        <v>1080</v>
      </c>
      <c r="W373" s="78">
        <v>1080</v>
      </c>
      <c r="X373" s="78">
        <v>1587</v>
      </c>
      <c r="Y373" s="78">
        <v>1587</v>
      </c>
      <c r="Z373" s="78">
        <v>53</v>
      </c>
      <c r="AA373" s="78">
        <v>0</v>
      </c>
      <c r="AB373" s="78">
        <v>423</v>
      </c>
      <c r="AC373" s="187">
        <v>1442</v>
      </c>
      <c r="AD373" s="187">
        <v>0</v>
      </c>
      <c r="AE373" s="78">
        <v>15150</v>
      </c>
      <c r="AF373" s="78">
        <v>1029</v>
      </c>
      <c r="AG373" s="104">
        <v>0</v>
      </c>
      <c r="AH373" s="104">
        <v>0</v>
      </c>
      <c r="AI373" s="104">
        <v>0</v>
      </c>
      <c r="AJ373" s="104">
        <v>1029</v>
      </c>
      <c r="AK373" s="104">
        <v>0</v>
      </c>
      <c r="AL373" s="104">
        <v>0</v>
      </c>
      <c r="AM373" s="104">
        <f t="shared" si="5"/>
        <v>1029</v>
      </c>
      <c r="AN373" s="104">
        <v>0</v>
      </c>
      <c r="AO373" s="104">
        <v>0</v>
      </c>
      <c r="AP373" s="104">
        <v>6261</v>
      </c>
      <c r="AQ373" s="104">
        <v>6261</v>
      </c>
      <c r="AR373" s="104">
        <v>0</v>
      </c>
      <c r="AS373" s="189">
        <v>147623</v>
      </c>
      <c r="AT373" s="189">
        <v>33608</v>
      </c>
      <c r="AU373" s="189">
        <v>33608</v>
      </c>
    </row>
    <row r="374" spans="1:47" x14ac:dyDescent="0.2">
      <c r="A374" s="96" t="s">
        <v>1258</v>
      </c>
      <c r="B374" t="s">
        <v>1224</v>
      </c>
      <c r="C374" t="s">
        <v>1259</v>
      </c>
      <c r="D374" s="77">
        <v>7342</v>
      </c>
      <c r="E374" s="77">
        <v>0</v>
      </c>
      <c r="F374" s="77">
        <v>0</v>
      </c>
      <c r="G374" s="77">
        <v>41870</v>
      </c>
      <c r="H374" s="77">
        <v>41870</v>
      </c>
      <c r="I374" s="77">
        <v>0</v>
      </c>
      <c r="J374" s="77">
        <v>0</v>
      </c>
      <c r="K374" s="77">
        <v>0</v>
      </c>
      <c r="L374" s="77">
        <v>42065</v>
      </c>
      <c r="M374" s="77">
        <v>25020</v>
      </c>
      <c r="N374" s="77">
        <v>35600</v>
      </c>
      <c r="O374" s="77">
        <v>6465</v>
      </c>
      <c r="P374" s="77">
        <v>10795</v>
      </c>
      <c r="Q374" s="77">
        <v>4330</v>
      </c>
      <c r="R374" s="77">
        <v>0</v>
      </c>
      <c r="S374" s="188">
        <v>11225</v>
      </c>
      <c r="T374" s="188">
        <v>11225</v>
      </c>
      <c r="U374" s="77">
        <v>4350</v>
      </c>
      <c r="V374" s="77">
        <v>2055</v>
      </c>
      <c r="W374" s="77">
        <v>2380</v>
      </c>
      <c r="X374" s="77">
        <v>1970</v>
      </c>
      <c r="Y374" s="77">
        <v>2336</v>
      </c>
      <c r="Z374" s="77">
        <v>366</v>
      </c>
      <c r="AA374" s="77">
        <v>0</v>
      </c>
      <c r="AB374" s="77">
        <v>491</v>
      </c>
      <c r="AC374" s="77">
        <v>491</v>
      </c>
      <c r="AD374" s="77">
        <v>0</v>
      </c>
      <c r="AE374" s="77">
        <v>29810</v>
      </c>
      <c r="AF374" s="77">
        <v>570</v>
      </c>
      <c r="AG374" s="27">
        <v>0</v>
      </c>
      <c r="AH374" s="27">
        <v>0</v>
      </c>
      <c r="AI374" s="27">
        <v>0</v>
      </c>
      <c r="AJ374" s="27">
        <v>570</v>
      </c>
      <c r="AK374" s="27">
        <v>570</v>
      </c>
      <c r="AL374" s="27">
        <v>570</v>
      </c>
      <c r="AM374" s="27">
        <f t="shared" si="5"/>
        <v>0</v>
      </c>
      <c r="AN374" s="27">
        <v>0</v>
      </c>
      <c r="AO374" s="27">
        <v>0</v>
      </c>
      <c r="AP374" s="27">
        <v>6508</v>
      </c>
      <c r="AQ374" s="27">
        <v>6508</v>
      </c>
      <c r="AR374" s="27">
        <v>0</v>
      </c>
      <c r="AS374" s="190">
        <v>155381</v>
      </c>
      <c r="AT374" s="190">
        <v>42630</v>
      </c>
      <c r="AU374" s="190">
        <v>42630</v>
      </c>
    </row>
    <row r="375" spans="1:47" x14ac:dyDescent="0.2">
      <c r="A375" s="96" t="s">
        <v>1260</v>
      </c>
      <c r="B375" t="s">
        <v>1224</v>
      </c>
      <c r="C375" t="s">
        <v>1261</v>
      </c>
      <c r="D375" s="78">
        <v>7344</v>
      </c>
      <c r="E375" s="78">
        <v>0</v>
      </c>
      <c r="F375" s="82">
        <v>0</v>
      </c>
      <c r="G375" s="78">
        <v>28113</v>
      </c>
      <c r="H375" s="78">
        <v>28113</v>
      </c>
      <c r="I375" s="78">
        <v>0</v>
      </c>
      <c r="J375" s="78">
        <v>0</v>
      </c>
      <c r="K375" s="78">
        <v>0</v>
      </c>
      <c r="L375" s="78">
        <v>18385</v>
      </c>
      <c r="M375" s="78">
        <v>11730</v>
      </c>
      <c r="N375" s="78">
        <v>16000</v>
      </c>
      <c r="O375" s="78">
        <v>2385</v>
      </c>
      <c r="P375" s="78">
        <v>4405</v>
      </c>
      <c r="Q375" s="78">
        <v>2020</v>
      </c>
      <c r="R375" s="78">
        <v>0</v>
      </c>
      <c r="S375" s="78">
        <v>0</v>
      </c>
      <c r="T375" s="78">
        <v>0</v>
      </c>
      <c r="U375" s="78">
        <v>1861</v>
      </c>
      <c r="V375" s="78">
        <v>973</v>
      </c>
      <c r="W375" s="78">
        <v>1300</v>
      </c>
      <c r="X375" s="78">
        <v>561</v>
      </c>
      <c r="Y375" s="78">
        <v>726</v>
      </c>
      <c r="Z375" s="78">
        <v>165</v>
      </c>
      <c r="AA375" s="78">
        <v>657</v>
      </c>
      <c r="AB375" s="78">
        <v>657</v>
      </c>
      <c r="AC375" s="78">
        <v>0</v>
      </c>
      <c r="AD375" s="78">
        <v>657</v>
      </c>
      <c r="AE375" s="78">
        <v>13750</v>
      </c>
      <c r="AF375" s="78">
        <v>789</v>
      </c>
      <c r="AG375" s="104">
        <v>0</v>
      </c>
      <c r="AH375" s="104">
        <v>0</v>
      </c>
      <c r="AI375" s="104">
        <v>0</v>
      </c>
      <c r="AJ375" s="104">
        <v>789</v>
      </c>
      <c r="AK375" s="104">
        <v>0</v>
      </c>
      <c r="AL375" s="104">
        <v>0</v>
      </c>
      <c r="AM375" s="104">
        <f t="shared" si="5"/>
        <v>789</v>
      </c>
      <c r="AN375" s="104">
        <v>0</v>
      </c>
      <c r="AO375" s="104">
        <v>0</v>
      </c>
      <c r="AP375" s="104">
        <v>4498</v>
      </c>
      <c r="AQ375" s="104">
        <v>4498</v>
      </c>
      <c r="AR375" s="104">
        <v>0</v>
      </c>
      <c r="AS375" s="189">
        <v>104248</v>
      </c>
      <c r="AT375" s="189">
        <v>17953</v>
      </c>
      <c r="AU375" s="189">
        <v>17953</v>
      </c>
    </row>
    <row r="376" spans="1:47" x14ac:dyDescent="0.2">
      <c r="A376" s="96" t="s">
        <v>1262</v>
      </c>
      <c r="B376" t="s">
        <v>1224</v>
      </c>
      <c r="C376" t="s">
        <v>1263</v>
      </c>
      <c r="D376" s="77">
        <v>7362</v>
      </c>
      <c r="E376" s="77">
        <v>0</v>
      </c>
      <c r="F376" s="77">
        <v>0</v>
      </c>
      <c r="G376" s="77">
        <v>31086</v>
      </c>
      <c r="H376" s="77">
        <v>31086</v>
      </c>
      <c r="I376" s="77">
        <v>0</v>
      </c>
      <c r="J376" s="77">
        <v>0</v>
      </c>
      <c r="K376" s="77">
        <v>0</v>
      </c>
      <c r="L376" s="77">
        <v>22335</v>
      </c>
      <c r="M376" s="77">
        <v>16090</v>
      </c>
      <c r="N376" s="77">
        <v>22335</v>
      </c>
      <c r="O376" s="77">
        <v>0</v>
      </c>
      <c r="P376" s="77">
        <v>3430</v>
      </c>
      <c r="Q376" s="77">
        <v>3430</v>
      </c>
      <c r="R376" s="77">
        <v>2815</v>
      </c>
      <c r="S376" s="188">
        <v>8670</v>
      </c>
      <c r="T376" s="188">
        <v>5855</v>
      </c>
      <c r="U376" s="77">
        <v>2155</v>
      </c>
      <c r="V376" s="77">
        <v>1333</v>
      </c>
      <c r="W376" s="77">
        <v>828</v>
      </c>
      <c r="X376" s="77">
        <v>1327</v>
      </c>
      <c r="Y376" s="77">
        <v>1085</v>
      </c>
      <c r="Z376" s="77">
        <v>287</v>
      </c>
      <c r="AA376" s="77">
        <v>0</v>
      </c>
      <c r="AB376" s="77">
        <v>0</v>
      </c>
      <c r="AC376" s="77">
        <v>267</v>
      </c>
      <c r="AD376" s="77">
        <v>0</v>
      </c>
      <c r="AE376" s="77">
        <v>19520</v>
      </c>
      <c r="AF376" s="77">
        <v>789</v>
      </c>
      <c r="AG376" s="27">
        <v>0</v>
      </c>
      <c r="AH376" s="27">
        <v>0</v>
      </c>
      <c r="AI376" s="27">
        <v>0</v>
      </c>
      <c r="AJ376" s="27">
        <v>789</v>
      </c>
      <c r="AK376" s="27">
        <v>0</v>
      </c>
      <c r="AL376" s="27">
        <v>0</v>
      </c>
      <c r="AM376" s="27">
        <f t="shared" si="5"/>
        <v>789</v>
      </c>
      <c r="AN376" s="27">
        <v>0</v>
      </c>
      <c r="AO376" s="27">
        <v>0</v>
      </c>
      <c r="AP376" s="27">
        <v>4889</v>
      </c>
      <c r="AQ376" s="27">
        <v>4889</v>
      </c>
      <c r="AR376" s="27">
        <v>0</v>
      </c>
      <c r="AS376" s="190">
        <v>113809</v>
      </c>
      <c r="AT376" s="190">
        <v>17282</v>
      </c>
      <c r="AU376" s="190">
        <v>17282</v>
      </c>
    </row>
    <row r="377" spans="1:47" x14ac:dyDescent="0.2">
      <c r="A377" s="96" t="s">
        <v>1264</v>
      </c>
      <c r="B377" t="s">
        <v>1224</v>
      </c>
      <c r="C377" t="s">
        <v>1265</v>
      </c>
      <c r="D377" s="78">
        <v>7364</v>
      </c>
      <c r="E377" s="78">
        <v>0</v>
      </c>
      <c r="F377" s="82">
        <v>0</v>
      </c>
      <c r="G377" s="78">
        <v>6152</v>
      </c>
      <c r="H377" s="78">
        <v>6152</v>
      </c>
      <c r="I377" s="78">
        <v>0</v>
      </c>
      <c r="J377" s="78">
        <v>0</v>
      </c>
      <c r="K377" s="78">
        <v>0</v>
      </c>
      <c r="L377" s="78">
        <v>1750</v>
      </c>
      <c r="M377" s="78">
        <v>1110</v>
      </c>
      <c r="N377" s="78">
        <v>1050</v>
      </c>
      <c r="O377" s="78">
        <v>700</v>
      </c>
      <c r="P377" s="78">
        <v>700</v>
      </c>
      <c r="Q377" s="78">
        <v>0</v>
      </c>
      <c r="R377" s="78">
        <v>0</v>
      </c>
      <c r="S377" s="187">
        <v>1330</v>
      </c>
      <c r="T377" s="187">
        <v>1330</v>
      </c>
      <c r="U377" s="78">
        <v>178</v>
      </c>
      <c r="V377" s="78">
        <v>91</v>
      </c>
      <c r="W377" s="78">
        <v>178</v>
      </c>
      <c r="X377" s="78">
        <v>0</v>
      </c>
      <c r="Y377" s="78">
        <v>0</v>
      </c>
      <c r="Z377" s="78">
        <v>0</v>
      </c>
      <c r="AA377" s="78">
        <v>0</v>
      </c>
      <c r="AB377" s="78">
        <v>97</v>
      </c>
      <c r="AC377" s="78">
        <v>97</v>
      </c>
      <c r="AD377" s="78">
        <v>0</v>
      </c>
      <c r="AE377" s="78">
        <v>990</v>
      </c>
      <c r="AF377" s="78">
        <v>789</v>
      </c>
      <c r="AG377" s="104">
        <v>0</v>
      </c>
      <c r="AH377" s="104">
        <v>0</v>
      </c>
      <c r="AI377" s="104">
        <v>0</v>
      </c>
      <c r="AJ377" s="104">
        <v>789</v>
      </c>
      <c r="AK377" s="104">
        <v>0</v>
      </c>
      <c r="AL377" s="104">
        <v>0</v>
      </c>
      <c r="AM377" s="104">
        <f t="shared" si="5"/>
        <v>789</v>
      </c>
      <c r="AN377" s="104">
        <v>0</v>
      </c>
      <c r="AO377" s="104">
        <v>0</v>
      </c>
      <c r="AP377" s="104">
        <v>993</v>
      </c>
      <c r="AQ377" s="104">
        <v>993</v>
      </c>
      <c r="AR377" s="104">
        <v>0</v>
      </c>
      <c r="AS377" s="189">
        <v>20956</v>
      </c>
      <c r="AT377" s="189">
        <v>1493</v>
      </c>
      <c r="AU377" s="189">
        <v>1493</v>
      </c>
    </row>
    <row r="378" spans="1:47" x14ac:dyDescent="0.2">
      <c r="A378" s="96" t="s">
        <v>1266</v>
      </c>
      <c r="B378" t="s">
        <v>1224</v>
      </c>
      <c r="C378" t="s">
        <v>1267</v>
      </c>
      <c r="D378" s="77">
        <v>7367</v>
      </c>
      <c r="E378" s="77">
        <v>0</v>
      </c>
      <c r="F378" s="77">
        <v>0</v>
      </c>
      <c r="G378" s="77">
        <v>27742</v>
      </c>
      <c r="H378" s="77">
        <v>27742</v>
      </c>
      <c r="I378" s="77">
        <v>0</v>
      </c>
      <c r="J378" s="77">
        <v>0</v>
      </c>
      <c r="K378" s="77">
        <v>0</v>
      </c>
      <c r="L378" s="77">
        <v>18235</v>
      </c>
      <c r="M378" s="77">
        <v>13380</v>
      </c>
      <c r="N378" s="77">
        <v>18235</v>
      </c>
      <c r="O378" s="77">
        <v>0</v>
      </c>
      <c r="P378" s="77">
        <v>2510</v>
      </c>
      <c r="Q378" s="77">
        <v>2510</v>
      </c>
      <c r="R378" s="77">
        <v>2345</v>
      </c>
      <c r="S378" s="77">
        <v>0</v>
      </c>
      <c r="T378" s="77">
        <v>0</v>
      </c>
      <c r="U378" s="77">
        <v>1747</v>
      </c>
      <c r="V378" s="77">
        <v>1108</v>
      </c>
      <c r="W378" s="77">
        <v>740</v>
      </c>
      <c r="X378" s="77">
        <v>1007</v>
      </c>
      <c r="Y378" s="77">
        <v>956</v>
      </c>
      <c r="Z378" s="77">
        <v>210</v>
      </c>
      <c r="AA378" s="77">
        <v>0</v>
      </c>
      <c r="AB378" s="77">
        <v>0</v>
      </c>
      <c r="AC378" s="77">
        <v>0</v>
      </c>
      <c r="AD378" s="77">
        <v>0</v>
      </c>
      <c r="AE378" s="77">
        <v>15890</v>
      </c>
      <c r="AF378" s="77">
        <v>789</v>
      </c>
      <c r="AG378" s="27">
        <v>0</v>
      </c>
      <c r="AH378" s="27">
        <v>0</v>
      </c>
      <c r="AI378" s="27">
        <v>0</v>
      </c>
      <c r="AJ378" s="27">
        <v>789</v>
      </c>
      <c r="AK378" s="27">
        <v>0</v>
      </c>
      <c r="AL378" s="27">
        <v>0</v>
      </c>
      <c r="AM378" s="27">
        <f t="shared" si="5"/>
        <v>789</v>
      </c>
      <c r="AN378" s="27">
        <v>0</v>
      </c>
      <c r="AO378" s="27">
        <v>0</v>
      </c>
      <c r="AP378" s="27">
        <v>4494</v>
      </c>
      <c r="AQ378" s="27">
        <v>4494</v>
      </c>
      <c r="AR378" s="27">
        <v>0</v>
      </c>
      <c r="AS378" s="190">
        <v>100680</v>
      </c>
      <c r="AT378" s="190">
        <v>12610</v>
      </c>
      <c r="AU378" s="190">
        <v>12610</v>
      </c>
    </row>
    <row r="379" spans="1:47" x14ac:dyDescent="0.2">
      <c r="A379" s="96" t="s">
        <v>1268</v>
      </c>
      <c r="B379" t="s">
        <v>1224</v>
      </c>
      <c r="C379" t="s">
        <v>1269</v>
      </c>
      <c r="D379" s="78">
        <v>7368</v>
      </c>
      <c r="E379" s="78">
        <v>0</v>
      </c>
      <c r="F379" s="82">
        <v>0</v>
      </c>
      <c r="G379" s="78">
        <v>75050</v>
      </c>
      <c r="H379" s="78">
        <v>75050</v>
      </c>
      <c r="I379" s="78">
        <v>0</v>
      </c>
      <c r="J379" s="78">
        <v>0</v>
      </c>
      <c r="K379" s="78">
        <v>0</v>
      </c>
      <c r="L379" s="78">
        <v>63155</v>
      </c>
      <c r="M379" s="78">
        <v>45010</v>
      </c>
      <c r="N379" s="78">
        <v>63155</v>
      </c>
      <c r="O379" s="78">
        <v>0</v>
      </c>
      <c r="P379" s="78">
        <v>11380</v>
      </c>
      <c r="Q379" s="78">
        <v>11380</v>
      </c>
      <c r="R379" s="78">
        <v>0</v>
      </c>
      <c r="S379" s="187">
        <v>31795</v>
      </c>
      <c r="T379" s="187">
        <v>31795</v>
      </c>
      <c r="U379" s="78">
        <v>6145</v>
      </c>
      <c r="V379" s="78">
        <v>3736</v>
      </c>
      <c r="W379" s="78">
        <v>6145</v>
      </c>
      <c r="X379" s="78">
        <v>0</v>
      </c>
      <c r="Y379" s="78">
        <v>0</v>
      </c>
      <c r="Z379" s="78">
        <v>935</v>
      </c>
      <c r="AA379" s="78">
        <v>0</v>
      </c>
      <c r="AB379" s="78">
        <v>0</v>
      </c>
      <c r="AC379" s="187">
        <v>2304</v>
      </c>
      <c r="AD379" s="187">
        <v>0</v>
      </c>
      <c r="AE379" s="78">
        <v>56390</v>
      </c>
      <c r="AF379" s="78">
        <v>1269</v>
      </c>
      <c r="AG379" s="104">
        <v>0</v>
      </c>
      <c r="AH379" s="104">
        <v>0</v>
      </c>
      <c r="AI379" s="104">
        <v>0</v>
      </c>
      <c r="AJ379" s="104">
        <v>1269</v>
      </c>
      <c r="AK379" s="104">
        <v>0</v>
      </c>
      <c r="AL379" s="104">
        <v>0</v>
      </c>
      <c r="AM379" s="104">
        <f t="shared" si="5"/>
        <v>1269</v>
      </c>
      <c r="AN379" s="104">
        <v>0</v>
      </c>
      <c r="AO379" s="104">
        <v>0</v>
      </c>
      <c r="AP379" s="104">
        <v>11541</v>
      </c>
      <c r="AQ379" s="104">
        <v>11541</v>
      </c>
      <c r="AR379" s="104">
        <v>0</v>
      </c>
      <c r="AS379" s="189">
        <v>272279</v>
      </c>
      <c r="AT379" s="189">
        <v>54004</v>
      </c>
      <c r="AU379" s="189">
        <v>54004</v>
      </c>
    </row>
    <row r="380" spans="1:47" x14ac:dyDescent="0.2">
      <c r="A380" s="96" t="s">
        <v>1270</v>
      </c>
      <c r="B380" t="s">
        <v>1224</v>
      </c>
      <c r="C380" t="s">
        <v>1271</v>
      </c>
      <c r="D380" s="77">
        <v>7402</v>
      </c>
      <c r="E380" s="77">
        <v>0</v>
      </c>
      <c r="F380" s="77">
        <v>0</v>
      </c>
      <c r="G380" s="77">
        <v>19558</v>
      </c>
      <c r="H380" s="77">
        <v>9400</v>
      </c>
      <c r="I380" s="77">
        <v>10158</v>
      </c>
      <c r="J380" s="77">
        <v>10158</v>
      </c>
      <c r="K380" s="77">
        <v>0</v>
      </c>
      <c r="L380" s="77">
        <v>11435</v>
      </c>
      <c r="M380" s="77">
        <v>8340</v>
      </c>
      <c r="N380" s="77">
        <v>11435</v>
      </c>
      <c r="O380" s="77">
        <v>0</v>
      </c>
      <c r="P380" s="77">
        <v>1880</v>
      </c>
      <c r="Q380" s="77">
        <v>1880</v>
      </c>
      <c r="R380" s="77">
        <v>0</v>
      </c>
      <c r="S380" s="77">
        <v>0</v>
      </c>
      <c r="T380" s="77">
        <v>0</v>
      </c>
      <c r="U380" s="77">
        <v>1098</v>
      </c>
      <c r="V380" s="77">
        <v>690</v>
      </c>
      <c r="W380" s="77">
        <v>1098</v>
      </c>
      <c r="X380" s="77">
        <v>0</v>
      </c>
      <c r="Y380" s="77">
        <v>158</v>
      </c>
      <c r="Z380" s="77">
        <v>158</v>
      </c>
      <c r="AA380" s="77">
        <v>0</v>
      </c>
      <c r="AB380" s="77">
        <v>0</v>
      </c>
      <c r="AC380" s="77">
        <v>0</v>
      </c>
      <c r="AD380" s="77">
        <v>0</v>
      </c>
      <c r="AE380" s="77">
        <v>10220</v>
      </c>
      <c r="AF380" s="77">
        <v>789</v>
      </c>
      <c r="AG380" s="27">
        <v>0</v>
      </c>
      <c r="AH380" s="27">
        <v>0</v>
      </c>
      <c r="AI380" s="27">
        <v>0</v>
      </c>
      <c r="AJ380" s="27">
        <v>789</v>
      </c>
      <c r="AK380" s="27">
        <v>0</v>
      </c>
      <c r="AL380" s="27">
        <v>0</v>
      </c>
      <c r="AM380" s="27">
        <f t="shared" si="5"/>
        <v>789</v>
      </c>
      <c r="AN380" s="27">
        <v>0</v>
      </c>
      <c r="AO380" s="27">
        <v>0</v>
      </c>
      <c r="AP380" s="27">
        <v>3129</v>
      </c>
      <c r="AQ380" s="27">
        <v>3129</v>
      </c>
      <c r="AR380" s="27">
        <v>0</v>
      </c>
      <c r="AS380" s="190">
        <v>70485</v>
      </c>
      <c r="AT380" s="190">
        <v>7485</v>
      </c>
      <c r="AU380" s="190">
        <v>7485</v>
      </c>
    </row>
    <row r="381" spans="1:47" x14ac:dyDescent="0.2">
      <c r="A381" s="96" t="s">
        <v>1272</v>
      </c>
      <c r="B381" t="s">
        <v>1224</v>
      </c>
      <c r="C381" t="s">
        <v>1273</v>
      </c>
      <c r="D381" s="78">
        <v>7405</v>
      </c>
      <c r="E381" s="78">
        <v>0</v>
      </c>
      <c r="F381" s="82">
        <v>0</v>
      </c>
      <c r="G381" s="78">
        <v>36107</v>
      </c>
      <c r="H381" s="78">
        <v>36107</v>
      </c>
      <c r="I381" s="78">
        <v>0</v>
      </c>
      <c r="J381" s="78">
        <v>0</v>
      </c>
      <c r="K381" s="78">
        <v>0</v>
      </c>
      <c r="L381" s="78">
        <v>27385</v>
      </c>
      <c r="M381" s="78">
        <v>20740</v>
      </c>
      <c r="N381" s="78">
        <v>27385</v>
      </c>
      <c r="O381" s="78">
        <v>0</v>
      </c>
      <c r="P381" s="78">
        <v>0</v>
      </c>
      <c r="Q381" s="78">
        <v>3950</v>
      </c>
      <c r="R381" s="78">
        <v>0</v>
      </c>
      <c r="S381" s="78">
        <v>0</v>
      </c>
      <c r="T381" s="78">
        <v>0</v>
      </c>
      <c r="U381" s="78">
        <v>2585</v>
      </c>
      <c r="V381" s="78">
        <v>1715</v>
      </c>
      <c r="W381" s="78">
        <v>2585</v>
      </c>
      <c r="X381" s="78">
        <v>0</v>
      </c>
      <c r="Y381" s="78">
        <v>333</v>
      </c>
      <c r="Z381" s="78">
        <v>333</v>
      </c>
      <c r="AA381" s="78">
        <v>0</v>
      </c>
      <c r="AB381" s="78">
        <v>0</v>
      </c>
      <c r="AC381" s="78">
        <v>0</v>
      </c>
      <c r="AD381" s="78">
        <v>0</v>
      </c>
      <c r="AE381" s="78">
        <v>24780</v>
      </c>
      <c r="AF381" s="78">
        <v>1029</v>
      </c>
      <c r="AG381" s="104">
        <v>0</v>
      </c>
      <c r="AH381" s="104">
        <v>0</v>
      </c>
      <c r="AI381" s="104">
        <v>0</v>
      </c>
      <c r="AJ381" s="104">
        <v>1029</v>
      </c>
      <c r="AK381" s="104">
        <v>0</v>
      </c>
      <c r="AL381" s="104">
        <v>0</v>
      </c>
      <c r="AM381" s="104">
        <f t="shared" si="5"/>
        <v>1029</v>
      </c>
      <c r="AN381" s="104">
        <v>0</v>
      </c>
      <c r="AO381" s="104">
        <v>0</v>
      </c>
      <c r="AP381" s="104">
        <v>5773</v>
      </c>
      <c r="AQ381" s="104">
        <v>5773</v>
      </c>
      <c r="AR381" s="104">
        <v>0</v>
      </c>
      <c r="AS381" s="189">
        <v>134370</v>
      </c>
      <c r="AT381" s="189">
        <v>23652</v>
      </c>
      <c r="AU381" s="189">
        <v>23652</v>
      </c>
    </row>
    <row r="382" spans="1:47" x14ac:dyDescent="0.2">
      <c r="A382" s="96" t="s">
        <v>1274</v>
      </c>
      <c r="B382" t="s">
        <v>1224</v>
      </c>
      <c r="C382" t="s">
        <v>1275</v>
      </c>
      <c r="D382" s="77">
        <v>7407</v>
      </c>
      <c r="E382" s="77">
        <v>0</v>
      </c>
      <c r="F382" s="77">
        <v>0</v>
      </c>
      <c r="G382" s="77">
        <v>20561</v>
      </c>
      <c r="H382" s="77">
        <v>20561</v>
      </c>
      <c r="I382" s="77">
        <v>0</v>
      </c>
      <c r="J382" s="77">
        <v>0</v>
      </c>
      <c r="K382" s="77">
        <v>0</v>
      </c>
      <c r="L382" s="77">
        <v>10760</v>
      </c>
      <c r="M382" s="77">
        <v>6510</v>
      </c>
      <c r="N382" s="77">
        <v>10760</v>
      </c>
      <c r="O382" s="77">
        <v>0</v>
      </c>
      <c r="P382" s="77">
        <v>0</v>
      </c>
      <c r="Q382" s="77">
        <v>1410</v>
      </c>
      <c r="R382" s="77">
        <v>0</v>
      </c>
      <c r="S382" s="77">
        <v>0</v>
      </c>
      <c r="T382" s="77">
        <v>0</v>
      </c>
      <c r="U382" s="77">
        <v>1108</v>
      </c>
      <c r="V382" s="77">
        <v>541</v>
      </c>
      <c r="W382" s="77">
        <v>1108</v>
      </c>
      <c r="X382" s="77">
        <v>0</v>
      </c>
      <c r="Y382" s="77">
        <v>119</v>
      </c>
      <c r="Z382" s="77">
        <v>119</v>
      </c>
      <c r="AA382" s="77">
        <v>0</v>
      </c>
      <c r="AB382" s="77">
        <v>0</v>
      </c>
      <c r="AC382" s="77">
        <v>0</v>
      </c>
      <c r="AD382" s="77">
        <v>0</v>
      </c>
      <c r="AE382" s="77">
        <v>8070</v>
      </c>
      <c r="AF382" s="77">
        <v>789</v>
      </c>
      <c r="AG382" s="27">
        <v>0</v>
      </c>
      <c r="AH382" s="27">
        <v>0</v>
      </c>
      <c r="AI382" s="27">
        <v>0</v>
      </c>
      <c r="AJ382" s="27">
        <v>789</v>
      </c>
      <c r="AK382" s="27">
        <v>0</v>
      </c>
      <c r="AL382" s="27">
        <v>0</v>
      </c>
      <c r="AM382" s="27">
        <f t="shared" si="5"/>
        <v>789</v>
      </c>
      <c r="AN382" s="27">
        <v>0</v>
      </c>
      <c r="AO382" s="27">
        <v>0</v>
      </c>
      <c r="AP382" s="27">
        <v>3213</v>
      </c>
      <c r="AQ382" s="27">
        <v>3213</v>
      </c>
      <c r="AR382" s="27">
        <v>0</v>
      </c>
      <c r="AS382" s="190">
        <v>73158</v>
      </c>
      <c r="AT382" s="190">
        <v>10946</v>
      </c>
      <c r="AU382" s="190">
        <v>10946</v>
      </c>
    </row>
    <row r="383" spans="1:47" x14ac:dyDescent="0.2">
      <c r="A383" s="96" t="s">
        <v>1276</v>
      </c>
      <c r="B383" t="s">
        <v>1224</v>
      </c>
      <c r="C383" t="s">
        <v>1277</v>
      </c>
      <c r="D383" s="78">
        <v>7408</v>
      </c>
      <c r="E383" s="78">
        <v>0</v>
      </c>
      <c r="F383" s="82">
        <v>0</v>
      </c>
      <c r="G383" s="78">
        <v>62301</v>
      </c>
      <c r="H383" s="78">
        <v>62301</v>
      </c>
      <c r="I383" s="78">
        <v>0</v>
      </c>
      <c r="J383" s="78">
        <v>0</v>
      </c>
      <c r="K383" s="78">
        <v>0</v>
      </c>
      <c r="L383" s="78">
        <v>49560</v>
      </c>
      <c r="M383" s="78">
        <v>32370</v>
      </c>
      <c r="N383" s="78">
        <v>49560</v>
      </c>
      <c r="O383" s="78">
        <v>0</v>
      </c>
      <c r="P383" s="78">
        <v>9910</v>
      </c>
      <c r="Q383" s="78">
        <v>9910</v>
      </c>
      <c r="R383" s="78">
        <v>0</v>
      </c>
      <c r="S383" s="78">
        <v>0</v>
      </c>
      <c r="T383" s="78">
        <v>0</v>
      </c>
      <c r="U383" s="78">
        <v>4954</v>
      </c>
      <c r="V383" s="78">
        <v>2668</v>
      </c>
      <c r="W383" s="78">
        <v>2024</v>
      </c>
      <c r="X383" s="78">
        <v>2930</v>
      </c>
      <c r="Y383" s="78">
        <v>1960</v>
      </c>
      <c r="Z383" s="78">
        <v>842</v>
      </c>
      <c r="AA383" s="78">
        <v>0</v>
      </c>
      <c r="AB383" s="78">
        <v>0</v>
      </c>
      <c r="AC383" s="78">
        <v>0</v>
      </c>
      <c r="AD383" s="78">
        <v>0</v>
      </c>
      <c r="AE383" s="78">
        <v>42280</v>
      </c>
      <c r="AF383" s="78">
        <v>1269</v>
      </c>
      <c r="AG383" s="104">
        <v>0</v>
      </c>
      <c r="AH383" s="104">
        <v>0</v>
      </c>
      <c r="AI383" s="104">
        <v>0</v>
      </c>
      <c r="AJ383" s="104">
        <v>1269</v>
      </c>
      <c r="AK383" s="104">
        <v>0</v>
      </c>
      <c r="AL383" s="104">
        <v>0</v>
      </c>
      <c r="AM383" s="104">
        <f t="shared" si="5"/>
        <v>1269</v>
      </c>
      <c r="AN383" s="104">
        <v>0</v>
      </c>
      <c r="AO383" s="104">
        <v>0</v>
      </c>
      <c r="AP383" s="104">
        <v>9509</v>
      </c>
      <c r="AQ383" s="104">
        <v>9509</v>
      </c>
      <c r="AR383" s="104">
        <v>0</v>
      </c>
      <c r="AS383" s="189">
        <v>226270</v>
      </c>
      <c r="AT383" s="189">
        <v>48051</v>
      </c>
      <c r="AU383" s="189">
        <v>48051</v>
      </c>
    </row>
    <row r="384" spans="1:47" x14ac:dyDescent="0.2">
      <c r="A384" s="96" t="s">
        <v>1278</v>
      </c>
      <c r="B384" t="s">
        <v>1224</v>
      </c>
      <c r="C384" t="s">
        <v>1279</v>
      </c>
      <c r="D384" s="77">
        <v>7421</v>
      </c>
      <c r="E384" s="77">
        <v>0</v>
      </c>
      <c r="F384" s="77">
        <v>0</v>
      </c>
      <c r="G384" s="77">
        <v>65237</v>
      </c>
      <c r="H384" s="77">
        <v>1000</v>
      </c>
      <c r="I384" s="77">
        <v>64237</v>
      </c>
      <c r="J384" s="77">
        <v>64237</v>
      </c>
      <c r="K384" s="77">
        <v>0</v>
      </c>
      <c r="L384" s="77">
        <v>56850</v>
      </c>
      <c r="M384" s="77">
        <v>37650</v>
      </c>
      <c r="N384" s="77">
        <v>31200</v>
      </c>
      <c r="O384" s="77">
        <v>25650</v>
      </c>
      <c r="P384" s="77">
        <v>29270</v>
      </c>
      <c r="Q384" s="77">
        <v>3620</v>
      </c>
      <c r="R384" s="77">
        <v>0</v>
      </c>
      <c r="S384" s="77">
        <v>0</v>
      </c>
      <c r="T384" s="77">
        <v>0</v>
      </c>
      <c r="U384" s="77">
        <v>5666</v>
      </c>
      <c r="V384" s="77">
        <v>3113</v>
      </c>
      <c r="W384" s="77">
        <v>3114</v>
      </c>
      <c r="X384" s="77">
        <v>2552</v>
      </c>
      <c r="Y384" s="77">
        <v>2867</v>
      </c>
      <c r="Z384" s="77">
        <v>315</v>
      </c>
      <c r="AA384" s="77">
        <v>0</v>
      </c>
      <c r="AB384" s="77">
        <v>0</v>
      </c>
      <c r="AC384" s="77">
        <v>0</v>
      </c>
      <c r="AD384" s="77">
        <v>0</v>
      </c>
      <c r="AE384" s="77">
        <v>43310</v>
      </c>
      <c r="AF384" s="77">
        <v>1269</v>
      </c>
      <c r="AG384" s="27">
        <v>0</v>
      </c>
      <c r="AH384" s="27">
        <v>0</v>
      </c>
      <c r="AI384" s="27">
        <v>0</v>
      </c>
      <c r="AJ384" s="27">
        <v>1269</v>
      </c>
      <c r="AK384" s="27">
        <v>0</v>
      </c>
      <c r="AL384" s="27">
        <v>0</v>
      </c>
      <c r="AM384" s="27">
        <f t="shared" si="5"/>
        <v>1269</v>
      </c>
      <c r="AN384" s="27">
        <v>0</v>
      </c>
      <c r="AO384" s="27">
        <v>0</v>
      </c>
      <c r="AP384" s="27">
        <v>10250</v>
      </c>
      <c r="AQ384" s="27">
        <v>10250</v>
      </c>
      <c r="AR384" s="27">
        <v>0</v>
      </c>
      <c r="AS384" s="190">
        <v>241766</v>
      </c>
      <c r="AT384" s="190">
        <v>56116</v>
      </c>
      <c r="AU384" s="190">
        <v>0</v>
      </c>
    </row>
    <row r="385" spans="1:47" x14ac:dyDescent="0.2">
      <c r="A385" s="96" t="s">
        <v>1280</v>
      </c>
      <c r="B385" t="s">
        <v>1224</v>
      </c>
      <c r="C385" t="s">
        <v>1281</v>
      </c>
      <c r="D385" s="78">
        <v>7422</v>
      </c>
      <c r="E385" s="78">
        <v>0</v>
      </c>
      <c r="F385" s="82">
        <v>0</v>
      </c>
      <c r="G385" s="78">
        <v>20022</v>
      </c>
      <c r="H385" s="78">
        <v>20022</v>
      </c>
      <c r="I385" s="78">
        <v>0</v>
      </c>
      <c r="J385" s="78">
        <v>0</v>
      </c>
      <c r="K385" s="78">
        <v>0</v>
      </c>
      <c r="L385" s="78">
        <v>8725</v>
      </c>
      <c r="M385" s="78">
        <v>4690</v>
      </c>
      <c r="N385" s="78">
        <v>8725</v>
      </c>
      <c r="O385" s="78">
        <v>0</v>
      </c>
      <c r="P385" s="78">
        <v>890</v>
      </c>
      <c r="Q385" s="78">
        <v>890</v>
      </c>
      <c r="R385" s="78">
        <v>0</v>
      </c>
      <c r="S385" s="78">
        <v>0</v>
      </c>
      <c r="T385" s="78">
        <v>0</v>
      </c>
      <c r="U385" s="78">
        <v>928</v>
      </c>
      <c r="V385" s="78">
        <v>388</v>
      </c>
      <c r="W385" s="78">
        <v>928</v>
      </c>
      <c r="X385" s="78">
        <v>0</v>
      </c>
      <c r="Y385" s="78">
        <v>72</v>
      </c>
      <c r="Z385" s="78">
        <v>72</v>
      </c>
      <c r="AA385" s="78">
        <v>0</v>
      </c>
      <c r="AB385" s="78">
        <v>0</v>
      </c>
      <c r="AC385" s="78">
        <v>0</v>
      </c>
      <c r="AD385" s="78">
        <v>0</v>
      </c>
      <c r="AE385" s="78">
        <v>5550</v>
      </c>
      <c r="AF385" s="78">
        <v>789</v>
      </c>
      <c r="AG385" s="104">
        <v>0</v>
      </c>
      <c r="AH385" s="104">
        <v>0</v>
      </c>
      <c r="AI385" s="104">
        <v>0</v>
      </c>
      <c r="AJ385" s="104">
        <v>789</v>
      </c>
      <c r="AK385" s="104">
        <v>0</v>
      </c>
      <c r="AL385" s="104">
        <v>0</v>
      </c>
      <c r="AM385" s="104">
        <f t="shared" si="5"/>
        <v>789</v>
      </c>
      <c r="AN385" s="104">
        <v>0</v>
      </c>
      <c r="AO385" s="104">
        <v>0</v>
      </c>
      <c r="AP385" s="104">
        <v>3210</v>
      </c>
      <c r="AQ385" s="104">
        <v>0</v>
      </c>
      <c r="AR385" s="189">
        <v>3210</v>
      </c>
      <c r="AS385" s="189">
        <v>74281</v>
      </c>
      <c r="AT385" s="189">
        <v>12144</v>
      </c>
      <c r="AU385" s="189">
        <v>12144</v>
      </c>
    </row>
    <row r="386" spans="1:47" x14ac:dyDescent="0.2">
      <c r="A386" s="96" t="s">
        <v>1282</v>
      </c>
      <c r="B386" t="s">
        <v>1224</v>
      </c>
      <c r="C386" t="s">
        <v>1283</v>
      </c>
      <c r="D386" s="77">
        <v>7423</v>
      </c>
      <c r="E386" s="77">
        <v>0</v>
      </c>
      <c r="F386" s="77">
        <v>0</v>
      </c>
      <c r="G386" s="77">
        <v>22424</v>
      </c>
      <c r="H386" s="77">
        <v>0</v>
      </c>
      <c r="I386" s="77">
        <v>22424</v>
      </c>
      <c r="J386" s="77">
        <v>22424</v>
      </c>
      <c r="K386" s="77">
        <v>0</v>
      </c>
      <c r="L386" s="77">
        <v>13695</v>
      </c>
      <c r="M386" s="77">
        <v>10020</v>
      </c>
      <c r="N386" s="77">
        <v>13695</v>
      </c>
      <c r="O386" s="77">
        <v>0</v>
      </c>
      <c r="P386" s="77">
        <v>1660</v>
      </c>
      <c r="Q386" s="77">
        <v>1660</v>
      </c>
      <c r="R386" s="77">
        <v>0</v>
      </c>
      <c r="S386" s="77">
        <v>0</v>
      </c>
      <c r="T386" s="77">
        <v>0</v>
      </c>
      <c r="U386" s="77">
        <v>1303</v>
      </c>
      <c r="V386" s="77">
        <v>820</v>
      </c>
      <c r="W386" s="77">
        <v>1303</v>
      </c>
      <c r="X386" s="77">
        <v>0</v>
      </c>
      <c r="Y386" s="77">
        <v>135</v>
      </c>
      <c r="Z386" s="77">
        <v>135</v>
      </c>
      <c r="AA386" s="77">
        <v>0</v>
      </c>
      <c r="AB386" s="77">
        <v>0</v>
      </c>
      <c r="AC386" s="77">
        <v>0</v>
      </c>
      <c r="AD386" s="77">
        <v>0</v>
      </c>
      <c r="AE386" s="77">
        <v>11980</v>
      </c>
      <c r="AF386" s="77">
        <v>789</v>
      </c>
      <c r="AG386" s="27">
        <v>0</v>
      </c>
      <c r="AH386" s="27">
        <v>0</v>
      </c>
      <c r="AI386" s="27">
        <v>0</v>
      </c>
      <c r="AJ386" s="27">
        <v>789</v>
      </c>
      <c r="AK386" s="27">
        <v>0</v>
      </c>
      <c r="AL386" s="27">
        <v>0</v>
      </c>
      <c r="AM386" s="27">
        <f t="shared" si="5"/>
        <v>789</v>
      </c>
      <c r="AN386" s="27">
        <v>0</v>
      </c>
      <c r="AO386" s="27">
        <v>0</v>
      </c>
      <c r="AP386" s="27">
        <v>3609</v>
      </c>
      <c r="AQ386" s="27">
        <v>0</v>
      </c>
      <c r="AR386" s="190">
        <v>3609</v>
      </c>
      <c r="AS386" s="190">
        <v>82218</v>
      </c>
      <c r="AT386" s="190">
        <v>12113</v>
      </c>
      <c r="AU386" s="190">
        <v>12113</v>
      </c>
    </row>
    <row r="387" spans="1:47" x14ac:dyDescent="0.2">
      <c r="A387" s="96" t="s">
        <v>1284</v>
      </c>
      <c r="B387" t="s">
        <v>1224</v>
      </c>
      <c r="C387" t="s">
        <v>1285</v>
      </c>
      <c r="D387" s="78">
        <v>7444</v>
      </c>
      <c r="E387" s="78">
        <v>0</v>
      </c>
      <c r="F387" s="82">
        <v>0</v>
      </c>
      <c r="G387" s="78">
        <v>12646</v>
      </c>
      <c r="H387" s="78">
        <v>12646</v>
      </c>
      <c r="I387" s="78">
        <v>0</v>
      </c>
      <c r="J387" s="78">
        <v>0</v>
      </c>
      <c r="K387" s="78">
        <v>0</v>
      </c>
      <c r="L387" s="78">
        <v>7080</v>
      </c>
      <c r="M387" s="78">
        <v>5380</v>
      </c>
      <c r="N387" s="78">
        <v>7080</v>
      </c>
      <c r="O387" s="78">
        <v>0</v>
      </c>
      <c r="P387" s="78">
        <v>1160</v>
      </c>
      <c r="Q387" s="78">
        <v>1160</v>
      </c>
      <c r="R387" s="78">
        <v>0</v>
      </c>
      <c r="S387" s="187">
        <v>1030</v>
      </c>
      <c r="T387" s="187">
        <v>1030</v>
      </c>
      <c r="U387" s="78">
        <v>673</v>
      </c>
      <c r="V387" s="78">
        <v>448</v>
      </c>
      <c r="W387" s="78">
        <v>673</v>
      </c>
      <c r="X387" s="78">
        <v>0</v>
      </c>
      <c r="Y387" s="78">
        <v>0</v>
      </c>
      <c r="Z387" s="78">
        <v>97</v>
      </c>
      <c r="AA387" s="78">
        <v>0</v>
      </c>
      <c r="AB387" s="78">
        <v>97</v>
      </c>
      <c r="AC387" s="78">
        <v>0</v>
      </c>
      <c r="AD387" s="78">
        <v>0</v>
      </c>
      <c r="AE387" s="78">
        <v>6540</v>
      </c>
      <c r="AF387" s="78">
        <v>789</v>
      </c>
      <c r="AG387" s="104">
        <v>0</v>
      </c>
      <c r="AH387" s="104">
        <v>0</v>
      </c>
      <c r="AI387" s="104">
        <v>0</v>
      </c>
      <c r="AJ387" s="104">
        <v>789</v>
      </c>
      <c r="AK387" s="104">
        <v>0</v>
      </c>
      <c r="AL387" s="104">
        <v>0</v>
      </c>
      <c r="AM387" s="104">
        <f t="shared" ref="AM387:AM450" si="6">IF(OR(AG387&lt;&gt;0,AL387&lt;&gt;0),0,AF387)</f>
        <v>789</v>
      </c>
      <c r="AN387" s="104">
        <v>0</v>
      </c>
      <c r="AO387" s="104">
        <v>0</v>
      </c>
      <c r="AP387" s="104">
        <v>2050</v>
      </c>
      <c r="AQ387" s="104">
        <v>2050</v>
      </c>
      <c r="AR387" s="104">
        <v>0</v>
      </c>
      <c r="AS387" s="189">
        <v>44455</v>
      </c>
      <c r="AT387" s="189">
        <v>5742</v>
      </c>
      <c r="AU387" s="189">
        <v>5742</v>
      </c>
    </row>
    <row r="388" spans="1:47" x14ac:dyDescent="0.2">
      <c r="A388" s="96" t="s">
        <v>1286</v>
      </c>
      <c r="B388" t="s">
        <v>1224</v>
      </c>
      <c r="C388" t="s">
        <v>1194</v>
      </c>
      <c r="D388" s="77">
        <v>7445</v>
      </c>
      <c r="E388" s="77">
        <v>0</v>
      </c>
      <c r="F388" s="77">
        <v>0</v>
      </c>
      <c r="G388" s="77">
        <v>14429</v>
      </c>
      <c r="H388" s="77">
        <v>14429</v>
      </c>
      <c r="I388" s="77">
        <v>0</v>
      </c>
      <c r="J388" s="77">
        <v>0</v>
      </c>
      <c r="K388" s="77">
        <v>0</v>
      </c>
      <c r="L388" s="77">
        <v>11280</v>
      </c>
      <c r="M388" s="77">
        <v>9160</v>
      </c>
      <c r="N388" s="77">
        <v>11280</v>
      </c>
      <c r="O388" s="77">
        <v>0</v>
      </c>
      <c r="P388" s="77">
        <v>1880</v>
      </c>
      <c r="Q388" s="77">
        <v>1880</v>
      </c>
      <c r="R388" s="77">
        <v>240</v>
      </c>
      <c r="S388" s="77">
        <v>0</v>
      </c>
      <c r="T388" s="77">
        <v>0</v>
      </c>
      <c r="U388" s="77">
        <v>1042</v>
      </c>
      <c r="V388" s="77">
        <v>763</v>
      </c>
      <c r="W388" s="77">
        <v>720</v>
      </c>
      <c r="X388" s="77">
        <v>322</v>
      </c>
      <c r="Y388" s="77">
        <v>479</v>
      </c>
      <c r="Z388" s="77">
        <v>157</v>
      </c>
      <c r="AA388" s="77">
        <v>249</v>
      </c>
      <c r="AB388" s="77">
        <v>249</v>
      </c>
      <c r="AC388" s="77">
        <v>0</v>
      </c>
      <c r="AD388" s="77">
        <v>249</v>
      </c>
      <c r="AE388" s="77">
        <v>11040</v>
      </c>
      <c r="AF388" s="77">
        <v>789</v>
      </c>
      <c r="AG388" s="27">
        <v>0</v>
      </c>
      <c r="AH388" s="27">
        <v>0</v>
      </c>
      <c r="AI388" s="27">
        <v>0</v>
      </c>
      <c r="AJ388" s="27">
        <v>789</v>
      </c>
      <c r="AK388" s="27">
        <v>0</v>
      </c>
      <c r="AL388" s="27">
        <v>0</v>
      </c>
      <c r="AM388" s="27">
        <f t="shared" si="6"/>
        <v>789</v>
      </c>
      <c r="AN388" s="27">
        <v>0</v>
      </c>
      <c r="AO388" s="27">
        <v>0</v>
      </c>
      <c r="AP388" s="27">
        <v>2350</v>
      </c>
      <c r="AQ388" s="27">
        <v>2350</v>
      </c>
      <c r="AR388" s="27">
        <v>0</v>
      </c>
      <c r="AS388" s="190">
        <v>52260</v>
      </c>
      <c r="AT388" s="190">
        <v>5619</v>
      </c>
      <c r="AU388" s="190">
        <v>5619</v>
      </c>
    </row>
    <row r="389" spans="1:47" x14ac:dyDescent="0.2">
      <c r="A389" s="96" t="s">
        <v>1287</v>
      </c>
      <c r="B389" t="s">
        <v>1224</v>
      </c>
      <c r="C389" t="s">
        <v>1288</v>
      </c>
      <c r="D389" s="78">
        <v>7446</v>
      </c>
      <c r="E389" s="78">
        <v>0</v>
      </c>
      <c r="F389" s="82">
        <v>0</v>
      </c>
      <c r="G389" s="78">
        <v>11993</v>
      </c>
      <c r="H389" s="78">
        <v>11993</v>
      </c>
      <c r="I389" s="78">
        <v>0</v>
      </c>
      <c r="J389" s="78">
        <v>0</v>
      </c>
      <c r="K389" s="78">
        <v>0</v>
      </c>
      <c r="L389" s="78">
        <v>7250</v>
      </c>
      <c r="M389" s="78">
        <v>5950</v>
      </c>
      <c r="N389" s="78">
        <v>7250</v>
      </c>
      <c r="O389" s="78">
        <v>0</v>
      </c>
      <c r="P389" s="78">
        <v>370</v>
      </c>
      <c r="Q389" s="78">
        <v>370</v>
      </c>
      <c r="R389" s="78">
        <v>0</v>
      </c>
      <c r="S389" s="78">
        <v>0</v>
      </c>
      <c r="T389" s="78">
        <v>0</v>
      </c>
      <c r="U389" s="78">
        <v>661</v>
      </c>
      <c r="V389" s="78">
        <v>496</v>
      </c>
      <c r="W389" s="78">
        <v>661</v>
      </c>
      <c r="X389" s="78">
        <v>0</v>
      </c>
      <c r="Y389" s="78">
        <v>29</v>
      </c>
      <c r="Z389" s="78">
        <v>29</v>
      </c>
      <c r="AA389" s="78">
        <v>0</v>
      </c>
      <c r="AB389" s="78">
        <v>0</v>
      </c>
      <c r="AC389" s="78">
        <v>0</v>
      </c>
      <c r="AD389" s="78">
        <v>0</v>
      </c>
      <c r="AE389" s="78">
        <v>7220</v>
      </c>
      <c r="AF389" s="78">
        <v>789</v>
      </c>
      <c r="AG389" s="104">
        <v>0</v>
      </c>
      <c r="AH389" s="104">
        <v>0</v>
      </c>
      <c r="AI389" s="104">
        <v>0</v>
      </c>
      <c r="AJ389" s="104">
        <v>789</v>
      </c>
      <c r="AK389" s="104">
        <v>0</v>
      </c>
      <c r="AL389" s="104">
        <v>0</v>
      </c>
      <c r="AM389" s="104">
        <f t="shared" si="6"/>
        <v>789</v>
      </c>
      <c r="AN389" s="104">
        <v>0</v>
      </c>
      <c r="AO389" s="104">
        <v>0</v>
      </c>
      <c r="AP389" s="104">
        <v>1910</v>
      </c>
      <c r="AQ389" s="104">
        <v>1910</v>
      </c>
      <c r="AR389" s="104">
        <v>0</v>
      </c>
      <c r="AS389" s="189">
        <v>42534</v>
      </c>
      <c r="AT389" s="189">
        <v>5408</v>
      </c>
      <c r="AU389" s="189">
        <v>5408</v>
      </c>
    </row>
    <row r="390" spans="1:47" x14ac:dyDescent="0.2">
      <c r="A390" s="96" t="s">
        <v>1289</v>
      </c>
      <c r="B390" t="s">
        <v>1224</v>
      </c>
      <c r="C390" t="s">
        <v>1290</v>
      </c>
      <c r="D390" s="77">
        <v>7447</v>
      </c>
      <c r="E390" s="77">
        <v>0</v>
      </c>
      <c r="F390" s="77">
        <v>0</v>
      </c>
      <c r="G390" s="77">
        <v>77575</v>
      </c>
      <c r="H390" s="77">
        <v>5400</v>
      </c>
      <c r="I390" s="77">
        <v>72175</v>
      </c>
      <c r="J390" s="77">
        <v>72175</v>
      </c>
      <c r="K390" s="77">
        <v>0</v>
      </c>
      <c r="L390" s="77">
        <v>70990</v>
      </c>
      <c r="M390" s="77">
        <v>46870</v>
      </c>
      <c r="N390" s="77">
        <v>66000</v>
      </c>
      <c r="O390" s="77">
        <v>4990</v>
      </c>
      <c r="P390" s="77">
        <v>14970</v>
      </c>
      <c r="Q390" s="77">
        <v>9980</v>
      </c>
      <c r="R390" s="77">
        <v>0</v>
      </c>
      <c r="S390" s="188">
        <v>35080</v>
      </c>
      <c r="T390" s="188">
        <v>35080</v>
      </c>
      <c r="U390" s="77">
        <v>7073</v>
      </c>
      <c r="V390" s="77">
        <v>3863</v>
      </c>
      <c r="W390" s="77">
        <v>1163</v>
      </c>
      <c r="X390" s="77">
        <v>5910</v>
      </c>
      <c r="Y390" s="77">
        <v>6768</v>
      </c>
      <c r="Z390" s="77">
        <v>858</v>
      </c>
      <c r="AA390" s="77">
        <v>0</v>
      </c>
      <c r="AB390" s="188">
        <v>2019</v>
      </c>
      <c r="AC390" s="188">
        <v>2019</v>
      </c>
      <c r="AD390" s="188">
        <v>0</v>
      </c>
      <c r="AE390" s="77">
        <v>56850</v>
      </c>
      <c r="AF390" s="77">
        <v>1269</v>
      </c>
      <c r="AG390" s="27">
        <v>0</v>
      </c>
      <c r="AH390" s="27">
        <v>0</v>
      </c>
      <c r="AI390" s="27">
        <v>0</v>
      </c>
      <c r="AJ390" s="27">
        <v>1269</v>
      </c>
      <c r="AK390" s="27">
        <v>0</v>
      </c>
      <c r="AL390" s="27">
        <v>0</v>
      </c>
      <c r="AM390" s="27">
        <f t="shared" si="6"/>
        <v>1269</v>
      </c>
      <c r="AN390" s="27">
        <v>0</v>
      </c>
      <c r="AO390" s="27">
        <v>0</v>
      </c>
      <c r="AP390" s="27">
        <v>12134</v>
      </c>
      <c r="AQ390" s="27">
        <v>12134</v>
      </c>
      <c r="AR390" s="27">
        <v>0</v>
      </c>
      <c r="AS390" s="190">
        <v>287899</v>
      </c>
      <c r="AT390" s="190">
        <v>73674</v>
      </c>
      <c r="AU390" s="190">
        <v>73674</v>
      </c>
    </row>
    <row r="391" spans="1:47" x14ac:dyDescent="0.2">
      <c r="A391" s="96" t="s">
        <v>1291</v>
      </c>
      <c r="B391" t="s">
        <v>1224</v>
      </c>
      <c r="C391" t="s">
        <v>1292</v>
      </c>
      <c r="D391" s="78">
        <v>7461</v>
      </c>
      <c r="E391" s="78">
        <v>0</v>
      </c>
      <c r="F391" s="82">
        <v>0</v>
      </c>
      <c r="G391" s="78">
        <v>41499</v>
      </c>
      <c r="H391" s="78">
        <v>26730</v>
      </c>
      <c r="I391" s="78">
        <v>14769</v>
      </c>
      <c r="J391" s="78">
        <v>14769</v>
      </c>
      <c r="K391" s="78">
        <v>0</v>
      </c>
      <c r="L391" s="78">
        <v>75840</v>
      </c>
      <c r="M391" s="78">
        <v>46870</v>
      </c>
      <c r="N391" s="78">
        <v>59050</v>
      </c>
      <c r="O391" s="78">
        <v>16790</v>
      </c>
      <c r="P391" s="78">
        <v>20180</v>
      </c>
      <c r="Q391" s="78">
        <v>3390</v>
      </c>
      <c r="R391" s="78">
        <v>8700</v>
      </c>
      <c r="S391" s="187">
        <v>46720</v>
      </c>
      <c r="T391" s="187">
        <v>38020</v>
      </c>
      <c r="U391" s="78">
        <v>7766</v>
      </c>
      <c r="V391" s="78">
        <v>3866</v>
      </c>
      <c r="W391" s="78">
        <v>2178</v>
      </c>
      <c r="X391" s="78">
        <v>5588</v>
      </c>
      <c r="Y391" s="78">
        <v>5842</v>
      </c>
      <c r="Z391" s="78">
        <v>254</v>
      </c>
      <c r="AA391" s="78">
        <v>840</v>
      </c>
      <c r="AB391" s="78">
        <v>915</v>
      </c>
      <c r="AC391" s="187">
        <v>2789</v>
      </c>
      <c r="AD391" s="187">
        <v>840</v>
      </c>
      <c r="AE391" s="78">
        <v>50350</v>
      </c>
      <c r="AF391" s="78">
        <v>1269</v>
      </c>
      <c r="AG391" s="104">
        <v>0</v>
      </c>
      <c r="AH391" s="104">
        <v>0</v>
      </c>
      <c r="AI391" s="104">
        <v>0</v>
      </c>
      <c r="AJ391" s="104">
        <v>1269</v>
      </c>
      <c r="AK391" s="104">
        <v>0</v>
      </c>
      <c r="AL391" s="104">
        <v>0</v>
      </c>
      <c r="AM391" s="104">
        <f t="shared" si="6"/>
        <v>1269</v>
      </c>
      <c r="AN391" s="104">
        <v>0</v>
      </c>
      <c r="AO391" s="104">
        <v>0</v>
      </c>
      <c r="AP391" s="104">
        <v>6050</v>
      </c>
      <c r="AQ391" s="104">
        <v>6050</v>
      </c>
      <c r="AR391" s="104">
        <v>0</v>
      </c>
      <c r="AS391" s="189">
        <v>143669</v>
      </c>
      <c r="AT391" s="189">
        <v>54419</v>
      </c>
      <c r="AU391" s="189">
        <v>54419</v>
      </c>
    </row>
    <row r="392" spans="1:47" x14ac:dyDescent="0.2">
      <c r="A392" s="96" t="s">
        <v>1293</v>
      </c>
      <c r="B392" t="s">
        <v>1224</v>
      </c>
      <c r="C392" t="s">
        <v>1294</v>
      </c>
      <c r="D392" s="77">
        <v>7464</v>
      </c>
      <c r="E392" s="77">
        <v>0</v>
      </c>
      <c r="F392" s="77">
        <v>0</v>
      </c>
      <c r="G392" s="77">
        <v>24211</v>
      </c>
      <c r="H392" s="77">
        <v>24211</v>
      </c>
      <c r="I392" s="77">
        <v>0</v>
      </c>
      <c r="J392" s="77">
        <v>0</v>
      </c>
      <c r="K392" s="77">
        <v>0</v>
      </c>
      <c r="L392" s="77">
        <v>22115</v>
      </c>
      <c r="M392" s="77">
        <v>14150</v>
      </c>
      <c r="N392" s="77">
        <v>22115</v>
      </c>
      <c r="O392" s="77">
        <v>0</v>
      </c>
      <c r="P392" s="77">
        <v>2260</v>
      </c>
      <c r="Q392" s="77">
        <v>2260</v>
      </c>
      <c r="R392" s="77">
        <v>0</v>
      </c>
      <c r="S392" s="188">
        <v>16305</v>
      </c>
      <c r="T392" s="188">
        <v>16305</v>
      </c>
      <c r="U392" s="77">
        <v>2213</v>
      </c>
      <c r="V392" s="77">
        <v>1151</v>
      </c>
      <c r="W392" s="77">
        <v>2213</v>
      </c>
      <c r="X392" s="77">
        <v>0</v>
      </c>
      <c r="Y392" s="77">
        <v>212</v>
      </c>
      <c r="Z392" s="77">
        <v>212</v>
      </c>
      <c r="AA392" s="77">
        <v>0</v>
      </c>
      <c r="AB392" s="188">
        <v>1158</v>
      </c>
      <c r="AC392" s="188">
        <v>1158</v>
      </c>
      <c r="AD392" s="188">
        <v>0</v>
      </c>
      <c r="AE392" s="77">
        <v>17640</v>
      </c>
      <c r="AF392" s="77">
        <v>1029</v>
      </c>
      <c r="AG392" s="27">
        <v>0</v>
      </c>
      <c r="AH392" s="27">
        <v>0</v>
      </c>
      <c r="AI392" s="27">
        <v>0</v>
      </c>
      <c r="AJ392" s="27">
        <v>1029</v>
      </c>
      <c r="AK392" s="27">
        <v>0</v>
      </c>
      <c r="AL392" s="27">
        <v>0</v>
      </c>
      <c r="AM392" s="27">
        <f t="shared" si="6"/>
        <v>1029</v>
      </c>
      <c r="AN392" s="27">
        <v>0</v>
      </c>
      <c r="AO392" s="27">
        <v>0</v>
      </c>
      <c r="AP392" s="27">
        <v>3824</v>
      </c>
      <c r="AQ392" s="27">
        <v>3824</v>
      </c>
      <c r="AR392" s="27">
        <v>0</v>
      </c>
      <c r="AS392" s="190">
        <v>90179</v>
      </c>
      <c r="AT392" s="190">
        <v>19164</v>
      </c>
      <c r="AU392" s="190">
        <v>19164</v>
      </c>
    </row>
    <row r="393" spans="1:47" x14ac:dyDescent="0.2">
      <c r="A393" s="96" t="s">
        <v>1295</v>
      </c>
      <c r="B393" t="s">
        <v>1224</v>
      </c>
      <c r="C393" t="s">
        <v>1296</v>
      </c>
      <c r="D393" s="78">
        <v>7465</v>
      </c>
      <c r="E393" s="78">
        <v>0</v>
      </c>
      <c r="F393" s="82">
        <v>0</v>
      </c>
      <c r="G393" s="78">
        <v>24568</v>
      </c>
      <c r="H393" s="78">
        <v>24568</v>
      </c>
      <c r="I393" s="78">
        <v>0</v>
      </c>
      <c r="J393" s="78">
        <v>0</v>
      </c>
      <c r="K393" s="78">
        <v>0</v>
      </c>
      <c r="L393" s="78">
        <v>16415</v>
      </c>
      <c r="M393" s="78">
        <v>9840</v>
      </c>
      <c r="N393" s="78">
        <v>13400</v>
      </c>
      <c r="O393" s="78">
        <v>3015</v>
      </c>
      <c r="P393" s="78">
        <v>4945</v>
      </c>
      <c r="Q393" s="78">
        <v>1930</v>
      </c>
      <c r="R393" s="78">
        <v>1420</v>
      </c>
      <c r="S393" s="78">
        <v>0</v>
      </c>
      <c r="T393" s="78">
        <v>0</v>
      </c>
      <c r="U393" s="78">
        <v>1685</v>
      </c>
      <c r="V393" s="78">
        <v>803</v>
      </c>
      <c r="W393" s="78">
        <v>1685</v>
      </c>
      <c r="X393" s="78">
        <v>0</v>
      </c>
      <c r="Y393" s="78">
        <v>160</v>
      </c>
      <c r="Z393" s="78">
        <v>160</v>
      </c>
      <c r="AA393" s="78">
        <v>290</v>
      </c>
      <c r="AB393" s="78">
        <v>290</v>
      </c>
      <c r="AC393" s="78">
        <v>0</v>
      </c>
      <c r="AD393" s="78">
        <v>290</v>
      </c>
      <c r="AE393" s="78">
        <v>11770</v>
      </c>
      <c r="AF393" s="78">
        <v>789</v>
      </c>
      <c r="AG393" s="104">
        <v>0</v>
      </c>
      <c r="AH393" s="104">
        <v>0</v>
      </c>
      <c r="AI393" s="104">
        <v>0</v>
      </c>
      <c r="AJ393" s="104">
        <v>789</v>
      </c>
      <c r="AK393" s="104">
        <v>0</v>
      </c>
      <c r="AL393" s="104">
        <v>0</v>
      </c>
      <c r="AM393" s="104">
        <f t="shared" si="6"/>
        <v>789</v>
      </c>
      <c r="AN393" s="104">
        <v>0</v>
      </c>
      <c r="AO393" s="104">
        <v>0</v>
      </c>
      <c r="AP393" s="104">
        <v>3904</v>
      </c>
      <c r="AQ393" s="104">
        <v>3904</v>
      </c>
      <c r="AR393" s="104">
        <v>0</v>
      </c>
      <c r="AS393" s="189">
        <v>91847</v>
      </c>
      <c r="AT393" s="189">
        <v>18150</v>
      </c>
      <c r="AU393" s="189">
        <v>18150</v>
      </c>
    </row>
    <row r="394" spans="1:47" x14ac:dyDescent="0.2">
      <c r="A394" s="96" t="s">
        <v>1297</v>
      </c>
      <c r="B394" t="s">
        <v>1224</v>
      </c>
      <c r="C394" t="s">
        <v>1298</v>
      </c>
      <c r="D394" s="77">
        <v>7466</v>
      </c>
      <c r="E394" s="77">
        <v>0</v>
      </c>
      <c r="F394" s="77">
        <v>0</v>
      </c>
      <c r="G394" s="77">
        <v>54026</v>
      </c>
      <c r="H394" s="77">
        <v>14200</v>
      </c>
      <c r="I394" s="77">
        <v>39826</v>
      </c>
      <c r="J394" s="77">
        <v>39826</v>
      </c>
      <c r="K394" s="77">
        <v>0</v>
      </c>
      <c r="L394" s="77">
        <v>65060</v>
      </c>
      <c r="M394" s="77">
        <v>41970</v>
      </c>
      <c r="N394" s="77">
        <v>65060</v>
      </c>
      <c r="O394" s="77">
        <v>0</v>
      </c>
      <c r="P394" s="77">
        <v>7040</v>
      </c>
      <c r="Q394" s="77">
        <v>7040</v>
      </c>
      <c r="R394" s="77">
        <v>0</v>
      </c>
      <c r="S394" s="188">
        <v>9730</v>
      </c>
      <c r="T394" s="188">
        <v>9730</v>
      </c>
      <c r="U394" s="77">
        <v>6556</v>
      </c>
      <c r="V394" s="77">
        <v>3466</v>
      </c>
      <c r="W394" s="77">
        <v>6556</v>
      </c>
      <c r="X394" s="77">
        <v>0</v>
      </c>
      <c r="Y394" s="77">
        <v>580</v>
      </c>
      <c r="Z394" s="77">
        <v>580</v>
      </c>
      <c r="AA394" s="77">
        <v>0</v>
      </c>
      <c r="AB394" s="77">
        <v>245</v>
      </c>
      <c r="AC394" s="77">
        <v>245</v>
      </c>
      <c r="AD394" s="77">
        <v>0</v>
      </c>
      <c r="AE394" s="77">
        <v>49040</v>
      </c>
      <c r="AF394" s="77">
        <v>1269</v>
      </c>
      <c r="AG394" s="27">
        <v>0</v>
      </c>
      <c r="AH394" s="27">
        <v>0</v>
      </c>
      <c r="AI394" s="27">
        <v>0</v>
      </c>
      <c r="AJ394" s="27">
        <v>1269</v>
      </c>
      <c r="AK394" s="27">
        <v>0</v>
      </c>
      <c r="AL394" s="27">
        <v>0</v>
      </c>
      <c r="AM394" s="27">
        <f t="shared" si="6"/>
        <v>1269</v>
      </c>
      <c r="AN394" s="27">
        <v>0</v>
      </c>
      <c r="AO394" s="27">
        <v>0</v>
      </c>
      <c r="AP394" s="27">
        <v>8339</v>
      </c>
      <c r="AQ394" s="27">
        <v>1200</v>
      </c>
      <c r="AR394" s="190">
        <v>7139</v>
      </c>
      <c r="AS394" s="190">
        <v>205005</v>
      </c>
      <c r="AT394" s="190">
        <v>58577</v>
      </c>
      <c r="AU394" s="190">
        <v>58577</v>
      </c>
    </row>
    <row r="395" spans="1:47" x14ac:dyDescent="0.2">
      <c r="A395" s="96" t="s">
        <v>1299</v>
      </c>
      <c r="B395" t="s">
        <v>1224</v>
      </c>
      <c r="C395" t="s">
        <v>1300</v>
      </c>
      <c r="D395" s="78">
        <v>7481</v>
      </c>
      <c r="E395" s="78">
        <v>0</v>
      </c>
      <c r="F395" s="82">
        <v>0</v>
      </c>
      <c r="G395" s="78">
        <v>51016</v>
      </c>
      <c r="H395" s="78">
        <v>51016</v>
      </c>
      <c r="I395" s="78">
        <v>0</v>
      </c>
      <c r="J395" s="78">
        <v>0</v>
      </c>
      <c r="K395" s="78">
        <v>0</v>
      </c>
      <c r="L395" s="78">
        <v>47310</v>
      </c>
      <c r="M395" s="78">
        <v>29990</v>
      </c>
      <c r="N395" s="78">
        <v>39000</v>
      </c>
      <c r="O395" s="78">
        <v>8310</v>
      </c>
      <c r="P395" s="78">
        <v>14970</v>
      </c>
      <c r="Q395" s="78">
        <v>6660</v>
      </c>
      <c r="R395" s="78">
        <v>0</v>
      </c>
      <c r="S395" s="187">
        <v>17610</v>
      </c>
      <c r="T395" s="187">
        <v>17610</v>
      </c>
      <c r="U395" s="78">
        <v>4779</v>
      </c>
      <c r="V395" s="78">
        <v>2466</v>
      </c>
      <c r="W395" s="78">
        <v>4779</v>
      </c>
      <c r="X395" s="78">
        <v>0</v>
      </c>
      <c r="Y395" s="78">
        <v>0</v>
      </c>
      <c r="Z395" s="78">
        <v>567</v>
      </c>
      <c r="AA395" s="78">
        <v>0</v>
      </c>
      <c r="AB395" s="78">
        <v>0</v>
      </c>
      <c r="AC395" s="78">
        <v>768</v>
      </c>
      <c r="AD395" s="78">
        <v>0</v>
      </c>
      <c r="AE395" s="78">
        <v>34850</v>
      </c>
      <c r="AF395" s="78">
        <v>1029</v>
      </c>
      <c r="AG395" s="104">
        <v>0</v>
      </c>
      <c r="AH395" s="104">
        <v>0</v>
      </c>
      <c r="AI395" s="104">
        <v>0</v>
      </c>
      <c r="AJ395" s="104">
        <v>1029</v>
      </c>
      <c r="AK395" s="104">
        <v>0</v>
      </c>
      <c r="AL395" s="104">
        <v>0</v>
      </c>
      <c r="AM395" s="104">
        <f t="shared" si="6"/>
        <v>1029</v>
      </c>
      <c r="AN395" s="104">
        <v>0</v>
      </c>
      <c r="AO395" s="104">
        <v>0</v>
      </c>
      <c r="AP395" s="104">
        <v>8021</v>
      </c>
      <c r="AQ395" s="104">
        <v>8021</v>
      </c>
      <c r="AR395" s="104">
        <v>0</v>
      </c>
      <c r="AS395" s="189">
        <v>183699</v>
      </c>
      <c r="AT395" s="189">
        <v>44425</v>
      </c>
      <c r="AU395" s="189">
        <v>44425</v>
      </c>
    </row>
    <row r="396" spans="1:47" x14ac:dyDescent="0.2">
      <c r="A396" s="96" t="s">
        <v>1301</v>
      </c>
      <c r="B396" t="s">
        <v>1224</v>
      </c>
      <c r="C396" t="s">
        <v>1302</v>
      </c>
      <c r="D396" s="77">
        <v>7482</v>
      </c>
      <c r="E396" s="77">
        <v>0</v>
      </c>
      <c r="F396" s="77">
        <v>0</v>
      </c>
      <c r="G396" s="77">
        <v>29570</v>
      </c>
      <c r="H396" s="77">
        <v>29570</v>
      </c>
      <c r="I396" s="77">
        <v>0</v>
      </c>
      <c r="J396" s="77">
        <v>0</v>
      </c>
      <c r="K396" s="77">
        <v>0</v>
      </c>
      <c r="L396" s="77">
        <v>19880</v>
      </c>
      <c r="M396" s="77">
        <v>12980</v>
      </c>
      <c r="N396" s="77">
        <v>19880</v>
      </c>
      <c r="O396" s="77">
        <v>0</v>
      </c>
      <c r="P396" s="77">
        <v>0</v>
      </c>
      <c r="Q396" s="77">
        <v>3500</v>
      </c>
      <c r="R396" s="77">
        <v>0</v>
      </c>
      <c r="S396" s="77">
        <v>0</v>
      </c>
      <c r="T396" s="77">
        <v>0</v>
      </c>
      <c r="U396" s="77">
        <v>1998</v>
      </c>
      <c r="V396" s="77">
        <v>1080</v>
      </c>
      <c r="W396" s="77">
        <v>1998</v>
      </c>
      <c r="X396" s="77">
        <v>0</v>
      </c>
      <c r="Y396" s="77">
        <v>0</v>
      </c>
      <c r="Z396" s="77">
        <v>283</v>
      </c>
      <c r="AA396" s="77">
        <v>0</v>
      </c>
      <c r="AB396" s="77">
        <v>283</v>
      </c>
      <c r="AC396" s="77">
        <v>0</v>
      </c>
      <c r="AD396" s="77">
        <v>0</v>
      </c>
      <c r="AE396" s="77">
        <v>16510</v>
      </c>
      <c r="AF396" s="77">
        <v>789</v>
      </c>
      <c r="AG396" s="27">
        <v>0</v>
      </c>
      <c r="AH396" s="27">
        <v>0</v>
      </c>
      <c r="AI396" s="27">
        <v>0</v>
      </c>
      <c r="AJ396" s="27">
        <v>789</v>
      </c>
      <c r="AK396" s="27">
        <v>0</v>
      </c>
      <c r="AL396" s="27">
        <v>0</v>
      </c>
      <c r="AM396" s="27">
        <f t="shared" si="6"/>
        <v>789</v>
      </c>
      <c r="AN396" s="27">
        <v>0</v>
      </c>
      <c r="AO396" s="27">
        <v>0</v>
      </c>
      <c r="AP396" s="27">
        <v>4685</v>
      </c>
      <c r="AQ396" s="27">
        <v>4685</v>
      </c>
      <c r="AR396" s="27">
        <v>0</v>
      </c>
      <c r="AS396" s="190">
        <v>106062</v>
      </c>
      <c r="AT396" s="190">
        <v>18473</v>
      </c>
      <c r="AU396" s="190">
        <v>18473</v>
      </c>
    </row>
    <row r="397" spans="1:47" x14ac:dyDescent="0.2">
      <c r="A397" s="96" t="s">
        <v>1303</v>
      </c>
      <c r="B397" t="s">
        <v>1224</v>
      </c>
      <c r="C397" t="s">
        <v>1304</v>
      </c>
      <c r="D397" s="78">
        <v>7483</v>
      </c>
      <c r="E397" s="78">
        <v>0</v>
      </c>
      <c r="F397" s="82">
        <v>0</v>
      </c>
      <c r="G397" s="78">
        <v>45267</v>
      </c>
      <c r="H397" s="78">
        <v>45267</v>
      </c>
      <c r="I397" s="78">
        <v>0</v>
      </c>
      <c r="J397" s="78">
        <v>0</v>
      </c>
      <c r="K397" s="78">
        <v>0</v>
      </c>
      <c r="L397" s="78">
        <v>32645</v>
      </c>
      <c r="M397" s="78">
        <v>22240</v>
      </c>
      <c r="N397" s="78">
        <v>32645</v>
      </c>
      <c r="O397" s="78">
        <v>0</v>
      </c>
      <c r="P397" s="78">
        <v>5040</v>
      </c>
      <c r="Q397" s="78">
        <v>5040</v>
      </c>
      <c r="R397" s="78">
        <v>0</v>
      </c>
      <c r="S397" s="187">
        <v>29355</v>
      </c>
      <c r="T397" s="187">
        <v>29355</v>
      </c>
      <c r="U397" s="78">
        <v>3223</v>
      </c>
      <c r="V397" s="78">
        <v>1840</v>
      </c>
      <c r="W397" s="78">
        <v>3223</v>
      </c>
      <c r="X397" s="78">
        <v>0</v>
      </c>
      <c r="Y397" s="78">
        <v>423</v>
      </c>
      <c r="Z397" s="78">
        <v>423</v>
      </c>
      <c r="AA397" s="78">
        <v>0</v>
      </c>
      <c r="AB397" s="187">
        <v>1538</v>
      </c>
      <c r="AC397" s="187">
        <v>1538</v>
      </c>
      <c r="AD397" s="187">
        <v>0</v>
      </c>
      <c r="AE397" s="78">
        <v>26020</v>
      </c>
      <c r="AF397" s="78">
        <v>1029</v>
      </c>
      <c r="AG397" s="104">
        <v>0</v>
      </c>
      <c r="AH397" s="104">
        <v>0</v>
      </c>
      <c r="AI397" s="104">
        <v>0</v>
      </c>
      <c r="AJ397" s="104">
        <v>1029</v>
      </c>
      <c r="AK397" s="104">
        <v>0</v>
      </c>
      <c r="AL397" s="104">
        <v>0</v>
      </c>
      <c r="AM397" s="104">
        <f t="shared" si="6"/>
        <v>1029</v>
      </c>
      <c r="AN397" s="104">
        <v>0</v>
      </c>
      <c r="AO397" s="104">
        <v>0</v>
      </c>
      <c r="AP397" s="104">
        <v>7209</v>
      </c>
      <c r="AQ397" s="104">
        <v>7209</v>
      </c>
      <c r="AR397" s="104">
        <v>0</v>
      </c>
      <c r="AS397" s="189">
        <v>165853</v>
      </c>
      <c r="AT397" s="189">
        <v>31114</v>
      </c>
      <c r="AU397" s="189">
        <v>31114</v>
      </c>
    </row>
    <row r="398" spans="1:47" x14ac:dyDescent="0.2">
      <c r="A398" s="96" t="s">
        <v>1305</v>
      </c>
      <c r="B398" t="s">
        <v>1224</v>
      </c>
      <c r="C398" t="s">
        <v>1306</v>
      </c>
      <c r="D398" s="77">
        <v>7484</v>
      </c>
      <c r="E398" s="77">
        <v>0</v>
      </c>
      <c r="F398" s="77">
        <v>0</v>
      </c>
      <c r="G398" s="77">
        <v>21771</v>
      </c>
      <c r="H398" s="77">
        <v>21771</v>
      </c>
      <c r="I398" s="77">
        <v>0</v>
      </c>
      <c r="J398" s="77">
        <v>0</v>
      </c>
      <c r="K398" s="77">
        <v>0</v>
      </c>
      <c r="L398" s="77">
        <v>9660</v>
      </c>
      <c r="M398" s="77">
        <v>5850</v>
      </c>
      <c r="N398" s="77">
        <v>8160</v>
      </c>
      <c r="O398" s="77">
        <v>1500</v>
      </c>
      <c r="P398" s="77">
        <v>3780</v>
      </c>
      <c r="Q398" s="77">
        <v>2280</v>
      </c>
      <c r="R398" s="77">
        <v>0</v>
      </c>
      <c r="S398" s="188">
        <v>6980</v>
      </c>
      <c r="T398" s="188">
        <v>6980</v>
      </c>
      <c r="U398" s="77">
        <v>985</v>
      </c>
      <c r="V398" s="77">
        <v>481</v>
      </c>
      <c r="W398" s="77">
        <v>985</v>
      </c>
      <c r="X398" s="77">
        <v>0</v>
      </c>
      <c r="Y398" s="77">
        <v>200</v>
      </c>
      <c r="Z398" s="77">
        <v>200</v>
      </c>
      <c r="AA398" s="77">
        <v>0</v>
      </c>
      <c r="AB398" s="77">
        <v>510</v>
      </c>
      <c r="AC398" s="77">
        <v>510</v>
      </c>
      <c r="AD398" s="77">
        <v>0</v>
      </c>
      <c r="AE398" s="77">
        <v>7740</v>
      </c>
      <c r="AF398" s="77">
        <v>789</v>
      </c>
      <c r="AG398" s="27">
        <v>0</v>
      </c>
      <c r="AH398" s="27">
        <v>0</v>
      </c>
      <c r="AI398" s="27">
        <v>0</v>
      </c>
      <c r="AJ398" s="27">
        <v>789</v>
      </c>
      <c r="AK398" s="27">
        <v>0</v>
      </c>
      <c r="AL398" s="27">
        <v>0</v>
      </c>
      <c r="AM398" s="27">
        <f t="shared" si="6"/>
        <v>789</v>
      </c>
      <c r="AN398" s="27">
        <v>0</v>
      </c>
      <c r="AO398" s="27">
        <v>0</v>
      </c>
      <c r="AP398" s="27">
        <v>3433</v>
      </c>
      <c r="AQ398" s="27">
        <v>3433</v>
      </c>
      <c r="AR398" s="27">
        <v>0</v>
      </c>
      <c r="AS398" s="190">
        <v>78583</v>
      </c>
      <c r="AT398" s="190">
        <v>11524</v>
      </c>
      <c r="AU398" s="190">
        <v>11524</v>
      </c>
    </row>
    <row r="399" spans="1:47" x14ac:dyDescent="0.2">
      <c r="A399" s="96" t="s">
        <v>1307</v>
      </c>
      <c r="B399" t="s">
        <v>1224</v>
      </c>
      <c r="C399" t="s">
        <v>1308</v>
      </c>
      <c r="D399" s="78">
        <v>7501</v>
      </c>
      <c r="E399" s="78">
        <v>0</v>
      </c>
      <c r="F399" s="82">
        <v>0</v>
      </c>
      <c r="G399" s="78">
        <v>61348</v>
      </c>
      <c r="H399" s="78">
        <v>61348</v>
      </c>
      <c r="I399" s="78">
        <v>0</v>
      </c>
      <c r="J399" s="78">
        <v>0</v>
      </c>
      <c r="K399" s="78">
        <v>0</v>
      </c>
      <c r="L399" s="78">
        <v>53450</v>
      </c>
      <c r="M399" s="78">
        <v>35040</v>
      </c>
      <c r="N399" s="78">
        <v>48450</v>
      </c>
      <c r="O399" s="78">
        <v>5000</v>
      </c>
      <c r="P399" s="78">
        <v>12310</v>
      </c>
      <c r="Q399" s="78">
        <v>7310</v>
      </c>
      <c r="R399" s="78">
        <v>0</v>
      </c>
      <c r="S399" s="187">
        <v>39420</v>
      </c>
      <c r="T399" s="187">
        <v>39420</v>
      </c>
      <c r="U399" s="78">
        <v>5315</v>
      </c>
      <c r="V399" s="78">
        <v>2870</v>
      </c>
      <c r="W399" s="78">
        <v>573</v>
      </c>
      <c r="X399" s="78">
        <v>4742</v>
      </c>
      <c r="Y399" s="78">
        <v>1993</v>
      </c>
      <c r="Z399" s="78">
        <v>613</v>
      </c>
      <c r="AA399" s="78">
        <v>0</v>
      </c>
      <c r="AB399" s="78">
        <v>0</v>
      </c>
      <c r="AC399" s="187">
        <v>2730</v>
      </c>
      <c r="AD399" s="187">
        <v>0</v>
      </c>
      <c r="AE399" s="78">
        <v>42350</v>
      </c>
      <c r="AF399" s="78">
        <v>1269</v>
      </c>
      <c r="AG399" s="104">
        <v>0</v>
      </c>
      <c r="AH399" s="104">
        <v>0</v>
      </c>
      <c r="AI399" s="104">
        <v>0</v>
      </c>
      <c r="AJ399" s="104">
        <v>1269</v>
      </c>
      <c r="AK399" s="104">
        <v>0</v>
      </c>
      <c r="AL399" s="104">
        <v>0</v>
      </c>
      <c r="AM399" s="104">
        <f t="shared" si="6"/>
        <v>1269</v>
      </c>
      <c r="AN399" s="104">
        <v>0</v>
      </c>
      <c r="AO399" s="104">
        <v>0</v>
      </c>
      <c r="AP399" s="104">
        <v>9635</v>
      </c>
      <c r="AQ399" s="104">
        <v>9635</v>
      </c>
      <c r="AR399" s="104">
        <v>0</v>
      </c>
      <c r="AS399" s="189">
        <v>222624</v>
      </c>
      <c r="AT399" s="189">
        <v>51584</v>
      </c>
      <c r="AU399" s="189">
        <v>51584</v>
      </c>
    </row>
    <row r="400" spans="1:47" x14ac:dyDescent="0.2">
      <c r="A400" s="96" t="s">
        <v>1309</v>
      </c>
      <c r="B400" t="s">
        <v>1224</v>
      </c>
      <c r="C400" t="s">
        <v>1310</v>
      </c>
      <c r="D400" s="77">
        <v>7502</v>
      </c>
      <c r="E400" s="77">
        <v>0</v>
      </c>
      <c r="F400" s="77">
        <v>0</v>
      </c>
      <c r="G400" s="77">
        <v>30628</v>
      </c>
      <c r="H400" s="77">
        <v>30628</v>
      </c>
      <c r="I400" s="77">
        <v>0</v>
      </c>
      <c r="J400" s="77">
        <v>0</v>
      </c>
      <c r="K400" s="77">
        <v>0</v>
      </c>
      <c r="L400" s="77">
        <v>19490</v>
      </c>
      <c r="M400" s="77">
        <v>11260</v>
      </c>
      <c r="N400" s="77">
        <v>18400</v>
      </c>
      <c r="O400" s="77">
        <v>1090</v>
      </c>
      <c r="P400" s="77">
        <v>4590</v>
      </c>
      <c r="Q400" s="77">
        <v>3500</v>
      </c>
      <c r="R400" s="77">
        <v>3640</v>
      </c>
      <c r="S400" s="77">
        <v>0</v>
      </c>
      <c r="T400" s="77">
        <v>0</v>
      </c>
      <c r="U400" s="77">
        <v>2033</v>
      </c>
      <c r="V400" s="77">
        <v>935</v>
      </c>
      <c r="W400" s="77">
        <v>941</v>
      </c>
      <c r="X400" s="77">
        <v>1092</v>
      </c>
      <c r="Y400" s="77">
        <v>1325</v>
      </c>
      <c r="Z400" s="77">
        <v>285</v>
      </c>
      <c r="AA400" s="77">
        <v>0</v>
      </c>
      <c r="AB400" s="77">
        <v>0</v>
      </c>
      <c r="AC400" s="77">
        <v>0</v>
      </c>
      <c r="AD400" s="77">
        <v>0</v>
      </c>
      <c r="AE400" s="77">
        <v>14760</v>
      </c>
      <c r="AF400" s="77">
        <v>789</v>
      </c>
      <c r="AG400" s="27">
        <v>0</v>
      </c>
      <c r="AH400" s="27">
        <v>0</v>
      </c>
      <c r="AI400" s="27">
        <v>0</v>
      </c>
      <c r="AJ400" s="27">
        <v>789</v>
      </c>
      <c r="AK400" s="27">
        <v>0</v>
      </c>
      <c r="AL400" s="27">
        <v>0</v>
      </c>
      <c r="AM400" s="27">
        <f t="shared" si="6"/>
        <v>789</v>
      </c>
      <c r="AN400" s="27">
        <v>0</v>
      </c>
      <c r="AO400" s="27">
        <v>0</v>
      </c>
      <c r="AP400" s="27">
        <v>4855</v>
      </c>
      <c r="AQ400" s="27">
        <v>4323</v>
      </c>
      <c r="AR400" s="27">
        <v>532</v>
      </c>
      <c r="AS400" s="190">
        <v>113308</v>
      </c>
      <c r="AT400" s="190">
        <v>22792</v>
      </c>
      <c r="AU400" s="190">
        <v>22792</v>
      </c>
    </row>
    <row r="401" spans="1:47" x14ac:dyDescent="0.2">
      <c r="A401" s="96" t="s">
        <v>1311</v>
      </c>
      <c r="B401" t="s">
        <v>1224</v>
      </c>
      <c r="C401" t="s">
        <v>1312</v>
      </c>
      <c r="D401" s="78">
        <v>7503</v>
      </c>
      <c r="E401" s="78">
        <v>0</v>
      </c>
      <c r="F401" s="82">
        <v>0</v>
      </c>
      <c r="G401" s="78">
        <v>33498</v>
      </c>
      <c r="H401" s="78">
        <v>33498</v>
      </c>
      <c r="I401" s="78">
        <v>0</v>
      </c>
      <c r="J401" s="78">
        <v>0</v>
      </c>
      <c r="K401" s="78">
        <v>0</v>
      </c>
      <c r="L401" s="78">
        <v>21575</v>
      </c>
      <c r="M401" s="78">
        <v>14660</v>
      </c>
      <c r="N401" s="78">
        <v>21575</v>
      </c>
      <c r="O401" s="78">
        <v>0</v>
      </c>
      <c r="P401" s="78">
        <v>2390</v>
      </c>
      <c r="Q401" s="78">
        <v>2390</v>
      </c>
      <c r="R401" s="78">
        <v>4965</v>
      </c>
      <c r="S401" s="187">
        <v>12730</v>
      </c>
      <c r="T401" s="187">
        <v>7765</v>
      </c>
      <c r="U401" s="78">
        <v>2112</v>
      </c>
      <c r="V401" s="78">
        <v>1200</v>
      </c>
      <c r="W401" s="78">
        <v>1476</v>
      </c>
      <c r="X401" s="78">
        <v>636</v>
      </c>
      <c r="Y401" s="78">
        <v>834</v>
      </c>
      <c r="Z401" s="78">
        <v>198</v>
      </c>
      <c r="AA401" s="78">
        <v>509</v>
      </c>
      <c r="AB401" s="78">
        <v>856</v>
      </c>
      <c r="AC401" s="78">
        <v>439</v>
      </c>
      <c r="AD401" s="78">
        <v>509</v>
      </c>
      <c r="AE401" s="78">
        <v>17170</v>
      </c>
      <c r="AF401" s="78">
        <v>789</v>
      </c>
      <c r="AG401" s="104">
        <v>0</v>
      </c>
      <c r="AH401" s="104">
        <v>0</v>
      </c>
      <c r="AI401" s="104">
        <v>0</v>
      </c>
      <c r="AJ401" s="104">
        <v>789</v>
      </c>
      <c r="AK401" s="104">
        <v>0</v>
      </c>
      <c r="AL401" s="104">
        <v>0</v>
      </c>
      <c r="AM401" s="104">
        <f t="shared" si="6"/>
        <v>789</v>
      </c>
      <c r="AN401" s="104">
        <v>0</v>
      </c>
      <c r="AO401" s="104">
        <v>0</v>
      </c>
      <c r="AP401" s="104">
        <v>5225</v>
      </c>
      <c r="AQ401" s="104">
        <v>5225</v>
      </c>
      <c r="AR401" s="104">
        <v>0</v>
      </c>
      <c r="AS401" s="189">
        <v>122276</v>
      </c>
      <c r="AT401" s="189">
        <v>20997</v>
      </c>
      <c r="AU401" s="189">
        <v>20997</v>
      </c>
    </row>
    <row r="402" spans="1:47" x14ac:dyDescent="0.2">
      <c r="A402" s="96" t="s">
        <v>1313</v>
      </c>
      <c r="B402" t="s">
        <v>1224</v>
      </c>
      <c r="C402" t="s">
        <v>1314</v>
      </c>
      <c r="D402" s="77">
        <v>7504</v>
      </c>
      <c r="E402" s="77">
        <v>0</v>
      </c>
      <c r="F402" s="77">
        <v>0</v>
      </c>
      <c r="G402" s="77">
        <v>29345</v>
      </c>
      <c r="H402" s="77">
        <v>29345</v>
      </c>
      <c r="I402" s="77">
        <v>0</v>
      </c>
      <c r="J402" s="77">
        <v>0</v>
      </c>
      <c r="K402" s="77">
        <v>0</v>
      </c>
      <c r="L402" s="77">
        <v>19620</v>
      </c>
      <c r="M402" s="77">
        <v>11800</v>
      </c>
      <c r="N402" s="77">
        <v>17060</v>
      </c>
      <c r="O402" s="77">
        <v>2560</v>
      </c>
      <c r="P402" s="77">
        <v>5210</v>
      </c>
      <c r="Q402" s="77">
        <v>2650</v>
      </c>
      <c r="R402" s="77">
        <v>0</v>
      </c>
      <c r="S402" s="188">
        <v>10690</v>
      </c>
      <c r="T402" s="188">
        <v>10690</v>
      </c>
      <c r="U402" s="77">
        <v>2024</v>
      </c>
      <c r="V402" s="77">
        <v>983</v>
      </c>
      <c r="W402" s="77">
        <v>1150</v>
      </c>
      <c r="X402" s="77">
        <v>874</v>
      </c>
      <c r="Y402" s="77">
        <v>1094</v>
      </c>
      <c r="Z402" s="77">
        <v>220</v>
      </c>
      <c r="AA402" s="77">
        <v>0</v>
      </c>
      <c r="AB402" s="77">
        <v>0</v>
      </c>
      <c r="AC402" s="77">
        <v>0</v>
      </c>
      <c r="AD402" s="77">
        <v>0</v>
      </c>
      <c r="AE402" s="77">
        <v>14450</v>
      </c>
      <c r="AF402" s="77">
        <v>789</v>
      </c>
      <c r="AG402" s="27">
        <v>0</v>
      </c>
      <c r="AH402" s="27">
        <v>0</v>
      </c>
      <c r="AI402" s="27">
        <v>0</v>
      </c>
      <c r="AJ402" s="27">
        <v>789</v>
      </c>
      <c r="AK402" s="27">
        <v>0</v>
      </c>
      <c r="AL402" s="27">
        <v>0</v>
      </c>
      <c r="AM402" s="27">
        <f t="shared" si="6"/>
        <v>789</v>
      </c>
      <c r="AN402" s="27">
        <v>0</v>
      </c>
      <c r="AO402" s="27">
        <v>0</v>
      </c>
      <c r="AP402" s="27">
        <v>4662</v>
      </c>
      <c r="AQ402" s="27">
        <v>4662</v>
      </c>
      <c r="AR402" s="27">
        <v>0</v>
      </c>
      <c r="AS402" s="190">
        <v>107100</v>
      </c>
      <c r="AT402" s="190">
        <v>21869</v>
      </c>
      <c r="AU402" s="190">
        <v>21869</v>
      </c>
    </row>
    <row r="403" spans="1:47" x14ac:dyDescent="0.2">
      <c r="A403" s="96" t="s">
        <v>1315</v>
      </c>
      <c r="B403" t="s">
        <v>1224</v>
      </c>
      <c r="C403" t="s">
        <v>1316</v>
      </c>
      <c r="D403" s="78">
        <v>7505</v>
      </c>
      <c r="E403" s="78">
        <v>0</v>
      </c>
      <c r="F403" s="82">
        <v>0</v>
      </c>
      <c r="G403" s="78">
        <v>30509</v>
      </c>
      <c r="H403" s="78">
        <v>30509</v>
      </c>
      <c r="I403" s="78">
        <v>0</v>
      </c>
      <c r="J403" s="78">
        <v>0</v>
      </c>
      <c r="K403" s="78">
        <v>0</v>
      </c>
      <c r="L403" s="78">
        <v>16905</v>
      </c>
      <c r="M403" s="78">
        <v>11120</v>
      </c>
      <c r="N403" s="78">
        <v>15600</v>
      </c>
      <c r="O403" s="78">
        <v>1305</v>
      </c>
      <c r="P403" s="78">
        <v>3175</v>
      </c>
      <c r="Q403" s="78">
        <v>1870</v>
      </c>
      <c r="R403" s="78">
        <v>0</v>
      </c>
      <c r="S403" s="187">
        <v>7505</v>
      </c>
      <c r="T403" s="187">
        <v>7505</v>
      </c>
      <c r="U403" s="78">
        <v>1678</v>
      </c>
      <c r="V403" s="78">
        <v>913</v>
      </c>
      <c r="W403" s="78">
        <v>1586</v>
      </c>
      <c r="X403" s="78">
        <v>92</v>
      </c>
      <c r="Y403" s="78">
        <v>257</v>
      </c>
      <c r="Z403" s="78">
        <v>165</v>
      </c>
      <c r="AA403" s="78">
        <v>0</v>
      </c>
      <c r="AB403" s="78">
        <v>348</v>
      </c>
      <c r="AC403" s="78">
        <v>348</v>
      </c>
      <c r="AD403" s="78">
        <v>0</v>
      </c>
      <c r="AE403" s="78">
        <v>12990</v>
      </c>
      <c r="AF403" s="78">
        <v>789</v>
      </c>
      <c r="AG403" s="104">
        <v>0</v>
      </c>
      <c r="AH403" s="104">
        <v>0</v>
      </c>
      <c r="AI403" s="104">
        <v>0</v>
      </c>
      <c r="AJ403" s="104">
        <v>789</v>
      </c>
      <c r="AK403" s="104">
        <v>0</v>
      </c>
      <c r="AL403" s="104">
        <v>0</v>
      </c>
      <c r="AM403" s="104">
        <f t="shared" si="6"/>
        <v>789</v>
      </c>
      <c r="AN403" s="104">
        <v>0</v>
      </c>
      <c r="AO403" s="104">
        <v>0</v>
      </c>
      <c r="AP403" s="104">
        <v>4898</v>
      </c>
      <c r="AQ403" s="104">
        <v>4898</v>
      </c>
      <c r="AR403" s="104">
        <v>0</v>
      </c>
      <c r="AS403" s="189">
        <v>112111</v>
      </c>
      <c r="AT403" s="189">
        <v>17925</v>
      </c>
      <c r="AU403" s="189">
        <v>17925</v>
      </c>
    </row>
    <row r="404" spans="1:47" x14ac:dyDescent="0.2">
      <c r="A404" s="96" t="s">
        <v>1317</v>
      </c>
      <c r="B404" t="s">
        <v>1224</v>
      </c>
      <c r="C404" t="s">
        <v>1318</v>
      </c>
      <c r="D404" s="77">
        <v>7521</v>
      </c>
      <c r="E404" s="77">
        <v>0</v>
      </c>
      <c r="F404" s="77">
        <v>0</v>
      </c>
      <c r="G404" s="77">
        <v>57967</v>
      </c>
      <c r="H404" s="77">
        <v>57967</v>
      </c>
      <c r="I404" s="77">
        <v>0</v>
      </c>
      <c r="J404" s="77">
        <v>0</v>
      </c>
      <c r="K404" s="77">
        <v>0</v>
      </c>
      <c r="L404" s="77">
        <v>60455</v>
      </c>
      <c r="M404" s="77">
        <v>38120</v>
      </c>
      <c r="N404" s="77">
        <v>59828</v>
      </c>
      <c r="O404" s="77">
        <v>627</v>
      </c>
      <c r="P404" s="77">
        <v>0</v>
      </c>
      <c r="Q404" s="77">
        <v>7890</v>
      </c>
      <c r="R404" s="77">
        <v>0</v>
      </c>
      <c r="S404" s="188">
        <v>52132</v>
      </c>
      <c r="T404" s="188">
        <v>43615</v>
      </c>
      <c r="U404" s="77">
        <v>6120</v>
      </c>
      <c r="V404" s="77">
        <v>3138</v>
      </c>
      <c r="W404" s="77">
        <v>5781</v>
      </c>
      <c r="X404" s="77">
        <v>339</v>
      </c>
      <c r="Y404" s="77">
        <v>675</v>
      </c>
      <c r="Z404" s="77">
        <v>675</v>
      </c>
      <c r="AA404" s="77">
        <v>0</v>
      </c>
      <c r="AB404" s="188">
        <v>3860</v>
      </c>
      <c r="AC404" s="188">
        <v>3521</v>
      </c>
      <c r="AD404" s="188">
        <v>0</v>
      </c>
      <c r="AE404" s="77">
        <v>46040</v>
      </c>
      <c r="AF404" s="77">
        <v>1269</v>
      </c>
      <c r="AG404" s="27">
        <v>0</v>
      </c>
      <c r="AH404" s="27">
        <v>0</v>
      </c>
      <c r="AI404" s="27">
        <v>0</v>
      </c>
      <c r="AJ404" s="27">
        <v>1269</v>
      </c>
      <c r="AK404" s="27">
        <v>0</v>
      </c>
      <c r="AL404" s="27">
        <v>0</v>
      </c>
      <c r="AM404" s="27">
        <f t="shared" si="6"/>
        <v>1269</v>
      </c>
      <c r="AN404" s="27">
        <v>0</v>
      </c>
      <c r="AO404" s="27">
        <v>0</v>
      </c>
      <c r="AP404" s="27">
        <v>8977</v>
      </c>
      <c r="AQ404" s="27">
        <v>8977</v>
      </c>
      <c r="AR404" s="27">
        <v>0</v>
      </c>
      <c r="AS404" s="190">
        <v>215339</v>
      </c>
      <c r="AT404" s="190">
        <v>62899</v>
      </c>
      <c r="AU404" s="190">
        <v>62899</v>
      </c>
    </row>
    <row r="405" spans="1:47" x14ac:dyDescent="0.2">
      <c r="A405" s="96" t="s">
        <v>1319</v>
      </c>
      <c r="B405" t="s">
        <v>1224</v>
      </c>
      <c r="C405" t="s">
        <v>1320</v>
      </c>
      <c r="D405" s="78">
        <v>7522</v>
      </c>
      <c r="E405" s="78">
        <v>0</v>
      </c>
      <c r="F405" s="82">
        <v>0</v>
      </c>
      <c r="G405" s="78">
        <v>43958</v>
      </c>
      <c r="H405" s="78">
        <v>39458</v>
      </c>
      <c r="I405" s="78">
        <v>4500</v>
      </c>
      <c r="J405" s="78">
        <v>4500</v>
      </c>
      <c r="K405" s="78">
        <v>0</v>
      </c>
      <c r="L405" s="78">
        <v>35340</v>
      </c>
      <c r="M405" s="78">
        <v>23180</v>
      </c>
      <c r="N405" s="78">
        <v>30310</v>
      </c>
      <c r="O405" s="78">
        <v>5030</v>
      </c>
      <c r="P405" s="78">
        <v>11690</v>
      </c>
      <c r="Q405" s="78">
        <v>6660</v>
      </c>
      <c r="R405" s="78">
        <v>0</v>
      </c>
      <c r="S405" s="78">
        <v>0</v>
      </c>
      <c r="T405" s="78">
        <v>0</v>
      </c>
      <c r="U405" s="78">
        <v>3533</v>
      </c>
      <c r="V405" s="78">
        <v>1913</v>
      </c>
      <c r="W405" s="78">
        <v>1182</v>
      </c>
      <c r="X405" s="78">
        <v>2351</v>
      </c>
      <c r="Y405" s="78">
        <v>2463</v>
      </c>
      <c r="Z405" s="78">
        <v>545</v>
      </c>
      <c r="AA405" s="78">
        <v>0</v>
      </c>
      <c r="AB405" s="78">
        <v>0</v>
      </c>
      <c r="AC405" s="78">
        <v>0</v>
      </c>
      <c r="AD405" s="78">
        <v>0</v>
      </c>
      <c r="AE405" s="78">
        <v>29840</v>
      </c>
      <c r="AF405" s="78">
        <v>1029</v>
      </c>
      <c r="AG405" s="104">
        <v>0</v>
      </c>
      <c r="AH405" s="104">
        <v>0</v>
      </c>
      <c r="AI405" s="104">
        <v>0</v>
      </c>
      <c r="AJ405" s="104">
        <v>1029</v>
      </c>
      <c r="AK405" s="104">
        <v>0</v>
      </c>
      <c r="AL405" s="104">
        <v>0</v>
      </c>
      <c r="AM405" s="104">
        <f t="shared" si="6"/>
        <v>1029</v>
      </c>
      <c r="AN405" s="104">
        <v>0</v>
      </c>
      <c r="AO405" s="104">
        <v>0</v>
      </c>
      <c r="AP405" s="104">
        <v>6952</v>
      </c>
      <c r="AQ405" s="104">
        <v>6952</v>
      </c>
      <c r="AR405" s="104">
        <v>0</v>
      </c>
      <c r="AS405" s="189">
        <v>162039</v>
      </c>
      <c r="AT405" s="189">
        <v>32559</v>
      </c>
      <c r="AU405" s="189">
        <v>32559</v>
      </c>
    </row>
    <row r="406" spans="1:47" x14ac:dyDescent="0.2">
      <c r="A406" s="96" t="s">
        <v>1321</v>
      </c>
      <c r="B406" t="s">
        <v>1224</v>
      </c>
      <c r="C406" t="s">
        <v>1322</v>
      </c>
      <c r="D406" s="77">
        <v>7541</v>
      </c>
      <c r="E406" s="77">
        <v>0</v>
      </c>
      <c r="F406" s="77">
        <v>0</v>
      </c>
      <c r="G406" s="77">
        <v>8754</v>
      </c>
      <c r="H406" s="77">
        <v>1332</v>
      </c>
      <c r="I406" s="77">
        <v>7422</v>
      </c>
      <c r="J406" s="77">
        <v>7422</v>
      </c>
      <c r="K406" s="77">
        <v>0</v>
      </c>
      <c r="L406" s="77">
        <v>17260</v>
      </c>
      <c r="M406" s="77">
        <v>10330</v>
      </c>
      <c r="N406" s="77">
        <v>14800</v>
      </c>
      <c r="O406" s="77">
        <v>2460</v>
      </c>
      <c r="P406" s="77">
        <v>5810</v>
      </c>
      <c r="Q406" s="77">
        <v>3350</v>
      </c>
      <c r="R406" s="77">
        <v>1120</v>
      </c>
      <c r="S406" s="77">
        <v>0</v>
      </c>
      <c r="T406" s="77">
        <v>0</v>
      </c>
      <c r="U406" s="77">
        <v>1775</v>
      </c>
      <c r="V406" s="77">
        <v>851</v>
      </c>
      <c r="W406" s="77">
        <v>1563</v>
      </c>
      <c r="X406" s="77">
        <v>212</v>
      </c>
      <c r="Y406" s="77">
        <v>486</v>
      </c>
      <c r="Z406" s="77">
        <v>274</v>
      </c>
      <c r="AA406" s="77">
        <v>172</v>
      </c>
      <c r="AB406" s="77">
        <v>172</v>
      </c>
      <c r="AC406" s="77">
        <v>0</v>
      </c>
      <c r="AD406" s="77">
        <v>172</v>
      </c>
      <c r="AE406" s="77">
        <v>13680</v>
      </c>
      <c r="AF406" s="77">
        <v>789</v>
      </c>
      <c r="AG406" s="27">
        <v>0</v>
      </c>
      <c r="AH406" s="27">
        <v>0</v>
      </c>
      <c r="AI406" s="27">
        <v>0</v>
      </c>
      <c r="AJ406" s="27">
        <v>789</v>
      </c>
      <c r="AK406" s="27">
        <v>0</v>
      </c>
      <c r="AL406" s="27">
        <v>0</v>
      </c>
      <c r="AM406" s="27">
        <f t="shared" si="6"/>
        <v>789</v>
      </c>
      <c r="AN406" s="27">
        <v>0</v>
      </c>
      <c r="AO406" s="27">
        <v>0</v>
      </c>
      <c r="AP406" s="27">
        <v>1398</v>
      </c>
      <c r="AQ406" s="27">
        <v>1398</v>
      </c>
      <c r="AR406" s="27">
        <v>0</v>
      </c>
      <c r="AS406" s="190">
        <v>34138</v>
      </c>
      <c r="AT406" s="190">
        <v>13573</v>
      </c>
      <c r="AU406" s="190">
        <v>13573</v>
      </c>
    </row>
    <row r="407" spans="1:47" x14ac:dyDescent="0.2">
      <c r="A407" s="96" t="s">
        <v>1323</v>
      </c>
      <c r="B407" t="s">
        <v>1224</v>
      </c>
      <c r="C407" t="s">
        <v>1324</v>
      </c>
      <c r="D407" s="78">
        <v>7542</v>
      </c>
      <c r="E407" s="78">
        <v>0</v>
      </c>
      <c r="F407" s="82">
        <v>0</v>
      </c>
      <c r="G407" s="78">
        <v>19028</v>
      </c>
      <c r="H407" s="78">
        <v>5645</v>
      </c>
      <c r="I407" s="78">
        <v>13383</v>
      </c>
      <c r="J407" s="78">
        <v>13383</v>
      </c>
      <c r="K407" s="78">
        <v>0</v>
      </c>
      <c r="L407" s="78">
        <v>29820</v>
      </c>
      <c r="M407" s="78">
        <v>22060</v>
      </c>
      <c r="N407" s="78">
        <v>29820</v>
      </c>
      <c r="O407" s="78">
        <v>0</v>
      </c>
      <c r="P407" s="78">
        <v>4220</v>
      </c>
      <c r="Q407" s="78">
        <v>4220</v>
      </c>
      <c r="R407" s="78">
        <v>3540</v>
      </c>
      <c r="S407" s="78">
        <v>0</v>
      </c>
      <c r="T407" s="78">
        <v>0</v>
      </c>
      <c r="U407" s="78">
        <v>2909</v>
      </c>
      <c r="V407" s="78">
        <v>1820</v>
      </c>
      <c r="W407" s="78">
        <v>1303</v>
      </c>
      <c r="X407" s="78">
        <v>1606</v>
      </c>
      <c r="Y407" s="78">
        <v>1396</v>
      </c>
      <c r="Z407" s="78">
        <v>353</v>
      </c>
      <c r="AA407" s="78">
        <v>378</v>
      </c>
      <c r="AB407" s="78">
        <v>262</v>
      </c>
      <c r="AC407" s="78">
        <v>0</v>
      </c>
      <c r="AD407" s="78">
        <v>378</v>
      </c>
      <c r="AE407" s="78">
        <v>26280</v>
      </c>
      <c r="AF407" s="78">
        <v>1029</v>
      </c>
      <c r="AG407" s="104">
        <v>0</v>
      </c>
      <c r="AH407" s="104">
        <v>0</v>
      </c>
      <c r="AI407" s="104">
        <v>0</v>
      </c>
      <c r="AJ407" s="104">
        <v>1029</v>
      </c>
      <c r="AK407" s="104">
        <v>0</v>
      </c>
      <c r="AL407" s="104">
        <v>0</v>
      </c>
      <c r="AM407" s="104">
        <f t="shared" si="6"/>
        <v>1029</v>
      </c>
      <c r="AN407" s="104">
        <v>0</v>
      </c>
      <c r="AO407" s="104">
        <v>0</v>
      </c>
      <c r="AP407" s="104">
        <v>3107</v>
      </c>
      <c r="AQ407" s="104">
        <v>3107</v>
      </c>
      <c r="AR407" s="104">
        <v>0</v>
      </c>
      <c r="AS407" s="189">
        <v>72854</v>
      </c>
      <c r="AT407" s="189">
        <v>16138</v>
      </c>
      <c r="AU407" s="189">
        <v>16138</v>
      </c>
    </row>
    <row r="408" spans="1:47" x14ac:dyDescent="0.2">
      <c r="A408" s="96" t="s">
        <v>1325</v>
      </c>
      <c r="B408" t="s">
        <v>1224</v>
      </c>
      <c r="C408" t="s">
        <v>1326</v>
      </c>
      <c r="D408" s="77">
        <v>7543</v>
      </c>
      <c r="E408" s="77">
        <v>0</v>
      </c>
      <c r="F408" s="77">
        <v>0</v>
      </c>
      <c r="G408" s="77">
        <v>27535</v>
      </c>
      <c r="H408" s="77">
        <v>0</v>
      </c>
      <c r="I408" s="77">
        <v>27535</v>
      </c>
      <c r="J408" s="77">
        <v>27535</v>
      </c>
      <c r="K408" s="77">
        <v>0</v>
      </c>
      <c r="L408" s="77">
        <v>52385</v>
      </c>
      <c r="M408" s="77">
        <v>40630</v>
      </c>
      <c r="N408" s="77">
        <v>52385</v>
      </c>
      <c r="O408" s="77">
        <v>0</v>
      </c>
      <c r="P408" s="77">
        <v>8740</v>
      </c>
      <c r="Q408" s="77">
        <v>8740</v>
      </c>
      <c r="R408" s="77">
        <v>0</v>
      </c>
      <c r="S408" s="188">
        <v>15415</v>
      </c>
      <c r="T408" s="188">
        <v>15415</v>
      </c>
      <c r="U408" s="77">
        <v>5020</v>
      </c>
      <c r="V408" s="77">
        <v>3286</v>
      </c>
      <c r="W408" s="77">
        <v>1890</v>
      </c>
      <c r="X408" s="77">
        <v>3130</v>
      </c>
      <c r="Y408" s="77">
        <v>1279</v>
      </c>
      <c r="Z408" s="77">
        <v>770</v>
      </c>
      <c r="AA408" s="77">
        <v>0</v>
      </c>
      <c r="AB408" s="77">
        <v>0</v>
      </c>
      <c r="AC408" s="77">
        <v>709</v>
      </c>
      <c r="AD408" s="77">
        <v>0</v>
      </c>
      <c r="AE408" s="77">
        <v>49490</v>
      </c>
      <c r="AF408" s="77">
        <v>1269</v>
      </c>
      <c r="AG408" s="27">
        <v>0</v>
      </c>
      <c r="AH408" s="27">
        <v>0</v>
      </c>
      <c r="AI408" s="27">
        <v>0</v>
      </c>
      <c r="AJ408" s="27">
        <v>1269</v>
      </c>
      <c r="AK408" s="27">
        <v>0</v>
      </c>
      <c r="AL408" s="27">
        <v>0</v>
      </c>
      <c r="AM408" s="27">
        <f t="shared" si="6"/>
        <v>1269</v>
      </c>
      <c r="AN408" s="27">
        <v>0</v>
      </c>
      <c r="AO408" s="27">
        <v>0</v>
      </c>
      <c r="AP408" s="27">
        <v>4426</v>
      </c>
      <c r="AQ408" s="27">
        <v>4426</v>
      </c>
      <c r="AR408" s="27">
        <v>0</v>
      </c>
      <c r="AS408" s="190">
        <v>107900</v>
      </c>
      <c r="AT408" s="190">
        <v>35182</v>
      </c>
      <c r="AU408" s="190">
        <v>35182</v>
      </c>
    </row>
    <row r="409" spans="1:47" x14ac:dyDescent="0.2">
      <c r="A409" s="96" t="s">
        <v>1327</v>
      </c>
      <c r="B409" t="s">
        <v>1224</v>
      </c>
      <c r="C409" t="s">
        <v>1328</v>
      </c>
      <c r="D409" s="78">
        <v>7544</v>
      </c>
      <c r="E409" s="78">
        <v>0</v>
      </c>
      <c r="F409" s="82">
        <v>0</v>
      </c>
      <c r="G409" s="78">
        <v>14777</v>
      </c>
      <c r="H409" s="78">
        <v>14777</v>
      </c>
      <c r="I409" s="78">
        <v>0</v>
      </c>
      <c r="J409" s="78">
        <v>0</v>
      </c>
      <c r="K409" s="78">
        <v>0</v>
      </c>
      <c r="L409" s="78">
        <v>12435</v>
      </c>
      <c r="M409" s="78">
        <v>9710</v>
      </c>
      <c r="N409" s="78">
        <v>10560</v>
      </c>
      <c r="O409" s="78">
        <v>1875</v>
      </c>
      <c r="P409" s="78">
        <v>3335</v>
      </c>
      <c r="Q409" s="78">
        <v>1460</v>
      </c>
      <c r="R409" s="78">
        <v>0</v>
      </c>
      <c r="S409" s="187">
        <v>3975</v>
      </c>
      <c r="T409" s="187">
        <v>3975</v>
      </c>
      <c r="U409" s="78">
        <v>1164</v>
      </c>
      <c r="V409" s="78">
        <v>801</v>
      </c>
      <c r="W409" s="78">
        <v>748</v>
      </c>
      <c r="X409" s="78">
        <v>416</v>
      </c>
      <c r="Y409" s="78">
        <v>541</v>
      </c>
      <c r="Z409" s="78">
        <v>125</v>
      </c>
      <c r="AA409" s="78">
        <v>0</v>
      </c>
      <c r="AB409" s="78">
        <v>213</v>
      </c>
      <c r="AC409" s="78">
        <v>213</v>
      </c>
      <c r="AD409" s="78">
        <v>0</v>
      </c>
      <c r="AE409" s="78">
        <v>11170</v>
      </c>
      <c r="AF409" s="78">
        <v>789</v>
      </c>
      <c r="AG409" s="104">
        <v>0</v>
      </c>
      <c r="AH409" s="104">
        <v>0</v>
      </c>
      <c r="AI409" s="104">
        <v>0</v>
      </c>
      <c r="AJ409" s="104">
        <v>789</v>
      </c>
      <c r="AK409" s="104">
        <v>0</v>
      </c>
      <c r="AL409" s="104">
        <v>0</v>
      </c>
      <c r="AM409" s="104">
        <f t="shared" si="6"/>
        <v>789</v>
      </c>
      <c r="AN409" s="104">
        <v>0</v>
      </c>
      <c r="AO409" s="104">
        <v>0</v>
      </c>
      <c r="AP409" s="104">
        <v>2349</v>
      </c>
      <c r="AQ409" s="104">
        <v>2349</v>
      </c>
      <c r="AR409" s="104">
        <v>0</v>
      </c>
      <c r="AS409" s="189">
        <v>55017</v>
      </c>
      <c r="AT409" s="189">
        <v>7061</v>
      </c>
      <c r="AU409" s="189">
        <v>7061</v>
      </c>
    </row>
    <row r="410" spans="1:47" x14ac:dyDescent="0.2">
      <c r="A410" s="96" t="s">
        <v>1329</v>
      </c>
      <c r="B410" t="s">
        <v>1224</v>
      </c>
      <c r="C410" t="s">
        <v>1330</v>
      </c>
      <c r="D410" s="77">
        <v>7545</v>
      </c>
      <c r="E410" s="77">
        <v>0</v>
      </c>
      <c r="F410" s="77">
        <v>0</v>
      </c>
      <c r="G410" s="77">
        <v>14894</v>
      </c>
      <c r="H410" s="77">
        <v>0</v>
      </c>
      <c r="I410" s="77">
        <v>14894</v>
      </c>
      <c r="J410" s="77">
        <v>14894</v>
      </c>
      <c r="K410" s="77">
        <v>0</v>
      </c>
      <c r="L410" s="77">
        <v>70370</v>
      </c>
      <c r="M410" s="77">
        <v>61210</v>
      </c>
      <c r="N410" s="77">
        <v>70370</v>
      </c>
      <c r="O410" s="77">
        <v>0</v>
      </c>
      <c r="P410" s="77">
        <v>23000</v>
      </c>
      <c r="Q410" s="77">
        <v>23000</v>
      </c>
      <c r="R410" s="77">
        <v>70370</v>
      </c>
      <c r="S410" s="188">
        <v>77470</v>
      </c>
      <c r="T410" s="188">
        <v>7100</v>
      </c>
      <c r="U410" s="77">
        <v>6359</v>
      </c>
      <c r="V410" s="77">
        <v>4991</v>
      </c>
      <c r="W410" s="77">
        <v>6359</v>
      </c>
      <c r="X410" s="77">
        <v>0</v>
      </c>
      <c r="Y410" s="77">
        <v>1870</v>
      </c>
      <c r="Z410" s="77">
        <v>1870</v>
      </c>
      <c r="AA410" s="77">
        <v>6359</v>
      </c>
      <c r="AB410" s="188">
        <v>6665</v>
      </c>
      <c r="AC410" s="77">
        <v>306</v>
      </c>
      <c r="AD410" s="77">
        <v>6359</v>
      </c>
      <c r="AE410" s="77">
        <v>78020</v>
      </c>
      <c r="AF410" s="77">
        <v>1269</v>
      </c>
      <c r="AG410" s="27">
        <v>0</v>
      </c>
      <c r="AH410" s="27">
        <v>0</v>
      </c>
      <c r="AI410" s="27">
        <v>0</v>
      </c>
      <c r="AJ410" s="27">
        <v>1269</v>
      </c>
      <c r="AK410" s="27">
        <v>0</v>
      </c>
      <c r="AL410" s="27">
        <v>0</v>
      </c>
      <c r="AM410" s="27">
        <f t="shared" si="6"/>
        <v>1269</v>
      </c>
      <c r="AN410" s="27">
        <v>0</v>
      </c>
      <c r="AO410" s="27">
        <v>0</v>
      </c>
      <c r="AP410" s="27">
        <v>2194</v>
      </c>
      <c r="AQ410" s="27">
        <v>2194</v>
      </c>
      <c r="AR410" s="27">
        <v>0</v>
      </c>
      <c r="AS410" s="190">
        <v>57120</v>
      </c>
      <c r="AT410" s="190">
        <v>25354</v>
      </c>
      <c r="AU410" s="190">
        <v>25354</v>
      </c>
    </row>
    <row r="411" spans="1:47" x14ac:dyDescent="0.2">
      <c r="A411" s="96" t="s">
        <v>1331</v>
      </c>
      <c r="B411" t="s">
        <v>1224</v>
      </c>
      <c r="C411" t="s">
        <v>1332</v>
      </c>
      <c r="D411" s="78">
        <v>7546</v>
      </c>
      <c r="E411" s="78">
        <v>0</v>
      </c>
      <c r="F411" s="82">
        <v>0</v>
      </c>
      <c r="G411" s="78">
        <v>14516</v>
      </c>
      <c r="H411" s="78">
        <v>11020</v>
      </c>
      <c r="I411" s="78">
        <v>3496</v>
      </c>
      <c r="J411" s="78">
        <v>3496</v>
      </c>
      <c r="K411" s="78">
        <v>0</v>
      </c>
      <c r="L411" s="78">
        <v>54720</v>
      </c>
      <c r="M411" s="78">
        <v>48300</v>
      </c>
      <c r="N411" s="78">
        <v>38000</v>
      </c>
      <c r="O411" s="78">
        <v>16720</v>
      </c>
      <c r="P411" s="78">
        <v>0</v>
      </c>
      <c r="Q411" s="78">
        <v>0</v>
      </c>
      <c r="R411" s="78">
        <v>17050</v>
      </c>
      <c r="S411" s="187">
        <v>17050</v>
      </c>
      <c r="T411" s="78">
        <v>0</v>
      </c>
      <c r="U411" s="78">
        <v>4780</v>
      </c>
      <c r="V411" s="78">
        <v>3943</v>
      </c>
      <c r="W411" s="78">
        <v>2624</v>
      </c>
      <c r="X411" s="78">
        <v>2156</v>
      </c>
      <c r="Y411" s="78">
        <v>2156</v>
      </c>
      <c r="Z411" s="78">
        <v>0</v>
      </c>
      <c r="AA411" s="78">
        <v>1052</v>
      </c>
      <c r="AB411" s="187">
        <v>1052</v>
      </c>
      <c r="AC411" s="78">
        <v>0</v>
      </c>
      <c r="AD411" s="78">
        <v>1052</v>
      </c>
      <c r="AE411" s="78">
        <v>20950</v>
      </c>
      <c r="AF411" s="78">
        <v>1029</v>
      </c>
      <c r="AG411" s="104">
        <v>0</v>
      </c>
      <c r="AH411" s="104">
        <v>0</v>
      </c>
      <c r="AI411" s="104">
        <v>0</v>
      </c>
      <c r="AJ411" s="104">
        <v>1029</v>
      </c>
      <c r="AK411" s="104">
        <v>0</v>
      </c>
      <c r="AL411" s="104">
        <v>0</v>
      </c>
      <c r="AM411" s="104">
        <f t="shared" si="6"/>
        <v>1029</v>
      </c>
      <c r="AN411" s="104">
        <v>0</v>
      </c>
      <c r="AO411" s="104">
        <v>0</v>
      </c>
      <c r="AP411" s="104">
        <v>2312</v>
      </c>
      <c r="AQ411" s="104">
        <v>2312</v>
      </c>
      <c r="AR411" s="104">
        <v>0</v>
      </c>
      <c r="AS411" s="189">
        <v>51429</v>
      </c>
      <c r="AT411" s="189">
        <v>14596</v>
      </c>
      <c r="AU411" s="189">
        <v>14596</v>
      </c>
    </row>
    <row r="412" spans="1:47" x14ac:dyDescent="0.2">
      <c r="A412" s="96" t="s">
        <v>1333</v>
      </c>
      <c r="B412" t="s">
        <v>1224</v>
      </c>
      <c r="C412" t="s">
        <v>1334</v>
      </c>
      <c r="D412" s="77">
        <v>7547</v>
      </c>
      <c r="E412" s="77">
        <v>0</v>
      </c>
      <c r="F412" s="77">
        <v>0</v>
      </c>
      <c r="G412" s="77">
        <v>48952</v>
      </c>
      <c r="H412" s="77">
        <v>48952</v>
      </c>
      <c r="I412" s="77">
        <v>0</v>
      </c>
      <c r="J412" s="77">
        <v>0</v>
      </c>
      <c r="K412" s="77">
        <v>0</v>
      </c>
      <c r="L412" s="77">
        <v>70050</v>
      </c>
      <c r="M412" s="77">
        <v>56460</v>
      </c>
      <c r="N412" s="77">
        <v>70050</v>
      </c>
      <c r="O412" s="77">
        <v>0</v>
      </c>
      <c r="P412" s="77">
        <v>10990</v>
      </c>
      <c r="Q412" s="77">
        <v>10990</v>
      </c>
      <c r="R412" s="77">
        <v>0</v>
      </c>
      <c r="S412" s="188">
        <v>23330</v>
      </c>
      <c r="T412" s="188">
        <v>23330</v>
      </c>
      <c r="U412" s="77">
        <v>6649</v>
      </c>
      <c r="V412" s="77">
        <v>4633</v>
      </c>
      <c r="W412" s="77">
        <v>3034</v>
      </c>
      <c r="X412" s="77">
        <v>3615</v>
      </c>
      <c r="Y412" s="77">
        <v>4573</v>
      </c>
      <c r="Z412" s="77">
        <v>958</v>
      </c>
      <c r="AA412" s="77">
        <v>0</v>
      </c>
      <c r="AB412" s="188">
        <v>1448</v>
      </c>
      <c r="AC412" s="188">
        <v>1448</v>
      </c>
      <c r="AD412" s="188">
        <v>0</v>
      </c>
      <c r="AE412" s="77">
        <v>67770</v>
      </c>
      <c r="AF412" s="77">
        <v>1269</v>
      </c>
      <c r="AG412" s="27">
        <v>0</v>
      </c>
      <c r="AH412" s="27">
        <v>0</v>
      </c>
      <c r="AI412" s="27">
        <v>0</v>
      </c>
      <c r="AJ412" s="27">
        <v>1269</v>
      </c>
      <c r="AK412" s="27">
        <v>0</v>
      </c>
      <c r="AL412" s="27">
        <v>0</v>
      </c>
      <c r="AM412" s="27">
        <f t="shared" si="6"/>
        <v>1269</v>
      </c>
      <c r="AN412" s="27">
        <v>0</v>
      </c>
      <c r="AO412" s="27">
        <v>0</v>
      </c>
      <c r="AP412" s="27">
        <v>7907</v>
      </c>
      <c r="AQ412" s="27">
        <v>7907</v>
      </c>
      <c r="AR412" s="27">
        <v>0</v>
      </c>
      <c r="AS412" s="190">
        <v>185259</v>
      </c>
      <c r="AT412" s="190">
        <v>57974</v>
      </c>
      <c r="AU412" s="190">
        <v>57974</v>
      </c>
    </row>
    <row r="413" spans="1:47" x14ac:dyDescent="0.2">
      <c r="A413" s="96" t="s">
        <v>1335</v>
      </c>
      <c r="B413" t="s">
        <v>1224</v>
      </c>
      <c r="C413" t="s">
        <v>1336</v>
      </c>
      <c r="D413" s="78">
        <v>7548</v>
      </c>
      <c r="E413" s="78">
        <v>0</v>
      </c>
      <c r="F413" s="82">
        <v>0</v>
      </c>
      <c r="G413" s="78">
        <v>10505</v>
      </c>
      <c r="H413" s="78">
        <v>10505</v>
      </c>
      <c r="I413" s="78">
        <v>0</v>
      </c>
      <c r="J413" s="78">
        <v>0</v>
      </c>
      <c r="K413" s="78">
        <v>0</v>
      </c>
      <c r="L413" s="78">
        <v>4735</v>
      </c>
      <c r="M413" s="78">
        <v>3460</v>
      </c>
      <c r="N413" s="78">
        <v>4735</v>
      </c>
      <c r="O413" s="78">
        <v>0</v>
      </c>
      <c r="P413" s="78">
        <v>1200</v>
      </c>
      <c r="Q413" s="78">
        <v>1200</v>
      </c>
      <c r="R413" s="78">
        <v>0</v>
      </c>
      <c r="S413" s="187">
        <v>1835</v>
      </c>
      <c r="T413" s="187">
        <v>1835</v>
      </c>
      <c r="U413" s="78">
        <v>463</v>
      </c>
      <c r="V413" s="78">
        <v>280</v>
      </c>
      <c r="W413" s="78">
        <v>463</v>
      </c>
      <c r="X413" s="78">
        <v>0</v>
      </c>
      <c r="Y413" s="78">
        <v>100</v>
      </c>
      <c r="Z413" s="78">
        <v>100</v>
      </c>
      <c r="AA413" s="78">
        <v>0</v>
      </c>
      <c r="AB413" s="78">
        <v>129</v>
      </c>
      <c r="AC413" s="78">
        <v>129</v>
      </c>
      <c r="AD413" s="78">
        <v>0</v>
      </c>
      <c r="AE413" s="78">
        <v>4660</v>
      </c>
      <c r="AF413" s="78">
        <v>789</v>
      </c>
      <c r="AG413" s="104">
        <v>0</v>
      </c>
      <c r="AH413" s="104">
        <v>0</v>
      </c>
      <c r="AI413" s="104">
        <v>0</v>
      </c>
      <c r="AJ413" s="104">
        <v>789</v>
      </c>
      <c r="AK413" s="104">
        <v>0</v>
      </c>
      <c r="AL413" s="104">
        <v>0</v>
      </c>
      <c r="AM413" s="104">
        <f t="shared" si="6"/>
        <v>789</v>
      </c>
      <c r="AN413" s="104">
        <v>0</v>
      </c>
      <c r="AO413" s="104">
        <v>0</v>
      </c>
      <c r="AP413" s="104">
        <v>1667</v>
      </c>
      <c r="AQ413" s="104">
        <v>1667</v>
      </c>
      <c r="AR413" s="104">
        <v>0</v>
      </c>
      <c r="AS413" s="189">
        <v>38121</v>
      </c>
      <c r="AT413" s="189">
        <v>5064</v>
      </c>
      <c r="AU413" s="189">
        <v>5064</v>
      </c>
    </row>
    <row r="414" spans="1:47" x14ac:dyDescent="0.2">
      <c r="A414" s="96" t="s">
        <v>1337</v>
      </c>
      <c r="B414" t="s">
        <v>1224</v>
      </c>
      <c r="C414" t="s">
        <v>1338</v>
      </c>
      <c r="D414" s="77">
        <v>7561</v>
      </c>
      <c r="E414" s="77">
        <v>413</v>
      </c>
      <c r="F414" s="77">
        <v>0</v>
      </c>
      <c r="G414" s="77">
        <v>15680</v>
      </c>
      <c r="H414" s="77">
        <v>15680</v>
      </c>
      <c r="I414" s="77">
        <v>0</v>
      </c>
      <c r="J414" s="77">
        <v>0</v>
      </c>
      <c r="K414" s="77">
        <v>0</v>
      </c>
      <c r="L414" s="77">
        <v>25445</v>
      </c>
      <c r="M414" s="77">
        <v>15190</v>
      </c>
      <c r="N414" s="77">
        <v>20000</v>
      </c>
      <c r="O414" s="77">
        <v>5445</v>
      </c>
      <c r="P414" s="77">
        <v>8395</v>
      </c>
      <c r="Q414" s="77">
        <v>2950</v>
      </c>
      <c r="R414" s="77">
        <v>0</v>
      </c>
      <c r="S414" s="188">
        <v>18895</v>
      </c>
      <c r="T414" s="188">
        <v>18895</v>
      </c>
      <c r="U414" s="77">
        <v>2621</v>
      </c>
      <c r="V414" s="77">
        <v>1253</v>
      </c>
      <c r="W414" s="77">
        <v>2473</v>
      </c>
      <c r="X414" s="77">
        <v>148</v>
      </c>
      <c r="Y414" s="77">
        <v>350</v>
      </c>
      <c r="Z414" s="77">
        <v>255</v>
      </c>
      <c r="AA414" s="77">
        <v>0</v>
      </c>
      <c r="AB414" s="188">
        <v>1248</v>
      </c>
      <c r="AC414" s="188">
        <v>1195</v>
      </c>
      <c r="AD414" s="188">
        <v>0</v>
      </c>
      <c r="AE414" s="77">
        <v>19030</v>
      </c>
      <c r="AF414" s="77">
        <v>1029</v>
      </c>
      <c r="AG414" s="27">
        <v>0</v>
      </c>
      <c r="AH414" s="27">
        <v>0</v>
      </c>
      <c r="AI414" s="27">
        <v>0</v>
      </c>
      <c r="AJ414" s="27">
        <v>1029</v>
      </c>
      <c r="AK414" s="27">
        <v>0</v>
      </c>
      <c r="AL414" s="27">
        <v>0</v>
      </c>
      <c r="AM414" s="27">
        <f t="shared" si="6"/>
        <v>1029</v>
      </c>
      <c r="AN414" s="27">
        <v>0</v>
      </c>
      <c r="AO414" s="27">
        <v>0</v>
      </c>
      <c r="AP414" s="27">
        <v>2374</v>
      </c>
      <c r="AQ414" s="27">
        <v>2374</v>
      </c>
      <c r="AR414" s="27">
        <v>0</v>
      </c>
      <c r="AS414" s="190">
        <v>64919</v>
      </c>
      <c r="AT414" s="190">
        <v>21667</v>
      </c>
      <c r="AU414" s="190">
        <v>21667</v>
      </c>
    </row>
    <row r="415" spans="1:47" x14ac:dyDescent="0.2">
      <c r="A415" s="96" t="s">
        <v>1339</v>
      </c>
      <c r="B415" t="s">
        <v>1224</v>
      </c>
      <c r="C415" t="s">
        <v>1340</v>
      </c>
      <c r="D415" s="78">
        <v>7564</v>
      </c>
      <c r="E415" s="78">
        <v>0</v>
      </c>
      <c r="F415" s="82">
        <v>0</v>
      </c>
      <c r="G415" s="78">
        <v>26651</v>
      </c>
      <c r="H415" s="78">
        <v>26651</v>
      </c>
      <c r="I415" s="78">
        <v>0</v>
      </c>
      <c r="J415" s="78">
        <v>0</v>
      </c>
      <c r="K415" s="78">
        <v>0</v>
      </c>
      <c r="L415" s="78">
        <v>20210</v>
      </c>
      <c r="M415" s="78">
        <v>16120</v>
      </c>
      <c r="N415" s="78">
        <v>20210</v>
      </c>
      <c r="O415" s="78">
        <v>0</v>
      </c>
      <c r="P415" s="78">
        <v>3500</v>
      </c>
      <c r="Q415" s="78">
        <v>3500</v>
      </c>
      <c r="R415" s="78">
        <v>620</v>
      </c>
      <c r="S415" s="187">
        <v>15530</v>
      </c>
      <c r="T415" s="187">
        <v>14910</v>
      </c>
      <c r="U415" s="78">
        <v>1909</v>
      </c>
      <c r="V415" s="78">
        <v>1318</v>
      </c>
      <c r="W415" s="78">
        <v>143</v>
      </c>
      <c r="X415" s="78">
        <v>1766</v>
      </c>
      <c r="Y415" s="78">
        <v>139</v>
      </c>
      <c r="Z415" s="78">
        <v>297</v>
      </c>
      <c r="AA415" s="78">
        <v>59</v>
      </c>
      <c r="AB415" s="78">
        <v>0</v>
      </c>
      <c r="AC415" s="187">
        <v>1248</v>
      </c>
      <c r="AD415" s="195">
        <v>0</v>
      </c>
      <c r="AE415" s="78">
        <v>19620</v>
      </c>
      <c r="AF415" s="78">
        <v>789</v>
      </c>
      <c r="AG415" s="104">
        <v>0</v>
      </c>
      <c r="AH415" s="104">
        <v>0</v>
      </c>
      <c r="AI415" s="104">
        <v>0</v>
      </c>
      <c r="AJ415" s="104">
        <v>789</v>
      </c>
      <c r="AK415" s="104">
        <v>0</v>
      </c>
      <c r="AL415" s="104">
        <v>0</v>
      </c>
      <c r="AM415" s="104">
        <f t="shared" si="6"/>
        <v>789</v>
      </c>
      <c r="AN415" s="104">
        <v>0</v>
      </c>
      <c r="AO415" s="104">
        <v>0</v>
      </c>
      <c r="AP415" s="104">
        <v>4126</v>
      </c>
      <c r="AQ415" s="104">
        <v>3711</v>
      </c>
      <c r="AR415" s="104">
        <v>415</v>
      </c>
      <c r="AS415" s="189">
        <v>97805</v>
      </c>
      <c r="AT415" s="189">
        <v>18119</v>
      </c>
      <c r="AU415" s="189">
        <v>18119</v>
      </c>
    </row>
    <row r="416" spans="1:47" x14ac:dyDescent="0.2">
      <c r="A416" s="96" t="s">
        <v>1341</v>
      </c>
      <c r="B416" t="s">
        <v>1342</v>
      </c>
      <c r="C416">
        <v>0</v>
      </c>
      <c r="D416" s="77">
        <v>8000</v>
      </c>
      <c r="E416" s="77">
        <v>0</v>
      </c>
      <c r="F416" s="77">
        <v>0</v>
      </c>
      <c r="G416" s="77">
        <v>6646146</v>
      </c>
      <c r="H416" s="77">
        <v>2809860</v>
      </c>
      <c r="I416" s="77">
        <v>3836286</v>
      </c>
      <c r="J416" s="77">
        <v>3017552</v>
      </c>
      <c r="K416" s="188">
        <v>818734</v>
      </c>
      <c r="L416" s="77">
        <v>0</v>
      </c>
      <c r="M416" s="77">
        <v>0</v>
      </c>
      <c r="N416" s="77">
        <v>0</v>
      </c>
      <c r="O416" s="77">
        <v>0</v>
      </c>
      <c r="P416" s="77">
        <v>0</v>
      </c>
      <c r="Q416" s="77">
        <v>0</v>
      </c>
      <c r="R416" s="77">
        <v>0</v>
      </c>
      <c r="S416" s="77">
        <v>0</v>
      </c>
      <c r="T416" s="77">
        <v>0</v>
      </c>
      <c r="U416" s="77">
        <v>0</v>
      </c>
      <c r="V416" s="77">
        <v>0</v>
      </c>
      <c r="W416" s="77">
        <v>0</v>
      </c>
      <c r="X416" s="77">
        <v>0</v>
      </c>
      <c r="Y416" s="77">
        <v>0</v>
      </c>
      <c r="Z416" s="77">
        <v>0</v>
      </c>
      <c r="AA416" s="77">
        <v>0</v>
      </c>
      <c r="AB416" s="77">
        <v>0</v>
      </c>
      <c r="AC416" s="77">
        <v>0</v>
      </c>
      <c r="AD416" s="77">
        <v>0</v>
      </c>
      <c r="AE416" s="77">
        <v>0</v>
      </c>
      <c r="AF416" s="77">
        <v>0</v>
      </c>
      <c r="AG416" s="27">
        <v>0</v>
      </c>
      <c r="AH416" s="27">
        <v>0</v>
      </c>
      <c r="AI416" s="27">
        <v>0</v>
      </c>
      <c r="AJ416" s="27">
        <v>0</v>
      </c>
      <c r="AK416" s="27">
        <v>0</v>
      </c>
      <c r="AL416" s="27">
        <v>0</v>
      </c>
      <c r="AM416" s="27">
        <f t="shared" si="6"/>
        <v>0</v>
      </c>
      <c r="AN416" s="27">
        <v>0</v>
      </c>
      <c r="AO416" s="27">
        <v>0</v>
      </c>
      <c r="AP416" s="27">
        <v>1142644</v>
      </c>
      <c r="AQ416" s="27">
        <v>0</v>
      </c>
      <c r="AR416" s="190">
        <v>1142644</v>
      </c>
      <c r="AS416" s="190">
        <v>19464144</v>
      </c>
      <c r="AT416" s="27">
        <v>0</v>
      </c>
      <c r="AU416" s="27">
        <v>0</v>
      </c>
    </row>
    <row r="417" spans="1:47" x14ac:dyDescent="0.2">
      <c r="A417" s="96" t="s">
        <v>1343</v>
      </c>
      <c r="B417" t="s">
        <v>1342</v>
      </c>
      <c r="C417" t="s">
        <v>1344</v>
      </c>
      <c r="D417" s="78">
        <v>8201</v>
      </c>
      <c r="E417" s="78">
        <v>0</v>
      </c>
      <c r="F417" s="82">
        <v>0</v>
      </c>
      <c r="G417" s="78">
        <v>513734</v>
      </c>
      <c r="H417" s="78">
        <v>0</v>
      </c>
      <c r="I417" s="78">
        <v>513734</v>
      </c>
      <c r="J417" s="78">
        <v>513734</v>
      </c>
      <c r="K417" s="78">
        <v>0</v>
      </c>
      <c r="L417" s="78">
        <v>1117620</v>
      </c>
      <c r="M417" s="78">
        <v>736860</v>
      </c>
      <c r="N417" s="78">
        <v>1008000</v>
      </c>
      <c r="O417" s="78">
        <v>109620</v>
      </c>
      <c r="P417" s="78">
        <v>250310</v>
      </c>
      <c r="Q417" s="78">
        <v>140690</v>
      </c>
      <c r="R417" s="78">
        <v>0</v>
      </c>
      <c r="S417" s="187">
        <v>217600</v>
      </c>
      <c r="T417" s="187">
        <v>217600</v>
      </c>
      <c r="U417" s="78">
        <v>112282</v>
      </c>
      <c r="V417" s="78">
        <v>60943</v>
      </c>
      <c r="W417" s="78">
        <v>48000</v>
      </c>
      <c r="X417" s="78">
        <v>64282</v>
      </c>
      <c r="Y417" s="78">
        <v>75970</v>
      </c>
      <c r="Z417" s="78">
        <v>11688</v>
      </c>
      <c r="AA417" s="78">
        <v>0</v>
      </c>
      <c r="AB417" s="187">
        <v>7022</v>
      </c>
      <c r="AC417" s="187">
        <v>7022</v>
      </c>
      <c r="AD417" s="187">
        <v>0</v>
      </c>
      <c r="AE417" s="78">
        <v>911360</v>
      </c>
      <c r="AF417" s="78">
        <v>9109</v>
      </c>
      <c r="AG417" s="104">
        <v>0</v>
      </c>
      <c r="AH417" s="104">
        <v>0</v>
      </c>
      <c r="AI417" s="104">
        <v>0</v>
      </c>
      <c r="AJ417" s="104">
        <v>9109</v>
      </c>
      <c r="AK417" s="104">
        <v>0</v>
      </c>
      <c r="AL417" s="104">
        <v>0</v>
      </c>
      <c r="AM417" s="104">
        <f t="shared" si="6"/>
        <v>9109</v>
      </c>
      <c r="AN417" s="104">
        <v>0</v>
      </c>
      <c r="AO417" s="104">
        <v>0</v>
      </c>
      <c r="AP417" s="104">
        <v>89636</v>
      </c>
      <c r="AQ417" s="104">
        <v>89636</v>
      </c>
      <c r="AR417" s="104">
        <v>0</v>
      </c>
      <c r="AS417" s="189">
        <v>2297558</v>
      </c>
      <c r="AT417" s="189">
        <v>925485</v>
      </c>
      <c r="AU417" s="189">
        <v>925485</v>
      </c>
    </row>
    <row r="418" spans="1:47" x14ac:dyDescent="0.2">
      <c r="A418" s="96" t="s">
        <v>1345</v>
      </c>
      <c r="B418" t="s">
        <v>1342</v>
      </c>
      <c r="C418" t="s">
        <v>1346</v>
      </c>
      <c r="D418" s="77">
        <v>8202</v>
      </c>
      <c r="E418" s="77">
        <v>0</v>
      </c>
      <c r="F418" s="77">
        <v>0</v>
      </c>
      <c r="G418" s="77">
        <v>336553</v>
      </c>
      <c r="H418" s="77">
        <v>0</v>
      </c>
      <c r="I418" s="77">
        <v>336553</v>
      </c>
      <c r="J418" s="77">
        <v>336553</v>
      </c>
      <c r="K418" s="77">
        <v>0</v>
      </c>
      <c r="L418" s="77">
        <v>697635</v>
      </c>
      <c r="M418" s="77">
        <v>457800</v>
      </c>
      <c r="N418" s="77">
        <v>566000</v>
      </c>
      <c r="O418" s="77">
        <v>131635</v>
      </c>
      <c r="P418" s="77">
        <v>241045</v>
      </c>
      <c r="Q418" s="77">
        <v>109410</v>
      </c>
      <c r="R418" s="77">
        <v>0</v>
      </c>
      <c r="S418" s="188">
        <v>138535</v>
      </c>
      <c r="T418" s="188">
        <v>138535</v>
      </c>
      <c r="U418" s="77">
        <v>70074</v>
      </c>
      <c r="V418" s="77">
        <v>37830</v>
      </c>
      <c r="W418" s="77">
        <v>13600</v>
      </c>
      <c r="X418" s="77">
        <v>56474</v>
      </c>
      <c r="Y418" s="77">
        <v>51620</v>
      </c>
      <c r="Z418" s="77">
        <v>9086</v>
      </c>
      <c r="AA418" s="77">
        <v>0</v>
      </c>
      <c r="AB418" s="77">
        <v>0</v>
      </c>
      <c r="AC418" s="188">
        <v>11187</v>
      </c>
      <c r="AD418" s="188">
        <v>0</v>
      </c>
      <c r="AE418" s="77">
        <v>567860</v>
      </c>
      <c r="AF418" s="77">
        <v>6549</v>
      </c>
      <c r="AG418" s="27">
        <v>0</v>
      </c>
      <c r="AH418" s="27">
        <v>0</v>
      </c>
      <c r="AI418" s="27">
        <v>0</v>
      </c>
      <c r="AJ418" s="27">
        <v>6549</v>
      </c>
      <c r="AK418" s="27">
        <v>0</v>
      </c>
      <c r="AL418" s="27">
        <v>0</v>
      </c>
      <c r="AM418" s="27">
        <f t="shared" si="6"/>
        <v>6549</v>
      </c>
      <c r="AN418" s="27">
        <v>0</v>
      </c>
      <c r="AO418" s="27">
        <v>0</v>
      </c>
      <c r="AP418" s="27">
        <v>58581</v>
      </c>
      <c r="AQ418" s="27">
        <v>0</v>
      </c>
      <c r="AR418" s="190">
        <v>58581</v>
      </c>
      <c r="AS418" s="190">
        <v>1480769</v>
      </c>
      <c r="AT418" s="190">
        <v>581824</v>
      </c>
      <c r="AU418" s="190">
        <v>581824</v>
      </c>
    </row>
    <row r="419" spans="1:47" x14ac:dyDescent="0.2">
      <c r="A419" s="96" t="s">
        <v>1347</v>
      </c>
      <c r="B419" t="s">
        <v>1342</v>
      </c>
      <c r="C419" t="s">
        <v>1348</v>
      </c>
      <c r="D419" s="78">
        <v>8203</v>
      </c>
      <c r="E419" s="78">
        <v>0</v>
      </c>
      <c r="F419" s="82">
        <v>0</v>
      </c>
      <c r="G419" s="78">
        <v>258768</v>
      </c>
      <c r="H419" s="78">
        <v>258768</v>
      </c>
      <c r="I419" s="78">
        <v>0</v>
      </c>
      <c r="J419" s="78">
        <v>0</v>
      </c>
      <c r="K419" s="78">
        <v>0</v>
      </c>
      <c r="L419" s="78">
        <v>621560</v>
      </c>
      <c r="M419" s="78">
        <v>418660</v>
      </c>
      <c r="N419" s="78">
        <v>250000</v>
      </c>
      <c r="O419" s="78">
        <v>371560</v>
      </c>
      <c r="P419" s="78">
        <v>447710</v>
      </c>
      <c r="Q419" s="78">
        <v>76150</v>
      </c>
      <c r="R419" s="78">
        <v>0</v>
      </c>
      <c r="S419" s="187">
        <v>160860</v>
      </c>
      <c r="T419" s="187">
        <v>160860</v>
      </c>
      <c r="U419" s="78">
        <v>62108</v>
      </c>
      <c r="V419" s="78">
        <v>34700</v>
      </c>
      <c r="W419" s="78">
        <v>8120</v>
      </c>
      <c r="X419" s="78">
        <v>53988</v>
      </c>
      <c r="Y419" s="78">
        <v>58457</v>
      </c>
      <c r="Z419" s="78">
        <v>6348</v>
      </c>
      <c r="AA419" s="78">
        <v>0</v>
      </c>
      <c r="AB419" s="78">
        <v>4</v>
      </c>
      <c r="AC419" s="187">
        <v>11803</v>
      </c>
      <c r="AD419" s="187">
        <v>0</v>
      </c>
      <c r="AE419" s="78">
        <v>504980</v>
      </c>
      <c r="AF419" s="78">
        <v>6069</v>
      </c>
      <c r="AG419" s="104">
        <v>0</v>
      </c>
      <c r="AH419" s="104">
        <v>0</v>
      </c>
      <c r="AI419" s="104">
        <v>0</v>
      </c>
      <c r="AJ419" s="104">
        <v>6069</v>
      </c>
      <c r="AK419" s="104">
        <v>0</v>
      </c>
      <c r="AL419" s="104">
        <v>0</v>
      </c>
      <c r="AM419" s="104">
        <f t="shared" si="6"/>
        <v>6069</v>
      </c>
      <c r="AN419" s="104">
        <v>0</v>
      </c>
      <c r="AO419" s="104">
        <v>0</v>
      </c>
      <c r="AP419" s="104">
        <v>45029</v>
      </c>
      <c r="AQ419" s="104">
        <v>0</v>
      </c>
      <c r="AR419" s="189">
        <v>45029</v>
      </c>
      <c r="AS419" s="189">
        <v>1141652</v>
      </c>
      <c r="AT419" s="189">
        <v>454490</v>
      </c>
      <c r="AU419" s="189">
        <v>454490</v>
      </c>
    </row>
    <row r="420" spans="1:47" x14ac:dyDescent="0.2">
      <c r="A420" s="96" t="s">
        <v>1349</v>
      </c>
      <c r="B420" t="s">
        <v>1342</v>
      </c>
      <c r="C420" t="s">
        <v>1350</v>
      </c>
      <c r="D420" s="77">
        <v>8204</v>
      </c>
      <c r="E420" s="77">
        <v>0</v>
      </c>
      <c r="F420" s="77">
        <v>0</v>
      </c>
      <c r="G420" s="77">
        <v>286346</v>
      </c>
      <c r="H420" s="77">
        <v>0</v>
      </c>
      <c r="I420" s="77">
        <v>286346</v>
      </c>
      <c r="J420" s="77">
        <v>286346</v>
      </c>
      <c r="K420" s="77">
        <v>0</v>
      </c>
      <c r="L420" s="77">
        <v>534585</v>
      </c>
      <c r="M420" s="77">
        <v>336380</v>
      </c>
      <c r="N420" s="77">
        <v>500000</v>
      </c>
      <c r="O420" s="77">
        <v>34585</v>
      </c>
      <c r="P420" s="77">
        <v>105775</v>
      </c>
      <c r="Q420" s="77">
        <v>71190</v>
      </c>
      <c r="R420" s="77">
        <v>0</v>
      </c>
      <c r="S420" s="188">
        <v>192565</v>
      </c>
      <c r="T420" s="188">
        <v>192565</v>
      </c>
      <c r="U420" s="77">
        <v>54363</v>
      </c>
      <c r="V420" s="77">
        <v>27603</v>
      </c>
      <c r="W420" s="77">
        <v>13000</v>
      </c>
      <c r="X420" s="77">
        <v>41363</v>
      </c>
      <c r="Y420" s="77">
        <v>21400</v>
      </c>
      <c r="Z420" s="77">
        <v>5870</v>
      </c>
      <c r="AA420" s="77">
        <v>0</v>
      </c>
      <c r="AB420" s="77">
        <v>0</v>
      </c>
      <c r="AC420" s="77">
        <v>0</v>
      </c>
      <c r="AD420" s="77">
        <v>0</v>
      </c>
      <c r="AE420" s="77">
        <v>420990</v>
      </c>
      <c r="AF420" s="77">
        <v>5589</v>
      </c>
      <c r="AG420" s="27">
        <v>0</v>
      </c>
      <c r="AH420" s="27">
        <v>0</v>
      </c>
      <c r="AI420" s="27">
        <v>0</v>
      </c>
      <c r="AJ420" s="27">
        <v>5589</v>
      </c>
      <c r="AK420" s="27">
        <v>0</v>
      </c>
      <c r="AL420" s="27">
        <v>0</v>
      </c>
      <c r="AM420" s="27">
        <f t="shared" si="6"/>
        <v>5589</v>
      </c>
      <c r="AN420" s="27">
        <v>0</v>
      </c>
      <c r="AO420" s="27">
        <v>0</v>
      </c>
      <c r="AP420" s="27">
        <v>49861</v>
      </c>
      <c r="AQ420" s="27">
        <v>49861</v>
      </c>
      <c r="AR420" s="27">
        <v>0</v>
      </c>
      <c r="AS420" s="190">
        <v>1250097</v>
      </c>
      <c r="AT420" s="190">
        <v>473344</v>
      </c>
      <c r="AU420" s="190">
        <v>473344</v>
      </c>
    </row>
    <row r="421" spans="1:47" x14ac:dyDescent="0.2">
      <c r="A421" s="96" t="s">
        <v>1351</v>
      </c>
      <c r="B421" t="s">
        <v>1342</v>
      </c>
      <c r="C421" t="s">
        <v>1352</v>
      </c>
      <c r="D421" s="78">
        <v>8205</v>
      </c>
      <c r="E421" s="78">
        <v>0</v>
      </c>
      <c r="F421" s="82">
        <v>0</v>
      </c>
      <c r="G421" s="78">
        <v>178923</v>
      </c>
      <c r="H421" s="78">
        <v>0</v>
      </c>
      <c r="I421" s="78">
        <v>178923</v>
      </c>
      <c r="J421" s="78">
        <v>178923</v>
      </c>
      <c r="K421" s="78">
        <v>0</v>
      </c>
      <c r="L421" s="78">
        <v>284395</v>
      </c>
      <c r="M421" s="78">
        <v>186240</v>
      </c>
      <c r="N421" s="78">
        <v>29800</v>
      </c>
      <c r="O421" s="78">
        <v>254595</v>
      </c>
      <c r="P421" s="78">
        <v>295775</v>
      </c>
      <c r="Q421" s="78">
        <v>41180</v>
      </c>
      <c r="R421" s="78">
        <v>0</v>
      </c>
      <c r="S421" s="187">
        <v>67255</v>
      </c>
      <c r="T421" s="187">
        <v>67255</v>
      </c>
      <c r="U421" s="78">
        <v>28631</v>
      </c>
      <c r="V421" s="78">
        <v>15473</v>
      </c>
      <c r="W421" s="78">
        <v>1970</v>
      </c>
      <c r="X421" s="78">
        <v>26661</v>
      </c>
      <c r="Y421" s="78">
        <v>26696</v>
      </c>
      <c r="Z421" s="78">
        <v>3277</v>
      </c>
      <c r="AA421" s="78">
        <v>0</v>
      </c>
      <c r="AB421" s="78">
        <v>0</v>
      </c>
      <c r="AC421" s="187">
        <v>5418</v>
      </c>
      <c r="AD421" s="187">
        <v>0</v>
      </c>
      <c r="AE421" s="78">
        <v>227670</v>
      </c>
      <c r="AF421" s="78">
        <v>2949</v>
      </c>
      <c r="AG421" s="104">
        <v>0</v>
      </c>
      <c r="AH421" s="104">
        <v>0</v>
      </c>
      <c r="AI421" s="104">
        <v>0</v>
      </c>
      <c r="AJ421" s="104">
        <v>2949</v>
      </c>
      <c r="AK421" s="104">
        <v>0</v>
      </c>
      <c r="AL421" s="104">
        <v>0</v>
      </c>
      <c r="AM421" s="104">
        <f t="shared" si="6"/>
        <v>2949</v>
      </c>
      <c r="AN421" s="104">
        <v>0</v>
      </c>
      <c r="AO421" s="104">
        <v>0</v>
      </c>
      <c r="AP421" s="104">
        <v>30961</v>
      </c>
      <c r="AQ421" s="104">
        <v>0</v>
      </c>
      <c r="AR421" s="189">
        <v>30961</v>
      </c>
      <c r="AS421" s="189">
        <v>764281</v>
      </c>
      <c r="AT421" s="189">
        <v>264530</v>
      </c>
      <c r="AU421" s="189">
        <v>126098</v>
      </c>
    </row>
    <row r="422" spans="1:47" x14ac:dyDescent="0.2">
      <c r="A422" s="96" t="s">
        <v>1353</v>
      </c>
      <c r="B422" t="s">
        <v>1342</v>
      </c>
      <c r="C422" t="s">
        <v>1354</v>
      </c>
      <c r="D422" s="77">
        <v>8207</v>
      </c>
      <c r="E422" s="77">
        <v>0</v>
      </c>
      <c r="F422" s="77">
        <v>0</v>
      </c>
      <c r="G422" s="77">
        <v>116865</v>
      </c>
      <c r="H422" s="77">
        <v>116865</v>
      </c>
      <c r="I422" s="77">
        <v>0</v>
      </c>
      <c r="J422" s="77">
        <v>0</v>
      </c>
      <c r="K422" s="77">
        <v>0</v>
      </c>
      <c r="L422" s="77">
        <v>175850</v>
      </c>
      <c r="M422" s="77">
        <v>105600</v>
      </c>
      <c r="N422" s="77">
        <v>153000</v>
      </c>
      <c r="O422" s="77">
        <v>22850</v>
      </c>
      <c r="P422" s="77">
        <v>35260</v>
      </c>
      <c r="Q422" s="77">
        <v>12410</v>
      </c>
      <c r="R422" s="77">
        <v>0</v>
      </c>
      <c r="S422" s="188">
        <v>62810</v>
      </c>
      <c r="T422" s="188">
        <v>62810</v>
      </c>
      <c r="U422" s="77">
        <v>18104</v>
      </c>
      <c r="V422" s="77">
        <v>8648</v>
      </c>
      <c r="W422" s="77">
        <v>12550</v>
      </c>
      <c r="X422" s="77">
        <v>5554</v>
      </c>
      <c r="Y422" s="77">
        <v>6587</v>
      </c>
      <c r="Z422" s="77">
        <v>1033</v>
      </c>
      <c r="AA422" s="77">
        <v>0</v>
      </c>
      <c r="AB422" s="188">
        <v>4492</v>
      </c>
      <c r="AC422" s="188">
        <v>4492</v>
      </c>
      <c r="AD422" s="188">
        <v>0</v>
      </c>
      <c r="AE422" s="77">
        <v>121320</v>
      </c>
      <c r="AF422" s="77">
        <v>2229</v>
      </c>
      <c r="AG422" s="27">
        <v>0</v>
      </c>
      <c r="AH422" s="27">
        <v>0</v>
      </c>
      <c r="AI422" s="27">
        <v>0</v>
      </c>
      <c r="AJ422" s="27">
        <v>2229</v>
      </c>
      <c r="AK422" s="27">
        <v>0</v>
      </c>
      <c r="AL422" s="27">
        <v>0</v>
      </c>
      <c r="AM422" s="27">
        <f t="shared" si="6"/>
        <v>2229</v>
      </c>
      <c r="AN422" s="27">
        <v>0</v>
      </c>
      <c r="AO422" s="27">
        <v>0</v>
      </c>
      <c r="AP422" s="27">
        <v>20255</v>
      </c>
      <c r="AQ422" s="27">
        <v>20255</v>
      </c>
      <c r="AR422" s="27">
        <v>0</v>
      </c>
      <c r="AS422" s="190">
        <v>504800</v>
      </c>
      <c r="AT422" s="190">
        <v>178487</v>
      </c>
      <c r="AU422" s="190">
        <v>178487</v>
      </c>
    </row>
    <row r="423" spans="1:47" x14ac:dyDescent="0.2">
      <c r="A423" s="96" t="s">
        <v>1355</v>
      </c>
      <c r="B423" t="s">
        <v>1342</v>
      </c>
      <c r="C423" t="s">
        <v>1356</v>
      </c>
      <c r="D423" s="78">
        <v>8208</v>
      </c>
      <c r="E423" s="78">
        <v>0</v>
      </c>
      <c r="F423" s="82">
        <v>0</v>
      </c>
      <c r="G423" s="78">
        <v>153774</v>
      </c>
      <c r="H423" s="78">
        <v>0</v>
      </c>
      <c r="I423" s="78">
        <v>153774</v>
      </c>
      <c r="J423" s="78">
        <v>153774</v>
      </c>
      <c r="K423" s="78">
        <v>0</v>
      </c>
      <c r="L423" s="78">
        <v>277655</v>
      </c>
      <c r="M423" s="78">
        <v>171140</v>
      </c>
      <c r="N423" s="78">
        <v>256000</v>
      </c>
      <c r="O423" s="78">
        <v>21655</v>
      </c>
      <c r="P423" s="78">
        <v>62455</v>
      </c>
      <c r="Q423" s="78">
        <v>40800</v>
      </c>
      <c r="R423" s="78">
        <v>0</v>
      </c>
      <c r="S423" s="187">
        <v>76965</v>
      </c>
      <c r="T423" s="187">
        <v>76965</v>
      </c>
      <c r="U423" s="78">
        <v>28446</v>
      </c>
      <c r="V423" s="78">
        <v>14100</v>
      </c>
      <c r="W423" s="78">
        <v>16451</v>
      </c>
      <c r="X423" s="78">
        <v>11995</v>
      </c>
      <c r="Y423" s="78">
        <v>15408</v>
      </c>
      <c r="Z423" s="78">
        <v>3413</v>
      </c>
      <c r="AA423" s="78">
        <v>0</v>
      </c>
      <c r="AB423" s="187">
        <v>2152</v>
      </c>
      <c r="AC423" s="187">
        <v>3757</v>
      </c>
      <c r="AD423" s="187">
        <v>0</v>
      </c>
      <c r="AE423" s="78">
        <v>212800</v>
      </c>
      <c r="AF423" s="78">
        <v>3429</v>
      </c>
      <c r="AG423" s="104">
        <v>0</v>
      </c>
      <c r="AH423" s="104">
        <v>0</v>
      </c>
      <c r="AI423" s="104">
        <v>0</v>
      </c>
      <c r="AJ423" s="104">
        <v>3429</v>
      </c>
      <c r="AK423" s="104">
        <v>0</v>
      </c>
      <c r="AL423" s="104">
        <v>0</v>
      </c>
      <c r="AM423" s="104">
        <f t="shared" si="6"/>
        <v>3429</v>
      </c>
      <c r="AN423" s="104">
        <v>0</v>
      </c>
      <c r="AO423" s="104">
        <v>0</v>
      </c>
      <c r="AP423" s="104">
        <v>26656</v>
      </c>
      <c r="AQ423" s="104">
        <v>26656</v>
      </c>
      <c r="AR423" s="104">
        <v>0</v>
      </c>
      <c r="AS423" s="189">
        <v>673708</v>
      </c>
      <c r="AT423" s="189">
        <v>263610</v>
      </c>
      <c r="AU423" s="189">
        <v>0</v>
      </c>
    </row>
    <row r="424" spans="1:47" x14ac:dyDescent="0.2">
      <c r="A424" s="96" t="s">
        <v>1357</v>
      </c>
      <c r="B424" t="s">
        <v>1342</v>
      </c>
      <c r="C424" t="s">
        <v>1358</v>
      </c>
      <c r="D424" s="77">
        <v>8210</v>
      </c>
      <c r="E424" s="77">
        <v>0</v>
      </c>
      <c r="F424" s="77">
        <v>0</v>
      </c>
      <c r="G424" s="77">
        <v>103338</v>
      </c>
      <c r="H424" s="77">
        <v>0</v>
      </c>
      <c r="I424" s="77">
        <v>103338</v>
      </c>
      <c r="J424" s="77">
        <v>103338</v>
      </c>
      <c r="K424" s="77">
        <v>0</v>
      </c>
      <c r="L424" s="77">
        <v>148310</v>
      </c>
      <c r="M424" s="77">
        <v>88770</v>
      </c>
      <c r="N424" s="77">
        <v>108400</v>
      </c>
      <c r="O424" s="77">
        <v>39910</v>
      </c>
      <c r="P424" s="77">
        <v>54230</v>
      </c>
      <c r="Q424" s="77">
        <v>14320</v>
      </c>
      <c r="R424" s="77">
        <v>0</v>
      </c>
      <c r="S424" s="188">
        <v>51420</v>
      </c>
      <c r="T424" s="188">
        <v>51420</v>
      </c>
      <c r="U424" s="77">
        <v>15305</v>
      </c>
      <c r="V424" s="77">
        <v>7283</v>
      </c>
      <c r="W424" s="77">
        <v>8905</v>
      </c>
      <c r="X424" s="77">
        <v>6400</v>
      </c>
      <c r="Y424" s="77">
        <v>7620</v>
      </c>
      <c r="Z424" s="77">
        <v>1220</v>
      </c>
      <c r="AA424" s="77">
        <v>0</v>
      </c>
      <c r="AB424" s="188">
        <v>3668</v>
      </c>
      <c r="AC424" s="188">
        <v>3668</v>
      </c>
      <c r="AD424" s="188">
        <v>0</v>
      </c>
      <c r="AE424" s="77">
        <v>105050</v>
      </c>
      <c r="AF424" s="77">
        <v>2469</v>
      </c>
      <c r="AG424" s="27">
        <v>0</v>
      </c>
      <c r="AH424" s="27">
        <v>0</v>
      </c>
      <c r="AI424" s="27">
        <v>0</v>
      </c>
      <c r="AJ424" s="27">
        <v>2469</v>
      </c>
      <c r="AK424" s="27">
        <v>0</v>
      </c>
      <c r="AL424" s="27">
        <v>0</v>
      </c>
      <c r="AM424" s="27">
        <f t="shared" si="6"/>
        <v>2469</v>
      </c>
      <c r="AN424" s="27">
        <v>0</v>
      </c>
      <c r="AO424" s="27">
        <v>0</v>
      </c>
      <c r="AP424" s="27">
        <v>17847</v>
      </c>
      <c r="AQ424" s="27">
        <v>17847</v>
      </c>
      <c r="AR424" s="27">
        <v>0</v>
      </c>
      <c r="AS424" s="190">
        <v>430792</v>
      </c>
      <c r="AT424" s="190">
        <v>144667</v>
      </c>
      <c r="AU424" s="190">
        <v>0</v>
      </c>
    </row>
    <row r="425" spans="1:47" x14ac:dyDescent="0.2">
      <c r="A425" s="96" t="s">
        <v>1359</v>
      </c>
      <c r="B425" t="s">
        <v>1342</v>
      </c>
      <c r="C425" t="s">
        <v>1360</v>
      </c>
      <c r="D425" s="78">
        <v>8211</v>
      </c>
      <c r="E425" s="78">
        <v>0</v>
      </c>
      <c r="F425" s="82">
        <v>0</v>
      </c>
      <c r="G425" s="78">
        <v>133971</v>
      </c>
      <c r="H425" s="78">
        <v>32544</v>
      </c>
      <c r="I425" s="78">
        <v>101427</v>
      </c>
      <c r="J425" s="78">
        <v>101427</v>
      </c>
      <c r="K425" s="78">
        <v>0</v>
      </c>
      <c r="L425" s="78">
        <v>206310</v>
      </c>
      <c r="M425" s="78">
        <v>120540</v>
      </c>
      <c r="N425" s="78">
        <v>177400</v>
      </c>
      <c r="O425" s="78">
        <v>28910</v>
      </c>
      <c r="P425" s="78">
        <v>50310</v>
      </c>
      <c r="Q425" s="78">
        <v>21400</v>
      </c>
      <c r="R425" s="78">
        <v>0</v>
      </c>
      <c r="S425" s="187">
        <v>85500</v>
      </c>
      <c r="T425" s="187">
        <v>85500</v>
      </c>
      <c r="U425" s="78">
        <v>21426</v>
      </c>
      <c r="V425" s="78">
        <v>9858</v>
      </c>
      <c r="W425" s="78">
        <v>6579</v>
      </c>
      <c r="X425" s="78">
        <v>14847</v>
      </c>
      <c r="Y425" s="78">
        <v>16657</v>
      </c>
      <c r="Z425" s="78">
        <v>1810</v>
      </c>
      <c r="AA425" s="78">
        <v>0</v>
      </c>
      <c r="AB425" s="78">
        <v>0</v>
      </c>
      <c r="AC425" s="187">
        <v>6138</v>
      </c>
      <c r="AD425" s="187">
        <v>0</v>
      </c>
      <c r="AE425" s="78">
        <v>144730</v>
      </c>
      <c r="AF425" s="78">
        <v>2709</v>
      </c>
      <c r="AG425" s="104">
        <v>0</v>
      </c>
      <c r="AH425" s="104">
        <v>0</v>
      </c>
      <c r="AI425" s="104">
        <v>0</v>
      </c>
      <c r="AJ425" s="104">
        <v>2709</v>
      </c>
      <c r="AK425" s="104">
        <v>0</v>
      </c>
      <c r="AL425" s="104">
        <v>0</v>
      </c>
      <c r="AM425" s="104">
        <f t="shared" si="6"/>
        <v>2709</v>
      </c>
      <c r="AN425" s="104">
        <v>0</v>
      </c>
      <c r="AO425" s="104">
        <v>0</v>
      </c>
      <c r="AP425" s="104">
        <v>23143</v>
      </c>
      <c r="AQ425" s="104">
        <v>0</v>
      </c>
      <c r="AR425" s="189">
        <v>23143</v>
      </c>
      <c r="AS425" s="189">
        <v>564632</v>
      </c>
      <c r="AT425" s="189">
        <v>200823</v>
      </c>
      <c r="AU425" s="189">
        <v>200823</v>
      </c>
    </row>
    <row r="426" spans="1:47" x14ac:dyDescent="0.2">
      <c r="A426" s="96" t="s">
        <v>1361</v>
      </c>
      <c r="B426" t="s">
        <v>1342</v>
      </c>
      <c r="C426" t="s">
        <v>1362</v>
      </c>
      <c r="D426" s="77">
        <v>8212</v>
      </c>
      <c r="E426" s="77">
        <v>0</v>
      </c>
      <c r="F426" s="77">
        <v>0</v>
      </c>
      <c r="G426" s="77">
        <v>145946</v>
      </c>
      <c r="H426" s="77">
        <v>0</v>
      </c>
      <c r="I426" s="77">
        <v>145946</v>
      </c>
      <c r="J426" s="77">
        <v>145946</v>
      </c>
      <c r="K426" s="77">
        <v>0</v>
      </c>
      <c r="L426" s="77">
        <v>185300</v>
      </c>
      <c r="M426" s="77">
        <v>119950</v>
      </c>
      <c r="N426" s="77">
        <v>160020</v>
      </c>
      <c r="O426" s="77">
        <v>25280</v>
      </c>
      <c r="P426" s="77">
        <v>51240</v>
      </c>
      <c r="Q426" s="77">
        <v>25960</v>
      </c>
      <c r="R426" s="77">
        <v>0</v>
      </c>
      <c r="S426" s="188">
        <v>42350</v>
      </c>
      <c r="T426" s="188">
        <v>42350</v>
      </c>
      <c r="U426" s="77">
        <v>18718</v>
      </c>
      <c r="V426" s="77">
        <v>9958</v>
      </c>
      <c r="W426" s="77">
        <v>5905</v>
      </c>
      <c r="X426" s="77">
        <v>12813</v>
      </c>
      <c r="Y426" s="77">
        <v>6768</v>
      </c>
      <c r="Z426" s="77">
        <v>2168</v>
      </c>
      <c r="AA426" s="77">
        <v>0</v>
      </c>
      <c r="AB426" s="77">
        <v>0</v>
      </c>
      <c r="AC426" s="188">
        <v>3785</v>
      </c>
      <c r="AD426" s="188">
        <v>0</v>
      </c>
      <c r="AE426" s="77">
        <v>147470</v>
      </c>
      <c r="AF426" s="77">
        <v>2709</v>
      </c>
      <c r="AG426" s="27">
        <v>0</v>
      </c>
      <c r="AH426" s="27">
        <v>0</v>
      </c>
      <c r="AI426" s="27">
        <v>0</v>
      </c>
      <c r="AJ426" s="27">
        <v>2709</v>
      </c>
      <c r="AK426" s="27">
        <v>0</v>
      </c>
      <c r="AL426" s="27">
        <v>0</v>
      </c>
      <c r="AM426" s="27">
        <f t="shared" si="6"/>
        <v>2709</v>
      </c>
      <c r="AN426" s="27">
        <v>0</v>
      </c>
      <c r="AO426" s="27">
        <v>0</v>
      </c>
      <c r="AP426" s="27">
        <v>25172</v>
      </c>
      <c r="AQ426" s="27">
        <v>25172</v>
      </c>
      <c r="AR426" s="27">
        <v>0</v>
      </c>
      <c r="AS426" s="190">
        <v>604785</v>
      </c>
      <c r="AT426" s="190">
        <v>195968</v>
      </c>
      <c r="AU426" s="190">
        <v>195968</v>
      </c>
    </row>
    <row r="427" spans="1:47" x14ac:dyDescent="0.2">
      <c r="A427" s="96" t="s">
        <v>1363</v>
      </c>
      <c r="B427" t="s">
        <v>1342</v>
      </c>
      <c r="C427" t="s">
        <v>1364</v>
      </c>
      <c r="D427" s="78">
        <v>8214</v>
      </c>
      <c r="E427" s="78">
        <v>0</v>
      </c>
      <c r="F427" s="82">
        <v>0</v>
      </c>
      <c r="G427" s="78">
        <v>73584</v>
      </c>
      <c r="H427" s="78">
        <v>0</v>
      </c>
      <c r="I427" s="78">
        <v>73584</v>
      </c>
      <c r="J427" s="78">
        <v>73584</v>
      </c>
      <c r="K427" s="78">
        <v>0</v>
      </c>
      <c r="L427" s="78">
        <v>112565</v>
      </c>
      <c r="M427" s="78">
        <v>75490</v>
      </c>
      <c r="N427" s="78">
        <v>96000</v>
      </c>
      <c r="O427" s="78">
        <v>16565</v>
      </c>
      <c r="P427" s="78">
        <v>33465</v>
      </c>
      <c r="Q427" s="78">
        <v>16900</v>
      </c>
      <c r="R427" s="78">
        <v>0</v>
      </c>
      <c r="S427" s="187">
        <v>41725</v>
      </c>
      <c r="T427" s="187">
        <v>41725</v>
      </c>
      <c r="U427" s="78">
        <v>11214</v>
      </c>
      <c r="V427" s="78">
        <v>6246</v>
      </c>
      <c r="W427" s="78">
        <v>1433</v>
      </c>
      <c r="X427" s="78">
        <v>9781</v>
      </c>
      <c r="Y427" s="78">
        <v>1746</v>
      </c>
      <c r="Z427" s="78">
        <v>1430</v>
      </c>
      <c r="AA427" s="78">
        <v>0</v>
      </c>
      <c r="AB427" s="187">
        <v>3070</v>
      </c>
      <c r="AC427" s="187">
        <v>4091</v>
      </c>
      <c r="AD427" s="187">
        <v>0</v>
      </c>
      <c r="AE427" s="78">
        <v>93690</v>
      </c>
      <c r="AF427" s="78">
        <v>1749</v>
      </c>
      <c r="AG427" s="104">
        <v>0</v>
      </c>
      <c r="AH427" s="104">
        <v>0</v>
      </c>
      <c r="AI427" s="104">
        <v>0</v>
      </c>
      <c r="AJ427" s="104">
        <v>1749</v>
      </c>
      <c r="AK427" s="104">
        <v>0</v>
      </c>
      <c r="AL427" s="104">
        <v>0</v>
      </c>
      <c r="AM427" s="104">
        <f t="shared" si="6"/>
        <v>1749</v>
      </c>
      <c r="AN427" s="104">
        <v>0</v>
      </c>
      <c r="AO427" s="104">
        <v>0</v>
      </c>
      <c r="AP427" s="104">
        <v>12699</v>
      </c>
      <c r="AQ427" s="104">
        <v>12699</v>
      </c>
      <c r="AR427" s="104">
        <v>0</v>
      </c>
      <c r="AS427" s="189">
        <v>311298</v>
      </c>
      <c r="AT427" s="189">
        <v>101915</v>
      </c>
      <c r="AU427" s="189">
        <v>4000</v>
      </c>
    </row>
    <row r="428" spans="1:47" x14ac:dyDescent="0.2">
      <c r="A428" s="96" t="s">
        <v>1365</v>
      </c>
      <c r="B428" t="s">
        <v>1342</v>
      </c>
      <c r="C428" t="s">
        <v>1366</v>
      </c>
      <c r="D428" s="77">
        <v>8215</v>
      </c>
      <c r="E428" s="77">
        <v>0</v>
      </c>
      <c r="F428" s="77">
        <v>0</v>
      </c>
      <c r="G428" s="77">
        <v>94082</v>
      </c>
      <c r="H428" s="77">
        <v>0</v>
      </c>
      <c r="I428" s="77">
        <v>94082</v>
      </c>
      <c r="J428" s="77">
        <v>94082</v>
      </c>
      <c r="K428" s="77">
        <v>0</v>
      </c>
      <c r="L428" s="77">
        <v>170860</v>
      </c>
      <c r="M428" s="77">
        <v>114290</v>
      </c>
      <c r="N428" s="77">
        <v>159000</v>
      </c>
      <c r="O428" s="77">
        <v>11860</v>
      </c>
      <c r="P428" s="77">
        <v>38240</v>
      </c>
      <c r="Q428" s="77">
        <v>26380</v>
      </c>
      <c r="R428" s="77">
        <v>0</v>
      </c>
      <c r="S428" s="188">
        <v>42190</v>
      </c>
      <c r="T428" s="188">
        <v>42190</v>
      </c>
      <c r="U428" s="77">
        <v>17098</v>
      </c>
      <c r="V428" s="77">
        <v>9508</v>
      </c>
      <c r="W428" s="77">
        <v>10761</v>
      </c>
      <c r="X428" s="77">
        <v>6337</v>
      </c>
      <c r="Y428" s="77">
        <v>7325</v>
      </c>
      <c r="Z428" s="77">
        <v>2110</v>
      </c>
      <c r="AA428" s="77">
        <v>0</v>
      </c>
      <c r="AB428" s="77">
        <v>0</v>
      </c>
      <c r="AC428" s="188">
        <v>2897</v>
      </c>
      <c r="AD428" s="188">
        <v>0</v>
      </c>
      <c r="AE428" s="77">
        <v>142750</v>
      </c>
      <c r="AF428" s="77">
        <v>2469</v>
      </c>
      <c r="AG428" s="27">
        <v>0</v>
      </c>
      <c r="AH428" s="27">
        <v>0</v>
      </c>
      <c r="AI428" s="27">
        <v>0</v>
      </c>
      <c r="AJ428" s="27">
        <v>2469</v>
      </c>
      <c r="AK428" s="27">
        <v>0</v>
      </c>
      <c r="AL428" s="27">
        <v>0</v>
      </c>
      <c r="AM428" s="27">
        <f t="shared" si="6"/>
        <v>2469</v>
      </c>
      <c r="AN428" s="27">
        <v>0</v>
      </c>
      <c r="AO428" s="27">
        <v>0</v>
      </c>
      <c r="AP428" s="27">
        <v>16250</v>
      </c>
      <c r="AQ428" s="27">
        <v>16250</v>
      </c>
      <c r="AR428" s="27">
        <v>0</v>
      </c>
      <c r="AS428" s="190">
        <v>405085</v>
      </c>
      <c r="AT428" s="190">
        <v>150971</v>
      </c>
      <c r="AU428" s="190">
        <v>150971</v>
      </c>
    </row>
    <row r="429" spans="1:47" x14ac:dyDescent="0.2">
      <c r="A429" s="96" t="s">
        <v>1367</v>
      </c>
      <c r="B429" t="s">
        <v>1342</v>
      </c>
      <c r="C429" t="s">
        <v>1368</v>
      </c>
      <c r="D429" s="78">
        <v>8216</v>
      </c>
      <c r="E429" s="78">
        <v>0</v>
      </c>
      <c r="F429" s="82">
        <v>0</v>
      </c>
      <c r="G429" s="78">
        <v>183512</v>
      </c>
      <c r="H429" s="78">
        <v>100000</v>
      </c>
      <c r="I429" s="78">
        <v>83512</v>
      </c>
      <c r="J429" s="78">
        <v>83512</v>
      </c>
      <c r="K429" s="78">
        <v>0</v>
      </c>
      <c r="L429" s="78">
        <v>289230</v>
      </c>
      <c r="M429" s="78">
        <v>188080</v>
      </c>
      <c r="N429" s="78">
        <v>284000</v>
      </c>
      <c r="O429" s="78">
        <v>5230</v>
      </c>
      <c r="P429" s="78">
        <v>43150</v>
      </c>
      <c r="Q429" s="78">
        <v>37920</v>
      </c>
      <c r="R429" s="78">
        <v>0</v>
      </c>
      <c r="S429" s="187">
        <v>59850</v>
      </c>
      <c r="T429" s="187">
        <v>59850</v>
      </c>
      <c r="U429" s="78">
        <v>29161</v>
      </c>
      <c r="V429" s="78">
        <v>15553</v>
      </c>
      <c r="W429" s="78">
        <v>12530</v>
      </c>
      <c r="X429" s="78">
        <v>16631</v>
      </c>
      <c r="Y429" s="78">
        <v>9446</v>
      </c>
      <c r="Z429" s="78">
        <v>3175</v>
      </c>
      <c r="AA429" s="78">
        <v>0</v>
      </c>
      <c r="AB429" s="78">
        <v>0</v>
      </c>
      <c r="AC429" s="187">
        <v>3343</v>
      </c>
      <c r="AD429" s="187">
        <v>0</v>
      </c>
      <c r="AE429" s="78">
        <v>229700</v>
      </c>
      <c r="AF429" s="78">
        <v>3189</v>
      </c>
      <c r="AG429" s="104">
        <v>0</v>
      </c>
      <c r="AH429" s="104">
        <v>0</v>
      </c>
      <c r="AI429" s="104">
        <v>0</v>
      </c>
      <c r="AJ429" s="104">
        <v>3189</v>
      </c>
      <c r="AK429" s="104">
        <v>0</v>
      </c>
      <c r="AL429" s="104">
        <v>0</v>
      </c>
      <c r="AM429" s="104">
        <f t="shared" si="6"/>
        <v>3189</v>
      </c>
      <c r="AN429" s="104">
        <v>0</v>
      </c>
      <c r="AO429" s="104">
        <v>0</v>
      </c>
      <c r="AP429" s="104">
        <v>31670</v>
      </c>
      <c r="AQ429" s="104">
        <v>31670</v>
      </c>
      <c r="AR429" s="104">
        <v>0</v>
      </c>
      <c r="AS429" s="189">
        <v>781129</v>
      </c>
      <c r="AT429" s="189">
        <v>270149</v>
      </c>
      <c r="AU429" s="189">
        <v>270149</v>
      </c>
    </row>
    <row r="430" spans="1:47" x14ac:dyDescent="0.2">
      <c r="A430" s="96" t="s">
        <v>1369</v>
      </c>
      <c r="B430" t="s">
        <v>1342</v>
      </c>
      <c r="C430" t="s">
        <v>1370</v>
      </c>
      <c r="D430" s="77">
        <v>8217</v>
      </c>
      <c r="E430" s="77">
        <v>0</v>
      </c>
      <c r="F430" s="77">
        <v>0</v>
      </c>
      <c r="G430" s="77">
        <v>223200</v>
      </c>
      <c r="H430" s="77">
        <v>180000</v>
      </c>
      <c r="I430" s="77">
        <v>43200</v>
      </c>
      <c r="J430" s="77">
        <v>0</v>
      </c>
      <c r="K430" s="188">
        <v>43200</v>
      </c>
      <c r="L430" s="77">
        <v>418290</v>
      </c>
      <c r="M430" s="77">
        <v>271600</v>
      </c>
      <c r="N430" s="77">
        <v>416000</v>
      </c>
      <c r="O430" s="77">
        <v>2290</v>
      </c>
      <c r="P430" s="77">
        <v>57490</v>
      </c>
      <c r="Q430" s="77">
        <v>55200</v>
      </c>
      <c r="R430" s="77">
        <v>0</v>
      </c>
      <c r="S430" s="188">
        <v>119720</v>
      </c>
      <c r="T430" s="188">
        <v>119720</v>
      </c>
      <c r="U430" s="77">
        <v>42295</v>
      </c>
      <c r="V430" s="77">
        <v>22525</v>
      </c>
      <c r="W430" s="77">
        <v>27374</v>
      </c>
      <c r="X430" s="77">
        <v>14921</v>
      </c>
      <c r="Y430" s="77">
        <v>19474</v>
      </c>
      <c r="Z430" s="77">
        <v>4553</v>
      </c>
      <c r="AA430" s="77">
        <v>0</v>
      </c>
      <c r="AB430" s="188">
        <v>8263</v>
      </c>
      <c r="AC430" s="188">
        <v>8263</v>
      </c>
      <c r="AD430" s="188">
        <v>0</v>
      </c>
      <c r="AE430" s="77">
        <v>330990</v>
      </c>
      <c r="AF430" s="77">
        <v>4629</v>
      </c>
      <c r="AG430" s="27">
        <v>0</v>
      </c>
      <c r="AH430" s="27">
        <v>0</v>
      </c>
      <c r="AI430" s="27">
        <v>0</v>
      </c>
      <c r="AJ430" s="27">
        <v>4629</v>
      </c>
      <c r="AK430" s="27">
        <v>0</v>
      </c>
      <c r="AL430" s="27">
        <v>0</v>
      </c>
      <c r="AM430" s="27">
        <f t="shared" si="6"/>
        <v>4629</v>
      </c>
      <c r="AN430" s="27">
        <v>0</v>
      </c>
      <c r="AO430" s="27">
        <v>0</v>
      </c>
      <c r="AP430" s="27">
        <v>38857</v>
      </c>
      <c r="AQ430" s="27">
        <v>0</v>
      </c>
      <c r="AR430" s="190">
        <v>38857</v>
      </c>
      <c r="AS430" s="190">
        <v>983345</v>
      </c>
      <c r="AT430" s="190">
        <v>383038</v>
      </c>
      <c r="AU430" s="190">
        <v>383038</v>
      </c>
    </row>
    <row r="431" spans="1:47" x14ac:dyDescent="0.2">
      <c r="A431" s="96" t="s">
        <v>1371</v>
      </c>
      <c r="B431" t="s">
        <v>1342</v>
      </c>
      <c r="C431" t="s">
        <v>1372</v>
      </c>
      <c r="D431" s="78">
        <v>8219</v>
      </c>
      <c r="E431" s="78">
        <v>0</v>
      </c>
      <c r="F431" s="82">
        <v>0</v>
      </c>
      <c r="G431" s="78">
        <v>159447</v>
      </c>
      <c r="H431" s="78">
        <v>112829</v>
      </c>
      <c r="I431" s="78">
        <v>46618</v>
      </c>
      <c r="J431" s="78">
        <v>46618</v>
      </c>
      <c r="K431" s="78">
        <v>0</v>
      </c>
      <c r="L431" s="78">
        <v>279890</v>
      </c>
      <c r="M431" s="78">
        <v>160420</v>
      </c>
      <c r="N431" s="78">
        <v>279890</v>
      </c>
      <c r="O431" s="78">
        <v>0</v>
      </c>
      <c r="P431" s="78">
        <v>43120</v>
      </c>
      <c r="Q431" s="78">
        <v>43120</v>
      </c>
      <c r="R431" s="78">
        <v>0</v>
      </c>
      <c r="S431" s="187">
        <v>65910</v>
      </c>
      <c r="T431" s="187">
        <v>65910</v>
      </c>
      <c r="U431" s="78">
        <v>29334</v>
      </c>
      <c r="V431" s="78">
        <v>13218</v>
      </c>
      <c r="W431" s="78">
        <v>29334</v>
      </c>
      <c r="X431" s="78">
        <v>0</v>
      </c>
      <c r="Y431" s="78">
        <v>3480</v>
      </c>
      <c r="Z431" s="78">
        <v>3480</v>
      </c>
      <c r="AA431" s="78">
        <v>0</v>
      </c>
      <c r="AB431" s="187">
        <v>2760</v>
      </c>
      <c r="AC431" s="187">
        <v>2760</v>
      </c>
      <c r="AD431" s="187">
        <v>0</v>
      </c>
      <c r="AE431" s="78">
        <v>205730</v>
      </c>
      <c r="AF431" s="78">
        <v>3669</v>
      </c>
      <c r="AG431" s="104">
        <v>0</v>
      </c>
      <c r="AH431" s="104">
        <v>0</v>
      </c>
      <c r="AI431" s="104">
        <v>0</v>
      </c>
      <c r="AJ431" s="104">
        <v>3669</v>
      </c>
      <c r="AK431" s="104">
        <v>0</v>
      </c>
      <c r="AL431" s="104">
        <v>0</v>
      </c>
      <c r="AM431" s="104">
        <f t="shared" si="6"/>
        <v>3669</v>
      </c>
      <c r="AN431" s="104">
        <v>0</v>
      </c>
      <c r="AO431" s="104">
        <v>0</v>
      </c>
      <c r="AP431" s="104">
        <v>27929</v>
      </c>
      <c r="AQ431" s="104">
        <v>27929</v>
      </c>
      <c r="AR431" s="104">
        <v>0</v>
      </c>
      <c r="AS431" s="189">
        <v>729821</v>
      </c>
      <c r="AT431" s="189">
        <v>299012</v>
      </c>
      <c r="AU431" s="189">
        <v>299012</v>
      </c>
    </row>
    <row r="432" spans="1:47" x14ac:dyDescent="0.2">
      <c r="A432" s="96" t="s">
        <v>1373</v>
      </c>
      <c r="B432" t="s">
        <v>1342</v>
      </c>
      <c r="C432" t="s">
        <v>1374</v>
      </c>
      <c r="D432" s="77">
        <v>8220</v>
      </c>
      <c r="E432" s="77">
        <v>0</v>
      </c>
      <c r="F432" s="77">
        <v>0</v>
      </c>
      <c r="G432" s="77">
        <v>339147</v>
      </c>
      <c r="H432" s="77">
        <v>339147</v>
      </c>
      <c r="I432" s="77">
        <v>0</v>
      </c>
      <c r="J432" s="77">
        <v>0</v>
      </c>
      <c r="K432" s="77">
        <v>0</v>
      </c>
      <c r="L432" s="77">
        <v>797960</v>
      </c>
      <c r="M432" s="77">
        <v>438310</v>
      </c>
      <c r="N432" s="77">
        <v>660000</v>
      </c>
      <c r="O432" s="77">
        <v>137960</v>
      </c>
      <c r="P432" s="77">
        <v>198410</v>
      </c>
      <c r="Q432" s="77">
        <v>60450</v>
      </c>
      <c r="R432" s="77">
        <v>0</v>
      </c>
      <c r="S432" s="188">
        <v>291030</v>
      </c>
      <c r="T432" s="188">
        <v>291030</v>
      </c>
      <c r="U432" s="77">
        <v>84888</v>
      </c>
      <c r="V432" s="77">
        <v>36066</v>
      </c>
      <c r="W432" s="77">
        <v>54462</v>
      </c>
      <c r="X432" s="77">
        <v>30426</v>
      </c>
      <c r="Y432" s="77">
        <v>35613</v>
      </c>
      <c r="Z432" s="77">
        <v>5187</v>
      </c>
      <c r="AA432" s="77">
        <v>0</v>
      </c>
      <c r="AB432" s="188">
        <v>14805</v>
      </c>
      <c r="AC432" s="188">
        <v>14805</v>
      </c>
      <c r="AD432" s="188">
        <v>0</v>
      </c>
      <c r="AE432" s="77">
        <v>523260</v>
      </c>
      <c r="AF432" s="77">
        <v>7829</v>
      </c>
      <c r="AG432" s="27">
        <v>0</v>
      </c>
      <c r="AH432" s="27">
        <v>0</v>
      </c>
      <c r="AI432" s="27">
        <v>0</v>
      </c>
      <c r="AJ432" s="27">
        <v>7829</v>
      </c>
      <c r="AK432" s="27">
        <v>0</v>
      </c>
      <c r="AL432" s="27">
        <v>0</v>
      </c>
      <c r="AM432" s="27">
        <f t="shared" si="6"/>
        <v>7829</v>
      </c>
      <c r="AN432" s="27">
        <v>0</v>
      </c>
      <c r="AO432" s="27">
        <v>0</v>
      </c>
      <c r="AP432" s="27">
        <v>58321</v>
      </c>
      <c r="AQ432" s="27">
        <v>58321</v>
      </c>
      <c r="AR432" s="27">
        <v>0</v>
      </c>
      <c r="AS432" s="190">
        <v>1567870</v>
      </c>
      <c r="AT432" s="190">
        <v>757953</v>
      </c>
      <c r="AU432" s="190">
        <v>757953</v>
      </c>
    </row>
    <row r="433" spans="1:47" x14ac:dyDescent="0.2">
      <c r="A433" s="96" t="s">
        <v>1375</v>
      </c>
      <c r="B433" t="s">
        <v>1342</v>
      </c>
      <c r="C433" t="s">
        <v>1376</v>
      </c>
      <c r="D433" s="78">
        <v>8221</v>
      </c>
      <c r="E433" s="78">
        <v>0</v>
      </c>
      <c r="F433" s="82">
        <v>0</v>
      </c>
      <c r="G433" s="78">
        <v>261739</v>
      </c>
      <c r="H433" s="78">
        <v>136500</v>
      </c>
      <c r="I433" s="78">
        <v>125239</v>
      </c>
      <c r="J433" s="78">
        <v>125239</v>
      </c>
      <c r="K433" s="78">
        <v>0</v>
      </c>
      <c r="L433" s="78">
        <v>532595</v>
      </c>
      <c r="M433" s="78">
        <v>306360</v>
      </c>
      <c r="N433" s="78">
        <v>352000</v>
      </c>
      <c r="O433" s="78">
        <v>180595</v>
      </c>
      <c r="P433" s="78">
        <v>253595</v>
      </c>
      <c r="Q433" s="78">
        <v>73000</v>
      </c>
      <c r="R433" s="78">
        <v>0</v>
      </c>
      <c r="S433" s="187">
        <v>166585</v>
      </c>
      <c r="T433" s="187">
        <v>166585</v>
      </c>
      <c r="U433" s="78">
        <v>55909</v>
      </c>
      <c r="V433" s="78">
        <v>25303</v>
      </c>
      <c r="W433" s="78">
        <v>16283</v>
      </c>
      <c r="X433" s="78">
        <v>39626</v>
      </c>
      <c r="Y433" s="78">
        <v>16831</v>
      </c>
      <c r="Z433" s="78">
        <v>6152</v>
      </c>
      <c r="AA433" s="78">
        <v>0</v>
      </c>
      <c r="AB433" s="78">
        <v>0</v>
      </c>
      <c r="AC433" s="187">
        <v>12173</v>
      </c>
      <c r="AD433" s="187">
        <v>0</v>
      </c>
      <c r="AE433" s="78">
        <v>385700</v>
      </c>
      <c r="AF433" s="78">
        <v>6069</v>
      </c>
      <c r="AG433" s="104">
        <v>0</v>
      </c>
      <c r="AH433" s="104">
        <v>0</v>
      </c>
      <c r="AI433" s="104">
        <v>0</v>
      </c>
      <c r="AJ433" s="104">
        <v>6069</v>
      </c>
      <c r="AK433" s="104">
        <v>0</v>
      </c>
      <c r="AL433" s="104">
        <v>0</v>
      </c>
      <c r="AM433" s="104">
        <f t="shared" si="6"/>
        <v>6069</v>
      </c>
      <c r="AN433" s="104">
        <v>0</v>
      </c>
      <c r="AO433" s="104">
        <v>0</v>
      </c>
      <c r="AP433" s="104">
        <v>45805</v>
      </c>
      <c r="AQ433" s="104">
        <v>0</v>
      </c>
      <c r="AR433" s="189">
        <v>45805</v>
      </c>
      <c r="AS433" s="189">
        <v>1198044</v>
      </c>
      <c r="AT433" s="189">
        <v>517688</v>
      </c>
      <c r="AU433" s="189">
        <v>517688</v>
      </c>
    </row>
    <row r="434" spans="1:47" x14ac:dyDescent="0.2">
      <c r="A434" s="96" t="s">
        <v>1377</v>
      </c>
      <c r="B434" t="s">
        <v>1342</v>
      </c>
      <c r="C434" t="s">
        <v>1378</v>
      </c>
      <c r="D434" s="77">
        <v>8222</v>
      </c>
      <c r="E434" s="77">
        <v>0</v>
      </c>
      <c r="F434" s="77">
        <v>0</v>
      </c>
      <c r="G434" s="77">
        <v>114603</v>
      </c>
      <c r="H434" s="77">
        <v>58930</v>
      </c>
      <c r="I434" s="77">
        <v>55673</v>
      </c>
      <c r="J434" s="77">
        <v>55673</v>
      </c>
      <c r="K434" s="77">
        <v>0</v>
      </c>
      <c r="L434" s="77">
        <v>264595</v>
      </c>
      <c r="M434" s="77">
        <v>174140</v>
      </c>
      <c r="N434" s="77">
        <v>239000</v>
      </c>
      <c r="O434" s="77">
        <v>25595</v>
      </c>
      <c r="P434" s="77">
        <v>55385</v>
      </c>
      <c r="Q434" s="77">
        <v>29790</v>
      </c>
      <c r="R434" s="77">
        <v>0</v>
      </c>
      <c r="S434" s="188">
        <v>58525</v>
      </c>
      <c r="T434" s="188">
        <v>58525</v>
      </c>
      <c r="U434" s="77">
        <v>26505</v>
      </c>
      <c r="V434" s="77">
        <v>14370</v>
      </c>
      <c r="W434" s="77">
        <v>22145</v>
      </c>
      <c r="X434" s="77">
        <v>4360</v>
      </c>
      <c r="Y434" s="77">
        <v>0</v>
      </c>
      <c r="Z434" s="77">
        <v>2551</v>
      </c>
      <c r="AA434" s="77">
        <v>0</v>
      </c>
      <c r="AB434" s="188">
        <v>10014</v>
      </c>
      <c r="AC434" s="188">
        <v>3103</v>
      </c>
      <c r="AD434" s="188">
        <v>0</v>
      </c>
      <c r="AE434" s="77">
        <v>215250</v>
      </c>
      <c r="AF434" s="77">
        <v>2949</v>
      </c>
      <c r="AG434" s="27">
        <v>0</v>
      </c>
      <c r="AH434" s="27">
        <v>0</v>
      </c>
      <c r="AI434" s="27">
        <v>0</v>
      </c>
      <c r="AJ434" s="27">
        <v>2949</v>
      </c>
      <c r="AK434" s="27">
        <v>0</v>
      </c>
      <c r="AL434" s="27">
        <v>0</v>
      </c>
      <c r="AM434" s="27">
        <f t="shared" si="6"/>
        <v>2949</v>
      </c>
      <c r="AN434" s="27">
        <v>0</v>
      </c>
      <c r="AO434" s="27">
        <v>0</v>
      </c>
      <c r="AP434" s="27">
        <v>20106</v>
      </c>
      <c r="AQ434" s="27">
        <v>0</v>
      </c>
      <c r="AR434" s="190">
        <v>20106</v>
      </c>
      <c r="AS434" s="190">
        <v>538787</v>
      </c>
      <c r="AT434" s="190">
        <v>234152</v>
      </c>
      <c r="AU434" s="190">
        <v>0</v>
      </c>
    </row>
    <row r="435" spans="1:47" x14ac:dyDescent="0.2">
      <c r="A435" s="96" t="s">
        <v>1379</v>
      </c>
      <c r="B435" t="s">
        <v>1342</v>
      </c>
      <c r="C435" t="s">
        <v>1380</v>
      </c>
      <c r="D435" s="78">
        <v>8223</v>
      </c>
      <c r="E435" s="78">
        <v>0</v>
      </c>
      <c r="F435" s="82">
        <v>0</v>
      </c>
      <c r="G435" s="78">
        <v>79612</v>
      </c>
      <c r="H435" s="78">
        <v>51254</v>
      </c>
      <c r="I435" s="78">
        <v>28358</v>
      </c>
      <c r="J435" s="78">
        <v>28358</v>
      </c>
      <c r="K435" s="78">
        <v>0</v>
      </c>
      <c r="L435" s="78">
        <v>102000</v>
      </c>
      <c r="M435" s="78">
        <v>65510</v>
      </c>
      <c r="N435" s="78">
        <v>98000</v>
      </c>
      <c r="O435" s="78">
        <v>4000</v>
      </c>
      <c r="P435" s="78">
        <v>17720</v>
      </c>
      <c r="Q435" s="78">
        <v>13720</v>
      </c>
      <c r="R435" s="78">
        <v>0</v>
      </c>
      <c r="S435" s="187">
        <v>26980</v>
      </c>
      <c r="T435" s="187">
        <v>26980</v>
      </c>
      <c r="U435" s="78">
        <v>10294</v>
      </c>
      <c r="V435" s="78">
        <v>5416</v>
      </c>
      <c r="W435" s="78">
        <v>4511</v>
      </c>
      <c r="X435" s="78">
        <v>5783</v>
      </c>
      <c r="Y435" s="78">
        <v>6943</v>
      </c>
      <c r="Z435" s="78">
        <v>1160</v>
      </c>
      <c r="AA435" s="78">
        <v>0</v>
      </c>
      <c r="AB435" s="187">
        <v>1601</v>
      </c>
      <c r="AC435" s="187">
        <v>1601</v>
      </c>
      <c r="AD435" s="187">
        <v>0</v>
      </c>
      <c r="AE435" s="78">
        <v>79580</v>
      </c>
      <c r="AF435" s="78">
        <v>1749</v>
      </c>
      <c r="AG435" s="104">
        <v>0</v>
      </c>
      <c r="AH435" s="104">
        <v>0</v>
      </c>
      <c r="AI435" s="104">
        <v>0</v>
      </c>
      <c r="AJ435" s="104">
        <v>1749</v>
      </c>
      <c r="AK435" s="104">
        <v>0</v>
      </c>
      <c r="AL435" s="104">
        <v>0</v>
      </c>
      <c r="AM435" s="104">
        <f t="shared" si="6"/>
        <v>1749</v>
      </c>
      <c r="AN435" s="104">
        <v>0</v>
      </c>
      <c r="AO435" s="104">
        <v>0</v>
      </c>
      <c r="AP435" s="104">
        <v>13728</v>
      </c>
      <c r="AQ435" s="104">
        <v>0</v>
      </c>
      <c r="AR435" s="189">
        <v>13728</v>
      </c>
      <c r="AS435" s="189">
        <v>327999</v>
      </c>
      <c r="AT435" s="189">
        <v>105392</v>
      </c>
      <c r="AU435" s="189">
        <v>17149</v>
      </c>
    </row>
    <row r="436" spans="1:47" x14ac:dyDescent="0.2">
      <c r="A436" s="96" t="s">
        <v>1381</v>
      </c>
      <c r="B436" t="s">
        <v>1342</v>
      </c>
      <c r="C436" t="s">
        <v>1382</v>
      </c>
      <c r="D436" s="77">
        <v>8224</v>
      </c>
      <c r="E436" s="77">
        <v>0</v>
      </c>
      <c r="F436" s="77">
        <v>0</v>
      </c>
      <c r="G436" s="77">
        <v>114097</v>
      </c>
      <c r="H436" s="77">
        <v>0</v>
      </c>
      <c r="I436" s="77">
        <v>114097</v>
      </c>
      <c r="J436" s="77">
        <v>89715</v>
      </c>
      <c r="K436" s="188">
        <v>24382</v>
      </c>
      <c r="L436" s="77">
        <v>193885</v>
      </c>
      <c r="M436" s="77">
        <v>92160</v>
      </c>
      <c r="N436" s="77">
        <v>136000</v>
      </c>
      <c r="O436" s="77">
        <v>57885</v>
      </c>
      <c r="P436" s="77">
        <v>80825</v>
      </c>
      <c r="Q436" s="77">
        <v>22940</v>
      </c>
      <c r="R436" s="77">
        <v>0</v>
      </c>
      <c r="S436" s="188">
        <v>62095</v>
      </c>
      <c r="T436" s="188">
        <v>62095</v>
      </c>
      <c r="U436" s="77">
        <v>21532</v>
      </c>
      <c r="V436" s="77">
        <v>7723</v>
      </c>
      <c r="W436" s="77">
        <v>2587</v>
      </c>
      <c r="X436" s="77">
        <v>18945</v>
      </c>
      <c r="Y436" s="77">
        <v>10979</v>
      </c>
      <c r="Z436" s="77">
        <v>1807</v>
      </c>
      <c r="AA436" s="77">
        <v>0</v>
      </c>
      <c r="AB436" s="77">
        <v>0</v>
      </c>
      <c r="AC436" s="188">
        <v>2721</v>
      </c>
      <c r="AD436" s="188">
        <v>0</v>
      </c>
      <c r="AE436" s="77">
        <v>116360</v>
      </c>
      <c r="AF436" s="77">
        <v>2949</v>
      </c>
      <c r="AG436" s="27">
        <v>0</v>
      </c>
      <c r="AH436" s="27">
        <v>0</v>
      </c>
      <c r="AI436" s="27">
        <v>0</v>
      </c>
      <c r="AJ436" s="27">
        <v>2949</v>
      </c>
      <c r="AK436" s="27">
        <v>0</v>
      </c>
      <c r="AL436" s="27">
        <v>0</v>
      </c>
      <c r="AM436" s="27">
        <f t="shared" si="6"/>
        <v>2949</v>
      </c>
      <c r="AN436" s="27">
        <v>0</v>
      </c>
      <c r="AO436" s="27">
        <v>0</v>
      </c>
      <c r="AP436" s="27">
        <v>20064</v>
      </c>
      <c r="AQ436" s="27">
        <v>0</v>
      </c>
      <c r="AR436" s="190">
        <v>20064</v>
      </c>
      <c r="AS436" s="190">
        <v>530120</v>
      </c>
      <c r="AT436" s="190">
        <v>234446</v>
      </c>
      <c r="AU436" s="190">
        <v>0</v>
      </c>
    </row>
    <row r="437" spans="1:47" x14ac:dyDescent="0.2">
      <c r="A437" s="96" t="s">
        <v>1383</v>
      </c>
      <c r="B437" t="s">
        <v>1342</v>
      </c>
      <c r="C437" t="s">
        <v>1384</v>
      </c>
      <c r="D437" s="78">
        <v>8225</v>
      </c>
      <c r="E437" s="78">
        <v>0</v>
      </c>
      <c r="F437" s="82">
        <v>0</v>
      </c>
      <c r="G437" s="78">
        <v>121914</v>
      </c>
      <c r="H437" s="78">
        <v>0</v>
      </c>
      <c r="I437" s="78">
        <v>121914</v>
      </c>
      <c r="J437" s="78">
        <v>121914</v>
      </c>
      <c r="K437" s="78">
        <v>0</v>
      </c>
      <c r="L437" s="78">
        <v>163660</v>
      </c>
      <c r="M437" s="78">
        <v>111810</v>
      </c>
      <c r="N437" s="78">
        <v>125000</v>
      </c>
      <c r="O437" s="78">
        <v>38660</v>
      </c>
      <c r="P437" s="78">
        <v>65730</v>
      </c>
      <c r="Q437" s="78">
        <v>27070</v>
      </c>
      <c r="R437" s="78">
        <v>0</v>
      </c>
      <c r="S437" s="187">
        <v>60300</v>
      </c>
      <c r="T437" s="187">
        <v>60300</v>
      </c>
      <c r="U437" s="78">
        <v>16166</v>
      </c>
      <c r="V437" s="78">
        <v>9233</v>
      </c>
      <c r="W437" s="78">
        <v>11622</v>
      </c>
      <c r="X437" s="78">
        <v>4544</v>
      </c>
      <c r="Y437" s="78">
        <v>6814</v>
      </c>
      <c r="Z437" s="78">
        <v>2270</v>
      </c>
      <c r="AA437" s="78">
        <v>0</v>
      </c>
      <c r="AB437" s="187">
        <v>2448</v>
      </c>
      <c r="AC437" s="187">
        <v>4380</v>
      </c>
      <c r="AD437" s="187">
        <v>0</v>
      </c>
      <c r="AE437" s="78">
        <v>138880</v>
      </c>
      <c r="AF437" s="78">
        <v>2229</v>
      </c>
      <c r="AG437" s="104">
        <v>0</v>
      </c>
      <c r="AH437" s="104">
        <v>0</v>
      </c>
      <c r="AI437" s="104">
        <v>0</v>
      </c>
      <c r="AJ437" s="104">
        <v>2229</v>
      </c>
      <c r="AK437" s="104">
        <v>0</v>
      </c>
      <c r="AL437" s="104">
        <v>0</v>
      </c>
      <c r="AM437" s="104">
        <f t="shared" si="6"/>
        <v>2229</v>
      </c>
      <c r="AN437" s="104">
        <v>0</v>
      </c>
      <c r="AO437" s="104">
        <v>0</v>
      </c>
      <c r="AP437" s="104">
        <v>20957</v>
      </c>
      <c r="AQ437" s="104">
        <v>20957</v>
      </c>
      <c r="AR437" s="104">
        <v>0</v>
      </c>
      <c r="AS437" s="189">
        <v>500359</v>
      </c>
      <c r="AT437" s="189">
        <v>151194</v>
      </c>
      <c r="AU437" s="189">
        <v>151194</v>
      </c>
    </row>
    <row r="438" spans="1:47" x14ac:dyDescent="0.2">
      <c r="A438" s="96" t="s">
        <v>1385</v>
      </c>
      <c r="B438" t="s">
        <v>1342</v>
      </c>
      <c r="C438" t="s">
        <v>1386</v>
      </c>
      <c r="D438" s="77">
        <v>8226</v>
      </c>
      <c r="E438" s="77">
        <v>0</v>
      </c>
      <c r="F438" s="77">
        <v>0</v>
      </c>
      <c r="G438" s="77">
        <v>125362</v>
      </c>
      <c r="H438" s="77">
        <v>71185</v>
      </c>
      <c r="I438" s="77">
        <v>54177</v>
      </c>
      <c r="J438" s="77">
        <v>54177</v>
      </c>
      <c r="K438" s="77">
        <v>0</v>
      </c>
      <c r="L438" s="77">
        <v>198800</v>
      </c>
      <c r="M438" s="77">
        <v>123560</v>
      </c>
      <c r="N438" s="77">
        <v>198800</v>
      </c>
      <c r="O438" s="77">
        <v>0</v>
      </c>
      <c r="P438" s="77">
        <v>22740</v>
      </c>
      <c r="Q438" s="77">
        <v>22740</v>
      </c>
      <c r="R438" s="77">
        <v>0</v>
      </c>
      <c r="S438" s="188">
        <v>89620</v>
      </c>
      <c r="T438" s="188">
        <v>89620</v>
      </c>
      <c r="U438" s="77">
        <v>20366</v>
      </c>
      <c r="V438" s="77">
        <v>10223</v>
      </c>
      <c r="W438" s="77">
        <v>20366</v>
      </c>
      <c r="X438" s="77">
        <v>0</v>
      </c>
      <c r="Y438" s="77">
        <v>0</v>
      </c>
      <c r="Z438" s="77">
        <v>1937</v>
      </c>
      <c r="AA438" s="77">
        <v>0</v>
      </c>
      <c r="AB438" s="77">
        <v>0</v>
      </c>
      <c r="AC438" s="188">
        <v>7042</v>
      </c>
      <c r="AD438" s="188">
        <v>0</v>
      </c>
      <c r="AE438" s="77">
        <v>152450</v>
      </c>
      <c r="AF438" s="77">
        <v>2469</v>
      </c>
      <c r="AG438" s="27">
        <v>0</v>
      </c>
      <c r="AH438" s="27">
        <v>0</v>
      </c>
      <c r="AI438" s="27">
        <v>0</v>
      </c>
      <c r="AJ438" s="27">
        <v>2469</v>
      </c>
      <c r="AK438" s="27">
        <v>0</v>
      </c>
      <c r="AL438" s="27">
        <v>0</v>
      </c>
      <c r="AM438" s="27">
        <f t="shared" si="6"/>
        <v>2469</v>
      </c>
      <c r="AN438" s="27">
        <v>0</v>
      </c>
      <c r="AO438" s="27">
        <v>0</v>
      </c>
      <c r="AP438" s="27">
        <v>21774</v>
      </c>
      <c r="AQ438" s="27">
        <v>21774</v>
      </c>
      <c r="AR438" s="27">
        <v>0</v>
      </c>
      <c r="AS438" s="190">
        <v>547666</v>
      </c>
      <c r="AT438" s="190">
        <v>200788</v>
      </c>
      <c r="AU438" s="190">
        <v>0</v>
      </c>
    </row>
    <row r="439" spans="1:47" x14ac:dyDescent="0.2">
      <c r="A439" s="96" t="s">
        <v>1387</v>
      </c>
      <c r="B439" t="s">
        <v>1342</v>
      </c>
      <c r="C439" t="s">
        <v>1388</v>
      </c>
      <c r="D439" s="78">
        <v>8227</v>
      </c>
      <c r="E439" s="78">
        <v>0</v>
      </c>
      <c r="F439" s="82">
        <v>0</v>
      </c>
      <c r="G439" s="78">
        <v>233666</v>
      </c>
      <c r="H439" s="78">
        <v>0</v>
      </c>
      <c r="I439" s="78">
        <v>233666</v>
      </c>
      <c r="J439" s="78">
        <v>233666</v>
      </c>
      <c r="K439" s="78">
        <v>0</v>
      </c>
      <c r="L439" s="78">
        <v>360365</v>
      </c>
      <c r="M439" s="78">
        <v>219650</v>
      </c>
      <c r="N439" s="78">
        <v>240000</v>
      </c>
      <c r="O439" s="78">
        <v>120365</v>
      </c>
      <c r="P439" s="78">
        <v>173335</v>
      </c>
      <c r="Q439" s="78">
        <v>52970</v>
      </c>
      <c r="R439" s="78">
        <v>0</v>
      </c>
      <c r="S439" s="187">
        <v>115105</v>
      </c>
      <c r="T439" s="187">
        <v>115105</v>
      </c>
      <c r="U439" s="78">
        <v>37080</v>
      </c>
      <c r="V439" s="78">
        <v>18126</v>
      </c>
      <c r="W439" s="78">
        <v>950</v>
      </c>
      <c r="X439" s="78">
        <v>36130</v>
      </c>
      <c r="Y439" s="78">
        <v>40567</v>
      </c>
      <c r="Z439" s="78">
        <v>4437</v>
      </c>
      <c r="AA439" s="78">
        <v>0</v>
      </c>
      <c r="AB439" s="187">
        <v>3462</v>
      </c>
      <c r="AC439" s="187">
        <v>8655</v>
      </c>
      <c r="AD439" s="187">
        <v>0</v>
      </c>
      <c r="AE439" s="78">
        <v>272620</v>
      </c>
      <c r="AF439" s="78">
        <v>4149</v>
      </c>
      <c r="AG439" s="104">
        <v>0</v>
      </c>
      <c r="AH439" s="104">
        <v>0</v>
      </c>
      <c r="AI439" s="104">
        <v>0</v>
      </c>
      <c r="AJ439" s="104">
        <v>4149</v>
      </c>
      <c r="AK439" s="104">
        <v>0</v>
      </c>
      <c r="AL439" s="104">
        <v>0</v>
      </c>
      <c r="AM439" s="104">
        <f t="shared" si="6"/>
        <v>4149</v>
      </c>
      <c r="AN439" s="104">
        <v>0</v>
      </c>
      <c r="AO439" s="104">
        <v>0</v>
      </c>
      <c r="AP439" s="104">
        <v>40494</v>
      </c>
      <c r="AQ439" s="104">
        <v>0</v>
      </c>
      <c r="AR439" s="189">
        <v>40494</v>
      </c>
      <c r="AS439" s="189">
        <v>997441</v>
      </c>
      <c r="AT439" s="189">
        <v>350143</v>
      </c>
      <c r="AU439" s="189">
        <v>350143</v>
      </c>
    </row>
    <row r="440" spans="1:47" x14ac:dyDescent="0.2">
      <c r="A440" s="96" t="s">
        <v>1389</v>
      </c>
      <c r="B440" t="s">
        <v>1342</v>
      </c>
      <c r="C440" t="s">
        <v>1390</v>
      </c>
      <c r="D440" s="77">
        <v>8228</v>
      </c>
      <c r="E440" s="77">
        <v>0</v>
      </c>
      <c r="F440" s="77">
        <v>0</v>
      </c>
      <c r="G440" s="77">
        <v>127417</v>
      </c>
      <c r="H440" s="77">
        <v>0</v>
      </c>
      <c r="I440" s="77">
        <v>127417</v>
      </c>
      <c r="J440" s="77">
        <v>127417</v>
      </c>
      <c r="K440" s="77">
        <v>0</v>
      </c>
      <c r="L440" s="77">
        <v>170590</v>
      </c>
      <c r="M440" s="77">
        <v>97760</v>
      </c>
      <c r="N440" s="77">
        <v>143920</v>
      </c>
      <c r="O440" s="77">
        <v>26670</v>
      </c>
      <c r="P440" s="77">
        <v>48130</v>
      </c>
      <c r="Q440" s="77">
        <v>21460</v>
      </c>
      <c r="R440" s="77">
        <v>0</v>
      </c>
      <c r="S440" s="188">
        <v>66030</v>
      </c>
      <c r="T440" s="188">
        <v>66030</v>
      </c>
      <c r="U440" s="77">
        <v>17925</v>
      </c>
      <c r="V440" s="77">
        <v>8118</v>
      </c>
      <c r="W440" s="77">
        <v>7709</v>
      </c>
      <c r="X440" s="77">
        <v>10216</v>
      </c>
      <c r="Y440" s="77">
        <v>9293</v>
      </c>
      <c r="Z440" s="77">
        <v>1725</v>
      </c>
      <c r="AA440" s="77">
        <v>0</v>
      </c>
      <c r="AB440" s="77">
        <v>0</v>
      </c>
      <c r="AC440" s="188">
        <v>4531</v>
      </c>
      <c r="AD440" s="188">
        <v>0</v>
      </c>
      <c r="AE440" s="77">
        <v>126420</v>
      </c>
      <c r="AF440" s="77">
        <v>2229</v>
      </c>
      <c r="AG440" s="27">
        <v>0</v>
      </c>
      <c r="AH440" s="27">
        <v>0</v>
      </c>
      <c r="AI440" s="27">
        <v>0</v>
      </c>
      <c r="AJ440" s="27">
        <v>2229</v>
      </c>
      <c r="AK440" s="27">
        <v>0</v>
      </c>
      <c r="AL440" s="27">
        <v>0</v>
      </c>
      <c r="AM440" s="27">
        <f t="shared" si="6"/>
        <v>2229</v>
      </c>
      <c r="AN440" s="27">
        <v>0</v>
      </c>
      <c r="AO440" s="27">
        <v>0</v>
      </c>
      <c r="AP440" s="27">
        <v>21954</v>
      </c>
      <c r="AQ440" s="27">
        <v>21954</v>
      </c>
      <c r="AR440" s="27">
        <v>0</v>
      </c>
      <c r="AS440" s="190">
        <v>530837</v>
      </c>
      <c r="AT440" s="190">
        <v>174223</v>
      </c>
      <c r="AU440" s="190">
        <v>7946</v>
      </c>
    </row>
    <row r="441" spans="1:47" x14ac:dyDescent="0.2">
      <c r="A441" s="96" t="s">
        <v>1391</v>
      </c>
      <c r="B441" t="s">
        <v>1342</v>
      </c>
      <c r="C441" t="s">
        <v>1392</v>
      </c>
      <c r="D441" s="78">
        <v>8229</v>
      </c>
      <c r="E441" s="78">
        <v>0</v>
      </c>
      <c r="F441" s="82">
        <v>0</v>
      </c>
      <c r="G441" s="78">
        <v>114189</v>
      </c>
      <c r="H441" s="78">
        <v>0</v>
      </c>
      <c r="I441" s="78">
        <v>114189</v>
      </c>
      <c r="J441" s="78">
        <v>114189</v>
      </c>
      <c r="K441" s="78">
        <v>0</v>
      </c>
      <c r="L441" s="78">
        <v>141565</v>
      </c>
      <c r="M441" s="78">
        <v>89750</v>
      </c>
      <c r="N441" s="78">
        <v>95100</v>
      </c>
      <c r="O441" s="78">
        <v>46465</v>
      </c>
      <c r="P441" s="78">
        <v>64205</v>
      </c>
      <c r="Q441" s="78">
        <v>17740</v>
      </c>
      <c r="R441" s="78">
        <v>0</v>
      </c>
      <c r="S441" s="187">
        <v>51665</v>
      </c>
      <c r="T441" s="187">
        <v>51665</v>
      </c>
      <c r="U441" s="78">
        <v>14334</v>
      </c>
      <c r="V441" s="78">
        <v>7401</v>
      </c>
      <c r="W441" s="78">
        <v>5120</v>
      </c>
      <c r="X441" s="78">
        <v>9214</v>
      </c>
      <c r="Y441" s="78">
        <v>4160</v>
      </c>
      <c r="Z441" s="78">
        <v>1505</v>
      </c>
      <c r="AA441" s="78">
        <v>0</v>
      </c>
      <c r="AB441" s="187">
        <v>1978</v>
      </c>
      <c r="AC441" s="187">
        <v>3657</v>
      </c>
      <c r="AD441" s="187">
        <v>0</v>
      </c>
      <c r="AE441" s="78">
        <v>108030</v>
      </c>
      <c r="AF441" s="78">
        <v>2229</v>
      </c>
      <c r="AG441" s="104">
        <v>0</v>
      </c>
      <c r="AH441" s="104">
        <v>0</v>
      </c>
      <c r="AI441" s="104">
        <v>0</v>
      </c>
      <c r="AJ441" s="104">
        <v>2229</v>
      </c>
      <c r="AK441" s="104">
        <v>0</v>
      </c>
      <c r="AL441" s="104">
        <v>0</v>
      </c>
      <c r="AM441" s="104">
        <f t="shared" si="6"/>
        <v>2229</v>
      </c>
      <c r="AN441" s="104">
        <v>0</v>
      </c>
      <c r="AO441" s="104">
        <v>0</v>
      </c>
      <c r="AP441" s="104">
        <v>19643</v>
      </c>
      <c r="AQ441" s="104">
        <v>19643</v>
      </c>
      <c r="AR441" s="104">
        <v>0</v>
      </c>
      <c r="AS441" s="189">
        <v>463143</v>
      </c>
      <c r="AT441" s="189">
        <v>137828</v>
      </c>
      <c r="AU441" s="189">
        <v>137828</v>
      </c>
    </row>
    <row r="442" spans="1:47" x14ac:dyDescent="0.2">
      <c r="A442" s="96" t="s">
        <v>1393</v>
      </c>
      <c r="B442" t="s">
        <v>1342</v>
      </c>
      <c r="C442" t="s">
        <v>1394</v>
      </c>
      <c r="D442" s="77">
        <v>8230</v>
      </c>
      <c r="E442" s="77">
        <v>0</v>
      </c>
      <c r="F442" s="77">
        <v>0</v>
      </c>
      <c r="G442" s="77">
        <v>105609</v>
      </c>
      <c r="H442" s="77">
        <v>54657</v>
      </c>
      <c r="I442" s="77">
        <v>50952</v>
      </c>
      <c r="J442" s="77">
        <v>50952</v>
      </c>
      <c r="K442" s="77">
        <v>0</v>
      </c>
      <c r="L442" s="77">
        <v>148040</v>
      </c>
      <c r="M442" s="77">
        <v>90910</v>
      </c>
      <c r="N442" s="77">
        <v>0</v>
      </c>
      <c r="O442" s="77">
        <v>148040</v>
      </c>
      <c r="P442" s="77">
        <v>163210</v>
      </c>
      <c r="Q442" s="77">
        <v>15170</v>
      </c>
      <c r="R442" s="77">
        <v>0</v>
      </c>
      <c r="S442" s="188">
        <v>63570</v>
      </c>
      <c r="T442" s="188">
        <v>63570</v>
      </c>
      <c r="U442" s="77">
        <v>15232</v>
      </c>
      <c r="V442" s="77">
        <v>7516</v>
      </c>
      <c r="W442" s="77">
        <v>1080</v>
      </c>
      <c r="X442" s="77">
        <v>14152</v>
      </c>
      <c r="Y442" s="77">
        <v>7306</v>
      </c>
      <c r="Z442" s="77">
        <v>1267</v>
      </c>
      <c r="AA442" s="77">
        <v>0</v>
      </c>
      <c r="AB442" s="77">
        <v>0</v>
      </c>
      <c r="AC442" s="188">
        <v>4072</v>
      </c>
      <c r="AD442" s="188">
        <v>0</v>
      </c>
      <c r="AE442" s="77">
        <v>114580</v>
      </c>
      <c r="AF442" s="77">
        <v>2469</v>
      </c>
      <c r="AG442" s="27">
        <v>0</v>
      </c>
      <c r="AH442" s="27">
        <v>0</v>
      </c>
      <c r="AI442" s="27">
        <v>0</v>
      </c>
      <c r="AJ442" s="27">
        <v>2469</v>
      </c>
      <c r="AK442" s="27">
        <v>0</v>
      </c>
      <c r="AL442" s="27">
        <v>0</v>
      </c>
      <c r="AM442" s="27">
        <f t="shared" si="6"/>
        <v>2469</v>
      </c>
      <c r="AN442" s="27">
        <v>0</v>
      </c>
      <c r="AO442" s="27">
        <v>0</v>
      </c>
      <c r="AP442" s="27">
        <v>18218</v>
      </c>
      <c r="AQ442" s="27">
        <v>18218</v>
      </c>
      <c r="AR442" s="27">
        <v>0</v>
      </c>
      <c r="AS442" s="190">
        <v>441438</v>
      </c>
      <c r="AT442" s="190">
        <v>137961</v>
      </c>
      <c r="AU442" s="190">
        <v>24342</v>
      </c>
    </row>
    <row r="443" spans="1:47" x14ac:dyDescent="0.2">
      <c r="A443" s="96" t="s">
        <v>1395</v>
      </c>
      <c r="B443" t="s">
        <v>1342</v>
      </c>
      <c r="C443" t="s">
        <v>1396</v>
      </c>
      <c r="D443" s="78">
        <v>8231</v>
      </c>
      <c r="E443" s="78">
        <v>0</v>
      </c>
      <c r="F443" s="82">
        <v>0</v>
      </c>
      <c r="G443" s="78">
        <v>119838</v>
      </c>
      <c r="H443" s="78">
        <v>0</v>
      </c>
      <c r="I443" s="78">
        <v>119838</v>
      </c>
      <c r="J443" s="78">
        <v>119838</v>
      </c>
      <c r="K443" s="78">
        <v>0</v>
      </c>
      <c r="L443" s="78">
        <v>139000</v>
      </c>
      <c r="M443" s="78">
        <v>86380</v>
      </c>
      <c r="N443" s="78">
        <v>138000</v>
      </c>
      <c r="O443" s="78">
        <v>1000</v>
      </c>
      <c r="P443" s="78">
        <v>21370</v>
      </c>
      <c r="Q443" s="78">
        <v>20370</v>
      </c>
      <c r="R443" s="78">
        <v>0</v>
      </c>
      <c r="S443" s="187">
        <v>53310</v>
      </c>
      <c r="T443" s="187">
        <v>53310</v>
      </c>
      <c r="U443" s="78">
        <v>14193</v>
      </c>
      <c r="V443" s="78">
        <v>7140</v>
      </c>
      <c r="W443" s="78">
        <v>6065</v>
      </c>
      <c r="X443" s="78">
        <v>8128</v>
      </c>
      <c r="Y443" s="78">
        <v>9856</v>
      </c>
      <c r="Z443" s="78">
        <v>1728</v>
      </c>
      <c r="AA443" s="78">
        <v>0</v>
      </c>
      <c r="AB443" s="187">
        <v>3223</v>
      </c>
      <c r="AC443" s="187">
        <v>3909</v>
      </c>
      <c r="AD443" s="187">
        <v>0</v>
      </c>
      <c r="AE443" s="78">
        <v>107510</v>
      </c>
      <c r="AF443" s="78">
        <v>2229</v>
      </c>
      <c r="AG443" s="104">
        <v>0</v>
      </c>
      <c r="AH443" s="104">
        <v>0</v>
      </c>
      <c r="AI443" s="104">
        <v>0</v>
      </c>
      <c r="AJ443" s="104">
        <v>2229</v>
      </c>
      <c r="AK443" s="104">
        <v>0</v>
      </c>
      <c r="AL443" s="104">
        <v>0</v>
      </c>
      <c r="AM443" s="104">
        <f t="shared" si="6"/>
        <v>2229</v>
      </c>
      <c r="AN443" s="104">
        <v>0</v>
      </c>
      <c r="AO443" s="104">
        <v>0</v>
      </c>
      <c r="AP443" s="104">
        <v>20609</v>
      </c>
      <c r="AQ443" s="104">
        <v>0</v>
      </c>
      <c r="AR443" s="189">
        <v>20609</v>
      </c>
      <c r="AS443" s="189">
        <v>493642</v>
      </c>
      <c r="AT443" s="189">
        <v>145677</v>
      </c>
      <c r="AU443" s="189">
        <v>145677</v>
      </c>
    </row>
    <row r="444" spans="1:47" x14ac:dyDescent="0.2">
      <c r="A444" s="96" t="s">
        <v>1397</v>
      </c>
      <c r="B444" t="s">
        <v>1342</v>
      </c>
      <c r="C444" t="s">
        <v>1398</v>
      </c>
      <c r="D444" s="77">
        <v>8232</v>
      </c>
      <c r="E444" s="77">
        <v>0</v>
      </c>
      <c r="F444" s="77">
        <v>0</v>
      </c>
      <c r="G444" s="77">
        <v>114001</v>
      </c>
      <c r="H444" s="77">
        <v>114001</v>
      </c>
      <c r="I444" s="77">
        <v>0</v>
      </c>
      <c r="J444" s="77">
        <v>0</v>
      </c>
      <c r="K444" s="77">
        <v>0</v>
      </c>
      <c r="L444" s="77">
        <v>336640</v>
      </c>
      <c r="M444" s="77">
        <v>200100</v>
      </c>
      <c r="N444" s="77">
        <v>166000</v>
      </c>
      <c r="O444" s="77">
        <v>170640</v>
      </c>
      <c r="P444" s="77">
        <v>213540</v>
      </c>
      <c r="Q444" s="77">
        <v>42900</v>
      </c>
      <c r="R444" s="77">
        <v>0</v>
      </c>
      <c r="S444" s="188">
        <v>123140</v>
      </c>
      <c r="T444" s="188">
        <v>123140</v>
      </c>
      <c r="U444" s="77">
        <v>34935</v>
      </c>
      <c r="V444" s="77">
        <v>16488</v>
      </c>
      <c r="W444" s="77">
        <v>1074</v>
      </c>
      <c r="X444" s="77">
        <v>33861</v>
      </c>
      <c r="Y444" s="77">
        <v>24112</v>
      </c>
      <c r="Z444" s="77">
        <v>3580</v>
      </c>
      <c r="AA444" s="77">
        <v>0</v>
      </c>
      <c r="AB444" s="188">
        <v>4395</v>
      </c>
      <c r="AC444" s="188">
        <v>7831</v>
      </c>
      <c r="AD444" s="188">
        <v>0</v>
      </c>
      <c r="AE444" s="77">
        <v>245820</v>
      </c>
      <c r="AF444" s="77">
        <v>3909</v>
      </c>
      <c r="AG444" s="27">
        <v>0</v>
      </c>
      <c r="AH444" s="27">
        <v>0</v>
      </c>
      <c r="AI444" s="27">
        <v>0</v>
      </c>
      <c r="AJ444" s="27">
        <v>3909</v>
      </c>
      <c r="AK444" s="27">
        <v>0</v>
      </c>
      <c r="AL444" s="27">
        <v>0</v>
      </c>
      <c r="AM444" s="27">
        <f t="shared" si="6"/>
        <v>3909</v>
      </c>
      <c r="AN444" s="27">
        <v>0</v>
      </c>
      <c r="AO444" s="27">
        <v>0</v>
      </c>
      <c r="AP444" s="27">
        <v>20258</v>
      </c>
      <c r="AQ444" s="27">
        <v>20258</v>
      </c>
      <c r="AR444" s="27">
        <v>0</v>
      </c>
      <c r="AS444" s="190">
        <v>542863</v>
      </c>
      <c r="AT444" s="190">
        <v>263272</v>
      </c>
      <c r="AU444" s="190">
        <v>263272</v>
      </c>
    </row>
    <row r="445" spans="1:47" x14ac:dyDescent="0.2">
      <c r="A445" s="96" t="s">
        <v>1399</v>
      </c>
      <c r="B445" t="s">
        <v>1342</v>
      </c>
      <c r="C445" t="s">
        <v>1400</v>
      </c>
      <c r="D445" s="78">
        <v>8233</v>
      </c>
      <c r="E445" s="78">
        <v>0</v>
      </c>
      <c r="F445" s="82">
        <v>0</v>
      </c>
      <c r="G445" s="78">
        <v>104108</v>
      </c>
      <c r="H445" s="78">
        <v>0</v>
      </c>
      <c r="I445" s="78">
        <v>104108</v>
      </c>
      <c r="J445" s="78">
        <v>104108</v>
      </c>
      <c r="K445" s="78">
        <v>0</v>
      </c>
      <c r="L445" s="78">
        <v>109110</v>
      </c>
      <c r="M445" s="78">
        <v>67200</v>
      </c>
      <c r="N445" s="78">
        <v>20000</v>
      </c>
      <c r="O445" s="78">
        <v>89110</v>
      </c>
      <c r="P445" s="78">
        <v>94870</v>
      </c>
      <c r="Q445" s="78">
        <v>5760</v>
      </c>
      <c r="R445" s="78">
        <v>0</v>
      </c>
      <c r="S445" s="187">
        <v>44660</v>
      </c>
      <c r="T445" s="187">
        <v>44660</v>
      </c>
      <c r="U445" s="78">
        <v>11193</v>
      </c>
      <c r="V445" s="78">
        <v>5598</v>
      </c>
      <c r="W445" s="78">
        <v>1076</v>
      </c>
      <c r="X445" s="78">
        <v>10117</v>
      </c>
      <c r="Y445" s="78">
        <v>10599</v>
      </c>
      <c r="Z445" s="78">
        <v>482</v>
      </c>
      <c r="AA445" s="78">
        <v>0</v>
      </c>
      <c r="AB445" s="187">
        <v>2541</v>
      </c>
      <c r="AC445" s="187">
        <v>2541</v>
      </c>
      <c r="AD445" s="187">
        <v>0</v>
      </c>
      <c r="AE445" s="78">
        <v>86070</v>
      </c>
      <c r="AF445" s="78">
        <v>1989</v>
      </c>
      <c r="AG445" s="104">
        <v>0</v>
      </c>
      <c r="AH445" s="104">
        <v>0</v>
      </c>
      <c r="AI445" s="104">
        <v>0</v>
      </c>
      <c r="AJ445" s="104">
        <v>1989</v>
      </c>
      <c r="AK445" s="104">
        <v>0</v>
      </c>
      <c r="AL445" s="104">
        <v>0</v>
      </c>
      <c r="AM445" s="104">
        <f t="shared" si="6"/>
        <v>1989</v>
      </c>
      <c r="AN445" s="104">
        <v>0</v>
      </c>
      <c r="AO445" s="104">
        <v>0</v>
      </c>
      <c r="AP445" s="104">
        <v>17852</v>
      </c>
      <c r="AQ445" s="104">
        <v>17852</v>
      </c>
      <c r="AR445" s="104">
        <v>0</v>
      </c>
      <c r="AS445" s="189">
        <v>430400</v>
      </c>
      <c r="AT445" s="189">
        <v>120096</v>
      </c>
      <c r="AU445" s="189">
        <v>120096</v>
      </c>
    </row>
    <row r="446" spans="1:47" x14ac:dyDescent="0.2">
      <c r="A446" s="96" t="s">
        <v>1401</v>
      </c>
      <c r="B446" t="s">
        <v>1342</v>
      </c>
      <c r="C446" t="s">
        <v>1402</v>
      </c>
      <c r="D446" s="77">
        <v>8234</v>
      </c>
      <c r="E446" s="77">
        <v>0</v>
      </c>
      <c r="F446" s="77">
        <v>0</v>
      </c>
      <c r="G446" s="77">
        <v>124931</v>
      </c>
      <c r="H446" s="77">
        <v>95400</v>
      </c>
      <c r="I446" s="77">
        <v>29531</v>
      </c>
      <c r="J446" s="77">
        <v>29531</v>
      </c>
      <c r="K446" s="77">
        <v>0</v>
      </c>
      <c r="L446" s="77">
        <v>202905</v>
      </c>
      <c r="M446" s="77">
        <v>141520</v>
      </c>
      <c r="N446" s="77">
        <v>190000</v>
      </c>
      <c r="O446" s="77">
        <v>12905</v>
      </c>
      <c r="P446" s="77">
        <v>27965</v>
      </c>
      <c r="Q446" s="77">
        <v>15060</v>
      </c>
      <c r="R446" s="77">
        <v>0</v>
      </c>
      <c r="S446" s="188">
        <v>62185</v>
      </c>
      <c r="T446" s="188">
        <v>62185</v>
      </c>
      <c r="U446" s="77">
        <v>19908</v>
      </c>
      <c r="V446" s="77">
        <v>11688</v>
      </c>
      <c r="W446" s="77">
        <v>7701</v>
      </c>
      <c r="X446" s="77">
        <v>12207</v>
      </c>
      <c r="Y446" s="77">
        <v>7573</v>
      </c>
      <c r="Z446" s="77">
        <v>1290</v>
      </c>
      <c r="AA446" s="77">
        <v>0</v>
      </c>
      <c r="AB446" s="77">
        <v>0</v>
      </c>
      <c r="AC446" s="188">
        <v>4796</v>
      </c>
      <c r="AD446" s="188">
        <v>0</v>
      </c>
      <c r="AE446" s="77">
        <v>158480</v>
      </c>
      <c r="AF446" s="77">
        <v>2709</v>
      </c>
      <c r="AG446" s="27">
        <v>0</v>
      </c>
      <c r="AH446" s="27">
        <v>0</v>
      </c>
      <c r="AI446" s="27">
        <v>0</v>
      </c>
      <c r="AJ446" s="27">
        <v>2709</v>
      </c>
      <c r="AK446" s="27">
        <v>0</v>
      </c>
      <c r="AL446" s="27">
        <v>0</v>
      </c>
      <c r="AM446" s="27">
        <f t="shared" si="6"/>
        <v>2709</v>
      </c>
      <c r="AN446" s="27">
        <v>0</v>
      </c>
      <c r="AO446" s="27">
        <v>0</v>
      </c>
      <c r="AP446" s="27">
        <v>21560</v>
      </c>
      <c r="AQ446" s="27">
        <v>0</v>
      </c>
      <c r="AR446" s="190">
        <v>21560</v>
      </c>
      <c r="AS446" s="190">
        <v>531636</v>
      </c>
      <c r="AT446" s="190">
        <v>168972</v>
      </c>
      <c r="AU446" s="190">
        <v>168972</v>
      </c>
    </row>
    <row r="447" spans="1:47" x14ac:dyDescent="0.2">
      <c r="A447" s="96" t="s">
        <v>1403</v>
      </c>
      <c r="B447" t="s">
        <v>1342</v>
      </c>
      <c r="C447" t="s">
        <v>1404</v>
      </c>
      <c r="D447" s="78">
        <v>8235</v>
      </c>
      <c r="E447" s="78">
        <v>0</v>
      </c>
      <c r="F447" s="82">
        <v>0</v>
      </c>
      <c r="G447" s="78">
        <v>103089</v>
      </c>
      <c r="H447" s="78">
        <v>0</v>
      </c>
      <c r="I447" s="78">
        <v>103089</v>
      </c>
      <c r="J447" s="78">
        <v>0</v>
      </c>
      <c r="K447" s="187">
        <v>103089</v>
      </c>
      <c r="L447" s="78">
        <v>155925</v>
      </c>
      <c r="M447" s="78">
        <v>82450</v>
      </c>
      <c r="N447" s="78">
        <v>139000</v>
      </c>
      <c r="O447" s="78">
        <v>16925</v>
      </c>
      <c r="P447" s="78">
        <v>35315</v>
      </c>
      <c r="Q447" s="78">
        <v>18390</v>
      </c>
      <c r="R447" s="78">
        <v>0</v>
      </c>
      <c r="S447" s="187">
        <v>55325</v>
      </c>
      <c r="T447" s="187">
        <v>55325</v>
      </c>
      <c r="U447" s="78">
        <v>16789</v>
      </c>
      <c r="V447" s="78">
        <v>6826</v>
      </c>
      <c r="W447" s="78">
        <v>3000</v>
      </c>
      <c r="X447" s="78">
        <v>13789</v>
      </c>
      <c r="Y447" s="78">
        <v>15218</v>
      </c>
      <c r="Z447" s="78">
        <v>1429</v>
      </c>
      <c r="AA447" s="78">
        <v>0</v>
      </c>
      <c r="AB447" s="187">
        <v>3073</v>
      </c>
      <c r="AC447" s="187">
        <v>3073</v>
      </c>
      <c r="AD447" s="187">
        <v>0</v>
      </c>
      <c r="AE447" s="78">
        <v>103090</v>
      </c>
      <c r="AF447" s="78">
        <v>2709</v>
      </c>
      <c r="AG447" s="104">
        <v>0</v>
      </c>
      <c r="AH447" s="104">
        <v>0</v>
      </c>
      <c r="AI447" s="104">
        <v>0</v>
      </c>
      <c r="AJ447" s="104">
        <v>2709</v>
      </c>
      <c r="AK447" s="104">
        <v>0</v>
      </c>
      <c r="AL447" s="104">
        <v>0</v>
      </c>
      <c r="AM447" s="104">
        <f t="shared" si="6"/>
        <v>2709</v>
      </c>
      <c r="AN447" s="104">
        <v>0</v>
      </c>
      <c r="AO447" s="104">
        <v>0</v>
      </c>
      <c r="AP447" s="104">
        <v>17649</v>
      </c>
      <c r="AQ447" s="104">
        <v>0</v>
      </c>
      <c r="AR447" s="189">
        <v>17649</v>
      </c>
      <c r="AS447" s="189">
        <v>451053</v>
      </c>
      <c r="AT447" s="189">
        <v>182626</v>
      </c>
      <c r="AU447" s="189">
        <v>0</v>
      </c>
    </row>
    <row r="448" spans="1:47" x14ac:dyDescent="0.2">
      <c r="A448" s="96" t="s">
        <v>1405</v>
      </c>
      <c r="B448" t="s">
        <v>1342</v>
      </c>
      <c r="C448" t="s">
        <v>1406</v>
      </c>
      <c r="D448" s="77">
        <v>8236</v>
      </c>
      <c r="E448" s="77">
        <v>0</v>
      </c>
      <c r="F448" s="77">
        <v>0</v>
      </c>
      <c r="G448" s="77">
        <v>119459</v>
      </c>
      <c r="H448" s="77">
        <v>0</v>
      </c>
      <c r="I448" s="77">
        <v>119459</v>
      </c>
      <c r="J448" s="77">
        <v>119459</v>
      </c>
      <c r="K448" s="77">
        <v>0</v>
      </c>
      <c r="L448" s="77">
        <v>177205</v>
      </c>
      <c r="M448" s="77">
        <v>109030</v>
      </c>
      <c r="N448" s="77">
        <v>177205</v>
      </c>
      <c r="O448" s="77">
        <v>0</v>
      </c>
      <c r="P448" s="77">
        <v>14640</v>
      </c>
      <c r="Q448" s="77">
        <v>14640</v>
      </c>
      <c r="R448" s="77">
        <v>0</v>
      </c>
      <c r="S448" s="188">
        <v>77775</v>
      </c>
      <c r="T448" s="188">
        <v>77775</v>
      </c>
      <c r="U448" s="77">
        <v>18171</v>
      </c>
      <c r="V448" s="77">
        <v>8988</v>
      </c>
      <c r="W448" s="77">
        <v>8544</v>
      </c>
      <c r="X448" s="77">
        <v>9627</v>
      </c>
      <c r="Y448" s="77">
        <v>9324</v>
      </c>
      <c r="Z448" s="77">
        <v>1243</v>
      </c>
      <c r="AA448" s="77">
        <v>0</v>
      </c>
      <c r="AB448" s="77">
        <v>30</v>
      </c>
      <c r="AC448" s="188">
        <v>5455</v>
      </c>
      <c r="AD448" s="188">
        <v>0</v>
      </c>
      <c r="AE448" s="77">
        <v>125560</v>
      </c>
      <c r="AF448" s="77">
        <v>2709</v>
      </c>
      <c r="AG448" s="27">
        <v>0</v>
      </c>
      <c r="AH448" s="27">
        <v>0</v>
      </c>
      <c r="AI448" s="27">
        <v>0</v>
      </c>
      <c r="AJ448" s="27">
        <v>2709</v>
      </c>
      <c r="AK448" s="27">
        <v>0</v>
      </c>
      <c r="AL448" s="27">
        <v>0</v>
      </c>
      <c r="AM448" s="27">
        <f t="shared" si="6"/>
        <v>2709</v>
      </c>
      <c r="AN448" s="27">
        <v>0</v>
      </c>
      <c r="AO448" s="27">
        <v>0</v>
      </c>
      <c r="AP448" s="27">
        <v>20674</v>
      </c>
      <c r="AQ448" s="27">
        <v>20674</v>
      </c>
      <c r="AR448" s="27">
        <v>0</v>
      </c>
      <c r="AS448" s="190">
        <v>505161</v>
      </c>
      <c r="AT448" s="190">
        <v>171197</v>
      </c>
      <c r="AU448" s="190">
        <v>171197</v>
      </c>
    </row>
    <row r="449" spans="1:47" x14ac:dyDescent="0.2">
      <c r="A449" s="96" t="s">
        <v>1407</v>
      </c>
      <c r="B449" t="s">
        <v>1342</v>
      </c>
      <c r="C449" t="s">
        <v>1408</v>
      </c>
      <c r="D449" s="78">
        <v>8302</v>
      </c>
      <c r="E449" s="78">
        <v>0</v>
      </c>
      <c r="F449" s="82">
        <v>0</v>
      </c>
      <c r="G449" s="78">
        <v>82887</v>
      </c>
      <c r="H449" s="78">
        <v>0</v>
      </c>
      <c r="I449" s="78">
        <v>82887</v>
      </c>
      <c r="J449" s="78">
        <v>82887</v>
      </c>
      <c r="K449" s="78">
        <v>0</v>
      </c>
      <c r="L449" s="78">
        <v>117550</v>
      </c>
      <c r="M449" s="78">
        <v>76300</v>
      </c>
      <c r="N449" s="78">
        <v>86950</v>
      </c>
      <c r="O449" s="78">
        <v>30600</v>
      </c>
      <c r="P449" s="78">
        <v>46910</v>
      </c>
      <c r="Q449" s="78">
        <v>16310</v>
      </c>
      <c r="R449" s="78">
        <v>0</v>
      </c>
      <c r="S449" s="187">
        <v>41800</v>
      </c>
      <c r="T449" s="187">
        <v>41800</v>
      </c>
      <c r="U449" s="78">
        <v>11804</v>
      </c>
      <c r="V449" s="78">
        <v>6290</v>
      </c>
      <c r="W449" s="78">
        <v>500</v>
      </c>
      <c r="X449" s="78">
        <v>11304</v>
      </c>
      <c r="Y449" s="78">
        <v>11310</v>
      </c>
      <c r="Z449" s="78">
        <v>1351</v>
      </c>
      <c r="AA449" s="78">
        <v>0</v>
      </c>
      <c r="AB449" s="78">
        <v>25</v>
      </c>
      <c r="AC449" s="187">
        <v>2494</v>
      </c>
      <c r="AD449" s="187">
        <v>0</v>
      </c>
      <c r="AE449" s="78">
        <v>94160</v>
      </c>
      <c r="AF449" s="78">
        <v>1509</v>
      </c>
      <c r="AG449" s="104">
        <v>0</v>
      </c>
      <c r="AH449" s="104">
        <v>0</v>
      </c>
      <c r="AI449" s="104">
        <v>0</v>
      </c>
      <c r="AJ449" s="104">
        <v>1509</v>
      </c>
      <c r="AK449" s="104">
        <v>0</v>
      </c>
      <c r="AL449" s="104">
        <v>0</v>
      </c>
      <c r="AM449" s="104">
        <f t="shared" si="6"/>
        <v>1509</v>
      </c>
      <c r="AN449" s="104">
        <v>0</v>
      </c>
      <c r="AO449" s="104">
        <v>0</v>
      </c>
      <c r="AP449" s="104">
        <v>14306</v>
      </c>
      <c r="AQ449" s="104">
        <v>14306</v>
      </c>
      <c r="AR449" s="104">
        <v>0</v>
      </c>
      <c r="AS449" s="189">
        <v>356489</v>
      </c>
      <c r="AT449" s="189">
        <v>117090</v>
      </c>
      <c r="AU449" s="189">
        <v>96065</v>
      </c>
    </row>
    <row r="450" spans="1:47" x14ac:dyDescent="0.2">
      <c r="A450" s="96" t="s">
        <v>1409</v>
      </c>
      <c r="B450" t="s">
        <v>1342</v>
      </c>
      <c r="C450" t="s">
        <v>1410</v>
      </c>
      <c r="D450" s="77">
        <v>8309</v>
      </c>
      <c r="E450" s="77">
        <v>0</v>
      </c>
      <c r="F450" s="77">
        <v>0</v>
      </c>
      <c r="G450" s="77">
        <v>41110</v>
      </c>
      <c r="H450" s="77">
        <v>41110</v>
      </c>
      <c r="I450" s="77">
        <v>0</v>
      </c>
      <c r="J450" s="77">
        <v>0</v>
      </c>
      <c r="K450" s="77">
        <v>0</v>
      </c>
      <c r="L450" s="77">
        <v>69990</v>
      </c>
      <c r="M450" s="77">
        <v>48670</v>
      </c>
      <c r="N450" s="77">
        <v>62500</v>
      </c>
      <c r="O450" s="77">
        <v>7490</v>
      </c>
      <c r="P450" s="77">
        <v>14180</v>
      </c>
      <c r="Q450" s="77">
        <v>6690</v>
      </c>
      <c r="R450" s="77">
        <v>0</v>
      </c>
      <c r="S450" s="188">
        <v>29280</v>
      </c>
      <c r="T450" s="188">
        <v>29280</v>
      </c>
      <c r="U450" s="77">
        <v>6872</v>
      </c>
      <c r="V450" s="77">
        <v>4013</v>
      </c>
      <c r="W450" s="77">
        <v>4900</v>
      </c>
      <c r="X450" s="77">
        <v>1972</v>
      </c>
      <c r="Y450" s="77">
        <v>2529</v>
      </c>
      <c r="Z450" s="77">
        <v>557</v>
      </c>
      <c r="AA450" s="77">
        <v>0</v>
      </c>
      <c r="AB450" s="188">
        <v>1396</v>
      </c>
      <c r="AC450" s="188">
        <v>2620</v>
      </c>
      <c r="AD450" s="188">
        <v>0</v>
      </c>
      <c r="AE450" s="77">
        <v>57430</v>
      </c>
      <c r="AF450" s="77">
        <v>1269</v>
      </c>
      <c r="AG450" s="27">
        <v>0</v>
      </c>
      <c r="AH450" s="27">
        <v>0</v>
      </c>
      <c r="AI450" s="27">
        <v>0</v>
      </c>
      <c r="AJ450" s="27">
        <v>1269</v>
      </c>
      <c r="AK450" s="27">
        <v>0</v>
      </c>
      <c r="AL450" s="27">
        <v>0</v>
      </c>
      <c r="AM450" s="27">
        <f t="shared" si="6"/>
        <v>1269</v>
      </c>
      <c r="AN450" s="27">
        <v>0</v>
      </c>
      <c r="AO450" s="27">
        <v>0</v>
      </c>
      <c r="AP450" s="27">
        <v>7081</v>
      </c>
      <c r="AQ450" s="27">
        <v>7081</v>
      </c>
      <c r="AR450" s="27">
        <v>0</v>
      </c>
      <c r="AS450" s="190">
        <v>171266</v>
      </c>
      <c r="AT450" s="190">
        <v>49939</v>
      </c>
      <c r="AU450" s="190">
        <v>49939</v>
      </c>
    </row>
    <row r="451" spans="1:47" x14ac:dyDescent="0.2">
      <c r="A451" s="96" t="s">
        <v>1411</v>
      </c>
      <c r="B451" t="s">
        <v>1342</v>
      </c>
      <c r="C451" t="s">
        <v>1412</v>
      </c>
      <c r="D451" s="78">
        <v>8310</v>
      </c>
      <c r="E451" s="78">
        <v>0</v>
      </c>
      <c r="F451" s="82">
        <v>0</v>
      </c>
      <c r="G451" s="78">
        <v>62941</v>
      </c>
      <c r="H451" s="78">
        <v>0</v>
      </c>
      <c r="I451" s="78">
        <v>62941</v>
      </c>
      <c r="J451" s="78">
        <v>62941</v>
      </c>
      <c r="K451" s="78">
        <v>0</v>
      </c>
      <c r="L451" s="78">
        <v>70775</v>
      </c>
      <c r="M451" s="78">
        <v>46140</v>
      </c>
      <c r="N451" s="78">
        <v>56200</v>
      </c>
      <c r="O451" s="78">
        <v>14575</v>
      </c>
      <c r="P451" s="78">
        <v>24955</v>
      </c>
      <c r="Q451" s="78">
        <v>10380</v>
      </c>
      <c r="R451" s="78">
        <v>0</v>
      </c>
      <c r="S451" s="187">
        <v>34645</v>
      </c>
      <c r="T451" s="187">
        <v>34645</v>
      </c>
      <c r="U451" s="78">
        <v>7117</v>
      </c>
      <c r="V451" s="78">
        <v>3808</v>
      </c>
      <c r="W451" s="78">
        <v>1840</v>
      </c>
      <c r="X451" s="78">
        <v>5277</v>
      </c>
      <c r="Y451" s="78">
        <v>3422</v>
      </c>
      <c r="Z451" s="78">
        <v>867</v>
      </c>
      <c r="AA451" s="78">
        <v>0</v>
      </c>
      <c r="AB451" s="78">
        <v>76</v>
      </c>
      <c r="AC451" s="187">
        <v>2527</v>
      </c>
      <c r="AD451" s="187">
        <v>0</v>
      </c>
      <c r="AE451" s="78">
        <v>56820</v>
      </c>
      <c r="AF451" s="78">
        <v>1509</v>
      </c>
      <c r="AG451" s="104">
        <v>0</v>
      </c>
      <c r="AH451" s="104">
        <v>0</v>
      </c>
      <c r="AI451" s="104">
        <v>0</v>
      </c>
      <c r="AJ451" s="104">
        <v>1509</v>
      </c>
      <c r="AK451" s="104">
        <v>0</v>
      </c>
      <c r="AL451" s="104">
        <v>0</v>
      </c>
      <c r="AM451" s="104">
        <f t="shared" ref="AM451:AM514" si="7">IF(OR(AG451&lt;&gt;0,AL451&lt;&gt;0),0,AF451)</f>
        <v>1509</v>
      </c>
      <c r="AN451" s="104">
        <v>0</v>
      </c>
      <c r="AO451" s="104">
        <v>0</v>
      </c>
      <c r="AP451" s="104">
        <v>10806</v>
      </c>
      <c r="AQ451" s="104">
        <v>10806</v>
      </c>
      <c r="AR451" s="104">
        <v>0</v>
      </c>
      <c r="AS451" s="189">
        <v>255126</v>
      </c>
      <c r="AT451" s="189">
        <v>71111</v>
      </c>
      <c r="AU451" s="189">
        <v>71111</v>
      </c>
    </row>
    <row r="452" spans="1:47" x14ac:dyDescent="0.2">
      <c r="A452" s="96" t="s">
        <v>1413</v>
      </c>
      <c r="B452" t="s">
        <v>1342</v>
      </c>
      <c r="C452" t="s">
        <v>1414</v>
      </c>
      <c r="D452" s="77">
        <v>8341</v>
      </c>
      <c r="E452" s="77">
        <v>0</v>
      </c>
      <c r="F452" s="77">
        <v>0</v>
      </c>
      <c r="G452" s="77">
        <v>43082</v>
      </c>
      <c r="H452" s="77">
        <v>43082</v>
      </c>
      <c r="I452" s="77">
        <v>0</v>
      </c>
      <c r="J452" s="77">
        <v>0</v>
      </c>
      <c r="K452" s="77">
        <v>0</v>
      </c>
      <c r="L452" s="77">
        <v>124190</v>
      </c>
      <c r="M452" s="77">
        <v>69300</v>
      </c>
      <c r="N452" s="77">
        <v>97400</v>
      </c>
      <c r="O452" s="77">
        <v>26790</v>
      </c>
      <c r="P452" s="77">
        <v>43430</v>
      </c>
      <c r="Q452" s="77">
        <v>16640</v>
      </c>
      <c r="R452" s="77">
        <v>0</v>
      </c>
      <c r="S452" s="188">
        <v>46960</v>
      </c>
      <c r="T452" s="188">
        <v>46960</v>
      </c>
      <c r="U452" s="77">
        <v>13131</v>
      </c>
      <c r="V452" s="77">
        <v>5703</v>
      </c>
      <c r="W452" s="77">
        <v>4208</v>
      </c>
      <c r="X452" s="77">
        <v>8923</v>
      </c>
      <c r="Y452" s="77">
        <v>10303</v>
      </c>
      <c r="Z452" s="77">
        <v>1380</v>
      </c>
      <c r="AA452" s="77">
        <v>0</v>
      </c>
      <c r="AB452" s="77">
        <v>0</v>
      </c>
      <c r="AC452" s="188">
        <v>3489</v>
      </c>
      <c r="AD452" s="188">
        <v>0</v>
      </c>
      <c r="AE452" s="77">
        <v>86120</v>
      </c>
      <c r="AF452" s="77">
        <v>1749</v>
      </c>
      <c r="AG452" s="27">
        <v>0</v>
      </c>
      <c r="AH452" s="27">
        <v>0</v>
      </c>
      <c r="AI452" s="27">
        <v>0</v>
      </c>
      <c r="AJ452" s="27">
        <v>1749</v>
      </c>
      <c r="AK452" s="27">
        <v>0</v>
      </c>
      <c r="AL452" s="27">
        <v>0</v>
      </c>
      <c r="AM452" s="27">
        <f t="shared" si="7"/>
        <v>1749</v>
      </c>
      <c r="AN452" s="27">
        <v>0</v>
      </c>
      <c r="AO452" s="27">
        <v>0</v>
      </c>
      <c r="AP452" s="27">
        <v>7606</v>
      </c>
      <c r="AQ452" s="27">
        <v>7606</v>
      </c>
      <c r="AR452" s="27">
        <v>0</v>
      </c>
      <c r="AS452" s="190">
        <v>205875</v>
      </c>
      <c r="AT452" s="190">
        <v>102505</v>
      </c>
      <c r="AU452" s="190">
        <v>102505</v>
      </c>
    </row>
    <row r="453" spans="1:47" x14ac:dyDescent="0.2">
      <c r="A453" s="96" t="s">
        <v>1415</v>
      </c>
      <c r="B453" t="s">
        <v>1342</v>
      </c>
      <c r="C453" t="s">
        <v>1416</v>
      </c>
      <c r="D453" s="78">
        <v>8364</v>
      </c>
      <c r="E453" s="78">
        <v>0</v>
      </c>
      <c r="F453" s="82">
        <v>0</v>
      </c>
      <c r="G453" s="78">
        <v>68889</v>
      </c>
      <c r="H453" s="78">
        <v>68889</v>
      </c>
      <c r="I453" s="78">
        <v>0</v>
      </c>
      <c r="J453" s="78">
        <v>0</v>
      </c>
      <c r="K453" s="78">
        <v>0</v>
      </c>
      <c r="L453" s="78">
        <v>73740</v>
      </c>
      <c r="M453" s="78">
        <v>54430</v>
      </c>
      <c r="N453" s="78">
        <v>62900</v>
      </c>
      <c r="O453" s="78">
        <v>10840</v>
      </c>
      <c r="P453" s="78">
        <v>26940</v>
      </c>
      <c r="Q453" s="78">
        <v>16100</v>
      </c>
      <c r="R453" s="78">
        <v>0</v>
      </c>
      <c r="S453" s="187">
        <v>34190</v>
      </c>
      <c r="T453" s="187">
        <v>34190</v>
      </c>
      <c r="U453" s="78">
        <v>7049</v>
      </c>
      <c r="V453" s="78">
        <v>4493</v>
      </c>
      <c r="W453" s="78">
        <v>1269</v>
      </c>
      <c r="X453" s="78">
        <v>5780</v>
      </c>
      <c r="Y453" s="78">
        <v>7128</v>
      </c>
      <c r="Z453" s="78">
        <v>1348</v>
      </c>
      <c r="AA453" s="78">
        <v>0</v>
      </c>
      <c r="AB453" s="187">
        <v>3024</v>
      </c>
      <c r="AC453" s="187">
        <v>3024</v>
      </c>
      <c r="AD453" s="187">
        <v>0</v>
      </c>
      <c r="AE453" s="78">
        <v>70530</v>
      </c>
      <c r="AF453" s="78">
        <v>1269</v>
      </c>
      <c r="AG453" s="104">
        <v>0</v>
      </c>
      <c r="AH453" s="104">
        <v>0</v>
      </c>
      <c r="AI453" s="104">
        <v>0</v>
      </c>
      <c r="AJ453" s="104">
        <v>1269</v>
      </c>
      <c r="AK453" s="104">
        <v>0</v>
      </c>
      <c r="AL453" s="104">
        <v>0</v>
      </c>
      <c r="AM453" s="104">
        <f t="shared" si="7"/>
        <v>1269</v>
      </c>
      <c r="AN453" s="104">
        <v>0</v>
      </c>
      <c r="AO453" s="104">
        <v>0</v>
      </c>
      <c r="AP453" s="104">
        <v>11401</v>
      </c>
      <c r="AQ453" s="104">
        <v>11401</v>
      </c>
      <c r="AR453" s="104">
        <v>0</v>
      </c>
      <c r="AS453" s="189">
        <v>276279</v>
      </c>
      <c r="AT453" s="189">
        <v>65798</v>
      </c>
      <c r="AU453" s="189">
        <v>65798</v>
      </c>
    </row>
    <row r="454" spans="1:47" x14ac:dyDescent="0.2">
      <c r="A454" s="96" t="s">
        <v>1417</v>
      </c>
      <c r="B454" t="s">
        <v>1342</v>
      </c>
      <c r="C454" t="s">
        <v>1418</v>
      </c>
      <c r="D454" s="77">
        <v>8442</v>
      </c>
      <c r="E454" s="77">
        <v>0</v>
      </c>
      <c r="F454" s="77">
        <v>0</v>
      </c>
      <c r="G454" s="77">
        <v>37870</v>
      </c>
      <c r="H454" s="77">
        <v>0</v>
      </c>
      <c r="I454" s="77">
        <v>37870</v>
      </c>
      <c r="J454" s="77">
        <v>37870</v>
      </c>
      <c r="K454" s="77">
        <v>0</v>
      </c>
      <c r="L454" s="77">
        <v>55695</v>
      </c>
      <c r="M454" s="77">
        <v>35200</v>
      </c>
      <c r="N454" s="77">
        <v>48000</v>
      </c>
      <c r="O454" s="77">
        <v>7695</v>
      </c>
      <c r="P454" s="77">
        <v>14115</v>
      </c>
      <c r="Q454" s="77">
        <v>6420</v>
      </c>
      <c r="R454" s="77">
        <v>0</v>
      </c>
      <c r="S454" s="188">
        <v>12155</v>
      </c>
      <c r="T454" s="188">
        <v>12155</v>
      </c>
      <c r="U454" s="77">
        <v>5658</v>
      </c>
      <c r="V454" s="77">
        <v>2895</v>
      </c>
      <c r="W454" s="77">
        <v>4997</v>
      </c>
      <c r="X454" s="77">
        <v>661</v>
      </c>
      <c r="Y454" s="77">
        <v>1196</v>
      </c>
      <c r="Z454" s="77">
        <v>535</v>
      </c>
      <c r="AA454" s="77">
        <v>0</v>
      </c>
      <c r="AB454" s="77">
        <v>749</v>
      </c>
      <c r="AC454" s="77">
        <v>749</v>
      </c>
      <c r="AD454" s="77">
        <v>0</v>
      </c>
      <c r="AE454" s="77">
        <v>42250</v>
      </c>
      <c r="AF454" s="77">
        <v>1269</v>
      </c>
      <c r="AG454" s="27">
        <v>0</v>
      </c>
      <c r="AH454" s="27">
        <v>0</v>
      </c>
      <c r="AI454" s="27">
        <v>0</v>
      </c>
      <c r="AJ454" s="27">
        <v>1269</v>
      </c>
      <c r="AK454" s="27">
        <v>0</v>
      </c>
      <c r="AL454" s="27">
        <v>0</v>
      </c>
      <c r="AM454" s="27">
        <f t="shared" si="7"/>
        <v>1269</v>
      </c>
      <c r="AN454" s="27">
        <v>0</v>
      </c>
      <c r="AO454" s="27">
        <v>0</v>
      </c>
      <c r="AP454" s="27">
        <v>6530</v>
      </c>
      <c r="AQ454" s="27">
        <v>6530</v>
      </c>
      <c r="AR454" s="27">
        <v>0</v>
      </c>
      <c r="AS454" s="190">
        <v>155352</v>
      </c>
      <c r="AT454" s="190">
        <v>45309</v>
      </c>
      <c r="AU454" s="190">
        <v>45309</v>
      </c>
    </row>
    <row r="455" spans="1:47" x14ac:dyDescent="0.2">
      <c r="A455" s="96" t="s">
        <v>1419</v>
      </c>
      <c r="B455" t="s">
        <v>1342</v>
      </c>
      <c r="C455" t="s">
        <v>1420</v>
      </c>
      <c r="D455" s="78">
        <v>8443</v>
      </c>
      <c r="E455" s="78">
        <v>0</v>
      </c>
      <c r="F455" s="82">
        <v>0</v>
      </c>
      <c r="G455" s="78">
        <v>86674</v>
      </c>
      <c r="H455" s="78">
        <v>0</v>
      </c>
      <c r="I455" s="78">
        <v>86674</v>
      </c>
      <c r="J455" s="78">
        <v>76273</v>
      </c>
      <c r="K455" s="187">
        <v>10401</v>
      </c>
      <c r="L455" s="78">
        <v>165440</v>
      </c>
      <c r="M455" s="78">
        <v>95830</v>
      </c>
      <c r="N455" s="78">
        <v>132050</v>
      </c>
      <c r="O455" s="78">
        <v>33390</v>
      </c>
      <c r="P455" s="78">
        <v>59910</v>
      </c>
      <c r="Q455" s="78">
        <v>26520</v>
      </c>
      <c r="R455" s="78">
        <v>0</v>
      </c>
      <c r="S455" s="187">
        <v>85710</v>
      </c>
      <c r="T455" s="187">
        <v>85710</v>
      </c>
      <c r="U455" s="78">
        <v>17389</v>
      </c>
      <c r="V455" s="78">
        <v>7981</v>
      </c>
      <c r="W455" s="78">
        <v>7968</v>
      </c>
      <c r="X455" s="78">
        <v>9421</v>
      </c>
      <c r="Y455" s="78">
        <v>9421</v>
      </c>
      <c r="Z455" s="78">
        <v>2140</v>
      </c>
      <c r="AA455" s="78">
        <v>0</v>
      </c>
      <c r="AB455" s="187">
        <v>8086</v>
      </c>
      <c r="AC455" s="187">
        <v>5946</v>
      </c>
      <c r="AD455" s="187">
        <v>0</v>
      </c>
      <c r="AE455" s="78">
        <v>122350</v>
      </c>
      <c r="AF455" s="78">
        <v>2229</v>
      </c>
      <c r="AG455" s="104">
        <v>0</v>
      </c>
      <c r="AH455" s="104">
        <v>0</v>
      </c>
      <c r="AI455" s="104">
        <v>0</v>
      </c>
      <c r="AJ455" s="104">
        <v>2229</v>
      </c>
      <c r="AK455" s="104">
        <v>0</v>
      </c>
      <c r="AL455" s="104">
        <v>0</v>
      </c>
      <c r="AM455" s="104">
        <f t="shared" si="7"/>
        <v>2229</v>
      </c>
      <c r="AN455" s="104">
        <v>0</v>
      </c>
      <c r="AO455" s="104">
        <v>0</v>
      </c>
      <c r="AP455" s="104">
        <v>15151</v>
      </c>
      <c r="AQ455" s="104">
        <v>0</v>
      </c>
      <c r="AR455" s="189">
        <v>15151</v>
      </c>
      <c r="AS455" s="189">
        <v>391236</v>
      </c>
      <c r="AT455" s="189">
        <v>165366</v>
      </c>
      <c r="AU455" s="189">
        <v>165366</v>
      </c>
    </row>
    <row r="456" spans="1:47" x14ac:dyDescent="0.2">
      <c r="A456" s="96" t="s">
        <v>1421</v>
      </c>
      <c r="B456" t="s">
        <v>1342</v>
      </c>
      <c r="C456" t="s">
        <v>1422</v>
      </c>
      <c r="D456" s="77">
        <v>8447</v>
      </c>
      <c r="E456" s="77">
        <v>0</v>
      </c>
      <c r="F456" s="77">
        <v>0</v>
      </c>
      <c r="G456" s="77">
        <v>36808</v>
      </c>
      <c r="H456" s="77">
        <v>0</v>
      </c>
      <c r="I456" s="77">
        <v>36808</v>
      </c>
      <c r="J456" s="77">
        <v>36808</v>
      </c>
      <c r="K456" s="77">
        <v>0</v>
      </c>
      <c r="L456" s="77">
        <v>31720</v>
      </c>
      <c r="M456" s="77">
        <v>21000</v>
      </c>
      <c r="N456" s="77">
        <v>30790</v>
      </c>
      <c r="O456" s="77">
        <v>930</v>
      </c>
      <c r="P456" s="77">
        <v>4160</v>
      </c>
      <c r="Q456" s="77">
        <v>3230</v>
      </c>
      <c r="R456" s="77">
        <v>0</v>
      </c>
      <c r="S456" s="188">
        <v>16820</v>
      </c>
      <c r="T456" s="188">
        <v>16820</v>
      </c>
      <c r="U456" s="77">
        <v>3164</v>
      </c>
      <c r="V456" s="77">
        <v>1733</v>
      </c>
      <c r="W456" s="77">
        <v>1594</v>
      </c>
      <c r="X456" s="77">
        <v>1570</v>
      </c>
      <c r="Y456" s="77">
        <v>1850</v>
      </c>
      <c r="Z456" s="77">
        <v>280</v>
      </c>
      <c r="AA456" s="77">
        <v>0</v>
      </c>
      <c r="AB456" s="77">
        <v>110</v>
      </c>
      <c r="AC456" s="188">
        <v>1041</v>
      </c>
      <c r="AD456" s="188">
        <v>0</v>
      </c>
      <c r="AE456" s="77">
        <v>24230</v>
      </c>
      <c r="AF456" s="77">
        <v>1029</v>
      </c>
      <c r="AG456" s="27">
        <v>0</v>
      </c>
      <c r="AH456" s="27">
        <v>0</v>
      </c>
      <c r="AI456" s="27">
        <v>0</v>
      </c>
      <c r="AJ456" s="27">
        <v>1029</v>
      </c>
      <c r="AK456" s="27">
        <v>0</v>
      </c>
      <c r="AL456" s="27">
        <v>0</v>
      </c>
      <c r="AM456" s="27">
        <f t="shared" si="7"/>
        <v>1029</v>
      </c>
      <c r="AN456" s="27">
        <v>0</v>
      </c>
      <c r="AO456" s="27">
        <v>0</v>
      </c>
      <c r="AP456" s="27">
        <v>6281</v>
      </c>
      <c r="AQ456" s="27">
        <v>0</v>
      </c>
      <c r="AR456" s="190">
        <v>6281</v>
      </c>
      <c r="AS456" s="190">
        <v>147152</v>
      </c>
      <c r="AT456" s="190">
        <v>31143</v>
      </c>
      <c r="AU456" s="190">
        <v>31143</v>
      </c>
    </row>
    <row r="457" spans="1:47" x14ac:dyDescent="0.2">
      <c r="A457" s="96" t="s">
        <v>1423</v>
      </c>
      <c r="B457" t="s">
        <v>1342</v>
      </c>
      <c r="C457" t="s">
        <v>1424</v>
      </c>
      <c r="D457" s="78">
        <v>8521</v>
      </c>
      <c r="E457" s="78">
        <v>0</v>
      </c>
      <c r="F457" s="82">
        <v>0</v>
      </c>
      <c r="G457" s="78">
        <v>56496</v>
      </c>
      <c r="H457" s="78">
        <v>45850</v>
      </c>
      <c r="I457" s="78">
        <v>10646</v>
      </c>
      <c r="J457" s="78">
        <v>10646</v>
      </c>
      <c r="K457" s="78">
        <v>0</v>
      </c>
      <c r="L457" s="78">
        <v>66075</v>
      </c>
      <c r="M457" s="78">
        <v>37880</v>
      </c>
      <c r="N457" s="78">
        <v>44400</v>
      </c>
      <c r="O457" s="78">
        <v>21675</v>
      </c>
      <c r="P457" s="78">
        <v>21675</v>
      </c>
      <c r="Q457" s="78">
        <v>0</v>
      </c>
      <c r="R457" s="78">
        <v>0</v>
      </c>
      <c r="S457" s="187">
        <v>28155</v>
      </c>
      <c r="T457" s="187">
        <v>28155</v>
      </c>
      <c r="U457" s="78">
        <v>6900</v>
      </c>
      <c r="V457" s="78">
        <v>3123</v>
      </c>
      <c r="W457" s="78">
        <v>2457</v>
      </c>
      <c r="X457" s="78">
        <v>4443</v>
      </c>
      <c r="Y457" s="78">
        <v>4448</v>
      </c>
      <c r="Z457" s="78">
        <v>5</v>
      </c>
      <c r="AA457" s="78">
        <v>0</v>
      </c>
      <c r="AB457" s="187">
        <v>2024</v>
      </c>
      <c r="AC457" s="187">
        <v>2024</v>
      </c>
      <c r="AD457" s="187">
        <v>0</v>
      </c>
      <c r="AE457" s="78">
        <v>44550</v>
      </c>
      <c r="AF457" s="78">
        <v>1269</v>
      </c>
      <c r="AG457" s="104">
        <v>0</v>
      </c>
      <c r="AH457" s="104">
        <v>0</v>
      </c>
      <c r="AI457" s="104">
        <v>0</v>
      </c>
      <c r="AJ457" s="104">
        <v>1269</v>
      </c>
      <c r="AK457" s="104">
        <v>0</v>
      </c>
      <c r="AL457" s="104">
        <v>0</v>
      </c>
      <c r="AM457" s="104">
        <f t="shared" si="7"/>
        <v>1269</v>
      </c>
      <c r="AN457" s="104">
        <v>0</v>
      </c>
      <c r="AO457" s="104">
        <v>0</v>
      </c>
      <c r="AP457" s="104">
        <v>9720</v>
      </c>
      <c r="AQ457" s="104">
        <v>0</v>
      </c>
      <c r="AR457" s="189">
        <v>9720</v>
      </c>
      <c r="AS457" s="189">
        <v>237934</v>
      </c>
      <c r="AT457" s="189">
        <v>72724</v>
      </c>
      <c r="AU457" s="189">
        <v>72724</v>
      </c>
    </row>
    <row r="458" spans="1:47" x14ac:dyDescent="0.2">
      <c r="A458" s="96" t="s">
        <v>1425</v>
      </c>
      <c r="B458" t="s">
        <v>1342</v>
      </c>
      <c r="C458" t="s">
        <v>1426</v>
      </c>
      <c r="D458" s="77">
        <v>8542</v>
      </c>
      <c r="E458" s="77">
        <v>0</v>
      </c>
      <c r="F458" s="77">
        <v>0</v>
      </c>
      <c r="G458" s="77">
        <v>20338</v>
      </c>
      <c r="H458" s="77">
        <v>20338</v>
      </c>
      <c r="I458" s="77">
        <v>0</v>
      </c>
      <c r="J458" s="77">
        <v>0</v>
      </c>
      <c r="K458" s="77">
        <v>0</v>
      </c>
      <c r="L458" s="77">
        <v>28670</v>
      </c>
      <c r="M458" s="77">
        <v>17690</v>
      </c>
      <c r="N458" s="77">
        <v>22700</v>
      </c>
      <c r="O458" s="77">
        <v>5970</v>
      </c>
      <c r="P458" s="77">
        <v>8360</v>
      </c>
      <c r="Q458" s="77">
        <v>2390</v>
      </c>
      <c r="R458" s="77">
        <v>0</v>
      </c>
      <c r="S458" s="188">
        <v>9120</v>
      </c>
      <c r="T458" s="188">
        <v>9120</v>
      </c>
      <c r="U458" s="77">
        <v>2931</v>
      </c>
      <c r="V458" s="77">
        <v>1458</v>
      </c>
      <c r="W458" s="77">
        <v>1888</v>
      </c>
      <c r="X458" s="77">
        <v>1043</v>
      </c>
      <c r="Y458" s="77">
        <v>1253</v>
      </c>
      <c r="Z458" s="77">
        <v>210</v>
      </c>
      <c r="AA458" s="77">
        <v>0</v>
      </c>
      <c r="AB458" s="188">
        <v>1180</v>
      </c>
      <c r="AC458" s="188">
        <v>1180</v>
      </c>
      <c r="AD458" s="188">
        <v>0</v>
      </c>
      <c r="AE458" s="77">
        <v>18740</v>
      </c>
      <c r="AF458" s="77">
        <v>1029</v>
      </c>
      <c r="AG458" s="27">
        <v>0</v>
      </c>
      <c r="AH458" s="27">
        <v>0</v>
      </c>
      <c r="AI458" s="27">
        <v>0</v>
      </c>
      <c r="AJ458" s="27">
        <v>1029</v>
      </c>
      <c r="AK458" s="27">
        <v>0</v>
      </c>
      <c r="AL458" s="27">
        <v>0</v>
      </c>
      <c r="AM458" s="27">
        <f t="shared" si="7"/>
        <v>1029</v>
      </c>
      <c r="AN458" s="27">
        <v>0</v>
      </c>
      <c r="AO458" s="27">
        <v>0</v>
      </c>
      <c r="AP458" s="27">
        <v>3487</v>
      </c>
      <c r="AQ458" s="27">
        <v>3487</v>
      </c>
      <c r="AR458" s="27">
        <v>0</v>
      </c>
      <c r="AS458" s="190">
        <v>82034</v>
      </c>
      <c r="AT458" s="190">
        <v>21245</v>
      </c>
      <c r="AU458" s="190">
        <v>21245</v>
      </c>
    </row>
    <row r="459" spans="1:47" x14ac:dyDescent="0.2">
      <c r="A459" s="96" t="s">
        <v>1427</v>
      </c>
      <c r="B459" t="s">
        <v>1342</v>
      </c>
      <c r="C459" t="s">
        <v>1428</v>
      </c>
      <c r="D459" s="78">
        <v>8546</v>
      </c>
      <c r="E459" s="78">
        <v>0</v>
      </c>
      <c r="F459" s="82">
        <v>0</v>
      </c>
      <c r="G459" s="78">
        <v>63621</v>
      </c>
      <c r="H459" s="78">
        <v>63621</v>
      </c>
      <c r="I459" s="78">
        <v>0</v>
      </c>
      <c r="J459" s="78">
        <v>0</v>
      </c>
      <c r="K459" s="78">
        <v>0</v>
      </c>
      <c r="L459" s="78">
        <v>82545</v>
      </c>
      <c r="M459" s="78">
        <v>48290</v>
      </c>
      <c r="N459" s="78">
        <v>70000</v>
      </c>
      <c r="O459" s="78">
        <v>12545</v>
      </c>
      <c r="P459" s="78">
        <v>21305</v>
      </c>
      <c r="Q459" s="78">
        <v>8760</v>
      </c>
      <c r="R459" s="78">
        <v>0</v>
      </c>
      <c r="S459" s="187">
        <v>35315</v>
      </c>
      <c r="T459" s="187">
        <v>35315</v>
      </c>
      <c r="U459" s="78">
        <v>8564</v>
      </c>
      <c r="V459" s="78">
        <v>3941</v>
      </c>
      <c r="W459" s="78">
        <v>4700</v>
      </c>
      <c r="X459" s="78">
        <v>3864</v>
      </c>
      <c r="Y459" s="78">
        <v>4601</v>
      </c>
      <c r="Z459" s="78">
        <v>737</v>
      </c>
      <c r="AA459" s="78">
        <v>0</v>
      </c>
      <c r="AB459" s="187">
        <v>2198</v>
      </c>
      <c r="AC459" s="187">
        <v>2198</v>
      </c>
      <c r="AD459" s="187">
        <v>0</v>
      </c>
      <c r="AE459" s="78">
        <v>59740</v>
      </c>
      <c r="AF459" s="78">
        <v>1509</v>
      </c>
      <c r="AG459" s="104">
        <v>0</v>
      </c>
      <c r="AH459" s="104">
        <v>0</v>
      </c>
      <c r="AI459" s="104">
        <v>0</v>
      </c>
      <c r="AJ459" s="104">
        <v>1509</v>
      </c>
      <c r="AK459" s="104">
        <v>0</v>
      </c>
      <c r="AL459" s="104">
        <v>0</v>
      </c>
      <c r="AM459" s="104">
        <f t="shared" si="7"/>
        <v>1509</v>
      </c>
      <c r="AN459" s="104">
        <v>0</v>
      </c>
      <c r="AO459" s="104">
        <v>0</v>
      </c>
      <c r="AP459" s="104">
        <v>10972</v>
      </c>
      <c r="AQ459" s="104">
        <v>10972</v>
      </c>
      <c r="AR459" s="104">
        <v>0</v>
      </c>
      <c r="AS459" s="189">
        <v>269733</v>
      </c>
      <c r="AT459" s="189">
        <v>86324</v>
      </c>
      <c r="AU459" s="189">
        <v>86324</v>
      </c>
    </row>
    <row r="460" spans="1:47" x14ac:dyDescent="0.2">
      <c r="A460" s="96" t="s">
        <v>1429</v>
      </c>
      <c r="B460" t="s">
        <v>1342</v>
      </c>
      <c r="C460" t="s">
        <v>1430</v>
      </c>
      <c r="D460" s="77">
        <v>8564</v>
      </c>
      <c r="E460" s="77">
        <v>0</v>
      </c>
      <c r="F460" s="77">
        <v>0</v>
      </c>
      <c r="G460" s="77">
        <v>48907</v>
      </c>
      <c r="H460" s="77">
        <v>0</v>
      </c>
      <c r="I460" s="77">
        <v>48907</v>
      </c>
      <c r="J460" s="77">
        <v>45719</v>
      </c>
      <c r="K460" s="77">
        <v>0</v>
      </c>
      <c r="L460" s="77">
        <v>60415</v>
      </c>
      <c r="M460" s="77">
        <v>40250</v>
      </c>
      <c r="N460" s="77">
        <v>60415</v>
      </c>
      <c r="O460" s="77">
        <v>0</v>
      </c>
      <c r="P460" s="77">
        <v>13340</v>
      </c>
      <c r="Q460" s="77">
        <v>13340</v>
      </c>
      <c r="R460" s="77">
        <v>0</v>
      </c>
      <c r="S460" s="188">
        <v>24015</v>
      </c>
      <c r="T460" s="188">
        <v>24015</v>
      </c>
      <c r="U460" s="77">
        <v>6032</v>
      </c>
      <c r="V460" s="77">
        <v>3338</v>
      </c>
      <c r="W460" s="77">
        <v>2742</v>
      </c>
      <c r="X460" s="77">
        <v>3290</v>
      </c>
      <c r="Y460" s="77">
        <v>3398</v>
      </c>
      <c r="Z460" s="77">
        <v>1113</v>
      </c>
      <c r="AA460" s="77">
        <v>0</v>
      </c>
      <c r="AB460" s="77">
        <v>438</v>
      </c>
      <c r="AC460" s="188">
        <v>2433</v>
      </c>
      <c r="AD460" s="188">
        <v>0</v>
      </c>
      <c r="AE460" s="77">
        <v>53740</v>
      </c>
      <c r="AF460" s="77">
        <v>1269</v>
      </c>
      <c r="AG460" s="27">
        <v>0</v>
      </c>
      <c r="AH460" s="27">
        <v>0</v>
      </c>
      <c r="AI460" s="27">
        <v>0</v>
      </c>
      <c r="AJ460" s="27">
        <v>1269</v>
      </c>
      <c r="AK460" s="27">
        <v>0</v>
      </c>
      <c r="AL460" s="27">
        <v>0</v>
      </c>
      <c r="AM460" s="27">
        <f t="shared" si="7"/>
        <v>1269</v>
      </c>
      <c r="AN460" s="27">
        <v>0</v>
      </c>
      <c r="AO460" s="27">
        <v>0</v>
      </c>
      <c r="AP460" s="27">
        <v>8422</v>
      </c>
      <c r="AQ460" s="27">
        <v>0</v>
      </c>
      <c r="AR460" s="190">
        <v>8422</v>
      </c>
      <c r="AS460" s="190">
        <v>198418</v>
      </c>
      <c r="AT460" s="190">
        <v>59188</v>
      </c>
      <c r="AU460" s="190">
        <v>0</v>
      </c>
    </row>
    <row r="461" spans="1:47" x14ac:dyDescent="0.2">
      <c r="A461" s="96" t="s">
        <v>1431</v>
      </c>
      <c r="B461" t="s">
        <v>1432</v>
      </c>
      <c r="C461">
        <v>0</v>
      </c>
      <c r="D461" s="78">
        <v>9000</v>
      </c>
      <c r="E461" s="78">
        <v>0</v>
      </c>
      <c r="F461" s="82">
        <v>0</v>
      </c>
      <c r="G461" s="78">
        <v>5037998</v>
      </c>
      <c r="H461" s="78">
        <v>4850398</v>
      </c>
      <c r="I461" s="78">
        <v>187600</v>
      </c>
      <c r="J461" s="78">
        <v>0</v>
      </c>
      <c r="K461" s="187">
        <v>187600</v>
      </c>
      <c r="L461" s="78">
        <v>0</v>
      </c>
      <c r="M461" s="78">
        <v>0</v>
      </c>
      <c r="N461" s="78">
        <v>0</v>
      </c>
      <c r="O461" s="78">
        <v>0</v>
      </c>
      <c r="P461" s="78">
        <v>0</v>
      </c>
      <c r="Q461" s="78">
        <v>0</v>
      </c>
      <c r="R461" s="78">
        <v>0</v>
      </c>
      <c r="S461" s="78">
        <v>0</v>
      </c>
      <c r="T461" s="78">
        <v>0</v>
      </c>
      <c r="U461" s="78">
        <v>0</v>
      </c>
      <c r="V461" s="78">
        <v>0</v>
      </c>
      <c r="W461" s="78">
        <v>0</v>
      </c>
      <c r="X461" s="78">
        <v>0</v>
      </c>
      <c r="Y461" s="78">
        <v>0</v>
      </c>
      <c r="Z461" s="78">
        <v>0</v>
      </c>
      <c r="AA461" s="78">
        <v>0</v>
      </c>
      <c r="AB461" s="78">
        <v>0</v>
      </c>
      <c r="AC461" s="78">
        <v>0</v>
      </c>
      <c r="AD461" s="78">
        <v>0</v>
      </c>
      <c r="AE461" s="78">
        <v>0</v>
      </c>
      <c r="AF461" s="78">
        <v>0</v>
      </c>
      <c r="AG461" s="104">
        <v>0</v>
      </c>
      <c r="AH461" s="104">
        <v>0</v>
      </c>
      <c r="AI461" s="104">
        <v>0</v>
      </c>
      <c r="AJ461" s="104">
        <v>0</v>
      </c>
      <c r="AK461" s="104">
        <v>0</v>
      </c>
      <c r="AL461" s="104">
        <v>0</v>
      </c>
      <c r="AM461" s="104">
        <f t="shared" si="7"/>
        <v>0</v>
      </c>
      <c r="AN461" s="104">
        <v>0</v>
      </c>
      <c r="AO461" s="104">
        <v>0</v>
      </c>
      <c r="AP461" s="104">
        <v>843358</v>
      </c>
      <c r="AQ461" s="104">
        <v>843358</v>
      </c>
      <c r="AR461" s="104">
        <v>0</v>
      </c>
      <c r="AS461" s="189">
        <v>13488349</v>
      </c>
      <c r="AT461" s="104">
        <v>0</v>
      </c>
      <c r="AU461" s="104">
        <v>0</v>
      </c>
    </row>
    <row r="462" spans="1:47" x14ac:dyDescent="0.2">
      <c r="A462" s="96" t="s">
        <v>1433</v>
      </c>
      <c r="B462" t="s">
        <v>1432</v>
      </c>
      <c r="C462" t="s">
        <v>1434</v>
      </c>
      <c r="D462" s="77">
        <v>9201</v>
      </c>
      <c r="E462" s="77">
        <v>0</v>
      </c>
      <c r="F462" s="77">
        <v>0</v>
      </c>
      <c r="G462" s="77">
        <v>812361</v>
      </c>
      <c r="H462" s="77">
        <v>0</v>
      </c>
      <c r="I462" s="77">
        <v>812361</v>
      </c>
      <c r="J462" s="77">
        <v>812361</v>
      </c>
      <c r="K462" s="77">
        <v>0</v>
      </c>
      <c r="L462" s="77">
        <v>2040745</v>
      </c>
      <c r="M462" s="77">
        <v>1300210</v>
      </c>
      <c r="N462" s="77">
        <v>2040745</v>
      </c>
      <c r="O462" s="77">
        <v>0</v>
      </c>
      <c r="P462" s="77">
        <v>260230</v>
      </c>
      <c r="Q462" s="77">
        <v>260230</v>
      </c>
      <c r="R462" s="77">
        <v>0</v>
      </c>
      <c r="S462" s="188">
        <v>573175</v>
      </c>
      <c r="T462" s="188">
        <v>573175</v>
      </c>
      <c r="U462" s="77">
        <v>207812</v>
      </c>
      <c r="V462" s="77">
        <v>107783</v>
      </c>
      <c r="W462" s="77">
        <v>90000</v>
      </c>
      <c r="X462" s="77">
        <v>117812</v>
      </c>
      <c r="Y462" s="77">
        <v>139524</v>
      </c>
      <c r="Z462" s="77">
        <v>21712</v>
      </c>
      <c r="AA462" s="77">
        <v>0</v>
      </c>
      <c r="AB462" s="188">
        <v>5022</v>
      </c>
      <c r="AC462" s="188">
        <v>37774</v>
      </c>
      <c r="AD462" s="188">
        <v>0</v>
      </c>
      <c r="AE462" s="77">
        <v>1583130</v>
      </c>
      <c r="AF462" s="77">
        <v>15029</v>
      </c>
      <c r="AG462" s="27">
        <v>0</v>
      </c>
      <c r="AH462" s="27">
        <v>0</v>
      </c>
      <c r="AI462" s="27">
        <v>0</v>
      </c>
      <c r="AJ462" s="27">
        <v>15029</v>
      </c>
      <c r="AK462" s="27">
        <v>0</v>
      </c>
      <c r="AL462" s="27">
        <v>0</v>
      </c>
      <c r="AM462" s="27">
        <f t="shared" si="7"/>
        <v>15029</v>
      </c>
      <c r="AN462" s="27">
        <v>0</v>
      </c>
      <c r="AO462" s="27">
        <v>0</v>
      </c>
      <c r="AP462" s="27">
        <v>137996</v>
      </c>
      <c r="AQ462" s="27">
        <v>137996</v>
      </c>
      <c r="AR462" s="27">
        <v>0</v>
      </c>
      <c r="AS462" s="190">
        <v>3532612</v>
      </c>
      <c r="AT462" s="190">
        <v>1578096</v>
      </c>
      <c r="AU462" s="190">
        <v>1431896</v>
      </c>
    </row>
    <row r="463" spans="1:47" x14ac:dyDescent="0.2">
      <c r="A463" s="96" t="s">
        <v>1435</v>
      </c>
      <c r="B463" t="s">
        <v>1432</v>
      </c>
      <c r="C463" t="s">
        <v>1436</v>
      </c>
      <c r="D463" s="78">
        <v>9202</v>
      </c>
      <c r="E463" s="78">
        <v>0</v>
      </c>
      <c r="F463" s="82">
        <v>0</v>
      </c>
      <c r="G463" s="78">
        <v>312976</v>
      </c>
      <c r="H463" s="78">
        <v>0</v>
      </c>
      <c r="I463" s="78">
        <v>312976</v>
      </c>
      <c r="J463" s="78">
        <v>312976</v>
      </c>
      <c r="K463" s="78">
        <v>0</v>
      </c>
      <c r="L463" s="78">
        <v>621525</v>
      </c>
      <c r="M463" s="78">
        <v>426470</v>
      </c>
      <c r="N463" s="78">
        <v>621525</v>
      </c>
      <c r="O463" s="78">
        <v>0</v>
      </c>
      <c r="P463" s="78">
        <v>98880</v>
      </c>
      <c r="Q463" s="78">
        <v>98880</v>
      </c>
      <c r="R463" s="78">
        <v>0</v>
      </c>
      <c r="S463" s="187">
        <v>173945</v>
      </c>
      <c r="T463" s="187">
        <v>173945</v>
      </c>
      <c r="U463" s="78">
        <v>61442</v>
      </c>
      <c r="V463" s="78">
        <v>35288</v>
      </c>
      <c r="W463" s="78">
        <v>61442</v>
      </c>
      <c r="X463" s="78">
        <v>0</v>
      </c>
      <c r="Y463" s="78">
        <v>8288</v>
      </c>
      <c r="Z463" s="78">
        <v>8288</v>
      </c>
      <c r="AA463" s="78">
        <v>0</v>
      </c>
      <c r="AB463" s="78">
        <v>0</v>
      </c>
      <c r="AC463" s="78">
        <v>0</v>
      </c>
      <c r="AD463" s="78">
        <v>0</v>
      </c>
      <c r="AE463" s="78">
        <v>525290</v>
      </c>
      <c r="AF463" s="78">
        <v>5749</v>
      </c>
      <c r="AG463" s="104">
        <v>0</v>
      </c>
      <c r="AH463" s="104">
        <v>0</v>
      </c>
      <c r="AI463" s="104">
        <v>0</v>
      </c>
      <c r="AJ463" s="104">
        <v>5749</v>
      </c>
      <c r="AK463" s="104">
        <v>0</v>
      </c>
      <c r="AL463" s="104">
        <v>0</v>
      </c>
      <c r="AM463" s="104">
        <f t="shared" si="7"/>
        <v>5749</v>
      </c>
      <c r="AN463" s="104">
        <v>0</v>
      </c>
      <c r="AO463" s="104">
        <v>0</v>
      </c>
      <c r="AP463" s="104">
        <v>52965</v>
      </c>
      <c r="AQ463" s="104">
        <v>0</v>
      </c>
      <c r="AR463" s="189">
        <v>52965</v>
      </c>
      <c r="AS463" s="189">
        <v>1280262</v>
      </c>
      <c r="AT463" s="189">
        <v>481930</v>
      </c>
      <c r="AU463" s="189">
        <v>0</v>
      </c>
    </row>
    <row r="464" spans="1:47" x14ac:dyDescent="0.2">
      <c r="A464" s="96" t="s">
        <v>1437</v>
      </c>
      <c r="B464" t="s">
        <v>1432</v>
      </c>
      <c r="C464" t="s">
        <v>1438</v>
      </c>
      <c r="D464" s="77">
        <v>9203</v>
      </c>
      <c r="E464" s="77">
        <v>0</v>
      </c>
      <c r="F464" s="77">
        <v>0</v>
      </c>
      <c r="G464" s="77">
        <v>364540</v>
      </c>
      <c r="H464" s="77">
        <v>260917</v>
      </c>
      <c r="I464" s="77">
        <v>103623</v>
      </c>
      <c r="J464" s="77">
        <v>103623</v>
      </c>
      <c r="K464" s="77">
        <v>0</v>
      </c>
      <c r="L464" s="77">
        <v>581605</v>
      </c>
      <c r="M464" s="77">
        <v>366880</v>
      </c>
      <c r="N464" s="77">
        <v>410000</v>
      </c>
      <c r="O464" s="77">
        <v>171605</v>
      </c>
      <c r="P464" s="77">
        <v>171605</v>
      </c>
      <c r="Q464" s="77">
        <v>0</v>
      </c>
      <c r="R464" s="77">
        <v>0</v>
      </c>
      <c r="S464" s="188">
        <v>133375</v>
      </c>
      <c r="T464" s="188">
        <v>133375</v>
      </c>
      <c r="U464" s="77">
        <v>59189</v>
      </c>
      <c r="V464" s="77">
        <v>30305</v>
      </c>
      <c r="W464" s="77">
        <v>17149</v>
      </c>
      <c r="X464" s="77">
        <v>42040</v>
      </c>
      <c r="Y464" s="77">
        <v>42040</v>
      </c>
      <c r="Z464" s="77">
        <v>0</v>
      </c>
      <c r="AA464" s="77">
        <v>0</v>
      </c>
      <c r="AB464" s="188">
        <v>13720</v>
      </c>
      <c r="AC464" s="188">
        <v>14197</v>
      </c>
      <c r="AD464" s="188">
        <v>0</v>
      </c>
      <c r="AE464" s="77">
        <v>442980</v>
      </c>
      <c r="AF464" s="77">
        <v>5749</v>
      </c>
      <c r="AG464" s="27">
        <v>0</v>
      </c>
      <c r="AH464" s="27">
        <v>0</v>
      </c>
      <c r="AI464" s="27">
        <v>0</v>
      </c>
      <c r="AJ464" s="27">
        <v>5749</v>
      </c>
      <c r="AK464" s="27">
        <v>0</v>
      </c>
      <c r="AL464" s="27">
        <v>0</v>
      </c>
      <c r="AM464" s="27">
        <f t="shared" si="7"/>
        <v>5749</v>
      </c>
      <c r="AN464" s="27">
        <v>0</v>
      </c>
      <c r="AO464" s="27">
        <v>0</v>
      </c>
      <c r="AP464" s="27">
        <v>61669</v>
      </c>
      <c r="AQ464" s="27">
        <v>61669</v>
      </c>
      <c r="AR464" s="27">
        <v>0</v>
      </c>
      <c r="AS464" s="190">
        <v>1482968</v>
      </c>
      <c r="AT464" s="190">
        <v>527061</v>
      </c>
      <c r="AU464" s="190">
        <v>527061</v>
      </c>
    </row>
    <row r="465" spans="1:47" x14ac:dyDescent="0.2">
      <c r="A465" s="96" t="s">
        <v>1439</v>
      </c>
      <c r="B465" t="s">
        <v>1432</v>
      </c>
      <c r="C465" t="s">
        <v>1440</v>
      </c>
      <c r="D465" s="78">
        <v>9204</v>
      </c>
      <c r="E465" s="78">
        <v>0</v>
      </c>
      <c r="F465" s="82">
        <v>0</v>
      </c>
      <c r="G465" s="78">
        <v>277932</v>
      </c>
      <c r="H465" s="78">
        <v>0</v>
      </c>
      <c r="I465" s="78">
        <v>277932</v>
      </c>
      <c r="J465" s="78">
        <v>277932</v>
      </c>
      <c r="K465" s="78">
        <v>0</v>
      </c>
      <c r="L465" s="78">
        <v>472380</v>
      </c>
      <c r="M465" s="78">
        <v>312730</v>
      </c>
      <c r="N465" s="78">
        <v>472380</v>
      </c>
      <c r="O465" s="78">
        <v>0</v>
      </c>
      <c r="P465" s="78">
        <v>43000</v>
      </c>
      <c r="Q465" s="78">
        <v>43000</v>
      </c>
      <c r="R465" s="78">
        <v>0</v>
      </c>
      <c r="S465" s="187">
        <v>179820</v>
      </c>
      <c r="T465" s="187">
        <v>179820</v>
      </c>
      <c r="U465" s="78">
        <v>47328</v>
      </c>
      <c r="V465" s="78">
        <v>25866</v>
      </c>
      <c r="W465" s="78">
        <v>31431</v>
      </c>
      <c r="X465" s="78">
        <v>15897</v>
      </c>
      <c r="Y465" s="78">
        <v>19489</v>
      </c>
      <c r="Z465" s="78">
        <v>3592</v>
      </c>
      <c r="AA465" s="78">
        <v>0</v>
      </c>
      <c r="AB465" s="78">
        <v>0</v>
      </c>
      <c r="AC465" s="187">
        <v>14303</v>
      </c>
      <c r="AD465" s="187">
        <v>0</v>
      </c>
      <c r="AE465" s="78">
        <v>377140</v>
      </c>
      <c r="AF465" s="78">
        <v>4869</v>
      </c>
      <c r="AG465" s="104">
        <v>0</v>
      </c>
      <c r="AH465" s="104">
        <v>0</v>
      </c>
      <c r="AI465" s="104">
        <v>0</v>
      </c>
      <c r="AJ465" s="104">
        <v>4869</v>
      </c>
      <c r="AK465" s="104">
        <v>0</v>
      </c>
      <c r="AL465" s="104">
        <v>0</v>
      </c>
      <c r="AM465" s="104">
        <f t="shared" si="7"/>
        <v>4869</v>
      </c>
      <c r="AN465" s="104">
        <v>0</v>
      </c>
      <c r="AO465" s="104">
        <v>0</v>
      </c>
      <c r="AP465" s="104">
        <v>46938</v>
      </c>
      <c r="AQ465" s="104">
        <v>43568</v>
      </c>
      <c r="AR465" s="189">
        <v>3370</v>
      </c>
      <c r="AS465" s="189">
        <v>1126356</v>
      </c>
      <c r="AT465" s="189">
        <v>379896</v>
      </c>
      <c r="AU465" s="189">
        <v>2000</v>
      </c>
    </row>
    <row r="466" spans="1:47" x14ac:dyDescent="0.2">
      <c r="A466" s="96" t="s">
        <v>1441</v>
      </c>
      <c r="B466" t="s">
        <v>1432</v>
      </c>
      <c r="C466" t="s">
        <v>1442</v>
      </c>
      <c r="D466" s="77">
        <v>9205</v>
      </c>
      <c r="E466" s="77">
        <v>0</v>
      </c>
      <c r="F466" s="77">
        <v>0</v>
      </c>
      <c r="G466" s="77">
        <v>229236</v>
      </c>
      <c r="H466" s="77">
        <v>0</v>
      </c>
      <c r="I466" s="77">
        <v>229236</v>
      </c>
      <c r="J466" s="77">
        <v>229236</v>
      </c>
      <c r="K466" s="77">
        <v>0</v>
      </c>
      <c r="L466" s="77">
        <v>349700</v>
      </c>
      <c r="M466" s="77">
        <v>216630</v>
      </c>
      <c r="N466" s="77">
        <v>289000</v>
      </c>
      <c r="O466" s="77">
        <v>60700</v>
      </c>
      <c r="P466" s="77">
        <v>105020</v>
      </c>
      <c r="Q466" s="77">
        <v>44320</v>
      </c>
      <c r="R466" s="77">
        <v>0</v>
      </c>
      <c r="S466" s="188">
        <v>146980</v>
      </c>
      <c r="T466" s="188">
        <v>146980</v>
      </c>
      <c r="U466" s="77">
        <v>35836</v>
      </c>
      <c r="V466" s="77">
        <v>17881</v>
      </c>
      <c r="W466" s="77">
        <v>19087</v>
      </c>
      <c r="X466" s="77">
        <v>16749</v>
      </c>
      <c r="Y466" s="77">
        <v>20489</v>
      </c>
      <c r="Z466" s="77">
        <v>3740</v>
      </c>
      <c r="AA466" s="77">
        <v>0</v>
      </c>
      <c r="AB466" s="188">
        <v>6439</v>
      </c>
      <c r="AC466" s="188">
        <v>9612</v>
      </c>
      <c r="AD466" s="188">
        <v>0</v>
      </c>
      <c r="AE466" s="77">
        <v>263480</v>
      </c>
      <c r="AF466" s="77">
        <v>3669</v>
      </c>
      <c r="AG466" s="27">
        <v>0</v>
      </c>
      <c r="AH466" s="27">
        <v>0</v>
      </c>
      <c r="AI466" s="27">
        <v>0</v>
      </c>
      <c r="AJ466" s="27">
        <v>3669</v>
      </c>
      <c r="AK466" s="27">
        <v>0</v>
      </c>
      <c r="AL466" s="27">
        <v>0</v>
      </c>
      <c r="AM466" s="27">
        <f t="shared" si="7"/>
        <v>3669</v>
      </c>
      <c r="AN466" s="27">
        <v>0</v>
      </c>
      <c r="AO466" s="27">
        <v>0</v>
      </c>
      <c r="AP466" s="27">
        <v>38724</v>
      </c>
      <c r="AQ466" s="27">
        <v>38724</v>
      </c>
      <c r="AR466" s="27">
        <v>0</v>
      </c>
      <c r="AS466" s="190">
        <v>929982</v>
      </c>
      <c r="AT466" s="190">
        <v>311307</v>
      </c>
      <c r="AU466" s="190">
        <v>311307</v>
      </c>
    </row>
    <row r="467" spans="1:47" x14ac:dyDescent="0.2">
      <c r="A467" s="96" t="s">
        <v>1443</v>
      </c>
      <c r="B467" t="s">
        <v>1432</v>
      </c>
      <c r="C467" t="s">
        <v>1444</v>
      </c>
      <c r="D467" s="78">
        <v>9206</v>
      </c>
      <c r="E467" s="78">
        <v>0</v>
      </c>
      <c r="F467" s="82">
        <v>0</v>
      </c>
      <c r="G467" s="78">
        <v>220844</v>
      </c>
      <c r="H467" s="78">
        <v>0</v>
      </c>
      <c r="I467" s="78">
        <v>220844</v>
      </c>
      <c r="J467" s="78">
        <v>220844</v>
      </c>
      <c r="K467" s="78">
        <v>0</v>
      </c>
      <c r="L467" s="78">
        <v>335115</v>
      </c>
      <c r="M467" s="78">
        <v>226460</v>
      </c>
      <c r="N467" s="78">
        <v>218000</v>
      </c>
      <c r="O467" s="78">
        <v>117115</v>
      </c>
      <c r="P467" s="78">
        <v>161685</v>
      </c>
      <c r="Q467" s="78">
        <v>44570</v>
      </c>
      <c r="R467" s="78">
        <v>0</v>
      </c>
      <c r="S467" s="187">
        <v>154315</v>
      </c>
      <c r="T467" s="187">
        <v>154315</v>
      </c>
      <c r="U467" s="78">
        <v>33365</v>
      </c>
      <c r="V467" s="78">
        <v>18725</v>
      </c>
      <c r="W467" s="78">
        <v>825</v>
      </c>
      <c r="X467" s="78">
        <v>32540</v>
      </c>
      <c r="Y467" s="78">
        <v>36316</v>
      </c>
      <c r="Z467" s="78">
        <v>3776</v>
      </c>
      <c r="AA467" s="78">
        <v>0</v>
      </c>
      <c r="AB467" s="78">
        <v>0</v>
      </c>
      <c r="AC467" s="187">
        <v>12218</v>
      </c>
      <c r="AD467" s="187">
        <v>0</v>
      </c>
      <c r="AE467" s="78">
        <v>276790</v>
      </c>
      <c r="AF467" s="78">
        <v>3429</v>
      </c>
      <c r="AG467" s="104">
        <v>0</v>
      </c>
      <c r="AH467" s="104">
        <v>0</v>
      </c>
      <c r="AI467" s="104">
        <v>0</v>
      </c>
      <c r="AJ467" s="104">
        <v>3429</v>
      </c>
      <c r="AK467" s="104">
        <v>0</v>
      </c>
      <c r="AL467" s="104">
        <v>0</v>
      </c>
      <c r="AM467" s="104">
        <f t="shared" si="7"/>
        <v>3429</v>
      </c>
      <c r="AN467" s="104">
        <v>0</v>
      </c>
      <c r="AO467" s="104">
        <v>0</v>
      </c>
      <c r="AP467" s="104">
        <v>35635</v>
      </c>
      <c r="AQ467" s="104">
        <v>35635</v>
      </c>
      <c r="AR467" s="104">
        <v>0</v>
      </c>
      <c r="AS467" s="189">
        <v>841405</v>
      </c>
      <c r="AT467" s="189">
        <v>250797</v>
      </c>
      <c r="AU467" s="189">
        <v>250797</v>
      </c>
    </row>
    <row r="468" spans="1:47" x14ac:dyDescent="0.2">
      <c r="A468" s="96" t="s">
        <v>1445</v>
      </c>
      <c r="B468" t="s">
        <v>1432</v>
      </c>
      <c r="C468" t="s">
        <v>1446</v>
      </c>
      <c r="D468" s="77">
        <v>9208</v>
      </c>
      <c r="E468" s="77">
        <v>0</v>
      </c>
      <c r="F468" s="77">
        <v>0</v>
      </c>
      <c r="G468" s="77">
        <v>279760</v>
      </c>
      <c r="H468" s="77">
        <v>279760</v>
      </c>
      <c r="I468" s="77">
        <v>0</v>
      </c>
      <c r="J468" s="77">
        <v>0</v>
      </c>
      <c r="K468" s="77">
        <v>0</v>
      </c>
      <c r="L468" s="77">
        <v>594010</v>
      </c>
      <c r="M468" s="77">
        <v>356780</v>
      </c>
      <c r="N468" s="77">
        <v>420000</v>
      </c>
      <c r="O468" s="77">
        <v>174010</v>
      </c>
      <c r="P468" s="77">
        <v>238790</v>
      </c>
      <c r="Q468" s="77">
        <v>64780</v>
      </c>
      <c r="R468" s="77">
        <v>0</v>
      </c>
      <c r="S468" s="77">
        <v>0</v>
      </c>
      <c r="T468" s="77">
        <v>0</v>
      </c>
      <c r="U468" s="77">
        <v>61454</v>
      </c>
      <c r="V468" s="77">
        <v>29420</v>
      </c>
      <c r="W468" s="77">
        <v>10000</v>
      </c>
      <c r="X468" s="77">
        <v>51454</v>
      </c>
      <c r="Y468" s="77">
        <v>56904</v>
      </c>
      <c r="Z468" s="77">
        <v>5450</v>
      </c>
      <c r="AA468" s="77">
        <v>0</v>
      </c>
      <c r="AB468" s="77">
        <v>0</v>
      </c>
      <c r="AC468" s="77">
        <v>0</v>
      </c>
      <c r="AD468" s="77">
        <v>0</v>
      </c>
      <c r="AE468" s="77">
        <v>433880</v>
      </c>
      <c r="AF468" s="77">
        <v>6229</v>
      </c>
      <c r="AG468" s="27">
        <v>0</v>
      </c>
      <c r="AH468" s="27">
        <v>0</v>
      </c>
      <c r="AI468" s="27">
        <v>0</v>
      </c>
      <c r="AJ468" s="27">
        <v>6229</v>
      </c>
      <c r="AK468" s="27">
        <v>0</v>
      </c>
      <c r="AL468" s="27">
        <v>0</v>
      </c>
      <c r="AM468" s="27">
        <f t="shared" si="7"/>
        <v>6229</v>
      </c>
      <c r="AN468" s="27">
        <v>0</v>
      </c>
      <c r="AO468" s="27">
        <v>0</v>
      </c>
      <c r="AP468" s="27">
        <v>47479</v>
      </c>
      <c r="AQ468" s="27">
        <v>0</v>
      </c>
      <c r="AR468" s="190">
        <v>47479</v>
      </c>
      <c r="AS468" s="190">
        <v>1198066</v>
      </c>
      <c r="AT468" s="190">
        <v>508053</v>
      </c>
      <c r="AU468" s="190">
        <v>508053</v>
      </c>
    </row>
    <row r="469" spans="1:47" x14ac:dyDescent="0.2">
      <c r="A469" s="96" t="s">
        <v>1447</v>
      </c>
      <c r="B469" t="s">
        <v>1432</v>
      </c>
      <c r="C469" t="s">
        <v>1448</v>
      </c>
      <c r="D469" s="78">
        <v>9209</v>
      </c>
      <c r="E469" s="78">
        <v>0</v>
      </c>
      <c r="F469" s="82">
        <v>0</v>
      </c>
      <c r="G469" s="78">
        <v>155309</v>
      </c>
      <c r="H469" s="78">
        <v>0</v>
      </c>
      <c r="I469" s="78">
        <v>155309</v>
      </c>
      <c r="J469" s="78">
        <v>155309</v>
      </c>
      <c r="K469" s="78">
        <v>0</v>
      </c>
      <c r="L469" s="78">
        <v>274015</v>
      </c>
      <c r="M469" s="78">
        <v>161930</v>
      </c>
      <c r="N469" s="78">
        <v>0</v>
      </c>
      <c r="O469" s="78">
        <v>274015</v>
      </c>
      <c r="P469" s="78">
        <v>298935</v>
      </c>
      <c r="Q469" s="78">
        <v>24920</v>
      </c>
      <c r="R469" s="78">
        <v>0</v>
      </c>
      <c r="S469" s="187">
        <v>107585</v>
      </c>
      <c r="T469" s="187">
        <v>107585</v>
      </c>
      <c r="U469" s="78">
        <v>28463</v>
      </c>
      <c r="V469" s="78">
        <v>13316</v>
      </c>
      <c r="W469" s="78">
        <v>8697</v>
      </c>
      <c r="X469" s="78">
        <v>19766</v>
      </c>
      <c r="Y469" s="78">
        <v>12368</v>
      </c>
      <c r="Z469" s="78">
        <v>2127</v>
      </c>
      <c r="AA469" s="78">
        <v>0</v>
      </c>
      <c r="AB469" s="78">
        <v>0</v>
      </c>
      <c r="AC469" s="187">
        <v>7394</v>
      </c>
      <c r="AD469" s="187">
        <v>0</v>
      </c>
      <c r="AE469" s="78">
        <v>192440</v>
      </c>
      <c r="AF469" s="78">
        <v>3189</v>
      </c>
      <c r="AG469" s="104">
        <v>0</v>
      </c>
      <c r="AH469" s="104">
        <v>0</v>
      </c>
      <c r="AI469" s="104">
        <v>0</v>
      </c>
      <c r="AJ469" s="104">
        <v>3189</v>
      </c>
      <c r="AK469" s="104">
        <v>0</v>
      </c>
      <c r="AL469" s="104">
        <v>0</v>
      </c>
      <c r="AM469" s="104">
        <f t="shared" si="7"/>
        <v>3189</v>
      </c>
      <c r="AN469" s="104">
        <v>0</v>
      </c>
      <c r="AO469" s="104">
        <v>0</v>
      </c>
      <c r="AP469" s="104">
        <v>26273</v>
      </c>
      <c r="AQ469" s="104">
        <v>10698</v>
      </c>
      <c r="AR469" s="189">
        <v>15575</v>
      </c>
      <c r="AS469" s="189">
        <v>655208</v>
      </c>
      <c r="AT469" s="189">
        <v>244553</v>
      </c>
      <c r="AU469" s="189">
        <v>244553</v>
      </c>
    </row>
    <row r="470" spans="1:47" x14ac:dyDescent="0.2">
      <c r="A470" s="96" t="s">
        <v>1449</v>
      </c>
      <c r="B470" t="s">
        <v>1432</v>
      </c>
      <c r="C470" t="s">
        <v>1450</v>
      </c>
      <c r="D470" s="77">
        <v>9210</v>
      </c>
      <c r="E470" s="77">
        <v>0</v>
      </c>
      <c r="F470" s="77">
        <v>0</v>
      </c>
      <c r="G470" s="77">
        <v>180967</v>
      </c>
      <c r="H470" s="77">
        <v>36000</v>
      </c>
      <c r="I470" s="77">
        <v>144967</v>
      </c>
      <c r="J470" s="77">
        <v>144967</v>
      </c>
      <c r="K470" s="77">
        <v>0</v>
      </c>
      <c r="L470" s="77">
        <v>258755</v>
      </c>
      <c r="M470" s="77">
        <v>160850</v>
      </c>
      <c r="N470" s="77">
        <v>258755</v>
      </c>
      <c r="O470" s="77">
        <v>0</v>
      </c>
      <c r="P470" s="77">
        <v>23870</v>
      </c>
      <c r="Q470" s="77">
        <v>23870</v>
      </c>
      <c r="R470" s="77">
        <v>0</v>
      </c>
      <c r="S470" s="188">
        <v>138245</v>
      </c>
      <c r="T470" s="188">
        <v>138245</v>
      </c>
      <c r="U470" s="77">
        <v>26456</v>
      </c>
      <c r="V470" s="77">
        <v>13316</v>
      </c>
      <c r="W470" s="77">
        <v>13065</v>
      </c>
      <c r="X470" s="77">
        <v>13391</v>
      </c>
      <c r="Y470" s="77">
        <v>0</v>
      </c>
      <c r="Z470" s="77">
        <v>2027</v>
      </c>
      <c r="AA470" s="77">
        <v>0</v>
      </c>
      <c r="AB470" s="77">
        <v>0</v>
      </c>
      <c r="AC470" s="188">
        <v>10701</v>
      </c>
      <c r="AD470" s="188">
        <v>0</v>
      </c>
      <c r="AE470" s="77">
        <v>185260</v>
      </c>
      <c r="AF470" s="77">
        <v>2949</v>
      </c>
      <c r="AG470" s="27">
        <v>0</v>
      </c>
      <c r="AH470" s="27">
        <v>0</v>
      </c>
      <c r="AI470" s="27">
        <v>0</v>
      </c>
      <c r="AJ470" s="27">
        <v>2949</v>
      </c>
      <c r="AK470" s="27">
        <v>0</v>
      </c>
      <c r="AL470" s="27">
        <v>0</v>
      </c>
      <c r="AM470" s="27">
        <f t="shared" si="7"/>
        <v>2949</v>
      </c>
      <c r="AN470" s="27">
        <v>0</v>
      </c>
      <c r="AO470" s="27">
        <v>0</v>
      </c>
      <c r="AP470" s="27">
        <v>30575</v>
      </c>
      <c r="AQ470" s="27">
        <v>30575</v>
      </c>
      <c r="AR470" s="27">
        <v>0</v>
      </c>
      <c r="AS470" s="190">
        <v>727792</v>
      </c>
      <c r="AT470" s="190">
        <v>239678</v>
      </c>
      <c r="AU470" s="190">
        <v>239678</v>
      </c>
    </row>
    <row r="471" spans="1:47" x14ac:dyDescent="0.2">
      <c r="A471" s="96" t="s">
        <v>1451</v>
      </c>
      <c r="B471" t="s">
        <v>1432</v>
      </c>
      <c r="C471" t="s">
        <v>1452</v>
      </c>
      <c r="D471" s="78">
        <v>9211</v>
      </c>
      <c r="E471" s="78">
        <v>0</v>
      </c>
      <c r="F471" s="82">
        <v>0</v>
      </c>
      <c r="G471" s="78">
        <v>82786</v>
      </c>
      <c r="H471" s="78">
        <v>0</v>
      </c>
      <c r="I471" s="78">
        <v>82786</v>
      </c>
      <c r="J471" s="78">
        <v>82786</v>
      </c>
      <c r="K471" s="78">
        <v>0</v>
      </c>
      <c r="L471" s="78">
        <v>112845</v>
      </c>
      <c r="M471" s="78">
        <v>69710</v>
      </c>
      <c r="N471" s="78">
        <v>0</v>
      </c>
      <c r="O471" s="78">
        <v>112845</v>
      </c>
      <c r="P471" s="78">
        <v>127335</v>
      </c>
      <c r="Q471" s="78">
        <v>14490</v>
      </c>
      <c r="R471" s="78">
        <v>0</v>
      </c>
      <c r="S471" s="187">
        <v>56725</v>
      </c>
      <c r="T471" s="187">
        <v>56725</v>
      </c>
      <c r="U471" s="78">
        <v>11545</v>
      </c>
      <c r="V471" s="78">
        <v>5743</v>
      </c>
      <c r="W471" s="78">
        <v>2820</v>
      </c>
      <c r="X471" s="78">
        <v>8725</v>
      </c>
      <c r="Y471" s="78">
        <v>1970</v>
      </c>
      <c r="Z471" s="78">
        <v>1212</v>
      </c>
      <c r="AA471" s="78">
        <v>0</v>
      </c>
      <c r="AB471" s="78">
        <v>0</v>
      </c>
      <c r="AC471" s="187">
        <v>4589</v>
      </c>
      <c r="AD471" s="187">
        <v>0</v>
      </c>
      <c r="AE471" s="78">
        <v>84290</v>
      </c>
      <c r="AF471" s="78">
        <v>1989</v>
      </c>
      <c r="AG471" s="104">
        <v>0</v>
      </c>
      <c r="AH471" s="104">
        <v>0</v>
      </c>
      <c r="AI471" s="104">
        <v>0</v>
      </c>
      <c r="AJ471" s="104">
        <v>1989</v>
      </c>
      <c r="AK471" s="104">
        <v>0</v>
      </c>
      <c r="AL471" s="104">
        <v>0</v>
      </c>
      <c r="AM471" s="104">
        <f t="shared" si="7"/>
        <v>1989</v>
      </c>
      <c r="AN471" s="104">
        <v>0</v>
      </c>
      <c r="AO471" s="104">
        <v>0</v>
      </c>
      <c r="AP471" s="104">
        <v>13976</v>
      </c>
      <c r="AQ471" s="104">
        <v>13976</v>
      </c>
      <c r="AR471" s="104">
        <v>0</v>
      </c>
      <c r="AS471" s="189">
        <v>328754</v>
      </c>
      <c r="AT471" s="189">
        <v>104975</v>
      </c>
      <c r="AU471" s="189">
        <v>104975</v>
      </c>
    </row>
    <row r="472" spans="1:47" x14ac:dyDescent="0.2">
      <c r="A472" s="96" t="s">
        <v>1453</v>
      </c>
      <c r="B472" t="s">
        <v>1432</v>
      </c>
      <c r="C472" t="s">
        <v>1454</v>
      </c>
      <c r="D472" s="77">
        <v>9213</v>
      </c>
      <c r="E472" s="77">
        <v>0</v>
      </c>
      <c r="F472" s="77">
        <v>0</v>
      </c>
      <c r="G472" s="77">
        <v>272470</v>
      </c>
      <c r="H472" s="77">
        <v>0</v>
      </c>
      <c r="I472" s="77">
        <v>272470</v>
      </c>
      <c r="J472" s="77">
        <v>272470</v>
      </c>
      <c r="K472" s="77">
        <v>0</v>
      </c>
      <c r="L472" s="77">
        <v>432865</v>
      </c>
      <c r="M472" s="77">
        <v>265540</v>
      </c>
      <c r="N472" s="77">
        <v>370000</v>
      </c>
      <c r="O472" s="77">
        <v>62865</v>
      </c>
      <c r="P472" s="77">
        <v>116235</v>
      </c>
      <c r="Q472" s="77">
        <v>53370</v>
      </c>
      <c r="R472" s="77">
        <v>0</v>
      </c>
      <c r="S472" s="188">
        <v>180635</v>
      </c>
      <c r="T472" s="188">
        <v>180635</v>
      </c>
      <c r="U472" s="77">
        <v>44570</v>
      </c>
      <c r="V472" s="77">
        <v>21920</v>
      </c>
      <c r="W472" s="77">
        <v>20889</v>
      </c>
      <c r="X472" s="77">
        <v>23681</v>
      </c>
      <c r="Y472" s="77">
        <v>19626</v>
      </c>
      <c r="Z472" s="77">
        <v>4461</v>
      </c>
      <c r="AA472" s="77">
        <v>0</v>
      </c>
      <c r="AB472" s="77">
        <v>0</v>
      </c>
      <c r="AC472" s="188">
        <v>10911</v>
      </c>
      <c r="AD472" s="188">
        <v>0</v>
      </c>
      <c r="AE472" s="77">
        <v>323950</v>
      </c>
      <c r="AF472" s="77">
        <v>4869</v>
      </c>
      <c r="AG472" s="27">
        <v>0</v>
      </c>
      <c r="AH472" s="27">
        <v>0</v>
      </c>
      <c r="AI472" s="27">
        <v>0</v>
      </c>
      <c r="AJ472" s="27">
        <v>4869</v>
      </c>
      <c r="AK472" s="27">
        <v>0</v>
      </c>
      <c r="AL472" s="27">
        <v>0</v>
      </c>
      <c r="AM472" s="27">
        <f t="shared" si="7"/>
        <v>4869</v>
      </c>
      <c r="AN472" s="27">
        <v>0</v>
      </c>
      <c r="AO472" s="27">
        <v>0</v>
      </c>
      <c r="AP472" s="27">
        <v>43821</v>
      </c>
      <c r="AQ472" s="27">
        <v>43821</v>
      </c>
      <c r="AR472" s="27">
        <v>0</v>
      </c>
      <c r="AS472" s="190">
        <v>1085295</v>
      </c>
      <c r="AT472" s="190">
        <v>370422</v>
      </c>
      <c r="AU472" s="190">
        <v>0</v>
      </c>
    </row>
    <row r="473" spans="1:47" x14ac:dyDescent="0.2">
      <c r="A473" s="96" t="s">
        <v>1455</v>
      </c>
      <c r="B473" t="s">
        <v>1432</v>
      </c>
      <c r="C473" t="s">
        <v>1456</v>
      </c>
      <c r="D473" s="78">
        <v>9214</v>
      </c>
      <c r="E473" s="78">
        <v>0</v>
      </c>
      <c r="F473" s="82">
        <v>0</v>
      </c>
      <c r="G473" s="78">
        <v>106619</v>
      </c>
      <c r="H473" s="78">
        <v>0</v>
      </c>
      <c r="I473" s="78">
        <v>106619</v>
      </c>
      <c r="J473" s="78">
        <v>106619</v>
      </c>
      <c r="K473" s="78">
        <v>0</v>
      </c>
      <c r="L473" s="78">
        <v>152540</v>
      </c>
      <c r="M473" s="78">
        <v>90810</v>
      </c>
      <c r="N473" s="78">
        <v>62000</v>
      </c>
      <c r="O473" s="78">
        <v>90540</v>
      </c>
      <c r="P473" s="78">
        <v>107420</v>
      </c>
      <c r="Q473" s="78">
        <v>16880</v>
      </c>
      <c r="R473" s="78">
        <v>0</v>
      </c>
      <c r="S473" s="187">
        <v>69580</v>
      </c>
      <c r="T473" s="187">
        <v>69580</v>
      </c>
      <c r="U473" s="78">
        <v>15796</v>
      </c>
      <c r="V473" s="78">
        <v>7486</v>
      </c>
      <c r="W473" s="78">
        <v>4848</v>
      </c>
      <c r="X473" s="78">
        <v>10948</v>
      </c>
      <c r="Y473" s="78">
        <v>8222</v>
      </c>
      <c r="Z473" s="78">
        <v>1410</v>
      </c>
      <c r="AA473" s="78">
        <v>0</v>
      </c>
      <c r="AB473" s="78">
        <v>0</v>
      </c>
      <c r="AC473" s="187">
        <v>4904</v>
      </c>
      <c r="AD473" s="187">
        <v>0</v>
      </c>
      <c r="AE473" s="78">
        <v>110530</v>
      </c>
      <c r="AF473" s="78">
        <v>2469</v>
      </c>
      <c r="AG473" s="104">
        <v>0</v>
      </c>
      <c r="AH473" s="104">
        <v>0</v>
      </c>
      <c r="AI473" s="104">
        <v>0</v>
      </c>
      <c r="AJ473" s="104">
        <v>2469</v>
      </c>
      <c r="AK473" s="104">
        <v>0</v>
      </c>
      <c r="AL473" s="104">
        <v>0</v>
      </c>
      <c r="AM473" s="104">
        <f t="shared" si="7"/>
        <v>2469</v>
      </c>
      <c r="AN473" s="104">
        <v>0</v>
      </c>
      <c r="AO473" s="104">
        <v>0</v>
      </c>
      <c r="AP473" s="104">
        <v>17121</v>
      </c>
      <c r="AQ473" s="104">
        <v>17121</v>
      </c>
      <c r="AR473" s="104">
        <v>0</v>
      </c>
      <c r="AS473" s="189">
        <v>428194</v>
      </c>
      <c r="AT473" s="189">
        <v>149231</v>
      </c>
      <c r="AU473" s="189">
        <v>149231</v>
      </c>
    </row>
    <row r="474" spans="1:47" x14ac:dyDescent="0.2">
      <c r="A474" s="96" t="s">
        <v>1457</v>
      </c>
      <c r="B474" t="s">
        <v>1432</v>
      </c>
      <c r="C474" t="s">
        <v>1458</v>
      </c>
      <c r="D474" s="77">
        <v>9215</v>
      </c>
      <c r="E474" s="77">
        <v>0</v>
      </c>
      <c r="F474" s="77">
        <v>0</v>
      </c>
      <c r="G474" s="77">
        <v>83641</v>
      </c>
      <c r="H474" s="77">
        <v>0</v>
      </c>
      <c r="I474" s="77">
        <v>83641</v>
      </c>
      <c r="J474" s="77">
        <v>83641</v>
      </c>
      <c r="K474" s="77">
        <v>0</v>
      </c>
      <c r="L474" s="77">
        <v>97710</v>
      </c>
      <c r="M474" s="77">
        <v>65040</v>
      </c>
      <c r="N474" s="77">
        <v>0</v>
      </c>
      <c r="O474" s="77">
        <v>97710</v>
      </c>
      <c r="P474" s="77">
        <v>105270</v>
      </c>
      <c r="Q474" s="77">
        <v>7560</v>
      </c>
      <c r="R474" s="77">
        <v>0</v>
      </c>
      <c r="S474" s="188">
        <v>55350</v>
      </c>
      <c r="T474" s="188">
        <v>55350</v>
      </c>
      <c r="U474" s="77">
        <v>9751</v>
      </c>
      <c r="V474" s="77">
        <v>5383</v>
      </c>
      <c r="W474" s="77">
        <v>1040</v>
      </c>
      <c r="X474" s="77">
        <v>8711</v>
      </c>
      <c r="Y474" s="77">
        <v>3146</v>
      </c>
      <c r="Z474" s="77">
        <v>667</v>
      </c>
      <c r="AA474" s="77">
        <v>0</v>
      </c>
      <c r="AB474" s="77">
        <v>0</v>
      </c>
      <c r="AC474" s="188">
        <v>4090</v>
      </c>
      <c r="AD474" s="188">
        <v>0</v>
      </c>
      <c r="AE474" s="77">
        <v>78100</v>
      </c>
      <c r="AF474" s="77">
        <v>1749</v>
      </c>
      <c r="AG474" s="27">
        <v>0</v>
      </c>
      <c r="AH474" s="27">
        <v>0</v>
      </c>
      <c r="AI474" s="27">
        <v>0</v>
      </c>
      <c r="AJ474" s="27">
        <v>1749</v>
      </c>
      <c r="AK474" s="27">
        <v>0</v>
      </c>
      <c r="AL474" s="27">
        <v>0</v>
      </c>
      <c r="AM474" s="27">
        <f t="shared" si="7"/>
        <v>1749</v>
      </c>
      <c r="AN474" s="27">
        <v>0</v>
      </c>
      <c r="AO474" s="27">
        <v>0</v>
      </c>
      <c r="AP474" s="27">
        <v>14094</v>
      </c>
      <c r="AQ474" s="27">
        <v>14094</v>
      </c>
      <c r="AR474" s="27">
        <v>0</v>
      </c>
      <c r="AS474" s="190">
        <v>329372</v>
      </c>
      <c r="AT474" s="190">
        <v>88791</v>
      </c>
      <c r="AU474" s="190">
        <v>88791</v>
      </c>
    </row>
    <row r="475" spans="1:47" x14ac:dyDescent="0.2">
      <c r="A475" s="96" t="s">
        <v>1459</v>
      </c>
      <c r="B475" t="s">
        <v>1432</v>
      </c>
      <c r="C475" t="s">
        <v>1460</v>
      </c>
      <c r="D475" s="78">
        <v>9216</v>
      </c>
      <c r="E475" s="78">
        <v>0</v>
      </c>
      <c r="F475" s="82">
        <v>0</v>
      </c>
      <c r="G475" s="78">
        <v>123624</v>
      </c>
      <c r="H475" s="78">
        <v>123624</v>
      </c>
      <c r="I475" s="78">
        <v>0</v>
      </c>
      <c r="J475" s="78">
        <v>0</v>
      </c>
      <c r="K475" s="78">
        <v>0</v>
      </c>
      <c r="L475" s="78">
        <v>182705</v>
      </c>
      <c r="M475" s="78">
        <v>97570</v>
      </c>
      <c r="N475" s="78">
        <v>0</v>
      </c>
      <c r="O475" s="78">
        <v>182705</v>
      </c>
      <c r="P475" s="78">
        <v>202485</v>
      </c>
      <c r="Q475" s="78">
        <v>19780</v>
      </c>
      <c r="R475" s="78">
        <v>0</v>
      </c>
      <c r="S475" s="187">
        <v>92515</v>
      </c>
      <c r="T475" s="187">
        <v>92515</v>
      </c>
      <c r="U475" s="78">
        <v>19576</v>
      </c>
      <c r="V475" s="78">
        <v>8071</v>
      </c>
      <c r="W475" s="78">
        <v>666</v>
      </c>
      <c r="X475" s="78">
        <v>18910</v>
      </c>
      <c r="Y475" s="78">
        <v>11750</v>
      </c>
      <c r="Z475" s="78">
        <v>1657</v>
      </c>
      <c r="AA475" s="78">
        <v>0</v>
      </c>
      <c r="AB475" s="187">
        <v>1015</v>
      </c>
      <c r="AC475" s="187">
        <v>6268</v>
      </c>
      <c r="AD475" s="187">
        <v>0</v>
      </c>
      <c r="AE475" s="78">
        <v>119490</v>
      </c>
      <c r="AF475" s="78">
        <v>2709</v>
      </c>
      <c r="AG475" s="104">
        <v>0</v>
      </c>
      <c r="AH475" s="104">
        <v>0</v>
      </c>
      <c r="AI475" s="104">
        <v>0</v>
      </c>
      <c r="AJ475" s="104">
        <v>2709</v>
      </c>
      <c r="AK475" s="104">
        <v>0</v>
      </c>
      <c r="AL475" s="104">
        <v>0</v>
      </c>
      <c r="AM475" s="104">
        <f t="shared" si="7"/>
        <v>2709</v>
      </c>
      <c r="AN475" s="104">
        <v>0</v>
      </c>
      <c r="AO475" s="104">
        <v>0</v>
      </c>
      <c r="AP475" s="104">
        <v>20922</v>
      </c>
      <c r="AQ475" s="104">
        <v>20922</v>
      </c>
      <c r="AR475" s="104">
        <v>0</v>
      </c>
      <c r="AS475" s="189">
        <v>505935</v>
      </c>
      <c r="AT475" s="189">
        <v>187423</v>
      </c>
      <c r="AU475" s="189">
        <v>187423</v>
      </c>
    </row>
    <row r="476" spans="1:47" x14ac:dyDescent="0.2">
      <c r="A476" s="96" t="s">
        <v>1461</v>
      </c>
      <c r="B476" t="s">
        <v>1432</v>
      </c>
      <c r="C476" t="s">
        <v>1462</v>
      </c>
      <c r="D476" s="77">
        <v>9301</v>
      </c>
      <c r="E476" s="77">
        <v>0</v>
      </c>
      <c r="F476" s="77">
        <v>0</v>
      </c>
      <c r="G476" s="77">
        <v>55075</v>
      </c>
      <c r="H476" s="77">
        <v>0</v>
      </c>
      <c r="I476" s="77">
        <v>55075</v>
      </c>
      <c r="J476" s="77">
        <v>55075</v>
      </c>
      <c r="K476" s="77">
        <v>0</v>
      </c>
      <c r="L476" s="77">
        <v>92520</v>
      </c>
      <c r="M476" s="77">
        <v>47540</v>
      </c>
      <c r="N476" s="77">
        <v>0</v>
      </c>
      <c r="O476" s="77">
        <v>92520</v>
      </c>
      <c r="P476" s="77">
        <v>93510</v>
      </c>
      <c r="Q476" s="77">
        <v>990</v>
      </c>
      <c r="R476" s="77">
        <v>0</v>
      </c>
      <c r="S476" s="188">
        <v>46620</v>
      </c>
      <c r="T476" s="188">
        <v>46620</v>
      </c>
      <c r="U476" s="77">
        <v>10018</v>
      </c>
      <c r="V476" s="77">
        <v>3925</v>
      </c>
      <c r="W476" s="77">
        <v>1549</v>
      </c>
      <c r="X476" s="77">
        <v>8469</v>
      </c>
      <c r="Y476" s="77">
        <v>8565</v>
      </c>
      <c r="Z476" s="77">
        <v>96</v>
      </c>
      <c r="AA476" s="77">
        <v>0</v>
      </c>
      <c r="AB476" s="77">
        <v>0</v>
      </c>
      <c r="AC476" s="188">
        <v>2919</v>
      </c>
      <c r="AD476" s="188">
        <v>0</v>
      </c>
      <c r="AE476" s="77">
        <v>53360</v>
      </c>
      <c r="AF476" s="77">
        <v>1509</v>
      </c>
      <c r="AG476" s="27">
        <v>0</v>
      </c>
      <c r="AH476" s="27">
        <v>0</v>
      </c>
      <c r="AI476" s="27">
        <v>0</v>
      </c>
      <c r="AJ476" s="27">
        <v>1509</v>
      </c>
      <c r="AK476" s="27">
        <v>0</v>
      </c>
      <c r="AL476" s="27">
        <v>0</v>
      </c>
      <c r="AM476" s="27">
        <f t="shared" si="7"/>
        <v>1509</v>
      </c>
      <c r="AN476" s="27">
        <v>0</v>
      </c>
      <c r="AO476" s="27">
        <v>0</v>
      </c>
      <c r="AP476" s="27">
        <v>9286</v>
      </c>
      <c r="AQ476" s="27">
        <v>9286</v>
      </c>
      <c r="AR476" s="27">
        <v>0</v>
      </c>
      <c r="AS476" s="190">
        <v>232030</v>
      </c>
      <c r="AT476" s="190">
        <v>88544</v>
      </c>
      <c r="AU476" s="190">
        <v>0</v>
      </c>
    </row>
    <row r="477" spans="1:47" x14ac:dyDescent="0.2">
      <c r="A477" s="96" t="s">
        <v>1463</v>
      </c>
      <c r="B477" t="s">
        <v>1432</v>
      </c>
      <c r="C477" t="s">
        <v>1464</v>
      </c>
      <c r="D477" s="78">
        <v>9342</v>
      </c>
      <c r="E477" s="78">
        <v>0</v>
      </c>
      <c r="F477" s="82">
        <v>0</v>
      </c>
      <c r="G477" s="78">
        <v>64468</v>
      </c>
      <c r="H477" s="78">
        <v>1530</v>
      </c>
      <c r="I477" s="78">
        <v>62938</v>
      </c>
      <c r="J477" s="78">
        <v>62938</v>
      </c>
      <c r="K477" s="78">
        <v>0</v>
      </c>
      <c r="L477" s="78">
        <v>79700</v>
      </c>
      <c r="M477" s="78">
        <v>50200</v>
      </c>
      <c r="N477" s="78">
        <v>79700</v>
      </c>
      <c r="O477" s="78">
        <v>0</v>
      </c>
      <c r="P477" s="78">
        <v>11430</v>
      </c>
      <c r="Q477" s="78">
        <v>11430</v>
      </c>
      <c r="R477" s="78">
        <v>0</v>
      </c>
      <c r="S477" s="187">
        <v>43960</v>
      </c>
      <c r="T477" s="187">
        <v>43960</v>
      </c>
      <c r="U477" s="78">
        <v>8110</v>
      </c>
      <c r="V477" s="78">
        <v>4153</v>
      </c>
      <c r="W477" s="78">
        <v>2289</v>
      </c>
      <c r="X477" s="78">
        <v>5821</v>
      </c>
      <c r="Y477" s="78">
        <v>6545</v>
      </c>
      <c r="Z477" s="78">
        <v>950</v>
      </c>
      <c r="AA477" s="78">
        <v>0</v>
      </c>
      <c r="AB477" s="187">
        <v>3664</v>
      </c>
      <c r="AC477" s="187">
        <v>3438</v>
      </c>
      <c r="AD477" s="187">
        <v>0</v>
      </c>
      <c r="AE477" s="78">
        <v>62730</v>
      </c>
      <c r="AF477" s="78">
        <v>1269</v>
      </c>
      <c r="AG477" s="104">
        <v>0</v>
      </c>
      <c r="AH477" s="104">
        <v>0</v>
      </c>
      <c r="AI477" s="104">
        <v>0</v>
      </c>
      <c r="AJ477" s="104">
        <v>1269</v>
      </c>
      <c r="AK477" s="104">
        <v>0</v>
      </c>
      <c r="AL477" s="104">
        <v>0</v>
      </c>
      <c r="AM477" s="104">
        <f t="shared" si="7"/>
        <v>1269</v>
      </c>
      <c r="AN477" s="104">
        <v>0</v>
      </c>
      <c r="AO477" s="104">
        <v>0</v>
      </c>
      <c r="AP477" s="104">
        <v>10871</v>
      </c>
      <c r="AQ477" s="104">
        <v>10871</v>
      </c>
      <c r="AR477" s="104">
        <v>0</v>
      </c>
      <c r="AS477" s="189">
        <v>256765</v>
      </c>
      <c r="AT477" s="189">
        <v>79787</v>
      </c>
      <c r="AU477" s="189">
        <v>3019</v>
      </c>
    </row>
    <row r="478" spans="1:47" x14ac:dyDescent="0.2">
      <c r="A478" s="96" t="s">
        <v>1465</v>
      </c>
      <c r="B478" t="s">
        <v>1432</v>
      </c>
      <c r="C478" t="s">
        <v>1466</v>
      </c>
      <c r="D478" s="77">
        <v>9343</v>
      </c>
      <c r="E478" s="77">
        <v>0</v>
      </c>
      <c r="F478" s="77">
        <v>0</v>
      </c>
      <c r="G478" s="77">
        <v>50377</v>
      </c>
      <c r="H478" s="77">
        <v>0</v>
      </c>
      <c r="I478" s="77">
        <v>50377</v>
      </c>
      <c r="J478" s="77">
        <v>50377</v>
      </c>
      <c r="K478" s="77">
        <v>0</v>
      </c>
      <c r="L478" s="77">
        <v>48245</v>
      </c>
      <c r="M478" s="77">
        <v>33060</v>
      </c>
      <c r="N478" s="77">
        <v>48245</v>
      </c>
      <c r="O478" s="77">
        <v>0</v>
      </c>
      <c r="P478" s="77">
        <v>300</v>
      </c>
      <c r="Q478" s="77">
        <v>300</v>
      </c>
      <c r="R478" s="77">
        <v>0</v>
      </c>
      <c r="S478" s="188">
        <v>23335</v>
      </c>
      <c r="T478" s="188">
        <v>23335</v>
      </c>
      <c r="U478" s="77">
        <v>4745</v>
      </c>
      <c r="V478" s="77">
        <v>2723</v>
      </c>
      <c r="W478" s="77">
        <v>4745</v>
      </c>
      <c r="X478" s="77">
        <v>0</v>
      </c>
      <c r="Y478" s="77">
        <v>37</v>
      </c>
      <c r="Z478" s="77">
        <v>37</v>
      </c>
      <c r="AA478" s="77">
        <v>0</v>
      </c>
      <c r="AB478" s="188">
        <v>1575</v>
      </c>
      <c r="AC478" s="188">
        <v>2013</v>
      </c>
      <c r="AD478" s="188">
        <v>0</v>
      </c>
      <c r="AE478" s="77">
        <v>37970</v>
      </c>
      <c r="AF478" s="77">
        <v>1029</v>
      </c>
      <c r="AG478" s="27">
        <v>0</v>
      </c>
      <c r="AH478" s="27">
        <v>0</v>
      </c>
      <c r="AI478" s="27">
        <v>0</v>
      </c>
      <c r="AJ478" s="27">
        <v>1029</v>
      </c>
      <c r="AK478" s="27">
        <v>0</v>
      </c>
      <c r="AL478" s="27">
        <v>0</v>
      </c>
      <c r="AM478" s="27">
        <f t="shared" si="7"/>
        <v>1029</v>
      </c>
      <c r="AN478" s="27">
        <v>0</v>
      </c>
      <c r="AO478" s="27">
        <v>0</v>
      </c>
      <c r="AP478" s="27">
        <v>8210</v>
      </c>
      <c r="AQ478" s="27">
        <v>8210</v>
      </c>
      <c r="AR478" s="27">
        <v>0</v>
      </c>
      <c r="AS478" s="190">
        <v>194408</v>
      </c>
      <c r="AT478" s="190">
        <v>44456</v>
      </c>
      <c r="AU478" s="190">
        <v>44456</v>
      </c>
    </row>
    <row r="479" spans="1:47" x14ac:dyDescent="0.2">
      <c r="A479" s="96" t="s">
        <v>1467</v>
      </c>
      <c r="B479" t="s">
        <v>1432</v>
      </c>
      <c r="C479" t="s">
        <v>1468</v>
      </c>
      <c r="D479" s="78">
        <v>9344</v>
      </c>
      <c r="E479" s="78">
        <v>0</v>
      </c>
      <c r="F479" s="82">
        <v>0</v>
      </c>
      <c r="G479" s="78">
        <v>33001</v>
      </c>
      <c r="H479" s="78">
        <v>13651</v>
      </c>
      <c r="I479" s="78">
        <v>19350</v>
      </c>
      <c r="J479" s="78">
        <v>19350</v>
      </c>
      <c r="K479" s="78">
        <v>0</v>
      </c>
      <c r="L479" s="78">
        <v>38080</v>
      </c>
      <c r="M479" s="78">
        <v>22240</v>
      </c>
      <c r="N479" s="78">
        <v>24020</v>
      </c>
      <c r="O479" s="78">
        <v>14060</v>
      </c>
      <c r="P479" s="78">
        <v>18530</v>
      </c>
      <c r="Q479" s="78">
        <v>4470</v>
      </c>
      <c r="R479" s="78">
        <v>0</v>
      </c>
      <c r="S479" s="187">
        <v>29030</v>
      </c>
      <c r="T479" s="187">
        <v>29030</v>
      </c>
      <c r="U479" s="78">
        <v>3971</v>
      </c>
      <c r="V479" s="78">
        <v>1835</v>
      </c>
      <c r="W479" s="78">
        <v>671</v>
      </c>
      <c r="X479" s="78">
        <v>3300</v>
      </c>
      <c r="Y479" s="78">
        <v>1931</v>
      </c>
      <c r="Z479" s="78">
        <v>378</v>
      </c>
      <c r="AA479" s="78">
        <v>0</v>
      </c>
      <c r="AB479" s="78">
        <v>294</v>
      </c>
      <c r="AC479" s="187">
        <v>1506</v>
      </c>
      <c r="AD479" s="187">
        <v>0</v>
      </c>
      <c r="AE479" s="78">
        <v>26920</v>
      </c>
      <c r="AF479" s="78">
        <v>1029</v>
      </c>
      <c r="AG479" s="104">
        <v>0</v>
      </c>
      <c r="AH479" s="104">
        <v>0</v>
      </c>
      <c r="AI479" s="104">
        <v>0</v>
      </c>
      <c r="AJ479" s="104">
        <v>1029</v>
      </c>
      <c r="AK479" s="104">
        <v>0</v>
      </c>
      <c r="AL479" s="104">
        <v>0</v>
      </c>
      <c r="AM479" s="104">
        <f t="shared" si="7"/>
        <v>1029</v>
      </c>
      <c r="AN479" s="104">
        <v>0</v>
      </c>
      <c r="AO479" s="104">
        <v>0</v>
      </c>
      <c r="AP479" s="104">
        <v>5408</v>
      </c>
      <c r="AQ479" s="104">
        <v>5408</v>
      </c>
      <c r="AR479" s="104">
        <v>0</v>
      </c>
      <c r="AS479" s="189">
        <v>132067</v>
      </c>
      <c r="AT479" s="189">
        <v>34678</v>
      </c>
      <c r="AU479" s="189">
        <v>34678</v>
      </c>
    </row>
    <row r="480" spans="1:47" x14ac:dyDescent="0.2">
      <c r="A480" s="96" t="s">
        <v>1469</v>
      </c>
      <c r="B480" t="s">
        <v>1432</v>
      </c>
      <c r="C480" t="s">
        <v>1470</v>
      </c>
      <c r="D480" s="77">
        <v>9345</v>
      </c>
      <c r="E480" s="77">
        <v>0</v>
      </c>
      <c r="F480" s="77">
        <v>0</v>
      </c>
      <c r="G480" s="77">
        <v>28522</v>
      </c>
      <c r="H480" s="77">
        <v>0</v>
      </c>
      <c r="I480" s="77">
        <v>28522</v>
      </c>
      <c r="J480" s="77">
        <v>28522</v>
      </c>
      <c r="K480" s="77">
        <v>0</v>
      </c>
      <c r="L480" s="77">
        <v>49930</v>
      </c>
      <c r="M480" s="77">
        <v>29240</v>
      </c>
      <c r="N480" s="77">
        <v>0</v>
      </c>
      <c r="O480" s="77">
        <v>49930</v>
      </c>
      <c r="P480" s="77">
        <v>49930</v>
      </c>
      <c r="Q480" s="77">
        <v>0</v>
      </c>
      <c r="R480" s="77">
        <v>0</v>
      </c>
      <c r="S480" s="188">
        <v>42890</v>
      </c>
      <c r="T480" s="188">
        <v>42890</v>
      </c>
      <c r="U480" s="77">
        <v>5172</v>
      </c>
      <c r="V480" s="77">
        <v>2388</v>
      </c>
      <c r="W480" s="77">
        <v>330</v>
      </c>
      <c r="X480" s="77">
        <v>4842</v>
      </c>
      <c r="Y480" s="77">
        <v>4842</v>
      </c>
      <c r="Z480" s="77">
        <v>0</v>
      </c>
      <c r="AA480" s="77">
        <v>0</v>
      </c>
      <c r="AB480" s="188">
        <v>2284</v>
      </c>
      <c r="AC480" s="188">
        <v>2734</v>
      </c>
      <c r="AD480" s="188">
        <v>0</v>
      </c>
      <c r="AE480" s="77">
        <v>32850</v>
      </c>
      <c r="AF480" s="77">
        <v>1269</v>
      </c>
      <c r="AG480" s="27">
        <v>0</v>
      </c>
      <c r="AH480" s="27">
        <v>0</v>
      </c>
      <c r="AI480" s="27">
        <v>0</v>
      </c>
      <c r="AJ480" s="27">
        <v>1269</v>
      </c>
      <c r="AK480" s="27">
        <v>0</v>
      </c>
      <c r="AL480" s="27">
        <v>0</v>
      </c>
      <c r="AM480" s="27">
        <f t="shared" si="7"/>
        <v>1269</v>
      </c>
      <c r="AN480" s="27">
        <v>0</v>
      </c>
      <c r="AO480" s="27">
        <v>0</v>
      </c>
      <c r="AP480" s="27">
        <v>4566</v>
      </c>
      <c r="AQ480" s="27">
        <v>2000</v>
      </c>
      <c r="AR480" s="190">
        <v>2566</v>
      </c>
      <c r="AS480" s="190">
        <v>118497</v>
      </c>
      <c r="AT480" s="190">
        <v>42409</v>
      </c>
      <c r="AU480" s="190">
        <v>42409</v>
      </c>
    </row>
    <row r="481" spans="1:47" x14ac:dyDescent="0.2">
      <c r="A481" s="96" t="s">
        <v>1471</v>
      </c>
      <c r="B481" t="s">
        <v>1432</v>
      </c>
      <c r="C481" t="s">
        <v>1472</v>
      </c>
      <c r="D481" s="78">
        <v>9361</v>
      </c>
      <c r="E481" s="78">
        <v>0</v>
      </c>
      <c r="F481" s="82">
        <v>0</v>
      </c>
      <c r="G481" s="78">
        <v>84040</v>
      </c>
      <c r="H481" s="78">
        <v>1239</v>
      </c>
      <c r="I481" s="78">
        <v>82801</v>
      </c>
      <c r="J481" s="78">
        <v>82801</v>
      </c>
      <c r="K481" s="78">
        <v>0</v>
      </c>
      <c r="L481" s="78">
        <v>135805</v>
      </c>
      <c r="M481" s="78">
        <v>81920</v>
      </c>
      <c r="N481" s="78">
        <v>120860</v>
      </c>
      <c r="O481" s="78">
        <v>14945</v>
      </c>
      <c r="P481" s="78">
        <v>27625</v>
      </c>
      <c r="Q481" s="78">
        <v>12680</v>
      </c>
      <c r="R481" s="78">
        <v>0</v>
      </c>
      <c r="S481" s="187">
        <v>96385</v>
      </c>
      <c r="T481" s="187">
        <v>96385</v>
      </c>
      <c r="U481" s="78">
        <v>14019</v>
      </c>
      <c r="V481" s="78">
        <v>6780</v>
      </c>
      <c r="W481" s="78">
        <v>7156</v>
      </c>
      <c r="X481" s="78">
        <v>6863</v>
      </c>
      <c r="Y481" s="78">
        <v>0</v>
      </c>
      <c r="Z481" s="78">
        <v>1063</v>
      </c>
      <c r="AA481" s="78">
        <v>0</v>
      </c>
      <c r="AB481" s="187">
        <v>9382</v>
      </c>
      <c r="AC481" s="187">
        <v>7404</v>
      </c>
      <c r="AD481" s="187">
        <v>0</v>
      </c>
      <c r="AE481" s="78">
        <v>98700</v>
      </c>
      <c r="AF481" s="78">
        <v>1749</v>
      </c>
      <c r="AG481" s="104">
        <v>0</v>
      </c>
      <c r="AH481" s="104">
        <v>0</v>
      </c>
      <c r="AI481" s="104">
        <v>0</v>
      </c>
      <c r="AJ481" s="104">
        <v>1749</v>
      </c>
      <c r="AK481" s="104">
        <v>0</v>
      </c>
      <c r="AL481" s="104">
        <v>0</v>
      </c>
      <c r="AM481" s="104">
        <f t="shared" si="7"/>
        <v>1749</v>
      </c>
      <c r="AN481" s="104">
        <v>0</v>
      </c>
      <c r="AO481" s="104">
        <v>0</v>
      </c>
      <c r="AP481" s="104">
        <v>14170</v>
      </c>
      <c r="AQ481" s="104">
        <v>14170</v>
      </c>
      <c r="AR481" s="104">
        <v>0</v>
      </c>
      <c r="AS481" s="189">
        <v>346914</v>
      </c>
      <c r="AT481" s="189">
        <v>129601</v>
      </c>
      <c r="AU481" s="189">
        <v>129601</v>
      </c>
    </row>
    <row r="482" spans="1:47" x14ac:dyDescent="0.2">
      <c r="A482" s="96" t="s">
        <v>1473</v>
      </c>
      <c r="B482" t="s">
        <v>1432</v>
      </c>
      <c r="C482" t="s">
        <v>1474</v>
      </c>
      <c r="D482" s="77">
        <v>9364</v>
      </c>
      <c r="E482" s="77">
        <v>0</v>
      </c>
      <c r="F482" s="77">
        <v>0</v>
      </c>
      <c r="G482" s="77">
        <v>55411</v>
      </c>
      <c r="H482" s="77">
        <v>0</v>
      </c>
      <c r="I482" s="77">
        <v>55411</v>
      </c>
      <c r="J482" s="77">
        <v>55411</v>
      </c>
      <c r="K482" s="77">
        <v>0</v>
      </c>
      <c r="L482" s="77">
        <v>88330</v>
      </c>
      <c r="M482" s="77">
        <v>53040</v>
      </c>
      <c r="N482" s="77">
        <v>0</v>
      </c>
      <c r="O482" s="77">
        <v>88330</v>
      </c>
      <c r="P482" s="77">
        <v>93290</v>
      </c>
      <c r="Q482" s="77">
        <v>4960</v>
      </c>
      <c r="R482" s="77">
        <v>0</v>
      </c>
      <c r="S482" s="188">
        <v>87740</v>
      </c>
      <c r="T482" s="188">
        <v>87740</v>
      </c>
      <c r="U482" s="77">
        <v>9136</v>
      </c>
      <c r="V482" s="77">
        <v>4375</v>
      </c>
      <c r="W482" s="77">
        <v>3906</v>
      </c>
      <c r="X482" s="77">
        <v>5230</v>
      </c>
      <c r="Y482" s="77">
        <v>4259</v>
      </c>
      <c r="Z482" s="77">
        <v>443</v>
      </c>
      <c r="AA482" s="77">
        <v>0</v>
      </c>
      <c r="AB482" s="77">
        <v>173</v>
      </c>
      <c r="AC482" s="188">
        <v>7352</v>
      </c>
      <c r="AD482" s="188">
        <v>0</v>
      </c>
      <c r="AE482" s="77">
        <v>64220</v>
      </c>
      <c r="AF482" s="77">
        <v>1509</v>
      </c>
      <c r="AG482" s="27">
        <v>0</v>
      </c>
      <c r="AH482" s="27">
        <v>0</v>
      </c>
      <c r="AI482" s="27">
        <v>0</v>
      </c>
      <c r="AJ482" s="27">
        <v>1509</v>
      </c>
      <c r="AK482" s="27">
        <v>0</v>
      </c>
      <c r="AL482" s="27">
        <v>0</v>
      </c>
      <c r="AM482" s="27">
        <f t="shared" si="7"/>
        <v>1509</v>
      </c>
      <c r="AN482" s="27">
        <v>0</v>
      </c>
      <c r="AO482" s="27">
        <v>0</v>
      </c>
      <c r="AP482" s="27">
        <v>9378</v>
      </c>
      <c r="AQ482" s="27">
        <v>0</v>
      </c>
      <c r="AR482" s="190">
        <v>9378</v>
      </c>
      <c r="AS482" s="190">
        <v>233387</v>
      </c>
      <c r="AT482" s="190">
        <v>87746</v>
      </c>
      <c r="AU482" s="190">
        <v>58953</v>
      </c>
    </row>
    <row r="483" spans="1:47" x14ac:dyDescent="0.2">
      <c r="A483" s="96" t="s">
        <v>1475</v>
      </c>
      <c r="B483" t="s">
        <v>1432</v>
      </c>
      <c r="C483" t="s">
        <v>1476</v>
      </c>
      <c r="D483" s="78">
        <v>9384</v>
      </c>
      <c r="E483" s="78">
        <v>0</v>
      </c>
      <c r="F483" s="82">
        <v>0</v>
      </c>
      <c r="G483" s="78">
        <v>42306</v>
      </c>
      <c r="H483" s="78">
        <v>0</v>
      </c>
      <c r="I483" s="78">
        <v>42306</v>
      </c>
      <c r="J483" s="78">
        <v>42306</v>
      </c>
      <c r="K483" s="78">
        <v>0</v>
      </c>
      <c r="L483" s="78">
        <v>38140</v>
      </c>
      <c r="M483" s="78">
        <v>24320</v>
      </c>
      <c r="N483" s="78">
        <v>16000</v>
      </c>
      <c r="O483" s="78">
        <v>22140</v>
      </c>
      <c r="P483" s="78">
        <v>25570</v>
      </c>
      <c r="Q483" s="78">
        <v>3430</v>
      </c>
      <c r="R483" s="78">
        <v>0</v>
      </c>
      <c r="S483" s="187">
        <v>32560</v>
      </c>
      <c r="T483" s="187">
        <v>32560</v>
      </c>
      <c r="U483" s="78">
        <v>3854</v>
      </c>
      <c r="V483" s="78">
        <v>2003</v>
      </c>
      <c r="W483" s="78">
        <v>220</v>
      </c>
      <c r="X483" s="78">
        <v>3634</v>
      </c>
      <c r="Y483" s="78">
        <v>2345</v>
      </c>
      <c r="Z483" s="78">
        <v>298</v>
      </c>
      <c r="AA483" s="78">
        <v>0</v>
      </c>
      <c r="AB483" s="78">
        <v>0</v>
      </c>
      <c r="AC483" s="187">
        <v>2212</v>
      </c>
      <c r="AD483" s="187">
        <v>0</v>
      </c>
      <c r="AE483" s="78">
        <v>28130</v>
      </c>
      <c r="AF483" s="78">
        <v>1029</v>
      </c>
      <c r="AG483" s="104">
        <v>0</v>
      </c>
      <c r="AH483" s="104">
        <v>0</v>
      </c>
      <c r="AI483" s="104">
        <v>0</v>
      </c>
      <c r="AJ483" s="104">
        <v>1029</v>
      </c>
      <c r="AK483" s="104">
        <v>0</v>
      </c>
      <c r="AL483" s="104">
        <v>0</v>
      </c>
      <c r="AM483" s="104">
        <f t="shared" si="7"/>
        <v>1029</v>
      </c>
      <c r="AN483" s="104">
        <v>0</v>
      </c>
      <c r="AO483" s="104">
        <v>0</v>
      </c>
      <c r="AP483" s="104">
        <v>6908</v>
      </c>
      <c r="AQ483" s="104">
        <v>6908</v>
      </c>
      <c r="AR483" s="104">
        <v>0</v>
      </c>
      <c r="AS483" s="189">
        <v>164231</v>
      </c>
      <c r="AT483" s="189">
        <v>36617</v>
      </c>
      <c r="AU483" s="189">
        <v>36617</v>
      </c>
    </row>
    <row r="484" spans="1:47" x14ac:dyDescent="0.2">
      <c r="A484" s="96" t="s">
        <v>1477</v>
      </c>
      <c r="B484" t="s">
        <v>1432</v>
      </c>
      <c r="C484" t="s">
        <v>1478</v>
      </c>
      <c r="D484" s="77">
        <v>9386</v>
      </c>
      <c r="E484" s="77">
        <v>0</v>
      </c>
      <c r="F484" s="77">
        <v>0</v>
      </c>
      <c r="G484" s="77">
        <v>63454</v>
      </c>
      <c r="H484" s="77">
        <v>0</v>
      </c>
      <c r="I484" s="77">
        <v>63454</v>
      </c>
      <c r="J484" s="77">
        <v>63454</v>
      </c>
      <c r="K484" s="77">
        <v>0</v>
      </c>
      <c r="L484" s="77">
        <v>91465</v>
      </c>
      <c r="M484" s="77">
        <v>48600</v>
      </c>
      <c r="N484" s="77">
        <v>91465</v>
      </c>
      <c r="O484" s="77">
        <v>0</v>
      </c>
      <c r="P484" s="77">
        <v>0</v>
      </c>
      <c r="Q484" s="77">
        <v>480</v>
      </c>
      <c r="R484" s="77">
        <v>0</v>
      </c>
      <c r="S484" s="188">
        <v>38805</v>
      </c>
      <c r="T484" s="188">
        <v>38325</v>
      </c>
      <c r="U484" s="77">
        <v>9848</v>
      </c>
      <c r="V484" s="77">
        <v>4040</v>
      </c>
      <c r="W484" s="77">
        <v>9848</v>
      </c>
      <c r="X484" s="77">
        <v>0</v>
      </c>
      <c r="Y484" s="77">
        <v>0</v>
      </c>
      <c r="Z484" s="77">
        <v>43</v>
      </c>
      <c r="AA484" s="77">
        <v>0</v>
      </c>
      <c r="AB484" s="188">
        <v>1000</v>
      </c>
      <c r="AC484" s="188">
        <v>2327</v>
      </c>
      <c r="AD484" s="188">
        <v>0</v>
      </c>
      <c r="AE484" s="77">
        <v>55740</v>
      </c>
      <c r="AF484" s="77">
        <v>1509</v>
      </c>
      <c r="AG484" s="27">
        <v>0</v>
      </c>
      <c r="AH484" s="27">
        <v>0</v>
      </c>
      <c r="AI484" s="27">
        <v>0</v>
      </c>
      <c r="AJ484" s="27">
        <v>1509</v>
      </c>
      <c r="AK484" s="27">
        <v>0</v>
      </c>
      <c r="AL484" s="27">
        <v>0</v>
      </c>
      <c r="AM484" s="27">
        <f t="shared" si="7"/>
        <v>1509</v>
      </c>
      <c r="AN484" s="27">
        <v>0</v>
      </c>
      <c r="AO484" s="27">
        <v>0</v>
      </c>
      <c r="AP484" s="27">
        <v>10219</v>
      </c>
      <c r="AQ484" s="27">
        <v>0</v>
      </c>
      <c r="AR484" s="190">
        <v>10219</v>
      </c>
      <c r="AS484" s="190">
        <v>258578</v>
      </c>
      <c r="AT484" s="190">
        <v>92346</v>
      </c>
      <c r="AU484" s="190">
        <v>60000</v>
      </c>
    </row>
    <row r="485" spans="1:47" x14ac:dyDescent="0.2">
      <c r="A485" s="96" t="s">
        <v>1479</v>
      </c>
      <c r="B485" t="s">
        <v>1432</v>
      </c>
      <c r="C485" t="s">
        <v>1480</v>
      </c>
      <c r="D485" s="78">
        <v>9407</v>
      </c>
      <c r="E485" s="78">
        <v>0</v>
      </c>
      <c r="F485" s="82">
        <v>0</v>
      </c>
      <c r="G485" s="78">
        <v>70754</v>
      </c>
      <c r="H485" s="78">
        <v>24030</v>
      </c>
      <c r="I485" s="78">
        <v>46724</v>
      </c>
      <c r="J485" s="78">
        <v>0</v>
      </c>
      <c r="K485" s="187">
        <v>46724</v>
      </c>
      <c r="L485" s="78">
        <v>107120</v>
      </c>
      <c r="M485" s="78">
        <v>75930</v>
      </c>
      <c r="N485" s="78">
        <v>0</v>
      </c>
      <c r="O485" s="78">
        <v>107120</v>
      </c>
      <c r="P485" s="78">
        <v>123010</v>
      </c>
      <c r="Q485" s="78">
        <v>15890</v>
      </c>
      <c r="R485" s="78">
        <v>0</v>
      </c>
      <c r="S485" s="187">
        <v>54250</v>
      </c>
      <c r="T485" s="187">
        <v>54250</v>
      </c>
      <c r="U485" s="78">
        <v>10457</v>
      </c>
      <c r="V485" s="78">
        <v>6293</v>
      </c>
      <c r="W485" s="78">
        <v>2020</v>
      </c>
      <c r="X485" s="78">
        <v>8437</v>
      </c>
      <c r="Y485" s="78">
        <v>7140</v>
      </c>
      <c r="Z485" s="78">
        <v>1330</v>
      </c>
      <c r="AA485" s="78">
        <v>0</v>
      </c>
      <c r="AB485" s="78">
        <v>0</v>
      </c>
      <c r="AC485" s="187">
        <v>4160</v>
      </c>
      <c r="AD485" s="187">
        <v>0</v>
      </c>
      <c r="AE485" s="78">
        <v>92250</v>
      </c>
      <c r="AF485" s="78">
        <v>1509</v>
      </c>
      <c r="AG485" s="104">
        <v>0</v>
      </c>
      <c r="AH485" s="104">
        <v>0</v>
      </c>
      <c r="AI485" s="104">
        <v>0</v>
      </c>
      <c r="AJ485" s="104">
        <v>1509</v>
      </c>
      <c r="AK485" s="104">
        <v>0</v>
      </c>
      <c r="AL485" s="104">
        <v>0</v>
      </c>
      <c r="AM485" s="104">
        <f t="shared" si="7"/>
        <v>1509</v>
      </c>
      <c r="AN485" s="104">
        <v>0</v>
      </c>
      <c r="AO485" s="104">
        <v>0</v>
      </c>
      <c r="AP485" s="104">
        <v>11488</v>
      </c>
      <c r="AQ485" s="104">
        <v>0</v>
      </c>
      <c r="AR485" s="189">
        <v>11488</v>
      </c>
      <c r="AS485" s="189">
        <v>279111</v>
      </c>
      <c r="AT485" s="189">
        <v>75438</v>
      </c>
      <c r="AU485" s="189">
        <v>75438</v>
      </c>
    </row>
    <row r="486" spans="1:47" x14ac:dyDescent="0.2">
      <c r="A486" s="96" t="s">
        <v>1481</v>
      </c>
      <c r="B486" t="s">
        <v>1432</v>
      </c>
      <c r="C486" t="s">
        <v>1482</v>
      </c>
      <c r="D486" s="77">
        <v>9411</v>
      </c>
      <c r="E486" s="77">
        <v>0</v>
      </c>
      <c r="F486" s="77">
        <v>0</v>
      </c>
      <c r="G486" s="77">
        <v>60419</v>
      </c>
      <c r="H486" s="77">
        <v>0</v>
      </c>
      <c r="I486" s="77">
        <v>60419</v>
      </c>
      <c r="J486" s="77">
        <v>56700</v>
      </c>
      <c r="K486" s="188">
        <v>3719</v>
      </c>
      <c r="L486" s="77">
        <v>56815</v>
      </c>
      <c r="M486" s="77">
        <v>37260</v>
      </c>
      <c r="N486" s="77">
        <v>0</v>
      </c>
      <c r="O486" s="77">
        <v>56815</v>
      </c>
      <c r="P486" s="77">
        <v>56815</v>
      </c>
      <c r="Q486" s="77">
        <v>0</v>
      </c>
      <c r="R486" s="77">
        <v>0</v>
      </c>
      <c r="S486" s="188">
        <v>43235</v>
      </c>
      <c r="T486" s="188">
        <v>43235</v>
      </c>
      <c r="U486" s="77">
        <v>5697</v>
      </c>
      <c r="V486" s="77">
        <v>3093</v>
      </c>
      <c r="W486" s="77">
        <v>1034</v>
      </c>
      <c r="X486" s="77">
        <v>4663</v>
      </c>
      <c r="Y486" s="77">
        <v>3899</v>
      </c>
      <c r="Z486" s="77">
        <v>0</v>
      </c>
      <c r="AA486" s="77">
        <v>0</v>
      </c>
      <c r="AB486" s="77">
        <v>0</v>
      </c>
      <c r="AC486" s="188">
        <v>3328</v>
      </c>
      <c r="AD486" s="188">
        <v>0</v>
      </c>
      <c r="AE486" s="77">
        <v>42920</v>
      </c>
      <c r="AF486" s="77">
        <v>1269</v>
      </c>
      <c r="AG486" s="27">
        <v>0</v>
      </c>
      <c r="AH486" s="27">
        <v>0</v>
      </c>
      <c r="AI486" s="27">
        <v>0</v>
      </c>
      <c r="AJ486" s="27">
        <v>1269</v>
      </c>
      <c r="AK486" s="27">
        <v>0</v>
      </c>
      <c r="AL486" s="27">
        <v>0</v>
      </c>
      <c r="AM486" s="27">
        <f t="shared" si="7"/>
        <v>1269</v>
      </c>
      <c r="AN486" s="27">
        <v>0</v>
      </c>
      <c r="AO486" s="27">
        <v>0</v>
      </c>
      <c r="AP486" s="27">
        <v>9853</v>
      </c>
      <c r="AQ486" s="27">
        <v>0</v>
      </c>
      <c r="AR486" s="190">
        <v>9853</v>
      </c>
      <c r="AS486" s="190">
        <v>235591</v>
      </c>
      <c r="AT486" s="190">
        <v>55030</v>
      </c>
      <c r="AU486" s="190">
        <v>55030</v>
      </c>
    </row>
    <row r="487" spans="1:47" x14ac:dyDescent="0.2">
      <c r="A487" s="96" t="s">
        <v>1483</v>
      </c>
      <c r="B487" t="s">
        <v>1484</v>
      </c>
      <c r="C487">
        <v>0</v>
      </c>
      <c r="D487" s="78">
        <v>10000</v>
      </c>
      <c r="E487" s="78">
        <v>0</v>
      </c>
      <c r="F487" s="82">
        <v>0</v>
      </c>
      <c r="G487" s="78">
        <v>5126393</v>
      </c>
      <c r="H487" s="78">
        <v>120000</v>
      </c>
      <c r="I487" s="78">
        <v>5006393</v>
      </c>
      <c r="J487" s="78">
        <v>5006393</v>
      </c>
      <c r="K487" s="78">
        <v>0</v>
      </c>
      <c r="L487" s="78">
        <v>0</v>
      </c>
      <c r="M487" s="78">
        <v>0</v>
      </c>
      <c r="N487" s="78">
        <v>0</v>
      </c>
      <c r="O487" s="78">
        <v>0</v>
      </c>
      <c r="P487" s="78">
        <v>0</v>
      </c>
      <c r="Q487" s="78">
        <v>0</v>
      </c>
      <c r="R487" s="78">
        <v>0</v>
      </c>
      <c r="S487" s="78">
        <v>0</v>
      </c>
      <c r="T487" s="78">
        <v>0</v>
      </c>
      <c r="U487" s="78">
        <v>0</v>
      </c>
      <c r="V487" s="78">
        <v>0</v>
      </c>
      <c r="W487" s="78">
        <v>0</v>
      </c>
      <c r="X487" s="78">
        <v>0</v>
      </c>
      <c r="Y487" s="78">
        <v>0</v>
      </c>
      <c r="Z487" s="78">
        <v>0</v>
      </c>
      <c r="AA487" s="78">
        <v>0</v>
      </c>
      <c r="AB487" s="78">
        <v>0</v>
      </c>
      <c r="AC487" s="78">
        <v>0</v>
      </c>
      <c r="AD487" s="78">
        <v>0</v>
      </c>
      <c r="AE487" s="78">
        <v>0</v>
      </c>
      <c r="AF487" s="78">
        <v>0</v>
      </c>
      <c r="AG487" s="104">
        <v>0</v>
      </c>
      <c r="AH487" s="104">
        <v>0</v>
      </c>
      <c r="AI487" s="104">
        <v>0</v>
      </c>
      <c r="AJ487" s="104">
        <v>0</v>
      </c>
      <c r="AK487" s="104">
        <v>0</v>
      </c>
      <c r="AL487" s="104">
        <v>0</v>
      </c>
      <c r="AM487" s="104">
        <f t="shared" si="7"/>
        <v>0</v>
      </c>
      <c r="AN487" s="104">
        <v>0</v>
      </c>
      <c r="AO487" s="104">
        <v>0</v>
      </c>
      <c r="AP487" s="104">
        <v>843801</v>
      </c>
      <c r="AQ487" s="104">
        <v>474765</v>
      </c>
      <c r="AR487" s="189">
        <v>369036</v>
      </c>
      <c r="AS487" s="189">
        <v>14945137</v>
      </c>
      <c r="AT487" s="104">
        <v>0</v>
      </c>
      <c r="AU487" s="104">
        <v>0</v>
      </c>
    </row>
    <row r="488" spans="1:47" x14ac:dyDescent="0.2">
      <c r="A488" s="96" t="s">
        <v>1485</v>
      </c>
      <c r="B488" t="s">
        <v>1484</v>
      </c>
      <c r="C488" t="s">
        <v>1486</v>
      </c>
      <c r="D488" s="77">
        <v>10201</v>
      </c>
      <c r="E488" s="77">
        <v>0</v>
      </c>
      <c r="F488" s="77">
        <v>0</v>
      </c>
      <c r="G488" s="77">
        <v>654251</v>
      </c>
      <c r="H488" s="77">
        <v>0</v>
      </c>
      <c r="I488" s="77">
        <v>654251</v>
      </c>
      <c r="J488" s="77">
        <v>654251</v>
      </c>
      <c r="K488" s="77">
        <v>0</v>
      </c>
      <c r="L488" s="77">
        <v>1379235</v>
      </c>
      <c r="M488" s="77">
        <v>917380</v>
      </c>
      <c r="N488" s="77">
        <v>1320000</v>
      </c>
      <c r="O488" s="77">
        <v>59235</v>
      </c>
      <c r="P488" s="77">
        <v>237235</v>
      </c>
      <c r="Q488" s="77">
        <v>178000</v>
      </c>
      <c r="R488" s="77">
        <v>0</v>
      </c>
      <c r="S488" s="188">
        <v>412675</v>
      </c>
      <c r="T488" s="188">
        <v>412675</v>
      </c>
      <c r="U488" s="77">
        <v>138161</v>
      </c>
      <c r="V488" s="77">
        <v>75980</v>
      </c>
      <c r="W488" s="77">
        <v>42000</v>
      </c>
      <c r="X488" s="77">
        <v>96161</v>
      </c>
      <c r="Y488" s="77">
        <v>96000</v>
      </c>
      <c r="Z488" s="77">
        <v>14868</v>
      </c>
      <c r="AA488" s="77">
        <v>0</v>
      </c>
      <c r="AB488" s="77">
        <v>0</v>
      </c>
      <c r="AC488" s="188">
        <v>26543</v>
      </c>
      <c r="AD488" s="188">
        <v>0</v>
      </c>
      <c r="AE488" s="77">
        <v>1095470</v>
      </c>
      <c r="AF488" s="77">
        <v>10389</v>
      </c>
      <c r="AG488" s="27">
        <v>0</v>
      </c>
      <c r="AH488" s="27">
        <v>0</v>
      </c>
      <c r="AI488" s="27">
        <v>0</v>
      </c>
      <c r="AJ488" s="27">
        <v>10389</v>
      </c>
      <c r="AK488" s="27">
        <v>0</v>
      </c>
      <c r="AL488" s="27">
        <v>0</v>
      </c>
      <c r="AM488" s="27">
        <f t="shared" si="7"/>
        <v>10389</v>
      </c>
      <c r="AN488" s="27">
        <v>0</v>
      </c>
      <c r="AO488" s="27">
        <v>0</v>
      </c>
      <c r="AP488" s="27">
        <v>107432</v>
      </c>
      <c r="AQ488" s="27">
        <v>0</v>
      </c>
      <c r="AR488" s="190">
        <v>107432</v>
      </c>
      <c r="AS488" s="190">
        <v>2647345</v>
      </c>
      <c r="AT488" s="190">
        <v>1028827</v>
      </c>
      <c r="AU488" s="190">
        <v>1028827</v>
      </c>
    </row>
    <row r="489" spans="1:47" x14ac:dyDescent="0.2">
      <c r="A489" s="96" t="s">
        <v>1487</v>
      </c>
      <c r="B489" t="s">
        <v>1484</v>
      </c>
      <c r="C489" t="s">
        <v>1488</v>
      </c>
      <c r="D489" s="78">
        <v>10202</v>
      </c>
      <c r="E489" s="78">
        <v>0</v>
      </c>
      <c r="F489" s="82">
        <v>0</v>
      </c>
      <c r="G489" s="78">
        <v>727569</v>
      </c>
      <c r="H489" s="78">
        <v>131846</v>
      </c>
      <c r="I489" s="78">
        <v>595723</v>
      </c>
      <c r="J489" s="78">
        <v>595723</v>
      </c>
      <c r="K489" s="78">
        <v>0</v>
      </c>
      <c r="L489" s="78">
        <v>1455395</v>
      </c>
      <c r="M489" s="78">
        <v>939500</v>
      </c>
      <c r="N489" s="78">
        <v>1222000</v>
      </c>
      <c r="O489" s="78">
        <v>233395</v>
      </c>
      <c r="P489" s="78">
        <v>452685</v>
      </c>
      <c r="Q489" s="78">
        <v>219290</v>
      </c>
      <c r="R489" s="78">
        <v>0</v>
      </c>
      <c r="S489" s="187">
        <v>459505</v>
      </c>
      <c r="T489" s="187">
        <v>459505</v>
      </c>
      <c r="U489" s="78">
        <v>147181</v>
      </c>
      <c r="V489" s="78">
        <v>77773</v>
      </c>
      <c r="W489" s="78">
        <v>27491</v>
      </c>
      <c r="X489" s="78">
        <v>119690</v>
      </c>
      <c r="Y489" s="78">
        <v>36790</v>
      </c>
      <c r="Z489" s="78">
        <v>18275</v>
      </c>
      <c r="AA489" s="78">
        <v>0</v>
      </c>
      <c r="AB489" s="78">
        <v>0</v>
      </c>
      <c r="AC489" s="187">
        <v>27799</v>
      </c>
      <c r="AD489" s="187">
        <v>0</v>
      </c>
      <c r="AE489" s="78">
        <v>1179010</v>
      </c>
      <c r="AF489" s="78">
        <v>11189</v>
      </c>
      <c r="AG489" s="104">
        <v>0</v>
      </c>
      <c r="AH489" s="104">
        <v>0</v>
      </c>
      <c r="AI489" s="104">
        <v>0</v>
      </c>
      <c r="AJ489" s="104">
        <v>11189</v>
      </c>
      <c r="AK489" s="104">
        <v>0</v>
      </c>
      <c r="AL489" s="104">
        <v>0</v>
      </c>
      <c r="AM489" s="104">
        <f t="shared" si="7"/>
        <v>11189</v>
      </c>
      <c r="AN489" s="104">
        <v>0</v>
      </c>
      <c r="AO489" s="104">
        <v>0</v>
      </c>
      <c r="AP489" s="104">
        <v>119420</v>
      </c>
      <c r="AQ489" s="104">
        <v>0</v>
      </c>
      <c r="AR489" s="189">
        <v>119420</v>
      </c>
      <c r="AS489" s="189">
        <v>2922365</v>
      </c>
      <c r="AT489" s="189">
        <v>1125608</v>
      </c>
      <c r="AU489" s="189">
        <v>1125608</v>
      </c>
    </row>
    <row r="490" spans="1:47" x14ac:dyDescent="0.2">
      <c r="A490" s="96" t="s">
        <v>1489</v>
      </c>
      <c r="B490" t="s">
        <v>1484</v>
      </c>
      <c r="C490" t="s">
        <v>1490</v>
      </c>
      <c r="D490" s="77">
        <v>10203</v>
      </c>
      <c r="E490" s="77">
        <v>0</v>
      </c>
      <c r="F490" s="77">
        <v>0</v>
      </c>
      <c r="G490" s="77">
        <v>293018</v>
      </c>
      <c r="H490" s="77">
        <v>293018</v>
      </c>
      <c r="I490" s="77">
        <v>0</v>
      </c>
      <c r="J490" s="77">
        <v>0</v>
      </c>
      <c r="K490" s="77">
        <v>0</v>
      </c>
      <c r="L490" s="77">
        <v>497955</v>
      </c>
      <c r="M490" s="77">
        <v>358540</v>
      </c>
      <c r="N490" s="77">
        <v>497955</v>
      </c>
      <c r="O490" s="77">
        <v>0</v>
      </c>
      <c r="P490" s="77">
        <v>82200</v>
      </c>
      <c r="Q490" s="77">
        <v>82200</v>
      </c>
      <c r="R490" s="77">
        <v>0</v>
      </c>
      <c r="S490" s="188">
        <v>147805</v>
      </c>
      <c r="T490" s="188">
        <v>147805</v>
      </c>
      <c r="U490" s="77">
        <v>48327</v>
      </c>
      <c r="V490" s="77">
        <v>29703</v>
      </c>
      <c r="W490" s="77">
        <v>48327</v>
      </c>
      <c r="X490" s="77">
        <v>0</v>
      </c>
      <c r="Y490" s="77">
        <v>6825</v>
      </c>
      <c r="Z490" s="77">
        <v>6825</v>
      </c>
      <c r="AA490" s="77">
        <v>0</v>
      </c>
      <c r="AB490" s="188">
        <v>9917</v>
      </c>
      <c r="AC490" s="188">
        <v>9917</v>
      </c>
      <c r="AD490" s="188">
        <v>0</v>
      </c>
      <c r="AE490" s="77">
        <v>440800</v>
      </c>
      <c r="AF490" s="77">
        <v>4389</v>
      </c>
      <c r="AG490" s="27">
        <v>0</v>
      </c>
      <c r="AH490" s="27">
        <v>0</v>
      </c>
      <c r="AI490" s="27">
        <v>0</v>
      </c>
      <c r="AJ490" s="27">
        <v>4389</v>
      </c>
      <c r="AK490" s="27">
        <v>0</v>
      </c>
      <c r="AL490" s="27">
        <v>0</v>
      </c>
      <c r="AM490" s="27">
        <f t="shared" si="7"/>
        <v>4389</v>
      </c>
      <c r="AN490" s="27">
        <v>0</v>
      </c>
      <c r="AO490" s="27">
        <v>0</v>
      </c>
      <c r="AP490" s="27">
        <v>48085</v>
      </c>
      <c r="AQ490" s="27">
        <v>48085</v>
      </c>
      <c r="AR490" s="27">
        <v>0</v>
      </c>
      <c r="AS490" s="190">
        <v>1121970</v>
      </c>
      <c r="AT490" s="190">
        <v>358046</v>
      </c>
      <c r="AU490" s="190">
        <v>358046</v>
      </c>
    </row>
    <row r="491" spans="1:47" x14ac:dyDescent="0.2">
      <c r="A491" s="96" t="s">
        <v>1491</v>
      </c>
      <c r="B491" t="s">
        <v>1484</v>
      </c>
      <c r="C491" t="s">
        <v>1492</v>
      </c>
      <c r="D491" s="78">
        <v>10204</v>
      </c>
      <c r="E491" s="78">
        <v>0</v>
      </c>
      <c r="F491" s="82">
        <v>0</v>
      </c>
      <c r="G491" s="78">
        <v>408129</v>
      </c>
      <c r="H491" s="78">
        <v>0</v>
      </c>
      <c r="I491" s="78">
        <v>408129</v>
      </c>
      <c r="J491" s="78">
        <v>408129</v>
      </c>
      <c r="K491" s="78">
        <v>0</v>
      </c>
      <c r="L491" s="78">
        <v>760185</v>
      </c>
      <c r="M491" s="78">
        <v>460940</v>
      </c>
      <c r="N491" s="78">
        <v>460940</v>
      </c>
      <c r="O491" s="78">
        <v>299245</v>
      </c>
      <c r="P491" s="78">
        <v>352445</v>
      </c>
      <c r="Q491" s="78">
        <v>53200</v>
      </c>
      <c r="R491" s="78">
        <v>0</v>
      </c>
      <c r="S491" s="187">
        <v>335365</v>
      </c>
      <c r="T491" s="187">
        <v>335365</v>
      </c>
      <c r="U491" s="78">
        <v>78238</v>
      </c>
      <c r="V491" s="78">
        <v>37870</v>
      </c>
      <c r="W491" s="78">
        <v>17716</v>
      </c>
      <c r="X491" s="78">
        <v>60522</v>
      </c>
      <c r="Y491" s="78">
        <v>65150</v>
      </c>
      <c r="Z491" s="78">
        <v>4628</v>
      </c>
      <c r="AA491" s="78">
        <v>0</v>
      </c>
      <c r="AB491" s="78">
        <v>0</v>
      </c>
      <c r="AC491" s="187">
        <v>21999</v>
      </c>
      <c r="AD491" s="187">
        <v>0</v>
      </c>
      <c r="AE491" s="78">
        <v>545130</v>
      </c>
      <c r="AF491" s="78">
        <v>6869</v>
      </c>
      <c r="AG491" s="104">
        <v>0</v>
      </c>
      <c r="AH491" s="104">
        <v>0</v>
      </c>
      <c r="AI491" s="104">
        <v>0</v>
      </c>
      <c r="AJ491" s="104">
        <v>6869</v>
      </c>
      <c r="AK491" s="104">
        <v>0</v>
      </c>
      <c r="AL491" s="104">
        <v>0</v>
      </c>
      <c r="AM491" s="104">
        <f t="shared" si="7"/>
        <v>6869</v>
      </c>
      <c r="AN491" s="104">
        <v>0</v>
      </c>
      <c r="AO491" s="104">
        <v>0</v>
      </c>
      <c r="AP491" s="104">
        <v>67195</v>
      </c>
      <c r="AQ491" s="104">
        <v>67195</v>
      </c>
      <c r="AR491" s="104">
        <v>0</v>
      </c>
      <c r="AS491" s="189">
        <v>1669846</v>
      </c>
      <c r="AT491" s="189">
        <v>648558</v>
      </c>
      <c r="AU491" s="189">
        <v>648558</v>
      </c>
    </row>
    <row r="492" spans="1:47" x14ac:dyDescent="0.2">
      <c r="A492" s="96" t="s">
        <v>1493</v>
      </c>
      <c r="B492" t="s">
        <v>1484</v>
      </c>
      <c r="C492" t="s">
        <v>1494</v>
      </c>
      <c r="D492" s="77">
        <v>10205</v>
      </c>
      <c r="E492" s="77">
        <v>0</v>
      </c>
      <c r="F492" s="77">
        <v>0</v>
      </c>
      <c r="G492" s="77">
        <v>382708</v>
      </c>
      <c r="H492" s="77">
        <v>382708</v>
      </c>
      <c r="I492" s="77">
        <v>0</v>
      </c>
      <c r="J492" s="77">
        <v>0</v>
      </c>
      <c r="K492" s="77">
        <v>0</v>
      </c>
      <c r="L492" s="77">
        <v>808445</v>
      </c>
      <c r="M492" s="77">
        <v>495500</v>
      </c>
      <c r="N492" s="77">
        <v>633000</v>
      </c>
      <c r="O492" s="77">
        <v>175445</v>
      </c>
      <c r="P492" s="77">
        <v>252225</v>
      </c>
      <c r="Q492" s="77">
        <v>76780</v>
      </c>
      <c r="R492" s="77">
        <v>0</v>
      </c>
      <c r="S492" s="188">
        <v>154225</v>
      </c>
      <c r="T492" s="188">
        <v>154225</v>
      </c>
      <c r="U492" s="77">
        <v>83001</v>
      </c>
      <c r="V492" s="77">
        <v>40818</v>
      </c>
      <c r="W492" s="77">
        <v>5013</v>
      </c>
      <c r="X492" s="77">
        <v>77988</v>
      </c>
      <c r="Y492" s="77">
        <v>51819</v>
      </c>
      <c r="Z492" s="77">
        <v>6477</v>
      </c>
      <c r="AA492" s="77">
        <v>0</v>
      </c>
      <c r="AB492" s="77">
        <v>0</v>
      </c>
      <c r="AC492" s="188">
        <v>3814</v>
      </c>
      <c r="AD492" s="188">
        <v>0</v>
      </c>
      <c r="AE492" s="77">
        <v>582030</v>
      </c>
      <c r="AF492" s="77">
        <v>6570</v>
      </c>
      <c r="AG492" s="27">
        <v>0</v>
      </c>
      <c r="AH492" s="27">
        <v>0</v>
      </c>
      <c r="AI492" s="27">
        <v>0</v>
      </c>
      <c r="AJ492" s="27">
        <v>6570</v>
      </c>
      <c r="AK492" s="27">
        <v>0</v>
      </c>
      <c r="AL492" s="27">
        <v>0</v>
      </c>
      <c r="AM492" s="27">
        <f t="shared" si="7"/>
        <v>6570</v>
      </c>
      <c r="AN492" s="27">
        <v>0</v>
      </c>
      <c r="AO492" s="27">
        <v>0</v>
      </c>
      <c r="AP492" s="27">
        <v>62711</v>
      </c>
      <c r="AQ492" s="27">
        <v>0</v>
      </c>
      <c r="AR492" s="190">
        <v>62711</v>
      </c>
      <c r="AS492" s="190">
        <v>1574152</v>
      </c>
      <c r="AT492" s="190">
        <v>662462</v>
      </c>
      <c r="AU492" s="190">
        <v>662462</v>
      </c>
    </row>
    <row r="493" spans="1:47" x14ac:dyDescent="0.2">
      <c r="A493" s="96" t="s">
        <v>1495</v>
      </c>
      <c r="B493" t="s">
        <v>1484</v>
      </c>
      <c r="C493" t="s">
        <v>1496</v>
      </c>
      <c r="D493" s="78">
        <v>10206</v>
      </c>
      <c r="E493" s="78">
        <v>0</v>
      </c>
      <c r="F493" s="82">
        <v>0</v>
      </c>
      <c r="G493" s="78">
        <v>149410</v>
      </c>
      <c r="H493" s="78">
        <v>0</v>
      </c>
      <c r="I493" s="78">
        <v>149410</v>
      </c>
      <c r="J493" s="78">
        <v>149410</v>
      </c>
      <c r="K493" s="78">
        <v>0</v>
      </c>
      <c r="L493" s="78">
        <v>186910</v>
      </c>
      <c r="M493" s="78">
        <v>125500</v>
      </c>
      <c r="N493" s="78">
        <v>186910</v>
      </c>
      <c r="O493" s="78">
        <v>0</v>
      </c>
      <c r="P493" s="78">
        <v>12320</v>
      </c>
      <c r="Q493" s="78">
        <v>12320</v>
      </c>
      <c r="R493" s="78">
        <v>0</v>
      </c>
      <c r="S493" s="187">
        <v>79470</v>
      </c>
      <c r="T493" s="187">
        <v>79470</v>
      </c>
      <c r="U493" s="78">
        <v>18636</v>
      </c>
      <c r="V493" s="78">
        <v>10395</v>
      </c>
      <c r="W493" s="78">
        <v>11764</v>
      </c>
      <c r="X493" s="78">
        <v>6872</v>
      </c>
      <c r="Y493" s="78">
        <v>7905</v>
      </c>
      <c r="Z493" s="78">
        <v>1033</v>
      </c>
      <c r="AA493" s="78">
        <v>0</v>
      </c>
      <c r="AB493" s="187">
        <v>1369</v>
      </c>
      <c r="AC493" s="187">
        <v>5971</v>
      </c>
      <c r="AD493" s="187">
        <v>0</v>
      </c>
      <c r="AE493" s="78">
        <v>147220</v>
      </c>
      <c r="AF493" s="78">
        <v>2709</v>
      </c>
      <c r="AG493" s="104">
        <v>0</v>
      </c>
      <c r="AH493" s="104">
        <v>0</v>
      </c>
      <c r="AI493" s="104">
        <v>0</v>
      </c>
      <c r="AJ493" s="104">
        <v>2709</v>
      </c>
      <c r="AK493" s="104">
        <v>0</v>
      </c>
      <c r="AL493" s="104">
        <v>0</v>
      </c>
      <c r="AM493" s="104">
        <f t="shared" si="7"/>
        <v>2709</v>
      </c>
      <c r="AN493" s="104">
        <v>0</v>
      </c>
      <c r="AO493" s="104">
        <v>0</v>
      </c>
      <c r="AP493" s="104">
        <v>23790</v>
      </c>
      <c r="AQ493" s="104">
        <v>0</v>
      </c>
      <c r="AR493" s="189">
        <v>23790</v>
      </c>
      <c r="AS493" s="189">
        <v>568774</v>
      </c>
      <c r="AT493" s="189">
        <v>149002</v>
      </c>
      <c r="AU493" s="189">
        <v>100000</v>
      </c>
    </row>
    <row r="494" spans="1:47" x14ac:dyDescent="0.2">
      <c r="A494" s="96" t="s">
        <v>1497</v>
      </c>
      <c r="B494" t="s">
        <v>1484</v>
      </c>
      <c r="C494" t="s">
        <v>1498</v>
      </c>
      <c r="D494" s="77">
        <v>10207</v>
      </c>
      <c r="E494" s="77">
        <v>0</v>
      </c>
      <c r="F494" s="77">
        <v>0</v>
      </c>
      <c r="G494" s="77">
        <v>151049</v>
      </c>
      <c r="H494" s="77">
        <v>151049</v>
      </c>
      <c r="I494" s="77">
        <v>0</v>
      </c>
      <c r="J494" s="77">
        <v>0</v>
      </c>
      <c r="K494" s="77">
        <v>0</v>
      </c>
      <c r="L494" s="77">
        <v>277295</v>
      </c>
      <c r="M494" s="77">
        <v>173110</v>
      </c>
      <c r="N494" s="77">
        <v>224600</v>
      </c>
      <c r="O494" s="77">
        <v>52695</v>
      </c>
      <c r="P494" s="77">
        <v>90845</v>
      </c>
      <c r="Q494" s="77">
        <v>38150</v>
      </c>
      <c r="R494" s="77">
        <v>0</v>
      </c>
      <c r="S494" s="188">
        <v>99415</v>
      </c>
      <c r="T494" s="188">
        <v>99415</v>
      </c>
      <c r="U494" s="77">
        <v>28302</v>
      </c>
      <c r="V494" s="77">
        <v>14286</v>
      </c>
      <c r="W494" s="77">
        <v>16010</v>
      </c>
      <c r="X494" s="77">
        <v>12292</v>
      </c>
      <c r="Y494" s="77">
        <v>15501</v>
      </c>
      <c r="Z494" s="77">
        <v>3209</v>
      </c>
      <c r="AA494" s="77">
        <v>0</v>
      </c>
      <c r="AB494" s="188">
        <v>5487</v>
      </c>
      <c r="AC494" s="188">
        <v>5487</v>
      </c>
      <c r="AD494" s="188">
        <v>0</v>
      </c>
      <c r="AE494" s="77">
        <v>211260</v>
      </c>
      <c r="AF494" s="77">
        <v>3189</v>
      </c>
      <c r="AG494" s="27">
        <v>0</v>
      </c>
      <c r="AH494" s="27">
        <v>0</v>
      </c>
      <c r="AI494" s="27">
        <v>0</v>
      </c>
      <c r="AJ494" s="27">
        <v>3189</v>
      </c>
      <c r="AK494" s="27">
        <v>0</v>
      </c>
      <c r="AL494" s="27">
        <v>0</v>
      </c>
      <c r="AM494" s="27">
        <f t="shared" si="7"/>
        <v>3189</v>
      </c>
      <c r="AN494" s="27">
        <v>0</v>
      </c>
      <c r="AO494" s="27">
        <v>0</v>
      </c>
      <c r="AP494" s="27">
        <v>24953</v>
      </c>
      <c r="AQ494" s="27">
        <v>24953</v>
      </c>
      <c r="AR494" s="27">
        <v>0</v>
      </c>
      <c r="AS494" s="190">
        <v>619949</v>
      </c>
      <c r="AT494" s="190">
        <v>220064</v>
      </c>
      <c r="AU494" s="190">
        <v>188878</v>
      </c>
    </row>
    <row r="495" spans="1:47" x14ac:dyDescent="0.2">
      <c r="A495" s="96" t="s">
        <v>1499</v>
      </c>
      <c r="B495" t="s">
        <v>1484</v>
      </c>
      <c r="C495" t="s">
        <v>1500</v>
      </c>
      <c r="D495" s="78">
        <v>10208</v>
      </c>
      <c r="E495" s="78">
        <v>0</v>
      </c>
      <c r="F495" s="82">
        <v>0</v>
      </c>
      <c r="G495" s="78">
        <v>202339</v>
      </c>
      <c r="H495" s="78">
        <v>202339</v>
      </c>
      <c r="I495" s="78">
        <v>0</v>
      </c>
      <c r="J495" s="78">
        <v>0</v>
      </c>
      <c r="K495" s="78">
        <v>0</v>
      </c>
      <c r="L495" s="78">
        <v>293140</v>
      </c>
      <c r="M495" s="78">
        <v>192630</v>
      </c>
      <c r="N495" s="78">
        <v>273000</v>
      </c>
      <c r="O495" s="78">
        <v>20140</v>
      </c>
      <c r="P495" s="78">
        <v>63910</v>
      </c>
      <c r="Q495" s="78">
        <v>43770</v>
      </c>
      <c r="R495" s="78">
        <v>0</v>
      </c>
      <c r="S495" s="187">
        <v>91220</v>
      </c>
      <c r="T495" s="187">
        <v>91220</v>
      </c>
      <c r="U495" s="78">
        <v>29402</v>
      </c>
      <c r="V495" s="78">
        <v>15923</v>
      </c>
      <c r="W495" s="78">
        <v>4562</v>
      </c>
      <c r="X495" s="78">
        <v>24840</v>
      </c>
      <c r="Y495" s="78">
        <v>8336</v>
      </c>
      <c r="Z495" s="78">
        <v>3682</v>
      </c>
      <c r="AA495" s="78">
        <v>0</v>
      </c>
      <c r="AB495" s="78">
        <v>0</v>
      </c>
      <c r="AC495" s="187">
        <v>7127</v>
      </c>
      <c r="AD495" s="187">
        <v>0</v>
      </c>
      <c r="AE495" s="78">
        <v>236640</v>
      </c>
      <c r="AF495" s="78">
        <v>3189</v>
      </c>
      <c r="AG495" s="104">
        <v>0</v>
      </c>
      <c r="AH495" s="104">
        <v>0</v>
      </c>
      <c r="AI495" s="104">
        <v>0</v>
      </c>
      <c r="AJ495" s="104">
        <v>3189</v>
      </c>
      <c r="AK495" s="104">
        <v>0</v>
      </c>
      <c r="AL495" s="104">
        <v>0</v>
      </c>
      <c r="AM495" s="104">
        <f t="shared" si="7"/>
        <v>3189</v>
      </c>
      <c r="AN495" s="104">
        <v>0</v>
      </c>
      <c r="AO495" s="104">
        <v>0</v>
      </c>
      <c r="AP495" s="104">
        <v>33381</v>
      </c>
      <c r="AQ495" s="104">
        <v>33381</v>
      </c>
      <c r="AR495" s="104">
        <v>0</v>
      </c>
      <c r="AS495" s="189">
        <v>782144</v>
      </c>
      <c r="AT495" s="189">
        <v>244387</v>
      </c>
      <c r="AU495" s="189">
        <v>244387</v>
      </c>
    </row>
    <row r="496" spans="1:47" x14ac:dyDescent="0.2">
      <c r="A496" s="96" t="s">
        <v>1501</v>
      </c>
      <c r="B496" t="s">
        <v>1484</v>
      </c>
      <c r="C496" t="s">
        <v>1502</v>
      </c>
      <c r="D496" s="77">
        <v>10209</v>
      </c>
      <c r="E496" s="77">
        <v>0</v>
      </c>
      <c r="F496" s="77">
        <v>0</v>
      </c>
      <c r="G496" s="77">
        <v>155488</v>
      </c>
      <c r="H496" s="77">
        <v>80234</v>
      </c>
      <c r="I496" s="77">
        <v>75254</v>
      </c>
      <c r="J496" s="77">
        <v>75254</v>
      </c>
      <c r="K496" s="77">
        <v>0</v>
      </c>
      <c r="L496" s="77">
        <v>239570</v>
      </c>
      <c r="M496" s="77">
        <v>151790</v>
      </c>
      <c r="N496" s="77">
        <v>195000</v>
      </c>
      <c r="O496" s="77">
        <v>44570</v>
      </c>
      <c r="P496" s="77">
        <v>79700</v>
      </c>
      <c r="Q496" s="77">
        <v>35130</v>
      </c>
      <c r="R496" s="77">
        <v>0</v>
      </c>
      <c r="S496" s="188">
        <v>92010</v>
      </c>
      <c r="T496" s="188">
        <v>92010</v>
      </c>
      <c r="U496" s="77">
        <v>24373</v>
      </c>
      <c r="V496" s="77">
        <v>12556</v>
      </c>
      <c r="W496" s="77">
        <v>7385</v>
      </c>
      <c r="X496" s="77">
        <v>16988</v>
      </c>
      <c r="Y496" s="77">
        <v>18141</v>
      </c>
      <c r="Z496" s="77">
        <v>2934</v>
      </c>
      <c r="AA496" s="77">
        <v>0</v>
      </c>
      <c r="AB496" s="77">
        <v>0</v>
      </c>
      <c r="AC496" s="188">
        <v>6149</v>
      </c>
      <c r="AD496" s="188">
        <v>0</v>
      </c>
      <c r="AE496" s="77">
        <v>186960</v>
      </c>
      <c r="AF496" s="77">
        <v>2709</v>
      </c>
      <c r="AG496" s="27">
        <v>0</v>
      </c>
      <c r="AH496" s="27">
        <v>0</v>
      </c>
      <c r="AI496" s="27">
        <v>0</v>
      </c>
      <c r="AJ496" s="27">
        <v>2709</v>
      </c>
      <c r="AK496" s="27">
        <v>0</v>
      </c>
      <c r="AL496" s="27">
        <v>0</v>
      </c>
      <c r="AM496" s="27">
        <f t="shared" si="7"/>
        <v>2709</v>
      </c>
      <c r="AN496" s="27">
        <v>0</v>
      </c>
      <c r="AO496" s="27">
        <v>0</v>
      </c>
      <c r="AP496" s="27">
        <v>25624</v>
      </c>
      <c r="AQ496" s="27">
        <v>0</v>
      </c>
      <c r="AR496" s="190">
        <v>25624</v>
      </c>
      <c r="AS496" s="190">
        <v>613415</v>
      </c>
      <c r="AT496" s="190">
        <v>199658</v>
      </c>
      <c r="AU496" s="190">
        <v>199658</v>
      </c>
    </row>
    <row r="497" spans="1:47" x14ac:dyDescent="0.2">
      <c r="A497" s="96" t="s">
        <v>1503</v>
      </c>
      <c r="B497" t="s">
        <v>1484</v>
      </c>
      <c r="C497" t="s">
        <v>1504</v>
      </c>
      <c r="D497" s="78">
        <v>10210</v>
      </c>
      <c r="E497" s="78">
        <v>0</v>
      </c>
      <c r="F497" s="82">
        <v>0</v>
      </c>
      <c r="G497" s="78">
        <v>123873</v>
      </c>
      <c r="H497" s="78">
        <v>23673</v>
      </c>
      <c r="I497" s="78">
        <v>100200</v>
      </c>
      <c r="J497" s="78">
        <v>100200</v>
      </c>
      <c r="K497" s="78">
        <v>0</v>
      </c>
      <c r="L497" s="78">
        <v>181440</v>
      </c>
      <c r="M497" s="78">
        <v>117380</v>
      </c>
      <c r="N497" s="78">
        <v>156400</v>
      </c>
      <c r="O497" s="78">
        <v>25040</v>
      </c>
      <c r="P497" s="78">
        <v>48590</v>
      </c>
      <c r="Q497" s="78">
        <v>23550</v>
      </c>
      <c r="R497" s="78">
        <v>0</v>
      </c>
      <c r="S497" s="187">
        <v>63930</v>
      </c>
      <c r="T497" s="187">
        <v>63930</v>
      </c>
      <c r="U497" s="78">
        <v>18295</v>
      </c>
      <c r="V497" s="78">
        <v>9703</v>
      </c>
      <c r="W497" s="78">
        <v>5045</v>
      </c>
      <c r="X497" s="78">
        <v>13250</v>
      </c>
      <c r="Y497" s="78">
        <v>4346</v>
      </c>
      <c r="Z497" s="78">
        <v>1983</v>
      </c>
      <c r="AA497" s="78">
        <v>0</v>
      </c>
      <c r="AB497" s="78">
        <v>0</v>
      </c>
      <c r="AC497" s="187">
        <v>4207</v>
      </c>
      <c r="AD497" s="187">
        <v>0</v>
      </c>
      <c r="AE497" s="78">
        <v>141830</v>
      </c>
      <c r="AF497" s="78">
        <v>2709</v>
      </c>
      <c r="AG497" s="104">
        <v>0</v>
      </c>
      <c r="AH497" s="104">
        <v>0</v>
      </c>
      <c r="AI497" s="104">
        <v>0</v>
      </c>
      <c r="AJ497" s="104">
        <v>2709</v>
      </c>
      <c r="AK497" s="104">
        <v>0</v>
      </c>
      <c r="AL497" s="104">
        <v>0</v>
      </c>
      <c r="AM497" s="104">
        <f t="shared" si="7"/>
        <v>2709</v>
      </c>
      <c r="AN497" s="104">
        <v>0</v>
      </c>
      <c r="AO497" s="104">
        <v>0</v>
      </c>
      <c r="AP497" s="104">
        <v>20496</v>
      </c>
      <c r="AQ497" s="104">
        <v>20496</v>
      </c>
      <c r="AR497" s="104">
        <v>0</v>
      </c>
      <c r="AS497" s="189">
        <v>489304</v>
      </c>
      <c r="AT497" s="189">
        <v>153466</v>
      </c>
      <c r="AU497" s="189">
        <v>96752</v>
      </c>
    </row>
    <row r="498" spans="1:47" x14ac:dyDescent="0.2">
      <c r="A498" s="96" t="s">
        <v>1505</v>
      </c>
      <c r="B498" t="s">
        <v>1484</v>
      </c>
      <c r="C498" t="s">
        <v>1506</v>
      </c>
      <c r="D498" s="77">
        <v>10211</v>
      </c>
      <c r="E498" s="77">
        <v>0</v>
      </c>
      <c r="F498" s="77">
        <v>0</v>
      </c>
      <c r="G498" s="77">
        <v>115422</v>
      </c>
      <c r="H498" s="77">
        <v>0</v>
      </c>
      <c r="I498" s="77">
        <v>115422</v>
      </c>
      <c r="J498" s="77">
        <v>113217</v>
      </c>
      <c r="K498" s="188">
        <v>2205</v>
      </c>
      <c r="L498" s="77">
        <v>215210</v>
      </c>
      <c r="M498" s="77">
        <v>139890</v>
      </c>
      <c r="N498" s="77">
        <v>190000</v>
      </c>
      <c r="O498" s="77">
        <v>25210</v>
      </c>
      <c r="P498" s="77">
        <v>55320</v>
      </c>
      <c r="Q498" s="77">
        <v>30110</v>
      </c>
      <c r="R498" s="77">
        <v>0</v>
      </c>
      <c r="S498" s="188">
        <v>38610</v>
      </c>
      <c r="T498" s="188">
        <v>38610</v>
      </c>
      <c r="U498" s="77">
        <v>21705</v>
      </c>
      <c r="V498" s="77">
        <v>11583</v>
      </c>
      <c r="W498" s="77">
        <v>7750</v>
      </c>
      <c r="X498" s="77">
        <v>13955</v>
      </c>
      <c r="Y498" s="77">
        <v>8187</v>
      </c>
      <c r="Z498" s="77">
        <v>2505</v>
      </c>
      <c r="AA498" s="77">
        <v>0</v>
      </c>
      <c r="AB498" s="77">
        <v>0</v>
      </c>
      <c r="AC498" s="188">
        <v>1383</v>
      </c>
      <c r="AD498" s="188">
        <v>0</v>
      </c>
      <c r="AE498" s="77">
        <v>170000</v>
      </c>
      <c r="AF498" s="77">
        <v>2469</v>
      </c>
      <c r="AG498" s="27">
        <v>0</v>
      </c>
      <c r="AH498" s="27">
        <v>0</v>
      </c>
      <c r="AI498" s="27">
        <v>0</v>
      </c>
      <c r="AJ498" s="27">
        <v>2469</v>
      </c>
      <c r="AK498" s="27">
        <v>0</v>
      </c>
      <c r="AL498" s="27">
        <v>0</v>
      </c>
      <c r="AM498" s="27">
        <f t="shared" si="7"/>
        <v>2469</v>
      </c>
      <c r="AN498" s="27">
        <v>0</v>
      </c>
      <c r="AO498" s="27">
        <v>0</v>
      </c>
      <c r="AP498" s="27">
        <v>18900</v>
      </c>
      <c r="AQ498" s="27">
        <v>0</v>
      </c>
      <c r="AR498" s="190">
        <v>18900</v>
      </c>
      <c r="AS498" s="190">
        <v>447573</v>
      </c>
      <c r="AT498" s="190">
        <v>159028</v>
      </c>
      <c r="AU498" s="190">
        <v>0</v>
      </c>
    </row>
    <row r="499" spans="1:47" x14ac:dyDescent="0.2">
      <c r="A499" s="96" t="s">
        <v>1507</v>
      </c>
      <c r="B499" t="s">
        <v>1484</v>
      </c>
      <c r="C499" t="s">
        <v>1508</v>
      </c>
      <c r="D499" s="78">
        <v>10212</v>
      </c>
      <c r="E499" s="78">
        <v>0</v>
      </c>
      <c r="F499" s="82">
        <v>0</v>
      </c>
      <c r="G499" s="78">
        <v>133320</v>
      </c>
      <c r="H499" s="78">
        <v>133320</v>
      </c>
      <c r="I499" s="78">
        <v>0</v>
      </c>
      <c r="J499" s="78">
        <v>0</v>
      </c>
      <c r="K499" s="78">
        <v>0</v>
      </c>
      <c r="L499" s="78">
        <v>180225</v>
      </c>
      <c r="M499" s="78">
        <v>112140</v>
      </c>
      <c r="N499" s="78">
        <v>162000</v>
      </c>
      <c r="O499" s="78">
        <v>18225</v>
      </c>
      <c r="P499" s="78">
        <v>44995</v>
      </c>
      <c r="Q499" s="78">
        <v>26770</v>
      </c>
      <c r="R499" s="78">
        <v>0</v>
      </c>
      <c r="S499" s="187">
        <v>84615</v>
      </c>
      <c r="T499" s="187">
        <v>84615</v>
      </c>
      <c r="U499" s="78">
        <v>18408</v>
      </c>
      <c r="V499" s="78">
        <v>9258</v>
      </c>
      <c r="W499" s="78">
        <v>13879</v>
      </c>
      <c r="X499" s="78">
        <v>4529</v>
      </c>
      <c r="Y499" s="78">
        <v>2213</v>
      </c>
      <c r="Z499" s="78">
        <v>2270</v>
      </c>
      <c r="AA499" s="78">
        <v>0</v>
      </c>
      <c r="AB499" s="78">
        <v>0</v>
      </c>
      <c r="AC499" s="187">
        <v>5955</v>
      </c>
      <c r="AD499" s="187">
        <v>0</v>
      </c>
      <c r="AE499" s="78">
        <v>138910</v>
      </c>
      <c r="AF499" s="78">
        <v>2709</v>
      </c>
      <c r="AG499" s="104">
        <v>0</v>
      </c>
      <c r="AH499" s="104">
        <v>0</v>
      </c>
      <c r="AI499" s="104">
        <v>0</v>
      </c>
      <c r="AJ499" s="104">
        <v>2709</v>
      </c>
      <c r="AK499" s="104">
        <v>0</v>
      </c>
      <c r="AL499" s="104">
        <v>0</v>
      </c>
      <c r="AM499" s="104">
        <f t="shared" si="7"/>
        <v>2709</v>
      </c>
      <c r="AN499" s="104">
        <v>0</v>
      </c>
      <c r="AO499" s="104">
        <v>0</v>
      </c>
      <c r="AP499" s="104">
        <v>21727</v>
      </c>
      <c r="AQ499" s="104">
        <v>0</v>
      </c>
      <c r="AR499" s="189">
        <v>21727</v>
      </c>
      <c r="AS499" s="189">
        <v>514841</v>
      </c>
      <c r="AT499" s="189">
        <v>163658</v>
      </c>
      <c r="AU499" s="189">
        <v>163658</v>
      </c>
    </row>
    <row r="500" spans="1:47" x14ac:dyDescent="0.2">
      <c r="A500" s="96" t="s">
        <v>1509</v>
      </c>
      <c r="B500" t="s">
        <v>1484</v>
      </c>
      <c r="C500" t="s">
        <v>1510</v>
      </c>
      <c r="D500" s="77">
        <v>10344</v>
      </c>
      <c r="E500" s="77">
        <v>0</v>
      </c>
      <c r="F500" s="77">
        <v>0</v>
      </c>
      <c r="G500" s="77">
        <v>41225</v>
      </c>
      <c r="H500" s="77">
        <v>41225</v>
      </c>
      <c r="I500" s="77">
        <v>0</v>
      </c>
      <c r="J500" s="77">
        <v>0</v>
      </c>
      <c r="K500" s="77">
        <v>0</v>
      </c>
      <c r="L500" s="77">
        <v>44900</v>
      </c>
      <c r="M500" s="77">
        <v>24210</v>
      </c>
      <c r="N500" s="77">
        <v>22200</v>
      </c>
      <c r="O500" s="77">
        <v>22700</v>
      </c>
      <c r="P500" s="77">
        <v>28840</v>
      </c>
      <c r="Q500" s="77">
        <v>6140</v>
      </c>
      <c r="R500" s="77">
        <v>0</v>
      </c>
      <c r="S500" s="188">
        <v>26460</v>
      </c>
      <c r="T500" s="188">
        <v>26460</v>
      </c>
      <c r="U500" s="77">
        <v>4778</v>
      </c>
      <c r="V500" s="77">
        <v>1976</v>
      </c>
      <c r="W500" s="77">
        <v>237</v>
      </c>
      <c r="X500" s="77">
        <v>4541</v>
      </c>
      <c r="Y500" s="77">
        <v>5073</v>
      </c>
      <c r="Z500" s="77">
        <v>532</v>
      </c>
      <c r="AA500" s="77">
        <v>0</v>
      </c>
      <c r="AB500" s="188">
        <v>1679</v>
      </c>
      <c r="AC500" s="188">
        <v>1679</v>
      </c>
      <c r="AD500" s="188">
        <v>0</v>
      </c>
      <c r="AE500" s="77">
        <v>31080</v>
      </c>
      <c r="AF500" s="77">
        <v>1269</v>
      </c>
      <c r="AG500" s="27">
        <v>0</v>
      </c>
      <c r="AH500" s="27">
        <v>0</v>
      </c>
      <c r="AI500" s="27">
        <v>0</v>
      </c>
      <c r="AJ500" s="27">
        <v>1269</v>
      </c>
      <c r="AK500" s="27">
        <v>0</v>
      </c>
      <c r="AL500" s="27">
        <v>0</v>
      </c>
      <c r="AM500" s="27">
        <f t="shared" si="7"/>
        <v>1269</v>
      </c>
      <c r="AN500" s="27">
        <v>0</v>
      </c>
      <c r="AO500" s="27">
        <v>0</v>
      </c>
      <c r="AP500" s="27">
        <v>6809</v>
      </c>
      <c r="AQ500" s="27">
        <v>0</v>
      </c>
      <c r="AR500" s="190">
        <v>6809</v>
      </c>
      <c r="AS500" s="190">
        <v>160200</v>
      </c>
      <c r="AT500" s="190">
        <v>49122</v>
      </c>
      <c r="AU500" s="190">
        <v>49122</v>
      </c>
    </row>
    <row r="501" spans="1:47" x14ac:dyDescent="0.2">
      <c r="A501" s="96" t="s">
        <v>1511</v>
      </c>
      <c r="B501" t="s">
        <v>1484</v>
      </c>
      <c r="C501" t="s">
        <v>1512</v>
      </c>
      <c r="D501" s="78">
        <v>10345</v>
      </c>
      <c r="E501" s="78">
        <v>0</v>
      </c>
      <c r="F501" s="82">
        <v>0</v>
      </c>
      <c r="G501" s="78">
        <v>53441</v>
      </c>
      <c r="H501" s="78">
        <v>25850</v>
      </c>
      <c r="I501" s="78">
        <v>27591</v>
      </c>
      <c r="J501" s="78">
        <v>27591</v>
      </c>
      <c r="K501" s="78">
        <v>0</v>
      </c>
      <c r="L501" s="78">
        <v>65450</v>
      </c>
      <c r="M501" s="78">
        <v>33970</v>
      </c>
      <c r="N501" s="78">
        <v>58000</v>
      </c>
      <c r="O501" s="78">
        <v>7450</v>
      </c>
      <c r="P501" s="78">
        <v>9490</v>
      </c>
      <c r="Q501" s="78">
        <v>2040</v>
      </c>
      <c r="R501" s="78">
        <v>0</v>
      </c>
      <c r="S501" s="187">
        <v>43730</v>
      </c>
      <c r="T501" s="187">
        <v>43730</v>
      </c>
      <c r="U501" s="78">
        <v>7035</v>
      </c>
      <c r="V501" s="78">
        <v>2778</v>
      </c>
      <c r="W501" s="78">
        <v>2414</v>
      </c>
      <c r="X501" s="78">
        <v>4621</v>
      </c>
      <c r="Y501" s="78">
        <v>4801</v>
      </c>
      <c r="Z501" s="78">
        <v>180</v>
      </c>
      <c r="AA501" s="78">
        <v>0</v>
      </c>
      <c r="AB501" s="78">
        <v>0</v>
      </c>
      <c r="AC501" s="187">
        <v>2645</v>
      </c>
      <c r="AD501" s="187">
        <v>0</v>
      </c>
      <c r="AE501" s="78">
        <v>40010</v>
      </c>
      <c r="AF501" s="78">
        <v>1269</v>
      </c>
      <c r="AG501" s="104">
        <v>0</v>
      </c>
      <c r="AH501" s="104">
        <v>0</v>
      </c>
      <c r="AI501" s="104">
        <v>0</v>
      </c>
      <c r="AJ501" s="104">
        <v>1269</v>
      </c>
      <c r="AK501" s="104">
        <v>0</v>
      </c>
      <c r="AL501" s="104">
        <v>0</v>
      </c>
      <c r="AM501" s="104">
        <f t="shared" si="7"/>
        <v>1269</v>
      </c>
      <c r="AN501" s="104">
        <v>0</v>
      </c>
      <c r="AO501" s="104">
        <v>0</v>
      </c>
      <c r="AP501" s="104">
        <v>8793</v>
      </c>
      <c r="AQ501" s="104">
        <v>8793</v>
      </c>
      <c r="AR501" s="104">
        <v>0</v>
      </c>
      <c r="AS501" s="189">
        <v>214382</v>
      </c>
      <c r="AT501" s="189">
        <v>78111</v>
      </c>
      <c r="AU501" s="189">
        <v>78111</v>
      </c>
    </row>
    <row r="502" spans="1:47" x14ac:dyDescent="0.2">
      <c r="A502" s="96" t="s">
        <v>1513</v>
      </c>
      <c r="B502" t="s">
        <v>1484</v>
      </c>
      <c r="C502" t="s">
        <v>1514</v>
      </c>
      <c r="D502" s="77">
        <v>10366</v>
      </c>
      <c r="E502" s="77">
        <v>0</v>
      </c>
      <c r="F502" s="77">
        <v>0</v>
      </c>
      <c r="G502" s="77">
        <v>5838</v>
      </c>
      <c r="H502" s="77">
        <v>0</v>
      </c>
      <c r="I502" s="77">
        <v>5838</v>
      </c>
      <c r="J502" s="77">
        <v>5838</v>
      </c>
      <c r="K502" s="77">
        <v>0</v>
      </c>
      <c r="L502" s="77">
        <v>5505</v>
      </c>
      <c r="M502" s="77">
        <v>4110</v>
      </c>
      <c r="N502" s="77">
        <v>5505</v>
      </c>
      <c r="O502" s="77">
        <v>0</v>
      </c>
      <c r="P502" s="77">
        <v>880</v>
      </c>
      <c r="Q502" s="77">
        <v>880</v>
      </c>
      <c r="R502" s="77">
        <v>0</v>
      </c>
      <c r="S502" s="188">
        <v>3455</v>
      </c>
      <c r="T502" s="188">
        <v>3455</v>
      </c>
      <c r="U502" s="77">
        <v>521</v>
      </c>
      <c r="V502" s="77">
        <v>338</v>
      </c>
      <c r="W502" s="77">
        <v>350</v>
      </c>
      <c r="X502" s="77">
        <v>171</v>
      </c>
      <c r="Y502" s="77">
        <v>249</v>
      </c>
      <c r="Z502" s="77">
        <v>78</v>
      </c>
      <c r="AA502" s="77">
        <v>0</v>
      </c>
      <c r="AB502" s="77">
        <v>251</v>
      </c>
      <c r="AC502" s="77">
        <v>303</v>
      </c>
      <c r="AD502" s="77">
        <v>0</v>
      </c>
      <c r="AE502" s="77">
        <v>4990</v>
      </c>
      <c r="AF502" s="77">
        <v>789</v>
      </c>
      <c r="AG502" s="27">
        <v>0</v>
      </c>
      <c r="AH502" s="27">
        <v>0</v>
      </c>
      <c r="AI502" s="27">
        <v>0</v>
      </c>
      <c r="AJ502" s="27">
        <v>789</v>
      </c>
      <c r="AK502" s="27">
        <v>0</v>
      </c>
      <c r="AL502" s="27">
        <v>0</v>
      </c>
      <c r="AM502" s="27">
        <f t="shared" si="7"/>
        <v>789</v>
      </c>
      <c r="AN502" s="27">
        <v>0</v>
      </c>
      <c r="AO502" s="27">
        <v>0</v>
      </c>
      <c r="AP502" s="27">
        <v>927</v>
      </c>
      <c r="AQ502" s="27">
        <v>0</v>
      </c>
      <c r="AR502" s="27">
        <v>927</v>
      </c>
      <c r="AS502" s="190">
        <v>23392</v>
      </c>
      <c r="AT502" s="190">
        <v>3464</v>
      </c>
      <c r="AU502" s="190">
        <v>3464</v>
      </c>
    </row>
    <row r="503" spans="1:47" x14ac:dyDescent="0.2">
      <c r="A503" s="96" t="s">
        <v>1515</v>
      </c>
      <c r="B503" t="s">
        <v>1484</v>
      </c>
      <c r="C503" t="s">
        <v>1516</v>
      </c>
      <c r="D503" s="78">
        <v>10367</v>
      </c>
      <c r="E503" s="78">
        <v>0</v>
      </c>
      <c r="F503" s="82">
        <v>0</v>
      </c>
      <c r="G503" s="78">
        <v>15318</v>
      </c>
      <c r="H503" s="78">
        <v>15318</v>
      </c>
      <c r="I503" s="78">
        <v>0</v>
      </c>
      <c r="J503" s="78">
        <v>0</v>
      </c>
      <c r="K503" s="78">
        <v>0</v>
      </c>
      <c r="L503" s="78">
        <v>10865</v>
      </c>
      <c r="M503" s="78">
        <v>9040</v>
      </c>
      <c r="N503" s="78">
        <v>10865</v>
      </c>
      <c r="O503" s="78">
        <v>0</v>
      </c>
      <c r="P503" s="78">
        <v>1850</v>
      </c>
      <c r="Q503" s="78">
        <v>1850</v>
      </c>
      <c r="R503" s="78">
        <v>0</v>
      </c>
      <c r="S503" s="187">
        <v>3215</v>
      </c>
      <c r="T503" s="187">
        <v>3215</v>
      </c>
      <c r="U503" s="78">
        <v>992</v>
      </c>
      <c r="V503" s="78">
        <v>755</v>
      </c>
      <c r="W503" s="78">
        <v>660</v>
      </c>
      <c r="X503" s="78">
        <v>332</v>
      </c>
      <c r="Y503" s="78">
        <v>22</v>
      </c>
      <c r="Z503" s="78">
        <v>153</v>
      </c>
      <c r="AA503" s="78">
        <v>0</v>
      </c>
      <c r="AB503" s="78">
        <v>0</v>
      </c>
      <c r="AC503" s="78">
        <v>258</v>
      </c>
      <c r="AD503" s="78">
        <v>0</v>
      </c>
      <c r="AE503" s="78">
        <v>10890</v>
      </c>
      <c r="AF503" s="78">
        <v>789</v>
      </c>
      <c r="AG503" s="104">
        <v>0</v>
      </c>
      <c r="AH503" s="104">
        <v>0</v>
      </c>
      <c r="AI503" s="104">
        <v>0</v>
      </c>
      <c r="AJ503" s="104">
        <v>789</v>
      </c>
      <c r="AK503" s="104">
        <v>0</v>
      </c>
      <c r="AL503" s="104">
        <v>0</v>
      </c>
      <c r="AM503" s="104">
        <f t="shared" si="7"/>
        <v>789</v>
      </c>
      <c r="AN503" s="104">
        <v>0</v>
      </c>
      <c r="AO503" s="104">
        <v>0</v>
      </c>
      <c r="AP503" s="104">
        <v>2499</v>
      </c>
      <c r="AQ503" s="104">
        <v>2499</v>
      </c>
      <c r="AR503" s="104">
        <v>0</v>
      </c>
      <c r="AS503" s="189">
        <v>53477</v>
      </c>
      <c r="AT503" s="189">
        <v>6913</v>
      </c>
      <c r="AU503" s="189">
        <v>6913</v>
      </c>
    </row>
    <row r="504" spans="1:47" x14ac:dyDescent="0.2">
      <c r="A504" s="96" t="s">
        <v>1517</v>
      </c>
      <c r="B504" t="s">
        <v>1484</v>
      </c>
      <c r="C504" t="s">
        <v>1518</v>
      </c>
      <c r="D504" s="77">
        <v>10382</v>
      </c>
      <c r="E504" s="77">
        <v>0</v>
      </c>
      <c r="F504" s="77">
        <v>0</v>
      </c>
      <c r="G504" s="77">
        <v>37518</v>
      </c>
      <c r="H504" s="77">
        <v>37518</v>
      </c>
      <c r="I504" s="77">
        <v>0</v>
      </c>
      <c r="J504" s="77">
        <v>0</v>
      </c>
      <c r="K504" s="77">
        <v>0</v>
      </c>
      <c r="L504" s="77">
        <v>32990</v>
      </c>
      <c r="M504" s="77">
        <v>24680</v>
      </c>
      <c r="N504" s="77">
        <v>32990</v>
      </c>
      <c r="O504" s="77">
        <v>0</v>
      </c>
      <c r="P504" s="77">
        <v>6070</v>
      </c>
      <c r="Q504" s="77">
        <v>6070</v>
      </c>
      <c r="R504" s="77">
        <v>0</v>
      </c>
      <c r="S504" s="188">
        <v>11290</v>
      </c>
      <c r="T504" s="188">
        <v>11290</v>
      </c>
      <c r="U504" s="77">
        <v>3157</v>
      </c>
      <c r="V504" s="77">
        <v>2053</v>
      </c>
      <c r="W504" s="77">
        <v>2019</v>
      </c>
      <c r="X504" s="77">
        <v>1138</v>
      </c>
      <c r="Y504" s="77">
        <v>1638</v>
      </c>
      <c r="Z504" s="77">
        <v>500</v>
      </c>
      <c r="AA504" s="77">
        <v>0</v>
      </c>
      <c r="AB504" s="77">
        <v>899</v>
      </c>
      <c r="AC504" s="77">
        <v>899</v>
      </c>
      <c r="AD504" s="77">
        <v>0</v>
      </c>
      <c r="AE504" s="77">
        <v>30990</v>
      </c>
      <c r="AF504" s="77">
        <v>1029</v>
      </c>
      <c r="AG504" s="27">
        <v>0</v>
      </c>
      <c r="AH504" s="27">
        <v>0</v>
      </c>
      <c r="AI504" s="27">
        <v>0</v>
      </c>
      <c r="AJ504" s="27">
        <v>1029</v>
      </c>
      <c r="AK504" s="27">
        <v>0</v>
      </c>
      <c r="AL504" s="27">
        <v>0</v>
      </c>
      <c r="AM504" s="27">
        <f t="shared" si="7"/>
        <v>1029</v>
      </c>
      <c r="AN504" s="27">
        <v>0</v>
      </c>
      <c r="AO504" s="27">
        <v>0</v>
      </c>
      <c r="AP504" s="27">
        <v>6231</v>
      </c>
      <c r="AQ504" s="27">
        <v>0</v>
      </c>
      <c r="AR504" s="190">
        <v>6231</v>
      </c>
      <c r="AS504" s="190">
        <v>140887</v>
      </c>
      <c r="AT504" s="190">
        <v>24542</v>
      </c>
      <c r="AU504" s="190">
        <v>24542</v>
      </c>
    </row>
    <row r="505" spans="1:47" x14ac:dyDescent="0.2">
      <c r="A505" s="96" t="s">
        <v>1519</v>
      </c>
      <c r="B505" t="s">
        <v>1484</v>
      </c>
      <c r="C505" t="s">
        <v>1520</v>
      </c>
      <c r="D505" s="78">
        <v>10383</v>
      </c>
      <c r="E505" s="78">
        <v>0</v>
      </c>
      <c r="F505" s="82">
        <v>0</v>
      </c>
      <c r="G505" s="78">
        <v>14117</v>
      </c>
      <c r="H505" s="78">
        <v>14117</v>
      </c>
      <c r="I505" s="78">
        <v>0</v>
      </c>
      <c r="J505" s="78">
        <v>0</v>
      </c>
      <c r="K505" s="78">
        <v>0</v>
      </c>
      <c r="L505" s="78">
        <v>11720</v>
      </c>
      <c r="M505" s="78">
        <v>9980</v>
      </c>
      <c r="N505" s="78">
        <v>11720</v>
      </c>
      <c r="O505" s="78">
        <v>0</v>
      </c>
      <c r="P505" s="78">
        <v>980</v>
      </c>
      <c r="Q505" s="78">
        <v>980</v>
      </c>
      <c r="R505" s="78">
        <v>0</v>
      </c>
      <c r="S505" s="187">
        <v>2340</v>
      </c>
      <c r="T505" s="187">
        <v>2340</v>
      </c>
      <c r="U505" s="78">
        <v>1061</v>
      </c>
      <c r="V505" s="78">
        <v>833</v>
      </c>
      <c r="W505" s="78">
        <v>1022</v>
      </c>
      <c r="X505" s="78">
        <v>39</v>
      </c>
      <c r="Y505" s="78">
        <v>121</v>
      </c>
      <c r="Z505" s="78">
        <v>82</v>
      </c>
      <c r="AA505" s="78">
        <v>0</v>
      </c>
      <c r="AB505" s="78">
        <v>216</v>
      </c>
      <c r="AC505" s="78">
        <v>216</v>
      </c>
      <c r="AD505" s="78">
        <v>0</v>
      </c>
      <c r="AE505" s="78">
        <v>10960</v>
      </c>
      <c r="AF505" s="78">
        <v>789</v>
      </c>
      <c r="AG505" s="104">
        <v>0</v>
      </c>
      <c r="AH505" s="104">
        <v>0</v>
      </c>
      <c r="AI505" s="104">
        <v>0</v>
      </c>
      <c r="AJ505" s="104">
        <v>789</v>
      </c>
      <c r="AK505" s="104">
        <v>0</v>
      </c>
      <c r="AL505" s="104">
        <v>0</v>
      </c>
      <c r="AM505" s="104">
        <f t="shared" si="7"/>
        <v>789</v>
      </c>
      <c r="AN505" s="104">
        <v>0</v>
      </c>
      <c r="AO505" s="104">
        <v>0</v>
      </c>
      <c r="AP505" s="104">
        <v>2304</v>
      </c>
      <c r="AQ505" s="104">
        <v>2304</v>
      </c>
      <c r="AR505" s="104">
        <v>0</v>
      </c>
      <c r="AS505" s="189">
        <v>50578</v>
      </c>
      <c r="AT505" s="189">
        <v>6932</v>
      </c>
      <c r="AU505" s="189">
        <v>6932</v>
      </c>
    </row>
    <row r="506" spans="1:47" x14ac:dyDescent="0.2">
      <c r="A506" s="96" t="s">
        <v>1521</v>
      </c>
      <c r="B506" t="s">
        <v>1484</v>
      </c>
      <c r="C506" t="s">
        <v>1522</v>
      </c>
      <c r="D506" s="77">
        <v>10384</v>
      </c>
      <c r="E506" s="77">
        <v>0</v>
      </c>
      <c r="F506" s="77">
        <v>0</v>
      </c>
      <c r="G506" s="77">
        <v>45086</v>
      </c>
      <c r="H506" s="77">
        <v>45086</v>
      </c>
      <c r="I506" s="77">
        <v>0</v>
      </c>
      <c r="J506" s="77">
        <v>0</v>
      </c>
      <c r="K506" s="77">
        <v>0</v>
      </c>
      <c r="L506" s="77">
        <v>44225</v>
      </c>
      <c r="M506" s="77">
        <v>27220</v>
      </c>
      <c r="N506" s="77">
        <v>0</v>
      </c>
      <c r="O506" s="77">
        <v>44225</v>
      </c>
      <c r="P506" s="77">
        <v>46865</v>
      </c>
      <c r="Q506" s="77">
        <v>2640</v>
      </c>
      <c r="R506" s="77">
        <v>0</v>
      </c>
      <c r="S506" s="188">
        <v>13055</v>
      </c>
      <c r="T506" s="188">
        <v>13055</v>
      </c>
      <c r="U506" s="77">
        <v>4528</v>
      </c>
      <c r="V506" s="77">
        <v>2245</v>
      </c>
      <c r="W506" s="77">
        <v>0</v>
      </c>
      <c r="X506" s="77">
        <v>4528</v>
      </c>
      <c r="Y506" s="77">
        <v>3492</v>
      </c>
      <c r="Z506" s="77">
        <v>243</v>
      </c>
      <c r="AA506" s="77">
        <v>0</v>
      </c>
      <c r="AB506" s="188">
        <v>1994</v>
      </c>
      <c r="AC506" s="77">
        <v>715</v>
      </c>
      <c r="AD506" s="77">
        <v>0</v>
      </c>
      <c r="AE506" s="77">
        <v>30880</v>
      </c>
      <c r="AF506" s="77">
        <v>1029</v>
      </c>
      <c r="AG506" s="27">
        <v>0</v>
      </c>
      <c r="AH506" s="27">
        <v>0</v>
      </c>
      <c r="AI506" s="27">
        <v>0</v>
      </c>
      <c r="AJ506" s="27">
        <v>1029</v>
      </c>
      <c r="AK506" s="27">
        <v>0</v>
      </c>
      <c r="AL506" s="27">
        <v>0</v>
      </c>
      <c r="AM506" s="27">
        <f t="shared" si="7"/>
        <v>1029</v>
      </c>
      <c r="AN506" s="27">
        <v>0</v>
      </c>
      <c r="AO506" s="27">
        <v>0</v>
      </c>
      <c r="AP506" s="27">
        <v>7454</v>
      </c>
      <c r="AQ506" s="27">
        <v>7454</v>
      </c>
      <c r="AR506" s="27">
        <v>0</v>
      </c>
      <c r="AS506" s="190">
        <v>168714</v>
      </c>
      <c r="AT506" s="190">
        <v>44052</v>
      </c>
      <c r="AU506" s="190">
        <v>44052</v>
      </c>
    </row>
    <row r="507" spans="1:47" x14ac:dyDescent="0.2">
      <c r="A507" s="96" t="s">
        <v>1523</v>
      </c>
      <c r="B507" t="s">
        <v>1484</v>
      </c>
      <c r="C507" t="s">
        <v>1524</v>
      </c>
      <c r="D507" s="78">
        <v>10421</v>
      </c>
      <c r="E507" s="78">
        <v>0</v>
      </c>
      <c r="F507" s="82">
        <v>0</v>
      </c>
      <c r="G507" s="78">
        <v>63889</v>
      </c>
      <c r="H507" s="78">
        <v>0</v>
      </c>
      <c r="I507" s="78">
        <v>63889</v>
      </c>
      <c r="J507" s="78">
        <v>63889</v>
      </c>
      <c r="K507" s="78">
        <v>0</v>
      </c>
      <c r="L507" s="78">
        <v>59595</v>
      </c>
      <c r="M507" s="78">
        <v>39250</v>
      </c>
      <c r="N507" s="78">
        <v>56400</v>
      </c>
      <c r="O507" s="78">
        <v>3195</v>
      </c>
      <c r="P507" s="78">
        <v>7385</v>
      </c>
      <c r="Q507" s="78">
        <v>4190</v>
      </c>
      <c r="R507" s="78">
        <v>0</v>
      </c>
      <c r="S507" s="187">
        <v>28245</v>
      </c>
      <c r="T507" s="187">
        <v>28245</v>
      </c>
      <c r="U507" s="78">
        <v>5979</v>
      </c>
      <c r="V507" s="78">
        <v>3258</v>
      </c>
      <c r="W507" s="78">
        <v>1654</v>
      </c>
      <c r="X507" s="78">
        <v>4325</v>
      </c>
      <c r="Y507" s="78">
        <v>2776</v>
      </c>
      <c r="Z507" s="78">
        <v>355</v>
      </c>
      <c r="AA507" s="78">
        <v>0</v>
      </c>
      <c r="AB507" s="187">
        <v>1165</v>
      </c>
      <c r="AC507" s="187">
        <v>2104</v>
      </c>
      <c r="AD507" s="187">
        <v>0</v>
      </c>
      <c r="AE507" s="78">
        <v>47910</v>
      </c>
      <c r="AF507" s="78">
        <v>1269</v>
      </c>
      <c r="AG507" s="104">
        <v>0</v>
      </c>
      <c r="AH507" s="104">
        <v>0</v>
      </c>
      <c r="AI507" s="104">
        <v>0</v>
      </c>
      <c r="AJ507" s="104">
        <v>1269</v>
      </c>
      <c r="AK507" s="104">
        <v>0</v>
      </c>
      <c r="AL507" s="104">
        <v>0</v>
      </c>
      <c r="AM507" s="104">
        <f t="shared" si="7"/>
        <v>1269</v>
      </c>
      <c r="AN507" s="104">
        <v>0</v>
      </c>
      <c r="AO507" s="104">
        <v>0</v>
      </c>
      <c r="AP507" s="104">
        <v>10267</v>
      </c>
      <c r="AQ507" s="104">
        <v>0</v>
      </c>
      <c r="AR507" s="189">
        <v>10267</v>
      </c>
      <c r="AS507" s="189">
        <v>236276</v>
      </c>
      <c r="AT507" s="189">
        <v>52390</v>
      </c>
      <c r="AU507" s="189">
        <v>52390</v>
      </c>
    </row>
    <row r="508" spans="1:47" x14ac:dyDescent="0.2">
      <c r="A508" s="96" t="s">
        <v>1525</v>
      </c>
      <c r="B508" t="s">
        <v>1484</v>
      </c>
      <c r="C508" t="s">
        <v>1526</v>
      </c>
      <c r="D508" s="77">
        <v>10424</v>
      </c>
      <c r="E508" s="77">
        <v>0</v>
      </c>
      <c r="F508" s="77">
        <v>0</v>
      </c>
      <c r="G508" s="77">
        <v>25645</v>
      </c>
      <c r="H508" s="77">
        <v>25645</v>
      </c>
      <c r="I508" s="77">
        <v>0</v>
      </c>
      <c r="J508" s="77">
        <v>0</v>
      </c>
      <c r="K508" s="77">
        <v>0</v>
      </c>
      <c r="L508" s="77">
        <v>22025</v>
      </c>
      <c r="M508" s="77">
        <v>14540</v>
      </c>
      <c r="N508" s="77">
        <v>22000</v>
      </c>
      <c r="O508" s="77">
        <v>25</v>
      </c>
      <c r="P508" s="77">
        <v>2045</v>
      </c>
      <c r="Q508" s="77">
        <v>2020</v>
      </c>
      <c r="R508" s="77">
        <v>0</v>
      </c>
      <c r="S508" s="188">
        <v>12185</v>
      </c>
      <c r="T508" s="188">
        <v>12185</v>
      </c>
      <c r="U508" s="77">
        <v>2212</v>
      </c>
      <c r="V508" s="77">
        <v>1195</v>
      </c>
      <c r="W508" s="77">
        <v>604</v>
      </c>
      <c r="X508" s="77">
        <v>1608</v>
      </c>
      <c r="Y508" s="77">
        <v>864</v>
      </c>
      <c r="Z508" s="77">
        <v>170</v>
      </c>
      <c r="AA508" s="77">
        <v>0</v>
      </c>
      <c r="AB508" s="77">
        <v>327</v>
      </c>
      <c r="AC508" s="188">
        <v>1034</v>
      </c>
      <c r="AD508" s="188">
        <v>0</v>
      </c>
      <c r="AE508" s="77">
        <v>17550</v>
      </c>
      <c r="AF508" s="77">
        <v>1029</v>
      </c>
      <c r="AG508" s="27">
        <v>0</v>
      </c>
      <c r="AH508" s="27">
        <v>0</v>
      </c>
      <c r="AI508" s="27">
        <v>0</v>
      </c>
      <c r="AJ508" s="27">
        <v>1029</v>
      </c>
      <c r="AK508" s="27">
        <v>0</v>
      </c>
      <c r="AL508" s="27">
        <v>0</v>
      </c>
      <c r="AM508" s="27">
        <f t="shared" si="7"/>
        <v>1029</v>
      </c>
      <c r="AN508" s="27">
        <v>0</v>
      </c>
      <c r="AO508" s="27">
        <v>0</v>
      </c>
      <c r="AP508" s="27">
        <v>4109</v>
      </c>
      <c r="AQ508" s="27">
        <v>0</v>
      </c>
      <c r="AR508" s="190">
        <v>4109</v>
      </c>
      <c r="AS508" s="190">
        <v>93448</v>
      </c>
      <c r="AT508" s="190">
        <v>12580</v>
      </c>
      <c r="AU508" s="190">
        <v>12580</v>
      </c>
    </row>
    <row r="509" spans="1:47" x14ac:dyDescent="0.2">
      <c r="A509" s="96" t="s">
        <v>1527</v>
      </c>
      <c r="B509" t="s">
        <v>1484</v>
      </c>
      <c r="C509" t="s">
        <v>1528</v>
      </c>
      <c r="D509" s="78">
        <v>10425</v>
      </c>
      <c r="E509" s="78">
        <v>0</v>
      </c>
      <c r="F509" s="82">
        <v>0</v>
      </c>
      <c r="G509" s="78">
        <v>41369</v>
      </c>
      <c r="H509" s="78">
        <v>41369</v>
      </c>
      <c r="I509" s="78">
        <v>0</v>
      </c>
      <c r="J509" s="78">
        <v>0</v>
      </c>
      <c r="K509" s="78">
        <v>0</v>
      </c>
      <c r="L509" s="78">
        <v>33475</v>
      </c>
      <c r="M509" s="78">
        <v>20480</v>
      </c>
      <c r="N509" s="78">
        <v>33475</v>
      </c>
      <c r="O509" s="78">
        <v>0</v>
      </c>
      <c r="P509" s="78">
        <v>3830</v>
      </c>
      <c r="Q509" s="78">
        <v>3830</v>
      </c>
      <c r="R509" s="78">
        <v>0</v>
      </c>
      <c r="S509" s="187">
        <v>28225</v>
      </c>
      <c r="T509" s="187">
        <v>28225</v>
      </c>
      <c r="U509" s="78">
        <v>3449</v>
      </c>
      <c r="V509" s="78">
        <v>1685</v>
      </c>
      <c r="W509" s="78">
        <v>2004</v>
      </c>
      <c r="X509" s="78">
        <v>1445</v>
      </c>
      <c r="Y509" s="78">
        <v>0</v>
      </c>
      <c r="Z509" s="78">
        <v>313</v>
      </c>
      <c r="AA509" s="78">
        <v>0</v>
      </c>
      <c r="AB509" s="187">
        <v>2550</v>
      </c>
      <c r="AC509" s="187">
        <v>1636</v>
      </c>
      <c r="AD509" s="187">
        <v>0</v>
      </c>
      <c r="AE509" s="78">
        <v>24220</v>
      </c>
      <c r="AF509" s="78">
        <v>1029</v>
      </c>
      <c r="AG509" s="104">
        <v>0</v>
      </c>
      <c r="AH509" s="104">
        <v>0</v>
      </c>
      <c r="AI509" s="104">
        <v>0</v>
      </c>
      <c r="AJ509" s="104">
        <v>1029</v>
      </c>
      <c r="AK509" s="104">
        <v>0</v>
      </c>
      <c r="AL509" s="104">
        <v>0</v>
      </c>
      <c r="AM509" s="104">
        <f t="shared" si="7"/>
        <v>1029</v>
      </c>
      <c r="AN509" s="104">
        <v>0</v>
      </c>
      <c r="AO509" s="104">
        <v>0</v>
      </c>
      <c r="AP509" s="104">
        <v>6547</v>
      </c>
      <c r="AQ509" s="104">
        <v>0</v>
      </c>
      <c r="AR509" s="189">
        <v>6547</v>
      </c>
      <c r="AS509" s="189">
        <v>153055</v>
      </c>
      <c r="AT509" s="189">
        <v>26618</v>
      </c>
      <c r="AU509" s="189">
        <v>26618</v>
      </c>
    </row>
    <row r="510" spans="1:47" x14ac:dyDescent="0.2">
      <c r="A510" s="96" t="s">
        <v>1529</v>
      </c>
      <c r="B510" t="s">
        <v>1484</v>
      </c>
      <c r="C510" t="s">
        <v>1530</v>
      </c>
      <c r="D510" s="77">
        <v>10426</v>
      </c>
      <c r="E510" s="77">
        <v>0</v>
      </c>
      <c r="F510" s="77">
        <v>0</v>
      </c>
      <c r="G510" s="77">
        <v>24603</v>
      </c>
      <c r="H510" s="77">
        <v>24603</v>
      </c>
      <c r="I510" s="77">
        <v>0</v>
      </c>
      <c r="J510" s="77">
        <v>0</v>
      </c>
      <c r="K510" s="77">
        <v>0</v>
      </c>
      <c r="L510" s="77">
        <v>29100</v>
      </c>
      <c r="M510" s="77">
        <v>20050</v>
      </c>
      <c r="N510" s="77">
        <v>28200</v>
      </c>
      <c r="O510" s="77">
        <v>900</v>
      </c>
      <c r="P510" s="77">
        <v>3230</v>
      </c>
      <c r="Q510" s="77">
        <v>2330</v>
      </c>
      <c r="R510" s="77">
        <v>0</v>
      </c>
      <c r="S510" s="77">
        <v>0</v>
      </c>
      <c r="T510" s="77">
        <v>0</v>
      </c>
      <c r="U510" s="77">
        <v>2878</v>
      </c>
      <c r="V510" s="77">
        <v>1648</v>
      </c>
      <c r="W510" s="77">
        <v>828</v>
      </c>
      <c r="X510" s="77">
        <v>2050</v>
      </c>
      <c r="Y510" s="77">
        <v>1134</v>
      </c>
      <c r="Z510" s="77">
        <v>210</v>
      </c>
      <c r="AA510" s="77">
        <v>0</v>
      </c>
      <c r="AB510" s="77">
        <v>0</v>
      </c>
      <c r="AC510" s="77">
        <v>0</v>
      </c>
      <c r="AD510" s="77">
        <v>0</v>
      </c>
      <c r="AE510" s="77">
        <v>22380</v>
      </c>
      <c r="AF510" s="77">
        <v>1029</v>
      </c>
      <c r="AG510" s="27">
        <v>0</v>
      </c>
      <c r="AH510" s="27">
        <v>0</v>
      </c>
      <c r="AI510" s="27">
        <v>0</v>
      </c>
      <c r="AJ510" s="27">
        <v>1029</v>
      </c>
      <c r="AK510" s="27">
        <v>0</v>
      </c>
      <c r="AL510" s="27">
        <v>0</v>
      </c>
      <c r="AM510" s="27">
        <f t="shared" si="7"/>
        <v>1029</v>
      </c>
      <c r="AN510" s="27">
        <v>0</v>
      </c>
      <c r="AO510" s="27">
        <v>0</v>
      </c>
      <c r="AP510" s="27">
        <v>3816</v>
      </c>
      <c r="AQ510" s="27">
        <v>0</v>
      </c>
      <c r="AR510" s="190">
        <v>3816</v>
      </c>
      <c r="AS510" s="190">
        <v>85639</v>
      </c>
      <c r="AT510" s="190">
        <v>14186</v>
      </c>
      <c r="AU510" s="190">
        <v>14186</v>
      </c>
    </row>
    <row r="511" spans="1:47" x14ac:dyDescent="0.2">
      <c r="A511" s="96" t="s">
        <v>1531</v>
      </c>
      <c r="B511" t="s">
        <v>1484</v>
      </c>
      <c r="C511" t="s">
        <v>1532</v>
      </c>
      <c r="D511" s="78">
        <v>10428</v>
      </c>
      <c r="E511" s="78">
        <v>0</v>
      </c>
      <c r="F511" s="82">
        <v>0</v>
      </c>
      <c r="G511" s="78">
        <v>20651</v>
      </c>
      <c r="H511" s="78">
        <v>0</v>
      </c>
      <c r="I511" s="78">
        <v>20651</v>
      </c>
      <c r="J511" s="78">
        <v>20651</v>
      </c>
      <c r="K511" s="78">
        <v>0</v>
      </c>
      <c r="L511" s="78">
        <v>12565</v>
      </c>
      <c r="M511" s="78">
        <v>8140</v>
      </c>
      <c r="N511" s="78">
        <v>12565</v>
      </c>
      <c r="O511" s="78">
        <v>0</v>
      </c>
      <c r="P511" s="78">
        <v>860</v>
      </c>
      <c r="Q511" s="78">
        <v>860</v>
      </c>
      <c r="R511" s="78">
        <v>0</v>
      </c>
      <c r="S511" s="187">
        <v>4835</v>
      </c>
      <c r="T511" s="187">
        <v>4835</v>
      </c>
      <c r="U511" s="78">
        <v>1258</v>
      </c>
      <c r="V511" s="78">
        <v>670</v>
      </c>
      <c r="W511" s="78">
        <v>1258</v>
      </c>
      <c r="X511" s="78">
        <v>0</v>
      </c>
      <c r="Y511" s="78">
        <v>80</v>
      </c>
      <c r="Z511" s="78">
        <v>80</v>
      </c>
      <c r="AA511" s="78">
        <v>0</v>
      </c>
      <c r="AB511" s="78">
        <v>328</v>
      </c>
      <c r="AC511" s="78">
        <v>328</v>
      </c>
      <c r="AD511" s="78">
        <v>0</v>
      </c>
      <c r="AE511" s="78">
        <v>10640</v>
      </c>
      <c r="AF511" s="78">
        <v>789</v>
      </c>
      <c r="AG511" s="104">
        <v>0</v>
      </c>
      <c r="AH511" s="104">
        <v>0</v>
      </c>
      <c r="AI511" s="104">
        <v>0</v>
      </c>
      <c r="AJ511" s="104">
        <v>789</v>
      </c>
      <c r="AK511" s="104">
        <v>0</v>
      </c>
      <c r="AL511" s="104">
        <v>0</v>
      </c>
      <c r="AM511" s="104">
        <f t="shared" si="7"/>
        <v>789</v>
      </c>
      <c r="AN511" s="104">
        <v>0</v>
      </c>
      <c r="AO511" s="104">
        <v>0</v>
      </c>
      <c r="AP511" s="104">
        <v>3363</v>
      </c>
      <c r="AQ511" s="104">
        <v>2875</v>
      </c>
      <c r="AR511" s="104">
        <v>0</v>
      </c>
      <c r="AS511" s="189">
        <v>77386</v>
      </c>
      <c r="AT511" s="189">
        <v>11570</v>
      </c>
      <c r="AU511" s="189">
        <v>11570</v>
      </c>
    </row>
    <row r="512" spans="1:47" x14ac:dyDescent="0.2">
      <c r="A512" s="96" t="s">
        <v>1533</v>
      </c>
      <c r="B512" t="s">
        <v>1484</v>
      </c>
      <c r="C512" t="s">
        <v>1534</v>
      </c>
      <c r="D512" s="77">
        <v>10429</v>
      </c>
      <c r="E512" s="77">
        <v>0</v>
      </c>
      <c r="F512" s="77">
        <v>0</v>
      </c>
      <c r="G512" s="77">
        <v>52577</v>
      </c>
      <c r="H512" s="77">
        <v>52577</v>
      </c>
      <c r="I512" s="77">
        <v>0</v>
      </c>
      <c r="J512" s="77">
        <v>0</v>
      </c>
      <c r="K512" s="77">
        <v>0</v>
      </c>
      <c r="L512" s="77">
        <v>51480</v>
      </c>
      <c r="M512" s="77">
        <v>34540</v>
      </c>
      <c r="N512" s="77">
        <v>50000</v>
      </c>
      <c r="O512" s="77">
        <v>1480</v>
      </c>
      <c r="P512" s="77">
        <v>7900</v>
      </c>
      <c r="Q512" s="77">
        <v>6420</v>
      </c>
      <c r="R512" s="77">
        <v>0</v>
      </c>
      <c r="S512" s="188">
        <v>26930</v>
      </c>
      <c r="T512" s="188">
        <v>26930</v>
      </c>
      <c r="U512" s="77">
        <v>5143</v>
      </c>
      <c r="V512" s="77">
        <v>2875</v>
      </c>
      <c r="W512" s="77">
        <v>893</v>
      </c>
      <c r="X512" s="77">
        <v>4250</v>
      </c>
      <c r="Y512" s="77">
        <v>0</v>
      </c>
      <c r="Z512" s="77">
        <v>540</v>
      </c>
      <c r="AA512" s="77">
        <v>0</v>
      </c>
      <c r="AB512" s="77">
        <v>658</v>
      </c>
      <c r="AC512" s="188">
        <v>2337</v>
      </c>
      <c r="AD512" s="188">
        <v>0</v>
      </c>
      <c r="AE512" s="77">
        <v>41320</v>
      </c>
      <c r="AF512" s="77">
        <v>1269</v>
      </c>
      <c r="AG512" s="27">
        <v>0</v>
      </c>
      <c r="AH512" s="27">
        <v>0</v>
      </c>
      <c r="AI512" s="27">
        <v>0</v>
      </c>
      <c r="AJ512" s="27">
        <v>1269</v>
      </c>
      <c r="AK512" s="27">
        <v>0</v>
      </c>
      <c r="AL512" s="27">
        <v>0</v>
      </c>
      <c r="AM512" s="27">
        <f t="shared" si="7"/>
        <v>1269</v>
      </c>
      <c r="AN512" s="27">
        <v>0</v>
      </c>
      <c r="AO512" s="27">
        <v>0</v>
      </c>
      <c r="AP512" s="27">
        <v>8420</v>
      </c>
      <c r="AQ512" s="27">
        <v>8420</v>
      </c>
      <c r="AR512" s="27">
        <v>0</v>
      </c>
      <c r="AS512" s="190">
        <v>197084</v>
      </c>
      <c r="AT512" s="190">
        <v>42933</v>
      </c>
      <c r="AU512" s="190">
        <v>42933</v>
      </c>
    </row>
    <row r="513" spans="1:47" x14ac:dyDescent="0.2">
      <c r="A513" s="96" t="s">
        <v>1535</v>
      </c>
      <c r="B513" t="s">
        <v>1484</v>
      </c>
      <c r="C513" t="s">
        <v>1536</v>
      </c>
      <c r="D513" s="78">
        <v>10443</v>
      </c>
      <c r="E513" s="78">
        <v>0</v>
      </c>
      <c r="F513" s="82">
        <v>0</v>
      </c>
      <c r="G513" s="78">
        <v>28454</v>
      </c>
      <c r="H513" s="78">
        <v>28454</v>
      </c>
      <c r="I513" s="78">
        <v>0</v>
      </c>
      <c r="J513" s="78">
        <v>0</v>
      </c>
      <c r="K513" s="78">
        <v>0</v>
      </c>
      <c r="L513" s="78">
        <v>17185</v>
      </c>
      <c r="M513" s="78">
        <v>12330</v>
      </c>
      <c r="N513" s="78">
        <v>14400</v>
      </c>
      <c r="O513" s="78">
        <v>2785</v>
      </c>
      <c r="P513" s="78">
        <v>3815</v>
      </c>
      <c r="Q513" s="78">
        <v>1030</v>
      </c>
      <c r="R513" s="78">
        <v>0</v>
      </c>
      <c r="S513" s="78">
        <v>0</v>
      </c>
      <c r="T513" s="78">
        <v>0</v>
      </c>
      <c r="U513" s="78">
        <v>1660</v>
      </c>
      <c r="V513" s="78">
        <v>1018</v>
      </c>
      <c r="W513" s="78">
        <v>823</v>
      </c>
      <c r="X513" s="78">
        <v>837</v>
      </c>
      <c r="Y513" s="78">
        <v>914</v>
      </c>
      <c r="Z513" s="78">
        <v>77</v>
      </c>
      <c r="AA513" s="78">
        <v>0</v>
      </c>
      <c r="AB513" s="78">
        <v>0</v>
      </c>
      <c r="AC513" s="78">
        <v>0</v>
      </c>
      <c r="AD513" s="78">
        <v>0</v>
      </c>
      <c r="AE513" s="78">
        <v>13360</v>
      </c>
      <c r="AF513" s="78">
        <v>789</v>
      </c>
      <c r="AG513" s="104">
        <v>0</v>
      </c>
      <c r="AH513" s="104">
        <v>0</v>
      </c>
      <c r="AI513" s="104">
        <v>0</v>
      </c>
      <c r="AJ513" s="104">
        <v>789</v>
      </c>
      <c r="AK513" s="104">
        <v>0</v>
      </c>
      <c r="AL513" s="104">
        <v>0</v>
      </c>
      <c r="AM513" s="104">
        <f t="shared" si="7"/>
        <v>789</v>
      </c>
      <c r="AN513" s="104">
        <v>0</v>
      </c>
      <c r="AO513" s="104">
        <v>0</v>
      </c>
      <c r="AP513" s="104">
        <v>4559</v>
      </c>
      <c r="AQ513" s="104">
        <v>4559</v>
      </c>
      <c r="AR513" s="104">
        <v>0</v>
      </c>
      <c r="AS513" s="189">
        <v>103768</v>
      </c>
      <c r="AT513" s="189">
        <v>13084</v>
      </c>
      <c r="AU513" s="189">
        <v>13084</v>
      </c>
    </row>
    <row r="514" spans="1:47" x14ac:dyDescent="0.2">
      <c r="A514" s="96" t="s">
        <v>1537</v>
      </c>
      <c r="B514" t="s">
        <v>1484</v>
      </c>
      <c r="C514" t="s">
        <v>1538</v>
      </c>
      <c r="D514" s="77">
        <v>10444</v>
      </c>
      <c r="E514" s="77">
        <v>0</v>
      </c>
      <c r="F514" s="77">
        <v>0</v>
      </c>
      <c r="G514" s="77">
        <v>21490</v>
      </c>
      <c r="H514" s="77">
        <v>0</v>
      </c>
      <c r="I514" s="77">
        <v>21490</v>
      </c>
      <c r="J514" s="77">
        <v>21490</v>
      </c>
      <c r="K514" s="77">
        <v>0</v>
      </c>
      <c r="L514" s="77">
        <v>10900</v>
      </c>
      <c r="M514" s="77">
        <v>6730</v>
      </c>
      <c r="N514" s="77">
        <v>0</v>
      </c>
      <c r="O514" s="77">
        <v>10900</v>
      </c>
      <c r="P514" s="77">
        <v>11500</v>
      </c>
      <c r="Q514" s="77">
        <v>600</v>
      </c>
      <c r="R514" s="77">
        <v>0</v>
      </c>
      <c r="S514" s="188">
        <v>6680</v>
      </c>
      <c r="T514" s="188">
        <v>6680</v>
      </c>
      <c r="U514" s="77">
        <v>1095</v>
      </c>
      <c r="V514" s="77">
        <v>546</v>
      </c>
      <c r="W514" s="77">
        <v>0</v>
      </c>
      <c r="X514" s="77">
        <v>1095</v>
      </c>
      <c r="Y514" s="77">
        <v>1157</v>
      </c>
      <c r="Z514" s="77">
        <v>62</v>
      </c>
      <c r="AA514" s="77">
        <v>0</v>
      </c>
      <c r="AB514" s="77">
        <v>0</v>
      </c>
      <c r="AC514" s="77">
        <v>445</v>
      </c>
      <c r="AD514" s="77">
        <v>0</v>
      </c>
      <c r="AE514" s="77">
        <v>7780</v>
      </c>
      <c r="AF514" s="77">
        <v>789</v>
      </c>
      <c r="AG514" s="27">
        <v>0</v>
      </c>
      <c r="AH514" s="27">
        <v>0</v>
      </c>
      <c r="AI514" s="27">
        <v>0</v>
      </c>
      <c r="AJ514" s="27">
        <v>789</v>
      </c>
      <c r="AK514" s="27">
        <v>0</v>
      </c>
      <c r="AL514" s="27">
        <v>0</v>
      </c>
      <c r="AM514" s="27">
        <f t="shared" si="7"/>
        <v>789</v>
      </c>
      <c r="AN514" s="27">
        <v>0</v>
      </c>
      <c r="AO514" s="27">
        <v>0</v>
      </c>
      <c r="AP514" s="27">
        <v>3485</v>
      </c>
      <c r="AQ514" s="27">
        <v>0</v>
      </c>
      <c r="AR514" s="190">
        <v>2696</v>
      </c>
      <c r="AS514" s="190">
        <v>79758</v>
      </c>
      <c r="AT514" s="190">
        <v>13361</v>
      </c>
      <c r="AU514" s="190">
        <v>13361</v>
      </c>
    </row>
    <row r="515" spans="1:47" x14ac:dyDescent="0.2">
      <c r="A515" s="96" t="s">
        <v>1539</v>
      </c>
      <c r="B515" t="s">
        <v>1484</v>
      </c>
      <c r="C515" t="s">
        <v>1288</v>
      </c>
      <c r="D515" s="78">
        <v>10448</v>
      </c>
      <c r="E515" s="78">
        <v>0</v>
      </c>
      <c r="F515" s="82">
        <v>0</v>
      </c>
      <c r="G515" s="78">
        <v>27248</v>
      </c>
      <c r="H515" s="78">
        <v>27248</v>
      </c>
      <c r="I515" s="78">
        <v>0</v>
      </c>
      <c r="J515" s="78">
        <v>0</v>
      </c>
      <c r="K515" s="78">
        <v>0</v>
      </c>
      <c r="L515" s="78">
        <v>28845</v>
      </c>
      <c r="M515" s="78">
        <v>19590</v>
      </c>
      <c r="N515" s="78">
        <v>28800</v>
      </c>
      <c r="O515" s="78">
        <v>45</v>
      </c>
      <c r="P515" s="78">
        <v>3175</v>
      </c>
      <c r="Q515" s="78">
        <v>3130</v>
      </c>
      <c r="R515" s="78">
        <v>0</v>
      </c>
      <c r="S515" s="187">
        <v>20535</v>
      </c>
      <c r="T515" s="187">
        <v>20535</v>
      </c>
      <c r="U515" s="78">
        <v>2857</v>
      </c>
      <c r="V515" s="78">
        <v>1621</v>
      </c>
      <c r="W515" s="78">
        <v>1269</v>
      </c>
      <c r="X515" s="78">
        <v>1588</v>
      </c>
      <c r="Y515" s="78">
        <v>910</v>
      </c>
      <c r="Z515" s="78">
        <v>254</v>
      </c>
      <c r="AA515" s="78">
        <v>0</v>
      </c>
      <c r="AB515" s="78">
        <v>310</v>
      </c>
      <c r="AC515" s="187">
        <v>1683</v>
      </c>
      <c r="AD515" s="187">
        <v>0</v>
      </c>
      <c r="AE515" s="78">
        <v>22900</v>
      </c>
      <c r="AF515" s="78">
        <v>1029</v>
      </c>
      <c r="AG515" s="104">
        <v>0</v>
      </c>
      <c r="AH515" s="104">
        <v>0</v>
      </c>
      <c r="AI515" s="104">
        <v>0</v>
      </c>
      <c r="AJ515" s="104">
        <v>1029</v>
      </c>
      <c r="AK515" s="104">
        <v>0</v>
      </c>
      <c r="AL515" s="104">
        <v>0</v>
      </c>
      <c r="AM515" s="104">
        <f t="shared" ref="AM515:AM578" si="8">IF(OR(AG515&lt;&gt;0,AL515&lt;&gt;0),0,AF515)</f>
        <v>1029</v>
      </c>
      <c r="AN515" s="104">
        <v>0</v>
      </c>
      <c r="AO515" s="104">
        <v>0</v>
      </c>
      <c r="AP515" s="104">
        <v>4381</v>
      </c>
      <c r="AQ515" s="104">
        <v>4381</v>
      </c>
      <c r="AR515" s="104">
        <v>0</v>
      </c>
      <c r="AS515" s="189">
        <v>102156</v>
      </c>
      <c r="AT515" s="189">
        <v>21327</v>
      </c>
      <c r="AU515" s="189">
        <v>21327</v>
      </c>
    </row>
    <row r="516" spans="1:47" x14ac:dyDescent="0.2">
      <c r="A516" s="96" t="s">
        <v>1540</v>
      </c>
      <c r="B516" t="s">
        <v>1484</v>
      </c>
      <c r="C516" t="s">
        <v>1541</v>
      </c>
      <c r="D516" s="77">
        <v>10449</v>
      </c>
      <c r="E516" s="77">
        <v>0</v>
      </c>
      <c r="F516" s="77">
        <v>0</v>
      </c>
      <c r="G516" s="77">
        <v>67224</v>
      </c>
      <c r="H516" s="77">
        <v>67224</v>
      </c>
      <c r="I516" s="77">
        <v>0</v>
      </c>
      <c r="J516" s="77">
        <v>0</v>
      </c>
      <c r="K516" s="77">
        <v>0</v>
      </c>
      <c r="L516" s="77">
        <v>75335</v>
      </c>
      <c r="M516" s="77">
        <v>52600</v>
      </c>
      <c r="N516" s="77">
        <v>75335</v>
      </c>
      <c r="O516" s="77">
        <v>0</v>
      </c>
      <c r="P516" s="77">
        <v>5100</v>
      </c>
      <c r="Q516" s="77">
        <v>5100</v>
      </c>
      <c r="R516" s="77">
        <v>0</v>
      </c>
      <c r="S516" s="188">
        <v>28535</v>
      </c>
      <c r="T516" s="188">
        <v>28535</v>
      </c>
      <c r="U516" s="77">
        <v>7389</v>
      </c>
      <c r="V516" s="77">
        <v>4350</v>
      </c>
      <c r="W516" s="77">
        <v>500</v>
      </c>
      <c r="X516" s="77">
        <v>6889</v>
      </c>
      <c r="Y516" s="77">
        <v>7339</v>
      </c>
      <c r="Z516" s="77">
        <v>450</v>
      </c>
      <c r="AA516" s="77">
        <v>0</v>
      </c>
      <c r="AB516" s="188">
        <v>1847</v>
      </c>
      <c r="AC516" s="188">
        <v>1847</v>
      </c>
      <c r="AD516" s="188">
        <v>0</v>
      </c>
      <c r="AE516" s="77">
        <v>63340</v>
      </c>
      <c r="AF516" s="77">
        <v>1509</v>
      </c>
      <c r="AG516" s="27">
        <v>0</v>
      </c>
      <c r="AH516" s="27">
        <v>0</v>
      </c>
      <c r="AI516" s="27">
        <v>0</v>
      </c>
      <c r="AJ516" s="27">
        <v>1509</v>
      </c>
      <c r="AK516" s="27">
        <v>0</v>
      </c>
      <c r="AL516" s="27">
        <v>0</v>
      </c>
      <c r="AM516" s="27">
        <f t="shared" si="8"/>
        <v>1509</v>
      </c>
      <c r="AN516" s="27">
        <v>0</v>
      </c>
      <c r="AO516" s="27">
        <v>0</v>
      </c>
      <c r="AP516" s="27">
        <v>10809</v>
      </c>
      <c r="AQ516" s="27">
        <v>0</v>
      </c>
      <c r="AR516" s="190">
        <v>10809</v>
      </c>
      <c r="AS516" s="190">
        <v>251536</v>
      </c>
      <c r="AT516" s="190">
        <v>53848</v>
      </c>
      <c r="AU516" s="190">
        <v>53848</v>
      </c>
    </row>
    <row r="517" spans="1:47" x14ac:dyDescent="0.2">
      <c r="A517" s="96" t="s">
        <v>1542</v>
      </c>
      <c r="B517" t="s">
        <v>1484</v>
      </c>
      <c r="C517" t="s">
        <v>1543</v>
      </c>
      <c r="D517" s="78">
        <v>10464</v>
      </c>
      <c r="E517" s="78">
        <v>0</v>
      </c>
      <c r="F517" s="82">
        <v>0</v>
      </c>
      <c r="G517" s="78">
        <v>73666</v>
      </c>
      <c r="H517" s="78">
        <v>0</v>
      </c>
      <c r="I517" s="78">
        <v>73666</v>
      </c>
      <c r="J517" s="78">
        <v>73666</v>
      </c>
      <c r="K517" s="78">
        <v>0</v>
      </c>
      <c r="L517" s="78">
        <v>117420</v>
      </c>
      <c r="M517" s="78">
        <v>65370</v>
      </c>
      <c r="N517" s="78">
        <v>73200</v>
      </c>
      <c r="O517" s="78">
        <v>44220</v>
      </c>
      <c r="P517" s="78">
        <v>58610</v>
      </c>
      <c r="Q517" s="78">
        <v>14390</v>
      </c>
      <c r="R517" s="78">
        <v>0</v>
      </c>
      <c r="S517" s="187">
        <v>58580</v>
      </c>
      <c r="T517" s="187">
        <v>58580</v>
      </c>
      <c r="U517" s="78">
        <v>12441</v>
      </c>
      <c r="V517" s="78">
        <v>5403</v>
      </c>
      <c r="W517" s="78">
        <v>1887</v>
      </c>
      <c r="X517" s="78">
        <v>10554</v>
      </c>
      <c r="Y517" s="78">
        <v>9672</v>
      </c>
      <c r="Z517" s="78">
        <v>1227</v>
      </c>
      <c r="AA517" s="78">
        <v>0</v>
      </c>
      <c r="AB517" s="78">
        <v>0</v>
      </c>
      <c r="AC517" s="187">
        <v>4263</v>
      </c>
      <c r="AD517" s="187">
        <v>0</v>
      </c>
      <c r="AE517" s="78">
        <v>79790</v>
      </c>
      <c r="AF517" s="78">
        <v>1749</v>
      </c>
      <c r="AG517" s="104">
        <v>0</v>
      </c>
      <c r="AH517" s="104">
        <v>0</v>
      </c>
      <c r="AI517" s="104">
        <v>0</v>
      </c>
      <c r="AJ517" s="104">
        <v>1749</v>
      </c>
      <c r="AK517" s="104">
        <v>0</v>
      </c>
      <c r="AL517" s="104">
        <v>0</v>
      </c>
      <c r="AM517" s="104">
        <f t="shared" si="8"/>
        <v>1749</v>
      </c>
      <c r="AN517" s="104">
        <v>0</v>
      </c>
      <c r="AO517" s="104">
        <v>0</v>
      </c>
      <c r="AP517" s="104">
        <v>12128</v>
      </c>
      <c r="AQ517" s="104">
        <v>0</v>
      </c>
      <c r="AR517" s="189">
        <v>12128</v>
      </c>
      <c r="AS517" s="189">
        <v>297235</v>
      </c>
      <c r="AT517" s="189">
        <v>109463</v>
      </c>
      <c r="AU517" s="189">
        <v>109463</v>
      </c>
    </row>
    <row r="518" spans="1:47" x14ac:dyDescent="0.2">
      <c r="A518" s="96" t="s">
        <v>1544</v>
      </c>
      <c r="B518" t="s">
        <v>1484</v>
      </c>
      <c r="C518" t="s">
        <v>1545</v>
      </c>
      <c r="D518" s="77">
        <v>10521</v>
      </c>
      <c r="E518" s="77">
        <v>0</v>
      </c>
      <c r="F518" s="77">
        <v>0</v>
      </c>
      <c r="G518" s="77">
        <v>40595</v>
      </c>
      <c r="H518" s="77">
        <v>40595</v>
      </c>
      <c r="I518" s="77">
        <v>0</v>
      </c>
      <c r="J518" s="77">
        <v>0</v>
      </c>
      <c r="K518" s="77">
        <v>0</v>
      </c>
      <c r="L518" s="77">
        <v>52515</v>
      </c>
      <c r="M518" s="77">
        <v>33740</v>
      </c>
      <c r="N518" s="77">
        <v>45900</v>
      </c>
      <c r="O518" s="77">
        <v>6615</v>
      </c>
      <c r="P518" s="77">
        <v>10335</v>
      </c>
      <c r="Q518" s="77">
        <v>3720</v>
      </c>
      <c r="R518" s="77">
        <v>0</v>
      </c>
      <c r="S518" s="188">
        <v>28415</v>
      </c>
      <c r="T518" s="188">
        <v>28415</v>
      </c>
      <c r="U518" s="77">
        <v>5292</v>
      </c>
      <c r="V518" s="77">
        <v>2778</v>
      </c>
      <c r="W518" s="77">
        <v>3140</v>
      </c>
      <c r="X518" s="77">
        <v>2152</v>
      </c>
      <c r="Y518" s="77">
        <v>2462</v>
      </c>
      <c r="Z518" s="77">
        <v>310</v>
      </c>
      <c r="AA518" s="77">
        <v>0</v>
      </c>
      <c r="AB518" s="188">
        <v>2084</v>
      </c>
      <c r="AC518" s="188">
        <v>2084</v>
      </c>
      <c r="AD518" s="188">
        <v>0</v>
      </c>
      <c r="AE518" s="77">
        <v>40180</v>
      </c>
      <c r="AF518" s="77">
        <v>1269</v>
      </c>
      <c r="AG518" s="27">
        <v>0</v>
      </c>
      <c r="AH518" s="27">
        <v>0</v>
      </c>
      <c r="AI518" s="27">
        <v>0</v>
      </c>
      <c r="AJ518" s="27">
        <v>1269</v>
      </c>
      <c r="AK518" s="27">
        <v>0</v>
      </c>
      <c r="AL518" s="27">
        <v>0</v>
      </c>
      <c r="AM518" s="27">
        <f t="shared" si="8"/>
        <v>1269</v>
      </c>
      <c r="AN518" s="27">
        <v>0</v>
      </c>
      <c r="AO518" s="27">
        <v>0</v>
      </c>
      <c r="AP518" s="27">
        <v>6714</v>
      </c>
      <c r="AQ518" s="27">
        <v>6714</v>
      </c>
      <c r="AR518" s="27">
        <v>0</v>
      </c>
      <c r="AS518" s="190">
        <v>159775</v>
      </c>
      <c r="AT518" s="190">
        <v>42861</v>
      </c>
      <c r="AU518" s="190">
        <v>42861</v>
      </c>
    </row>
    <row r="519" spans="1:47" x14ac:dyDescent="0.2">
      <c r="A519" s="96" t="s">
        <v>1546</v>
      </c>
      <c r="B519" t="s">
        <v>1484</v>
      </c>
      <c r="C519" t="s">
        <v>1547</v>
      </c>
      <c r="D519" s="78">
        <v>10522</v>
      </c>
      <c r="E519" s="78">
        <v>0</v>
      </c>
      <c r="F519" s="82">
        <v>0</v>
      </c>
      <c r="G519" s="78">
        <v>22225</v>
      </c>
      <c r="H519" s="78">
        <v>22225</v>
      </c>
      <c r="I519" s="78">
        <v>0</v>
      </c>
      <c r="J519" s="78">
        <v>0</v>
      </c>
      <c r="K519" s="78">
        <v>0</v>
      </c>
      <c r="L519" s="78">
        <v>35375</v>
      </c>
      <c r="M519" s="78">
        <v>20240</v>
      </c>
      <c r="N519" s="78">
        <v>32000</v>
      </c>
      <c r="O519" s="78">
        <v>3375</v>
      </c>
      <c r="P519" s="78">
        <v>6015</v>
      </c>
      <c r="Q519" s="78">
        <v>2640</v>
      </c>
      <c r="R519" s="78">
        <v>0</v>
      </c>
      <c r="S519" s="187">
        <v>22685</v>
      </c>
      <c r="T519" s="187">
        <v>22685</v>
      </c>
      <c r="U519" s="78">
        <v>3705</v>
      </c>
      <c r="V519" s="78">
        <v>1665</v>
      </c>
      <c r="W519" s="78">
        <v>2133</v>
      </c>
      <c r="X519" s="78">
        <v>1572</v>
      </c>
      <c r="Y519" s="78">
        <v>1795</v>
      </c>
      <c r="Z519" s="78">
        <v>223</v>
      </c>
      <c r="AA519" s="78">
        <v>0</v>
      </c>
      <c r="AB519" s="187">
        <v>1539</v>
      </c>
      <c r="AC519" s="187">
        <v>1539</v>
      </c>
      <c r="AD519" s="187">
        <v>0</v>
      </c>
      <c r="AE519" s="78">
        <v>22880</v>
      </c>
      <c r="AF519" s="78">
        <v>1029</v>
      </c>
      <c r="AG519" s="104">
        <v>0</v>
      </c>
      <c r="AH519" s="104">
        <v>0</v>
      </c>
      <c r="AI519" s="104">
        <v>0</v>
      </c>
      <c r="AJ519" s="104">
        <v>1029</v>
      </c>
      <c r="AK519" s="104">
        <v>0</v>
      </c>
      <c r="AL519" s="104">
        <v>0</v>
      </c>
      <c r="AM519" s="104">
        <f t="shared" si="8"/>
        <v>1029</v>
      </c>
      <c r="AN519" s="104">
        <v>0</v>
      </c>
      <c r="AO519" s="104">
        <v>0</v>
      </c>
      <c r="AP519" s="104">
        <v>3668</v>
      </c>
      <c r="AQ519" s="104">
        <v>3668</v>
      </c>
      <c r="AR519" s="104">
        <v>0</v>
      </c>
      <c r="AS519" s="189">
        <v>79671</v>
      </c>
      <c r="AT519" s="189">
        <v>27106</v>
      </c>
      <c r="AU519" s="189">
        <v>27106</v>
      </c>
    </row>
    <row r="520" spans="1:47" x14ac:dyDescent="0.2">
      <c r="A520" s="96" t="s">
        <v>1548</v>
      </c>
      <c r="B520" t="s">
        <v>1484</v>
      </c>
      <c r="C520" t="s">
        <v>1549</v>
      </c>
      <c r="D520" s="77">
        <v>10523</v>
      </c>
      <c r="E520" s="77">
        <v>0</v>
      </c>
      <c r="F520" s="77">
        <v>0</v>
      </c>
      <c r="G520" s="77">
        <v>28541</v>
      </c>
      <c r="H520" s="77">
        <v>28541</v>
      </c>
      <c r="I520" s="77">
        <v>0</v>
      </c>
      <c r="J520" s="77">
        <v>0</v>
      </c>
      <c r="K520" s="77">
        <v>0</v>
      </c>
      <c r="L520" s="77">
        <v>38075</v>
      </c>
      <c r="M520" s="77">
        <v>23090</v>
      </c>
      <c r="N520" s="77">
        <v>31600</v>
      </c>
      <c r="O520" s="77">
        <v>6475</v>
      </c>
      <c r="P520" s="77">
        <v>10465</v>
      </c>
      <c r="Q520" s="77">
        <v>3990</v>
      </c>
      <c r="R520" s="77">
        <v>0</v>
      </c>
      <c r="S520" s="188">
        <v>15275</v>
      </c>
      <c r="T520" s="188">
        <v>15275</v>
      </c>
      <c r="U520" s="77">
        <v>3937</v>
      </c>
      <c r="V520" s="77">
        <v>1921</v>
      </c>
      <c r="W520" s="77">
        <v>3937</v>
      </c>
      <c r="X520" s="77">
        <v>0</v>
      </c>
      <c r="Y520" s="77">
        <v>337</v>
      </c>
      <c r="Z520" s="77">
        <v>337</v>
      </c>
      <c r="AA520" s="77">
        <v>0</v>
      </c>
      <c r="AB520" s="77">
        <v>925</v>
      </c>
      <c r="AC520" s="77">
        <v>925</v>
      </c>
      <c r="AD520" s="77">
        <v>0</v>
      </c>
      <c r="AE520" s="77">
        <v>27030</v>
      </c>
      <c r="AF520" s="77">
        <v>1029</v>
      </c>
      <c r="AG520" s="27">
        <v>0</v>
      </c>
      <c r="AH520" s="27">
        <v>0</v>
      </c>
      <c r="AI520" s="27">
        <v>0</v>
      </c>
      <c r="AJ520" s="27">
        <v>1029</v>
      </c>
      <c r="AK520" s="27">
        <v>0</v>
      </c>
      <c r="AL520" s="27">
        <v>0</v>
      </c>
      <c r="AM520" s="27">
        <f t="shared" si="8"/>
        <v>1029</v>
      </c>
      <c r="AN520" s="27">
        <v>0</v>
      </c>
      <c r="AO520" s="27">
        <v>0</v>
      </c>
      <c r="AP520" s="27">
        <v>4735</v>
      </c>
      <c r="AQ520" s="27">
        <v>4735</v>
      </c>
      <c r="AR520" s="27">
        <v>0</v>
      </c>
      <c r="AS520" s="190">
        <v>110881</v>
      </c>
      <c r="AT520" s="190">
        <v>30305</v>
      </c>
      <c r="AU520" s="190">
        <v>30305</v>
      </c>
    </row>
    <row r="521" spans="1:47" x14ac:dyDescent="0.2">
      <c r="A521" s="96" t="s">
        <v>1550</v>
      </c>
      <c r="B521" t="s">
        <v>1484</v>
      </c>
      <c r="C521" t="s">
        <v>1551</v>
      </c>
      <c r="D521" s="78">
        <v>10524</v>
      </c>
      <c r="E521" s="78">
        <v>0</v>
      </c>
      <c r="F521" s="82">
        <v>0</v>
      </c>
      <c r="G521" s="78">
        <v>72767</v>
      </c>
      <c r="H521" s="78">
        <v>64467</v>
      </c>
      <c r="I521" s="78">
        <v>8300</v>
      </c>
      <c r="J521" s="78">
        <v>8300</v>
      </c>
      <c r="K521" s="78">
        <v>0</v>
      </c>
      <c r="L521" s="78">
        <v>149570</v>
      </c>
      <c r="M521" s="78">
        <v>88620</v>
      </c>
      <c r="N521" s="78">
        <v>119000</v>
      </c>
      <c r="O521" s="78">
        <v>30570</v>
      </c>
      <c r="P521" s="78">
        <v>42080</v>
      </c>
      <c r="Q521" s="78">
        <v>11510</v>
      </c>
      <c r="R521" s="78">
        <v>0</v>
      </c>
      <c r="S521" s="187">
        <v>50190</v>
      </c>
      <c r="T521" s="187">
        <v>50190</v>
      </c>
      <c r="U521" s="78">
        <v>15487</v>
      </c>
      <c r="V521" s="78">
        <v>7240</v>
      </c>
      <c r="W521" s="78">
        <v>9950</v>
      </c>
      <c r="X521" s="78">
        <v>5537</v>
      </c>
      <c r="Y521" s="78">
        <v>6495</v>
      </c>
      <c r="Z521" s="78">
        <v>958</v>
      </c>
      <c r="AA521" s="78">
        <v>0</v>
      </c>
      <c r="AB521" s="187">
        <v>2686</v>
      </c>
      <c r="AC521" s="187">
        <v>2686</v>
      </c>
      <c r="AD521" s="187">
        <v>0</v>
      </c>
      <c r="AE521" s="78">
        <v>101990</v>
      </c>
      <c r="AF521" s="78">
        <v>1989</v>
      </c>
      <c r="AG521" s="104">
        <v>0</v>
      </c>
      <c r="AH521" s="104">
        <v>0</v>
      </c>
      <c r="AI521" s="104">
        <v>0</v>
      </c>
      <c r="AJ521" s="104">
        <v>1989</v>
      </c>
      <c r="AK521" s="104">
        <v>0</v>
      </c>
      <c r="AL521" s="104">
        <v>0</v>
      </c>
      <c r="AM521" s="104">
        <f t="shared" si="8"/>
        <v>1989</v>
      </c>
      <c r="AN521" s="104">
        <v>0</v>
      </c>
      <c r="AO521" s="104">
        <v>0</v>
      </c>
      <c r="AP521" s="104">
        <v>11754</v>
      </c>
      <c r="AQ521" s="104">
        <v>0</v>
      </c>
      <c r="AR521" s="189">
        <v>11754</v>
      </c>
      <c r="AS521" s="189">
        <v>292939</v>
      </c>
      <c r="AT521" s="189">
        <v>117758</v>
      </c>
      <c r="AU521" s="189">
        <v>117758</v>
      </c>
    </row>
    <row r="522" spans="1:47" x14ac:dyDescent="0.2">
      <c r="A522" s="96" t="s">
        <v>1552</v>
      </c>
      <c r="B522" t="s">
        <v>1484</v>
      </c>
      <c r="C522" t="s">
        <v>1553</v>
      </c>
      <c r="D522" s="77">
        <v>10525</v>
      </c>
      <c r="E522" s="77">
        <v>0</v>
      </c>
      <c r="F522" s="77">
        <v>0</v>
      </c>
      <c r="G522" s="77">
        <v>57389</v>
      </c>
      <c r="H522" s="77">
        <v>57389</v>
      </c>
      <c r="I522" s="77">
        <v>0</v>
      </c>
      <c r="J522" s="77">
        <v>0</v>
      </c>
      <c r="K522" s="77">
        <v>0</v>
      </c>
      <c r="L522" s="77">
        <v>93145</v>
      </c>
      <c r="M522" s="77">
        <v>57830</v>
      </c>
      <c r="N522" s="77">
        <v>60000</v>
      </c>
      <c r="O522" s="77">
        <v>33145</v>
      </c>
      <c r="P522" s="77">
        <v>45055</v>
      </c>
      <c r="Q522" s="77">
        <v>11910</v>
      </c>
      <c r="R522" s="77">
        <v>0</v>
      </c>
      <c r="S522" s="188">
        <v>39625</v>
      </c>
      <c r="T522" s="188">
        <v>39625</v>
      </c>
      <c r="U522" s="77">
        <v>9538</v>
      </c>
      <c r="V522" s="77">
        <v>4786</v>
      </c>
      <c r="W522" s="77">
        <v>3500</v>
      </c>
      <c r="X522" s="77">
        <v>6038</v>
      </c>
      <c r="Y522" s="77">
        <v>6258</v>
      </c>
      <c r="Z522" s="77">
        <v>977</v>
      </c>
      <c r="AA522" s="77">
        <v>0</v>
      </c>
      <c r="AB522" s="77">
        <v>0</v>
      </c>
      <c r="AC522" s="188">
        <v>2430</v>
      </c>
      <c r="AD522" s="188">
        <v>0</v>
      </c>
      <c r="AE522" s="77">
        <v>69740</v>
      </c>
      <c r="AF522" s="77">
        <v>1509</v>
      </c>
      <c r="AG522" s="27">
        <v>0</v>
      </c>
      <c r="AH522" s="27">
        <v>0</v>
      </c>
      <c r="AI522" s="27">
        <v>0</v>
      </c>
      <c r="AJ522" s="27">
        <v>1509</v>
      </c>
      <c r="AK522" s="27">
        <v>0</v>
      </c>
      <c r="AL522" s="27">
        <v>0</v>
      </c>
      <c r="AM522" s="27">
        <f t="shared" si="8"/>
        <v>1509</v>
      </c>
      <c r="AN522" s="27">
        <v>0</v>
      </c>
      <c r="AO522" s="27">
        <v>0</v>
      </c>
      <c r="AP522" s="27">
        <v>9400</v>
      </c>
      <c r="AQ522" s="27">
        <v>9400</v>
      </c>
      <c r="AR522" s="27">
        <v>0</v>
      </c>
      <c r="AS522" s="190">
        <v>226874</v>
      </c>
      <c r="AT522" s="190">
        <v>78634</v>
      </c>
      <c r="AU522" s="190">
        <v>78634</v>
      </c>
    </row>
    <row r="523" spans="1:47" x14ac:dyDescent="0.2">
      <c r="A523" s="96" t="s">
        <v>1554</v>
      </c>
      <c r="B523" t="s">
        <v>1555</v>
      </c>
      <c r="C523">
        <v>0</v>
      </c>
      <c r="D523" s="78">
        <v>11000</v>
      </c>
      <c r="E523" s="78">
        <v>0</v>
      </c>
      <c r="F523" s="82">
        <v>0</v>
      </c>
      <c r="G523" s="78">
        <v>13317027</v>
      </c>
      <c r="H523" s="78">
        <v>13317027</v>
      </c>
      <c r="I523" s="78">
        <v>0</v>
      </c>
      <c r="J523" s="78">
        <v>0</v>
      </c>
      <c r="K523" s="78">
        <v>0</v>
      </c>
      <c r="L523" s="78">
        <v>0</v>
      </c>
      <c r="M523" s="78">
        <v>0</v>
      </c>
      <c r="N523" s="78">
        <v>0</v>
      </c>
      <c r="O523" s="78">
        <v>0</v>
      </c>
      <c r="P523" s="78">
        <v>0</v>
      </c>
      <c r="Q523" s="78">
        <v>0</v>
      </c>
      <c r="R523" s="78">
        <v>0</v>
      </c>
      <c r="S523" s="78">
        <v>0</v>
      </c>
      <c r="T523" s="78">
        <v>0</v>
      </c>
      <c r="U523" s="78">
        <v>0</v>
      </c>
      <c r="V523" s="78">
        <v>0</v>
      </c>
      <c r="W523" s="78">
        <v>0</v>
      </c>
      <c r="X523" s="78">
        <v>0</v>
      </c>
      <c r="Y523" s="78">
        <v>0</v>
      </c>
      <c r="Z523" s="78">
        <v>0</v>
      </c>
      <c r="AA523" s="78">
        <v>0</v>
      </c>
      <c r="AB523" s="78">
        <v>0</v>
      </c>
      <c r="AC523" s="78">
        <v>0</v>
      </c>
      <c r="AD523" s="78">
        <v>0</v>
      </c>
      <c r="AE523" s="78">
        <v>0</v>
      </c>
      <c r="AF523" s="78">
        <v>0</v>
      </c>
      <c r="AG523" s="104">
        <v>0</v>
      </c>
      <c r="AH523" s="104">
        <v>0</v>
      </c>
      <c r="AI523" s="104">
        <v>0</v>
      </c>
      <c r="AJ523" s="104">
        <v>0</v>
      </c>
      <c r="AK523" s="104">
        <v>0</v>
      </c>
      <c r="AL523" s="104">
        <v>0</v>
      </c>
      <c r="AM523" s="104">
        <f t="shared" si="8"/>
        <v>0</v>
      </c>
      <c r="AN523" s="104">
        <v>0</v>
      </c>
      <c r="AO523" s="104">
        <v>0</v>
      </c>
      <c r="AP523" s="104">
        <v>2248340</v>
      </c>
      <c r="AQ523" s="104">
        <v>2248340</v>
      </c>
      <c r="AR523" s="104">
        <v>0</v>
      </c>
      <c r="AS523" s="189">
        <v>34404727</v>
      </c>
      <c r="AT523" s="104">
        <v>0</v>
      </c>
      <c r="AU523" s="104">
        <v>0</v>
      </c>
    </row>
    <row r="524" spans="1:47" x14ac:dyDescent="0.2">
      <c r="A524" s="96" t="s">
        <v>1556</v>
      </c>
      <c r="B524" t="s">
        <v>1555</v>
      </c>
      <c r="C524" t="s">
        <v>1557</v>
      </c>
      <c r="D524" s="77">
        <v>11100</v>
      </c>
      <c r="E524" s="77">
        <v>0</v>
      </c>
      <c r="F524" s="77">
        <v>0</v>
      </c>
      <c r="G524" s="77">
        <v>1766365</v>
      </c>
      <c r="H524" s="77">
        <v>1354080</v>
      </c>
      <c r="I524" s="77">
        <v>412285</v>
      </c>
      <c r="J524" s="77">
        <v>412285</v>
      </c>
      <c r="K524" s="77">
        <v>0</v>
      </c>
      <c r="L524" s="77">
        <v>4975560</v>
      </c>
      <c r="M524" s="77">
        <v>3003100</v>
      </c>
      <c r="N524" s="77">
        <v>4250000</v>
      </c>
      <c r="O524" s="77">
        <v>725560</v>
      </c>
      <c r="P524" s="77">
        <v>1424290</v>
      </c>
      <c r="Q524" s="77">
        <v>698730</v>
      </c>
      <c r="R524" s="77">
        <v>0</v>
      </c>
      <c r="S524" s="188">
        <v>1360830</v>
      </c>
      <c r="T524" s="188">
        <v>1360830</v>
      </c>
      <c r="U524" s="77">
        <v>516917</v>
      </c>
      <c r="V524" s="77">
        <v>249113</v>
      </c>
      <c r="W524" s="77">
        <v>264080</v>
      </c>
      <c r="X524" s="77">
        <v>252837</v>
      </c>
      <c r="Y524" s="77">
        <v>310665</v>
      </c>
      <c r="Z524" s="77">
        <v>57828</v>
      </c>
      <c r="AA524" s="77">
        <v>0</v>
      </c>
      <c r="AB524" s="188">
        <v>83839</v>
      </c>
      <c r="AC524" s="188">
        <v>83839</v>
      </c>
      <c r="AD524" s="188">
        <v>0</v>
      </c>
      <c r="AE524" s="77">
        <v>3766610</v>
      </c>
      <c r="AF524" s="77">
        <v>38229</v>
      </c>
      <c r="AG524" s="27">
        <v>0</v>
      </c>
      <c r="AH524" s="27">
        <v>0</v>
      </c>
      <c r="AI524" s="27">
        <v>0</v>
      </c>
      <c r="AJ524" s="27">
        <v>38229</v>
      </c>
      <c r="AK524" s="27">
        <v>0</v>
      </c>
      <c r="AL524" s="27">
        <v>0</v>
      </c>
      <c r="AM524" s="27">
        <f t="shared" si="8"/>
        <v>38229</v>
      </c>
      <c r="AN524" s="27">
        <v>0</v>
      </c>
      <c r="AO524" s="27">
        <v>0</v>
      </c>
      <c r="AP524" s="27">
        <v>299968</v>
      </c>
      <c r="AQ524" s="27">
        <v>299968</v>
      </c>
      <c r="AR524" s="27">
        <v>0</v>
      </c>
      <c r="AS524" s="190">
        <v>7703394</v>
      </c>
      <c r="AT524" s="190">
        <v>3475558</v>
      </c>
      <c r="AU524" s="190">
        <v>3075445</v>
      </c>
    </row>
    <row r="525" spans="1:47" x14ac:dyDescent="0.2">
      <c r="A525" s="96" t="s">
        <v>1558</v>
      </c>
      <c r="B525" t="s">
        <v>1555</v>
      </c>
      <c r="C525" t="s">
        <v>1559</v>
      </c>
      <c r="D525" s="78">
        <v>11201</v>
      </c>
      <c r="E525" s="78">
        <v>0</v>
      </c>
      <c r="F525" s="82">
        <v>0</v>
      </c>
      <c r="G525" s="78">
        <v>543664</v>
      </c>
      <c r="H525" s="78">
        <v>0</v>
      </c>
      <c r="I525" s="78">
        <v>543664</v>
      </c>
      <c r="J525" s="78">
        <v>543664</v>
      </c>
      <c r="K525" s="78">
        <v>0</v>
      </c>
      <c r="L525" s="78">
        <v>1386640</v>
      </c>
      <c r="M525" s="78">
        <v>880140</v>
      </c>
      <c r="N525" s="78">
        <v>1172000</v>
      </c>
      <c r="O525" s="78">
        <v>214640</v>
      </c>
      <c r="P525" s="78">
        <v>438910</v>
      </c>
      <c r="Q525" s="78">
        <v>224270</v>
      </c>
      <c r="R525" s="78">
        <v>0</v>
      </c>
      <c r="S525" s="187">
        <v>569610</v>
      </c>
      <c r="T525" s="187">
        <v>569610</v>
      </c>
      <c r="U525" s="78">
        <v>141384</v>
      </c>
      <c r="V525" s="78">
        <v>72960</v>
      </c>
      <c r="W525" s="78">
        <v>88008</v>
      </c>
      <c r="X525" s="78">
        <v>53376</v>
      </c>
      <c r="Y525" s="78">
        <v>71967</v>
      </c>
      <c r="Z525" s="78">
        <v>18591</v>
      </c>
      <c r="AA525" s="78">
        <v>0</v>
      </c>
      <c r="AB525" s="187">
        <v>41970</v>
      </c>
      <c r="AC525" s="187">
        <v>41970</v>
      </c>
      <c r="AD525" s="187">
        <v>0</v>
      </c>
      <c r="AE525" s="78">
        <v>1104930</v>
      </c>
      <c r="AF525" s="78">
        <v>10570</v>
      </c>
      <c r="AG525" s="104">
        <v>0</v>
      </c>
      <c r="AH525" s="104">
        <v>0</v>
      </c>
      <c r="AI525" s="104">
        <v>0</v>
      </c>
      <c r="AJ525" s="104">
        <v>10570</v>
      </c>
      <c r="AK525" s="104">
        <v>0</v>
      </c>
      <c r="AL525" s="104">
        <v>0</v>
      </c>
      <c r="AM525" s="104">
        <f t="shared" si="8"/>
        <v>10570</v>
      </c>
      <c r="AN525" s="104">
        <v>0</v>
      </c>
      <c r="AO525" s="104">
        <v>0</v>
      </c>
      <c r="AP525" s="104">
        <v>92461</v>
      </c>
      <c r="AQ525" s="104">
        <v>0</v>
      </c>
      <c r="AR525" s="189">
        <v>92461</v>
      </c>
      <c r="AS525" s="189">
        <v>2354549</v>
      </c>
      <c r="AT525" s="189">
        <v>1045168</v>
      </c>
      <c r="AU525" s="189">
        <v>1045168</v>
      </c>
    </row>
    <row r="526" spans="1:47" x14ac:dyDescent="0.2">
      <c r="A526" s="96" t="s">
        <v>1560</v>
      </c>
      <c r="B526" t="s">
        <v>1555</v>
      </c>
      <c r="C526" t="s">
        <v>1561</v>
      </c>
      <c r="D526" s="77">
        <v>11202</v>
      </c>
      <c r="E526" s="77">
        <v>0</v>
      </c>
      <c r="F526" s="77">
        <v>0</v>
      </c>
      <c r="G526" s="77">
        <v>361545</v>
      </c>
      <c r="H526" s="77">
        <v>345545</v>
      </c>
      <c r="I526" s="77">
        <v>16000</v>
      </c>
      <c r="J526" s="77">
        <v>16000</v>
      </c>
      <c r="K526" s="77">
        <v>0</v>
      </c>
      <c r="L526" s="77">
        <v>764680</v>
      </c>
      <c r="M526" s="77">
        <v>491160</v>
      </c>
      <c r="N526" s="77">
        <v>704000</v>
      </c>
      <c r="O526" s="77">
        <v>60680</v>
      </c>
      <c r="P526" s="77">
        <v>170490</v>
      </c>
      <c r="Q526" s="77">
        <v>109810</v>
      </c>
      <c r="R526" s="77">
        <v>0</v>
      </c>
      <c r="S526" s="188">
        <v>214150</v>
      </c>
      <c r="T526" s="188">
        <v>214150</v>
      </c>
      <c r="U526" s="77">
        <v>77572</v>
      </c>
      <c r="V526" s="77">
        <v>40690</v>
      </c>
      <c r="W526" s="77">
        <v>42487</v>
      </c>
      <c r="X526" s="77">
        <v>35085</v>
      </c>
      <c r="Y526" s="77">
        <v>13200</v>
      </c>
      <c r="Z526" s="77">
        <v>9068</v>
      </c>
      <c r="AA526" s="77">
        <v>0</v>
      </c>
      <c r="AB526" s="77">
        <v>0</v>
      </c>
      <c r="AC526" s="188">
        <v>10961</v>
      </c>
      <c r="AD526" s="188">
        <v>0</v>
      </c>
      <c r="AE526" s="77">
        <v>609090</v>
      </c>
      <c r="AF526" s="77">
        <v>6549</v>
      </c>
      <c r="AG526" s="27">
        <v>0</v>
      </c>
      <c r="AH526" s="27">
        <v>0</v>
      </c>
      <c r="AI526" s="27">
        <v>0</v>
      </c>
      <c r="AJ526" s="27">
        <v>6549</v>
      </c>
      <c r="AK526" s="27">
        <v>0</v>
      </c>
      <c r="AL526" s="27">
        <v>0</v>
      </c>
      <c r="AM526" s="27">
        <f t="shared" si="8"/>
        <v>6549</v>
      </c>
      <c r="AN526" s="27">
        <v>0</v>
      </c>
      <c r="AO526" s="27">
        <v>0</v>
      </c>
      <c r="AP526" s="27">
        <v>61272</v>
      </c>
      <c r="AQ526" s="27">
        <v>0</v>
      </c>
      <c r="AR526" s="190">
        <v>61272</v>
      </c>
      <c r="AS526" s="190">
        <v>1512499</v>
      </c>
      <c r="AT526" s="190">
        <v>592840</v>
      </c>
      <c r="AU526" s="190">
        <v>592840</v>
      </c>
    </row>
    <row r="527" spans="1:47" x14ac:dyDescent="0.2">
      <c r="A527" s="96" t="s">
        <v>1562</v>
      </c>
      <c r="B527" t="s">
        <v>1555</v>
      </c>
      <c r="C527" t="s">
        <v>1563</v>
      </c>
      <c r="D527" s="78">
        <v>11203</v>
      </c>
      <c r="E527" s="78">
        <v>0</v>
      </c>
      <c r="F527" s="82">
        <v>0</v>
      </c>
      <c r="G527" s="78">
        <v>880866</v>
      </c>
      <c r="H527" s="78">
        <v>0</v>
      </c>
      <c r="I527" s="78">
        <v>880866</v>
      </c>
      <c r="J527" s="78">
        <v>880866</v>
      </c>
      <c r="K527" s="78">
        <v>0</v>
      </c>
      <c r="L527" s="78">
        <v>2257915</v>
      </c>
      <c r="M527" s="78">
        <v>1368020</v>
      </c>
      <c r="N527" s="78">
        <v>1910000</v>
      </c>
      <c r="O527" s="78">
        <v>347915</v>
      </c>
      <c r="P527" s="78">
        <v>659975</v>
      </c>
      <c r="Q527" s="78">
        <v>312060</v>
      </c>
      <c r="R527" s="78">
        <v>0</v>
      </c>
      <c r="S527" s="187">
        <v>417995</v>
      </c>
      <c r="T527" s="187">
        <v>417995</v>
      </c>
      <c r="U527" s="78">
        <v>234194</v>
      </c>
      <c r="V527" s="78">
        <v>113300</v>
      </c>
      <c r="W527" s="78">
        <v>136741</v>
      </c>
      <c r="X527" s="78">
        <v>97453</v>
      </c>
      <c r="Y527" s="78">
        <v>123131</v>
      </c>
      <c r="Z527" s="78">
        <v>25678</v>
      </c>
      <c r="AA527" s="78">
        <v>0</v>
      </c>
      <c r="AB527" s="187">
        <v>19162</v>
      </c>
      <c r="AC527" s="187">
        <v>19162</v>
      </c>
      <c r="AD527" s="187">
        <v>0</v>
      </c>
      <c r="AE527" s="78">
        <v>1687740</v>
      </c>
      <c r="AF527" s="78">
        <v>17909</v>
      </c>
      <c r="AG527" s="104">
        <v>0</v>
      </c>
      <c r="AH527" s="104">
        <v>0</v>
      </c>
      <c r="AI527" s="104">
        <v>0</v>
      </c>
      <c r="AJ527" s="104">
        <v>17909</v>
      </c>
      <c r="AK527" s="104">
        <v>0</v>
      </c>
      <c r="AL527" s="104">
        <v>0</v>
      </c>
      <c r="AM527" s="104">
        <f t="shared" si="8"/>
        <v>17909</v>
      </c>
      <c r="AN527" s="104">
        <v>0</v>
      </c>
      <c r="AO527" s="104">
        <v>0</v>
      </c>
      <c r="AP527" s="104">
        <v>149354</v>
      </c>
      <c r="AQ527" s="104">
        <v>149354</v>
      </c>
      <c r="AR527" s="104">
        <v>0</v>
      </c>
      <c r="AS527" s="189">
        <v>3772564</v>
      </c>
      <c r="AT527" s="189">
        <v>1617186</v>
      </c>
      <c r="AU527" s="189">
        <v>1617186</v>
      </c>
    </row>
    <row r="528" spans="1:47" x14ac:dyDescent="0.2">
      <c r="A528" s="96" t="s">
        <v>1564</v>
      </c>
      <c r="B528" t="s">
        <v>1555</v>
      </c>
      <c r="C528" t="s">
        <v>1565</v>
      </c>
      <c r="D528" s="77">
        <v>11206</v>
      </c>
      <c r="E528" s="77">
        <v>0</v>
      </c>
      <c r="F528" s="77">
        <v>0</v>
      </c>
      <c r="G528" s="77">
        <v>174301</v>
      </c>
      <c r="H528" s="77">
        <v>174301</v>
      </c>
      <c r="I528" s="77">
        <v>0</v>
      </c>
      <c r="J528" s="77">
        <v>0</v>
      </c>
      <c r="K528" s="77">
        <v>0</v>
      </c>
      <c r="L528" s="77">
        <v>298010</v>
      </c>
      <c r="M528" s="77">
        <v>187830</v>
      </c>
      <c r="N528" s="77">
        <v>298010</v>
      </c>
      <c r="O528" s="77">
        <v>0</v>
      </c>
      <c r="P528" s="77">
        <v>26280</v>
      </c>
      <c r="Q528" s="77">
        <v>39260</v>
      </c>
      <c r="R528" s="77">
        <v>0</v>
      </c>
      <c r="S528" s="77">
        <v>0</v>
      </c>
      <c r="T528" s="77">
        <v>0</v>
      </c>
      <c r="U528" s="77">
        <v>30381</v>
      </c>
      <c r="V528" s="77">
        <v>15531</v>
      </c>
      <c r="W528" s="77">
        <v>28515</v>
      </c>
      <c r="X528" s="77">
        <v>1866</v>
      </c>
      <c r="Y528" s="77">
        <v>0</v>
      </c>
      <c r="Z528" s="77">
        <v>3255</v>
      </c>
      <c r="AA528" s="77">
        <v>0</v>
      </c>
      <c r="AB528" s="77">
        <v>0</v>
      </c>
      <c r="AC528" s="77">
        <v>0</v>
      </c>
      <c r="AD528" s="77">
        <v>0</v>
      </c>
      <c r="AE528" s="77">
        <v>230800</v>
      </c>
      <c r="AF528" s="77">
        <v>2970</v>
      </c>
      <c r="AG528" s="27">
        <v>0</v>
      </c>
      <c r="AH528" s="27">
        <v>0</v>
      </c>
      <c r="AI528" s="27">
        <v>0</v>
      </c>
      <c r="AJ528" s="27">
        <v>2970</v>
      </c>
      <c r="AK528" s="27">
        <v>0</v>
      </c>
      <c r="AL528" s="27">
        <v>0</v>
      </c>
      <c r="AM528" s="27">
        <f t="shared" si="8"/>
        <v>2970</v>
      </c>
      <c r="AN528" s="27">
        <v>0</v>
      </c>
      <c r="AO528" s="27">
        <v>0</v>
      </c>
      <c r="AP528" s="27">
        <v>29251</v>
      </c>
      <c r="AQ528" s="27">
        <v>0</v>
      </c>
      <c r="AR528" s="190">
        <v>29251</v>
      </c>
      <c r="AS528" s="190">
        <v>702156</v>
      </c>
      <c r="AT528" s="190">
        <v>253399</v>
      </c>
      <c r="AU528" s="190">
        <v>0</v>
      </c>
    </row>
    <row r="529" spans="1:47" x14ac:dyDescent="0.2">
      <c r="A529" s="96" t="s">
        <v>1566</v>
      </c>
      <c r="B529" t="s">
        <v>1555</v>
      </c>
      <c r="C529" t="s">
        <v>1567</v>
      </c>
      <c r="D529" s="78">
        <v>11207</v>
      </c>
      <c r="E529" s="78">
        <v>0</v>
      </c>
      <c r="F529" s="82">
        <v>0</v>
      </c>
      <c r="G529" s="78">
        <v>164847</v>
      </c>
      <c r="H529" s="78">
        <v>67414</v>
      </c>
      <c r="I529" s="78">
        <v>97433</v>
      </c>
      <c r="J529" s="78">
        <v>97433</v>
      </c>
      <c r="K529" s="78">
        <v>0</v>
      </c>
      <c r="L529" s="78">
        <v>238990</v>
      </c>
      <c r="M529" s="78">
        <v>158380</v>
      </c>
      <c r="N529" s="78">
        <v>206000</v>
      </c>
      <c r="O529" s="78">
        <v>32990</v>
      </c>
      <c r="P529" s="78">
        <v>68520</v>
      </c>
      <c r="Q529" s="78">
        <v>35530</v>
      </c>
      <c r="R529" s="78">
        <v>0</v>
      </c>
      <c r="S529" s="187">
        <v>80940</v>
      </c>
      <c r="T529" s="187">
        <v>80940</v>
      </c>
      <c r="U529" s="78">
        <v>23857</v>
      </c>
      <c r="V529" s="78">
        <v>13045</v>
      </c>
      <c r="W529" s="78">
        <v>1820</v>
      </c>
      <c r="X529" s="78">
        <v>22037</v>
      </c>
      <c r="Y529" s="78">
        <v>16883</v>
      </c>
      <c r="Z529" s="78">
        <v>2998</v>
      </c>
      <c r="AA529" s="78">
        <v>0</v>
      </c>
      <c r="AB529" s="78">
        <v>0</v>
      </c>
      <c r="AC529" s="187">
        <v>4686</v>
      </c>
      <c r="AD529" s="187">
        <v>0</v>
      </c>
      <c r="AE529" s="78">
        <v>194650</v>
      </c>
      <c r="AF529" s="78">
        <v>2709</v>
      </c>
      <c r="AG529" s="104">
        <v>0</v>
      </c>
      <c r="AH529" s="104">
        <v>0</v>
      </c>
      <c r="AI529" s="104">
        <v>0</v>
      </c>
      <c r="AJ529" s="104">
        <v>2709</v>
      </c>
      <c r="AK529" s="104">
        <v>0</v>
      </c>
      <c r="AL529" s="104">
        <v>0</v>
      </c>
      <c r="AM529" s="104">
        <f t="shared" si="8"/>
        <v>2709</v>
      </c>
      <c r="AN529" s="104">
        <v>0</v>
      </c>
      <c r="AO529" s="104">
        <v>0</v>
      </c>
      <c r="AP529" s="104">
        <v>27827</v>
      </c>
      <c r="AQ529" s="104">
        <v>0</v>
      </c>
      <c r="AR529" s="189">
        <v>27827</v>
      </c>
      <c r="AS529" s="189">
        <v>652769</v>
      </c>
      <c r="AT529" s="189">
        <v>197354</v>
      </c>
      <c r="AU529" s="189">
        <v>197354</v>
      </c>
    </row>
    <row r="530" spans="1:47" x14ac:dyDescent="0.2">
      <c r="A530" s="96" t="s">
        <v>1568</v>
      </c>
      <c r="B530" t="s">
        <v>1555</v>
      </c>
      <c r="C530" t="s">
        <v>1569</v>
      </c>
      <c r="D530" s="77">
        <v>11208</v>
      </c>
      <c r="E530" s="77">
        <v>0</v>
      </c>
      <c r="F530" s="77">
        <v>0</v>
      </c>
      <c r="G530" s="77">
        <v>524625</v>
      </c>
      <c r="H530" s="77">
        <v>0</v>
      </c>
      <c r="I530" s="77">
        <v>524625</v>
      </c>
      <c r="J530" s="77">
        <v>218000</v>
      </c>
      <c r="K530" s="188">
        <v>306625</v>
      </c>
      <c r="L530" s="77">
        <v>1279495</v>
      </c>
      <c r="M530" s="77">
        <v>776520</v>
      </c>
      <c r="N530" s="77">
        <v>1152000</v>
      </c>
      <c r="O530" s="77">
        <v>127495</v>
      </c>
      <c r="P530" s="77">
        <v>310205</v>
      </c>
      <c r="Q530" s="77">
        <v>182710</v>
      </c>
      <c r="R530" s="77">
        <v>0</v>
      </c>
      <c r="S530" s="188">
        <v>71745</v>
      </c>
      <c r="T530" s="188">
        <v>71745</v>
      </c>
      <c r="U530" s="77">
        <v>132585</v>
      </c>
      <c r="V530" s="77">
        <v>64410</v>
      </c>
      <c r="W530" s="77">
        <v>100805</v>
      </c>
      <c r="X530" s="77">
        <v>31780</v>
      </c>
      <c r="Y530" s="77">
        <v>0</v>
      </c>
      <c r="Z530" s="77">
        <v>15056</v>
      </c>
      <c r="AA530" s="77">
        <v>0</v>
      </c>
      <c r="AB530" s="188">
        <v>46836</v>
      </c>
      <c r="AC530" s="77">
        <v>0</v>
      </c>
      <c r="AD530" s="77">
        <v>0</v>
      </c>
      <c r="AE530" s="77">
        <v>981060</v>
      </c>
      <c r="AF530" s="77">
        <v>10229</v>
      </c>
      <c r="AG530" s="27">
        <v>0</v>
      </c>
      <c r="AH530" s="27">
        <v>0</v>
      </c>
      <c r="AI530" s="27">
        <v>0</v>
      </c>
      <c r="AJ530" s="27">
        <v>10229</v>
      </c>
      <c r="AK530" s="27">
        <v>0</v>
      </c>
      <c r="AL530" s="27">
        <v>0</v>
      </c>
      <c r="AM530" s="27">
        <f t="shared" si="8"/>
        <v>10229</v>
      </c>
      <c r="AN530" s="27">
        <v>0</v>
      </c>
      <c r="AO530" s="27">
        <v>0</v>
      </c>
      <c r="AP530" s="27">
        <v>89058</v>
      </c>
      <c r="AQ530" s="27">
        <v>0</v>
      </c>
      <c r="AR530" s="190">
        <v>89058</v>
      </c>
      <c r="AS530" s="190">
        <v>2268128</v>
      </c>
      <c r="AT530" s="190">
        <v>1004697</v>
      </c>
      <c r="AU530" s="190">
        <v>1004697</v>
      </c>
    </row>
    <row r="531" spans="1:47" x14ac:dyDescent="0.2">
      <c r="A531" s="96" t="s">
        <v>1570</v>
      </c>
      <c r="B531" t="s">
        <v>1555</v>
      </c>
      <c r="C531" t="s">
        <v>1571</v>
      </c>
      <c r="D531" s="78">
        <v>11209</v>
      </c>
      <c r="E531" s="78">
        <v>0</v>
      </c>
      <c r="F531" s="82">
        <v>0</v>
      </c>
      <c r="G531" s="78">
        <v>173856</v>
      </c>
      <c r="H531" s="78">
        <v>22387</v>
      </c>
      <c r="I531" s="78">
        <v>151469</v>
      </c>
      <c r="J531" s="78">
        <v>151469</v>
      </c>
      <c r="K531" s="78">
        <v>0</v>
      </c>
      <c r="L531" s="78">
        <v>285120</v>
      </c>
      <c r="M531" s="78">
        <v>173930</v>
      </c>
      <c r="N531" s="78">
        <v>258000</v>
      </c>
      <c r="O531" s="78">
        <v>27120</v>
      </c>
      <c r="P531" s="78">
        <v>63560</v>
      </c>
      <c r="Q531" s="78">
        <v>36440</v>
      </c>
      <c r="R531" s="78">
        <v>0</v>
      </c>
      <c r="S531" s="187">
        <v>105810</v>
      </c>
      <c r="T531" s="187">
        <v>105810</v>
      </c>
      <c r="U531" s="78">
        <v>29332</v>
      </c>
      <c r="V531" s="78">
        <v>14371</v>
      </c>
      <c r="W531" s="78">
        <v>14959</v>
      </c>
      <c r="X531" s="78">
        <v>14373</v>
      </c>
      <c r="Y531" s="78">
        <v>14373</v>
      </c>
      <c r="Z531" s="78">
        <v>3042</v>
      </c>
      <c r="AA531" s="78">
        <v>0</v>
      </c>
      <c r="AB531" s="78">
        <v>0</v>
      </c>
      <c r="AC531" s="187">
        <v>8409</v>
      </c>
      <c r="AD531" s="187">
        <v>0</v>
      </c>
      <c r="AE531" s="78">
        <v>210370</v>
      </c>
      <c r="AF531" s="78">
        <v>3429</v>
      </c>
      <c r="AG531" s="104">
        <v>0</v>
      </c>
      <c r="AH531" s="104">
        <v>0</v>
      </c>
      <c r="AI531" s="104">
        <v>0</v>
      </c>
      <c r="AJ531" s="104">
        <v>3429</v>
      </c>
      <c r="AK531" s="104">
        <v>0</v>
      </c>
      <c r="AL531" s="104">
        <v>0</v>
      </c>
      <c r="AM531" s="104">
        <f t="shared" si="8"/>
        <v>3429</v>
      </c>
      <c r="AN531" s="104">
        <v>0</v>
      </c>
      <c r="AO531" s="104">
        <v>0</v>
      </c>
      <c r="AP531" s="104">
        <v>29449</v>
      </c>
      <c r="AQ531" s="104">
        <v>0</v>
      </c>
      <c r="AR531" s="189">
        <v>29449</v>
      </c>
      <c r="AS531" s="189">
        <v>713467</v>
      </c>
      <c r="AT531" s="189">
        <v>254920</v>
      </c>
      <c r="AU531" s="189">
        <v>217721</v>
      </c>
    </row>
    <row r="532" spans="1:47" x14ac:dyDescent="0.2">
      <c r="A532" s="96" t="s">
        <v>1572</v>
      </c>
      <c r="B532" t="s">
        <v>1555</v>
      </c>
      <c r="C532" t="s">
        <v>1573</v>
      </c>
      <c r="D532" s="77">
        <v>11210</v>
      </c>
      <c r="E532" s="77">
        <v>0</v>
      </c>
      <c r="F532" s="77">
        <v>0</v>
      </c>
      <c r="G532" s="77">
        <v>225970</v>
      </c>
      <c r="H532" s="77">
        <v>225970</v>
      </c>
      <c r="I532" s="77">
        <v>0</v>
      </c>
      <c r="J532" s="77">
        <v>0</v>
      </c>
      <c r="K532" s="77">
        <v>0</v>
      </c>
      <c r="L532" s="77">
        <v>386410</v>
      </c>
      <c r="M532" s="77">
        <v>230680</v>
      </c>
      <c r="N532" s="77">
        <v>307000</v>
      </c>
      <c r="O532" s="77">
        <v>79410</v>
      </c>
      <c r="P532" s="77">
        <v>126790</v>
      </c>
      <c r="Q532" s="77">
        <v>47380</v>
      </c>
      <c r="R532" s="77">
        <v>0</v>
      </c>
      <c r="S532" s="188">
        <v>149950</v>
      </c>
      <c r="T532" s="188">
        <v>149950</v>
      </c>
      <c r="U532" s="77">
        <v>39898</v>
      </c>
      <c r="V532" s="77">
        <v>18925</v>
      </c>
      <c r="W532" s="77">
        <v>20463</v>
      </c>
      <c r="X532" s="77">
        <v>19435</v>
      </c>
      <c r="Y532" s="77">
        <v>23420</v>
      </c>
      <c r="Z532" s="77">
        <v>3985</v>
      </c>
      <c r="AA532" s="77">
        <v>0</v>
      </c>
      <c r="AB532" s="188">
        <v>10304</v>
      </c>
      <c r="AC532" s="188">
        <v>10304</v>
      </c>
      <c r="AD532" s="188">
        <v>0</v>
      </c>
      <c r="AE532" s="77">
        <v>284640</v>
      </c>
      <c r="AF532" s="77">
        <v>4629</v>
      </c>
      <c r="AG532" s="27">
        <v>0</v>
      </c>
      <c r="AH532" s="27">
        <v>0</v>
      </c>
      <c r="AI532" s="27">
        <v>0</v>
      </c>
      <c r="AJ532" s="27">
        <v>4629</v>
      </c>
      <c r="AK532" s="27">
        <v>0</v>
      </c>
      <c r="AL532" s="27">
        <v>0</v>
      </c>
      <c r="AM532" s="27">
        <f t="shared" si="8"/>
        <v>4629</v>
      </c>
      <c r="AN532" s="27">
        <v>0</v>
      </c>
      <c r="AO532" s="27">
        <v>0</v>
      </c>
      <c r="AP532" s="27">
        <v>38192</v>
      </c>
      <c r="AQ532" s="27">
        <v>38192</v>
      </c>
      <c r="AR532" s="27">
        <v>0</v>
      </c>
      <c r="AS532" s="190">
        <v>927431</v>
      </c>
      <c r="AT532" s="190">
        <v>354328</v>
      </c>
      <c r="AU532" s="190">
        <v>354328</v>
      </c>
    </row>
    <row r="533" spans="1:47" x14ac:dyDescent="0.2">
      <c r="A533" s="96" t="s">
        <v>1574</v>
      </c>
      <c r="B533" t="s">
        <v>1555</v>
      </c>
      <c r="C533" t="s">
        <v>1575</v>
      </c>
      <c r="D533" s="78">
        <v>11211</v>
      </c>
      <c r="E533" s="78">
        <v>2221</v>
      </c>
      <c r="F533" s="82">
        <v>0</v>
      </c>
      <c r="G533" s="78">
        <v>174132</v>
      </c>
      <c r="H533" s="78">
        <v>0</v>
      </c>
      <c r="I533" s="78">
        <v>174132</v>
      </c>
      <c r="J533" s="78">
        <v>174132</v>
      </c>
      <c r="K533" s="78">
        <v>0</v>
      </c>
      <c r="L533" s="78">
        <v>286670</v>
      </c>
      <c r="M533" s="78">
        <v>177570</v>
      </c>
      <c r="N533" s="78">
        <v>228000</v>
      </c>
      <c r="O533" s="78">
        <v>58670</v>
      </c>
      <c r="P533" s="78">
        <v>97780</v>
      </c>
      <c r="Q533" s="78">
        <v>39110</v>
      </c>
      <c r="R533" s="78">
        <v>0</v>
      </c>
      <c r="S533" s="187">
        <v>107840</v>
      </c>
      <c r="T533" s="187">
        <v>107840</v>
      </c>
      <c r="U533" s="78">
        <v>29291</v>
      </c>
      <c r="V533" s="78">
        <v>14606</v>
      </c>
      <c r="W533" s="78">
        <v>13999</v>
      </c>
      <c r="X533" s="78">
        <v>15292</v>
      </c>
      <c r="Y533" s="78">
        <v>10532</v>
      </c>
      <c r="Z533" s="78">
        <v>3272</v>
      </c>
      <c r="AA533" s="78">
        <v>0</v>
      </c>
      <c r="AB533" s="187">
        <v>3029</v>
      </c>
      <c r="AC533" s="187">
        <v>7973</v>
      </c>
      <c r="AD533" s="187">
        <v>0</v>
      </c>
      <c r="AE533" s="78">
        <v>219200</v>
      </c>
      <c r="AF533" s="78">
        <v>3429</v>
      </c>
      <c r="AG533" s="104">
        <v>0</v>
      </c>
      <c r="AH533" s="104">
        <v>0</v>
      </c>
      <c r="AI533" s="104">
        <v>0</v>
      </c>
      <c r="AJ533" s="104">
        <v>3429</v>
      </c>
      <c r="AK533" s="104">
        <v>0</v>
      </c>
      <c r="AL533" s="104">
        <v>0</v>
      </c>
      <c r="AM533" s="104">
        <f t="shared" si="8"/>
        <v>3429</v>
      </c>
      <c r="AN533" s="104">
        <v>0</v>
      </c>
      <c r="AO533" s="104">
        <v>0</v>
      </c>
      <c r="AP533" s="104">
        <v>29433</v>
      </c>
      <c r="AQ533" s="104">
        <v>0</v>
      </c>
      <c r="AR533" s="189">
        <v>29433</v>
      </c>
      <c r="AS533" s="189">
        <v>703239</v>
      </c>
      <c r="AT533" s="189">
        <v>242226</v>
      </c>
      <c r="AU533" s="189">
        <v>242226</v>
      </c>
    </row>
    <row r="534" spans="1:47" x14ac:dyDescent="0.2">
      <c r="A534" s="96" t="s">
        <v>1576</v>
      </c>
      <c r="B534" t="s">
        <v>1555</v>
      </c>
      <c r="C534" t="s">
        <v>1577</v>
      </c>
      <c r="D534" s="77">
        <v>11212</v>
      </c>
      <c r="E534" s="77">
        <v>0</v>
      </c>
      <c r="F534" s="77">
        <v>0</v>
      </c>
      <c r="G534" s="77">
        <v>180525</v>
      </c>
      <c r="H534" s="77">
        <v>85799</v>
      </c>
      <c r="I534" s="77">
        <v>94726</v>
      </c>
      <c r="J534" s="77">
        <v>94726</v>
      </c>
      <c r="K534" s="77">
        <v>0</v>
      </c>
      <c r="L534" s="77">
        <v>357170</v>
      </c>
      <c r="M534" s="77">
        <v>229440</v>
      </c>
      <c r="N534" s="77">
        <v>292950</v>
      </c>
      <c r="O534" s="77">
        <v>64220</v>
      </c>
      <c r="P534" s="77">
        <v>64220</v>
      </c>
      <c r="Q534" s="77">
        <v>48110</v>
      </c>
      <c r="R534" s="77">
        <v>0</v>
      </c>
      <c r="S534" s="188">
        <v>188280</v>
      </c>
      <c r="T534" s="188">
        <v>140170</v>
      </c>
      <c r="U534" s="77">
        <v>36122</v>
      </c>
      <c r="V534" s="77">
        <v>18923</v>
      </c>
      <c r="W534" s="77">
        <v>21095</v>
      </c>
      <c r="X534" s="77">
        <v>15027</v>
      </c>
      <c r="Y534" s="77">
        <v>19152</v>
      </c>
      <c r="Z534" s="77">
        <v>4125</v>
      </c>
      <c r="AA534" s="77">
        <v>0</v>
      </c>
      <c r="AB534" s="77">
        <v>909</v>
      </c>
      <c r="AC534" s="188">
        <v>11923</v>
      </c>
      <c r="AD534" s="188">
        <v>0</v>
      </c>
      <c r="AE534" s="77">
        <v>277840</v>
      </c>
      <c r="AF534" s="77">
        <v>3909</v>
      </c>
      <c r="AG534" s="27">
        <v>3909</v>
      </c>
      <c r="AH534" s="27">
        <v>2947</v>
      </c>
      <c r="AI534" s="27">
        <v>962</v>
      </c>
      <c r="AJ534" s="27">
        <v>0</v>
      </c>
      <c r="AK534" s="27">
        <v>962</v>
      </c>
      <c r="AL534" s="27">
        <v>0</v>
      </c>
      <c r="AM534" s="27">
        <f t="shared" si="8"/>
        <v>0</v>
      </c>
      <c r="AN534" s="27">
        <v>0</v>
      </c>
      <c r="AO534" s="27">
        <v>0</v>
      </c>
      <c r="AP534" s="27">
        <v>30415</v>
      </c>
      <c r="AQ534" s="27">
        <v>0</v>
      </c>
      <c r="AR534" s="190">
        <v>30415</v>
      </c>
      <c r="AS534" s="190">
        <v>765571</v>
      </c>
      <c r="AT534" s="190">
        <v>292875</v>
      </c>
      <c r="AU534" s="190">
        <v>292875</v>
      </c>
    </row>
    <row r="535" spans="1:47" x14ac:dyDescent="0.2">
      <c r="A535" s="96" t="s">
        <v>1578</v>
      </c>
      <c r="B535" t="s">
        <v>1555</v>
      </c>
      <c r="C535" t="s">
        <v>1579</v>
      </c>
      <c r="D535" s="78">
        <v>11214</v>
      </c>
      <c r="E535" s="78">
        <v>0</v>
      </c>
      <c r="F535" s="82">
        <v>0</v>
      </c>
      <c r="G535" s="78">
        <v>449164</v>
      </c>
      <c r="H535" s="78">
        <v>449164</v>
      </c>
      <c r="I535" s="78">
        <v>0</v>
      </c>
      <c r="J535" s="78">
        <v>0</v>
      </c>
      <c r="K535" s="78">
        <v>0</v>
      </c>
      <c r="L535" s="78">
        <v>939540</v>
      </c>
      <c r="M535" s="78">
        <v>614950</v>
      </c>
      <c r="N535" s="78">
        <v>910000</v>
      </c>
      <c r="O535" s="78">
        <v>29540</v>
      </c>
      <c r="P535" s="78">
        <v>225300</v>
      </c>
      <c r="Q535" s="78">
        <v>195760</v>
      </c>
      <c r="R535" s="78">
        <v>0</v>
      </c>
      <c r="S535" s="187">
        <v>250330</v>
      </c>
      <c r="T535" s="187">
        <v>250330</v>
      </c>
      <c r="U535" s="78">
        <v>94569</v>
      </c>
      <c r="V535" s="78">
        <v>50781</v>
      </c>
      <c r="W535" s="78">
        <v>73434</v>
      </c>
      <c r="X535" s="78">
        <v>21135</v>
      </c>
      <c r="Y535" s="78">
        <v>37452</v>
      </c>
      <c r="Z535" s="78">
        <v>16317</v>
      </c>
      <c r="AA535" s="78">
        <v>0</v>
      </c>
      <c r="AB535" s="187">
        <v>13250</v>
      </c>
      <c r="AC535" s="187">
        <v>13250</v>
      </c>
      <c r="AD535" s="187">
        <v>0</v>
      </c>
      <c r="AE535" s="78">
        <v>810760</v>
      </c>
      <c r="AF535" s="78">
        <v>7509</v>
      </c>
      <c r="AG535" s="104">
        <v>0</v>
      </c>
      <c r="AH535" s="104">
        <v>0</v>
      </c>
      <c r="AI535" s="104">
        <v>0</v>
      </c>
      <c r="AJ535" s="104">
        <v>7509</v>
      </c>
      <c r="AK535" s="104">
        <v>0</v>
      </c>
      <c r="AL535" s="104">
        <v>0</v>
      </c>
      <c r="AM535" s="104">
        <f t="shared" si="8"/>
        <v>7509</v>
      </c>
      <c r="AN535" s="104">
        <v>0</v>
      </c>
      <c r="AO535" s="104">
        <v>0</v>
      </c>
      <c r="AP535" s="104">
        <v>76094</v>
      </c>
      <c r="AQ535" s="104">
        <v>76094</v>
      </c>
      <c r="AR535" s="104">
        <v>0</v>
      </c>
      <c r="AS535" s="189">
        <v>1881038</v>
      </c>
      <c r="AT535" s="189">
        <v>739090</v>
      </c>
      <c r="AU535" s="189">
        <v>739090</v>
      </c>
    </row>
    <row r="536" spans="1:47" x14ac:dyDescent="0.2">
      <c r="A536" s="96" t="s">
        <v>1580</v>
      </c>
      <c r="B536" t="s">
        <v>1555</v>
      </c>
      <c r="C536" t="s">
        <v>1581</v>
      </c>
      <c r="D536" s="77">
        <v>11215</v>
      </c>
      <c r="E536" s="77">
        <v>0</v>
      </c>
      <c r="F536" s="77">
        <v>0</v>
      </c>
      <c r="G536" s="77">
        <v>263727</v>
      </c>
      <c r="H536" s="77">
        <v>39300</v>
      </c>
      <c r="I536" s="77">
        <v>224427</v>
      </c>
      <c r="J536" s="77">
        <v>224427</v>
      </c>
      <c r="K536" s="77">
        <v>0</v>
      </c>
      <c r="L536" s="77">
        <v>553735</v>
      </c>
      <c r="M536" s="77">
        <v>339060</v>
      </c>
      <c r="N536" s="77">
        <v>500000</v>
      </c>
      <c r="O536" s="77">
        <v>53735</v>
      </c>
      <c r="P536" s="77">
        <v>149055</v>
      </c>
      <c r="Q536" s="77">
        <v>95320</v>
      </c>
      <c r="R536" s="77">
        <v>0</v>
      </c>
      <c r="S536" s="188">
        <v>126325</v>
      </c>
      <c r="T536" s="188">
        <v>126325</v>
      </c>
      <c r="U536" s="77">
        <v>57050</v>
      </c>
      <c r="V536" s="77">
        <v>28010</v>
      </c>
      <c r="W536" s="77">
        <v>45720</v>
      </c>
      <c r="X536" s="77">
        <v>11330</v>
      </c>
      <c r="Y536" s="77">
        <v>19250</v>
      </c>
      <c r="Z536" s="77">
        <v>7920</v>
      </c>
      <c r="AA536" s="77">
        <v>0</v>
      </c>
      <c r="AB536" s="188">
        <v>6339</v>
      </c>
      <c r="AC536" s="188">
        <v>6339</v>
      </c>
      <c r="AD536" s="188">
        <v>0</v>
      </c>
      <c r="AE536" s="77">
        <v>434380</v>
      </c>
      <c r="AF536" s="77">
        <v>6069</v>
      </c>
      <c r="AG536" s="27">
        <v>0</v>
      </c>
      <c r="AH536" s="27">
        <v>0</v>
      </c>
      <c r="AI536" s="27">
        <v>0</v>
      </c>
      <c r="AJ536" s="27">
        <v>6069</v>
      </c>
      <c r="AK536" s="27">
        <v>0</v>
      </c>
      <c r="AL536" s="27">
        <v>0</v>
      </c>
      <c r="AM536" s="27">
        <f t="shared" si="8"/>
        <v>6069</v>
      </c>
      <c r="AN536" s="27">
        <v>0</v>
      </c>
      <c r="AO536" s="27">
        <v>0</v>
      </c>
      <c r="AP536" s="27">
        <v>44631</v>
      </c>
      <c r="AQ536" s="27">
        <v>0</v>
      </c>
      <c r="AR536" s="190">
        <v>44631</v>
      </c>
      <c r="AS536" s="190">
        <v>1130222</v>
      </c>
      <c r="AT536" s="190">
        <v>469341</v>
      </c>
      <c r="AU536" s="190">
        <v>469341</v>
      </c>
    </row>
    <row r="537" spans="1:47" x14ac:dyDescent="0.2">
      <c r="A537" s="96" t="s">
        <v>1582</v>
      </c>
      <c r="B537" t="s">
        <v>1555</v>
      </c>
      <c r="C537" t="s">
        <v>1583</v>
      </c>
      <c r="D537" s="78">
        <v>11216</v>
      </c>
      <c r="E537" s="78">
        <v>0</v>
      </c>
      <c r="F537" s="82">
        <v>0</v>
      </c>
      <c r="G537" s="78">
        <v>107499</v>
      </c>
      <c r="H537" s="78">
        <v>87499</v>
      </c>
      <c r="I537" s="78">
        <v>20000</v>
      </c>
      <c r="J537" s="78">
        <v>20000</v>
      </c>
      <c r="K537" s="78">
        <v>0</v>
      </c>
      <c r="L537" s="78">
        <v>211530</v>
      </c>
      <c r="M537" s="78">
        <v>137510</v>
      </c>
      <c r="N537" s="78">
        <v>200000</v>
      </c>
      <c r="O537" s="78">
        <v>11530</v>
      </c>
      <c r="P537" s="78">
        <v>36960</v>
      </c>
      <c r="Q537" s="78">
        <v>25430</v>
      </c>
      <c r="R537" s="78">
        <v>0</v>
      </c>
      <c r="S537" s="187">
        <v>86640</v>
      </c>
      <c r="T537" s="187">
        <v>86640</v>
      </c>
      <c r="U537" s="78">
        <v>21328</v>
      </c>
      <c r="V537" s="78">
        <v>11353</v>
      </c>
      <c r="W537" s="78">
        <v>16645</v>
      </c>
      <c r="X537" s="78">
        <v>4683</v>
      </c>
      <c r="Y537" s="78">
        <v>0</v>
      </c>
      <c r="Z537" s="78">
        <v>2137</v>
      </c>
      <c r="AA537" s="78">
        <v>0</v>
      </c>
      <c r="AB537" s="187">
        <v>1060</v>
      </c>
      <c r="AC537" s="187">
        <v>5783</v>
      </c>
      <c r="AD537" s="187">
        <v>0</v>
      </c>
      <c r="AE537" s="78">
        <v>167280</v>
      </c>
      <c r="AF537" s="78">
        <v>2469</v>
      </c>
      <c r="AG537" s="104">
        <v>0</v>
      </c>
      <c r="AH537" s="104">
        <v>0</v>
      </c>
      <c r="AI537" s="104">
        <v>0</v>
      </c>
      <c r="AJ537" s="104">
        <v>2469</v>
      </c>
      <c r="AK537" s="104">
        <v>0</v>
      </c>
      <c r="AL537" s="104">
        <v>0</v>
      </c>
      <c r="AM537" s="104">
        <f t="shared" si="8"/>
        <v>2469</v>
      </c>
      <c r="AN537" s="104">
        <v>0</v>
      </c>
      <c r="AO537" s="104">
        <v>0</v>
      </c>
      <c r="AP537" s="104">
        <v>18163</v>
      </c>
      <c r="AQ537" s="104">
        <v>18163</v>
      </c>
      <c r="AR537" s="104">
        <v>0</v>
      </c>
      <c r="AS537" s="189">
        <v>444652</v>
      </c>
      <c r="AT537" s="189">
        <v>163782</v>
      </c>
      <c r="AU537" s="189">
        <v>163782</v>
      </c>
    </row>
    <row r="538" spans="1:47" x14ac:dyDescent="0.2">
      <c r="A538" s="96" t="s">
        <v>1584</v>
      </c>
      <c r="B538" t="s">
        <v>1555</v>
      </c>
      <c r="C538" t="s">
        <v>1585</v>
      </c>
      <c r="D538" s="77">
        <v>11217</v>
      </c>
      <c r="E538" s="77">
        <v>0</v>
      </c>
      <c r="F538" s="77">
        <v>0</v>
      </c>
      <c r="G538" s="77">
        <v>240940</v>
      </c>
      <c r="H538" s="77">
        <v>240940</v>
      </c>
      <c r="I538" s="77">
        <v>0</v>
      </c>
      <c r="J538" s="77">
        <v>0</v>
      </c>
      <c r="K538" s="77">
        <v>0</v>
      </c>
      <c r="L538" s="77">
        <v>413885</v>
      </c>
      <c r="M538" s="77">
        <v>247390</v>
      </c>
      <c r="N538" s="77">
        <v>352000</v>
      </c>
      <c r="O538" s="77">
        <v>61885</v>
      </c>
      <c r="P538" s="77">
        <v>91865</v>
      </c>
      <c r="Q538" s="77">
        <v>29980</v>
      </c>
      <c r="R538" s="77">
        <v>0</v>
      </c>
      <c r="S538" s="188">
        <v>267575</v>
      </c>
      <c r="T538" s="188">
        <v>267575</v>
      </c>
      <c r="U538" s="77">
        <v>43001</v>
      </c>
      <c r="V538" s="77">
        <v>20516</v>
      </c>
      <c r="W538" s="77">
        <v>24331</v>
      </c>
      <c r="X538" s="77">
        <v>18670</v>
      </c>
      <c r="Y538" s="77">
        <v>21187</v>
      </c>
      <c r="Z538" s="77">
        <v>2517</v>
      </c>
      <c r="AA538" s="77">
        <v>0</v>
      </c>
      <c r="AB538" s="188">
        <v>18071</v>
      </c>
      <c r="AC538" s="188">
        <v>18071</v>
      </c>
      <c r="AD538" s="188">
        <v>0</v>
      </c>
      <c r="AE538" s="77">
        <v>280710</v>
      </c>
      <c r="AF538" s="77">
        <v>4869</v>
      </c>
      <c r="AG538" s="27">
        <v>0</v>
      </c>
      <c r="AH538" s="27">
        <v>0</v>
      </c>
      <c r="AI538" s="27">
        <v>0</v>
      </c>
      <c r="AJ538" s="27">
        <v>4869</v>
      </c>
      <c r="AK538" s="27">
        <v>0</v>
      </c>
      <c r="AL538" s="27">
        <v>0</v>
      </c>
      <c r="AM538" s="27">
        <f t="shared" si="8"/>
        <v>4869</v>
      </c>
      <c r="AN538" s="27">
        <v>0</v>
      </c>
      <c r="AO538" s="27">
        <v>0</v>
      </c>
      <c r="AP538" s="27">
        <v>40835</v>
      </c>
      <c r="AQ538" s="27">
        <v>40835</v>
      </c>
      <c r="AR538" s="27">
        <v>0</v>
      </c>
      <c r="AS538" s="190">
        <v>1003014</v>
      </c>
      <c r="AT538" s="190">
        <v>384915</v>
      </c>
      <c r="AU538" s="190">
        <v>384915</v>
      </c>
    </row>
    <row r="539" spans="1:47" x14ac:dyDescent="0.2">
      <c r="A539" s="96" t="s">
        <v>1586</v>
      </c>
      <c r="B539" t="s">
        <v>1555</v>
      </c>
      <c r="C539" t="s">
        <v>1587</v>
      </c>
      <c r="D539" s="78">
        <v>11218</v>
      </c>
      <c r="E539" s="78">
        <v>0</v>
      </c>
      <c r="F539" s="82">
        <v>0</v>
      </c>
      <c r="G539" s="78">
        <v>301150</v>
      </c>
      <c r="H539" s="78">
        <v>0</v>
      </c>
      <c r="I539" s="78">
        <v>301150</v>
      </c>
      <c r="J539" s="78">
        <v>301150</v>
      </c>
      <c r="K539" s="78">
        <v>0</v>
      </c>
      <c r="L539" s="78">
        <v>498550</v>
      </c>
      <c r="M539" s="78">
        <v>301860</v>
      </c>
      <c r="N539" s="78">
        <v>316700</v>
      </c>
      <c r="O539" s="78">
        <v>181850</v>
      </c>
      <c r="P539" s="78">
        <v>243900</v>
      </c>
      <c r="Q539" s="78">
        <v>62050</v>
      </c>
      <c r="R539" s="78">
        <v>0</v>
      </c>
      <c r="S539" s="187">
        <v>199480</v>
      </c>
      <c r="T539" s="187">
        <v>199480</v>
      </c>
      <c r="U539" s="78">
        <v>51459</v>
      </c>
      <c r="V539" s="78">
        <v>24975</v>
      </c>
      <c r="W539" s="78">
        <v>8139</v>
      </c>
      <c r="X539" s="78">
        <v>43320</v>
      </c>
      <c r="Y539" s="78">
        <v>48543</v>
      </c>
      <c r="Z539" s="78">
        <v>5223</v>
      </c>
      <c r="AA539" s="78">
        <v>0</v>
      </c>
      <c r="AB539" s="187">
        <v>14622</v>
      </c>
      <c r="AC539" s="187">
        <v>14622</v>
      </c>
      <c r="AD539" s="187">
        <v>0</v>
      </c>
      <c r="AE539" s="78">
        <v>372080</v>
      </c>
      <c r="AF539" s="78">
        <v>5589</v>
      </c>
      <c r="AG539" s="104">
        <v>0</v>
      </c>
      <c r="AH539" s="104">
        <v>0</v>
      </c>
      <c r="AI539" s="104">
        <v>0</v>
      </c>
      <c r="AJ539" s="104">
        <v>5589</v>
      </c>
      <c r="AK539" s="104">
        <v>0</v>
      </c>
      <c r="AL539" s="104">
        <v>0</v>
      </c>
      <c r="AM539" s="104">
        <f t="shared" si="8"/>
        <v>5589</v>
      </c>
      <c r="AN539" s="104">
        <v>0</v>
      </c>
      <c r="AO539" s="104">
        <v>0</v>
      </c>
      <c r="AP539" s="104">
        <v>50802</v>
      </c>
      <c r="AQ539" s="104">
        <v>50802</v>
      </c>
      <c r="AR539" s="104">
        <v>0</v>
      </c>
      <c r="AS539" s="189">
        <v>1229788</v>
      </c>
      <c r="AT539" s="189">
        <v>457482</v>
      </c>
      <c r="AU539" s="189">
        <v>457482</v>
      </c>
    </row>
    <row r="540" spans="1:47" x14ac:dyDescent="0.2">
      <c r="A540" s="96" t="s">
        <v>1588</v>
      </c>
      <c r="B540" t="s">
        <v>1555</v>
      </c>
      <c r="C540" t="s">
        <v>1589</v>
      </c>
      <c r="D540" s="77">
        <v>11219</v>
      </c>
      <c r="E540" s="77">
        <v>0</v>
      </c>
      <c r="F540" s="77">
        <v>0</v>
      </c>
      <c r="G540" s="77">
        <v>376528</v>
      </c>
      <c r="H540" s="77">
        <v>376528</v>
      </c>
      <c r="I540" s="77">
        <v>0</v>
      </c>
      <c r="J540" s="77">
        <v>0</v>
      </c>
      <c r="K540" s="77">
        <v>0</v>
      </c>
      <c r="L540" s="77">
        <v>810830</v>
      </c>
      <c r="M540" s="77">
        <v>481570</v>
      </c>
      <c r="N540" s="77">
        <v>750000</v>
      </c>
      <c r="O540" s="77">
        <v>60830</v>
      </c>
      <c r="P540" s="77">
        <v>184150</v>
      </c>
      <c r="Q540" s="77">
        <v>123320</v>
      </c>
      <c r="R540" s="77">
        <v>0</v>
      </c>
      <c r="S540" s="188">
        <v>153790</v>
      </c>
      <c r="T540" s="188">
        <v>153790</v>
      </c>
      <c r="U540" s="77">
        <v>84366</v>
      </c>
      <c r="V540" s="77">
        <v>39801</v>
      </c>
      <c r="W540" s="77">
        <v>50097</v>
      </c>
      <c r="X540" s="77">
        <v>34269</v>
      </c>
      <c r="Y540" s="77">
        <v>44546</v>
      </c>
      <c r="Z540" s="77">
        <v>10277</v>
      </c>
      <c r="AA540" s="77">
        <v>0</v>
      </c>
      <c r="AB540" s="188">
        <v>8963</v>
      </c>
      <c r="AC540" s="188">
        <v>9538</v>
      </c>
      <c r="AD540" s="188">
        <v>0</v>
      </c>
      <c r="AE540" s="77">
        <v>604870</v>
      </c>
      <c r="AF540" s="77">
        <v>7829</v>
      </c>
      <c r="AG540" s="27">
        <v>0</v>
      </c>
      <c r="AH540" s="27">
        <v>0</v>
      </c>
      <c r="AI540" s="27">
        <v>0</v>
      </c>
      <c r="AJ540" s="27">
        <v>7829</v>
      </c>
      <c r="AK540" s="27">
        <v>0</v>
      </c>
      <c r="AL540" s="27">
        <v>0</v>
      </c>
      <c r="AM540" s="27">
        <f t="shared" si="8"/>
        <v>7829</v>
      </c>
      <c r="AN540" s="27">
        <v>0</v>
      </c>
      <c r="AO540" s="27">
        <v>0</v>
      </c>
      <c r="AP540" s="27">
        <v>63771</v>
      </c>
      <c r="AQ540" s="27">
        <v>63771</v>
      </c>
      <c r="AR540" s="27">
        <v>0</v>
      </c>
      <c r="AS540" s="190">
        <v>1630204</v>
      </c>
      <c r="AT540" s="190">
        <v>709649</v>
      </c>
      <c r="AU540" s="190">
        <v>709649</v>
      </c>
    </row>
    <row r="541" spans="1:47" x14ac:dyDescent="0.2">
      <c r="A541" s="96" t="s">
        <v>1590</v>
      </c>
      <c r="B541" t="s">
        <v>1555</v>
      </c>
      <c r="C541" t="s">
        <v>1591</v>
      </c>
      <c r="D541" s="78">
        <v>11221</v>
      </c>
      <c r="E541" s="78">
        <v>0</v>
      </c>
      <c r="F541" s="82">
        <v>0</v>
      </c>
      <c r="G541" s="78">
        <v>390935</v>
      </c>
      <c r="H541" s="78">
        <v>0</v>
      </c>
      <c r="I541" s="78">
        <v>390935</v>
      </c>
      <c r="J541" s="78">
        <v>390935</v>
      </c>
      <c r="K541" s="78">
        <v>0</v>
      </c>
      <c r="L541" s="78">
        <v>946535</v>
      </c>
      <c r="M541" s="78">
        <v>576220</v>
      </c>
      <c r="N541" s="78">
        <v>839000</v>
      </c>
      <c r="O541" s="78">
        <v>107535</v>
      </c>
      <c r="P541" s="78">
        <v>226095</v>
      </c>
      <c r="Q541" s="78">
        <v>118560</v>
      </c>
      <c r="R541" s="78">
        <v>0</v>
      </c>
      <c r="S541" s="187">
        <v>248315</v>
      </c>
      <c r="T541" s="187">
        <v>248315</v>
      </c>
      <c r="U541" s="78">
        <v>97956</v>
      </c>
      <c r="V541" s="78">
        <v>47670</v>
      </c>
      <c r="W541" s="78">
        <v>73375</v>
      </c>
      <c r="X541" s="78">
        <v>24581</v>
      </c>
      <c r="Y541" s="78">
        <v>34381</v>
      </c>
      <c r="Z541" s="78">
        <v>9800</v>
      </c>
      <c r="AA541" s="78">
        <v>0</v>
      </c>
      <c r="AB541" s="187">
        <v>16008</v>
      </c>
      <c r="AC541" s="187">
        <v>16008</v>
      </c>
      <c r="AD541" s="187">
        <v>0</v>
      </c>
      <c r="AE541" s="78">
        <v>711860</v>
      </c>
      <c r="AF541" s="78">
        <v>8149</v>
      </c>
      <c r="AG541" s="104">
        <v>0</v>
      </c>
      <c r="AH541" s="104">
        <v>0</v>
      </c>
      <c r="AI541" s="104">
        <v>0</v>
      </c>
      <c r="AJ541" s="104">
        <v>8149</v>
      </c>
      <c r="AK541" s="104">
        <v>0</v>
      </c>
      <c r="AL541" s="104">
        <v>0</v>
      </c>
      <c r="AM541" s="104">
        <f t="shared" si="8"/>
        <v>8149</v>
      </c>
      <c r="AN541" s="104">
        <v>0</v>
      </c>
      <c r="AO541" s="104">
        <v>0</v>
      </c>
      <c r="AP541" s="104">
        <v>66054</v>
      </c>
      <c r="AQ541" s="104">
        <v>0</v>
      </c>
      <c r="AR541" s="189">
        <v>66054</v>
      </c>
      <c r="AS541" s="189">
        <v>1650789</v>
      </c>
      <c r="AT541" s="189">
        <v>691909</v>
      </c>
      <c r="AU541" s="189">
        <v>691909</v>
      </c>
    </row>
    <row r="542" spans="1:47" x14ac:dyDescent="0.2">
      <c r="A542" s="96" t="s">
        <v>1592</v>
      </c>
      <c r="B542" t="s">
        <v>1555</v>
      </c>
      <c r="C542" t="s">
        <v>1593</v>
      </c>
      <c r="D542" s="77">
        <v>11222</v>
      </c>
      <c r="E542" s="77">
        <v>32745</v>
      </c>
      <c r="F542" s="77">
        <v>0</v>
      </c>
      <c r="G542" s="77">
        <v>567951</v>
      </c>
      <c r="H542" s="77">
        <v>220000</v>
      </c>
      <c r="I542" s="77">
        <v>347951</v>
      </c>
      <c r="J542" s="77">
        <v>347951</v>
      </c>
      <c r="K542" s="77">
        <v>0</v>
      </c>
      <c r="L542" s="77">
        <v>1260265</v>
      </c>
      <c r="M542" s="77">
        <v>765460</v>
      </c>
      <c r="N542" s="77">
        <v>980000</v>
      </c>
      <c r="O542" s="77">
        <v>280265</v>
      </c>
      <c r="P542" s="77">
        <v>442235</v>
      </c>
      <c r="Q542" s="77">
        <v>161970</v>
      </c>
      <c r="R542" s="77">
        <v>0</v>
      </c>
      <c r="S542" s="188">
        <v>485855</v>
      </c>
      <c r="T542" s="188">
        <v>485855</v>
      </c>
      <c r="U542" s="77">
        <v>130312</v>
      </c>
      <c r="V542" s="77">
        <v>63355</v>
      </c>
      <c r="W542" s="77">
        <v>106319</v>
      </c>
      <c r="X542" s="77">
        <v>23993</v>
      </c>
      <c r="Y542" s="77">
        <v>37434</v>
      </c>
      <c r="Z542" s="77">
        <v>13441</v>
      </c>
      <c r="AA542" s="77">
        <v>0</v>
      </c>
      <c r="AB542" s="188">
        <v>47418</v>
      </c>
      <c r="AC542" s="188">
        <v>47418</v>
      </c>
      <c r="AD542" s="188">
        <v>0</v>
      </c>
      <c r="AE542" s="77">
        <v>927580</v>
      </c>
      <c r="AF542" s="77">
        <v>10709</v>
      </c>
      <c r="AG542" s="27">
        <v>0</v>
      </c>
      <c r="AH542" s="27">
        <v>0</v>
      </c>
      <c r="AI542" s="27">
        <v>0</v>
      </c>
      <c r="AJ542" s="27">
        <v>10709</v>
      </c>
      <c r="AK542" s="27">
        <v>0</v>
      </c>
      <c r="AL542" s="27">
        <v>0</v>
      </c>
      <c r="AM542" s="27">
        <f t="shared" si="8"/>
        <v>10709</v>
      </c>
      <c r="AN542" s="27">
        <v>0</v>
      </c>
      <c r="AO542" s="27">
        <v>0</v>
      </c>
      <c r="AP542" s="27">
        <v>96298</v>
      </c>
      <c r="AQ542" s="27">
        <v>96298</v>
      </c>
      <c r="AR542" s="27">
        <v>0</v>
      </c>
      <c r="AS542" s="190">
        <v>2445579</v>
      </c>
      <c r="AT542" s="190">
        <v>1041809</v>
      </c>
      <c r="AU542" s="190">
        <v>0</v>
      </c>
    </row>
    <row r="543" spans="1:47" x14ac:dyDescent="0.2">
      <c r="A543" s="96" t="s">
        <v>1594</v>
      </c>
      <c r="B543" t="s">
        <v>1555</v>
      </c>
      <c r="C543" t="s">
        <v>1595</v>
      </c>
      <c r="D543" s="78">
        <v>11223</v>
      </c>
      <c r="E543" s="78">
        <v>0</v>
      </c>
      <c r="F543" s="82">
        <v>0</v>
      </c>
      <c r="G543" s="78">
        <v>124789</v>
      </c>
      <c r="H543" s="78">
        <v>124789</v>
      </c>
      <c r="I543" s="78">
        <v>0</v>
      </c>
      <c r="J543" s="78">
        <v>0</v>
      </c>
      <c r="K543" s="78">
        <v>0</v>
      </c>
      <c r="L543" s="78">
        <v>316455</v>
      </c>
      <c r="M543" s="78">
        <v>201760</v>
      </c>
      <c r="N543" s="78">
        <v>307000</v>
      </c>
      <c r="O543" s="78">
        <v>9455</v>
      </c>
      <c r="P543" s="78">
        <v>30345</v>
      </c>
      <c r="Q543" s="78">
        <v>20890</v>
      </c>
      <c r="R543" s="78">
        <v>0</v>
      </c>
      <c r="S543" s="187">
        <v>58565</v>
      </c>
      <c r="T543" s="187">
        <v>58565</v>
      </c>
      <c r="U543" s="78">
        <v>32396</v>
      </c>
      <c r="V543" s="78">
        <v>16760</v>
      </c>
      <c r="W543" s="78">
        <v>25250</v>
      </c>
      <c r="X543" s="78">
        <v>7146</v>
      </c>
      <c r="Y543" s="78">
        <v>8887</v>
      </c>
      <c r="Z543" s="78">
        <v>1741</v>
      </c>
      <c r="AA543" s="78">
        <v>0</v>
      </c>
      <c r="AB543" s="187">
        <v>2984</v>
      </c>
      <c r="AC543" s="187">
        <v>2984</v>
      </c>
      <c r="AD543" s="187">
        <v>0</v>
      </c>
      <c r="AE543" s="78">
        <v>226460</v>
      </c>
      <c r="AF543" s="78">
        <v>3669</v>
      </c>
      <c r="AG543" s="104">
        <v>0</v>
      </c>
      <c r="AH543" s="104">
        <v>0</v>
      </c>
      <c r="AI543" s="104">
        <v>0</v>
      </c>
      <c r="AJ543" s="104">
        <v>3669</v>
      </c>
      <c r="AK543" s="104">
        <v>0</v>
      </c>
      <c r="AL543" s="104">
        <v>0</v>
      </c>
      <c r="AM543" s="104">
        <f t="shared" si="8"/>
        <v>3669</v>
      </c>
      <c r="AN543" s="104">
        <v>0</v>
      </c>
      <c r="AO543" s="104">
        <v>0</v>
      </c>
      <c r="AP543" s="104">
        <v>21086</v>
      </c>
      <c r="AQ543" s="104">
        <v>0</v>
      </c>
      <c r="AR543" s="189">
        <v>21086</v>
      </c>
      <c r="AS543" s="189">
        <v>518547</v>
      </c>
      <c r="AT543" s="189">
        <v>193304</v>
      </c>
      <c r="AU543" s="189">
        <v>193304</v>
      </c>
    </row>
    <row r="544" spans="1:47" x14ac:dyDescent="0.2">
      <c r="A544" s="96" t="s">
        <v>1596</v>
      </c>
      <c r="B544" t="s">
        <v>1555</v>
      </c>
      <c r="C544" t="s">
        <v>1597</v>
      </c>
      <c r="D544" s="77">
        <v>11224</v>
      </c>
      <c r="E544" s="77">
        <v>0</v>
      </c>
      <c r="F544" s="77">
        <v>0</v>
      </c>
      <c r="G544" s="77">
        <v>161903</v>
      </c>
      <c r="H544" s="77">
        <v>0</v>
      </c>
      <c r="I544" s="77">
        <v>161903</v>
      </c>
      <c r="J544" s="77">
        <v>161903</v>
      </c>
      <c r="K544" s="77">
        <v>0</v>
      </c>
      <c r="L544" s="77">
        <v>484005</v>
      </c>
      <c r="M544" s="77">
        <v>266210</v>
      </c>
      <c r="N544" s="77">
        <v>444240</v>
      </c>
      <c r="O544" s="77">
        <v>39765</v>
      </c>
      <c r="P544" s="77">
        <v>88325</v>
      </c>
      <c r="Q544" s="77">
        <v>48560</v>
      </c>
      <c r="R544" s="77">
        <v>0</v>
      </c>
      <c r="S544" s="188">
        <v>29075</v>
      </c>
      <c r="T544" s="188">
        <v>29075</v>
      </c>
      <c r="U544" s="77">
        <v>51773</v>
      </c>
      <c r="V544" s="77">
        <v>22076</v>
      </c>
      <c r="W544" s="77">
        <v>33891</v>
      </c>
      <c r="X544" s="77">
        <v>17882</v>
      </c>
      <c r="Y544" s="77">
        <v>21944</v>
      </c>
      <c r="Z544" s="77">
        <v>4062</v>
      </c>
      <c r="AA544" s="77">
        <v>0</v>
      </c>
      <c r="AB544" s="77">
        <v>0</v>
      </c>
      <c r="AC544" s="77">
        <v>0</v>
      </c>
      <c r="AD544" s="77">
        <v>0</v>
      </c>
      <c r="AE544" s="77">
        <v>314770</v>
      </c>
      <c r="AF544" s="77">
        <v>5909</v>
      </c>
      <c r="AG544" s="27">
        <v>0</v>
      </c>
      <c r="AH544" s="27">
        <v>0</v>
      </c>
      <c r="AI544" s="27">
        <v>0</v>
      </c>
      <c r="AJ544" s="27">
        <v>5909</v>
      </c>
      <c r="AK544" s="27">
        <v>0</v>
      </c>
      <c r="AL544" s="27">
        <v>0</v>
      </c>
      <c r="AM544" s="27">
        <f t="shared" si="8"/>
        <v>5909</v>
      </c>
      <c r="AN544" s="27">
        <v>0</v>
      </c>
      <c r="AO544" s="27">
        <v>0</v>
      </c>
      <c r="AP544" s="27">
        <v>26950</v>
      </c>
      <c r="AQ544" s="27">
        <v>26950</v>
      </c>
      <c r="AR544" s="27">
        <v>0</v>
      </c>
      <c r="AS544" s="190">
        <v>695388</v>
      </c>
      <c r="AT544" s="190">
        <v>340495</v>
      </c>
      <c r="AU544" s="190">
        <v>340495</v>
      </c>
    </row>
    <row r="545" spans="1:47" x14ac:dyDescent="0.2">
      <c r="A545" s="96" t="s">
        <v>1598</v>
      </c>
      <c r="B545" t="s">
        <v>1555</v>
      </c>
      <c r="C545" t="s">
        <v>1599</v>
      </c>
      <c r="D545" s="78">
        <v>11225</v>
      </c>
      <c r="E545" s="78">
        <v>0</v>
      </c>
      <c r="F545" s="82">
        <v>0</v>
      </c>
      <c r="G545" s="78">
        <v>255171</v>
      </c>
      <c r="H545" s="78">
        <v>255171</v>
      </c>
      <c r="I545" s="78">
        <v>0</v>
      </c>
      <c r="J545" s="78">
        <v>0</v>
      </c>
      <c r="K545" s="78">
        <v>0</v>
      </c>
      <c r="L545" s="78">
        <v>556755</v>
      </c>
      <c r="M545" s="78">
        <v>348190</v>
      </c>
      <c r="N545" s="78">
        <v>490000</v>
      </c>
      <c r="O545" s="78">
        <v>66755</v>
      </c>
      <c r="P545" s="78">
        <v>151505</v>
      </c>
      <c r="Q545" s="78">
        <v>84750</v>
      </c>
      <c r="R545" s="78">
        <v>0</v>
      </c>
      <c r="S545" s="187">
        <v>228345</v>
      </c>
      <c r="T545" s="187">
        <v>228345</v>
      </c>
      <c r="U545" s="78">
        <v>56988</v>
      </c>
      <c r="V545" s="78">
        <v>28806</v>
      </c>
      <c r="W545" s="78">
        <v>17982</v>
      </c>
      <c r="X545" s="78">
        <v>39006</v>
      </c>
      <c r="Y545" s="78">
        <v>46053</v>
      </c>
      <c r="Z545" s="78">
        <v>7047</v>
      </c>
      <c r="AA545" s="78">
        <v>0</v>
      </c>
      <c r="AB545" s="187">
        <v>7945</v>
      </c>
      <c r="AC545" s="187">
        <v>18760</v>
      </c>
      <c r="AD545" s="187">
        <v>0</v>
      </c>
      <c r="AE545" s="78">
        <v>434850</v>
      </c>
      <c r="AF545" s="78">
        <v>5909</v>
      </c>
      <c r="AG545" s="104">
        <v>0</v>
      </c>
      <c r="AH545" s="104">
        <v>0</v>
      </c>
      <c r="AI545" s="104">
        <v>0</v>
      </c>
      <c r="AJ545" s="104">
        <v>5909</v>
      </c>
      <c r="AK545" s="104">
        <v>0</v>
      </c>
      <c r="AL545" s="104">
        <v>0</v>
      </c>
      <c r="AM545" s="104">
        <f t="shared" si="8"/>
        <v>5909</v>
      </c>
      <c r="AN545" s="104">
        <v>0</v>
      </c>
      <c r="AO545" s="104">
        <v>0</v>
      </c>
      <c r="AP545" s="104">
        <v>43291</v>
      </c>
      <c r="AQ545" s="104">
        <v>0</v>
      </c>
      <c r="AR545" s="189">
        <v>43291</v>
      </c>
      <c r="AS545" s="189">
        <v>1092788</v>
      </c>
      <c r="AT545" s="189">
        <v>455443</v>
      </c>
      <c r="AU545" s="189">
        <v>455443</v>
      </c>
    </row>
    <row r="546" spans="1:47" x14ac:dyDescent="0.2">
      <c r="A546" s="96" t="s">
        <v>1600</v>
      </c>
      <c r="B546" t="s">
        <v>1555</v>
      </c>
      <c r="C546" t="s">
        <v>1601</v>
      </c>
      <c r="D546" s="77">
        <v>11227</v>
      </c>
      <c r="E546" s="77">
        <v>0</v>
      </c>
      <c r="F546" s="77">
        <v>0</v>
      </c>
      <c r="G546" s="77">
        <v>202087</v>
      </c>
      <c r="H546" s="77">
        <v>18585</v>
      </c>
      <c r="I546" s="77">
        <v>183502</v>
      </c>
      <c r="J546" s="77">
        <v>183502</v>
      </c>
      <c r="K546" s="77">
        <v>0</v>
      </c>
      <c r="L546" s="77">
        <v>470085</v>
      </c>
      <c r="M546" s="77">
        <v>250050</v>
      </c>
      <c r="N546" s="77">
        <v>418000</v>
      </c>
      <c r="O546" s="77">
        <v>52085</v>
      </c>
      <c r="P546" s="77">
        <v>128285</v>
      </c>
      <c r="Q546" s="77">
        <v>76200</v>
      </c>
      <c r="R546" s="77">
        <v>0</v>
      </c>
      <c r="S546" s="188">
        <v>87135</v>
      </c>
      <c r="T546" s="188">
        <v>87135</v>
      </c>
      <c r="U546" s="77">
        <v>50851</v>
      </c>
      <c r="V546" s="77">
        <v>20821</v>
      </c>
      <c r="W546" s="77">
        <v>34700</v>
      </c>
      <c r="X546" s="77">
        <v>16151</v>
      </c>
      <c r="Y546" s="77">
        <v>22353</v>
      </c>
      <c r="Z546" s="77">
        <v>6202</v>
      </c>
      <c r="AA546" s="77">
        <v>0</v>
      </c>
      <c r="AB546" s="188">
        <v>1851</v>
      </c>
      <c r="AC546" s="188">
        <v>1851</v>
      </c>
      <c r="AD546" s="188">
        <v>0</v>
      </c>
      <c r="AE546" s="77">
        <v>326250</v>
      </c>
      <c r="AF546" s="77">
        <v>5909</v>
      </c>
      <c r="AG546" s="27">
        <v>0</v>
      </c>
      <c r="AH546" s="27">
        <v>0</v>
      </c>
      <c r="AI546" s="27">
        <v>0</v>
      </c>
      <c r="AJ546" s="27">
        <v>5909</v>
      </c>
      <c r="AK546" s="27">
        <v>0</v>
      </c>
      <c r="AL546" s="27">
        <v>0</v>
      </c>
      <c r="AM546" s="27">
        <f t="shared" si="8"/>
        <v>5909</v>
      </c>
      <c r="AN546" s="27">
        <v>0</v>
      </c>
      <c r="AO546" s="27">
        <v>0</v>
      </c>
      <c r="AP546" s="27">
        <v>34342</v>
      </c>
      <c r="AQ546" s="27">
        <v>0</v>
      </c>
      <c r="AR546" s="190">
        <v>34342</v>
      </c>
      <c r="AS546" s="190">
        <v>876132</v>
      </c>
      <c r="AT546" s="190">
        <v>390782</v>
      </c>
      <c r="AU546" s="190">
        <v>390782</v>
      </c>
    </row>
    <row r="547" spans="1:47" x14ac:dyDescent="0.2">
      <c r="A547" s="96" t="s">
        <v>1602</v>
      </c>
      <c r="B547" t="s">
        <v>1555</v>
      </c>
      <c r="C547" t="s">
        <v>1603</v>
      </c>
      <c r="D547" s="78">
        <v>11228</v>
      </c>
      <c r="E547" s="78">
        <v>2872</v>
      </c>
      <c r="F547" s="82">
        <v>0</v>
      </c>
      <c r="G547" s="78">
        <v>138076</v>
      </c>
      <c r="H547" s="78">
        <v>138076</v>
      </c>
      <c r="I547" s="78">
        <v>0</v>
      </c>
      <c r="J547" s="78">
        <v>0</v>
      </c>
      <c r="K547" s="78">
        <v>0</v>
      </c>
      <c r="L547" s="78">
        <v>261670</v>
      </c>
      <c r="M547" s="78">
        <v>149940</v>
      </c>
      <c r="N547" s="78">
        <v>209000</v>
      </c>
      <c r="O547" s="78">
        <v>52670</v>
      </c>
      <c r="P547" s="78">
        <v>91330</v>
      </c>
      <c r="Q547" s="78">
        <v>38660</v>
      </c>
      <c r="R547" s="78">
        <v>0</v>
      </c>
      <c r="S547" s="187">
        <v>28450</v>
      </c>
      <c r="T547" s="187">
        <v>28450</v>
      </c>
      <c r="U547" s="78">
        <v>27609</v>
      </c>
      <c r="V547" s="78">
        <v>12450</v>
      </c>
      <c r="W547" s="78">
        <v>17740</v>
      </c>
      <c r="X547" s="78">
        <v>9869</v>
      </c>
      <c r="Y547" s="78">
        <v>13077</v>
      </c>
      <c r="Z547" s="78">
        <v>3208</v>
      </c>
      <c r="AA547" s="78">
        <v>0</v>
      </c>
      <c r="AB547" s="78">
        <v>0</v>
      </c>
      <c r="AC547" s="78">
        <v>0</v>
      </c>
      <c r="AD547" s="78">
        <v>0</v>
      </c>
      <c r="AE547" s="78">
        <v>188660</v>
      </c>
      <c r="AF547" s="78">
        <v>3429</v>
      </c>
      <c r="AG547" s="104">
        <v>0</v>
      </c>
      <c r="AH547" s="104">
        <v>0</v>
      </c>
      <c r="AI547" s="104">
        <v>0</v>
      </c>
      <c r="AJ547" s="104">
        <v>3429</v>
      </c>
      <c r="AK547" s="104">
        <v>0</v>
      </c>
      <c r="AL547" s="104">
        <v>0</v>
      </c>
      <c r="AM547" s="104">
        <f t="shared" si="8"/>
        <v>3429</v>
      </c>
      <c r="AN547" s="104">
        <v>0</v>
      </c>
      <c r="AO547" s="104">
        <v>0</v>
      </c>
      <c r="AP547" s="104">
        <v>23301</v>
      </c>
      <c r="AQ547" s="104">
        <v>23301</v>
      </c>
      <c r="AR547" s="104">
        <v>0</v>
      </c>
      <c r="AS547" s="189">
        <v>578106</v>
      </c>
      <c r="AT547" s="189">
        <v>230963</v>
      </c>
      <c r="AU547" s="189">
        <v>230963</v>
      </c>
    </row>
    <row r="548" spans="1:47" x14ac:dyDescent="0.2">
      <c r="A548" s="96" t="s">
        <v>1604</v>
      </c>
      <c r="B548" t="s">
        <v>1555</v>
      </c>
      <c r="C548" t="s">
        <v>1605</v>
      </c>
      <c r="D548" s="77">
        <v>11229</v>
      </c>
      <c r="E548" s="77">
        <v>0</v>
      </c>
      <c r="F548" s="77">
        <v>0</v>
      </c>
      <c r="G548" s="77">
        <v>104756</v>
      </c>
      <c r="H548" s="77">
        <v>0</v>
      </c>
      <c r="I548" s="77">
        <v>104756</v>
      </c>
      <c r="J548" s="77">
        <v>104756</v>
      </c>
      <c r="K548" s="77">
        <v>0</v>
      </c>
      <c r="L548" s="77">
        <v>275485</v>
      </c>
      <c r="M548" s="77">
        <v>140600</v>
      </c>
      <c r="N548" s="77">
        <v>209000</v>
      </c>
      <c r="O548" s="77">
        <v>66485</v>
      </c>
      <c r="P548" s="77">
        <v>95675</v>
      </c>
      <c r="Q548" s="77">
        <v>29190</v>
      </c>
      <c r="R548" s="77">
        <v>0</v>
      </c>
      <c r="S548" s="77">
        <v>0</v>
      </c>
      <c r="T548" s="77">
        <v>0</v>
      </c>
      <c r="U548" s="77">
        <v>30173</v>
      </c>
      <c r="V548" s="77">
        <v>11705</v>
      </c>
      <c r="W548" s="77">
        <v>17500</v>
      </c>
      <c r="X548" s="77">
        <v>12673</v>
      </c>
      <c r="Y548" s="77">
        <v>12673</v>
      </c>
      <c r="Z548" s="77">
        <v>2408</v>
      </c>
      <c r="AA548" s="77">
        <v>0</v>
      </c>
      <c r="AB548" s="188">
        <v>2408</v>
      </c>
      <c r="AC548" s="77">
        <v>0</v>
      </c>
      <c r="AD548" s="77">
        <v>0</v>
      </c>
      <c r="AE548" s="77">
        <v>169910</v>
      </c>
      <c r="AF548" s="77">
        <v>3909</v>
      </c>
      <c r="AG548" s="27">
        <v>0</v>
      </c>
      <c r="AH548" s="27">
        <v>0</v>
      </c>
      <c r="AI548" s="27">
        <v>0</v>
      </c>
      <c r="AJ548" s="27">
        <v>3909</v>
      </c>
      <c r="AK548" s="27">
        <v>0</v>
      </c>
      <c r="AL548" s="27">
        <v>0</v>
      </c>
      <c r="AM548" s="27">
        <f t="shared" si="8"/>
        <v>3909</v>
      </c>
      <c r="AN548" s="27">
        <v>0</v>
      </c>
      <c r="AO548" s="27">
        <v>0</v>
      </c>
      <c r="AP548" s="27">
        <v>17693</v>
      </c>
      <c r="AQ548" s="27">
        <v>0</v>
      </c>
      <c r="AR548" s="190">
        <v>17693</v>
      </c>
      <c r="AS548" s="190">
        <v>445523</v>
      </c>
      <c r="AT548" s="190">
        <v>205154</v>
      </c>
      <c r="AU548" s="190">
        <v>0</v>
      </c>
    </row>
    <row r="549" spans="1:47" x14ac:dyDescent="0.2">
      <c r="A549" s="96" t="s">
        <v>1606</v>
      </c>
      <c r="B549" t="s">
        <v>1555</v>
      </c>
      <c r="C549" t="s">
        <v>1607</v>
      </c>
      <c r="D549" s="78">
        <v>11230</v>
      </c>
      <c r="E549" s="78">
        <v>0</v>
      </c>
      <c r="F549" s="82">
        <v>0</v>
      </c>
      <c r="G549" s="78">
        <v>279067</v>
      </c>
      <c r="H549" s="78">
        <v>0</v>
      </c>
      <c r="I549" s="78">
        <v>279067</v>
      </c>
      <c r="J549" s="78">
        <v>279067</v>
      </c>
      <c r="K549" s="78">
        <v>0</v>
      </c>
      <c r="L549" s="78">
        <v>641785</v>
      </c>
      <c r="M549" s="78">
        <v>403840</v>
      </c>
      <c r="N549" s="78">
        <v>580000</v>
      </c>
      <c r="O549" s="78">
        <v>61785</v>
      </c>
      <c r="P549" s="78">
        <v>178625</v>
      </c>
      <c r="Q549" s="78">
        <v>116840</v>
      </c>
      <c r="R549" s="78">
        <v>0</v>
      </c>
      <c r="S549" s="187">
        <v>151155</v>
      </c>
      <c r="T549" s="187">
        <v>151155</v>
      </c>
      <c r="U549" s="78">
        <v>65750</v>
      </c>
      <c r="V549" s="78">
        <v>33593</v>
      </c>
      <c r="W549" s="78">
        <v>35661</v>
      </c>
      <c r="X549" s="78">
        <v>30089</v>
      </c>
      <c r="Y549" s="78">
        <v>39574</v>
      </c>
      <c r="Z549" s="78">
        <v>9485</v>
      </c>
      <c r="AA549" s="78">
        <v>0</v>
      </c>
      <c r="AB549" s="187">
        <v>1883</v>
      </c>
      <c r="AC549" s="187">
        <v>9768</v>
      </c>
      <c r="AD549" s="187">
        <v>0</v>
      </c>
      <c r="AE549" s="78">
        <v>524660</v>
      </c>
      <c r="AF549" s="78">
        <v>6389</v>
      </c>
      <c r="AG549" s="104">
        <v>0</v>
      </c>
      <c r="AH549" s="104">
        <v>0</v>
      </c>
      <c r="AI549" s="104">
        <v>0</v>
      </c>
      <c r="AJ549" s="104">
        <v>6389</v>
      </c>
      <c r="AK549" s="104">
        <v>0</v>
      </c>
      <c r="AL549" s="104">
        <v>0</v>
      </c>
      <c r="AM549" s="104">
        <f t="shared" si="8"/>
        <v>6389</v>
      </c>
      <c r="AN549" s="104">
        <v>0</v>
      </c>
      <c r="AO549" s="104">
        <v>0</v>
      </c>
      <c r="AP549" s="104">
        <v>47249</v>
      </c>
      <c r="AQ549" s="104">
        <v>0</v>
      </c>
      <c r="AR549" s="189">
        <v>47249</v>
      </c>
      <c r="AS549" s="189">
        <v>1182457</v>
      </c>
      <c r="AT549" s="189">
        <v>500567</v>
      </c>
      <c r="AU549" s="189">
        <v>0</v>
      </c>
    </row>
    <row r="550" spans="1:47" x14ac:dyDescent="0.2">
      <c r="A550" s="96" t="s">
        <v>1608</v>
      </c>
      <c r="B550" t="s">
        <v>1555</v>
      </c>
      <c r="C550" t="s">
        <v>1609</v>
      </c>
      <c r="D550" s="77">
        <v>11231</v>
      </c>
      <c r="E550" s="77">
        <v>0</v>
      </c>
      <c r="F550" s="77">
        <v>0</v>
      </c>
      <c r="G550" s="77">
        <v>143794</v>
      </c>
      <c r="H550" s="77">
        <v>82400</v>
      </c>
      <c r="I550" s="77">
        <v>61394</v>
      </c>
      <c r="J550" s="77">
        <v>61394</v>
      </c>
      <c r="K550" s="77">
        <v>0</v>
      </c>
      <c r="L550" s="77">
        <v>256535</v>
      </c>
      <c r="M550" s="77">
        <v>150480</v>
      </c>
      <c r="N550" s="77">
        <v>224000</v>
      </c>
      <c r="O550" s="77">
        <v>32535</v>
      </c>
      <c r="P550" s="77">
        <v>8570</v>
      </c>
      <c r="Q550" s="77">
        <v>36280</v>
      </c>
      <c r="R550" s="77">
        <v>0</v>
      </c>
      <c r="S550" s="188">
        <v>116890</v>
      </c>
      <c r="T550" s="188">
        <v>56645</v>
      </c>
      <c r="U550" s="77">
        <v>26846</v>
      </c>
      <c r="V550" s="77">
        <v>12530</v>
      </c>
      <c r="W550" s="77">
        <v>14812</v>
      </c>
      <c r="X550" s="77">
        <v>12034</v>
      </c>
      <c r="Y550" s="77">
        <v>15012</v>
      </c>
      <c r="Z550" s="77">
        <v>2978</v>
      </c>
      <c r="AA550" s="77">
        <v>0</v>
      </c>
      <c r="AB550" s="188">
        <v>2181</v>
      </c>
      <c r="AC550" s="188">
        <v>2181</v>
      </c>
      <c r="AD550" s="188">
        <v>0</v>
      </c>
      <c r="AE550" s="77">
        <v>189100</v>
      </c>
      <c r="AF550" s="77">
        <v>3189</v>
      </c>
      <c r="AG550" s="27">
        <v>0</v>
      </c>
      <c r="AH550" s="27">
        <v>0</v>
      </c>
      <c r="AI550" s="27">
        <v>0</v>
      </c>
      <c r="AJ550" s="27">
        <v>3189</v>
      </c>
      <c r="AK550" s="27">
        <v>0</v>
      </c>
      <c r="AL550" s="27">
        <v>0</v>
      </c>
      <c r="AM550" s="27">
        <f t="shared" si="8"/>
        <v>3189</v>
      </c>
      <c r="AN550" s="27">
        <v>0</v>
      </c>
      <c r="AO550" s="27">
        <v>0</v>
      </c>
      <c r="AP550" s="27">
        <v>24349</v>
      </c>
      <c r="AQ550" s="27">
        <v>24349</v>
      </c>
      <c r="AR550" s="27">
        <v>0</v>
      </c>
      <c r="AS550" s="190">
        <v>605541</v>
      </c>
      <c r="AT550" s="190">
        <v>239236</v>
      </c>
      <c r="AU550" s="190">
        <v>239236</v>
      </c>
    </row>
    <row r="551" spans="1:47" x14ac:dyDescent="0.2">
      <c r="A551" s="96" t="s">
        <v>1610</v>
      </c>
      <c r="B551" t="s">
        <v>1555</v>
      </c>
      <c r="C551" t="s">
        <v>1611</v>
      </c>
      <c r="D551" s="78">
        <v>11232</v>
      </c>
      <c r="E551" s="78">
        <v>0</v>
      </c>
      <c r="F551" s="82">
        <v>0</v>
      </c>
      <c r="G551" s="78">
        <v>275950</v>
      </c>
      <c r="H551" s="78">
        <v>47076</v>
      </c>
      <c r="I551" s="78">
        <v>228874</v>
      </c>
      <c r="J551" s="78">
        <v>228874</v>
      </c>
      <c r="K551" s="78">
        <v>0</v>
      </c>
      <c r="L551" s="78">
        <v>558245</v>
      </c>
      <c r="M551" s="78">
        <v>345190</v>
      </c>
      <c r="N551" s="78">
        <v>531000</v>
      </c>
      <c r="O551" s="78">
        <v>27245</v>
      </c>
      <c r="P551" s="78">
        <v>95855</v>
      </c>
      <c r="Q551" s="78">
        <v>68610</v>
      </c>
      <c r="R551" s="78">
        <v>0</v>
      </c>
      <c r="S551" s="187">
        <v>93105</v>
      </c>
      <c r="T551" s="187">
        <v>93105</v>
      </c>
      <c r="U551" s="78">
        <v>57262</v>
      </c>
      <c r="V551" s="78">
        <v>28516</v>
      </c>
      <c r="W551" s="78">
        <v>28593</v>
      </c>
      <c r="X551" s="78">
        <v>28669</v>
      </c>
      <c r="Y551" s="78">
        <v>34398</v>
      </c>
      <c r="Z551" s="78">
        <v>5729</v>
      </c>
      <c r="AA551" s="78">
        <v>0</v>
      </c>
      <c r="AB551" s="187">
        <v>3996</v>
      </c>
      <c r="AC551" s="187">
        <v>3996</v>
      </c>
      <c r="AD551" s="187">
        <v>0</v>
      </c>
      <c r="AE551" s="78">
        <v>430750</v>
      </c>
      <c r="AF551" s="78">
        <v>5909</v>
      </c>
      <c r="AG551" s="104">
        <v>0</v>
      </c>
      <c r="AH551" s="104">
        <v>0</v>
      </c>
      <c r="AI551" s="104">
        <v>0</v>
      </c>
      <c r="AJ551" s="104">
        <v>5909</v>
      </c>
      <c r="AK551" s="104">
        <v>0</v>
      </c>
      <c r="AL551" s="104">
        <v>0</v>
      </c>
      <c r="AM551" s="104">
        <f t="shared" si="8"/>
        <v>5909</v>
      </c>
      <c r="AN551" s="104">
        <v>0</v>
      </c>
      <c r="AO551" s="104">
        <v>0</v>
      </c>
      <c r="AP551" s="104">
        <v>46838</v>
      </c>
      <c r="AQ551" s="104">
        <v>0</v>
      </c>
      <c r="AR551" s="189">
        <v>46838</v>
      </c>
      <c r="AS551" s="189">
        <v>1169525</v>
      </c>
      <c r="AT551" s="189">
        <v>472890</v>
      </c>
      <c r="AU551" s="189">
        <v>472890</v>
      </c>
    </row>
    <row r="552" spans="1:47" x14ac:dyDescent="0.2">
      <c r="A552" s="96" t="s">
        <v>1612</v>
      </c>
      <c r="B552" t="s">
        <v>1555</v>
      </c>
      <c r="C552" t="s">
        <v>1613</v>
      </c>
      <c r="D552" s="77">
        <v>11233</v>
      </c>
      <c r="E552" s="77">
        <v>0</v>
      </c>
      <c r="F552" s="77">
        <v>0</v>
      </c>
      <c r="G552" s="77">
        <v>128988</v>
      </c>
      <c r="H552" s="77">
        <v>128988</v>
      </c>
      <c r="I552" s="77">
        <v>0</v>
      </c>
      <c r="J552" s="77">
        <v>0</v>
      </c>
      <c r="K552" s="77">
        <v>0</v>
      </c>
      <c r="L552" s="77">
        <v>236630</v>
      </c>
      <c r="M552" s="77">
        <v>143450</v>
      </c>
      <c r="N552" s="77">
        <v>194000</v>
      </c>
      <c r="O552" s="77">
        <v>42630</v>
      </c>
      <c r="P552" s="77">
        <v>73020</v>
      </c>
      <c r="Q552" s="77">
        <v>30390</v>
      </c>
      <c r="R552" s="77">
        <v>0</v>
      </c>
      <c r="S552" s="188">
        <v>81780</v>
      </c>
      <c r="T552" s="188">
        <v>81780</v>
      </c>
      <c r="U552" s="77">
        <v>24527</v>
      </c>
      <c r="V552" s="77">
        <v>11936</v>
      </c>
      <c r="W552" s="77">
        <v>12039</v>
      </c>
      <c r="X552" s="77">
        <v>12488</v>
      </c>
      <c r="Y552" s="77">
        <v>13149</v>
      </c>
      <c r="Z552" s="77">
        <v>2544</v>
      </c>
      <c r="AA552" s="77">
        <v>0</v>
      </c>
      <c r="AB552" s="77">
        <v>0</v>
      </c>
      <c r="AC552" s="188">
        <v>4914</v>
      </c>
      <c r="AD552" s="188">
        <v>0</v>
      </c>
      <c r="AE552" s="77">
        <v>175900</v>
      </c>
      <c r="AF552" s="77">
        <v>2949</v>
      </c>
      <c r="AG552" s="27">
        <v>0</v>
      </c>
      <c r="AH552" s="27">
        <v>0</v>
      </c>
      <c r="AI552" s="27">
        <v>0</v>
      </c>
      <c r="AJ552" s="27">
        <v>2949</v>
      </c>
      <c r="AK552" s="27">
        <v>0</v>
      </c>
      <c r="AL552" s="27">
        <v>0</v>
      </c>
      <c r="AM552" s="27">
        <f t="shared" si="8"/>
        <v>2949</v>
      </c>
      <c r="AN552" s="27">
        <v>0</v>
      </c>
      <c r="AO552" s="27">
        <v>0</v>
      </c>
      <c r="AP552" s="27">
        <v>21865</v>
      </c>
      <c r="AQ552" s="27">
        <v>21865</v>
      </c>
      <c r="AR552" s="27">
        <v>0</v>
      </c>
      <c r="AS552" s="190">
        <v>539384</v>
      </c>
      <c r="AT552" s="190">
        <v>208478</v>
      </c>
      <c r="AU552" s="190">
        <v>208478</v>
      </c>
    </row>
    <row r="553" spans="1:47" x14ac:dyDescent="0.2">
      <c r="A553" s="96" t="s">
        <v>1614</v>
      </c>
      <c r="B553" t="s">
        <v>1555</v>
      </c>
      <c r="C553" t="s">
        <v>1615</v>
      </c>
      <c r="D553" s="78">
        <v>11234</v>
      </c>
      <c r="E553" s="78">
        <v>0</v>
      </c>
      <c r="F553" s="82">
        <v>0</v>
      </c>
      <c r="G553" s="78">
        <v>140591</v>
      </c>
      <c r="H553" s="78">
        <v>0</v>
      </c>
      <c r="I553" s="78">
        <v>140591</v>
      </c>
      <c r="J553" s="78">
        <v>140591</v>
      </c>
      <c r="K553" s="78">
        <v>0</v>
      </c>
      <c r="L553" s="78">
        <v>343285</v>
      </c>
      <c r="M553" s="78">
        <v>202820</v>
      </c>
      <c r="N553" s="78">
        <v>343285</v>
      </c>
      <c r="O553" s="78">
        <v>0</v>
      </c>
      <c r="P553" s="78">
        <v>27740</v>
      </c>
      <c r="Q553" s="78">
        <v>27740</v>
      </c>
      <c r="R553" s="78">
        <v>0</v>
      </c>
      <c r="S553" s="187">
        <v>61145</v>
      </c>
      <c r="T553" s="187">
        <v>61145</v>
      </c>
      <c r="U553" s="78">
        <v>35865</v>
      </c>
      <c r="V553" s="78">
        <v>16770</v>
      </c>
      <c r="W553" s="78">
        <v>35865</v>
      </c>
      <c r="X553" s="78">
        <v>0</v>
      </c>
      <c r="Y553" s="78">
        <v>2283</v>
      </c>
      <c r="Z553" s="78">
        <v>2283</v>
      </c>
      <c r="AA553" s="78">
        <v>0</v>
      </c>
      <c r="AB553" s="187">
        <v>3123</v>
      </c>
      <c r="AC553" s="187">
        <v>3123</v>
      </c>
      <c r="AD553" s="187">
        <v>0</v>
      </c>
      <c r="AE553" s="78">
        <v>234740</v>
      </c>
      <c r="AF553" s="78">
        <v>4149</v>
      </c>
      <c r="AG553" s="104">
        <v>0</v>
      </c>
      <c r="AH553" s="104">
        <v>0</v>
      </c>
      <c r="AI553" s="104">
        <v>0</v>
      </c>
      <c r="AJ553" s="104">
        <v>4149</v>
      </c>
      <c r="AK553" s="104">
        <v>0</v>
      </c>
      <c r="AL553" s="104">
        <v>0</v>
      </c>
      <c r="AM553" s="104">
        <f t="shared" si="8"/>
        <v>4149</v>
      </c>
      <c r="AN553" s="104">
        <v>0</v>
      </c>
      <c r="AO553" s="104">
        <v>0</v>
      </c>
      <c r="AP553" s="104">
        <v>23811</v>
      </c>
      <c r="AQ553" s="104">
        <v>0</v>
      </c>
      <c r="AR553" s="189">
        <v>23811</v>
      </c>
      <c r="AS553" s="189">
        <v>592827</v>
      </c>
      <c r="AT553" s="189">
        <v>238974</v>
      </c>
      <c r="AU553" s="189">
        <v>0</v>
      </c>
    </row>
    <row r="554" spans="1:47" x14ac:dyDescent="0.2">
      <c r="A554" s="96" t="s">
        <v>1616</v>
      </c>
      <c r="B554" t="s">
        <v>1555</v>
      </c>
      <c r="C554" t="s">
        <v>1617</v>
      </c>
      <c r="D554" s="77">
        <v>11235</v>
      </c>
      <c r="E554" s="77">
        <v>0</v>
      </c>
      <c r="F554" s="77">
        <v>0</v>
      </c>
      <c r="G554" s="77">
        <v>198699</v>
      </c>
      <c r="H554" s="77">
        <v>0</v>
      </c>
      <c r="I554" s="77">
        <v>198699</v>
      </c>
      <c r="J554" s="77">
        <v>198699</v>
      </c>
      <c r="K554" s="77">
        <v>0</v>
      </c>
      <c r="L554" s="77">
        <v>419820</v>
      </c>
      <c r="M554" s="77">
        <v>254600</v>
      </c>
      <c r="N554" s="77">
        <v>384000</v>
      </c>
      <c r="O554" s="77">
        <v>35820</v>
      </c>
      <c r="P554" s="77">
        <v>75040</v>
      </c>
      <c r="Q554" s="77">
        <v>39220</v>
      </c>
      <c r="R554" s="77">
        <v>0</v>
      </c>
      <c r="S554" s="188">
        <v>127940</v>
      </c>
      <c r="T554" s="188">
        <v>127940</v>
      </c>
      <c r="U554" s="77">
        <v>43493</v>
      </c>
      <c r="V554" s="77">
        <v>21080</v>
      </c>
      <c r="W554" s="77">
        <v>42609</v>
      </c>
      <c r="X554" s="77">
        <v>884</v>
      </c>
      <c r="Y554" s="77">
        <v>4177</v>
      </c>
      <c r="Z554" s="77">
        <v>3293</v>
      </c>
      <c r="AA554" s="77">
        <v>0</v>
      </c>
      <c r="AB554" s="188">
        <v>9041</v>
      </c>
      <c r="AC554" s="188">
        <v>9041</v>
      </c>
      <c r="AD554" s="188">
        <v>0</v>
      </c>
      <c r="AE554" s="77">
        <v>323060</v>
      </c>
      <c r="AF554" s="77">
        <v>4869</v>
      </c>
      <c r="AG554" s="27">
        <v>0</v>
      </c>
      <c r="AH554" s="27">
        <v>0</v>
      </c>
      <c r="AI554" s="27">
        <v>0</v>
      </c>
      <c r="AJ554" s="27">
        <v>4869</v>
      </c>
      <c r="AK554" s="27">
        <v>0</v>
      </c>
      <c r="AL554" s="27">
        <v>0</v>
      </c>
      <c r="AM554" s="27">
        <f t="shared" si="8"/>
        <v>4869</v>
      </c>
      <c r="AN554" s="27">
        <v>0</v>
      </c>
      <c r="AO554" s="27">
        <v>0</v>
      </c>
      <c r="AP554" s="27">
        <v>33684</v>
      </c>
      <c r="AQ554" s="27">
        <v>0</v>
      </c>
      <c r="AR554" s="190">
        <v>33684</v>
      </c>
      <c r="AS554" s="190">
        <v>836440</v>
      </c>
      <c r="AT554" s="190">
        <v>334920</v>
      </c>
      <c r="AU554" s="190">
        <v>334920</v>
      </c>
    </row>
    <row r="555" spans="1:47" x14ac:dyDescent="0.2">
      <c r="A555" s="96" t="s">
        <v>1618</v>
      </c>
      <c r="B555" t="s">
        <v>1555</v>
      </c>
      <c r="C555" t="s">
        <v>1619</v>
      </c>
      <c r="D555" s="78">
        <v>11237</v>
      </c>
      <c r="E555" s="78">
        <v>0</v>
      </c>
      <c r="F555" s="82">
        <v>0</v>
      </c>
      <c r="G555" s="78">
        <v>246288</v>
      </c>
      <c r="H555" s="78">
        <v>246288</v>
      </c>
      <c r="I555" s="78">
        <v>0</v>
      </c>
      <c r="J555" s="78">
        <v>0</v>
      </c>
      <c r="K555" s="78">
        <v>0</v>
      </c>
      <c r="L555" s="78">
        <v>559125</v>
      </c>
      <c r="M555" s="78">
        <v>354760</v>
      </c>
      <c r="N555" s="78">
        <v>559125</v>
      </c>
      <c r="O555" s="78">
        <v>0</v>
      </c>
      <c r="P555" s="78">
        <v>69120</v>
      </c>
      <c r="Q555" s="78">
        <v>69120</v>
      </c>
      <c r="R555" s="78">
        <v>0</v>
      </c>
      <c r="S555" s="187">
        <v>86915</v>
      </c>
      <c r="T555" s="187">
        <v>86915</v>
      </c>
      <c r="U555" s="78">
        <v>56833</v>
      </c>
      <c r="V555" s="78">
        <v>29203</v>
      </c>
      <c r="W555" s="78">
        <v>56833</v>
      </c>
      <c r="X555" s="78">
        <v>0</v>
      </c>
      <c r="Y555" s="78">
        <v>5785</v>
      </c>
      <c r="Z555" s="78">
        <v>5785</v>
      </c>
      <c r="AA555" s="78">
        <v>0</v>
      </c>
      <c r="AB555" s="78">
        <v>0</v>
      </c>
      <c r="AC555" s="187">
        <v>4479</v>
      </c>
      <c r="AD555" s="187">
        <v>0</v>
      </c>
      <c r="AE555" s="78">
        <v>431600</v>
      </c>
      <c r="AF555" s="78">
        <v>5749</v>
      </c>
      <c r="AG555" s="104">
        <v>0</v>
      </c>
      <c r="AH555" s="104">
        <v>0</v>
      </c>
      <c r="AI555" s="104">
        <v>0</v>
      </c>
      <c r="AJ555" s="104">
        <v>5749</v>
      </c>
      <c r="AK555" s="104">
        <v>0</v>
      </c>
      <c r="AL555" s="104">
        <v>0</v>
      </c>
      <c r="AM555" s="104">
        <f t="shared" si="8"/>
        <v>5749</v>
      </c>
      <c r="AN555" s="104">
        <v>0</v>
      </c>
      <c r="AO555" s="104">
        <v>0</v>
      </c>
      <c r="AP555" s="104">
        <v>41851</v>
      </c>
      <c r="AQ555" s="104">
        <v>0</v>
      </c>
      <c r="AR555" s="189">
        <v>41851</v>
      </c>
      <c r="AS555" s="189">
        <v>1061895</v>
      </c>
      <c r="AT555" s="189">
        <v>437082</v>
      </c>
      <c r="AU555" s="189">
        <v>283181</v>
      </c>
    </row>
    <row r="556" spans="1:47" x14ac:dyDescent="0.2">
      <c r="A556" s="96" t="s">
        <v>1620</v>
      </c>
      <c r="B556" t="s">
        <v>1555</v>
      </c>
      <c r="C556" t="s">
        <v>1621</v>
      </c>
      <c r="D556" s="77">
        <v>11238</v>
      </c>
      <c r="E556" s="77">
        <v>0</v>
      </c>
      <c r="F556" s="77">
        <v>0</v>
      </c>
      <c r="G556" s="77">
        <v>124248</v>
      </c>
      <c r="H556" s="77">
        <v>4906</v>
      </c>
      <c r="I556" s="77">
        <v>119342</v>
      </c>
      <c r="J556" s="77">
        <v>119342</v>
      </c>
      <c r="K556" s="77">
        <v>0</v>
      </c>
      <c r="L556" s="77">
        <v>214370</v>
      </c>
      <c r="M556" s="77">
        <v>126780</v>
      </c>
      <c r="N556" s="77">
        <v>190000</v>
      </c>
      <c r="O556" s="77">
        <v>24370</v>
      </c>
      <c r="P556" s="77">
        <v>53640</v>
      </c>
      <c r="Q556" s="77">
        <v>29270</v>
      </c>
      <c r="R556" s="77">
        <v>0</v>
      </c>
      <c r="S556" s="188">
        <v>92130</v>
      </c>
      <c r="T556" s="188">
        <v>92130</v>
      </c>
      <c r="U556" s="77">
        <v>22356</v>
      </c>
      <c r="V556" s="77">
        <v>10530</v>
      </c>
      <c r="W556" s="77">
        <v>12538</v>
      </c>
      <c r="X556" s="77">
        <v>9818</v>
      </c>
      <c r="Y556" s="77">
        <v>12234</v>
      </c>
      <c r="Z556" s="77">
        <v>2416</v>
      </c>
      <c r="AA556" s="77">
        <v>0</v>
      </c>
      <c r="AB556" s="188">
        <v>8043</v>
      </c>
      <c r="AC556" s="188">
        <v>8043</v>
      </c>
      <c r="AD556" s="188">
        <v>0</v>
      </c>
      <c r="AE556" s="77">
        <v>156740</v>
      </c>
      <c r="AF556" s="77">
        <v>2709</v>
      </c>
      <c r="AG556" s="27">
        <v>0</v>
      </c>
      <c r="AH556" s="27">
        <v>0</v>
      </c>
      <c r="AI556" s="27">
        <v>0</v>
      </c>
      <c r="AJ556" s="27">
        <v>2709</v>
      </c>
      <c r="AK556" s="27">
        <v>0</v>
      </c>
      <c r="AL556" s="27">
        <v>0</v>
      </c>
      <c r="AM556" s="27">
        <f t="shared" si="8"/>
        <v>2709</v>
      </c>
      <c r="AN556" s="27">
        <v>0</v>
      </c>
      <c r="AO556" s="27">
        <v>0</v>
      </c>
      <c r="AP556" s="27">
        <v>21042</v>
      </c>
      <c r="AQ556" s="27">
        <v>21042</v>
      </c>
      <c r="AR556" s="27">
        <v>0</v>
      </c>
      <c r="AS556" s="190">
        <v>520273</v>
      </c>
      <c r="AT556" s="190">
        <v>199419</v>
      </c>
      <c r="AU556" s="190">
        <v>114288</v>
      </c>
    </row>
    <row r="557" spans="1:47" x14ac:dyDescent="0.2">
      <c r="A557" s="96" t="s">
        <v>1622</v>
      </c>
      <c r="B557" t="s">
        <v>1555</v>
      </c>
      <c r="C557" t="s">
        <v>1623</v>
      </c>
      <c r="D557" s="78">
        <v>11239</v>
      </c>
      <c r="E557" s="78">
        <v>0</v>
      </c>
      <c r="F557" s="82">
        <v>0</v>
      </c>
      <c r="G557" s="78">
        <v>185563</v>
      </c>
      <c r="H557" s="78">
        <v>0</v>
      </c>
      <c r="I557" s="78">
        <v>185563</v>
      </c>
      <c r="J557" s="78">
        <v>185563</v>
      </c>
      <c r="K557" s="78">
        <v>0</v>
      </c>
      <c r="L557" s="78">
        <v>403040</v>
      </c>
      <c r="M557" s="78">
        <v>262740</v>
      </c>
      <c r="N557" s="78">
        <v>403040</v>
      </c>
      <c r="O557" s="78">
        <v>0</v>
      </c>
      <c r="P557" s="78">
        <v>39720</v>
      </c>
      <c r="Q557" s="78">
        <v>39720</v>
      </c>
      <c r="R557" s="78">
        <v>0</v>
      </c>
      <c r="S557" s="187">
        <v>156170</v>
      </c>
      <c r="T557" s="187">
        <v>156170</v>
      </c>
      <c r="U557" s="78">
        <v>40646</v>
      </c>
      <c r="V557" s="78">
        <v>21743</v>
      </c>
      <c r="W557" s="78">
        <v>10083</v>
      </c>
      <c r="X557" s="78">
        <v>30563</v>
      </c>
      <c r="Y557" s="78">
        <v>33870</v>
      </c>
      <c r="Z557" s="78">
        <v>3307</v>
      </c>
      <c r="AA557" s="78">
        <v>0</v>
      </c>
      <c r="AB557" s="187">
        <v>3260</v>
      </c>
      <c r="AC557" s="187">
        <v>12465</v>
      </c>
      <c r="AD557" s="187">
        <v>0</v>
      </c>
      <c r="AE557" s="78">
        <v>307900</v>
      </c>
      <c r="AF557" s="78">
        <v>4389</v>
      </c>
      <c r="AG557" s="104">
        <v>0</v>
      </c>
      <c r="AH557" s="104">
        <v>0</v>
      </c>
      <c r="AI557" s="104">
        <v>0</v>
      </c>
      <c r="AJ557" s="104">
        <v>4389</v>
      </c>
      <c r="AK557" s="104">
        <v>0</v>
      </c>
      <c r="AL557" s="104">
        <v>0</v>
      </c>
      <c r="AM557" s="104">
        <f t="shared" si="8"/>
        <v>4389</v>
      </c>
      <c r="AN557" s="104">
        <v>0</v>
      </c>
      <c r="AO557" s="104">
        <v>0</v>
      </c>
      <c r="AP557" s="104">
        <v>31417</v>
      </c>
      <c r="AQ557" s="104">
        <v>0</v>
      </c>
      <c r="AR557" s="189">
        <v>31417</v>
      </c>
      <c r="AS557" s="189">
        <v>781034</v>
      </c>
      <c r="AT557" s="189">
        <v>311807</v>
      </c>
      <c r="AU557" s="189">
        <v>311807</v>
      </c>
    </row>
    <row r="558" spans="1:47" x14ac:dyDescent="0.2">
      <c r="A558" s="96" t="s">
        <v>1624</v>
      </c>
      <c r="B558" t="s">
        <v>1555</v>
      </c>
      <c r="C558" t="s">
        <v>1625</v>
      </c>
      <c r="D558" s="77">
        <v>11240</v>
      </c>
      <c r="E558" s="77">
        <v>0</v>
      </c>
      <c r="F558" s="77">
        <v>0</v>
      </c>
      <c r="G558" s="77">
        <v>111442</v>
      </c>
      <c r="H558" s="77">
        <v>0</v>
      </c>
      <c r="I558" s="77">
        <v>111442</v>
      </c>
      <c r="J558" s="77">
        <v>111442</v>
      </c>
      <c r="K558" s="77">
        <v>0</v>
      </c>
      <c r="L558" s="77">
        <v>191880</v>
      </c>
      <c r="M558" s="77">
        <v>124140</v>
      </c>
      <c r="N558" s="77">
        <v>179000</v>
      </c>
      <c r="O558" s="77">
        <v>12880</v>
      </c>
      <c r="P558" s="77">
        <v>53110</v>
      </c>
      <c r="Q558" s="77">
        <v>40230</v>
      </c>
      <c r="R558" s="77">
        <v>0</v>
      </c>
      <c r="S558" s="188">
        <v>39900</v>
      </c>
      <c r="T558" s="188">
        <v>39900</v>
      </c>
      <c r="U558" s="77">
        <v>19403</v>
      </c>
      <c r="V558" s="77">
        <v>10313</v>
      </c>
      <c r="W558" s="77">
        <v>14637</v>
      </c>
      <c r="X558" s="77">
        <v>4766</v>
      </c>
      <c r="Y558" s="77">
        <v>8084</v>
      </c>
      <c r="Z558" s="77">
        <v>3318</v>
      </c>
      <c r="AA558" s="77">
        <v>0</v>
      </c>
      <c r="AB558" s="188">
        <v>2640</v>
      </c>
      <c r="AC558" s="188">
        <v>2640</v>
      </c>
      <c r="AD558" s="188">
        <v>0</v>
      </c>
      <c r="AE558" s="77">
        <v>166010</v>
      </c>
      <c r="AF558" s="77">
        <v>2469</v>
      </c>
      <c r="AG558" s="27">
        <v>0</v>
      </c>
      <c r="AH558" s="27">
        <v>0</v>
      </c>
      <c r="AI558" s="27">
        <v>0</v>
      </c>
      <c r="AJ558" s="27">
        <v>2469</v>
      </c>
      <c r="AK558" s="27">
        <v>0</v>
      </c>
      <c r="AL558" s="27">
        <v>0</v>
      </c>
      <c r="AM558" s="27">
        <f t="shared" si="8"/>
        <v>2469</v>
      </c>
      <c r="AN558" s="27">
        <v>0</v>
      </c>
      <c r="AO558" s="27">
        <v>0</v>
      </c>
      <c r="AP558" s="27">
        <v>18849</v>
      </c>
      <c r="AQ558" s="27">
        <v>18849</v>
      </c>
      <c r="AR558" s="27">
        <v>0</v>
      </c>
      <c r="AS558" s="190">
        <v>462535</v>
      </c>
      <c r="AT558" s="190">
        <v>164608</v>
      </c>
      <c r="AU558" s="190">
        <v>29000</v>
      </c>
    </row>
    <row r="559" spans="1:47" x14ac:dyDescent="0.2">
      <c r="A559" s="96" t="s">
        <v>1626</v>
      </c>
      <c r="B559" t="s">
        <v>1555</v>
      </c>
      <c r="C559" t="s">
        <v>1627</v>
      </c>
      <c r="D559" s="78">
        <v>11241</v>
      </c>
      <c r="E559" s="78">
        <v>0</v>
      </c>
      <c r="F559" s="82">
        <v>0</v>
      </c>
      <c r="G559" s="78">
        <v>126364</v>
      </c>
      <c r="H559" s="78">
        <v>126364</v>
      </c>
      <c r="I559" s="78">
        <v>0</v>
      </c>
      <c r="J559" s="78">
        <v>0</v>
      </c>
      <c r="K559" s="78">
        <v>0</v>
      </c>
      <c r="L559" s="78">
        <v>258515</v>
      </c>
      <c r="M559" s="78">
        <v>158130</v>
      </c>
      <c r="N559" s="78">
        <v>258515</v>
      </c>
      <c r="O559" s="78">
        <v>0</v>
      </c>
      <c r="P559" s="78">
        <v>31330</v>
      </c>
      <c r="Q559" s="78">
        <v>31330</v>
      </c>
      <c r="R559" s="78">
        <v>0</v>
      </c>
      <c r="S559" s="187">
        <v>101935</v>
      </c>
      <c r="T559" s="187">
        <v>101935</v>
      </c>
      <c r="U559" s="78">
        <v>26679</v>
      </c>
      <c r="V559" s="78">
        <v>13113</v>
      </c>
      <c r="W559" s="78">
        <v>26679</v>
      </c>
      <c r="X559" s="78">
        <v>0</v>
      </c>
      <c r="Y559" s="78">
        <v>2575</v>
      </c>
      <c r="Z559" s="78">
        <v>2575</v>
      </c>
      <c r="AA559" s="78">
        <v>0</v>
      </c>
      <c r="AB559" s="187">
        <v>7821</v>
      </c>
      <c r="AC559" s="187">
        <v>7821</v>
      </c>
      <c r="AD559" s="187">
        <v>0</v>
      </c>
      <c r="AE559" s="78">
        <v>195050</v>
      </c>
      <c r="AF559" s="78">
        <v>3189</v>
      </c>
      <c r="AG559" s="104">
        <v>0</v>
      </c>
      <c r="AH559" s="104">
        <v>0</v>
      </c>
      <c r="AI559" s="104">
        <v>0</v>
      </c>
      <c r="AJ559" s="104">
        <v>3189</v>
      </c>
      <c r="AK559" s="104">
        <v>0</v>
      </c>
      <c r="AL559" s="104">
        <v>0</v>
      </c>
      <c r="AM559" s="104">
        <f t="shared" si="8"/>
        <v>3189</v>
      </c>
      <c r="AN559" s="104">
        <v>0</v>
      </c>
      <c r="AO559" s="104">
        <v>0</v>
      </c>
      <c r="AP559" s="104">
        <v>21443</v>
      </c>
      <c r="AQ559" s="104">
        <v>21443</v>
      </c>
      <c r="AR559" s="104">
        <v>0</v>
      </c>
      <c r="AS559" s="189">
        <v>533496</v>
      </c>
      <c r="AT559" s="189">
        <v>213320</v>
      </c>
      <c r="AU559" s="189">
        <v>213320</v>
      </c>
    </row>
    <row r="560" spans="1:47" x14ac:dyDescent="0.2">
      <c r="A560" s="96" t="s">
        <v>1628</v>
      </c>
      <c r="B560" t="s">
        <v>1555</v>
      </c>
      <c r="C560" t="s">
        <v>1629</v>
      </c>
      <c r="D560" s="77">
        <v>11242</v>
      </c>
      <c r="E560" s="77">
        <v>0</v>
      </c>
      <c r="F560" s="77">
        <v>0</v>
      </c>
      <c r="G560" s="77">
        <v>103269</v>
      </c>
      <c r="H560" s="77">
        <v>0</v>
      </c>
      <c r="I560" s="77">
        <v>103269</v>
      </c>
      <c r="J560" s="77">
        <v>103269</v>
      </c>
      <c r="K560" s="77">
        <v>0</v>
      </c>
      <c r="L560" s="77">
        <v>201970</v>
      </c>
      <c r="M560" s="77">
        <v>126140</v>
      </c>
      <c r="N560" s="77">
        <v>171000</v>
      </c>
      <c r="O560" s="77">
        <v>30970</v>
      </c>
      <c r="P560" s="77">
        <v>58230</v>
      </c>
      <c r="Q560" s="77">
        <v>27260</v>
      </c>
      <c r="R560" s="77">
        <v>0</v>
      </c>
      <c r="S560" s="188">
        <v>59080</v>
      </c>
      <c r="T560" s="188">
        <v>59080</v>
      </c>
      <c r="U560" s="77">
        <v>20602</v>
      </c>
      <c r="V560" s="77">
        <v>10393</v>
      </c>
      <c r="W560" s="77">
        <v>9648</v>
      </c>
      <c r="X560" s="77">
        <v>10954</v>
      </c>
      <c r="Y560" s="77">
        <v>11334</v>
      </c>
      <c r="Z560" s="77">
        <v>2272</v>
      </c>
      <c r="AA560" s="77">
        <v>0</v>
      </c>
      <c r="AB560" s="77">
        <v>0</v>
      </c>
      <c r="AC560" s="188">
        <v>3658</v>
      </c>
      <c r="AD560" s="188">
        <v>0</v>
      </c>
      <c r="AE560" s="77">
        <v>153770</v>
      </c>
      <c r="AF560" s="77">
        <v>2469</v>
      </c>
      <c r="AG560" s="27">
        <v>0</v>
      </c>
      <c r="AH560" s="27">
        <v>0</v>
      </c>
      <c r="AI560" s="27">
        <v>0</v>
      </c>
      <c r="AJ560" s="27">
        <v>2469</v>
      </c>
      <c r="AK560" s="27">
        <v>0</v>
      </c>
      <c r="AL560" s="27">
        <v>0</v>
      </c>
      <c r="AM560" s="27">
        <f t="shared" si="8"/>
        <v>2469</v>
      </c>
      <c r="AN560" s="27">
        <v>0</v>
      </c>
      <c r="AO560" s="27">
        <v>0</v>
      </c>
      <c r="AP560" s="27">
        <v>17534</v>
      </c>
      <c r="AQ560" s="27">
        <v>0</v>
      </c>
      <c r="AR560" s="190">
        <v>17534</v>
      </c>
      <c r="AS560" s="190">
        <v>434123</v>
      </c>
      <c r="AT560" s="190">
        <v>173238</v>
      </c>
      <c r="AU560" s="190">
        <v>173238</v>
      </c>
    </row>
    <row r="561" spans="1:47" x14ac:dyDescent="0.2">
      <c r="A561" s="96" t="s">
        <v>1630</v>
      </c>
      <c r="B561" t="s">
        <v>1555</v>
      </c>
      <c r="C561" t="s">
        <v>1631</v>
      </c>
      <c r="D561" s="78">
        <v>11243</v>
      </c>
      <c r="E561" s="78">
        <v>0</v>
      </c>
      <c r="F561" s="82">
        <v>0</v>
      </c>
      <c r="G561" s="78">
        <v>133961</v>
      </c>
      <c r="H561" s="78">
        <v>133961</v>
      </c>
      <c r="I561" s="78">
        <v>0</v>
      </c>
      <c r="J561" s="78">
        <v>0</v>
      </c>
      <c r="K561" s="78">
        <v>0</v>
      </c>
      <c r="L561" s="78">
        <v>243490</v>
      </c>
      <c r="M561" s="78">
        <v>139190</v>
      </c>
      <c r="N561" s="78">
        <v>243490</v>
      </c>
      <c r="O561" s="78">
        <v>0</v>
      </c>
      <c r="P561" s="78">
        <v>18530</v>
      </c>
      <c r="Q561" s="78">
        <v>18530</v>
      </c>
      <c r="R561" s="78">
        <v>0</v>
      </c>
      <c r="S561" s="187">
        <v>98410</v>
      </c>
      <c r="T561" s="187">
        <v>98410</v>
      </c>
      <c r="U561" s="78">
        <v>25578</v>
      </c>
      <c r="V561" s="78">
        <v>11463</v>
      </c>
      <c r="W561" s="78">
        <v>24903</v>
      </c>
      <c r="X561" s="78">
        <v>675</v>
      </c>
      <c r="Y561" s="78">
        <v>2280</v>
      </c>
      <c r="Z561" s="78">
        <v>1605</v>
      </c>
      <c r="AA561" s="78">
        <v>0</v>
      </c>
      <c r="AB561" s="187">
        <v>7099</v>
      </c>
      <c r="AC561" s="187">
        <v>7099</v>
      </c>
      <c r="AD561" s="187">
        <v>0</v>
      </c>
      <c r="AE561" s="78">
        <v>158330</v>
      </c>
      <c r="AF561" s="78">
        <v>3189</v>
      </c>
      <c r="AG561" s="104">
        <v>0</v>
      </c>
      <c r="AH561" s="104">
        <v>0</v>
      </c>
      <c r="AI561" s="104">
        <v>0</v>
      </c>
      <c r="AJ561" s="104">
        <v>3189</v>
      </c>
      <c r="AK561" s="104">
        <v>0</v>
      </c>
      <c r="AL561" s="104">
        <v>0</v>
      </c>
      <c r="AM561" s="104">
        <f t="shared" si="8"/>
        <v>3189</v>
      </c>
      <c r="AN561" s="104">
        <v>0</v>
      </c>
      <c r="AO561" s="104">
        <v>0</v>
      </c>
      <c r="AP561" s="104">
        <v>22694</v>
      </c>
      <c r="AQ561" s="104">
        <v>0</v>
      </c>
      <c r="AR561" s="189">
        <v>22694</v>
      </c>
      <c r="AS561" s="189">
        <v>562508</v>
      </c>
      <c r="AT561" s="189">
        <v>227203</v>
      </c>
      <c r="AU561" s="189">
        <v>227203</v>
      </c>
    </row>
    <row r="562" spans="1:47" x14ac:dyDescent="0.2">
      <c r="A562" s="96" t="s">
        <v>1632</v>
      </c>
      <c r="B562" t="s">
        <v>1555</v>
      </c>
      <c r="C562" t="s">
        <v>1633</v>
      </c>
      <c r="D562" s="77">
        <v>11245</v>
      </c>
      <c r="E562" s="77">
        <v>0</v>
      </c>
      <c r="F562" s="77">
        <v>0</v>
      </c>
      <c r="G562" s="77">
        <v>205158</v>
      </c>
      <c r="H562" s="77">
        <v>85000</v>
      </c>
      <c r="I562" s="77">
        <v>120158</v>
      </c>
      <c r="J562" s="77">
        <v>120158</v>
      </c>
      <c r="K562" s="77">
        <v>0</v>
      </c>
      <c r="L562" s="77">
        <v>441700</v>
      </c>
      <c r="M562" s="77">
        <v>278410</v>
      </c>
      <c r="N562" s="77">
        <v>441700</v>
      </c>
      <c r="O562" s="77">
        <v>0</v>
      </c>
      <c r="P562" s="77">
        <v>41610</v>
      </c>
      <c r="Q562" s="77">
        <v>41610</v>
      </c>
      <c r="R562" s="77">
        <v>0</v>
      </c>
      <c r="S562" s="188">
        <v>191180</v>
      </c>
      <c r="T562" s="188">
        <v>191180</v>
      </c>
      <c r="U562" s="77">
        <v>45155</v>
      </c>
      <c r="V562" s="77">
        <v>23078</v>
      </c>
      <c r="W562" s="77">
        <v>32080</v>
      </c>
      <c r="X562" s="77">
        <v>13075</v>
      </c>
      <c r="Y562" s="77">
        <v>16560</v>
      </c>
      <c r="Z562" s="77">
        <v>3485</v>
      </c>
      <c r="AA562" s="77">
        <v>0</v>
      </c>
      <c r="AB562" s="188">
        <v>14033</v>
      </c>
      <c r="AC562" s="188">
        <v>14033</v>
      </c>
      <c r="AD562" s="188">
        <v>0</v>
      </c>
      <c r="AE562" s="77">
        <v>348040</v>
      </c>
      <c r="AF562" s="77">
        <v>4869</v>
      </c>
      <c r="AG562" s="27">
        <v>0</v>
      </c>
      <c r="AH562" s="27">
        <v>0</v>
      </c>
      <c r="AI562" s="27">
        <v>0</v>
      </c>
      <c r="AJ562" s="27">
        <v>4869</v>
      </c>
      <c r="AK562" s="27">
        <v>0</v>
      </c>
      <c r="AL562" s="27">
        <v>0</v>
      </c>
      <c r="AM562" s="27">
        <f t="shared" si="8"/>
        <v>4869</v>
      </c>
      <c r="AN562" s="27">
        <v>0</v>
      </c>
      <c r="AO562" s="27">
        <v>0</v>
      </c>
      <c r="AP562" s="27">
        <v>34703</v>
      </c>
      <c r="AQ562" s="27">
        <v>0</v>
      </c>
      <c r="AR562" s="190">
        <v>34703</v>
      </c>
      <c r="AS562" s="190">
        <v>861925</v>
      </c>
      <c r="AT562" s="190">
        <v>342247</v>
      </c>
      <c r="AU562" s="190">
        <v>342247</v>
      </c>
    </row>
    <row r="563" spans="1:47" x14ac:dyDescent="0.2">
      <c r="A563" s="96" t="s">
        <v>1634</v>
      </c>
      <c r="B563" t="s">
        <v>1555</v>
      </c>
      <c r="C563" t="s">
        <v>1635</v>
      </c>
      <c r="D563" s="78">
        <v>11246</v>
      </c>
      <c r="E563" s="78">
        <v>0</v>
      </c>
      <c r="F563" s="82">
        <v>0</v>
      </c>
      <c r="G563" s="78">
        <v>100614</v>
      </c>
      <c r="H563" s="78">
        <v>76614</v>
      </c>
      <c r="I563" s="78">
        <v>24000</v>
      </c>
      <c r="J563" s="78">
        <v>24000</v>
      </c>
      <c r="K563" s="78">
        <v>0</v>
      </c>
      <c r="L563" s="78">
        <v>165225</v>
      </c>
      <c r="M563" s="78">
        <v>89980</v>
      </c>
      <c r="N563" s="78">
        <v>150320</v>
      </c>
      <c r="O563" s="78">
        <v>14905</v>
      </c>
      <c r="P563" s="78">
        <v>30775</v>
      </c>
      <c r="Q563" s="78">
        <v>15870</v>
      </c>
      <c r="R563" s="78">
        <v>0</v>
      </c>
      <c r="S563" s="187">
        <v>44775</v>
      </c>
      <c r="T563" s="187">
        <v>44775</v>
      </c>
      <c r="U563" s="78">
        <v>17646</v>
      </c>
      <c r="V563" s="78">
        <v>7470</v>
      </c>
      <c r="W563" s="78">
        <v>15628</v>
      </c>
      <c r="X563" s="78">
        <v>2018</v>
      </c>
      <c r="Y563" s="78">
        <v>3281</v>
      </c>
      <c r="Z563" s="78">
        <v>1263</v>
      </c>
      <c r="AA563" s="78">
        <v>0</v>
      </c>
      <c r="AB563" s="187">
        <v>2463</v>
      </c>
      <c r="AC563" s="187">
        <v>2463</v>
      </c>
      <c r="AD563" s="187">
        <v>0</v>
      </c>
      <c r="AE563" s="78">
        <v>105850</v>
      </c>
      <c r="AF563" s="78">
        <v>2469</v>
      </c>
      <c r="AG563" s="104">
        <v>0</v>
      </c>
      <c r="AH563" s="104">
        <v>0</v>
      </c>
      <c r="AI563" s="104">
        <v>0</v>
      </c>
      <c r="AJ563" s="104">
        <v>2469</v>
      </c>
      <c r="AK563" s="104">
        <v>0</v>
      </c>
      <c r="AL563" s="104">
        <v>0</v>
      </c>
      <c r="AM563" s="104">
        <f t="shared" si="8"/>
        <v>2469</v>
      </c>
      <c r="AN563" s="104">
        <v>0</v>
      </c>
      <c r="AO563" s="104">
        <v>0</v>
      </c>
      <c r="AP563" s="104">
        <v>17079</v>
      </c>
      <c r="AQ563" s="104">
        <v>17079</v>
      </c>
      <c r="AR563" s="104">
        <v>0</v>
      </c>
      <c r="AS563" s="189">
        <v>427433</v>
      </c>
      <c r="AT563" s="189">
        <v>170044</v>
      </c>
      <c r="AU563" s="189">
        <v>54191</v>
      </c>
    </row>
    <row r="564" spans="1:47" x14ac:dyDescent="0.2">
      <c r="A564" s="96" t="s">
        <v>1636</v>
      </c>
      <c r="B564" t="s">
        <v>1555</v>
      </c>
      <c r="C564" t="s">
        <v>1637</v>
      </c>
      <c r="D564" s="77">
        <v>11301</v>
      </c>
      <c r="E564" s="77">
        <v>0</v>
      </c>
      <c r="F564" s="77">
        <v>0</v>
      </c>
      <c r="G564" s="77">
        <v>84038</v>
      </c>
      <c r="H564" s="77">
        <v>84038</v>
      </c>
      <c r="I564" s="77">
        <v>0</v>
      </c>
      <c r="J564" s="77">
        <v>0</v>
      </c>
      <c r="K564" s="77">
        <v>0</v>
      </c>
      <c r="L564" s="77">
        <v>146370</v>
      </c>
      <c r="M564" s="77">
        <v>82180</v>
      </c>
      <c r="N564" s="77">
        <v>115000</v>
      </c>
      <c r="O564" s="77">
        <v>31370</v>
      </c>
      <c r="P564" s="77">
        <v>53250</v>
      </c>
      <c r="Q564" s="77">
        <v>21880</v>
      </c>
      <c r="R564" s="77">
        <v>0</v>
      </c>
      <c r="S564" s="188">
        <v>48890</v>
      </c>
      <c r="T564" s="188">
        <v>48890</v>
      </c>
      <c r="U564" s="77">
        <v>15451</v>
      </c>
      <c r="V564" s="77">
        <v>6778</v>
      </c>
      <c r="W564" s="77">
        <v>9372</v>
      </c>
      <c r="X564" s="77">
        <v>6079</v>
      </c>
      <c r="Y564" s="77">
        <v>7924</v>
      </c>
      <c r="Z564" s="77">
        <v>1845</v>
      </c>
      <c r="AA564" s="77">
        <v>0</v>
      </c>
      <c r="AB564" s="188">
        <v>2687</v>
      </c>
      <c r="AC564" s="188">
        <v>2687</v>
      </c>
      <c r="AD564" s="188">
        <v>0</v>
      </c>
      <c r="AE564" s="77">
        <v>105760</v>
      </c>
      <c r="AF564" s="77">
        <v>1989</v>
      </c>
      <c r="AG564" s="27">
        <v>0</v>
      </c>
      <c r="AH564" s="27">
        <v>0</v>
      </c>
      <c r="AI564" s="27">
        <v>0</v>
      </c>
      <c r="AJ564" s="27">
        <v>1989</v>
      </c>
      <c r="AK564" s="27">
        <v>0</v>
      </c>
      <c r="AL564" s="27">
        <v>0</v>
      </c>
      <c r="AM564" s="27">
        <f t="shared" si="8"/>
        <v>1989</v>
      </c>
      <c r="AN564" s="27">
        <v>0</v>
      </c>
      <c r="AO564" s="27">
        <v>0</v>
      </c>
      <c r="AP564" s="27">
        <v>14244</v>
      </c>
      <c r="AQ564" s="27">
        <v>14244</v>
      </c>
      <c r="AR564" s="27">
        <v>0</v>
      </c>
      <c r="AS564" s="190">
        <v>352791</v>
      </c>
      <c r="AT564" s="190">
        <v>137183</v>
      </c>
      <c r="AU564" s="190">
        <v>137183</v>
      </c>
    </row>
    <row r="565" spans="1:47" x14ac:dyDescent="0.2">
      <c r="A565" s="96" t="s">
        <v>1638</v>
      </c>
      <c r="B565" t="s">
        <v>1555</v>
      </c>
      <c r="C565" t="s">
        <v>1639</v>
      </c>
      <c r="D565" s="78">
        <v>11324</v>
      </c>
      <c r="E565" s="78">
        <v>0</v>
      </c>
      <c r="F565" s="82">
        <v>0</v>
      </c>
      <c r="G565" s="78">
        <v>54940</v>
      </c>
      <c r="H565" s="78">
        <v>9981</v>
      </c>
      <c r="I565" s="78">
        <v>44959</v>
      </c>
      <c r="J565" s="78">
        <v>44959</v>
      </c>
      <c r="K565" s="78">
        <v>0</v>
      </c>
      <c r="L565" s="78">
        <v>135775</v>
      </c>
      <c r="M565" s="78">
        <v>82660</v>
      </c>
      <c r="N565" s="78">
        <v>135775</v>
      </c>
      <c r="O565" s="78">
        <v>0</v>
      </c>
      <c r="P565" s="78">
        <v>12720</v>
      </c>
      <c r="Q565" s="78">
        <v>12720</v>
      </c>
      <c r="R565" s="78">
        <v>0</v>
      </c>
      <c r="S565" s="78">
        <v>0</v>
      </c>
      <c r="T565" s="78">
        <v>0</v>
      </c>
      <c r="U565" s="78">
        <v>13994</v>
      </c>
      <c r="V565" s="78">
        <v>6848</v>
      </c>
      <c r="W565" s="78">
        <v>13994</v>
      </c>
      <c r="X565" s="78">
        <v>0</v>
      </c>
      <c r="Y565" s="78">
        <v>1037</v>
      </c>
      <c r="Z565" s="78">
        <v>1037</v>
      </c>
      <c r="AA565" s="78">
        <v>0</v>
      </c>
      <c r="AB565" s="78">
        <v>0</v>
      </c>
      <c r="AC565" s="78">
        <v>0</v>
      </c>
      <c r="AD565" s="78">
        <v>0</v>
      </c>
      <c r="AE565" s="78">
        <v>98580</v>
      </c>
      <c r="AF565" s="78">
        <v>1749</v>
      </c>
      <c r="AG565" s="104">
        <v>0</v>
      </c>
      <c r="AH565" s="104">
        <v>0</v>
      </c>
      <c r="AI565" s="104">
        <v>0</v>
      </c>
      <c r="AJ565" s="104">
        <v>1749</v>
      </c>
      <c r="AK565" s="104">
        <v>0</v>
      </c>
      <c r="AL565" s="104">
        <v>0</v>
      </c>
      <c r="AM565" s="104">
        <f t="shared" si="8"/>
        <v>1749</v>
      </c>
      <c r="AN565" s="104">
        <v>0</v>
      </c>
      <c r="AO565" s="104">
        <v>0</v>
      </c>
      <c r="AP565" s="104">
        <v>9319</v>
      </c>
      <c r="AQ565" s="104">
        <v>0</v>
      </c>
      <c r="AR565" s="189">
        <v>9319</v>
      </c>
      <c r="AS565" s="189">
        <v>232255</v>
      </c>
      <c r="AT565" s="189">
        <v>103005</v>
      </c>
      <c r="AU565" s="189">
        <v>103005</v>
      </c>
    </row>
    <row r="566" spans="1:47" x14ac:dyDescent="0.2">
      <c r="A566" s="96" t="s">
        <v>1640</v>
      </c>
      <c r="B566" t="s">
        <v>1555</v>
      </c>
      <c r="C566" t="s">
        <v>1641</v>
      </c>
      <c r="D566" s="77">
        <v>11326</v>
      </c>
      <c r="E566" s="77">
        <v>0</v>
      </c>
      <c r="F566" s="77">
        <v>0</v>
      </c>
      <c r="G566" s="77">
        <v>81752</v>
      </c>
      <c r="H566" s="77">
        <v>81752</v>
      </c>
      <c r="I566" s="77">
        <v>0</v>
      </c>
      <c r="J566" s="77">
        <v>0</v>
      </c>
      <c r="K566" s="77">
        <v>0</v>
      </c>
      <c r="L566" s="77">
        <v>156650</v>
      </c>
      <c r="M566" s="77">
        <v>111400</v>
      </c>
      <c r="N566" s="77">
        <v>149200</v>
      </c>
      <c r="O566" s="77">
        <v>7450</v>
      </c>
      <c r="P566" s="77">
        <v>35860</v>
      </c>
      <c r="Q566" s="77">
        <v>28410</v>
      </c>
      <c r="R566" s="77">
        <v>0</v>
      </c>
      <c r="S566" s="188">
        <v>38810</v>
      </c>
      <c r="T566" s="188">
        <v>38810</v>
      </c>
      <c r="U566" s="77">
        <v>15229</v>
      </c>
      <c r="V566" s="77">
        <v>9205</v>
      </c>
      <c r="W566" s="77">
        <v>5645</v>
      </c>
      <c r="X566" s="77">
        <v>9584</v>
      </c>
      <c r="Y566" s="77">
        <v>4773</v>
      </c>
      <c r="Z566" s="77">
        <v>2381</v>
      </c>
      <c r="AA566" s="77">
        <v>0</v>
      </c>
      <c r="AB566" s="77">
        <v>727</v>
      </c>
      <c r="AC566" s="188">
        <v>3108</v>
      </c>
      <c r="AD566" s="188">
        <v>0</v>
      </c>
      <c r="AE566" s="77">
        <v>139950</v>
      </c>
      <c r="AF566" s="77">
        <v>1749</v>
      </c>
      <c r="AG566" s="27">
        <v>0</v>
      </c>
      <c r="AH566" s="27">
        <v>0</v>
      </c>
      <c r="AI566" s="27">
        <v>0</v>
      </c>
      <c r="AJ566" s="27">
        <v>1749</v>
      </c>
      <c r="AK566" s="27">
        <v>0</v>
      </c>
      <c r="AL566" s="27">
        <v>0</v>
      </c>
      <c r="AM566" s="27">
        <f t="shared" si="8"/>
        <v>1749</v>
      </c>
      <c r="AN566" s="27">
        <v>0</v>
      </c>
      <c r="AO566" s="27">
        <v>0</v>
      </c>
      <c r="AP566" s="27">
        <v>13816</v>
      </c>
      <c r="AQ566" s="27">
        <v>13816</v>
      </c>
      <c r="AR566" s="27">
        <v>0</v>
      </c>
      <c r="AS566" s="190">
        <v>327775</v>
      </c>
      <c r="AT566" s="190">
        <v>114796</v>
      </c>
      <c r="AU566" s="190">
        <v>114796</v>
      </c>
    </row>
    <row r="567" spans="1:47" x14ac:dyDescent="0.2">
      <c r="A567" s="96" t="s">
        <v>1642</v>
      </c>
      <c r="B567" t="s">
        <v>1555</v>
      </c>
      <c r="C567" t="s">
        <v>1643</v>
      </c>
      <c r="D567" s="78">
        <v>11327</v>
      </c>
      <c r="E567" s="78">
        <v>0</v>
      </c>
      <c r="F567" s="82">
        <v>0</v>
      </c>
      <c r="G567" s="78">
        <v>34597</v>
      </c>
      <c r="H567" s="78">
        <v>0</v>
      </c>
      <c r="I567" s="78">
        <v>34597</v>
      </c>
      <c r="J567" s="78">
        <v>34597</v>
      </c>
      <c r="K567" s="78">
        <v>0</v>
      </c>
      <c r="L567" s="78">
        <v>44105</v>
      </c>
      <c r="M567" s="78">
        <v>28900</v>
      </c>
      <c r="N567" s="78">
        <v>40900</v>
      </c>
      <c r="O567" s="78">
        <v>3205</v>
      </c>
      <c r="P567" s="78">
        <v>2250</v>
      </c>
      <c r="Q567" s="78">
        <v>8550</v>
      </c>
      <c r="R567" s="78">
        <v>0</v>
      </c>
      <c r="S567" s="187">
        <v>24430</v>
      </c>
      <c r="T567" s="187">
        <v>14925</v>
      </c>
      <c r="U567" s="78">
        <v>4436</v>
      </c>
      <c r="V567" s="78">
        <v>2390</v>
      </c>
      <c r="W567" s="78">
        <v>2474</v>
      </c>
      <c r="X567" s="78">
        <v>1962</v>
      </c>
      <c r="Y567" s="78">
        <v>865</v>
      </c>
      <c r="Z567" s="78">
        <v>716</v>
      </c>
      <c r="AA567" s="78">
        <v>0</v>
      </c>
      <c r="AB567" s="187">
        <v>1119</v>
      </c>
      <c r="AC567" s="187">
        <v>1401</v>
      </c>
      <c r="AD567" s="187">
        <v>0</v>
      </c>
      <c r="AE567" s="78">
        <v>37600</v>
      </c>
      <c r="AF567" s="78">
        <v>1029</v>
      </c>
      <c r="AG567" s="104">
        <v>0</v>
      </c>
      <c r="AH567" s="104">
        <v>0</v>
      </c>
      <c r="AI567" s="104">
        <v>0</v>
      </c>
      <c r="AJ567" s="104">
        <v>1029</v>
      </c>
      <c r="AK567" s="104">
        <v>0</v>
      </c>
      <c r="AL567" s="104">
        <v>0</v>
      </c>
      <c r="AM567" s="104">
        <f t="shared" si="8"/>
        <v>1029</v>
      </c>
      <c r="AN567" s="104">
        <v>0</v>
      </c>
      <c r="AO567" s="104">
        <v>0</v>
      </c>
      <c r="AP567" s="104">
        <v>5833</v>
      </c>
      <c r="AQ567" s="104">
        <v>0</v>
      </c>
      <c r="AR567" s="189">
        <v>5833</v>
      </c>
      <c r="AS567" s="189">
        <v>134371</v>
      </c>
      <c r="AT567" s="189">
        <v>36746</v>
      </c>
      <c r="AU567" s="189">
        <v>13591</v>
      </c>
    </row>
    <row r="568" spans="1:47" x14ac:dyDescent="0.2">
      <c r="A568" s="96" t="s">
        <v>1644</v>
      </c>
      <c r="B568" t="s">
        <v>1555</v>
      </c>
      <c r="C568" t="s">
        <v>1645</v>
      </c>
      <c r="D568" s="77">
        <v>11341</v>
      </c>
      <c r="E568" s="77">
        <v>0</v>
      </c>
      <c r="F568" s="77">
        <v>0</v>
      </c>
      <c r="G568" s="77">
        <v>39385</v>
      </c>
      <c r="H568" s="77">
        <v>30000</v>
      </c>
      <c r="I568" s="77">
        <v>9385</v>
      </c>
      <c r="J568" s="77">
        <v>9385</v>
      </c>
      <c r="K568" s="77">
        <v>0</v>
      </c>
      <c r="L568" s="77">
        <v>61670</v>
      </c>
      <c r="M568" s="77">
        <v>33920</v>
      </c>
      <c r="N568" s="77">
        <v>61670</v>
      </c>
      <c r="O568" s="77">
        <v>0</v>
      </c>
      <c r="P568" s="77">
        <v>10750</v>
      </c>
      <c r="Q568" s="77">
        <v>10750</v>
      </c>
      <c r="R568" s="77">
        <v>0</v>
      </c>
      <c r="S568" s="188">
        <v>34410</v>
      </c>
      <c r="T568" s="188">
        <v>34410</v>
      </c>
      <c r="U568" s="77">
        <v>6539</v>
      </c>
      <c r="V568" s="77">
        <v>2798</v>
      </c>
      <c r="W568" s="77">
        <v>5375</v>
      </c>
      <c r="X568" s="77">
        <v>1164</v>
      </c>
      <c r="Y568" s="77">
        <v>2052</v>
      </c>
      <c r="Z568" s="77">
        <v>888</v>
      </c>
      <c r="AA568" s="77">
        <v>0</v>
      </c>
      <c r="AB568" s="77">
        <v>0</v>
      </c>
      <c r="AC568" s="188">
        <v>3636</v>
      </c>
      <c r="AD568" s="188">
        <v>0</v>
      </c>
      <c r="AE568" s="77">
        <v>44670</v>
      </c>
      <c r="AF568" s="77">
        <v>1509</v>
      </c>
      <c r="AG568" s="27">
        <v>0</v>
      </c>
      <c r="AH568" s="27">
        <v>0</v>
      </c>
      <c r="AI568" s="27">
        <v>0</v>
      </c>
      <c r="AJ568" s="27">
        <v>1509</v>
      </c>
      <c r="AK568" s="27">
        <v>0</v>
      </c>
      <c r="AL568" s="27">
        <v>0</v>
      </c>
      <c r="AM568" s="27">
        <f t="shared" si="8"/>
        <v>1509</v>
      </c>
      <c r="AN568" s="27">
        <v>0</v>
      </c>
      <c r="AO568" s="27">
        <v>0</v>
      </c>
      <c r="AP568" s="27">
        <v>6665</v>
      </c>
      <c r="AQ568" s="27">
        <v>6665</v>
      </c>
      <c r="AR568" s="27">
        <v>0</v>
      </c>
      <c r="AS568" s="190">
        <v>164434</v>
      </c>
      <c r="AT568" s="190">
        <v>63287</v>
      </c>
      <c r="AU568" s="190">
        <v>63287</v>
      </c>
    </row>
    <row r="569" spans="1:47" x14ac:dyDescent="0.2">
      <c r="A569" s="96" t="s">
        <v>1646</v>
      </c>
      <c r="B569" t="s">
        <v>1555</v>
      </c>
      <c r="C569" t="s">
        <v>1647</v>
      </c>
      <c r="D569" s="78">
        <v>11342</v>
      </c>
      <c r="E569" s="78">
        <v>0</v>
      </c>
      <c r="F569" s="82">
        <v>0</v>
      </c>
      <c r="G569" s="78">
        <v>40344</v>
      </c>
      <c r="H569" s="78">
        <v>22101</v>
      </c>
      <c r="I569" s="78">
        <v>18243</v>
      </c>
      <c r="J569" s="78">
        <v>18243</v>
      </c>
      <c r="K569" s="78">
        <v>0</v>
      </c>
      <c r="L569" s="78">
        <v>76790</v>
      </c>
      <c r="M569" s="78">
        <v>52010</v>
      </c>
      <c r="N569" s="78">
        <v>1080</v>
      </c>
      <c r="O569" s="78">
        <v>75710</v>
      </c>
      <c r="P569" s="78">
        <v>79320</v>
      </c>
      <c r="Q569" s="78">
        <v>3610</v>
      </c>
      <c r="R569" s="78">
        <v>0</v>
      </c>
      <c r="S569" s="187">
        <v>31600</v>
      </c>
      <c r="T569" s="187">
        <v>31600</v>
      </c>
      <c r="U569" s="78">
        <v>7669</v>
      </c>
      <c r="V569" s="78">
        <v>4333</v>
      </c>
      <c r="W569" s="78">
        <v>1466</v>
      </c>
      <c r="X569" s="78">
        <v>6203</v>
      </c>
      <c r="Y569" s="78">
        <v>5695</v>
      </c>
      <c r="Z569" s="78">
        <v>302</v>
      </c>
      <c r="AA569" s="78">
        <v>0</v>
      </c>
      <c r="AB569" s="78">
        <v>0</v>
      </c>
      <c r="AC569" s="187">
        <v>2725</v>
      </c>
      <c r="AD569" s="187">
        <v>0</v>
      </c>
      <c r="AE569" s="78">
        <v>62100</v>
      </c>
      <c r="AF569" s="78">
        <v>1509</v>
      </c>
      <c r="AG569" s="104">
        <v>0</v>
      </c>
      <c r="AH569" s="104">
        <v>0</v>
      </c>
      <c r="AI569" s="104">
        <v>0</v>
      </c>
      <c r="AJ569" s="104">
        <v>1509</v>
      </c>
      <c r="AK569" s="104">
        <v>0</v>
      </c>
      <c r="AL569" s="104">
        <v>0</v>
      </c>
      <c r="AM569" s="104">
        <f t="shared" si="8"/>
        <v>1509</v>
      </c>
      <c r="AN569" s="104">
        <v>0</v>
      </c>
      <c r="AO569" s="104">
        <v>0</v>
      </c>
      <c r="AP569" s="104">
        <v>6753</v>
      </c>
      <c r="AQ569" s="104">
        <v>6753</v>
      </c>
      <c r="AR569" s="104">
        <v>0</v>
      </c>
      <c r="AS569" s="189">
        <v>161312</v>
      </c>
      <c r="AT569" s="189">
        <v>52611</v>
      </c>
      <c r="AU569" s="189">
        <v>52611</v>
      </c>
    </row>
    <row r="570" spans="1:47" x14ac:dyDescent="0.2">
      <c r="A570" s="96" t="s">
        <v>1648</v>
      </c>
      <c r="B570" t="s">
        <v>1555</v>
      </c>
      <c r="C570" t="s">
        <v>1649</v>
      </c>
      <c r="D570" s="77">
        <v>11343</v>
      </c>
      <c r="E570" s="77">
        <v>0</v>
      </c>
      <c r="F570" s="77">
        <v>0</v>
      </c>
      <c r="G570" s="77">
        <v>71033</v>
      </c>
      <c r="H570" s="77">
        <v>0</v>
      </c>
      <c r="I570" s="77">
        <v>71033</v>
      </c>
      <c r="J570" s="77">
        <v>71033</v>
      </c>
      <c r="K570" s="77">
        <v>0</v>
      </c>
      <c r="L570" s="77">
        <v>110720</v>
      </c>
      <c r="M570" s="77">
        <v>71640</v>
      </c>
      <c r="N570" s="77">
        <v>105000</v>
      </c>
      <c r="O570" s="77">
        <v>5720</v>
      </c>
      <c r="P570" s="77">
        <v>18360</v>
      </c>
      <c r="Q570" s="77">
        <v>12640</v>
      </c>
      <c r="R570" s="77">
        <v>0</v>
      </c>
      <c r="S570" s="188">
        <v>56480</v>
      </c>
      <c r="T570" s="188">
        <v>56480</v>
      </c>
      <c r="U570" s="77">
        <v>11200</v>
      </c>
      <c r="V570" s="77">
        <v>5950</v>
      </c>
      <c r="W570" s="77">
        <v>6033</v>
      </c>
      <c r="X570" s="77">
        <v>5167</v>
      </c>
      <c r="Y570" s="77">
        <v>6225</v>
      </c>
      <c r="Z570" s="77">
        <v>1058</v>
      </c>
      <c r="AA570" s="77">
        <v>0</v>
      </c>
      <c r="AB570" s="77">
        <v>150</v>
      </c>
      <c r="AC570" s="188">
        <v>4388</v>
      </c>
      <c r="AD570" s="188">
        <v>0</v>
      </c>
      <c r="AE570" s="77">
        <v>86810</v>
      </c>
      <c r="AF570" s="77">
        <v>1509</v>
      </c>
      <c r="AG570" s="27">
        <v>0</v>
      </c>
      <c r="AH570" s="27">
        <v>0</v>
      </c>
      <c r="AI570" s="27">
        <v>0</v>
      </c>
      <c r="AJ570" s="27">
        <v>1509</v>
      </c>
      <c r="AK570" s="27">
        <v>0</v>
      </c>
      <c r="AL570" s="27">
        <v>0</v>
      </c>
      <c r="AM570" s="27">
        <f t="shared" si="8"/>
        <v>1509</v>
      </c>
      <c r="AN570" s="27">
        <v>0</v>
      </c>
      <c r="AO570" s="27">
        <v>0</v>
      </c>
      <c r="AP570" s="27">
        <v>12016</v>
      </c>
      <c r="AQ570" s="27">
        <v>0</v>
      </c>
      <c r="AR570" s="190">
        <v>12016</v>
      </c>
      <c r="AS570" s="190">
        <v>289781</v>
      </c>
      <c r="AT570" s="190">
        <v>98534</v>
      </c>
      <c r="AU570" s="190">
        <v>98534</v>
      </c>
    </row>
    <row r="571" spans="1:47" x14ac:dyDescent="0.2">
      <c r="A571" s="96" t="s">
        <v>1650</v>
      </c>
      <c r="B571" t="s">
        <v>1555</v>
      </c>
      <c r="C571" t="s">
        <v>1651</v>
      </c>
      <c r="D571" s="78">
        <v>11346</v>
      </c>
      <c r="E571" s="78">
        <v>0</v>
      </c>
      <c r="F571" s="82">
        <v>0</v>
      </c>
      <c r="G571" s="78">
        <v>43674</v>
      </c>
      <c r="H571" s="78">
        <v>43674</v>
      </c>
      <c r="I571" s="78">
        <v>0</v>
      </c>
      <c r="J571" s="78">
        <v>0</v>
      </c>
      <c r="K571" s="78">
        <v>0</v>
      </c>
      <c r="L571" s="78">
        <v>66250</v>
      </c>
      <c r="M571" s="78">
        <v>39370</v>
      </c>
      <c r="N571" s="78">
        <v>62800</v>
      </c>
      <c r="O571" s="78">
        <v>3450</v>
      </c>
      <c r="P571" s="78">
        <v>6510</v>
      </c>
      <c r="Q571" s="78">
        <v>3060</v>
      </c>
      <c r="R571" s="78">
        <v>0</v>
      </c>
      <c r="S571" s="187">
        <v>30920</v>
      </c>
      <c r="T571" s="187">
        <v>30920</v>
      </c>
      <c r="U571" s="78">
        <v>6891</v>
      </c>
      <c r="V571" s="78">
        <v>3273</v>
      </c>
      <c r="W571" s="78">
        <v>2033</v>
      </c>
      <c r="X571" s="78">
        <v>4858</v>
      </c>
      <c r="Y571" s="78">
        <v>2405</v>
      </c>
      <c r="Z571" s="78">
        <v>255</v>
      </c>
      <c r="AA571" s="78">
        <v>0</v>
      </c>
      <c r="AB571" s="78">
        <v>215</v>
      </c>
      <c r="AC571" s="187">
        <v>2085</v>
      </c>
      <c r="AD571" s="187">
        <v>0</v>
      </c>
      <c r="AE571" s="78">
        <v>44470</v>
      </c>
      <c r="AF571" s="78">
        <v>1509</v>
      </c>
      <c r="AG571" s="104">
        <v>0</v>
      </c>
      <c r="AH571" s="104">
        <v>0</v>
      </c>
      <c r="AI571" s="104">
        <v>0</v>
      </c>
      <c r="AJ571" s="104">
        <v>1509</v>
      </c>
      <c r="AK571" s="104">
        <v>0</v>
      </c>
      <c r="AL571" s="104">
        <v>0</v>
      </c>
      <c r="AM571" s="104">
        <f t="shared" si="8"/>
        <v>1509</v>
      </c>
      <c r="AN571" s="104">
        <v>0</v>
      </c>
      <c r="AO571" s="104">
        <v>0</v>
      </c>
      <c r="AP571" s="104">
        <v>7391</v>
      </c>
      <c r="AQ571" s="104">
        <v>7391</v>
      </c>
      <c r="AR571" s="104">
        <v>0</v>
      </c>
      <c r="AS571" s="189">
        <v>176326</v>
      </c>
      <c r="AT571" s="189">
        <v>58122</v>
      </c>
      <c r="AU571" s="189">
        <v>58122</v>
      </c>
    </row>
    <row r="572" spans="1:47" x14ac:dyDescent="0.2">
      <c r="A572" s="96" t="s">
        <v>1652</v>
      </c>
      <c r="B572" t="s">
        <v>1555</v>
      </c>
      <c r="C572" t="s">
        <v>1653</v>
      </c>
      <c r="D572" s="77">
        <v>11347</v>
      </c>
      <c r="E572" s="77">
        <v>0</v>
      </c>
      <c r="F572" s="77">
        <v>0</v>
      </c>
      <c r="G572" s="77">
        <v>43620</v>
      </c>
      <c r="H572" s="77">
        <v>0</v>
      </c>
      <c r="I572" s="77">
        <v>43620</v>
      </c>
      <c r="J572" s="77">
        <v>43620</v>
      </c>
      <c r="K572" s="77">
        <v>0</v>
      </c>
      <c r="L572" s="77">
        <v>68430</v>
      </c>
      <c r="M572" s="77">
        <v>42900</v>
      </c>
      <c r="N572" s="77">
        <v>64000</v>
      </c>
      <c r="O572" s="77">
        <v>4430</v>
      </c>
      <c r="P572" s="77">
        <v>12940</v>
      </c>
      <c r="Q572" s="77">
        <v>8510</v>
      </c>
      <c r="R572" s="77">
        <v>0</v>
      </c>
      <c r="S572" s="188">
        <v>62380</v>
      </c>
      <c r="T572" s="188">
        <v>62380</v>
      </c>
      <c r="U572" s="77">
        <v>6974</v>
      </c>
      <c r="V572" s="77">
        <v>3533</v>
      </c>
      <c r="W572" s="77">
        <v>1714</v>
      </c>
      <c r="X572" s="77">
        <v>5260</v>
      </c>
      <c r="Y572" s="77">
        <v>278</v>
      </c>
      <c r="Z572" s="77">
        <v>705</v>
      </c>
      <c r="AA572" s="77">
        <v>0</v>
      </c>
      <c r="AB572" s="188">
        <v>1421</v>
      </c>
      <c r="AC572" s="188">
        <v>4668</v>
      </c>
      <c r="AD572" s="188">
        <v>0</v>
      </c>
      <c r="AE572" s="77">
        <v>52930</v>
      </c>
      <c r="AF572" s="77">
        <v>1509</v>
      </c>
      <c r="AG572" s="27">
        <v>0</v>
      </c>
      <c r="AH572" s="27">
        <v>0</v>
      </c>
      <c r="AI572" s="27">
        <v>0</v>
      </c>
      <c r="AJ572" s="27">
        <v>1509</v>
      </c>
      <c r="AK572" s="27">
        <v>0</v>
      </c>
      <c r="AL572" s="27">
        <v>0</v>
      </c>
      <c r="AM572" s="27">
        <f t="shared" si="8"/>
        <v>1509</v>
      </c>
      <c r="AN572" s="27">
        <v>0</v>
      </c>
      <c r="AO572" s="27">
        <v>0</v>
      </c>
      <c r="AP572" s="27">
        <v>7359</v>
      </c>
      <c r="AQ572" s="27">
        <v>0</v>
      </c>
      <c r="AR572" s="190">
        <v>7359</v>
      </c>
      <c r="AS572" s="190">
        <v>173089</v>
      </c>
      <c r="AT572" s="190">
        <v>55610</v>
      </c>
      <c r="AU572" s="190">
        <v>55610</v>
      </c>
    </row>
    <row r="573" spans="1:47" x14ac:dyDescent="0.2">
      <c r="A573" s="96" t="s">
        <v>1654</v>
      </c>
      <c r="B573" t="s">
        <v>1555</v>
      </c>
      <c r="C573" t="s">
        <v>1655</v>
      </c>
      <c r="D573" s="78">
        <v>11348</v>
      </c>
      <c r="E573" s="78">
        <v>0</v>
      </c>
      <c r="F573" s="82">
        <v>0</v>
      </c>
      <c r="G573" s="78">
        <v>37719</v>
      </c>
      <c r="H573" s="78">
        <v>6719</v>
      </c>
      <c r="I573" s="78">
        <v>31000</v>
      </c>
      <c r="J573" s="78">
        <v>31000</v>
      </c>
      <c r="K573" s="78">
        <v>0</v>
      </c>
      <c r="L573" s="78">
        <v>50940</v>
      </c>
      <c r="M573" s="78">
        <v>32880</v>
      </c>
      <c r="N573" s="78">
        <v>47000</v>
      </c>
      <c r="O573" s="78">
        <v>3940</v>
      </c>
      <c r="P573" s="78">
        <v>11410</v>
      </c>
      <c r="Q573" s="78">
        <v>7470</v>
      </c>
      <c r="R573" s="78">
        <v>0</v>
      </c>
      <c r="S573" s="187">
        <v>34170</v>
      </c>
      <c r="T573" s="187">
        <v>34170</v>
      </c>
      <c r="U573" s="78">
        <v>5146</v>
      </c>
      <c r="V573" s="78">
        <v>2728</v>
      </c>
      <c r="W573" s="78">
        <v>3421</v>
      </c>
      <c r="X573" s="78">
        <v>1725</v>
      </c>
      <c r="Y573" s="78">
        <v>2343</v>
      </c>
      <c r="Z573" s="78">
        <v>618</v>
      </c>
      <c r="AA573" s="78">
        <v>0</v>
      </c>
      <c r="AB573" s="187">
        <v>1657</v>
      </c>
      <c r="AC573" s="187">
        <v>3002</v>
      </c>
      <c r="AD573" s="187">
        <v>0</v>
      </c>
      <c r="AE573" s="78">
        <v>41310</v>
      </c>
      <c r="AF573" s="78">
        <v>1269</v>
      </c>
      <c r="AG573" s="104">
        <v>0</v>
      </c>
      <c r="AH573" s="104">
        <v>0</v>
      </c>
      <c r="AI573" s="104">
        <v>0</v>
      </c>
      <c r="AJ573" s="104">
        <v>1269</v>
      </c>
      <c r="AK573" s="104">
        <v>0</v>
      </c>
      <c r="AL573" s="104">
        <v>0</v>
      </c>
      <c r="AM573" s="104">
        <f t="shared" si="8"/>
        <v>1269</v>
      </c>
      <c r="AN573" s="104">
        <v>0</v>
      </c>
      <c r="AO573" s="104">
        <v>0</v>
      </c>
      <c r="AP573" s="104">
        <v>6374</v>
      </c>
      <c r="AQ573" s="104">
        <v>0</v>
      </c>
      <c r="AR573" s="189">
        <v>6374</v>
      </c>
      <c r="AS573" s="189">
        <v>150626</v>
      </c>
      <c r="AT573" s="189">
        <v>49561</v>
      </c>
      <c r="AU573" s="189">
        <v>49561</v>
      </c>
    </row>
    <row r="574" spans="1:47" x14ac:dyDescent="0.2">
      <c r="A574" s="96" t="s">
        <v>1656</v>
      </c>
      <c r="B574" t="s">
        <v>1555</v>
      </c>
      <c r="C574" t="s">
        <v>1657</v>
      </c>
      <c r="D574" s="77">
        <v>11349</v>
      </c>
      <c r="E574" s="77">
        <v>0</v>
      </c>
      <c r="F574" s="77">
        <v>0</v>
      </c>
      <c r="G574" s="77">
        <v>41614</v>
      </c>
      <c r="H574" s="77">
        <v>0</v>
      </c>
      <c r="I574" s="77">
        <v>41614</v>
      </c>
      <c r="J574" s="77">
        <v>41614</v>
      </c>
      <c r="K574" s="77">
        <v>0</v>
      </c>
      <c r="L574" s="77">
        <v>44815</v>
      </c>
      <c r="M574" s="77">
        <v>30660</v>
      </c>
      <c r="N574" s="77">
        <v>44815</v>
      </c>
      <c r="O574" s="77">
        <v>0</v>
      </c>
      <c r="P574" s="77">
        <v>0</v>
      </c>
      <c r="Q574" s="77">
        <v>0</v>
      </c>
      <c r="R574" s="77">
        <v>0</v>
      </c>
      <c r="S574" s="188">
        <v>15085</v>
      </c>
      <c r="T574" s="188">
        <v>15085</v>
      </c>
      <c r="U574" s="77">
        <v>4416</v>
      </c>
      <c r="V574" s="77">
        <v>2520</v>
      </c>
      <c r="W574" s="77">
        <v>4416</v>
      </c>
      <c r="X574" s="77">
        <v>0</v>
      </c>
      <c r="Y574" s="77">
        <v>0</v>
      </c>
      <c r="Z574" s="77">
        <v>0</v>
      </c>
      <c r="AA574" s="77">
        <v>0</v>
      </c>
      <c r="AB574" s="188">
        <v>1954</v>
      </c>
      <c r="AC574" s="188">
        <v>1954</v>
      </c>
      <c r="AD574" s="188">
        <v>0</v>
      </c>
      <c r="AE574" s="77">
        <v>35710</v>
      </c>
      <c r="AF574" s="77">
        <v>1029</v>
      </c>
      <c r="AG574" s="27">
        <v>0</v>
      </c>
      <c r="AH574" s="27">
        <v>0</v>
      </c>
      <c r="AI574" s="27">
        <v>0</v>
      </c>
      <c r="AJ574" s="27">
        <v>1029</v>
      </c>
      <c r="AK574" s="27">
        <v>0</v>
      </c>
      <c r="AL574" s="27">
        <v>0</v>
      </c>
      <c r="AM574" s="27">
        <f t="shared" si="8"/>
        <v>1029</v>
      </c>
      <c r="AN574" s="27">
        <v>0</v>
      </c>
      <c r="AO574" s="27">
        <v>0</v>
      </c>
      <c r="AP574" s="27">
        <v>7010</v>
      </c>
      <c r="AQ574" s="27">
        <v>7010</v>
      </c>
      <c r="AR574" s="27">
        <v>0</v>
      </c>
      <c r="AS574" s="190">
        <v>158095</v>
      </c>
      <c r="AT574" s="190">
        <v>36842</v>
      </c>
      <c r="AU574" s="190">
        <v>36842</v>
      </c>
    </row>
    <row r="575" spans="1:47" x14ac:dyDescent="0.2">
      <c r="A575" s="96" t="s">
        <v>1658</v>
      </c>
      <c r="B575" t="s">
        <v>1555</v>
      </c>
      <c r="C575" t="s">
        <v>1659</v>
      </c>
      <c r="D575" s="78">
        <v>11361</v>
      </c>
      <c r="E575" s="78">
        <v>0</v>
      </c>
      <c r="F575" s="82">
        <v>0</v>
      </c>
      <c r="G575" s="78">
        <v>29241</v>
      </c>
      <c r="H575" s="78">
        <v>0</v>
      </c>
      <c r="I575" s="78">
        <v>29241</v>
      </c>
      <c r="J575" s="78">
        <v>25839</v>
      </c>
      <c r="K575" s="187">
        <v>3402</v>
      </c>
      <c r="L575" s="78">
        <v>29520</v>
      </c>
      <c r="M575" s="78">
        <v>18820</v>
      </c>
      <c r="N575" s="78">
        <v>27000</v>
      </c>
      <c r="O575" s="78">
        <v>2520</v>
      </c>
      <c r="P575" s="78">
        <v>5690</v>
      </c>
      <c r="Q575" s="78">
        <v>3170</v>
      </c>
      <c r="R575" s="78">
        <v>0</v>
      </c>
      <c r="S575" s="187">
        <v>12400</v>
      </c>
      <c r="T575" s="187">
        <v>12400</v>
      </c>
      <c r="U575" s="78">
        <v>2984</v>
      </c>
      <c r="V575" s="78">
        <v>1553</v>
      </c>
      <c r="W575" s="78">
        <v>1134</v>
      </c>
      <c r="X575" s="78">
        <v>1850</v>
      </c>
      <c r="Y575" s="78">
        <v>1494</v>
      </c>
      <c r="Z575" s="78">
        <v>273</v>
      </c>
      <c r="AA575" s="78">
        <v>0</v>
      </c>
      <c r="AB575" s="78">
        <v>74</v>
      </c>
      <c r="AC575" s="78">
        <v>926</v>
      </c>
      <c r="AD575" s="78">
        <v>0</v>
      </c>
      <c r="AE575" s="78">
        <v>22410</v>
      </c>
      <c r="AF575" s="78">
        <v>1029</v>
      </c>
      <c r="AG575" s="104">
        <v>0</v>
      </c>
      <c r="AH575" s="104">
        <v>0</v>
      </c>
      <c r="AI575" s="104">
        <v>0</v>
      </c>
      <c r="AJ575" s="104">
        <v>1029</v>
      </c>
      <c r="AK575" s="104">
        <v>0</v>
      </c>
      <c r="AL575" s="104">
        <v>0</v>
      </c>
      <c r="AM575" s="104">
        <f t="shared" si="8"/>
        <v>1029</v>
      </c>
      <c r="AN575" s="104">
        <v>0</v>
      </c>
      <c r="AO575" s="104">
        <v>0</v>
      </c>
      <c r="AP575" s="104">
        <v>4928</v>
      </c>
      <c r="AQ575" s="104">
        <v>0</v>
      </c>
      <c r="AR575" s="189">
        <v>4928</v>
      </c>
      <c r="AS575" s="189">
        <v>112112</v>
      </c>
      <c r="AT575" s="189">
        <v>26299</v>
      </c>
      <c r="AU575" s="189">
        <v>8921</v>
      </c>
    </row>
    <row r="576" spans="1:47" x14ac:dyDescent="0.2">
      <c r="A576" s="96" t="s">
        <v>1660</v>
      </c>
      <c r="B576" t="s">
        <v>1555</v>
      </c>
      <c r="C576" t="s">
        <v>1661</v>
      </c>
      <c r="D576" s="77">
        <v>11362</v>
      </c>
      <c r="E576" s="77">
        <v>0</v>
      </c>
      <c r="F576" s="77">
        <v>0</v>
      </c>
      <c r="G576" s="77">
        <v>38804</v>
      </c>
      <c r="H576" s="77">
        <v>0</v>
      </c>
      <c r="I576" s="77">
        <v>38804</v>
      </c>
      <c r="J576" s="77">
        <v>38804</v>
      </c>
      <c r="K576" s="77">
        <v>0</v>
      </c>
      <c r="L576" s="77">
        <v>37340</v>
      </c>
      <c r="M576" s="77">
        <v>24890</v>
      </c>
      <c r="N576" s="77">
        <v>37340</v>
      </c>
      <c r="O576" s="77">
        <v>0</v>
      </c>
      <c r="P576" s="77">
        <v>1310</v>
      </c>
      <c r="Q576" s="77">
        <v>1310</v>
      </c>
      <c r="R576" s="77">
        <v>0</v>
      </c>
      <c r="S576" s="188">
        <v>18550</v>
      </c>
      <c r="T576" s="188">
        <v>18550</v>
      </c>
      <c r="U576" s="77">
        <v>3729</v>
      </c>
      <c r="V576" s="77">
        <v>2061</v>
      </c>
      <c r="W576" s="77">
        <v>1171</v>
      </c>
      <c r="X576" s="77">
        <v>2558</v>
      </c>
      <c r="Y576" s="77">
        <v>1575</v>
      </c>
      <c r="Z576" s="77">
        <v>129</v>
      </c>
      <c r="AA576" s="77">
        <v>0</v>
      </c>
      <c r="AB576" s="77">
        <v>0</v>
      </c>
      <c r="AC576" s="188">
        <v>1522</v>
      </c>
      <c r="AD576" s="188">
        <v>0</v>
      </c>
      <c r="AE576" s="77">
        <v>28430</v>
      </c>
      <c r="AF576" s="77">
        <v>1029</v>
      </c>
      <c r="AG576" s="27">
        <v>0</v>
      </c>
      <c r="AH576" s="27">
        <v>0</v>
      </c>
      <c r="AI576" s="27">
        <v>0</v>
      </c>
      <c r="AJ576" s="27">
        <v>1029</v>
      </c>
      <c r="AK576" s="27">
        <v>0</v>
      </c>
      <c r="AL576" s="27">
        <v>0</v>
      </c>
      <c r="AM576" s="27">
        <f t="shared" si="8"/>
        <v>1029</v>
      </c>
      <c r="AN576" s="27">
        <v>0</v>
      </c>
      <c r="AO576" s="27">
        <v>0</v>
      </c>
      <c r="AP576" s="27">
        <v>6529</v>
      </c>
      <c r="AQ576" s="27">
        <v>6529</v>
      </c>
      <c r="AR576" s="27">
        <v>0</v>
      </c>
      <c r="AS576" s="190">
        <v>145301</v>
      </c>
      <c r="AT576" s="190">
        <v>33745</v>
      </c>
      <c r="AU576" s="190">
        <v>33745</v>
      </c>
    </row>
    <row r="577" spans="1:47" x14ac:dyDescent="0.2">
      <c r="A577" s="96" t="s">
        <v>1662</v>
      </c>
      <c r="B577" t="s">
        <v>1555</v>
      </c>
      <c r="C577" t="s">
        <v>1663</v>
      </c>
      <c r="D577" s="78">
        <v>11363</v>
      </c>
      <c r="E577" s="78">
        <v>0</v>
      </c>
      <c r="F577" s="82">
        <v>0</v>
      </c>
      <c r="G577" s="78">
        <v>31488</v>
      </c>
      <c r="H577" s="78">
        <v>31488</v>
      </c>
      <c r="I577" s="78">
        <v>0</v>
      </c>
      <c r="J577" s="78">
        <v>0</v>
      </c>
      <c r="K577" s="78">
        <v>0</v>
      </c>
      <c r="L577" s="78">
        <v>25135</v>
      </c>
      <c r="M577" s="78">
        <v>16340</v>
      </c>
      <c r="N577" s="78">
        <v>24100</v>
      </c>
      <c r="O577" s="78">
        <v>1035</v>
      </c>
      <c r="P577" s="78">
        <v>4295</v>
      </c>
      <c r="Q577" s="78">
        <v>3260</v>
      </c>
      <c r="R577" s="78">
        <v>0</v>
      </c>
      <c r="S577" s="187">
        <v>7705</v>
      </c>
      <c r="T577" s="187">
        <v>7705</v>
      </c>
      <c r="U577" s="78">
        <v>2533</v>
      </c>
      <c r="V577" s="78">
        <v>1360</v>
      </c>
      <c r="W577" s="78">
        <v>1287</v>
      </c>
      <c r="X577" s="78">
        <v>1246</v>
      </c>
      <c r="Y577" s="78">
        <v>1484</v>
      </c>
      <c r="Z577" s="78">
        <v>238</v>
      </c>
      <c r="AA577" s="78">
        <v>0</v>
      </c>
      <c r="AB577" s="78">
        <v>177</v>
      </c>
      <c r="AC577" s="78">
        <v>552</v>
      </c>
      <c r="AD577" s="78">
        <v>0</v>
      </c>
      <c r="AE577" s="78">
        <v>20510</v>
      </c>
      <c r="AF577" s="78">
        <v>1029</v>
      </c>
      <c r="AG577" s="104">
        <v>0</v>
      </c>
      <c r="AH577" s="104">
        <v>0</v>
      </c>
      <c r="AI577" s="104">
        <v>0</v>
      </c>
      <c r="AJ577" s="104">
        <v>1029</v>
      </c>
      <c r="AK577" s="104">
        <v>0</v>
      </c>
      <c r="AL577" s="104">
        <v>0</v>
      </c>
      <c r="AM577" s="104">
        <f t="shared" si="8"/>
        <v>1029</v>
      </c>
      <c r="AN577" s="104">
        <v>0</v>
      </c>
      <c r="AO577" s="104">
        <v>0</v>
      </c>
      <c r="AP577" s="104">
        <v>5296</v>
      </c>
      <c r="AQ577" s="104">
        <v>5296</v>
      </c>
      <c r="AR577" s="104">
        <v>0</v>
      </c>
      <c r="AS577" s="189">
        <v>117650</v>
      </c>
      <c r="AT577" s="189">
        <v>23901</v>
      </c>
      <c r="AU577" s="189">
        <v>23901</v>
      </c>
    </row>
    <row r="578" spans="1:47" x14ac:dyDescent="0.2">
      <c r="A578" s="96" t="s">
        <v>1664</v>
      </c>
      <c r="B578" t="s">
        <v>1555</v>
      </c>
      <c r="C578" t="s">
        <v>1665</v>
      </c>
      <c r="D578" s="77">
        <v>11365</v>
      </c>
      <c r="E578" s="77">
        <v>0</v>
      </c>
      <c r="F578" s="77">
        <v>0</v>
      </c>
      <c r="G578" s="77">
        <v>46387</v>
      </c>
      <c r="H578" s="77">
        <v>0</v>
      </c>
      <c r="I578" s="77">
        <v>46387</v>
      </c>
      <c r="J578" s="77">
        <v>46387</v>
      </c>
      <c r="K578" s="77">
        <v>0</v>
      </c>
      <c r="L578" s="77">
        <v>44290</v>
      </c>
      <c r="M578" s="77">
        <v>29970</v>
      </c>
      <c r="N578" s="77">
        <v>41500</v>
      </c>
      <c r="O578" s="77">
        <v>2790</v>
      </c>
      <c r="P578" s="77">
        <v>7900</v>
      </c>
      <c r="Q578" s="77">
        <v>5110</v>
      </c>
      <c r="R578" s="77">
        <v>0</v>
      </c>
      <c r="S578" s="188">
        <v>21910</v>
      </c>
      <c r="T578" s="188">
        <v>21910</v>
      </c>
      <c r="U578" s="77">
        <v>4379</v>
      </c>
      <c r="V578" s="77">
        <v>2468</v>
      </c>
      <c r="W578" s="77">
        <v>1003</v>
      </c>
      <c r="X578" s="77">
        <v>3376</v>
      </c>
      <c r="Y578" s="77">
        <v>2621</v>
      </c>
      <c r="Z578" s="77">
        <v>425</v>
      </c>
      <c r="AA578" s="77">
        <v>0</v>
      </c>
      <c r="AB578" s="77">
        <v>0</v>
      </c>
      <c r="AC578" s="188">
        <v>2287</v>
      </c>
      <c r="AD578" s="188">
        <v>0</v>
      </c>
      <c r="AE578" s="77">
        <v>35410</v>
      </c>
      <c r="AF578" s="77">
        <v>1029</v>
      </c>
      <c r="AG578" s="27">
        <v>0</v>
      </c>
      <c r="AH578" s="27">
        <v>0</v>
      </c>
      <c r="AI578" s="27">
        <v>0</v>
      </c>
      <c r="AJ578" s="27">
        <v>1029</v>
      </c>
      <c r="AK578" s="27">
        <v>0</v>
      </c>
      <c r="AL578" s="27">
        <v>0</v>
      </c>
      <c r="AM578" s="27">
        <f t="shared" si="8"/>
        <v>1029</v>
      </c>
      <c r="AN578" s="27">
        <v>0</v>
      </c>
      <c r="AO578" s="27">
        <v>0</v>
      </c>
      <c r="AP578" s="27">
        <v>7805</v>
      </c>
      <c r="AQ578" s="27">
        <v>7805</v>
      </c>
      <c r="AR578" s="27">
        <v>0</v>
      </c>
      <c r="AS578" s="190">
        <v>170969</v>
      </c>
      <c r="AT578" s="190">
        <v>38665</v>
      </c>
      <c r="AU578" s="190">
        <v>38665</v>
      </c>
    </row>
    <row r="579" spans="1:47" x14ac:dyDescent="0.2">
      <c r="A579" s="96" t="s">
        <v>1666</v>
      </c>
      <c r="B579" t="s">
        <v>1555</v>
      </c>
      <c r="C579" t="s">
        <v>1667</v>
      </c>
      <c r="D579" s="78">
        <v>11369</v>
      </c>
      <c r="E579" s="78">
        <v>0</v>
      </c>
      <c r="F579" s="82">
        <v>0</v>
      </c>
      <c r="G579" s="78">
        <v>16910</v>
      </c>
      <c r="H579" s="78">
        <v>16910</v>
      </c>
      <c r="I579" s="78">
        <v>0</v>
      </c>
      <c r="J579" s="78">
        <v>0</v>
      </c>
      <c r="K579" s="78">
        <v>0</v>
      </c>
      <c r="L579" s="78">
        <v>10155</v>
      </c>
      <c r="M579" s="78">
        <v>6750</v>
      </c>
      <c r="N579" s="78">
        <v>9220</v>
      </c>
      <c r="O579" s="78">
        <v>935</v>
      </c>
      <c r="P579" s="78">
        <v>1925</v>
      </c>
      <c r="Q579" s="78">
        <v>990</v>
      </c>
      <c r="R579" s="78">
        <v>0</v>
      </c>
      <c r="S579" s="187">
        <v>3975</v>
      </c>
      <c r="T579" s="187">
        <v>3975</v>
      </c>
      <c r="U579" s="78">
        <v>1011</v>
      </c>
      <c r="V579" s="78">
        <v>558</v>
      </c>
      <c r="W579" s="78">
        <v>605</v>
      </c>
      <c r="X579" s="78">
        <v>406</v>
      </c>
      <c r="Y579" s="78">
        <v>488</v>
      </c>
      <c r="Z579" s="78">
        <v>82</v>
      </c>
      <c r="AA579" s="78">
        <v>0</v>
      </c>
      <c r="AB579" s="78">
        <v>255</v>
      </c>
      <c r="AC579" s="78">
        <v>261</v>
      </c>
      <c r="AD579" s="78">
        <v>0</v>
      </c>
      <c r="AE579" s="78">
        <v>7740</v>
      </c>
      <c r="AF579" s="78">
        <v>789</v>
      </c>
      <c r="AG579" s="104">
        <v>0</v>
      </c>
      <c r="AH579" s="104">
        <v>0</v>
      </c>
      <c r="AI579" s="104">
        <v>0</v>
      </c>
      <c r="AJ579" s="104">
        <v>789</v>
      </c>
      <c r="AK579" s="104">
        <v>0</v>
      </c>
      <c r="AL579" s="104">
        <v>0</v>
      </c>
      <c r="AM579" s="104">
        <f t="shared" ref="AM579:AM642" si="9">IF(OR(AG579&lt;&gt;0,AL579&lt;&gt;0),0,AF579)</f>
        <v>789</v>
      </c>
      <c r="AN579" s="104">
        <v>0</v>
      </c>
      <c r="AO579" s="104">
        <v>0</v>
      </c>
      <c r="AP579" s="104">
        <v>2842</v>
      </c>
      <c r="AQ579" s="104">
        <v>2842</v>
      </c>
      <c r="AR579" s="104">
        <v>0</v>
      </c>
      <c r="AS579" s="189">
        <v>61328</v>
      </c>
      <c r="AT579" s="189">
        <v>9778</v>
      </c>
      <c r="AU579" s="189">
        <v>9778</v>
      </c>
    </row>
    <row r="580" spans="1:47" x14ac:dyDescent="0.2">
      <c r="A580" s="96" t="s">
        <v>1668</v>
      </c>
      <c r="B580" t="s">
        <v>1555</v>
      </c>
      <c r="C580" t="s">
        <v>1094</v>
      </c>
      <c r="D580" s="77">
        <v>11381</v>
      </c>
      <c r="E580" s="77">
        <v>0</v>
      </c>
      <c r="F580" s="77">
        <v>0</v>
      </c>
      <c r="G580" s="77">
        <v>31896</v>
      </c>
      <c r="H580" s="77">
        <v>3020</v>
      </c>
      <c r="I580" s="77">
        <v>28876</v>
      </c>
      <c r="J580" s="77">
        <v>28876</v>
      </c>
      <c r="K580" s="77">
        <v>0</v>
      </c>
      <c r="L580" s="77">
        <v>42855</v>
      </c>
      <c r="M580" s="77">
        <v>28280</v>
      </c>
      <c r="N580" s="77">
        <v>37800</v>
      </c>
      <c r="O580" s="77">
        <v>5055</v>
      </c>
      <c r="P580" s="77">
        <v>9705</v>
      </c>
      <c r="Q580" s="77">
        <v>4650</v>
      </c>
      <c r="R580" s="77">
        <v>0</v>
      </c>
      <c r="S580" s="188">
        <v>11695</v>
      </c>
      <c r="T580" s="188">
        <v>11695</v>
      </c>
      <c r="U580" s="77">
        <v>4290</v>
      </c>
      <c r="V580" s="77">
        <v>2340</v>
      </c>
      <c r="W580" s="77">
        <v>980</v>
      </c>
      <c r="X580" s="77">
        <v>3310</v>
      </c>
      <c r="Y580" s="77">
        <v>3693</v>
      </c>
      <c r="Z580" s="77">
        <v>383</v>
      </c>
      <c r="AA580" s="77">
        <v>0</v>
      </c>
      <c r="AB580" s="77">
        <v>0</v>
      </c>
      <c r="AC580" s="77">
        <v>511</v>
      </c>
      <c r="AD580" s="77">
        <v>0</v>
      </c>
      <c r="AE580" s="77">
        <v>33600</v>
      </c>
      <c r="AF580" s="77">
        <v>1029</v>
      </c>
      <c r="AG580" s="27">
        <v>0</v>
      </c>
      <c r="AH580" s="27">
        <v>0</v>
      </c>
      <c r="AI580" s="27">
        <v>0</v>
      </c>
      <c r="AJ580" s="27">
        <v>1029</v>
      </c>
      <c r="AK580" s="27">
        <v>0</v>
      </c>
      <c r="AL580" s="27">
        <v>0</v>
      </c>
      <c r="AM580" s="27">
        <f t="shared" si="9"/>
        <v>1029</v>
      </c>
      <c r="AN580" s="27">
        <v>0</v>
      </c>
      <c r="AO580" s="27">
        <v>0</v>
      </c>
      <c r="AP580" s="27">
        <v>5366</v>
      </c>
      <c r="AQ580" s="27">
        <v>0</v>
      </c>
      <c r="AR580" s="190">
        <v>5366</v>
      </c>
      <c r="AS580" s="190">
        <v>124504</v>
      </c>
      <c r="AT580" s="190">
        <v>34488</v>
      </c>
      <c r="AU580" s="190">
        <v>0</v>
      </c>
    </row>
    <row r="581" spans="1:47" x14ac:dyDescent="0.2">
      <c r="A581" s="96" t="s">
        <v>1669</v>
      </c>
      <c r="B581" t="s">
        <v>1555</v>
      </c>
      <c r="C581" t="s">
        <v>1670</v>
      </c>
      <c r="D581" s="78">
        <v>11383</v>
      </c>
      <c r="E581" s="78">
        <v>0</v>
      </c>
      <c r="F581" s="82">
        <v>0</v>
      </c>
      <c r="G581" s="78">
        <v>43534</v>
      </c>
      <c r="H581" s="78">
        <v>0</v>
      </c>
      <c r="I581" s="78">
        <v>43534</v>
      </c>
      <c r="J581" s="78">
        <v>43534</v>
      </c>
      <c r="K581" s="78">
        <v>0</v>
      </c>
      <c r="L581" s="78">
        <v>51245</v>
      </c>
      <c r="M581" s="78">
        <v>33220</v>
      </c>
      <c r="N581" s="78">
        <v>41400</v>
      </c>
      <c r="O581" s="78">
        <v>9845</v>
      </c>
      <c r="P581" s="78">
        <v>16095</v>
      </c>
      <c r="Q581" s="78">
        <v>6250</v>
      </c>
      <c r="R581" s="78">
        <v>0</v>
      </c>
      <c r="S581" s="187">
        <v>21685</v>
      </c>
      <c r="T581" s="187">
        <v>21685</v>
      </c>
      <c r="U581" s="78">
        <v>5153</v>
      </c>
      <c r="V581" s="78">
        <v>2735</v>
      </c>
      <c r="W581" s="78">
        <v>2997</v>
      </c>
      <c r="X581" s="78">
        <v>2156</v>
      </c>
      <c r="Y581" s="78">
        <v>2672</v>
      </c>
      <c r="Z581" s="78">
        <v>516</v>
      </c>
      <c r="AA581" s="78">
        <v>0</v>
      </c>
      <c r="AB581" s="78">
        <v>594</v>
      </c>
      <c r="AC581" s="187">
        <v>1371</v>
      </c>
      <c r="AD581" s="187">
        <v>0</v>
      </c>
      <c r="AE581" s="78">
        <v>39470</v>
      </c>
      <c r="AF581" s="78">
        <v>1269</v>
      </c>
      <c r="AG581" s="104">
        <v>0</v>
      </c>
      <c r="AH581" s="104">
        <v>0</v>
      </c>
      <c r="AI581" s="104">
        <v>0</v>
      </c>
      <c r="AJ581" s="104">
        <v>1269</v>
      </c>
      <c r="AK581" s="104">
        <v>0</v>
      </c>
      <c r="AL581" s="104">
        <v>0</v>
      </c>
      <c r="AM581" s="104">
        <f t="shared" si="9"/>
        <v>1269</v>
      </c>
      <c r="AN581" s="104">
        <v>0</v>
      </c>
      <c r="AO581" s="104">
        <v>0</v>
      </c>
      <c r="AP581" s="104">
        <v>7335</v>
      </c>
      <c r="AQ581" s="104">
        <v>7335</v>
      </c>
      <c r="AR581" s="104">
        <v>0</v>
      </c>
      <c r="AS581" s="189">
        <v>164821</v>
      </c>
      <c r="AT581" s="189">
        <v>41390</v>
      </c>
      <c r="AU581" s="189">
        <v>41390</v>
      </c>
    </row>
    <row r="582" spans="1:47" x14ac:dyDescent="0.2">
      <c r="A582" s="96" t="s">
        <v>1671</v>
      </c>
      <c r="B582" t="s">
        <v>1555</v>
      </c>
      <c r="C582" t="s">
        <v>1672</v>
      </c>
      <c r="D582" s="77">
        <v>11385</v>
      </c>
      <c r="E582" s="77">
        <v>0</v>
      </c>
      <c r="F582" s="77">
        <v>0</v>
      </c>
      <c r="G582" s="77">
        <v>64539</v>
      </c>
      <c r="H582" s="77">
        <v>0</v>
      </c>
      <c r="I582" s="77">
        <v>64539</v>
      </c>
      <c r="J582" s="77">
        <v>64539</v>
      </c>
      <c r="K582" s="77">
        <v>0</v>
      </c>
      <c r="L582" s="77">
        <v>118345</v>
      </c>
      <c r="M582" s="77">
        <v>75660</v>
      </c>
      <c r="N582" s="77">
        <v>117300</v>
      </c>
      <c r="O582" s="77">
        <v>1045</v>
      </c>
      <c r="P582" s="77">
        <v>13845</v>
      </c>
      <c r="Q582" s="77">
        <v>12800</v>
      </c>
      <c r="R582" s="77">
        <v>0</v>
      </c>
      <c r="S582" s="188">
        <v>47955</v>
      </c>
      <c r="T582" s="188">
        <v>47955</v>
      </c>
      <c r="U582" s="77">
        <v>12014</v>
      </c>
      <c r="V582" s="77">
        <v>6260</v>
      </c>
      <c r="W582" s="77">
        <v>2715</v>
      </c>
      <c r="X582" s="77">
        <v>9299</v>
      </c>
      <c r="Y582" s="77">
        <v>5250</v>
      </c>
      <c r="Z582" s="77">
        <v>1070</v>
      </c>
      <c r="AA582" s="77">
        <v>0</v>
      </c>
      <c r="AB582" s="77">
        <v>0</v>
      </c>
      <c r="AC582" s="188">
        <v>3606</v>
      </c>
      <c r="AD582" s="188">
        <v>0</v>
      </c>
      <c r="AE582" s="77">
        <v>95060</v>
      </c>
      <c r="AF582" s="77">
        <v>1509</v>
      </c>
      <c r="AG582" s="27">
        <v>0</v>
      </c>
      <c r="AH582" s="27">
        <v>0</v>
      </c>
      <c r="AI582" s="27">
        <v>0</v>
      </c>
      <c r="AJ582" s="27">
        <v>1509</v>
      </c>
      <c r="AK582" s="27">
        <v>0</v>
      </c>
      <c r="AL582" s="27">
        <v>0</v>
      </c>
      <c r="AM582" s="27">
        <f t="shared" si="9"/>
        <v>1509</v>
      </c>
      <c r="AN582" s="27">
        <v>0</v>
      </c>
      <c r="AO582" s="27">
        <v>0</v>
      </c>
      <c r="AP582" s="27">
        <v>10908</v>
      </c>
      <c r="AQ582" s="27">
        <v>10908</v>
      </c>
      <c r="AR582" s="27">
        <v>0</v>
      </c>
      <c r="AS582" s="190">
        <v>261955</v>
      </c>
      <c r="AT582" s="190">
        <v>96074</v>
      </c>
      <c r="AU582" s="190">
        <v>96074</v>
      </c>
    </row>
    <row r="583" spans="1:47" x14ac:dyDescent="0.2">
      <c r="A583" s="96" t="s">
        <v>1673</v>
      </c>
      <c r="B583" t="s">
        <v>1555</v>
      </c>
      <c r="C583" t="s">
        <v>1674</v>
      </c>
      <c r="D583" s="78">
        <v>11408</v>
      </c>
      <c r="E583" s="78">
        <v>0</v>
      </c>
      <c r="F583" s="82">
        <v>0</v>
      </c>
      <c r="G583" s="78">
        <v>68529</v>
      </c>
      <c r="H583" s="78">
        <v>0</v>
      </c>
      <c r="I583" s="78">
        <v>68529</v>
      </c>
      <c r="J583" s="78">
        <v>68529</v>
      </c>
      <c r="K583" s="78">
        <v>0</v>
      </c>
      <c r="L583" s="78">
        <v>132215</v>
      </c>
      <c r="M583" s="78">
        <v>87700</v>
      </c>
      <c r="N583" s="78">
        <v>124600</v>
      </c>
      <c r="O583" s="78">
        <v>7615</v>
      </c>
      <c r="P583" s="78">
        <v>25465</v>
      </c>
      <c r="Q583" s="78">
        <v>17850</v>
      </c>
      <c r="R583" s="78">
        <v>0</v>
      </c>
      <c r="S583" s="187">
        <v>29615</v>
      </c>
      <c r="T583" s="187">
        <v>29615</v>
      </c>
      <c r="U583" s="78">
        <v>13245</v>
      </c>
      <c r="V583" s="78">
        <v>7260</v>
      </c>
      <c r="W583" s="78">
        <v>5462</v>
      </c>
      <c r="X583" s="78">
        <v>7783</v>
      </c>
      <c r="Y583" s="78">
        <v>7753</v>
      </c>
      <c r="Z583" s="78">
        <v>1501</v>
      </c>
      <c r="AA583" s="78">
        <v>0</v>
      </c>
      <c r="AB583" s="187">
        <v>1638</v>
      </c>
      <c r="AC583" s="187">
        <v>1701</v>
      </c>
      <c r="AD583" s="187">
        <v>0</v>
      </c>
      <c r="AE583" s="78">
        <v>107850</v>
      </c>
      <c r="AF583" s="78">
        <v>1749</v>
      </c>
      <c r="AG583" s="104">
        <v>0</v>
      </c>
      <c r="AH583" s="104">
        <v>0</v>
      </c>
      <c r="AI583" s="104">
        <v>0</v>
      </c>
      <c r="AJ583" s="104">
        <v>1749</v>
      </c>
      <c r="AK583" s="104">
        <v>0</v>
      </c>
      <c r="AL583" s="104">
        <v>0</v>
      </c>
      <c r="AM583" s="104">
        <f t="shared" si="9"/>
        <v>1749</v>
      </c>
      <c r="AN583" s="104">
        <v>0</v>
      </c>
      <c r="AO583" s="104">
        <v>0</v>
      </c>
      <c r="AP583" s="104">
        <v>11344</v>
      </c>
      <c r="AQ583" s="104">
        <v>0</v>
      </c>
      <c r="AR583" s="189">
        <v>11344</v>
      </c>
      <c r="AS583" s="189">
        <v>280777</v>
      </c>
      <c r="AT583" s="189">
        <v>100797</v>
      </c>
      <c r="AU583" s="189">
        <v>100797</v>
      </c>
    </row>
    <row r="584" spans="1:47" x14ac:dyDescent="0.2">
      <c r="A584" s="96" t="s">
        <v>1675</v>
      </c>
      <c r="B584" t="s">
        <v>1555</v>
      </c>
      <c r="C584" t="s">
        <v>1676</v>
      </c>
      <c r="D584" s="77">
        <v>11442</v>
      </c>
      <c r="E584" s="77">
        <v>0</v>
      </c>
      <c r="F584" s="77">
        <v>0</v>
      </c>
      <c r="G584" s="77">
        <v>80819</v>
      </c>
      <c r="H584" s="77">
        <v>80819</v>
      </c>
      <c r="I584" s="77">
        <v>0</v>
      </c>
      <c r="J584" s="77">
        <v>0</v>
      </c>
      <c r="K584" s="77">
        <v>0</v>
      </c>
      <c r="L584" s="77">
        <v>120445</v>
      </c>
      <c r="M584" s="77">
        <v>73390</v>
      </c>
      <c r="N584" s="77">
        <v>104400</v>
      </c>
      <c r="O584" s="77">
        <v>16045</v>
      </c>
      <c r="P584" s="77">
        <v>33195</v>
      </c>
      <c r="Q584" s="77">
        <v>17150</v>
      </c>
      <c r="R584" s="77">
        <v>0</v>
      </c>
      <c r="S584" s="188">
        <v>37545</v>
      </c>
      <c r="T584" s="188">
        <v>37545</v>
      </c>
      <c r="U584" s="77">
        <v>12418</v>
      </c>
      <c r="V584" s="77">
        <v>6088</v>
      </c>
      <c r="W584" s="77">
        <v>6909</v>
      </c>
      <c r="X584" s="77">
        <v>5509</v>
      </c>
      <c r="Y584" s="77">
        <v>6934</v>
      </c>
      <c r="Z584" s="77">
        <v>1425</v>
      </c>
      <c r="AA584" s="77">
        <v>0</v>
      </c>
      <c r="AB584" s="188">
        <v>2663</v>
      </c>
      <c r="AC584" s="188">
        <v>2663</v>
      </c>
      <c r="AD584" s="188">
        <v>0</v>
      </c>
      <c r="AE584" s="77">
        <v>90790</v>
      </c>
      <c r="AF584" s="77">
        <v>1749</v>
      </c>
      <c r="AG584" s="27">
        <v>0</v>
      </c>
      <c r="AH584" s="27">
        <v>0</v>
      </c>
      <c r="AI584" s="27">
        <v>0</v>
      </c>
      <c r="AJ584" s="27">
        <v>1749</v>
      </c>
      <c r="AK584" s="27">
        <v>0</v>
      </c>
      <c r="AL584" s="27">
        <v>0</v>
      </c>
      <c r="AM584" s="27">
        <f t="shared" si="9"/>
        <v>1749</v>
      </c>
      <c r="AN584" s="27">
        <v>0</v>
      </c>
      <c r="AO584" s="27">
        <v>0</v>
      </c>
      <c r="AP584" s="27">
        <v>13643</v>
      </c>
      <c r="AQ584" s="27">
        <v>13643</v>
      </c>
      <c r="AR584" s="27">
        <v>0</v>
      </c>
      <c r="AS584" s="190">
        <v>325647</v>
      </c>
      <c r="AT584" s="190">
        <v>119122</v>
      </c>
      <c r="AU584" s="190">
        <v>119122</v>
      </c>
    </row>
    <row r="585" spans="1:47" x14ac:dyDescent="0.2">
      <c r="A585" s="96" t="s">
        <v>1677</v>
      </c>
      <c r="B585" t="s">
        <v>1555</v>
      </c>
      <c r="C585" t="s">
        <v>1678</v>
      </c>
      <c r="D585" s="78">
        <v>11464</v>
      </c>
      <c r="E585" s="78">
        <v>0</v>
      </c>
      <c r="F585" s="82">
        <v>0</v>
      </c>
      <c r="G585" s="78">
        <v>92987</v>
      </c>
      <c r="H585" s="78">
        <v>92987</v>
      </c>
      <c r="I585" s="78">
        <v>0</v>
      </c>
      <c r="J585" s="78">
        <v>0</v>
      </c>
      <c r="K585" s="78">
        <v>0</v>
      </c>
      <c r="L585" s="78">
        <v>170235</v>
      </c>
      <c r="M585" s="78">
        <v>109560</v>
      </c>
      <c r="N585" s="78">
        <v>157000</v>
      </c>
      <c r="O585" s="78">
        <v>13235</v>
      </c>
      <c r="P585" s="78">
        <v>34315</v>
      </c>
      <c r="Q585" s="78">
        <v>21080</v>
      </c>
      <c r="R585" s="78">
        <v>0</v>
      </c>
      <c r="S585" s="187">
        <v>37505</v>
      </c>
      <c r="T585" s="187">
        <v>37505</v>
      </c>
      <c r="U585" s="78">
        <v>17209</v>
      </c>
      <c r="V585" s="78">
        <v>9043</v>
      </c>
      <c r="W585" s="78">
        <v>10476</v>
      </c>
      <c r="X585" s="78">
        <v>6733</v>
      </c>
      <c r="Y585" s="78">
        <v>8570</v>
      </c>
      <c r="Z585" s="78">
        <v>1837</v>
      </c>
      <c r="AA585" s="78">
        <v>0</v>
      </c>
      <c r="AB585" s="187">
        <v>1189</v>
      </c>
      <c r="AC585" s="187">
        <v>2536</v>
      </c>
      <c r="AD585" s="187">
        <v>0</v>
      </c>
      <c r="AE585" s="78">
        <v>134750</v>
      </c>
      <c r="AF585" s="78">
        <v>1989</v>
      </c>
      <c r="AG585" s="104">
        <v>0</v>
      </c>
      <c r="AH585" s="104">
        <v>0</v>
      </c>
      <c r="AI585" s="104">
        <v>0</v>
      </c>
      <c r="AJ585" s="104">
        <v>1989</v>
      </c>
      <c r="AK585" s="104">
        <v>0</v>
      </c>
      <c r="AL585" s="104">
        <v>0</v>
      </c>
      <c r="AM585" s="104">
        <f t="shared" si="9"/>
        <v>1989</v>
      </c>
      <c r="AN585" s="104">
        <v>0</v>
      </c>
      <c r="AO585" s="104">
        <v>0</v>
      </c>
      <c r="AP585" s="104">
        <v>15789</v>
      </c>
      <c r="AQ585" s="104">
        <v>15789</v>
      </c>
      <c r="AR585" s="104">
        <v>0</v>
      </c>
      <c r="AS585" s="189">
        <v>391713</v>
      </c>
      <c r="AT585" s="189">
        <v>143957</v>
      </c>
      <c r="AU585" s="189">
        <v>143957</v>
      </c>
    </row>
    <row r="586" spans="1:47" x14ac:dyDescent="0.2">
      <c r="A586" s="96" t="s">
        <v>1679</v>
      </c>
      <c r="B586" t="s">
        <v>1555</v>
      </c>
      <c r="C586" t="s">
        <v>1680</v>
      </c>
      <c r="D586" s="77">
        <v>11465</v>
      </c>
      <c r="E586" s="77">
        <v>0</v>
      </c>
      <c r="F586" s="77">
        <v>0</v>
      </c>
      <c r="G586" s="77">
        <v>65578</v>
      </c>
      <c r="H586" s="77">
        <v>65578</v>
      </c>
      <c r="I586" s="77">
        <v>0</v>
      </c>
      <c r="J586" s="77">
        <v>0</v>
      </c>
      <c r="K586" s="77">
        <v>0</v>
      </c>
      <c r="L586" s="77">
        <v>103135</v>
      </c>
      <c r="M586" s="77">
        <v>63220</v>
      </c>
      <c r="N586" s="77">
        <v>95400</v>
      </c>
      <c r="O586" s="77">
        <v>7735</v>
      </c>
      <c r="P586" s="77">
        <v>21315</v>
      </c>
      <c r="Q586" s="77">
        <v>13580</v>
      </c>
      <c r="R586" s="77">
        <v>0</v>
      </c>
      <c r="S586" s="188">
        <v>39235</v>
      </c>
      <c r="T586" s="188">
        <v>39235</v>
      </c>
      <c r="U586" s="77">
        <v>10588</v>
      </c>
      <c r="V586" s="77">
        <v>5203</v>
      </c>
      <c r="W586" s="77">
        <v>5286</v>
      </c>
      <c r="X586" s="77">
        <v>5302</v>
      </c>
      <c r="Y586" s="77">
        <v>6427</v>
      </c>
      <c r="Z586" s="77">
        <v>1125</v>
      </c>
      <c r="AA586" s="77">
        <v>0</v>
      </c>
      <c r="AB586" s="188">
        <v>2024</v>
      </c>
      <c r="AC586" s="188">
        <v>2648</v>
      </c>
      <c r="AD586" s="188">
        <v>0</v>
      </c>
      <c r="AE586" s="77">
        <v>78780</v>
      </c>
      <c r="AF586" s="77">
        <v>1509</v>
      </c>
      <c r="AG586" s="27">
        <v>0</v>
      </c>
      <c r="AH586" s="27">
        <v>0</v>
      </c>
      <c r="AI586" s="27">
        <v>0</v>
      </c>
      <c r="AJ586" s="27">
        <v>1509</v>
      </c>
      <c r="AK586" s="27">
        <v>0</v>
      </c>
      <c r="AL586" s="27">
        <v>0</v>
      </c>
      <c r="AM586" s="27">
        <f t="shared" si="9"/>
        <v>1509</v>
      </c>
      <c r="AN586" s="27">
        <v>0</v>
      </c>
      <c r="AO586" s="27">
        <v>0</v>
      </c>
      <c r="AP586" s="27">
        <v>11076</v>
      </c>
      <c r="AQ586" s="27">
        <v>0</v>
      </c>
      <c r="AR586" s="190">
        <v>11076</v>
      </c>
      <c r="AS586" s="190">
        <v>262100</v>
      </c>
      <c r="AT586" s="190">
        <v>89591</v>
      </c>
      <c r="AU586" s="190">
        <v>89591</v>
      </c>
    </row>
    <row r="587" spans="1:47" x14ac:dyDescent="0.2">
      <c r="A587" s="96" t="s">
        <v>1681</v>
      </c>
      <c r="B587" t="s">
        <v>1682</v>
      </c>
      <c r="C587">
        <v>0</v>
      </c>
      <c r="D587" s="78">
        <v>12000</v>
      </c>
      <c r="E587" s="78">
        <v>0</v>
      </c>
      <c r="F587" s="82">
        <v>0</v>
      </c>
      <c r="G587" s="78">
        <v>11238703</v>
      </c>
      <c r="H587" s="78">
        <v>11238703</v>
      </c>
      <c r="I587" s="78">
        <v>0</v>
      </c>
      <c r="J587" s="78">
        <v>0</v>
      </c>
      <c r="K587" s="78">
        <v>0</v>
      </c>
      <c r="L587" s="78">
        <v>0</v>
      </c>
      <c r="M587" s="78">
        <v>0</v>
      </c>
      <c r="N587" s="78">
        <v>0</v>
      </c>
      <c r="O587" s="78">
        <v>0</v>
      </c>
      <c r="P587" s="78">
        <v>0</v>
      </c>
      <c r="Q587" s="78">
        <v>0</v>
      </c>
      <c r="R587" s="78">
        <v>0</v>
      </c>
      <c r="S587" s="78">
        <v>0</v>
      </c>
      <c r="T587" s="78">
        <v>0</v>
      </c>
      <c r="U587" s="78">
        <v>0</v>
      </c>
      <c r="V587" s="78">
        <v>0</v>
      </c>
      <c r="W587" s="78">
        <v>0</v>
      </c>
      <c r="X587" s="78">
        <v>0</v>
      </c>
      <c r="Y587" s="78">
        <v>0</v>
      </c>
      <c r="Z587" s="78">
        <v>0</v>
      </c>
      <c r="AA587" s="78">
        <v>0</v>
      </c>
      <c r="AB587" s="78">
        <v>0</v>
      </c>
      <c r="AC587" s="78">
        <v>0</v>
      </c>
      <c r="AD587" s="78">
        <v>0</v>
      </c>
      <c r="AE587" s="78">
        <v>0</v>
      </c>
      <c r="AF587" s="78">
        <v>0</v>
      </c>
      <c r="AG587" s="104">
        <v>0</v>
      </c>
      <c r="AH587" s="104">
        <v>0</v>
      </c>
      <c r="AI587" s="104">
        <v>0</v>
      </c>
      <c r="AJ587" s="104">
        <v>0</v>
      </c>
      <c r="AK587" s="104">
        <v>0</v>
      </c>
      <c r="AL587" s="104">
        <v>0</v>
      </c>
      <c r="AM587" s="104">
        <f t="shared" si="9"/>
        <v>0</v>
      </c>
      <c r="AN587" s="104">
        <v>0</v>
      </c>
      <c r="AO587" s="104">
        <v>0</v>
      </c>
      <c r="AP587" s="104">
        <v>1893615</v>
      </c>
      <c r="AQ587" s="104">
        <v>1893615</v>
      </c>
      <c r="AR587" s="104">
        <v>0</v>
      </c>
      <c r="AS587" s="189">
        <v>28971250</v>
      </c>
      <c r="AT587" s="104">
        <v>0</v>
      </c>
      <c r="AU587" s="104">
        <v>0</v>
      </c>
    </row>
    <row r="588" spans="1:47" x14ac:dyDescent="0.2">
      <c r="A588" s="96" t="s">
        <v>1683</v>
      </c>
      <c r="B588" t="s">
        <v>1682</v>
      </c>
      <c r="C588" t="s">
        <v>1684</v>
      </c>
      <c r="D588" s="77">
        <v>12100</v>
      </c>
      <c r="E588" s="77">
        <v>0</v>
      </c>
      <c r="F588" s="77">
        <v>0</v>
      </c>
      <c r="G588" s="77">
        <v>1344514</v>
      </c>
      <c r="H588" s="77">
        <v>844514</v>
      </c>
      <c r="I588" s="77">
        <v>500000</v>
      </c>
      <c r="J588" s="77">
        <v>500000</v>
      </c>
      <c r="K588" s="77">
        <v>0</v>
      </c>
      <c r="L588" s="77">
        <v>3991465</v>
      </c>
      <c r="M588" s="77">
        <v>2576160</v>
      </c>
      <c r="N588" s="77">
        <v>3500000</v>
      </c>
      <c r="O588" s="77">
        <v>491465</v>
      </c>
      <c r="P588" s="77">
        <v>1096755</v>
      </c>
      <c r="Q588" s="77">
        <v>605290</v>
      </c>
      <c r="R588" s="77">
        <v>0</v>
      </c>
      <c r="S588" s="188">
        <v>1013475</v>
      </c>
      <c r="T588" s="188">
        <v>1013475</v>
      </c>
      <c r="U588" s="77">
        <v>405196</v>
      </c>
      <c r="V588" s="77">
        <v>213628</v>
      </c>
      <c r="W588" s="77">
        <v>19838</v>
      </c>
      <c r="X588" s="77">
        <v>385358</v>
      </c>
      <c r="Y588" s="77">
        <v>435463</v>
      </c>
      <c r="Z588" s="77">
        <v>50105</v>
      </c>
      <c r="AA588" s="77">
        <v>0</v>
      </c>
      <c r="AB588" s="188">
        <v>67378</v>
      </c>
      <c r="AC588" s="188">
        <v>67378</v>
      </c>
      <c r="AD588" s="188">
        <v>0</v>
      </c>
      <c r="AE588" s="77">
        <v>3312160</v>
      </c>
      <c r="AF588" s="77">
        <v>29130</v>
      </c>
      <c r="AG588" s="27">
        <v>0</v>
      </c>
      <c r="AH588" s="27">
        <v>0</v>
      </c>
      <c r="AI588" s="27">
        <v>0</v>
      </c>
      <c r="AJ588" s="27">
        <v>29130</v>
      </c>
      <c r="AK588" s="27">
        <v>22000</v>
      </c>
      <c r="AL588" s="27">
        <v>29130</v>
      </c>
      <c r="AM588" s="27">
        <f t="shared" si="9"/>
        <v>0</v>
      </c>
      <c r="AN588" s="27">
        <v>0</v>
      </c>
      <c r="AO588" s="27">
        <v>0</v>
      </c>
      <c r="AP588" s="27">
        <v>226688</v>
      </c>
      <c r="AQ588" s="27">
        <v>0</v>
      </c>
      <c r="AR588" s="190">
        <v>226688</v>
      </c>
      <c r="AS588" s="190">
        <v>5778165</v>
      </c>
      <c r="AT588" s="190">
        <v>2516778</v>
      </c>
      <c r="AU588" s="190">
        <v>0</v>
      </c>
    </row>
    <row r="589" spans="1:47" x14ac:dyDescent="0.2">
      <c r="A589" s="96" t="s">
        <v>1685</v>
      </c>
      <c r="B589" t="s">
        <v>1682</v>
      </c>
      <c r="C589" t="s">
        <v>1686</v>
      </c>
      <c r="D589" s="78">
        <v>12202</v>
      </c>
      <c r="E589" s="78">
        <v>0</v>
      </c>
      <c r="F589" s="82">
        <v>0</v>
      </c>
      <c r="G589" s="78">
        <v>156170</v>
      </c>
      <c r="H589" s="78">
        <v>0</v>
      </c>
      <c r="I589" s="78">
        <v>156170</v>
      </c>
      <c r="J589" s="78">
        <v>156170</v>
      </c>
      <c r="K589" s="78">
        <v>0</v>
      </c>
      <c r="L589" s="78">
        <v>265650</v>
      </c>
      <c r="M589" s="78">
        <v>189040</v>
      </c>
      <c r="N589" s="78">
        <v>236400</v>
      </c>
      <c r="O589" s="78">
        <v>29250</v>
      </c>
      <c r="P589" s="78">
        <v>60120</v>
      </c>
      <c r="Q589" s="78">
        <v>30870</v>
      </c>
      <c r="R589" s="78">
        <v>0</v>
      </c>
      <c r="S589" s="187">
        <v>84220</v>
      </c>
      <c r="T589" s="187">
        <v>84220</v>
      </c>
      <c r="U589" s="78">
        <v>25936</v>
      </c>
      <c r="V589" s="78">
        <v>15700</v>
      </c>
      <c r="W589" s="78">
        <v>19600</v>
      </c>
      <c r="X589" s="78">
        <v>6336</v>
      </c>
      <c r="Y589" s="78">
        <v>8907</v>
      </c>
      <c r="Z589" s="78">
        <v>2571</v>
      </c>
      <c r="AA589" s="78">
        <v>0</v>
      </c>
      <c r="AB589" s="187">
        <v>6051</v>
      </c>
      <c r="AC589" s="187">
        <v>6051</v>
      </c>
      <c r="AD589" s="187">
        <v>0</v>
      </c>
      <c r="AE589" s="78">
        <v>219910</v>
      </c>
      <c r="AF589" s="78">
        <v>2709</v>
      </c>
      <c r="AG589" s="104">
        <v>0</v>
      </c>
      <c r="AH589" s="104">
        <v>0</v>
      </c>
      <c r="AI589" s="104">
        <v>0</v>
      </c>
      <c r="AJ589" s="104">
        <v>2709</v>
      </c>
      <c r="AK589" s="104">
        <v>0</v>
      </c>
      <c r="AL589" s="104">
        <v>0</v>
      </c>
      <c r="AM589" s="104">
        <f t="shared" si="9"/>
        <v>2709</v>
      </c>
      <c r="AN589" s="104">
        <v>0</v>
      </c>
      <c r="AO589" s="104">
        <v>0</v>
      </c>
      <c r="AP589" s="104">
        <v>26343</v>
      </c>
      <c r="AQ589" s="104">
        <v>26343</v>
      </c>
      <c r="AR589" s="104">
        <v>0</v>
      </c>
      <c r="AS589" s="189">
        <v>624646</v>
      </c>
      <c r="AT589" s="189">
        <v>185098</v>
      </c>
      <c r="AU589" s="189">
        <v>185098</v>
      </c>
    </row>
    <row r="590" spans="1:47" x14ac:dyDescent="0.2">
      <c r="A590" s="96" t="s">
        <v>1687</v>
      </c>
      <c r="B590" t="s">
        <v>1682</v>
      </c>
      <c r="C590" t="s">
        <v>1688</v>
      </c>
      <c r="D590" s="77">
        <v>12203</v>
      </c>
      <c r="E590" s="77">
        <v>0</v>
      </c>
      <c r="F590" s="77">
        <v>0</v>
      </c>
      <c r="G590" s="77">
        <v>604726</v>
      </c>
      <c r="H590" s="77">
        <v>309324</v>
      </c>
      <c r="I590" s="77">
        <v>295402</v>
      </c>
      <c r="J590" s="77">
        <v>295402</v>
      </c>
      <c r="K590" s="77">
        <v>0</v>
      </c>
      <c r="L590" s="77">
        <v>1807230</v>
      </c>
      <c r="M590" s="77">
        <v>1038330</v>
      </c>
      <c r="N590" s="77">
        <v>1152000</v>
      </c>
      <c r="O590" s="77">
        <v>655230</v>
      </c>
      <c r="P590" s="77">
        <v>782340</v>
      </c>
      <c r="Q590" s="77">
        <v>127110</v>
      </c>
      <c r="R590" s="77">
        <v>0</v>
      </c>
      <c r="S590" s="188">
        <v>274300</v>
      </c>
      <c r="T590" s="188">
        <v>274300</v>
      </c>
      <c r="U590" s="77">
        <v>190987</v>
      </c>
      <c r="V590" s="77">
        <v>86131</v>
      </c>
      <c r="W590" s="77">
        <v>17500</v>
      </c>
      <c r="X590" s="77">
        <v>173487</v>
      </c>
      <c r="Y590" s="77">
        <v>183829</v>
      </c>
      <c r="Z590" s="77">
        <v>10342</v>
      </c>
      <c r="AA590" s="77">
        <v>0</v>
      </c>
      <c r="AB590" s="188">
        <v>11387</v>
      </c>
      <c r="AC590" s="188">
        <v>11387</v>
      </c>
      <c r="AD590" s="188">
        <v>0</v>
      </c>
      <c r="AE590" s="77">
        <v>1294380</v>
      </c>
      <c r="AF590" s="77">
        <v>15509</v>
      </c>
      <c r="AG590" s="27">
        <v>0</v>
      </c>
      <c r="AH590" s="27">
        <v>0</v>
      </c>
      <c r="AI590" s="27">
        <v>0</v>
      </c>
      <c r="AJ590" s="27">
        <v>15509</v>
      </c>
      <c r="AK590" s="27">
        <v>0</v>
      </c>
      <c r="AL590" s="27">
        <v>0</v>
      </c>
      <c r="AM590" s="27">
        <f t="shared" si="9"/>
        <v>15509</v>
      </c>
      <c r="AN590" s="27">
        <v>0</v>
      </c>
      <c r="AO590" s="27">
        <v>0</v>
      </c>
      <c r="AP590" s="27">
        <v>102176</v>
      </c>
      <c r="AQ590" s="27">
        <v>0</v>
      </c>
      <c r="AR590" s="190">
        <v>102176</v>
      </c>
      <c r="AS590" s="190">
        <v>2619891</v>
      </c>
      <c r="AT590" s="190">
        <v>1261231</v>
      </c>
      <c r="AU590" s="190">
        <v>181477</v>
      </c>
    </row>
    <row r="591" spans="1:47" x14ac:dyDescent="0.2">
      <c r="A591" s="96" t="s">
        <v>1689</v>
      </c>
      <c r="B591" t="s">
        <v>1682</v>
      </c>
      <c r="C591" t="s">
        <v>1690</v>
      </c>
      <c r="D591" s="78">
        <v>12204</v>
      </c>
      <c r="E591" s="78">
        <v>0</v>
      </c>
      <c r="F591" s="82">
        <v>0</v>
      </c>
      <c r="G591" s="78">
        <v>940918</v>
      </c>
      <c r="H591" s="78">
        <v>940918</v>
      </c>
      <c r="I591" s="78">
        <v>0</v>
      </c>
      <c r="J591" s="78">
        <v>0</v>
      </c>
      <c r="K591" s="78">
        <v>0</v>
      </c>
      <c r="L591" s="78">
        <v>2486080</v>
      </c>
      <c r="M591" s="78">
        <v>1527700</v>
      </c>
      <c r="N591" s="78">
        <v>1240000</v>
      </c>
      <c r="O591" s="78">
        <v>1246080</v>
      </c>
      <c r="P591" s="78">
        <v>1650890</v>
      </c>
      <c r="Q591" s="78">
        <v>404810</v>
      </c>
      <c r="R591" s="78">
        <v>0</v>
      </c>
      <c r="S591" s="187">
        <v>610970</v>
      </c>
      <c r="T591" s="187">
        <v>610970</v>
      </c>
      <c r="U591" s="78">
        <v>256889</v>
      </c>
      <c r="V591" s="78">
        <v>126758</v>
      </c>
      <c r="W591" s="78">
        <v>10221</v>
      </c>
      <c r="X591" s="78">
        <v>246668</v>
      </c>
      <c r="Y591" s="78">
        <v>280138</v>
      </c>
      <c r="Z591" s="78">
        <v>33470</v>
      </c>
      <c r="AA591" s="78">
        <v>0</v>
      </c>
      <c r="AB591" s="187">
        <v>23353</v>
      </c>
      <c r="AC591" s="187">
        <v>36674</v>
      </c>
      <c r="AD591" s="187">
        <v>0</v>
      </c>
      <c r="AE591" s="78">
        <v>1933960</v>
      </c>
      <c r="AF591" s="78">
        <v>18410</v>
      </c>
      <c r="AG591" s="104">
        <v>0</v>
      </c>
      <c r="AH591" s="104">
        <v>0</v>
      </c>
      <c r="AI591" s="104">
        <v>0</v>
      </c>
      <c r="AJ591" s="104">
        <v>18410</v>
      </c>
      <c r="AK591" s="104">
        <v>0</v>
      </c>
      <c r="AL591" s="104">
        <v>0</v>
      </c>
      <c r="AM591" s="104">
        <f t="shared" si="9"/>
        <v>18410</v>
      </c>
      <c r="AN591" s="104">
        <v>0</v>
      </c>
      <c r="AO591" s="104">
        <v>0</v>
      </c>
      <c r="AP591" s="104">
        <v>159241</v>
      </c>
      <c r="AQ591" s="104">
        <v>0</v>
      </c>
      <c r="AR591" s="189">
        <v>159241</v>
      </c>
      <c r="AS591" s="189">
        <v>4082991</v>
      </c>
      <c r="AT591" s="189">
        <v>1830949</v>
      </c>
      <c r="AU591" s="189">
        <v>1830949</v>
      </c>
    </row>
    <row r="592" spans="1:47" x14ac:dyDescent="0.2">
      <c r="A592" s="96" t="s">
        <v>1691</v>
      </c>
      <c r="B592" t="s">
        <v>1682</v>
      </c>
      <c r="C592" t="s">
        <v>1692</v>
      </c>
      <c r="D592" s="77">
        <v>12205</v>
      </c>
      <c r="E592" s="77">
        <v>0</v>
      </c>
      <c r="F592" s="77">
        <v>0</v>
      </c>
      <c r="G592" s="77">
        <v>136012</v>
      </c>
      <c r="H592" s="77">
        <v>0</v>
      </c>
      <c r="I592" s="77">
        <v>136012</v>
      </c>
      <c r="J592" s="77">
        <v>124560</v>
      </c>
      <c r="K592" s="188">
        <v>11452</v>
      </c>
      <c r="L592" s="77">
        <v>221795</v>
      </c>
      <c r="M592" s="77">
        <v>161980</v>
      </c>
      <c r="N592" s="77">
        <v>207000</v>
      </c>
      <c r="O592" s="77">
        <v>14795</v>
      </c>
      <c r="P592" s="77">
        <v>46155</v>
      </c>
      <c r="Q592" s="77">
        <v>31360</v>
      </c>
      <c r="R592" s="77">
        <v>0</v>
      </c>
      <c r="S592" s="188">
        <v>72275</v>
      </c>
      <c r="T592" s="188">
        <v>72275</v>
      </c>
      <c r="U592" s="77">
        <v>21452</v>
      </c>
      <c r="V592" s="77">
        <v>13448</v>
      </c>
      <c r="W592" s="77">
        <v>15139</v>
      </c>
      <c r="X592" s="77">
        <v>6313</v>
      </c>
      <c r="Y592" s="77">
        <v>1779</v>
      </c>
      <c r="Z592" s="77">
        <v>2650</v>
      </c>
      <c r="AA592" s="77">
        <v>2046</v>
      </c>
      <c r="AB592" s="188">
        <v>15264</v>
      </c>
      <c r="AC592" s="188">
        <v>6034</v>
      </c>
      <c r="AD592" s="188">
        <v>2046</v>
      </c>
      <c r="AE592" s="77">
        <v>195470</v>
      </c>
      <c r="AF592" s="77">
        <v>2949</v>
      </c>
      <c r="AG592" s="27">
        <v>0</v>
      </c>
      <c r="AH592" s="27">
        <v>0</v>
      </c>
      <c r="AI592" s="27">
        <v>0</v>
      </c>
      <c r="AJ592" s="27">
        <v>2949</v>
      </c>
      <c r="AK592" s="27">
        <v>0</v>
      </c>
      <c r="AL592" s="27">
        <v>0</v>
      </c>
      <c r="AM592" s="27">
        <f t="shared" si="9"/>
        <v>2949</v>
      </c>
      <c r="AN592" s="27">
        <v>0</v>
      </c>
      <c r="AO592" s="27">
        <v>0</v>
      </c>
      <c r="AP592" s="27">
        <v>22926</v>
      </c>
      <c r="AQ592" s="27">
        <v>0</v>
      </c>
      <c r="AR592" s="190">
        <v>22926</v>
      </c>
      <c r="AS592" s="190">
        <v>537969</v>
      </c>
      <c r="AT592" s="190">
        <v>157877</v>
      </c>
      <c r="AU592" s="190">
        <v>157877</v>
      </c>
    </row>
    <row r="593" spans="1:47" x14ac:dyDescent="0.2">
      <c r="A593" s="96" t="s">
        <v>1693</v>
      </c>
      <c r="B593" t="s">
        <v>1682</v>
      </c>
      <c r="C593" t="s">
        <v>1694</v>
      </c>
      <c r="D593" s="78">
        <v>12206</v>
      </c>
      <c r="E593" s="78">
        <v>0</v>
      </c>
      <c r="F593" s="82">
        <v>0</v>
      </c>
      <c r="G593" s="78">
        <v>256453</v>
      </c>
      <c r="H593" s="78">
        <v>0</v>
      </c>
      <c r="I593" s="78">
        <v>256453</v>
      </c>
      <c r="J593" s="78">
        <v>256453</v>
      </c>
      <c r="K593" s="78">
        <v>0</v>
      </c>
      <c r="L593" s="78">
        <v>490675</v>
      </c>
      <c r="M593" s="78">
        <v>295870</v>
      </c>
      <c r="N593" s="78">
        <v>355860</v>
      </c>
      <c r="O593" s="78">
        <v>134815</v>
      </c>
      <c r="P593" s="78">
        <v>218935</v>
      </c>
      <c r="Q593" s="78">
        <v>84120</v>
      </c>
      <c r="R593" s="78">
        <v>0</v>
      </c>
      <c r="S593" s="187">
        <v>117405</v>
      </c>
      <c r="T593" s="187">
        <v>117405</v>
      </c>
      <c r="U593" s="78">
        <v>50735</v>
      </c>
      <c r="V593" s="78">
        <v>24413</v>
      </c>
      <c r="W593" s="78">
        <v>4084</v>
      </c>
      <c r="X593" s="78">
        <v>46651</v>
      </c>
      <c r="Y593" s="78">
        <v>53686</v>
      </c>
      <c r="Z593" s="78">
        <v>7035</v>
      </c>
      <c r="AA593" s="78">
        <v>0</v>
      </c>
      <c r="AB593" s="187">
        <v>4122</v>
      </c>
      <c r="AC593" s="187">
        <v>4122</v>
      </c>
      <c r="AD593" s="187">
        <v>0</v>
      </c>
      <c r="AE593" s="78">
        <v>363760</v>
      </c>
      <c r="AF593" s="78">
        <v>5749</v>
      </c>
      <c r="AG593" s="104">
        <v>0</v>
      </c>
      <c r="AH593" s="104">
        <v>0</v>
      </c>
      <c r="AI593" s="104">
        <v>0</v>
      </c>
      <c r="AJ593" s="104">
        <v>5749</v>
      </c>
      <c r="AK593" s="104">
        <v>0</v>
      </c>
      <c r="AL593" s="104">
        <v>0</v>
      </c>
      <c r="AM593" s="104">
        <f t="shared" si="9"/>
        <v>5749</v>
      </c>
      <c r="AN593" s="104">
        <v>0</v>
      </c>
      <c r="AO593" s="104">
        <v>0</v>
      </c>
      <c r="AP593" s="104">
        <v>43371</v>
      </c>
      <c r="AQ593" s="104">
        <v>43371</v>
      </c>
      <c r="AR593" s="104">
        <v>0</v>
      </c>
      <c r="AS593" s="189">
        <v>1076925</v>
      </c>
      <c r="AT593" s="189">
        <v>428740</v>
      </c>
      <c r="AU593" s="189">
        <v>428740</v>
      </c>
    </row>
    <row r="594" spans="1:47" x14ac:dyDescent="0.2">
      <c r="A594" s="96" t="s">
        <v>1695</v>
      </c>
      <c r="B594" t="s">
        <v>1682</v>
      </c>
      <c r="C594" t="s">
        <v>1696</v>
      </c>
      <c r="D594" s="77">
        <v>12207</v>
      </c>
      <c r="E594" s="77">
        <v>0</v>
      </c>
      <c r="F594" s="77">
        <v>0</v>
      </c>
      <c r="G594" s="77">
        <v>803692</v>
      </c>
      <c r="H594" s="77">
        <v>0</v>
      </c>
      <c r="I594" s="77">
        <v>803692</v>
      </c>
      <c r="J594" s="77">
        <v>803692</v>
      </c>
      <c r="K594" s="77">
        <v>0</v>
      </c>
      <c r="L594" s="77">
        <v>2090125</v>
      </c>
      <c r="M594" s="77">
        <v>1357660</v>
      </c>
      <c r="N594" s="77">
        <v>1920000</v>
      </c>
      <c r="O594" s="77">
        <v>170125</v>
      </c>
      <c r="P594" s="77">
        <v>475675</v>
      </c>
      <c r="Q594" s="77">
        <v>305550</v>
      </c>
      <c r="R594" s="77">
        <v>0</v>
      </c>
      <c r="S594" s="188">
        <v>503145</v>
      </c>
      <c r="T594" s="188">
        <v>503145</v>
      </c>
      <c r="U594" s="77">
        <v>211839</v>
      </c>
      <c r="V594" s="77">
        <v>112548</v>
      </c>
      <c r="W594" s="77">
        <v>155190</v>
      </c>
      <c r="X594" s="77">
        <v>56649</v>
      </c>
      <c r="Y594" s="77">
        <v>81904</v>
      </c>
      <c r="Z594" s="77">
        <v>25255</v>
      </c>
      <c r="AA594" s="77">
        <v>0</v>
      </c>
      <c r="AB594" s="188">
        <v>36428</v>
      </c>
      <c r="AC594" s="188">
        <v>36428</v>
      </c>
      <c r="AD594" s="188">
        <v>0</v>
      </c>
      <c r="AE594" s="77">
        <v>1709670</v>
      </c>
      <c r="AF594" s="77">
        <v>15349</v>
      </c>
      <c r="AG594" s="27">
        <v>0</v>
      </c>
      <c r="AH594" s="27">
        <v>0</v>
      </c>
      <c r="AI594" s="27">
        <v>0</v>
      </c>
      <c r="AJ594" s="27">
        <v>15349</v>
      </c>
      <c r="AK594" s="27">
        <v>0</v>
      </c>
      <c r="AL594" s="27">
        <v>0</v>
      </c>
      <c r="AM594" s="27">
        <f t="shared" si="9"/>
        <v>15349</v>
      </c>
      <c r="AN594" s="27">
        <v>0</v>
      </c>
      <c r="AO594" s="27">
        <v>0</v>
      </c>
      <c r="AP594" s="27">
        <v>135788</v>
      </c>
      <c r="AQ594" s="27">
        <v>0</v>
      </c>
      <c r="AR594" s="190">
        <v>135788</v>
      </c>
      <c r="AS594" s="190">
        <v>3432752</v>
      </c>
      <c r="AT594" s="190">
        <v>1464606</v>
      </c>
      <c r="AU594" s="190">
        <v>1464606</v>
      </c>
    </row>
    <row r="595" spans="1:47" x14ac:dyDescent="0.2">
      <c r="A595" s="96" t="s">
        <v>1697</v>
      </c>
      <c r="B595" t="s">
        <v>1682</v>
      </c>
      <c r="C595" t="s">
        <v>1698</v>
      </c>
      <c r="D595" s="78">
        <v>12208</v>
      </c>
      <c r="E595" s="78">
        <v>0</v>
      </c>
      <c r="F595" s="82">
        <v>0</v>
      </c>
      <c r="G595" s="78">
        <v>281399</v>
      </c>
      <c r="H595" s="78">
        <v>81399</v>
      </c>
      <c r="I595" s="78">
        <v>200000</v>
      </c>
      <c r="J595" s="78">
        <v>187098</v>
      </c>
      <c r="K595" s="187">
        <v>12902</v>
      </c>
      <c r="L595" s="78">
        <v>617960</v>
      </c>
      <c r="M595" s="78">
        <v>403470</v>
      </c>
      <c r="N595" s="78">
        <v>526000</v>
      </c>
      <c r="O595" s="78">
        <v>91960</v>
      </c>
      <c r="P595" s="78">
        <v>151110</v>
      </c>
      <c r="Q595" s="78">
        <v>59150</v>
      </c>
      <c r="R595" s="78">
        <v>0</v>
      </c>
      <c r="S595" s="187">
        <v>132290</v>
      </c>
      <c r="T595" s="187">
        <v>132290</v>
      </c>
      <c r="U595" s="78">
        <v>62180</v>
      </c>
      <c r="V595" s="78">
        <v>33263</v>
      </c>
      <c r="W595" s="78">
        <v>6809</v>
      </c>
      <c r="X595" s="78">
        <v>55371</v>
      </c>
      <c r="Y595" s="78">
        <v>60226</v>
      </c>
      <c r="Z595" s="78">
        <v>4855</v>
      </c>
      <c r="AA595" s="78">
        <v>0</v>
      </c>
      <c r="AB595" s="187">
        <v>8759</v>
      </c>
      <c r="AC595" s="187">
        <v>8759</v>
      </c>
      <c r="AD595" s="187">
        <v>0</v>
      </c>
      <c r="AE595" s="78">
        <v>473660</v>
      </c>
      <c r="AF595" s="78">
        <v>6069</v>
      </c>
      <c r="AG595" s="104">
        <v>0</v>
      </c>
      <c r="AH595" s="104">
        <v>0</v>
      </c>
      <c r="AI595" s="104">
        <v>0</v>
      </c>
      <c r="AJ595" s="104">
        <v>6069</v>
      </c>
      <c r="AK595" s="104">
        <v>0</v>
      </c>
      <c r="AL595" s="104">
        <v>0</v>
      </c>
      <c r="AM595" s="104">
        <f t="shared" si="9"/>
        <v>6069</v>
      </c>
      <c r="AN595" s="104">
        <v>0</v>
      </c>
      <c r="AO595" s="104">
        <v>0</v>
      </c>
      <c r="AP595" s="104">
        <v>47784</v>
      </c>
      <c r="AQ595" s="104">
        <v>0</v>
      </c>
      <c r="AR595" s="189">
        <v>47784</v>
      </c>
      <c r="AS595" s="189">
        <v>1191580</v>
      </c>
      <c r="AT595" s="189">
        <v>481328</v>
      </c>
      <c r="AU595" s="189">
        <v>0</v>
      </c>
    </row>
    <row r="596" spans="1:47" x14ac:dyDescent="0.2">
      <c r="A596" s="96" t="s">
        <v>1699</v>
      </c>
      <c r="B596" t="s">
        <v>1682</v>
      </c>
      <c r="C596" t="s">
        <v>1700</v>
      </c>
      <c r="D596" s="77">
        <v>12210</v>
      </c>
      <c r="E596" s="77">
        <v>0</v>
      </c>
      <c r="F596" s="77">
        <v>0</v>
      </c>
      <c r="G596" s="77">
        <v>176804</v>
      </c>
      <c r="H596" s="77">
        <v>0</v>
      </c>
      <c r="I596" s="77">
        <v>176804</v>
      </c>
      <c r="J596" s="77">
        <v>162044</v>
      </c>
      <c r="K596" s="188">
        <v>14760</v>
      </c>
      <c r="L596" s="77">
        <v>348290</v>
      </c>
      <c r="M596" s="77">
        <v>226650</v>
      </c>
      <c r="N596" s="77">
        <v>316440</v>
      </c>
      <c r="O596" s="77">
        <v>31850</v>
      </c>
      <c r="P596" s="77">
        <v>59900</v>
      </c>
      <c r="Q596" s="77">
        <v>28050</v>
      </c>
      <c r="R596" s="77">
        <v>0</v>
      </c>
      <c r="S596" s="188">
        <v>113340</v>
      </c>
      <c r="T596" s="188">
        <v>113340</v>
      </c>
      <c r="U596" s="77">
        <v>35113</v>
      </c>
      <c r="V596" s="77">
        <v>18718</v>
      </c>
      <c r="W596" s="77">
        <v>18298</v>
      </c>
      <c r="X596" s="77">
        <v>16815</v>
      </c>
      <c r="Y596" s="77">
        <v>19322</v>
      </c>
      <c r="Z596" s="77">
        <v>2507</v>
      </c>
      <c r="AA596" s="77">
        <v>0</v>
      </c>
      <c r="AB596" s="188">
        <v>8931</v>
      </c>
      <c r="AC596" s="188">
        <v>8931</v>
      </c>
      <c r="AD596" s="188">
        <v>0</v>
      </c>
      <c r="AE596" s="77">
        <v>278470</v>
      </c>
      <c r="AF596" s="77">
        <v>3909</v>
      </c>
      <c r="AG596" s="27">
        <v>0</v>
      </c>
      <c r="AH596" s="27">
        <v>0</v>
      </c>
      <c r="AI596" s="27">
        <v>0</v>
      </c>
      <c r="AJ596" s="27">
        <v>3909</v>
      </c>
      <c r="AK596" s="27">
        <v>0</v>
      </c>
      <c r="AL596" s="27">
        <v>0</v>
      </c>
      <c r="AM596" s="27">
        <f t="shared" si="9"/>
        <v>3909</v>
      </c>
      <c r="AN596" s="27">
        <v>0</v>
      </c>
      <c r="AO596" s="27">
        <v>0</v>
      </c>
      <c r="AP596" s="27">
        <v>29932</v>
      </c>
      <c r="AQ596" s="27">
        <v>0</v>
      </c>
      <c r="AR596" s="190">
        <v>29932</v>
      </c>
      <c r="AS596" s="190">
        <v>741052</v>
      </c>
      <c r="AT596" s="190">
        <v>275324</v>
      </c>
      <c r="AU596" s="190">
        <v>0</v>
      </c>
    </row>
    <row r="597" spans="1:47" x14ac:dyDescent="0.2">
      <c r="A597" s="96" t="s">
        <v>1701</v>
      </c>
      <c r="B597" t="s">
        <v>1682</v>
      </c>
      <c r="C597" t="s">
        <v>1702</v>
      </c>
      <c r="D597" s="78">
        <v>12211</v>
      </c>
      <c r="E597" s="78">
        <v>0</v>
      </c>
      <c r="F597" s="82">
        <v>0</v>
      </c>
      <c r="G597" s="78">
        <v>141303</v>
      </c>
      <c r="H597" s="78">
        <v>0</v>
      </c>
      <c r="I597" s="78">
        <v>141303</v>
      </c>
      <c r="J597" s="78">
        <v>141303</v>
      </c>
      <c r="K597" s="78">
        <v>0</v>
      </c>
      <c r="L597" s="78">
        <v>467745</v>
      </c>
      <c r="M597" s="78">
        <v>272650</v>
      </c>
      <c r="N597" s="78">
        <v>409000</v>
      </c>
      <c r="O597" s="78">
        <v>58745</v>
      </c>
      <c r="P597" s="78">
        <v>112025</v>
      </c>
      <c r="Q597" s="78">
        <v>53280</v>
      </c>
      <c r="R597" s="78">
        <v>0</v>
      </c>
      <c r="S597" s="187">
        <v>125135</v>
      </c>
      <c r="T597" s="187">
        <v>125135</v>
      </c>
      <c r="U597" s="78">
        <v>48930</v>
      </c>
      <c r="V597" s="78">
        <v>22488</v>
      </c>
      <c r="W597" s="78">
        <v>28330</v>
      </c>
      <c r="X597" s="78">
        <v>20600</v>
      </c>
      <c r="Y597" s="78">
        <v>25110</v>
      </c>
      <c r="Z597" s="78">
        <v>4510</v>
      </c>
      <c r="AA597" s="78">
        <v>0</v>
      </c>
      <c r="AB597" s="187">
        <v>8277</v>
      </c>
      <c r="AC597" s="187">
        <v>8277</v>
      </c>
      <c r="AD597" s="187">
        <v>0</v>
      </c>
      <c r="AE597" s="78">
        <v>329880</v>
      </c>
      <c r="AF597" s="78">
        <v>5749</v>
      </c>
      <c r="AG597" s="104">
        <v>0</v>
      </c>
      <c r="AH597" s="104">
        <v>0</v>
      </c>
      <c r="AI597" s="104">
        <v>0</v>
      </c>
      <c r="AJ597" s="104">
        <v>5749</v>
      </c>
      <c r="AK597" s="104">
        <v>0</v>
      </c>
      <c r="AL597" s="104">
        <v>0</v>
      </c>
      <c r="AM597" s="104">
        <f t="shared" si="9"/>
        <v>5749</v>
      </c>
      <c r="AN597" s="104">
        <v>0</v>
      </c>
      <c r="AO597" s="104">
        <v>0</v>
      </c>
      <c r="AP597" s="104">
        <v>24010</v>
      </c>
      <c r="AQ597" s="104">
        <v>0</v>
      </c>
      <c r="AR597" s="189">
        <v>24010</v>
      </c>
      <c r="AS597" s="189">
        <v>613012</v>
      </c>
      <c r="AT597" s="189">
        <v>296826</v>
      </c>
      <c r="AU597" s="189">
        <v>296826</v>
      </c>
    </row>
    <row r="598" spans="1:47" x14ac:dyDescent="0.2">
      <c r="A598" s="96" t="s">
        <v>1703</v>
      </c>
      <c r="B598" t="s">
        <v>1682</v>
      </c>
      <c r="C598" t="s">
        <v>1704</v>
      </c>
      <c r="D598" s="77">
        <v>12212</v>
      </c>
      <c r="E598" s="77">
        <v>0</v>
      </c>
      <c r="F598" s="77">
        <v>0</v>
      </c>
      <c r="G598" s="77">
        <v>297777</v>
      </c>
      <c r="H598" s="77">
        <v>0</v>
      </c>
      <c r="I598" s="77">
        <v>297777</v>
      </c>
      <c r="J598" s="77">
        <v>297777</v>
      </c>
      <c r="K598" s="77">
        <v>0</v>
      </c>
      <c r="L598" s="77">
        <v>649405</v>
      </c>
      <c r="M598" s="77">
        <v>407760</v>
      </c>
      <c r="N598" s="77">
        <v>481360</v>
      </c>
      <c r="O598" s="77">
        <v>168045</v>
      </c>
      <c r="P598" s="77">
        <v>271285</v>
      </c>
      <c r="Q598" s="77">
        <v>103240</v>
      </c>
      <c r="R598" s="77">
        <v>0</v>
      </c>
      <c r="S598" s="188">
        <v>81565</v>
      </c>
      <c r="T598" s="188">
        <v>81565</v>
      </c>
      <c r="U598" s="77">
        <v>66312</v>
      </c>
      <c r="V598" s="77">
        <v>33660</v>
      </c>
      <c r="W598" s="77">
        <v>23736</v>
      </c>
      <c r="X598" s="77">
        <v>42576</v>
      </c>
      <c r="Y598" s="77">
        <v>51216</v>
      </c>
      <c r="Z598" s="77">
        <v>8640</v>
      </c>
      <c r="AA598" s="77">
        <v>0</v>
      </c>
      <c r="AB598" s="77">
        <v>0</v>
      </c>
      <c r="AC598" s="77">
        <v>0</v>
      </c>
      <c r="AD598" s="77">
        <v>0</v>
      </c>
      <c r="AE598" s="77">
        <v>522140</v>
      </c>
      <c r="AF598" s="77">
        <v>6549</v>
      </c>
      <c r="AG598" s="27">
        <v>0</v>
      </c>
      <c r="AH598" s="27">
        <v>0</v>
      </c>
      <c r="AI598" s="27">
        <v>0</v>
      </c>
      <c r="AJ598" s="27">
        <v>6549</v>
      </c>
      <c r="AK598" s="27">
        <v>0</v>
      </c>
      <c r="AL598" s="27">
        <v>0</v>
      </c>
      <c r="AM598" s="27">
        <f t="shared" si="9"/>
        <v>6549</v>
      </c>
      <c r="AN598" s="27">
        <v>0</v>
      </c>
      <c r="AO598" s="27">
        <v>0</v>
      </c>
      <c r="AP598" s="27">
        <v>50597</v>
      </c>
      <c r="AQ598" s="27">
        <v>0</v>
      </c>
      <c r="AR598" s="190">
        <v>50597</v>
      </c>
      <c r="AS598" s="190">
        <v>1287836</v>
      </c>
      <c r="AT598" s="190">
        <v>549610</v>
      </c>
      <c r="AU598" s="190">
        <v>0</v>
      </c>
    </row>
    <row r="599" spans="1:47" x14ac:dyDescent="0.2">
      <c r="A599" s="96" t="s">
        <v>1705</v>
      </c>
      <c r="B599" t="s">
        <v>1682</v>
      </c>
      <c r="C599" t="s">
        <v>1706</v>
      </c>
      <c r="D599" s="78">
        <v>12213</v>
      </c>
      <c r="E599" s="78">
        <v>0</v>
      </c>
      <c r="F599" s="82">
        <v>0</v>
      </c>
      <c r="G599" s="78">
        <v>130323</v>
      </c>
      <c r="H599" s="78">
        <v>130323</v>
      </c>
      <c r="I599" s="78">
        <v>0</v>
      </c>
      <c r="J599" s="78">
        <v>0</v>
      </c>
      <c r="K599" s="78">
        <v>0</v>
      </c>
      <c r="L599" s="78">
        <v>242410</v>
      </c>
      <c r="M599" s="78">
        <v>163480</v>
      </c>
      <c r="N599" s="78">
        <v>230000</v>
      </c>
      <c r="O599" s="78">
        <v>12410</v>
      </c>
      <c r="P599" s="78">
        <v>36470</v>
      </c>
      <c r="Q599" s="78">
        <v>24060</v>
      </c>
      <c r="R599" s="78">
        <v>0</v>
      </c>
      <c r="S599" s="187">
        <v>60400</v>
      </c>
      <c r="T599" s="187">
        <v>60400</v>
      </c>
      <c r="U599" s="78">
        <v>24031</v>
      </c>
      <c r="V599" s="78">
        <v>13438</v>
      </c>
      <c r="W599" s="78">
        <v>17652</v>
      </c>
      <c r="X599" s="78">
        <v>6379</v>
      </c>
      <c r="Y599" s="78">
        <v>8381</v>
      </c>
      <c r="Z599" s="78">
        <v>2002</v>
      </c>
      <c r="AA599" s="78">
        <v>0</v>
      </c>
      <c r="AB599" s="187">
        <v>3157</v>
      </c>
      <c r="AC599" s="187">
        <v>3157</v>
      </c>
      <c r="AD599" s="187">
        <v>0</v>
      </c>
      <c r="AE599" s="78">
        <v>187860</v>
      </c>
      <c r="AF599" s="78">
        <v>2709</v>
      </c>
      <c r="AG599" s="104">
        <v>0</v>
      </c>
      <c r="AH599" s="104">
        <v>0</v>
      </c>
      <c r="AI599" s="104">
        <v>0</v>
      </c>
      <c r="AJ599" s="104">
        <v>2709</v>
      </c>
      <c r="AK599" s="104">
        <v>0</v>
      </c>
      <c r="AL599" s="104">
        <v>0</v>
      </c>
      <c r="AM599" s="104">
        <f t="shared" si="9"/>
        <v>2709</v>
      </c>
      <c r="AN599" s="104">
        <v>0</v>
      </c>
      <c r="AO599" s="104">
        <v>0</v>
      </c>
      <c r="AP599" s="104">
        <v>22059</v>
      </c>
      <c r="AQ599" s="104">
        <v>22059</v>
      </c>
      <c r="AR599" s="104">
        <v>0</v>
      </c>
      <c r="AS599" s="189">
        <v>529342</v>
      </c>
      <c r="AT599" s="189">
        <v>186847</v>
      </c>
      <c r="AU599" s="189">
        <v>186847</v>
      </c>
    </row>
    <row r="600" spans="1:47" x14ac:dyDescent="0.2">
      <c r="A600" s="96" t="s">
        <v>1707</v>
      </c>
      <c r="B600" t="s">
        <v>1682</v>
      </c>
      <c r="C600" t="s">
        <v>1708</v>
      </c>
      <c r="D600" s="77">
        <v>12215</v>
      </c>
      <c r="E600" s="77">
        <v>0</v>
      </c>
      <c r="F600" s="77">
        <v>0</v>
      </c>
      <c r="G600" s="77">
        <v>186832</v>
      </c>
      <c r="H600" s="77">
        <v>186832</v>
      </c>
      <c r="I600" s="77">
        <v>0</v>
      </c>
      <c r="J600" s="77">
        <v>0</v>
      </c>
      <c r="K600" s="77">
        <v>0</v>
      </c>
      <c r="L600" s="77">
        <v>235695</v>
      </c>
      <c r="M600" s="77">
        <v>148370</v>
      </c>
      <c r="N600" s="77">
        <v>185000</v>
      </c>
      <c r="O600" s="77">
        <v>50695</v>
      </c>
      <c r="P600" s="77">
        <v>79005</v>
      </c>
      <c r="Q600" s="77">
        <v>28310</v>
      </c>
      <c r="R600" s="77">
        <v>0</v>
      </c>
      <c r="S600" s="188">
        <v>108395</v>
      </c>
      <c r="T600" s="188">
        <v>108395</v>
      </c>
      <c r="U600" s="77">
        <v>23994</v>
      </c>
      <c r="V600" s="77">
        <v>12258</v>
      </c>
      <c r="W600" s="77">
        <v>6000</v>
      </c>
      <c r="X600" s="77">
        <v>17994</v>
      </c>
      <c r="Y600" s="77">
        <v>19718</v>
      </c>
      <c r="Z600" s="77">
        <v>2392</v>
      </c>
      <c r="AA600" s="77">
        <v>0</v>
      </c>
      <c r="AB600" s="77">
        <v>0</v>
      </c>
      <c r="AC600" s="188">
        <v>7192</v>
      </c>
      <c r="AD600" s="188">
        <v>0</v>
      </c>
      <c r="AE600" s="77">
        <v>176830</v>
      </c>
      <c r="AF600" s="77">
        <v>2709</v>
      </c>
      <c r="AG600" s="27">
        <v>0</v>
      </c>
      <c r="AH600" s="27">
        <v>0</v>
      </c>
      <c r="AI600" s="27">
        <v>0</v>
      </c>
      <c r="AJ600" s="27">
        <v>2709</v>
      </c>
      <c r="AK600" s="27">
        <v>0</v>
      </c>
      <c r="AL600" s="27">
        <v>0</v>
      </c>
      <c r="AM600" s="27">
        <f t="shared" si="9"/>
        <v>2709</v>
      </c>
      <c r="AN600" s="27">
        <v>0</v>
      </c>
      <c r="AO600" s="27">
        <v>0</v>
      </c>
      <c r="AP600" s="27">
        <v>31529</v>
      </c>
      <c r="AQ600" s="27">
        <v>0</v>
      </c>
      <c r="AR600" s="190">
        <v>31529</v>
      </c>
      <c r="AS600" s="190">
        <v>755602</v>
      </c>
      <c r="AT600" s="190">
        <v>215893</v>
      </c>
      <c r="AU600" s="190">
        <v>215893</v>
      </c>
    </row>
    <row r="601" spans="1:47" x14ac:dyDescent="0.2">
      <c r="A601" s="96" t="s">
        <v>1709</v>
      </c>
      <c r="B601" t="s">
        <v>1682</v>
      </c>
      <c r="C601" t="s">
        <v>1710</v>
      </c>
      <c r="D601" s="78">
        <v>12216</v>
      </c>
      <c r="E601" s="78">
        <v>0</v>
      </c>
      <c r="F601" s="82">
        <v>0</v>
      </c>
      <c r="G601" s="78">
        <v>269437</v>
      </c>
      <c r="H601" s="78">
        <v>0</v>
      </c>
      <c r="I601" s="78">
        <v>269437</v>
      </c>
      <c r="J601" s="78">
        <v>269437</v>
      </c>
      <c r="K601" s="78">
        <v>0</v>
      </c>
      <c r="L601" s="78">
        <v>627325</v>
      </c>
      <c r="M601" s="78">
        <v>368880</v>
      </c>
      <c r="N601" s="78">
        <v>600000</v>
      </c>
      <c r="O601" s="78">
        <v>27325</v>
      </c>
      <c r="P601" s="78">
        <v>130250</v>
      </c>
      <c r="Q601" s="78">
        <v>103770</v>
      </c>
      <c r="R601" s="78">
        <v>0</v>
      </c>
      <c r="S601" s="78">
        <v>0</v>
      </c>
      <c r="T601" s="78">
        <v>0</v>
      </c>
      <c r="U601" s="78">
        <v>65763</v>
      </c>
      <c r="V601" s="78">
        <v>30738</v>
      </c>
      <c r="W601" s="78">
        <v>59260</v>
      </c>
      <c r="X601" s="78">
        <v>6503</v>
      </c>
      <c r="Y601" s="78">
        <v>15063</v>
      </c>
      <c r="Z601" s="78">
        <v>8560</v>
      </c>
      <c r="AA601" s="78">
        <v>0</v>
      </c>
      <c r="AB601" s="78">
        <v>0</v>
      </c>
      <c r="AC601" s="78">
        <v>0</v>
      </c>
      <c r="AD601" s="78">
        <v>0</v>
      </c>
      <c r="AE601" s="78">
        <v>473370</v>
      </c>
      <c r="AF601" s="78">
        <v>6709</v>
      </c>
      <c r="AG601" s="104">
        <v>0</v>
      </c>
      <c r="AH601" s="104">
        <v>0</v>
      </c>
      <c r="AI601" s="104">
        <v>0</v>
      </c>
      <c r="AJ601" s="104">
        <v>6709</v>
      </c>
      <c r="AK601" s="104">
        <v>0</v>
      </c>
      <c r="AL601" s="104">
        <v>0</v>
      </c>
      <c r="AM601" s="104">
        <f t="shared" si="9"/>
        <v>6709</v>
      </c>
      <c r="AN601" s="104">
        <v>0</v>
      </c>
      <c r="AO601" s="104">
        <v>0</v>
      </c>
      <c r="AP601" s="104">
        <v>45386</v>
      </c>
      <c r="AQ601" s="104">
        <v>0</v>
      </c>
      <c r="AR601" s="189">
        <v>45386</v>
      </c>
      <c r="AS601" s="189">
        <v>1146652</v>
      </c>
      <c r="AT601" s="189">
        <v>496612</v>
      </c>
      <c r="AU601" s="189">
        <v>253455</v>
      </c>
    </row>
    <row r="602" spans="1:47" x14ac:dyDescent="0.2">
      <c r="A602" s="96" t="s">
        <v>1711</v>
      </c>
      <c r="B602" t="s">
        <v>1682</v>
      </c>
      <c r="C602" t="s">
        <v>1712</v>
      </c>
      <c r="D602" s="77">
        <v>12217</v>
      </c>
      <c r="E602" s="77">
        <v>0</v>
      </c>
      <c r="F602" s="77">
        <v>0</v>
      </c>
      <c r="G602" s="77">
        <v>675782</v>
      </c>
      <c r="H602" s="77">
        <v>0</v>
      </c>
      <c r="I602" s="77">
        <v>675782</v>
      </c>
      <c r="J602" s="77">
        <v>675782</v>
      </c>
      <c r="K602" s="77">
        <v>0</v>
      </c>
      <c r="L602" s="77">
        <v>1576710</v>
      </c>
      <c r="M602" s="77">
        <v>950650</v>
      </c>
      <c r="N602" s="77">
        <v>1500000</v>
      </c>
      <c r="O602" s="77">
        <v>76710</v>
      </c>
      <c r="P602" s="77">
        <v>267660</v>
      </c>
      <c r="Q602" s="77">
        <v>190950</v>
      </c>
      <c r="R602" s="77">
        <v>0</v>
      </c>
      <c r="S602" s="188">
        <v>495670</v>
      </c>
      <c r="T602" s="188">
        <v>495670</v>
      </c>
      <c r="U602" s="77">
        <v>163648</v>
      </c>
      <c r="V602" s="77">
        <v>78793</v>
      </c>
      <c r="W602" s="77">
        <v>95815</v>
      </c>
      <c r="X602" s="77">
        <v>67833</v>
      </c>
      <c r="Y602" s="77">
        <v>0</v>
      </c>
      <c r="Z602" s="77">
        <v>15885</v>
      </c>
      <c r="AA602" s="77">
        <v>0</v>
      </c>
      <c r="AB602" s="188">
        <v>32669</v>
      </c>
      <c r="AC602" s="188">
        <v>35564</v>
      </c>
      <c r="AD602" s="188">
        <v>0</v>
      </c>
      <c r="AE602" s="77">
        <v>1174180</v>
      </c>
      <c r="AF602" s="77">
        <v>12949</v>
      </c>
      <c r="AG602" s="27">
        <v>0</v>
      </c>
      <c r="AH602" s="27">
        <v>0</v>
      </c>
      <c r="AI602" s="27">
        <v>0</v>
      </c>
      <c r="AJ602" s="27">
        <v>12949</v>
      </c>
      <c r="AK602" s="27">
        <v>0</v>
      </c>
      <c r="AL602" s="27">
        <v>0</v>
      </c>
      <c r="AM602" s="27">
        <f t="shared" si="9"/>
        <v>12949</v>
      </c>
      <c r="AN602" s="27">
        <v>0</v>
      </c>
      <c r="AO602" s="27">
        <v>0</v>
      </c>
      <c r="AP602" s="27">
        <v>114827</v>
      </c>
      <c r="AQ602" s="27">
        <v>114827</v>
      </c>
      <c r="AR602" s="27">
        <v>0</v>
      </c>
      <c r="AS602" s="190">
        <v>2927844</v>
      </c>
      <c r="AT602" s="190">
        <v>1294677</v>
      </c>
      <c r="AU602" s="190">
        <v>1294677</v>
      </c>
    </row>
    <row r="603" spans="1:47" x14ac:dyDescent="0.2">
      <c r="A603" s="96" t="s">
        <v>1713</v>
      </c>
      <c r="B603" t="s">
        <v>1682</v>
      </c>
      <c r="C603" t="s">
        <v>1714</v>
      </c>
      <c r="D603" s="78">
        <v>12218</v>
      </c>
      <c r="E603" s="78">
        <v>0</v>
      </c>
      <c r="F603" s="82">
        <v>0</v>
      </c>
      <c r="G603" s="78">
        <v>62545</v>
      </c>
      <c r="H603" s="78">
        <v>0</v>
      </c>
      <c r="I603" s="78">
        <v>62545</v>
      </c>
      <c r="J603" s="78">
        <v>62545</v>
      </c>
      <c r="K603" s="78">
        <v>0</v>
      </c>
      <c r="L603" s="78">
        <v>78885</v>
      </c>
      <c r="M603" s="78">
        <v>58330</v>
      </c>
      <c r="N603" s="78">
        <v>0</v>
      </c>
      <c r="O603" s="78">
        <v>78885</v>
      </c>
      <c r="P603" s="78">
        <v>80665</v>
      </c>
      <c r="Q603" s="78">
        <v>1780</v>
      </c>
      <c r="R603" s="78">
        <v>0</v>
      </c>
      <c r="S603" s="187">
        <v>20325</v>
      </c>
      <c r="T603" s="187">
        <v>20325</v>
      </c>
      <c r="U603" s="78">
        <v>7551</v>
      </c>
      <c r="V603" s="78">
        <v>4836</v>
      </c>
      <c r="W603" s="78">
        <v>1694</v>
      </c>
      <c r="X603" s="78">
        <v>5857</v>
      </c>
      <c r="Y603" s="78">
        <v>6017</v>
      </c>
      <c r="Z603" s="78">
        <v>160</v>
      </c>
      <c r="AA603" s="78">
        <v>0</v>
      </c>
      <c r="AB603" s="187">
        <v>1156</v>
      </c>
      <c r="AC603" s="187">
        <v>1156</v>
      </c>
      <c r="AD603" s="187">
        <v>0</v>
      </c>
      <c r="AE603" s="78">
        <v>65530</v>
      </c>
      <c r="AF603" s="78">
        <v>1509</v>
      </c>
      <c r="AG603" s="104">
        <v>0</v>
      </c>
      <c r="AH603" s="104">
        <v>0</v>
      </c>
      <c r="AI603" s="104">
        <v>0</v>
      </c>
      <c r="AJ603" s="104">
        <v>1509</v>
      </c>
      <c r="AK603" s="104">
        <v>0</v>
      </c>
      <c r="AL603" s="104">
        <v>0</v>
      </c>
      <c r="AM603" s="104">
        <f t="shared" si="9"/>
        <v>1509</v>
      </c>
      <c r="AN603" s="104">
        <v>0</v>
      </c>
      <c r="AO603" s="104">
        <v>0</v>
      </c>
      <c r="AP603" s="104">
        <v>10512</v>
      </c>
      <c r="AQ603" s="104">
        <v>10512</v>
      </c>
      <c r="AR603" s="104">
        <v>0</v>
      </c>
      <c r="AS603" s="189">
        <v>235327</v>
      </c>
      <c r="AT603" s="189">
        <v>57910</v>
      </c>
      <c r="AU603" s="189">
        <v>0</v>
      </c>
    </row>
    <row r="604" spans="1:47" x14ac:dyDescent="0.2">
      <c r="A604" s="96" t="s">
        <v>1715</v>
      </c>
      <c r="B604" t="s">
        <v>1682</v>
      </c>
      <c r="C604" t="s">
        <v>1716</v>
      </c>
      <c r="D604" s="77">
        <v>12219</v>
      </c>
      <c r="E604" s="77">
        <v>0</v>
      </c>
      <c r="F604" s="77">
        <v>0</v>
      </c>
      <c r="G604" s="77">
        <v>375793</v>
      </c>
      <c r="H604" s="77">
        <v>128375</v>
      </c>
      <c r="I604" s="77">
        <v>247418</v>
      </c>
      <c r="J604" s="77">
        <v>247418</v>
      </c>
      <c r="K604" s="77">
        <v>0</v>
      </c>
      <c r="L604" s="77">
        <v>1035880</v>
      </c>
      <c r="M604" s="77">
        <v>650200</v>
      </c>
      <c r="N604" s="77">
        <v>915000</v>
      </c>
      <c r="O604" s="77">
        <v>120880</v>
      </c>
      <c r="P604" s="77">
        <v>230990</v>
      </c>
      <c r="Q604" s="77">
        <v>110110</v>
      </c>
      <c r="R604" s="77">
        <v>0</v>
      </c>
      <c r="S604" s="188">
        <v>189620</v>
      </c>
      <c r="T604" s="188">
        <v>189620</v>
      </c>
      <c r="U604" s="77">
        <v>105676</v>
      </c>
      <c r="V604" s="77">
        <v>53563</v>
      </c>
      <c r="W604" s="77">
        <v>69460</v>
      </c>
      <c r="X604" s="77">
        <v>36216</v>
      </c>
      <c r="Y604" s="77">
        <v>45291</v>
      </c>
      <c r="Z604" s="77">
        <v>9075</v>
      </c>
      <c r="AA604" s="77">
        <v>0</v>
      </c>
      <c r="AB604" s="188">
        <v>9992</v>
      </c>
      <c r="AC604" s="188">
        <v>9992</v>
      </c>
      <c r="AD604" s="188">
        <v>0</v>
      </c>
      <c r="AE604" s="77">
        <v>776060</v>
      </c>
      <c r="AF604" s="77">
        <v>9109</v>
      </c>
      <c r="AG604" s="27">
        <v>0</v>
      </c>
      <c r="AH604" s="27">
        <v>0</v>
      </c>
      <c r="AI604" s="27">
        <v>0</v>
      </c>
      <c r="AJ604" s="27">
        <v>9109</v>
      </c>
      <c r="AK604" s="27">
        <v>0</v>
      </c>
      <c r="AL604" s="27">
        <v>0</v>
      </c>
      <c r="AM604" s="27">
        <f t="shared" si="9"/>
        <v>9109</v>
      </c>
      <c r="AN604" s="27">
        <v>0</v>
      </c>
      <c r="AO604" s="27">
        <v>0</v>
      </c>
      <c r="AP604" s="27">
        <v>63518</v>
      </c>
      <c r="AQ604" s="27">
        <v>0</v>
      </c>
      <c r="AR604" s="190">
        <v>63518</v>
      </c>
      <c r="AS604" s="190">
        <v>1619273</v>
      </c>
      <c r="AT604" s="190">
        <v>762605</v>
      </c>
      <c r="AU604" s="190">
        <v>762605</v>
      </c>
    </row>
    <row r="605" spans="1:47" x14ac:dyDescent="0.2">
      <c r="A605" s="96" t="s">
        <v>1717</v>
      </c>
      <c r="B605" t="s">
        <v>1682</v>
      </c>
      <c r="C605" t="s">
        <v>1718</v>
      </c>
      <c r="D605" s="78">
        <v>12220</v>
      </c>
      <c r="E605" s="78">
        <v>0</v>
      </c>
      <c r="F605" s="82">
        <v>0</v>
      </c>
      <c r="G605" s="78">
        <v>339339</v>
      </c>
      <c r="H605" s="78">
        <v>259339</v>
      </c>
      <c r="I605" s="78">
        <v>80000</v>
      </c>
      <c r="J605" s="78">
        <v>80000</v>
      </c>
      <c r="K605" s="78">
        <v>0</v>
      </c>
      <c r="L605" s="78">
        <v>648640</v>
      </c>
      <c r="M605" s="78">
        <v>347370</v>
      </c>
      <c r="N605" s="78">
        <v>490000</v>
      </c>
      <c r="O605" s="78">
        <v>158640</v>
      </c>
      <c r="P605" s="78">
        <v>240840</v>
      </c>
      <c r="Q605" s="78">
        <v>82200</v>
      </c>
      <c r="R605" s="78">
        <v>0</v>
      </c>
      <c r="S605" s="187">
        <v>98840</v>
      </c>
      <c r="T605" s="187">
        <v>98840</v>
      </c>
      <c r="U605" s="78">
        <v>69675</v>
      </c>
      <c r="V605" s="78">
        <v>28716</v>
      </c>
      <c r="W605" s="78">
        <v>31580</v>
      </c>
      <c r="X605" s="78">
        <v>38095</v>
      </c>
      <c r="Y605" s="78">
        <v>44922</v>
      </c>
      <c r="Z605" s="78">
        <v>6827</v>
      </c>
      <c r="AA605" s="78">
        <v>0</v>
      </c>
      <c r="AB605" s="78">
        <v>0</v>
      </c>
      <c r="AC605" s="187">
        <v>3588</v>
      </c>
      <c r="AD605" s="187">
        <v>0</v>
      </c>
      <c r="AE605" s="78">
        <v>430030</v>
      </c>
      <c r="AF605" s="78">
        <v>7189</v>
      </c>
      <c r="AG605" s="104">
        <v>0</v>
      </c>
      <c r="AH605" s="104">
        <v>0</v>
      </c>
      <c r="AI605" s="104">
        <v>0</v>
      </c>
      <c r="AJ605" s="104">
        <v>7189</v>
      </c>
      <c r="AK605" s="104">
        <v>0</v>
      </c>
      <c r="AL605" s="104">
        <v>0</v>
      </c>
      <c r="AM605" s="104">
        <f t="shared" si="9"/>
        <v>7189</v>
      </c>
      <c r="AN605" s="104">
        <v>0</v>
      </c>
      <c r="AO605" s="104">
        <v>0</v>
      </c>
      <c r="AP605" s="104">
        <v>57426</v>
      </c>
      <c r="AQ605" s="104">
        <v>57426</v>
      </c>
      <c r="AR605" s="104">
        <v>0</v>
      </c>
      <c r="AS605" s="189">
        <v>1488196</v>
      </c>
      <c r="AT605" s="189">
        <v>682121</v>
      </c>
      <c r="AU605" s="189">
        <v>682121</v>
      </c>
    </row>
    <row r="606" spans="1:47" x14ac:dyDescent="0.2">
      <c r="A606" s="96" t="s">
        <v>1719</v>
      </c>
      <c r="B606" t="s">
        <v>1682</v>
      </c>
      <c r="C606" t="s">
        <v>1720</v>
      </c>
      <c r="D606" s="77">
        <v>12221</v>
      </c>
      <c r="E606" s="77">
        <v>0</v>
      </c>
      <c r="F606" s="77">
        <v>0</v>
      </c>
      <c r="G606" s="77">
        <v>318976</v>
      </c>
      <c r="H606" s="77">
        <v>258976</v>
      </c>
      <c r="I606" s="77">
        <v>60000</v>
      </c>
      <c r="J606" s="77">
        <v>60000</v>
      </c>
      <c r="K606" s="77">
        <v>0</v>
      </c>
      <c r="L606" s="77">
        <v>720325</v>
      </c>
      <c r="M606" s="77">
        <v>425820</v>
      </c>
      <c r="N606" s="77">
        <v>644000</v>
      </c>
      <c r="O606" s="77">
        <v>76325</v>
      </c>
      <c r="P606" s="77">
        <v>186105</v>
      </c>
      <c r="Q606" s="77">
        <v>109780</v>
      </c>
      <c r="R606" s="77">
        <v>0</v>
      </c>
      <c r="S606" s="188">
        <v>188085</v>
      </c>
      <c r="T606" s="188">
        <v>188085</v>
      </c>
      <c r="U606" s="77">
        <v>75190</v>
      </c>
      <c r="V606" s="77">
        <v>35245</v>
      </c>
      <c r="W606" s="77">
        <v>54500</v>
      </c>
      <c r="X606" s="77">
        <v>20690</v>
      </c>
      <c r="Y606" s="77">
        <v>29775</v>
      </c>
      <c r="Z606" s="77">
        <v>9085</v>
      </c>
      <c r="AA606" s="77">
        <v>0</v>
      </c>
      <c r="AB606" s="188">
        <v>14726</v>
      </c>
      <c r="AC606" s="188">
        <v>14726</v>
      </c>
      <c r="AD606" s="188">
        <v>0</v>
      </c>
      <c r="AE606" s="77">
        <v>542320</v>
      </c>
      <c r="AF606" s="77">
        <v>7349</v>
      </c>
      <c r="AG606" s="27">
        <v>0</v>
      </c>
      <c r="AH606" s="27">
        <v>0</v>
      </c>
      <c r="AI606" s="27">
        <v>0</v>
      </c>
      <c r="AJ606" s="27">
        <v>7349</v>
      </c>
      <c r="AK606" s="27">
        <v>0</v>
      </c>
      <c r="AL606" s="27">
        <v>0</v>
      </c>
      <c r="AM606" s="27">
        <f t="shared" si="9"/>
        <v>7349</v>
      </c>
      <c r="AN606" s="27">
        <v>0</v>
      </c>
      <c r="AO606" s="27">
        <v>0</v>
      </c>
      <c r="AP606" s="27">
        <v>53798</v>
      </c>
      <c r="AQ606" s="27">
        <v>53798</v>
      </c>
      <c r="AR606" s="27">
        <v>0</v>
      </c>
      <c r="AS606" s="190">
        <v>1371618</v>
      </c>
      <c r="AT606" s="190">
        <v>601499</v>
      </c>
      <c r="AU606" s="190">
        <v>0</v>
      </c>
    </row>
    <row r="607" spans="1:47" x14ac:dyDescent="0.2">
      <c r="A607" s="96" t="s">
        <v>1721</v>
      </c>
      <c r="B607" t="s">
        <v>1682</v>
      </c>
      <c r="C607" t="s">
        <v>1722</v>
      </c>
      <c r="D607" s="78">
        <v>12222</v>
      </c>
      <c r="E607" s="78">
        <v>0</v>
      </c>
      <c r="F607" s="82">
        <v>0</v>
      </c>
      <c r="G607" s="78">
        <v>238817</v>
      </c>
      <c r="H607" s="78">
        <v>140296</v>
      </c>
      <c r="I607" s="78">
        <v>98521</v>
      </c>
      <c r="J607" s="78">
        <v>98521</v>
      </c>
      <c r="K607" s="78">
        <v>0</v>
      </c>
      <c r="L607" s="78">
        <v>481350</v>
      </c>
      <c r="M607" s="78">
        <v>293530</v>
      </c>
      <c r="N607" s="78">
        <v>417100</v>
      </c>
      <c r="O607" s="78">
        <v>64250</v>
      </c>
      <c r="P607" s="78">
        <v>116790</v>
      </c>
      <c r="Q607" s="78">
        <v>52540</v>
      </c>
      <c r="R607" s="78">
        <v>0</v>
      </c>
      <c r="S607" s="187">
        <v>188360</v>
      </c>
      <c r="T607" s="187">
        <v>188360</v>
      </c>
      <c r="U607" s="78">
        <v>49701</v>
      </c>
      <c r="V607" s="78">
        <v>24306</v>
      </c>
      <c r="W607" s="78">
        <v>33142</v>
      </c>
      <c r="X607" s="78">
        <v>16559</v>
      </c>
      <c r="Y607" s="78">
        <v>10595</v>
      </c>
      <c r="Z607" s="78">
        <v>4380</v>
      </c>
      <c r="AA607" s="78">
        <v>0</v>
      </c>
      <c r="AB607" s="78">
        <v>0</v>
      </c>
      <c r="AC607" s="187">
        <v>14728</v>
      </c>
      <c r="AD607" s="187">
        <v>0</v>
      </c>
      <c r="AE607" s="78">
        <v>353490</v>
      </c>
      <c r="AF607" s="78">
        <v>5589</v>
      </c>
      <c r="AG607" s="104">
        <v>0</v>
      </c>
      <c r="AH607" s="104">
        <v>0</v>
      </c>
      <c r="AI607" s="104">
        <v>0</v>
      </c>
      <c r="AJ607" s="104">
        <v>5589</v>
      </c>
      <c r="AK607" s="104">
        <v>0</v>
      </c>
      <c r="AL607" s="104">
        <v>0</v>
      </c>
      <c r="AM607" s="104">
        <f t="shared" si="9"/>
        <v>5589</v>
      </c>
      <c r="AN607" s="104">
        <v>0</v>
      </c>
      <c r="AO607" s="104">
        <v>0</v>
      </c>
      <c r="AP607" s="104">
        <v>40501</v>
      </c>
      <c r="AQ607" s="104">
        <v>0</v>
      </c>
      <c r="AR607" s="189">
        <v>40501</v>
      </c>
      <c r="AS607" s="189">
        <v>1012160</v>
      </c>
      <c r="AT607" s="189">
        <v>411649</v>
      </c>
      <c r="AU607" s="189">
        <v>4733</v>
      </c>
    </row>
    <row r="608" spans="1:47" x14ac:dyDescent="0.2">
      <c r="A608" s="96" t="s">
        <v>1723</v>
      </c>
      <c r="B608" t="s">
        <v>1682</v>
      </c>
      <c r="C608" t="s">
        <v>1724</v>
      </c>
      <c r="D608" s="77">
        <v>12223</v>
      </c>
      <c r="E608" s="77">
        <v>0</v>
      </c>
      <c r="F608" s="77">
        <v>0</v>
      </c>
      <c r="G608" s="77">
        <v>102407</v>
      </c>
      <c r="H608" s="77">
        <v>0</v>
      </c>
      <c r="I608" s="77">
        <v>102407</v>
      </c>
      <c r="J608" s="77">
        <v>102407</v>
      </c>
      <c r="K608" s="77">
        <v>0</v>
      </c>
      <c r="L608" s="77">
        <v>149570</v>
      </c>
      <c r="M608" s="77">
        <v>105900</v>
      </c>
      <c r="N608" s="77">
        <v>126900</v>
      </c>
      <c r="O608" s="77">
        <v>22670</v>
      </c>
      <c r="P608" s="77">
        <v>39100</v>
      </c>
      <c r="Q608" s="77">
        <v>16430</v>
      </c>
      <c r="R608" s="77">
        <v>0</v>
      </c>
      <c r="S608" s="188">
        <v>42810</v>
      </c>
      <c r="T608" s="188">
        <v>42810</v>
      </c>
      <c r="U608" s="77">
        <v>14670</v>
      </c>
      <c r="V608" s="77">
        <v>8805</v>
      </c>
      <c r="W608" s="77">
        <v>4046</v>
      </c>
      <c r="X608" s="77">
        <v>10624</v>
      </c>
      <c r="Y608" s="77">
        <v>11717</v>
      </c>
      <c r="Z608" s="77">
        <v>1378</v>
      </c>
      <c r="AA608" s="77">
        <v>0</v>
      </c>
      <c r="AB608" s="77">
        <v>0</v>
      </c>
      <c r="AC608" s="188">
        <v>3098</v>
      </c>
      <c r="AD608" s="188">
        <v>0</v>
      </c>
      <c r="AE608" s="77">
        <v>124420</v>
      </c>
      <c r="AF608" s="77">
        <v>2229</v>
      </c>
      <c r="AG608" s="27">
        <v>0</v>
      </c>
      <c r="AH608" s="27">
        <v>0</v>
      </c>
      <c r="AI608" s="27">
        <v>0</v>
      </c>
      <c r="AJ608" s="27">
        <v>2229</v>
      </c>
      <c r="AK608" s="27">
        <v>0</v>
      </c>
      <c r="AL608" s="27">
        <v>0</v>
      </c>
      <c r="AM608" s="27">
        <f t="shared" si="9"/>
        <v>2229</v>
      </c>
      <c r="AN608" s="27">
        <v>0</v>
      </c>
      <c r="AO608" s="27">
        <v>0</v>
      </c>
      <c r="AP608" s="27">
        <v>17236</v>
      </c>
      <c r="AQ608" s="27">
        <v>0</v>
      </c>
      <c r="AR608" s="190">
        <v>17236</v>
      </c>
      <c r="AS608" s="190">
        <v>388981</v>
      </c>
      <c r="AT608" s="190">
        <v>108211</v>
      </c>
      <c r="AU608" s="190">
        <v>87526</v>
      </c>
    </row>
    <row r="609" spans="1:47" x14ac:dyDescent="0.2">
      <c r="A609" s="96" t="s">
        <v>1725</v>
      </c>
      <c r="B609" t="s">
        <v>1682</v>
      </c>
      <c r="C609" t="s">
        <v>1726</v>
      </c>
      <c r="D609" s="78">
        <v>12224</v>
      </c>
      <c r="E609" s="78">
        <v>0</v>
      </c>
      <c r="F609" s="82">
        <v>0</v>
      </c>
      <c r="G609" s="78">
        <v>206440</v>
      </c>
      <c r="H609" s="78">
        <v>70000</v>
      </c>
      <c r="I609" s="78">
        <v>136440</v>
      </c>
      <c r="J609" s="78">
        <v>136440</v>
      </c>
      <c r="K609" s="78">
        <v>0</v>
      </c>
      <c r="L609" s="78">
        <v>431405</v>
      </c>
      <c r="M609" s="78">
        <v>275370</v>
      </c>
      <c r="N609" s="78">
        <v>390000</v>
      </c>
      <c r="O609" s="78">
        <v>41405</v>
      </c>
      <c r="P609" s="78">
        <v>91205</v>
      </c>
      <c r="Q609" s="78">
        <v>49800</v>
      </c>
      <c r="R609" s="78">
        <v>0</v>
      </c>
      <c r="S609" s="187">
        <v>117135</v>
      </c>
      <c r="T609" s="187">
        <v>117135</v>
      </c>
      <c r="U609" s="78">
        <v>43883</v>
      </c>
      <c r="V609" s="78">
        <v>22823</v>
      </c>
      <c r="W609" s="78">
        <v>28750</v>
      </c>
      <c r="X609" s="78">
        <v>15133</v>
      </c>
      <c r="Y609" s="78">
        <v>19268</v>
      </c>
      <c r="Z609" s="78">
        <v>4135</v>
      </c>
      <c r="AA609" s="78">
        <v>0</v>
      </c>
      <c r="AB609" s="187">
        <v>8340</v>
      </c>
      <c r="AC609" s="187">
        <v>8340</v>
      </c>
      <c r="AD609" s="187">
        <v>0</v>
      </c>
      <c r="AE609" s="78">
        <v>342750</v>
      </c>
      <c r="AF609" s="78">
        <v>4629</v>
      </c>
      <c r="AG609" s="104">
        <v>0</v>
      </c>
      <c r="AH609" s="104">
        <v>0</v>
      </c>
      <c r="AI609" s="104">
        <v>0</v>
      </c>
      <c r="AJ609" s="104">
        <v>4629</v>
      </c>
      <c r="AK609" s="104">
        <v>0</v>
      </c>
      <c r="AL609" s="104">
        <v>0</v>
      </c>
      <c r="AM609" s="104">
        <f t="shared" si="9"/>
        <v>4629</v>
      </c>
      <c r="AN609" s="104">
        <v>0</v>
      </c>
      <c r="AO609" s="104">
        <v>0</v>
      </c>
      <c r="AP609" s="104">
        <v>34852</v>
      </c>
      <c r="AQ609" s="104">
        <v>34852</v>
      </c>
      <c r="AR609" s="104">
        <v>0</v>
      </c>
      <c r="AS609" s="189">
        <v>860508</v>
      </c>
      <c r="AT609" s="189">
        <v>347433</v>
      </c>
      <c r="AU609" s="189">
        <v>347433</v>
      </c>
    </row>
    <row r="610" spans="1:47" x14ac:dyDescent="0.2">
      <c r="A610" s="96" t="s">
        <v>1727</v>
      </c>
      <c r="B610" t="s">
        <v>1682</v>
      </c>
      <c r="C610" t="s">
        <v>1728</v>
      </c>
      <c r="D610" s="77">
        <v>12225</v>
      </c>
      <c r="E610" s="77">
        <v>0</v>
      </c>
      <c r="F610" s="77">
        <v>0</v>
      </c>
      <c r="G610" s="77">
        <v>124087</v>
      </c>
      <c r="H610" s="77">
        <v>0</v>
      </c>
      <c r="I610" s="77">
        <v>124087</v>
      </c>
      <c r="J610" s="77">
        <v>124087</v>
      </c>
      <c r="K610" s="77">
        <v>0</v>
      </c>
      <c r="L610" s="77">
        <v>306930</v>
      </c>
      <c r="M610" s="77">
        <v>189840</v>
      </c>
      <c r="N610" s="77">
        <v>208040</v>
      </c>
      <c r="O610" s="77">
        <v>98890</v>
      </c>
      <c r="P610" s="77">
        <v>117230</v>
      </c>
      <c r="Q610" s="77">
        <v>18340</v>
      </c>
      <c r="R610" s="77">
        <v>0</v>
      </c>
      <c r="S610" s="188">
        <v>105860</v>
      </c>
      <c r="T610" s="188">
        <v>105860</v>
      </c>
      <c r="U610" s="77">
        <v>31551</v>
      </c>
      <c r="V610" s="77">
        <v>15738</v>
      </c>
      <c r="W610" s="77">
        <v>6233</v>
      </c>
      <c r="X610" s="77">
        <v>25318</v>
      </c>
      <c r="Y610" s="77">
        <v>586</v>
      </c>
      <c r="Z610" s="77">
        <v>1510</v>
      </c>
      <c r="AA610" s="77">
        <v>0</v>
      </c>
      <c r="AB610" s="188">
        <v>13413</v>
      </c>
      <c r="AC610" s="188">
        <v>7507</v>
      </c>
      <c r="AD610" s="188">
        <v>0</v>
      </c>
      <c r="AE610" s="77">
        <v>226960</v>
      </c>
      <c r="AF610" s="77">
        <v>3669</v>
      </c>
      <c r="AG610" s="27">
        <v>0</v>
      </c>
      <c r="AH610" s="27">
        <v>0</v>
      </c>
      <c r="AI610" s="27">
        <v>0</v>
      </c>
      <c r="AJ610" s="27">
        <v>3669</v>
      </c>
      <c r="AK610" s="27">
        <v>0</v>
      </c>
      <c r="AL610" s="27">
        <v>0</v>
      </c>
      <c r="AM610" s="27">
        <f t="shared" si="9"/>
        <v>3669</v>
      </c>
      <c r="AN610" s="27">
        <v>0</v>
      </c>
      <c r="AO610" s="27">
        <v>0</v>
      </c>
      <c r="AP610" s="27">
        <v>21007</v>
      </c>
      <c r="AQ610" s="27">
        <v>21007</v>
      </c>
      <c r="AR610" s="27">
        <v>0</v>
      </c>
      <c r="AS610" s="190">
        <v>531149</v>
      </c>
      <c r="AT610" s="190">
        <v>222700</v>
      </c>
      <c r="AU610" s="190">
        <v>222700</v>
      </c>
    </row>
    <row r="611" spans="1:47" x14ac:dyDescent="0.2">
      <c r="A611" s="96" t="s">
        <v>1729</v>
      </c>
      <c r="B611" t="s">
        <v>1682</v>
      </c>
      <c r="C611" t="s">
        <v>1730</v>
      </c>
      <c r="D611" s="78">
        <v>12226</v>
      </c>
      <c r="E611" s="78">
        <v>0</v>
      </c>
      <c r="F611" s="82">
        <v>0</v>
      </c>
      <c r="G611" s="78">
        <v>81890</v>
      </c>
      <c r="H611" s="78">
        <v>11890</v>
      </c>
      <c r="I611" s="78">
        <v>70000</v>
      </c>
      <c r="J611" s="78">
        <v>70000</v>
      </c>
      <c r="K611" s="78">
        <v>0</v>
      </c>
      <c r="L611" s="78">
        <v>169670</v>
      </c>
      <c r="M611" s="78">
        <v>111780</v>
      </c>
      <c r="N611" s="78">
        <v>158000</v>
      </c>
      <c r="O611" s="78">
        <v>11670</v>
      </c>
      <c r="P611" s="78">
        <v>43520</v>
      </c>
      <c r="Q611" s="78">
        <v>31850</v>
      </c>
      <c r="R611" s="78">
        <v>0</v>
      </c>
      <c r="S611" s="187">
        <v>98020</v>
      </c>
      <c r="T611" s="187">
        <v>98020</v>
      </c>
      <c r="U611" s="78">
        <v>17041</v>
      </c>
      <c r="V611" s="78">
        <v>9268</v>
      </c>
      <c r="W611" s="78">
        <v>9064</v>
      </c>
      <c r="X611" s="78">
        <v>7977</v>
      </c>
      <c r="Y611" s="78">
        <v>9950</v>
      </c>
      <c r="Z611" s="78">
        <v>2645</v>
      </c>
      <c r="AA611" s="78">
        <v>0</v>
      </c>
      <c r="AB611" s="78">
        <v>0</v>
      </c>
      <c r="AC611" s="187">
        <v>7510</v>
      </c>
      <c r="AD611" s="187">
        <v>0</v>
      </c>
      <c r="AE611" s="78">
        <v>146090</v>
      </c>
      <c r="AF611" s="78">
        <v>2469</v>
      </c>
      <c r="AG611" s="104">
        <v>0</v>
      </c>
      <c r="AH611" s="104">
        <v>0</v>
      </c>
      <c r="AI611" s="104">
        <v>0</v>
      </c>
      <c r="AJ611" s="104">
        <v>2469</v>
      </c>
      <c r="AK611" s="104">
        <v>0</v>
      </c>
      <c r="AL611" s="104">
        <v>0</v>
      </c>
      <c r="AM611" s="104">
        <f t="shared" si="9"/>
        <v>2469</v>
      </c>
      <c r="AN611" s="104">
        <v>0</v>
      </c>
      <c r="AO611" s="104">
        <v>0</v>
      </c>
      <c r="AP611" s="104">
        <v>13961</v>
      </c>
      <c r="AQ611" s="104">
        <v>13961</v>
      </c>
      <c r="AR611" s="104">
        <v>0</v>
      </c>
      <c r="AS611" s="189">
        <v>340813</v>
      </c>
      <c r="AT611" s="189">
        <v>119452</v>
      </c>
      <c r="AU611" s="189">
        <v>119452</v>
      </c>
    </row>
    <row r="612" spans="1:47" x14ac:dyDescent="0.2">
      <c r="A612" s="96" t="s">
        <v>1731</v>
      </c>
      <c r="B612" t="s">
        <v>1682</v>
      </c>
      <c r="C612" t="s">
        <v>1732</v>
      </c>
      <c r="D612" s="77">
        <v>12227</v>
      </c>
      <c r="E612" s="77">
        <v>0</v>
      </c>
      <c r="F612" s="77">
        <v>0</v>
      </c>
      <c r="G612" s="77">
        <v>168584</v>
      </c>
      <c r="H612" s="77">
        <v>168584</v>
      </c>
      <c r="I612" s="77">
        <v>0</v>
      </c>
      <c r="J612" s="77">
        <v>0</v>
      </c>
      <c r="K612" s="77">
        <v>0</v>
      </c>
      <c r="L612" s="77">
        <v>522215</v>
      </c>
      <c r="M612" s="77">
        <v>252980</v>
      </c>
      <c r="N612" s="77">
        <v>508110</v>
      </c>
      <c r="O612" s="77">
        <v>14105</v>
      </c>
      <c r="P612" s="77">
        <v>53315</v>
      </c>
      <c r="Q612" s="77">
        <v>39210</v>
      </c>
      <c r="R612" s="77">
        <v>0</v>
      </c>
      <c r="S612" s="188">
        <v>86345</v>
      </c>
      <c r="T612" s="188">
        <v>86345</v>
      </c>
      <c r="U612" s="77">
        <v>57809</v>
      </c>
      <c r="V612" s="77">
        <v>21035</v>
      </c>
      <c r="W612" s="77">
        <v>57809</v>
      </c>
      <c r="X612" s="77">
        <v>0</v>
      </c>
      <c r="Y612" s="77">
        <v>3236</v>
      </c>
      <c r="Z612" s="77">
        <v>3236</v>
      </c>
      <c r="AA612" s="77">
        <v>0</v>
      </c>
      <c r="AB612" s="188">
        <v>1038</v>
      </c>
      <c r="AC612" s="188">
        <v>1038</v>
      </c>
      <c r="AD612" s="188">
        <v>0</v>
      </c>
      <c r="AE612" s="77">
        <v>307610</v>
      </c>
      <c r="AF612" s="77">
        <v>6709</v>
      </c>
      <c r="AG612" s="27">
        <v>0</v>
      </c>
      <c r="AH612" s="27">
        <v>0</v>
      </c>
      <c r="AI612" s="27">
        <v>0</v>
      </c>
      <c r="AJ612" s="27">
        <v>6709</v>
      </c>
      <c r="AK612" s="27">
        <v>0</v>
      </c>
      <c r="AL612" s="27">
        <v>0</v>
      </c>
      <c r="AM612" s="27">
        <f t="shared" si="9"/>
        <v>6709</v>
      </c>
      <c r="AN612" s="27">
        <v>0</v>
      </c>
      <c r="AO612" s="27">
        <v>0</v>
      </c>
      <c r="AP612" s="27">
        <v>27592</v>
      </c>
      <c r="AQ612" s="27">
        <v>27592</v>
      </c>
      <c r="AR612" s="27">
        <v>0</v>
      </c>
      <c r="AS612" s="190">
        <v>715019</v>
      </c>
      <c r="AT612" s="190">
        <v>354292</v>
      </c>
      <c r="AU612" s="190">
        <v>354292</v>
      </c>
    </row>
    <row r="613" spans="1:47" x14ac:dyDescent="0.2">
      <c r="A613" s="96" t="s">
        <v>1733</v>
      </c>
      <c r="B613" t="s">
        <v>1682</v>
      </c>
      <c r="C613" t="s">
        <v>1734</v>
      </c>
      <c r="D613" s="78">
        <v>12228</v>
      </c>
      <c r="E613" s="78">
        <v>0</v>
      </c>
      <c r="F613" s="82">
        <v>0</v>
      </c>
      <c r="G613" s="78">
        <v>190077</v>
      </c>
      <c r="H613" s="78">
        <v>50000</v>
      </c>
      <c r="I613" s="78">
        <v>140077</v>
      </c>
      <c r="J613" s="78">
        <v>140077</v>
      </c>
      <c r="K613" s="78">
        <v>0</v>
      </c>
      <c r="L613" s="78">
        <v>342275</v>
      </c>
      <c r="M613" s="78">
        <v>208330</v>
      </c>
      <c r="N613" s="78">
        <v>307000</v>
      </c>
      <c r="O613" s="78">
        <v>35275</v>
      </c>
      <c r="P613" s="78">
        <v>77745</v>
      </c>
      <c r="Q613" s="78">
        <v>42470</v>
      </c>
      <c r="R613" s="78">
        <v>0</v>
      </c>
      <c r="S613" s="187">
        <v>31435</v>
      </c>
      <c r="T613" s="187">
        <v>31435</v>
      </c>
      <c r="U613" s="78">
        <v>35255</v>
      </c>
      <c r="V613" s="78">
        <v>17156</v>
      </c>
      <c r="W613" s="78">
        <v>5734</v>
      </c>
      <c r="X613" s="78">
        <v>29521</v>
      </c>
      <c r="Y613" s="78">
        <v>19989</v>
      </c>
      <c r="Z613" s="78">
        <v>3549</v>
      </c>
      <c r="AA613" s="78">
        <v>0</v>
      </c>
      <c r="AB613" s="78">
        <v>0</v>
      </c>
      <c r="AC613" s="187">
        <v>11584</v>
      </c>
      <c r="AD613" s="187">
        <v>0</v>
      </c>
      <c r="AE613" s="78">
        <v>255190</v>
      </c>
      <c r="AF613" s="78">
        <v>3909</v>
      </c>
      <c r="AG613" s="104">
        <v>0</v>
      </c>
      <c r="AH613" s="104">
        <v>0</v>
      </c>
      <c r="AI613" s="104">
        <v>0</v>
      </c>
      <c r="AJ613" s="104">
        <v>3909</v>
      </c>
      <c r="AK613" s="104">
        <v>0</v>
      </c>
      <c r="AL613" s="104">
        <v>0</v>
      </c>
      <c r="AM613" s="104">
        <f t="shared" si="9"/>
        <v>3909</v>
      </c>
      <c r="AN613" s="104">
        <v>0</v>
      </c>
      <c r="AO613" s="104">
        <v>0</v>
      </c>
      <c r="AP613" s="104">
        <v>32233</v>
      </c>
      <c r="AQ613" s="104">
        <v>0</v>
      </c>
      <c r="AR613" s="189">
        <v>32233</v>
      </c>
      <c r="AS613" s="189">
        <v>813654</v>
      </c>
      <c r="AT613" s="189">
        <v>329843</v>
      </c>
      <c r="AU613" s="189">
        <v>329843</v>
      </c>
    </row>
    <row r="614" spans="1:47" x14ac:dyDescent="0.2">
      <c r="A614" s="96" t="s">
        <v>1735</v>
      </c>
      <c r="B614" t="s">
        <v>1682</v>
      </c>
      <c r="C614" t="s">
        <v>1736</v>
      </c>
      <c r="D614" s="77">
        <v>12229</v>
      </c>
      <c r="E614" s="77">
        <v>0</v>
      </c>
      <c r="F614" s="77">
        <v>0</v>
      </c>
      <c r="G614" s="77">
        <v>87721</v>
      </c>
      <c r="H614" s="77">
        <v>0</v>
      </c>
      <c r="I614" s="77">
        <v>87721</v>
      </c>
      <c r="J614" s="77">
        <v>87721</v>
      </c>
      <c r="K614" s="77">
        <v>0</v>
      </c>
      <c r="L614" s="77">
        <v>231580</v>
      </c>
      <c r="M614" s="77">
        <v>138920</v>
      </c>
      <c r="N614" s="77">
        <v>58800</v>
      </c>
      <c r="O614" s="77">
        <v>172780</v>
      </c>
      <c r="P614" s="77">
        <v>204390</v>
      </c>
      <c r="Q614" s="77">
        <v>31610</v>
      </c>
      <c r="R614" s="77">
        <v>0</v>
      </c>
      <c r="S614" s="188">
        <v>49970</v>
      </c>
      <c r="T614" s="188">
        <v>49970</v>
      </c>
      <c r="U614" s="77">
        <v>23953</v>
      </c>
      <c r="V614" s="77">
        <v>11413</v>
      </c>
      <c r="W614" s="77">
        <v>4968</v>
      </c>
      <c r="X614" s="77">
        <v>18985</v>
      </c>
      <c r="Y614" s="77">
        <v>9352</v>
      </c>
      <c r="Z614" s="77">
        <v>2645</v>
      </c>
      <c r="AA614" s="77">
        <v>0</v>
      </c>
      <c r="AB614" s="188">
        <v>14834</v>
      </c>
      <c r="AC614" s="188">
        <v>2556</v>
      </c>
      <c r="AD614" s="188">
        <v>0</v>
      </c>
      <c r="AE614" s="77">
        <v>174930</v>
      </c>
      <c r="AF614" s="77">
        <v>2949</v>
      </c>
      <c r="AG614" s="27">
        <v>0</v>
      </c>
      <c r="AH614" s="27">
        <v>0</v>
      </c>
      <c r="AI614" s="27">
        <v>0</v>
      </c>
      <c r="AJ614" s="27">
        <v>2949</v>
      </c>
      <c r="AK614" s="27">
        <v>0</v>
      </c>
      <c r="AL614" s="27">
        <v>0</v>
      </c>
      <c r="AM614" s="27">
        <f t="shared" si="9"/>
        <v>2949</v>
      </c>
      <c r="AN614" s="27">
        <v>0</v>
      </c>
      <c r="AO614" s="27">
        <v>0</v>
      </c>
      <c r="AP614" s="27">
        <v>14832</v>
      </c>
      <c r="AQ614" s="27">
        <v>0</v>
      </c>
      <c r="AR614" s="190">
        <v>14832</v>
      </c>
      <c r="AS614" s="190">
        <v>376257</v>
      </c>
      <c r="AT614" s="190">
        <v>180224</v>
      </c>
      <c r="AU614" s="190">
        <v>180224</v>
      </c>
    </row>
    <row r="615" spans="1:47" x14ac:dyDescent="0.2">
      <c r="A615" s="96" t="s">
        <v>1737</v>
      </c>
      <c r="B615" t="s">
        <v>1682</v>
      </c>
      <c r="C615" t="s">
        <v>1738</v>
      </c>
      <c r="D615" s="78">
        <v>12230</v>
      </c>
      <c r="E615" s="78">
        <v>0</v>
      </c>
      <c r="F615" s="82">
        <v>0</v>
      </c>
      <c r="G615" s="78">
        <v>155194</v>
      </c>
      <c r="H615" s="78">
        <v>97647</v>
      </c>
      <c r="I615" s="78">
        <v>57547</v>
      </c>
      <c r="J615" s="78">
        <v>57547</v>
      </c>
      <c r="K615" s="78">
        <v>0</v>
      </c>
      <c r="L615" s="78">
        <v>281160</v>
      </c>
      <c r="M615" s="78">
        <v>189180</v>
      </c>
      <c r="N615" s="78">
        <v>30</v>
      </c>
      <c r="O615" s="78">
        <v>281130</v>
      </c>
      <c r="P615" s="78">
        <v>311190</v>
      </c>
      <c r="Q615" s="78">
        <v>30060</v>
      </c>
      <c r="R615" s="78">
        <v>0</v>
      </c>
      <c r="S615" s="187">
        <v>48300</v>
      </c>
      <c r="T615" s="187">
        <v>48300</v>
      </c>
      <c r="U615" s="78">
        <v>27909</v>
      </c>
      <c r="V615" s="78">
        <v>15558</v>
      </c>
      <c r="W615" s="78">
        <v>9411</v>
      </c>
      <c r="X615" s="78">
        <v>18498</v>
      </c>
      <c r="Y615" s="78">
        <v>21063</v>
      </c>
      <c r="Z615" s="78">
        <v>2565</v>
      </c>
      <c r="AA615" s="78">
        <v>0</v>
      </c>
      <c r="AB615" s="187">
        <v>3051</v>
      </c>
      <c r="AC615" s="187">
        <v>3051</v>
      </c>
      <c r="AD615" s="187">
        <v>0</v>
      </c>
      <c r="AE615" s="78">
        <v>237590</v>
      </c>
      <c r="AF615" s="78">
        <v>3189</v>
      </c>
      <c r="AG615" s="104">
        <v>0</v>
      </c>
      <c r="AH615" s="104">
        <v>0</v>
      </c>
      <c r="AI615" s="104">
        <v>0</v>
      </c>
      <c r="AJ615" s="104">
        <v>3189</v>
      </c>
      <c r="AK615" s="104">
        <v>0</v>
      </c>
      <c r="AL615" s="104">
        <v>0</v>
      </c>
      <c r="AM615" s="104">
        <f t="shared" si="9"/>
        <v>3189</v>
      </c>
      <c r="AN615" s="104">
        <v>0</v>
      </c>
      <c r="AO615" s="104">
        <v>0</v>
      </c>
      <c r="AP615" s="104">
        <v>26232</v>
      </c>
      <c r="AQ615" s="104">
        <v>0</v>
      </c>
      <c r="AR615" s="189">
        <v>26232</v>
      </c>
      <c r="AS615" s="189">
        <v>633403</v>
      </c>
      <c r="AT615" s="189">
        <v>215207</v>
      </c>
      <c r="AU615" s="189">
        <v>215207</v>
      </c>
    </row>
    <row r="616" spans="1:47" x14ac:dyDescent="0.2">
      <c r="A616" s="96" t="s">
        <v>1739</v>
      </c>
      <c r="B616" t="s">
        <v>1682</v>
      </c>
      <c r="C616" t="s">
        <v>1740</v>
      </c>
      <c r="D616" s="77">
        <v>12231</v>
      </c>
      <c r="E616" s="77">
        <v>0</v>
      </c>
      <c r="F616" s="77">
        <v>0</v>
      </c>
      <c r="G616" s="77">
        <v>152628</v>
      </c>
      <c r="H616" s="77">
        <v>152628</v>
      </c>
      <c r="I616" s="77">
        <v>0</v>
      </c>
      <c r="J616" s="77">
        <v>0</v>
      </c>
      <c r="K616" s="77">
        <v>0</v>
      </c>
      <c r="L616" s="77">
        <v>309630</v>
      </c>
      <c r="M616" s="77">
        <v>161020</v>
      </c>
      <c r="N616" s="77">
        <v>234000</v>
      </c>
      <c r="O616" s="77">
        <v>75630</v>
      </c>
      <c r="P616" s="77">
        <v>107700</v>
      </c>
      <c r="Q616" s="77">
        <v>32070</v>
      </c>
      <c r="R616" s="77">
        <v>0</v>
      </c>
      <c r="S616" s="188">
        <v>144000</v>
      </c>
      <c r="T616" s="188">
        <v>144000</v>
      </c>
      <c r="U616" s="77">
        <v>33302</v>
      </c>
      <c r="V616" s="77">
        <v>13193</v>
      </c>
      <c r="W616" s="77">
        <v>33302</v>
      </c>
      <c r="X616" s="77">
        <v>0</v>
      </c>
      <c r="Y616" s="77">
        <v>2678</v>
      </c>
      <c r="Z616" s="77">
        <v>2678</v>
      </c>
      <c r="AA616" s="77">
        <v>0</v>
      </c>
      <c r="AB616" s="188">
        <v>8370</v>
      </c>
      <c r="AC616" s="188">
        <v>8370</v>
      </c>
      <c r="AD616" s="188">
        <v>0</v>
      </c>
      <c r="AE616" s="77">
        <v>195600</v>
      </c>
      <c r="AF616" s="77">
        <v>4149</v>
      </c>
      <c r="AG616" s="27">
        <v>0</v>
      </c>
      <c r="AH616" s="27">
        <v>0</v>
      </c>
      <c r="AI616" s="27">
        <v>0</v>
      </c>
      <c r="AJ616" s="27">
        <v>4149</v>
      </c>
      <c r="AK616" s="27">
        <v>0</v>
      </c>
      <c r="AL616" s="27">
        <v>0</v>
      </c>
      <c r="AM616" s="27">
        <f t="shared" si="9"/>
        <v>4149</v>
      </c>
      <c r="AN616" s="27">
        <v>0</v>
      </c>
      <c r="AO616" s="27">
        <v>0</v>
      </c>
      <c r="AP616" s="27">
        <v>25486</v>
      </c>
      <c r="AQ616" s="27">
        <v>0</v>
      </c>
      <c r="AR616" s="190">
        <v>25486</v>
      </c>
      <c r="AS616" s="190">
        <v>645472</v>
      </c>
      <c r="AT616" s="190">
        <v>317659</v>
      </c>
      <c r="AU616" s="190">
        <v>317659</v>
      </c>
    </row>
    <row r="617" spans="1:47" x14ac:dyDescent="0.2">
      <c r="A617" s="96" t="s">
        <v>1741</v>
      </c>
      <c r="B617" t="s">
        <v>1682</v>
      </c>
      <c r="C617" t="s">
        <v>1742</v>
      </c>
      <c r="D617" s="78">
        <v>12232</v>
      </c>
      <c r="E617" s="78">
        <v>0</v>
      </c>
      <c r="F617" s="82">
        <v>0</v>
      </c>
      <c r="G617" s="78">
        <v>114293</v>
      </c>
      <c r="H617" s="78">
        <v>0</v>
      </c>
      <c r="I617" s="78">
        <v>114293</v>
      </c>
      <c r="J617" s="78">
        <v>114293</v>
      </c>
      <c r="K617" s="78">
        <v>0</v>
      </c>
      <c r="L617" s="78">
        <v>193310</v>
      </c>
      <c r="M617" s="78">
        <v>105470</v>
      </c>
      <c r="N617" s="78">
        <v>106600</v>
      </c>
      <c r="O617" s="78">
        <v>86710</v>
      </c>
      <c r="P617" s="78">
        <v>111740</v>
      </c>
      <c r="Q617" s="78">
        <v>25030</v>
      </c>
      <c r="R617" s="78">
        <v>0</v>
      </c>
      <c r="S617" s="187">
        <v>51500</v>
      </c>
      <c r="T617" s="187">
        <v>51500</v>
      </c>
      <c r="U617" s="78">
        <v>20527</v>
      </c>
      <c r="V617" s="78">
        <v>8683</v>
      </c>
      <c r="W617" s="78">
        <v>4948</v>
      </c>
      <c r="X617" s="78">
        <v>15579</v>
      </c>
      <c r="Y617" s="78">
        <v>17649</v>
      </c>
      <c r="Z617" s="78">
        <v>2070</v>
      </c>
      <c r="AA617" s="78">
        <v>0</v>
      </c>
      <c r="AB617" s="187">
        <v>1217</v>
      </c>
      <c r="AC617" s="187">
        <v>3069</v>
      </c>
      <c r="AD617" s="187">
        <v>0</v>
      </c>
      <c r="AE617" s="78">
        <v>130530</v>
      </c>
      <c r="AF617" s="78">
        <v>2709</v>
      </c>
      <c r="AG617" s="104">
        <v>0</v>
      </c>
      <c r="AH617" s="104">
        <v>0</v>
      </c>
      <c r="AI617" s="104">
        <v>0</v>
      </c>
      <c r="AJ617" s="104">
        <v>2709</v>
      </c>
      <c r="AK617" s="104">
        <v>0</v>
      </c>
      <c r="AL617" s="104">
        <v>0</v>
      </c>
      <c r="AM617" s="104">
        <f t="shared" si="9"/>
        <v>2709</v>
      </c>
      <c r="AN617" s="104">
        <v>0</v>
      </c>
      <c r="AO617" s="104">
        <v>0</v>
      </c>
      <c r="AP617" s="104">
        <v>19347</v>
      </c>
      <c r="AQ617" s="104">
        <v>19347</v>
      </c>
      <c r="AR617" s="104">
        <v>0</v>
      </c>
      <c r="AS617" s="189">
        <v>487005</v>
      </c>
      <c r="AT617" s="189">
        <v>196674</v>
      </c>
      <c r="AU617" s="189">
        <v>196674</v>
      </c>
    </row>
    <row r="618" spans="1:47" x14ac:dyDescent="0.2">
      <c r="A618" s="96" t="s">
        <v>1743</v>
      </c>
      <c r="B618" t="s">
        <v>1682</v>
      </c>
      <c r="C618" t="s">
        <v>1744</v>
      </c>
      <c r="D618" s="77">
        <v>12233</v>
      </c>
      <c r="E618" s="77">
        <v>0</v>
      </c>
      <c r="F618" s="77">
        <v>0</v>
      </c>
      <c r="G618" s="77">
        <v>101645</v>
      </c>
      <c r="H618" s="77">
        <v>101645</v>
      </c>
      <c r="I618" s="77">
        <v>0</v>
      </c>
      <c r="J618" s="77">
        <v>0</v>
      </c>
      <c r="K618" s="77">
        <v>0</v>
      </c>
      <c r="L618" s="77">
        <v>199670</v>
      </c>
      <c r="M618" s="77">
        <v>128680</v>
      </c>
      <c r="N618" s="77">
        <v>177000</v>
      </c>
      <c r="O618" s="77">
        <v>22670</v>
      </c>
      <c r="P618" s="77">
        <v>50170</v>
      </c>
      <c r="Q618" s="77">
        <v>27500</v>
      </c>
      <c r="R618" s="77">
        <v>0</v>
      </c>
      <c r="S618" s="77">
        <v>0</v>
      </c>
      <c r="T618" s="77">
        <v>0</v>
      </c>
      <c r="U618" s="77">
        <v>20206</v>
      </c>
      <c r="V618" s="77">
        <v>10618</v>
      </c>
      <c r="W618" s="77">
        <v>5872</v>
      </c>
      <c r="X618" s="77">
        <v>14334</v>
      </c>
      <c r="Y618" s="77">
        <v>9394</v>
      </c>
      <c r="Z618" s="77">
        <v>2325</v>
      </c>
      <c r="AA618" s="77">
        <v>0</v>
      </c>
      <c r="AB618" s="188">
        <v>7265</v>
      </c>
      <c r="AC618" s="77">
        <v>0</v>
      </c>
      <c r="AD618" s="77">
        <v>0</v>
      </c>
      <c r="AE618" s="77">
        <v>156180</v>
      </c>
      <c r="AF618" s="77">
        <v>2949</v>
      </c>
      <c r="AG618" s="27">
        <v>0</v>
      </c>
      <c r="AH618" s="27">
        <v>0</v>
      </c>
      <c r="AI618" s="27">
        <v>0</v>
      </c>
      <c r="AJ618" s="27">
        <v>2949</v>
      </c>
      <c r="AK618" s="27">
        <v>0</v>
      </c>
      <c r="AL618" s="27">
        <v>0</v>
      </c>
      <c r="AM618" s="27">
        <f t="shared" si="9"/>
        <v>2949</v>
      </c>
      <c r="AN618" s="27">
        <v>0</v>
      </c>
      <c r="AO618" s="27">
        <v>0</v>
      </c>
      <c r="AP618" s="27">
        <v>17200</v>
      </c>
      <c r="AQ618" s="27">
        <v>17200</v>
      </c>
      <c r="AR618" s="27">
        <v>0</v>
      </c>
      <c r="AS618" s="190">
        <v>420817</v>
      </c>
      <c r="AT618" s="190">
        <v>150459</v>
      </c>
      <c r="AU618" s="190">
        <v>150459</v>
      </c>
    </row>
    <row r="619" spans="1:47" x14ac:dyDescent="0.2">
      <c r="A619" s="96" t="s">
        <v>1745</v>
      </c>
      <c r="B619" t="s">
        <v>1682</v>
      </c>
      <c r="C619" t="s">
        <v>1746</v>
      </c>
      <c r="D619" s="78">
        <v>12234</v>
      </c>
      <c r="E619" s="78">
        <v>0</v>
      </c>
      <c r="F619" s="82">
        <v>0</v>
      </c>
      <c r="G619" s="78">
        <v>133409</v>
      </c>
      <c r="H619" s="78">
        <v>133409</v>
      </c>
      <c r="I619" s="78">
        <v>0</v>
      </c>
      <c r="J619" s="78">
        <v>0</v>
      </c>
      <c r="K619" s="78">
        <v>0</v>
      </c>
      <c r="L619" s="78">
        <v>166340</v>
      </c>
      <c r="M619" s="78">
        <v>121120</v>
      </c>
      <c r="N619" s="78">
        <v>166340</v>
      </c>
      <c r="O619" s="78">
        <v>0</v>
      </c>
      <c r="P619" s="78">
        <v>21600</v>
      </c>
      <c r="Q619" s="78">
        <v>21600</v>
      </c>
      <c r="R619" s="78">
        <v>0</v>
      </c>
      <c r="S619" s="187">
        <v>75860</v>
      </c>
      <c r="T619" s="187">
        <v>75860</v>
      </c>
      <c r="U619" s="78">
        <v>16059</v>
      </c>
      <c r="V619" s="78">
        <v>10050</v>
      </c>
      <c r="W619" s="78">
        <v>4832</v>
      </c>
      <c r="X619" s="78">
        <v>11227</v>
      </c>
      <c r="Y619" s="78">
        <v>6789</v>
      </c>
      <c r="Z619" s="78">
        <v>1828</v>
      </c>
      <c r="AA619" s="78">
        <v>0</v>
      </c>
      <c r="AB619" s="78">
        <v>0</v>
      </c>
      <c r="AC619" s="78">
        <v>767</v>
      </c>
      <c r="AD619" s="78">
        <v>0</v>
      </c>
      <c r="AE619" s="78">
        <v>144620</v>
      </c>
      <c r="AF619" s="78">
        <v>2229</v>
      </c>
      <c r="AG619" s="104">
        <v>0</v>
      </c>
      <c r="AH619" s="104">
        <v>0</v>
      </c>
      <c r="AI619" s="104">
        <v>0</v>
      </c>
      <c r="AJ619" s="104">
        <v>2229</v>
      </c>
      <c r="AK619" s="104">
        <v>0</v>
      </c>
      <c r="AL619" s="104">
        <v>0</v>
      </c>
      <c r="AM619" s="104">
        <f t="shared" si="9"/>
        <v>2229</v>
      </c>
      <c r="AN619" s="104">
        <v>0</v>
      </c>
      <c r="AO619" s="104">
        <v>0</v>
      </c>
      <c r="AP619" s="104">
        <v>22466</v>
      </c>
      <c r="AQ619" s="104">
        <v>0</v>
      </c>
      <c r="AR619" s="189">
        <v>22466</v>
      </c>
      <c r="AS619" s="189">
        <v>525291</v>
      </c>
      <c r="AT619" s="189">
        <v>138206</v>
      </c>
      <c r="AU619" s="189">
        <v>138206</v>
      </c>
    </row>
    <row r="620" spans="1:47" x14ac:dyDescent="0.2">
      <c r="A620" s="96" t="s">
        <v>1747</v>
      </c>
      <c r="B620" t="s">
        <v>1682</v>
      </c>
      <c r="C620" t="s">
        <v>1748</v>
      </c>
      <c r="D620" s="77">
        <v>12235</v>
      </c>
      <c r="E620" s="77">
        <v>0</v>
      </c>
      <c r="F620" s="77">
        <v>0</v>
      </c>
      <c r="G620" s="77">
        <v>109751</v>
      </c>
      <c r="H620" s="77">
        <v>83401</v>
      </c>
      <c r="I620" s="77">
        <v>26350</v>
      </c>
      <c r="J620" s="77">
        <v>26350</v>
      </c>
      <c r="K620" s="77">
        <v>0</v>
      </c>
      <c r="L620" s="77">
        <v>141490</v>
      </c>
      <c r="M620" s="77">
        <v>95760</v>
      </c>
      <c r="N620" s="77">
        <v>141490</v>
      </c>
      <c r="O620" s="77">
        <v>0</v>
      </c>
      <c r="P620" s="77">
        <v>22530</v>
      </c>
      <c r="Q620" s="77">
        <v>22530</v>
      </c>
      <c r="R620" s="77">
        <v>0</v>
      </c>
      <c r="S620" s="188">
        <v>42630</v>
      </c>
      <c r="T620" s="188">
        <v>42630</v>
      </c>
      <c r="U620" s="77">
        <v>14005</v>
      </c>
      <c r="V620" s="77">
        <v>7900</v>
      </c>
      <c r="W620" s="77">
        <v>7002</v>
      </c>
      <c r="X620" s="77">
        <v>7003</v>
      </c>
      <c r="Y620" s="77">
        <v>8916</v>
      </c>
      <c r="Z620" s="77">
        <v>1913</v>
      </c>
      <c r="AA620" s="77">
        <v>0</v>
      </c>
      <c r="AB620" s="188">
        <v>2786</v>
      </c>
      <c r="AC620" s="188">
        <v>2786</v>
      </c>
      <c r="AD620" s="188">
        <v>0</v>
      </c>
      <c r="AE620" s="77">
        <v>120800</v>
      </c>
      <c r="AF620" s="77">
        <v>1989</v>
      </c>
      <c r="AG620" s="27">
        <v>0</v>
      </c>
      <c r="AH620" s="27">
        <v>0</v>
      </c>
      <c r="AI620" s="27">
        <v>0</v>
      </c>
      <c r="AJ620" s="27">
        <v>1989</v>
      </c>
      <c r="AK620" s="27">
        <v>0</v>
      </c>
      <c r="AL620" s="27">
        <v>0</v>
      </c>
      <c r="AM620" s="27">
        <f t="shared" si="9"/>
        <v>1989</v>
      </c>
      <c r="AN620" s="27">
        <v>0</v>
      </c>
      <c r="AO620" s="27">
        <v>0</v>
      </c>
      <c r="AP620" s="27">
        <v>18510</v>
      </c>
      <c r="AQ620" s="27">
        <v>0</v>
      </c>
      <c r="AR620" s="190">
        <v>18510</v>
      </c>
      <c r="AS620" s="190">
        <v>435898</v>
      </c>
      <c r="AT620" s="190">
        <v>121439</v>
      </c>
      <c r="AU620" s="190">
        <v>0</v>
      </c>
    </row>
    <row r="621" spans="1:47" x14ac:dyDescent="0.2">
      <c r="A621" s="96" t="s">
        <v>1749</v>
      </c>
      <c r="B621" t="s">
        <v>1682</v>
      </c>
      <c r="C621" t="s">
        <v>1750</v>
      </c>
      <c r="D621" s="78">
        <v>12236</v>
      </c>
      <c r="E621" s="78">
        <v>0</v>
      </c>
      <c r="F621" s="82">
        <v>0</v>
      </c>
      <c r="G621" s="78">
        <v>208864</v>
      </c>
      <c r="H621" s="78">
        <v>0</v>
      </c>
      <c r="I621" s="78">
        <v>208864</v>
      </c>
      <c r="J621" s="78">
        <v>208864</v>
      </c>
      <c r="K621" s="78">
        <v>0</v>
      </c>
      <c r="L621" s="78">
        <v>273740</v>
      </c>
      <c r="M621" s="78">
        <v>177210</v>
      </c>
      <c r="N621" s="78">
        <v>264400</v>
      </c>
      <c r="O621" s="78">
        <v>9340</v>
      </c>
      <c r="P621" s="78">
        <v>44240</v>
      </c>
      <c r="Q621" s="78">
        <v>34900</v>
      </c>
      <c r="R621" s="78">
        <v>0</v>
      </c>
      <c r="S621" s="187">
        <v>122660</v>
      </c>
      <c r="T621" s="187">
        <v>122660</v>
      </c>
      <c r="U621" s="78">
        <v>27585</v>
      </c>
      <c r="V621" s="78">
        <v>14658</v>
      </c>
      <c r="W621" s="78">
        <v>22000</v>
      </c>
      <c r="X621" s="78">
        <v>5585</v>
      </c>
      <c r="Y621" s="78">
        <v>8535</v>
      </c>
      <c r="Z621" s="78">
        <v>2950</v>
      </c>
      <c r="AA621" s="78">
        <v>0</v>
      </c>
      <c r="AB621" s="78">
        <v>0</v>
      </c>
      <c r="AC621" s="187">
        <v>9616</v>
      </c>
      <c r="AD621" s="187">
        <v>0</v>
      </c>
      <c r="AE621" s="78">
        <v>214200</v>
      </c>
      <c r="AF621" s="78">
        <v>2949</v>
      </c>
      <c r="AG621" s="104">
        <v>0</v>
      </c>
      <c r="AH621" s="104">
        <v>0</v>
      </c>
      <c r="AI621" s="104">
        <v>0</v>
      </c>
      <c r="AJ621" s="104">
        <v>2949</v>
      </c>
      <c r="AK621" s="104">
        <v>0</v>
      </c>
      <c r="AL621" s="104">
        <v>0</v>
      </c>
      <c r="AM621" s="104">
        <f t="shared" si="9"/>
        <v>2949</v>
      </c>
      <c r="AN621" s="104">
        <v>0</v>
      </c>
      <c r="AO621" s="104">
        <v>0</v>
      </c>
      <c r="AP621" s="104">
        <v>35241</v>
      </c>
      <c r="AQ621" s="104">
        <v>0</v>
      </c>
      <c r="AR621" s="189">
        <v>35241</v>
      </c>
      <c r="AS621" s="189">
        <v>826636</v>
      </c>
      <c r="AT621" s="189">
        <v>245766</v>
      </c>
      <c r="AU621" s="189">
        <v>245766</v>
      </c>
    </row>
    <row r="622" spans="1:47" x14ac:dyDescent="0.2">
      <c r="A622" s="96" t="s">
        <v>1751</v>
      </c>
      <c r="B622" t="s">
        <v>1682</v>
      </c>
      <c r="C622" t="s">
        <v>1752</v>
      </c>
      <c r="D622" s="77">
        <v>12237</v>
      </c>
      <c r="E622" s="77">
        <v>0</v>
      </c>
      <c r="F622" s="77">
        <v>0</v>
      </c>
      <c r="G622" s="77">
        <v>136902</v>
      </c>
      <c r="H622" s="77">
        <v>12308</v>
      </c>
      <c r="I622" s="77">
        <v>124594</v>
      </c>
      <c r="J622" s="77">
        <v>110229</v>
      </c>
      <c r="K622" s="188">
        <v>14365</v>
      </c>
      <c r="L622" s="77">
        <v>207665</v>
      </c>
      <c r="M622" s="77">
        <v>143210</v>
      </c>
      <c r="N622" s="77">
        <v>185000</v>
      </c>
      <c r="O622" s="77">
        <v>22665</v>
      </c>
      <c r="P622" s="77">
        <v>55065</v>
      </c>
      <c r="Q622" s="77">
        <v>32400</v>
      </c>
      <c r="R622" s="77">
        <v>0</v>
      </c>
      <c r="S622" s="188">
        <v>80675</v>
      </c>
      <c r="T622" s="188">
        <v>80675</v>
      </c>
      <c r="U622" s="77">
        <v>20414</v>
      </c>
      <c r="V622" s="77">
        <v>11786</v>
      </c>
      <c r="W622" s="77">
        <v>7279</v>
      </c>
      <c r="X622" s="77">
        <v>13135</v>
      </c>
      <c r="Y622" s="77">
        <v>15840</v>
      </c>
      <c r="Z622" s="77">
        <v>2705</v>
      </c>
      <c r="AA622" s="77">
        <v>0</v>
      </c>
      <c r="AB622" s="77">
        <v>0</v>
      </c>
      <c r="AC622" s="188">
        <v>5510</v>
      </c>
      <c r="AD622" s="188">
        <v>0</v>
      </c>
      <c r="AE622" s="77">
        <v>177040</v>
      </c>
      <c r="AF622" s="77">
        <v>2709</v>
      </c>
      <c r="AG622" s="27">
        <v>0</v>
      </c>
      <c r="AH622" s="27">
        <v>0</v>
      </c>
      <c r="AI622" s="27">
        <v>0</v>
      </c>
      <c r="AJ622" s="27">
        <v>2709</v>
      </c>
      <c r="AK622" s="27">
        <v>0</v>
      </c>
      <c r="AL622" s="27">
        <v>0</v>
      </c>
      <c r="AM622" s="27">
        <f t="shared" si="9"/>
        <v>2709</v>
      </c>
      <c r="AN622" s="27">
        <v>0</v>
      </c>
      <c r="AO622" s="27">
        <v>0</v>
      </c>
      <c r="AP622" s="27">
        <v>23109</v>
      </c>
      <c r="AQ622" s="27">
        <v>0</v>
      </c>
      <c r="AR622" s="190">
        <v>23109</v>
      </c>
      <c r="AS622" s="190">
        <v>546992</v>
      </c>
      <c r="AT622" s="190">
        <v>162746</v>
      </c>
      <c r="AU622" s="190">
        <v>162746</v>
      </c>
    </row>
    <row r="623" spans="1:47" x14ac:dyDescent="0.2">
      <c r="A623" s="96" t="s">
        <v>1753</v>
      </c>
      <c r="B623" t="s">
        <v>1682</v>
      </c>
      <c r="C623" t="s">
        <v>1754</v>
      </c>
      <c r="D623" s="78">
        <v>12238</v>
      </c>
      <c r="E623" s="78">
        <v>0</v>
      </c>
      <c r="F623" s="82">
        <v>0</v>
      </c>
      <c r="G623" s="78">
        <v>115595</v>
      </c>
      <c r="H623" s="78">
        <v>115595</v>
      </c>
      <c r="I623" s="78">
        <v>0</v>
      </c>
      <c r="J623" s="78">
        <v>0</v>
      </c>
      <c r="K623" s="78">
        <v>0</v>
      </c>
      <c r="L623" s="78">
        <v>165725</v>
      </c>
      <c r="M623" s="78">
        <v>119820</v>
      </c>
      <c r="N623" s="78">
        <v>165725</v>
      </c>
      <c r="O623" s="78">
        <v>0</v>
      </c>
      <c r="P623" s="78">
        <v>25360</v>
      </c>
      <c r="Q623" s="78">
        <v>25360</v>
      </c>
      <c r="R623" s="78">
        <v>30</v>
      </c>
      <c r="S623" s="187">
        <v>60485</v>
      </c>
      <c r="T623" s="187">
        <v>60455</v>
      </c>
      <c r="U623" s="78">
        <v>16023</v>
      </c>
      <c r="V623" s="78">
        <v>9903</v>
      </c>
      <c r="W623" s="78">
        <v>9321</v>
      </c>
      <c r="X623" s="78">
        <v>6702</v>
      </c>
      <c r="Y623" s="78">
        <v>7023</v>
      </c>
      <c r="Z623" s="78">
        <v>2127</v>
      </c>
      <c r="AA623" s="78">
        <v>0</v>
      </c>
      <c r="AB623" s="78">
        <v>0</v>
      </c>
      <c r="AC623" s="187">
        <v>4837</v>
      </c>
      <c r="AD623" s="187">
        <v>0</v>
      </c>
      <c r="AE623" s="78">
        <v>145870</v>
      </c>
      <c r="AF623" s="78">
        <v>2229</v>
      </c>
      <c r="AG623" s="104">
        <v>0</v>
      </c>
      <c r="AH623" s="104">
        <v>0</v>
      </c>
      <c r="AI623" s="104">
        <v>0</v>
      </c>
      <c r="AJ623" s="104">
        <v>2229</v>
      </c>
      <c r="AK623" s="104">
        <v>0</v>
      </c>
      <c r="AL623" s="104">
        <v>0</v>
      </c>
      <c r="AM623" s="104">
        <f t="shared" si="9"/>
        <v>2229</v>
      </c>
      <c r="AN623" s="104">
        <v>0</v>
      </c>
      <c r="AO623" s="104">
        <v>0</v>
      </c>
      <c r="AP623" s="104">
        <v>19501</v>
      </c>
      <c r="AQ623" s="104">
        <v>19501</v>
      </c>
      <c r="AR623" s="104">
        <v>0</v>
      </c>
      <c r="AS623" s="189">
        <v>449924</v>
      </c>
      <c r="AT623" s="189">
        <v>132408</v>
      </c>
      <c r="AU623" s="189">
        <v>132408</v>
      </c>
    </row>
    <row r="624" spans="1:47" x14ac:dyDescent="0.2">
      <c r="A624" s="96" t="s">
        <v>1755</v>
      </c>
      <c r="B624" t="s">
        <v>1682</v>
      </c>
      <c r="C624" t="s">
        <v>1756</v>
      </c>
      <c r="D624" s="77">
        <v>12239</v>
      </c>
      <c r="E624" s="77">
        <v>0</v>
      </c>
      <c r="F624" s="77">
        <v>0</v>
      </c>
      <c r="G624" s="77">
        <v>111767</v>
      </c>
      <c r="H624" s="77">
        <v>111767</v>
      </c>
      <c r="I624" s="77">
        <v>0</v>
      </c>
      <c r="J624" s="77">
        <v>0</v>
      </c>
      <c r="K624" s="77">
        <v>0</v>
      </c>
      <c r="L624" s="77">
        <v>186630</v>
      </c>
      <c r="M624" s="77">
        <v>120690</v>
      </c>
      <c r="N624" s="77">
        <v>172000</v>
      </c>
      <c r="O624" s="77">
        <v>14630</v>
      </c>
      <c r="P624" s="77">
        <v>37670</v>
      </c>
      <c r="Q624" s="77">
        <v>23040</v>
      </c>
      <c r="R624" s="77">
        <v>0</v>
      </c>
      <c r="S624" s="188">
        <v>64420</v>
      </c>
      <c r="T624" s="188">
        <v>64420</v>
      </c>
      <c r="U624" s="77">
        <v>18828</v>
      </c>
      <c r="V624" s="77">
        <v>9966</v>
      </c>
      <c r="W624" s="77">
        <v>5372</v>
      </c>
      <c r="X624" s="77">
        <v>13456</v>
      </c>
      <c r="Y624" s="77">
        <v>15443</v>
      </c>
      <c r="Z624" s="77">
        <v>1987</v>
      </c>
      <c r="AA624" s="77">
        <v>0</v>
      </c>
      <c r="AB624" s="77">
        <v>17</v>
      </c>
      <c r="AC624" s="188">
        <v>4201</v>
      </c>
      <c r="AD624" s="188">
        <v>0</v>
      </c>
      <c r="AE624" s="77">
        <v>145890</v>
      </c>
      <c r="AF624" s="77">
        <v>2709</v>
      </c>
      <c r="AG624" s="27">
        <v>0</v>
      </c>
      <c r="AH624" s="27">
        <v>0</v>
      </c>
      <c r="AI624" s="27">
        <v>0</v>
      </c>
      <c r="AJ624" s="27">
        <v>2709</v>
      </c>
      <c r="AK624" s="27">
        <v>0</v>
      </c>
      <c r="AL624" s="27">
        <v>0</v>
      </c>
      <c r="AM624" s="27">
        <f t="shared" si="9"/>
        <v>2709</v>
      </c>
      <c r="AN624" s="27">
        <v>0</v>
      </c>
      <c r="AO624" s="27">
        <v>0</v>
      </c>
      <c r="AP624" s="27">
        <v>18853</v>
      </c>
      <c r="AQ624" s="27">
        <v>0</v>
      </c>
      <c r="AR624" s="190">
        <v>18853</v>
      </c>
      <c r="AS624" s="190">
        <v>460164</v>
      </c>
      <c r="AT624" s="190">
        <v>167347</v>
      </c>
      <c r="AU624" s="190">
        <v>3100</v>
      </c>
    </row>
    <row r="625" spans="1:47" x14ac:dyDescent="0.2">
      <c r="A625" s="96" t="s">
        <v>1757</v>
      </c>
      <c r="B625" t="s">
        <v>1682</v>
      </c>
      <c r="C625" t="s">
        <v>1758</v>
      </c>
      <c r="D625" s="78">
        <v>12322</v>
      </c>
      <c r="E625" s="78">
        <v>0</v>
      </c>
      <c r="F625" s="82">
        <v>0</v>
      </c>
      <c r="G625" s="78">
        <v>44999</v>
      </c>
      <c r="H625" s="78">
        <v>0</v>
      </c>
      <c r="I625" s="78">
        <v>44999</v>
      </c>
      <c r="J625" s="78">
        <v>23959</v>
      </c>
      <c r="K625" s="187">
        <v>21040</v>
      </c>
      <c r="L625" s="78">
        <v>70560</v>
      </c>
      <c r="M625" s="78">
        <v>42080</v>
      </c>
      <c r="N625" s="78">
        <v>65700</v>
      </c>
      <c r="O625" s="78">
        <v>4860</v>
      </c>
      <c r="P625" s="78">
        <v>13000</v>
      </c>
      <c r="Q625" s="78">
        <v>8140</v>
      </c>
      <c r="R625" s="78">
        <v>0</v>
      </c>
      <c r="S625" s="187">
        <v>19880</v>
      </c>
      <c r="T625" s="187">
        <v>19880</v>
      </c>
      <c r="U625" s="78">
        <v>7321</v>
      </c>
      <c r="V625" s="78">
        <v>3493</v>
      </c>
      <c r="W625" s="78">
        <v>6123</v>
      </c>
      <c r="X625" s="78">
        <v>1198</v>
      </c>
      <c r="Y625" s="78">
        <v>807</v>
      </c>
      <c r="Z625" s="78">
        <v>677</v>
      </c>
      <c r="AA625" s="78">
        <v>0</v>
      </c>
      <c r="AB625" s="78">
        <v>0</v>
      </c>
      <c r="AC625" s="187">
        <v>1554</v>
      </c>
      <c r="AD625" s="187">
        <v>0</v>
      </c>
      <c r="AE625" s="78">
        <v>50760</v>
      </c>
      <c r="AF625" s="78">
        <v>1269</v>
      </c>
      <c r="AG625" s="104">
        <v>0</v>
      </c>
      <c r="AH625" s="104">
        <v>0</v>
      </c>
      <c r="AI625" s="104">
        <v>0</v>
      </c>
      <c r="AJ625" s="104">
        <v>1269</v>
      </c>
      <c r="AK625" s="104">
        <v>0</v>
      </c>
      <c r="AL625" s="104">
        <v>0</v>
      </c>
      <c r="AM625" s="104">
        <f t="shared" si="9"/>
        <v>1269</v>
      </c>
      <c r="AN625" s="104">
        <v>0</v>
      </c>
      <c r="AO625" s="104">
        <v>0</v>
      </c>
      <c r="AP625" s="104">
        <v>7627</v>
      </c>
      <c r="AQ625" s="104">
        <v>0</v>
      </c>
      <c r="AR625" s="189">
        <v>7627</v>
      </c>
      <c r="AS625" s="189">
        <v>183637</v>
      </c>
      <c r="AT625" s="189">
        <v>62636</v>
      </c>
      <c r="AU625" s="189">
        <v>0</v>
      </c>
    </row>
    <row r="626" spans="1:47" x14ac:dyDescent="0.2">
      <c r="A626" s="96" t="s">
        <v>1759</v>
      </c>
      <c r="B626" t="s">
        <v>1682</v>
      </c>
      <c r="C626" t="s">
        <v>1760</v>
      </c>
      <c r="D626" s="77">
        <v>12329</v>
      </c>
      <c r="E626" s="77">
        <v>0</v>
      </c>
      <c r="F626" s="77">
        <v>0</v>
      </c>
      <c r="G626" s="77">
        <v>52235</v>
      </c>
      <c r="H626" s="77">
        <v>52235</v>
      </c>
      <c r="I626" s="77">
        <v>0</v>
      </c>
      <c r="J626" s="77">
        <v>0</v>
      </c>
      <c r="K626" s="77">
        <v>0</v>
      </c>
      <c r="L626" s="77">
        <v>74770</v>
      </c>
      <c r="M626" s="77">
        <v>46780</v>
      </c>
      <c r="N626" s="77">
        <v>61230</v>
      </c>
      <c r="O626" s="77">
        <v>13540</v>
      </c>
      <c r="P626" s="77">
        <v>29650</v>
      </c>
      <c r="Q626" s="77">
        <v>16110</v>
      </c>
      <c r="R626" s="77">
        <v>0</v>
      </c>
      <c r="S626" s="188">
        <v>27420</v>
      </c>
      <c r="T626" s="188">
        <v>27420</v>
      </c>
      <c r="U626" s="77">
        <v>7613</v>
      </c>
      <c r="V626" s="77">
        <v>3845</v>
      </c>
      <c r="W626" s="77">
        <v>1415</v>
      </c>
      <c r="X626" s="77">
        <v>6198</v>
      </c>
      <c r="Y626" s="77">
        <v>7417</v>
      </c>
      <c r="Z626" s="77">
        <v>1333</v>
      </c>
      <c r="AA626" s="77">
        <v>0</v>
      </c>
      <c r="AB626" s="77">
        <v>0</v>
      </c>
      <c r="AC626" s="188">
        <v>2044</v>
      </c>
      <c r="AD626" s="188">
        <v>0</v>
      </c>
      <c r="AE626" s="77">
        <v>63890</v>
      </c>
      <c r="AF626" s="77">
        <v>1269</v>
      </c>
      <c r="AG626" s="27">
        <v>0</v>
      </c>
      <c r="AH626" s="27">
        <v>0</v>
      </c>
      <c r="AI626" s="27">
        <v>0</v>
      </c>
      <c r="AJ626" s="27">
        <v>1269</v>
      </c>
      <c r="AK626" s="27">
        <v>0</v>
      </c>
      <c r="AL626" s="27">
        <v>0</v>
      </c>
      <c r="AM626" s="27">
        <f t="shared" si="9"/>
        <v>1269</v>
      </c>
      <c r="AN626" s="27">
        <v>0</v>
      </c>
      <c r="AO626" s="27">
        <v>0</v>
      </c>
      <c r="AP626" s="27">
        <v>8846</v>
      </c>
      <c r="AQ626" s="27">
        <v>0</v>
      </c>
      <c r="AR626" s="190">
        <v>8846</v>
      </c>
      <c r="AS626" s="190">
        <v>213706</v>
      </c>
      <c r="AT626" s="190">
        <v>73451</v>
      </c>
      <c r="AU626" s="190">
        <v>73451</v>
      </c>
    </row>
    <row r="627" spans="1:47" x14ac:dyDescent="0.2">
      <c r="A627" s="96" t="s">
        <v>1761</v>
      </c>
      <c r="B627" t="s">
        <v>1682</v>
      </c>
      <c r="C627" t="s">
        <v>1762</v>
      </c>
      <c r="D627" s="78">
        <v>12342</v>
      </c>
      <c r="E627" s="78">
        <v>0</v>
      </c>
      <c r="F627" s="82">
        <v>0</v>
      </c>
      <c r="G627" s="78">
        <v>22447</v>
      </c>
      <c r="H627" s="78">
        <v>0</v>
      </c>
      <c r="I627" s="78">
        <v>22447</v>
      </c>
      <c r="J627" s="78">
        <v>7870</v>
      </c>
      <c r="K627" s="187">
        <v>14577</v>
      </c>
      <c r="L627" s="78">
        <v>19975</v>
      </c>
      <c r="M627" s="78">
        <v>11890</v>
      </c>
      <c r="N627" s="78">
        <v>19000</v>
      </c>
      <c r="O627" s="78">
        <v>975</v>
      </c>
      <c r="P627" s="78">
        <v>3755</v>
      </c>
      <c r="Q627" s="78">
        <v>2780</v>
      </c>
      <c r="R627" s="78">
        <v>0</v>
      </c>
      <c r="S627" s="187">
        <v>10915</v>
      </c>
      <c r="T627" s="187">
        <v>10915</v>
      </c>
      <c r="U627" s="78">
        <v>2082</v>
      </c>
      <c r="V627" s="78">
        <v>993</v>
      </c>
      <c r="W627" s="78">
        <v>1450</v>
      </c>
      <c r="X627" s="78">
        <v>632</v>
      </c>
      <c r="Y627" s="78">
        <v>862</v>
      </c>
      <c r="Z627" s="78">
        <v>230</v>
      </c>
      <c r="AA627" s="78">
        <v>0</v>
      </c>
      <c r="AB627" s="78">
        <v>804</v>
      </c>
      <c r="AC627" s="78">
        <v>804</v>
      </c>
      <c r="AD627" s="78">
        <v>0</v>
      </c>
      <c r="AE627" s="78">
        <v>15540</v>
      </c>
      <c r="AF627" s="78">
        <v>1029</v>
      </c>
      <c r="AG627" s="104">
        <v>0</v>
      </c>
      <c r="AH627" s="104">
        <v>0</v>
      </c>
      <c r="AI627" s="104">
        <v>0</v>
      </c>
      <c r="AJ627" s="104">
        <v>1029</v>
      </c>
      <c r="AK627" s="104">
        <v>0</v>
      </c>
      <c r="AL627" s="104">
        <v>0</v>
      </c>
      <c r="AM627" s="104">
        <f t="shared" si="9"/>
        <v>1029</v>
      </c>
      <c r="AN627" s="104">
        <v>0</v>
      </c>
      <c r="AO627" s="104">
        <v>0</v>
      </c>
      <c r="AP627" s="104">
        <v>3781</v>
      </c>
      <c r="AQ627" s="104">
        <v>0</v>
      </c>
      <c r="AR627" s="189">
        <v>3781</v>
      </c>
      <c r="AS627" s="189">
        <v>84076</v>
      </c>
      <c r="AT627" s="189">
        <v>19367</v>
      </c>
      <c r="AU627" s="189">
        <v>19367</v>
      </c>
    </row>
    <row r="628" spans="1:47" x14ac:dyDescent="0.2">
      <c r="A628" s="96" t="s">
        <v>1763</v>
      </c>
      <c r="B628" t="s">
        <v>1682</v>
      </c>
      <c r="C628" t="s">
        <v>1764</v>
      </c>
      <c r="D628" s="77">
        <v>12347</v>
      </c>
      <c r="E628" s="77">
        <v>0</v>
      </c>
      <c r="F628" s="77">
        <v>0</v>
      </c>
      <c r="G628" s="77">
        <v>44738</v>
      </c>
      <c r="H628" s="77">
        <v>0</v>
      </c>
      <c r="I628" s="77">
        <v>44738</v>
      </c>
      <c r="J628" s="77">
        <v>44738</v>
      </c>
      <c r="K628" s="77">
        <v>0</v>
      </c>
      <c r="L628" s="77">
        <v>58260</v>
      </c>
      <c r="M628" s="77">
        <v>40010</v>
      </c>
      <c r="N628" s="77">
        <v>58260</v>
      </c>
      <c r="O628" s="77">
        <v>0</v>
      </c>
      <c r="P628" s="77">
        <v>2990</v>
      </c>
      <c r="Q628" s="77">
        <v>2990</v>
      </c>
      <c r="R628" s="77">
        <v>0</v>
      </c>
      <c r="S628" s="188">
        <v>18930</v>
      </c>
      <c r="T628" s="188">
        <v>18930</v>
      </c>
      <c r="U628" s="77">
        <v>5751</v>
      </c>
      <c r="V628" s="77">
        <v>3306</v>
      </c>
      <c r="W628" s="77">
        <v>1722</v>
      </c>
      <c r="X628" s="77">
        <v>4029</v>
      </c>
      <c r="Y628" s="77">
        <v>4266</v>
      </c>
      <c r="Z628" s="77">
        <v>247</v>
      </c>
      <c r="AA628" s="77">
        <v>0</v>
      </c>
      <c r="AB628" s="77">
        <v>0</v>
      </c>
      <c r="AC628" s="188">
        <v>1284</v>
      </c>
      <c r="AD628" s="188">
        <v>0</v>
      </c>
      <c r="AE628" s="77">
        <v>43000</v>
      </c>
      <c r="AF628" s="77">
        <v>1269</v>
      </c>
      <c r="AG628" s="27">
        <v>0</v>
      </c>
      <c r="AH628" s="27">
        <v>0</v>
      </c>
      <c r="AI628" s="27">
        <v>0</v>
      </c>
      <c r="AJ628" s="27">
        <v>1269</v>
      </c>
      <c r="AK628" s="27">
        <v>0</v>
      </c>
      <c r="AL628" s="27">
        <v>0</v>
      </c>
      <c r="AM628" s="27">
        <f t="shared" si="9"/>
        <v>1269</v>
      </c>
      <c r="AN628" s="27">
        <v>0</v>
      </c>
      <c r="AO628" s="27">
        <v>0</v>
      </c>
      <c r="AP628" s="27">
        <v>7510</v>
      </c>
      <c r="AQ628" s="27">
        <v>7510</v>
      </c>
      <c r="AR628" s="27">
        <v>0</v>
      </c>
      <c r="AS628" s="190">
        <v>173312</v>
      </c>
      <c r="AT628" s="190">
        <v>44960</v>
      </c>
      <c r="AU628" s="190">
        <v>44960</v>
      </c>
    </row>
    <row r="629" spans="1:47" x14ac:dyDescent="0.2">
      <c r="A629" s="96" t="s">
        <v>1765</v>
      </c>
      <c r="B629" t="s">
        <v>1682</v>
      </c>
      <c r="C629" t="s">
        <v>1766</v>
      </c>
      <c r="D629" s="78">
        <v>12349</v>
      </c>
      <c r="E629" s="78">
        <v>0</v>
      </c>
      <c r="F629" s="82">
        <v>0</v>
      </c>
      <c r="G629" s="78">
        <v>49215</v>
      </c>
      <c r="H629" s="78">
        <v>0</v>
      </c>
      <c r="I629" s="78">
        <v>49215</v>
      </c>
      <c r="J629" s="78">
        <v>49215</v>
      </c>
      <c r="K629" s="78">
        <v>0</v>
      </c>
      <c r="L629" s="78">
        <v>52970</v>
      </c>
      <c r="M629" s="78">
        <v>35540</v>
      </c>
      <c r="N629" s="78">
        <v>49000</v>
      </c>
      <c r="O629" s="78">
        <v>3970</v>
      </c>
      <c r="P629" s="78">
        <v>10180</v>
      </c>
      <c r="Q629" s="78">
        <v>6210</v>
      </c>
      <c r="R629" s="78">
        <v>0</v>
      </c>
      <c r="S629" s="187">
        <v>14110</v>
      </c>
      <c r="T629" s="187">
        <v>14110</v>
      </c>
      <c r="U629" s="78">
        <v>5276</v>
      </c>
      <c r="V629" s="78">
        <v>2945</v>
      </c>
      <c r="W629" s="78">
        <v>5276</v>
      </c>
      <c r="X629" s="78">
        <v>0</v>
      </c>
      <c r="Y629" s="78">
        <v>528</v>
      </c>
      <c r="Z629" s="78">
        <v>528</v>
      </c>
      <c r="AA629" s="78">
        <v>0</v>
      </c>
      <c r="AB629" s="187">
        <v>1014</v>
      </c>
      <c r="AC629" s="187">
        <v>1014</v>
      </c>
      <c r="AD629" s="187">
        <v>0</v>
      </c>
      <c r="AE629" s="78">
        <v>41540</v>
      </c>
      <c r="AF629" s="78">
        <v>1269</v>
      </c>
      <c r="AG629" s="104">
        <v>0</v>
      </c>
      <c r="AH629" s="104">
        <v>0</v>
      </c>
      <c r="AI629" s="104">
        <v>0</v>
      </c>
      <c r="AJ629" s="104">
        <v>1269</v>
      </c>
      <c r="AK629" s="104">
        <v>0</v>
      </c>
      <c r="AL629" s="104">
        <v>0</v>
      </c>
      <c r="AM629" s="104">
        <f t="shared" si="9"/>
        <v>1269</v>
      </c>
      <c r="AN629" s="104">
        <v>0</v>
      </c>
      <c r="AO629" s="104">
        <v>0</v>
      </c>
      <c r="AP629" s="104">
        <v>8286</v>
      </c>
      <c r="AQ629" s="104">
        <v>8286</v>
      </c>
      <c r="AR629" s="104">
        <v>0</v>
      </c>
      <c r="AS629" s="189">
        <v>193333</v>
      </c>
      <c r="AT629" s="189">
        <v>47874</v>
      </c>
      <c r="AU629" s="189">
        <v>47874</v>
      </c>
    </row>
    <row r="630" spans="1:47" x14ac:dyDescent="0.2">
      <c r="A630" s="96" t="s">
        <v>1767</v>
      </c>
      <c r="B630" t="s">
        <v>1682</v>
      </c>
      <c r="C630" t="s">
        <v>1768</v>
      </c>
      <c r="D630" s="77">
        <v>12403</v>
      </c>
      <c r="E630" s="77">
        <v>29</v>
      </c>
      <c r="F630" s="77">
        <v>0</v>
      </c>
      <c r="G630" s="77">
        <v>51667</v>
      </c>
      <c r="H630" s="77">
        <v>51667</v>
      </c>
      <c r="I630" s="77">
        <v>0</v>
      </c>
      <c r="J630" s="77">
        <v>0</v>
      </c>
      <c r="K630" s="77">
        <v>0</v>
      </c>
      <c r="L630" s="77">
        <v>66705</v>
      </c>
      <c r="M630" s="77">
        <v>48010</v>
      </c>
      <c r="N630" s="77">
        <v>66705</v>
      </c>
      <c r="O630" s="77">
        <v>0</v>
      </c>
      <c r="P630" s="77">
        <v>11380</v>
      </c>
      <c r="Q630" s="77">
        <v>11380</v>
      </c>
      <c r="R630" s="77">
        <v>0</v>
      </c>
      <c r="S630" s="188">
        <v>17735</v>
      </c>
      <c r="T630" s="188">
        <v>17735</v>
      </c>
      <c r="U630" s="77">
        <v>6471</v>
      </c>
      <c r="V630" s="77">
        <v>3981</v>
      </c>
      <c r="W630" s="77">
        <v>2948</v>
      </c>
      <c r="X630" s="77">
        <v>3523</v>
      </c>
      <c r="Y630" s="77">
        <v>4480</v>
      </c>
      <c r="Z630" s="77">
        <v>957</v>
      </c>
      <c r="AA630" s="77">
        <v>0</v>
      </c>
      <c r="AB630" s="188">
        <v>1117</v>
      </c>
      <c r="AC630" s="188">
        <v>1154</v>
      </c>
      <c r="AD630" s="188">
        <v>0</v>
      </c>
      <c r="AE630" s="77">
        <v>59420</v>
      </c>
      <c r="AF630" s="77">
        <v>1269</v>
      </c>
      <c r="AG630" s="27">
        <v>0</v>
      </c>
      <c r="AH630" s="27">
        <v>0</v>
      </c>
      <c r="AI630" s="27">
        <v>0</v>
      </c>
      <c r="AJ630" s="27">
        <v>1269</v>
      </c>
      <c r="AK630" s="27">
        <v>0</v>
      </c>
      <c r="AL630" s="27">
        <v>0</v>
      </c>
      <c r="AM630" s="27">
        <f t="shared" si="9"/>
        <v>1269</v>
      </c>
      <c r="AN630" s="27">
        <v>0</v>
      </c>
      <c r="AO630" s="27">
        <v>0</v>
      </c>
      <c r="AP630" s="27">
        <v>8707</v>
      </c>
      <c r="AQ630" s="27">
        <v>0</v>
      </c>
      <c r="AR630" s="190">
        <v>8707</v>
      </c>
      <c r="AS630" s="190">
        <v>198167</v>
      </c>
      <c r="AT630" s="190">
        <v>50652</v>
      </c>
      <c r="AU630" s="190">
        <v>50652</v>
      </c>
    </row>
    <row r="631" spans="1:47" x14ac:dyDescent="0.2">
      <c r="A631" s="96" t="s">
        <v>1769</v>
      </c>
      <c r="B631" t="s">
        <v>1682</v>
      </c>
      <c r="C631" t="s">
        <v>1770</v>
      </c>
      <c r="D631" s="78">
        <v>12409</v>
      </c>
      <c r="E631" s="78">
        <v>0</v>
      </c>
      <c r="F631" s="82">
        <v>0</v>
      </c>
      <c r="G631" s="78">
        <v>14293</v>
      </c>
      <c r="H631" s="78">
        <v>0</v>
      </c>
      <c r="I631" s="78">
        <v>14293</v>
      </c>
      <c r="J631" s="78">
        <v>14293</v>
      </c>
      <c r="K631" s="78">
        <v>0</v>
      </c>
      <c r="L631" s="78">
        <v>26940</v>
      </c>
      <c r="M631" s="78">
        <v>17640</v>
      </c>
      <c r="N631" s="78">
        <v>26940</v>
      </c>
      <c r="O631" s="78">
        <v>0</v>
      </c>
      <c r="P631" s="78">
        <v>2180</v>
      </c>
      <c r="Q631" s="78">
        <v>2180</v>
      </c>
      <c r="R631" s="78">
        <v>0</v>
      </c>
      <c r="S631" s="187">
        <v>7750</v>
      </c>
      <c r="T631" s="187">
        <v>7750</v>
      </c>
      <c r="U631" s="78">
        <v>2690</v>
      </c>
      <c r="V631" s="78">
        <v>1445</v>
      </c>
      <c r="W631" s="78">
        <v>2350</v>
      </c>
      <c r="X631" s="78">
        <v>340</v>
      </c>
      <c r="Y631" s="78">
        <v>528</v>
      </c>
      <c r="Z631" s="78">
        <v>188</v>
      </c>
      <c r="AA631" s="78">
        <v>0</v>
      </c>
      <c r="AB631" s="78">
        <v>483</v>
      </c>
      <c r="AC631" s="78">
        <v>483</v>
      </c>
      <c r="AD631" s="78">
        <v>0</v>
      </c>
      <c r="AE631" s="78">
        <v>19820</v>
      </c>
      <c r="AF631" s="78">
        <v>1029</v>
      </c>
      <c r="AG631" s="104">
        <v>0</v>
      </c>
      <c r="AH631" s="104">
        <v>0</v>
      </c>
      <c r="AI631" s="104">
        <v>0</v>
      </c>
      <c r="AJ631" s="104">
        <v>1029</v>
      </c>
      <c r="AK631" s="104">
        <v>0</v>
      </c>
      <c r="AL631" s="104">
        <v>0</v>
      </c>
      <c r="AM631" s="104">
        <f t="shared" si="9"/>
        <v>1029</v>
      </c>
      <c r="AN631" s="104">
        <v>0</v>
      </c>
      <c r="AO631" s="104">
        <v>0</v>
      </c>
      <c r="AP631" s="104">
        <v>2412</v>
      </c>
      <c r="AQ631" s="104">
        <v>2412</v>
      </c>
      <c r="AR631" s="104">
        <v>0</v>
      </c>
      <c r="AS631" s="189">
        <v>55503</v>
      </c>
      <c r="AT631" s="189">
        <v>16972</v>
      </c>
      <c r="AU631" s="189">
        <v>16972</v>
      </c>
    </row>
    <row r="632" spans="1:47" x14ac:dyDescent="0.2">
      <c r="A632" s="96" t="s">
        <v>1771</v>
      </c>
      <c r="B632" t="s">
        <v>1682</v>
      </c>
      <c r="C632" t="s">
        <v>1772</v>
      </c>
      <c r="D632" s="77">
        <v>12410</v>
      </c>
      <c r="E632" s="77">
        <v>0</v>
      </c>
      <c r="F632" s="77">
        <v>0</v>
      </c>
      <c r="G632" s="77">
        <v>68076</v>
      </c>
      <c r="H632" s="77">
        <v>68076</v>
      </c>
      <c r="I632" s="77">
        <v>0</v>
      </c>
      <c r="J632" s="77">
        <v>0</v>
      </c>
      <c r="K632" s="77">
        <v>0</v>
      </c>
      <c r="L632" s="77">
        <v>97645</v>
      </c>
      <c r="M632" s="77">
        <v>68740</v>
      </c>
      <c r="N632" s="77">
        <v>92800</v>
      </c>
      <c r="O632" s="77">
        <v>4845</v>
      </c>
      <c r="P632" s="77">
        <v>18405</v>
      </c>
      <c r="Q632" s="77">
        <v>13560</v>
      </c>
      <c r="R632" s="77">
        <v>0</v>
      </c>
      <c r="S632" s="188">
        <v>38705</v>
      </c>
      <c r="T632" s="188">
        <v>38705</v>
      </c>
      <c r="U632" s="77">
        <v>9534</v>
      </c>
      <c r="V632" s="77">
        <v>5673</v>
      </c>
      <c r="W632" s="77">
        <v>1089</v>
      </c>
      <c r="X632" s="77">
        <v>8445</v>
      </c>
      <c r="Y632" s="77">
        <v>4743</v>
      </c>
      <c r="Z632" s="77">
        <v>1165</v>
      </c>
      <c r="AA632" s="77">
        <v>0</v>
      </c>
      <c r="AB632" s="77">
        <v>0</v>
      </c>
      <c r="AC632" s="188">
        <v>2664</v>
      </c>
      <c r="AD632" s="188">
        <v>0</v>
      </c>
      <c r="AE632" s="77">
        <v>84070</v>
      </c>
      <c r="AF632" s="77">
        <v>1269</v>
      </c>
      <c r="AG632" s="27">
        <v>0</v>
      </c>
      <c r="AH632" s="27">
        <v>0</v>
      </c>
      <c r="AI632" s="27">
        <v>0</v>
      </c>
      <c r="AJ632" s="27">
        <v>1269</v>
      </c>
      <c r="AK632" s="27">
        <v>0</v>
      </c>
      <c r="AL632" s="27">
        <v>0</v>
      </c>
      <c r="AM632" s="27">
        <f t="shared" si="9"/>
        <v>1269</v>
      </c>
      <c r="AN632" s="27">
        <v>0</v>
      </c>
      <c r="AO632" s="27">
        <v>0</v>
      </c>
      <c r="AP632" s="27">
        <v>11482</v>
      </c>
      <c r="AQ632" s="27">
        <v>0</v>
      </c>
      <c r="AR632" s="190">
        <v>11482</v>
      </c>
      <c r="AS632" s="190">
        <v>274334</v>
      </c>
      <c r="AT632" s="190">
        <v>79537</v>
      </c>
      <c r="AU632" s="190">
        <v>79537</v>
      </c>
    </row>
    <row r="633" spans="1:47" x14ac:dyDescent="0.2">
      <c r="A633" s="96" t="s">
        <v>1773</v>
      </c>
      <c r="B633" t="s">
        <v>1682</v>
      </c>
      <c r="C633" t="s">
        <v>1774</v>
      </c>
      <c r="D633" s="78">
        <v>12421</v>
      </c>
      <c r="E633" s="78">
        <v>0</v>
      </c>
      <c r="F633" s="82">
        <v>0</v>
      </c>
      <c r="G633" s="78">
        <v>38668</v>
      </c>
      <c r="H633" s="78">
        <v>0</v>
      </c>
      <c r="I633" s="78">
        <v>38668</v>
      </c>
      <c r="J633" s="78">
        <v>38668</v>
      </c>
      <c r="K633" s="78">
        <v>0</v>
      </c>
      <c r="L633" s="78">
        <v>49360</v>
      </c>
      <c r="M633" s="78">
        <v>33200</v>
      </c>
      <c r="N633" s="78">
        <v>49000</v>
      </c>
      <c r="O633" s="78">
        <v>360</v>
      </c>
      <c r="P633" s="78">
        <v>6590</v>
      </c>
      <c r="Q633" s="78">
        <v>6230</v>
      </c>
      <c r="R633" s="78">
        <v>0</v>
      </c>
      <c r="S633" s="187">
        <v>23980</v>
      </c>
      <c r="T633" s="187">
        <v>23980</v>
      </c>
      <c r="U633" s="78">
        <v>4929</v>
      </c>
      <c r="V633" s="78">
        <v>2760</v>
      </c>
      <c r="W633" s="78">
        <v>3753</v>
      </c>
      <c r="X633" s="78">
        <v>1176</v>
      </c>
      <c r="Y633" s="78">
        <v>1689</v>
      </c>
      <c r="Z633" s="78">
        <v>513</v>
      </c>
      <c r="AA633" s="78">
        <v>0</v>
      </c>
      <c r="AB633" s="187">
        <v>1726</v>
      </c>
      <c r="AC633" s="187">
        <v>1726</v>
      </c>
      <c r="AD633" s="187">
        <v>0</v>
      </c>
      <c r="AE633" s="78">
        <v>42380</v>
      </c>
      <c r="AF633" s="78">
        <v>1269</v>
      </c>
      <c r="AG633" s="104">
        <v>0</v>
      </c>
      <c r="AH633" s="104">
        <v>0</v>
      </c>
      <c r="AI633" s="104">
        <v>0</v>
      </c>
      <c r="AJ633" s="104">
        <v>1269</v>
      </c>
      <c r="AK633" s="104">
        <v>0</v>
      </c>
      <c r="AL633" s="104">
        <v>0</v>
      </c>
      <c r="AM633" s="104">
        <f t="shared" si="9"/>
        <v>1269</v>
      </c>
      <c r="AN633" s="104">
        <v>0</v>
      </c>
      <c r="AO633" s="104">
        <v>0</v>
      </c>
      <c r="AP633" s="104">
        <v>6508</v>
      </c>
      <c r="AQ633" s="104">
        <v>6508</v>
      </c>
      <c r="AR633" s="104">
        <v>0</v>
      </c>
      <c r="AS633" s="189">
        <v>149866</v>
      </c>
      <c r="AT633" s="189">
        <v>42424</v>
      </c>
      <c r="AU633" s="189">
        <v>0</v>
      </c>
    </row>
    <row r="634" spans="1:47" x14ac:dyDescent="0.2">
      <c r="A634" s="96" t="s">
        <v>1775</v>
      </c>
      <c r="B634" t="s">
        <v>1682</v>
      </c>
      <c r="C634" t="s">
        <v>1776</v>
      </c>
      <c r="D634" s="77">
        <v>12422</v>
      </c>
      <c r="E634" s="77">
        <v>0</v>
      </c>
      <c r="F634" s="77">
        <v>0</v>
      </c>
      <c r="G634" s="77">
        <v>27694</v>
      </c>
      <c r="H634" s="77">
        <v>27694</v>
      </c>
      <c r="I634" s="77">
        <v>0</v>
      </c>
      <c r="J634" s="77">
        <v>0</v>
      </c>
      <c r="K634" s="77">
        <v>0</v>
      </c>
      <c r="L634" s="77">
        <v>25720</v>
      </c>
      <c r="M634" s="77">
        <v>16950</v>
      </c>
      <c r="N634" s="77">
        <v>0</v>
      </c>
      <c r="O634" s="77">
        <v>25720</v>
      </c>
      <c r="P634" s="77">
        <v>27530</v>
      </c>
      <c r="Q634" s="77">
        <v>1810</v>
      </c>
      <c r="R634" s="77">
        <v>0</v>
      </c>
      <c r="S634" s="188">
        <v>8850</v>
      </c>
      <c r="T634" s="188">
        <v>8850</v>
      </c>
      <c r="U634" s="77">
        <v>2573</v>
      </c>
      <c r="V634" s="77">
        <v>1403</v>
      </c>
      <c r="W634" s="77">
        <v>0</v>
      </c>
      <c r="X634" s="77">
        <v>2573</v>
      </c>
      <c r="Y634" s="77">
        <v>2725</v>
      </c>
      <c r="Z634" s="77">
        <v>152</v>
      </c>
      <c r="AA634" s="77">
        <v>0</v>
      </c>
      <c r="AB634" s="77">
        <v>751</v>
      </c>
      <c r="AC634" s="77">
        <v>751</v>
      </c>
      <c r="AD634" s="77">
        <v>0</v>
      </c>
      <c r="AE634" s="77">
        <v>20340</v>
      </c>
      <c r="AF634" s="77">
        <v>1029</v>
      </c>
      <c r="AG634" s="27">
        <v>0</v>
      </c>
      <c r="AH634" s="27">
        <v>0</v>
      </c>
      <c r="AI634" s="27">
        <v>0</v>
      </c>
      <c r="AJ634" s="27">
        <v>1029</v>
      </c>
      <c r="AK634" s="27">
        <v>0</v>
      </c>
      <c r="AL634" s="27">
        <v>0</v>
      </c>
      <c r="AM634" s="27">
        <f t="shared" si="9"/>
        <v>1029</v>
      </c>
      <c r="AN634" s="27">
        <v>0</v>
      </c>
      <c r="AO634" s="27">
        <v>0</v>
      </c>
      <c r="AP634" s="27">
        <v>4664</v>
      </c>
      <c r="AQ634" s="27">
        <v>4664</v>
      </c>
      <c r="AR634" s="27">
        <v>0</v>
      </c>
      <c r="AS634" s="190">
        <v>105101</v>
      </c>
      <c r="AT634" s="190">
        <v>26207</v>
      </c>
      <c r="AU634" s="190">
        <v>0</v>
      </c>
    </row>
    <row r="635" spans="1:47" x14ac:dyDescent="0.2">
      <c r="A635" s="96" t="s">
        <v>1777</v>
      </c>
      <c r="B635" t="s">
        <v>1682</v>
      </c>
      <c r="C635" t="s">
        <v>1778</v>
      </c>
      <c r="D635" s="78">
        <v>12423</v>
      </c>
      <c r="E635" s="78">
        <v>0</v>
      </c>
      <c r="F635" s="82">
        <v>0</v>
      </c>
      <c r="G635" s="78">
        <v>39173</v>
      </c>
      <c r="H635" s="78">
        <v>0</v>
      </c>
      <c r="I635" s="78">
        <v>39173</v>
      </c>
      <c r="J635" s="78">
        <v>39173</v>
      </c>
      <c r="K635" s="78">
        <v>0</v>
      </c>
      <c r="L635" s="78">
        <v>54855</v>
      </c>
      <c r="M635" s="78">
        <v>36250</v>
      </c>
      <c r="N635" s="78">
        <v>0</v>
      </c>
      <c r="O635" s="78">
        <v>54855</v>
      </c>
      <c r="P635" s="78">
        <v>59585</v>
      </c>
      <c r="Q635" s="78">
        <v>4730</v>
      </c>
      <c r="R635" s="78">
        <v>0</v>
      </c>
      <c r="S635" s="187">
        <v>20065</v>
      </c>
      <c r="T635" s="187">
        <v>20065</v>
      </c>
      <c r="U635" s="78">
        <v>5502</v>
      </c>
      <c r="V635" s="78">
        <v>3006</v>
      </c>
      <c r="W635" s="78">
        <v>0</v>
      </c>
      <c r="X635" s="78">
        <v>5502</v>
      </c>
      <c r="Y635" s="78">
        <v>5906</v>
      </c>
      <c r="Z635" s="78">
        <v>404</v>
      </c>
      <c r="AA635" s="78">
        <v>0</v>
      </c>
      <c r="AB635" s="187">
        <v>1540</v>
      </c>
      <c r="AC635" s="187">
        <v>1540</v>
      </c>
      <c r="AD635" s="187">
        <v>0</v>
      </c>
      <c r="AE635" s="78">
        <v>43120</v>
      </c>
      <c r="AF635" s="78">
        <v>1269</v>
      </c>
      <c r="AG635" s="104">
        <v>0</v>
      </c>
      <c r="AH635" s="104">
        <v>0</v>
      </c>
      <c r="AI635" s="104">
        <v>0</v>
      </c>
      <c r="AJ635" s="104">
        <v>1269</v>
      </c>
      <c r="AK635" s="104">
        <v>0</v>
      </c>
      <c r="AL635" s="104">
        <v>0</v>
      </c>
      <c r="AM635" s="104">
        <f t="shared" si="9"/>
        <v>1269</v>
      </c>
      <c r="AN635" s="104">
        <v>0</v>
      </c>
      <c r="AO635" s="104">
        <v>0</v>
      </c>
      <c r="AP635" s="104">
        <v>6592</v>
      </c>
      <c r="AQ635" s="104">
        <v>6592</v>
      </c>
      <c r="AR635" s="104">
        <v>0</v>
      </c>
      <c r="AS635" s="189">
        <v>153109</v>
      </c>
      <c r="AT635" s="189">
        <v>44721</v>
      </c>
      <c r="AU635" s="189">
        <v>0</v>
      </c>
    </row>
    <row r="636" spans="1:47" x14ac:dyDescent="0.2">
      <c r="A636" s="96" t="s">
        <v>1779</v>
      </c>
      <c r="B636" t="s">
        <v>1682</v>
      </c>
      <c r="C636" t="s">
        <v>1780</v>
      </c>
      <c r="D636" s="77">
        <v>12424</v>
      </c>
      <c r="E636" s="77">
        <v>0</v>
      </c>
      <c r="F636" s="77">
        <v>0</v>
      </c>
      <c r="G636" s="77">
        <v>36676</v>
      </c>
      <c r="H636" s="77">
        <v>0</v>
      </c>
      <c r="I636" s="77">
        <v>36676</v>
      </c>
      <c r="J636" s="77">
        <v>36676</v>
      </c>
      <c r="K636" s="77">
        <v>0</v>
      </c>
      <c r="L636" s="77">
        <v>48860</v>
      </c>
      <c r="M636" s="77">
        <v>35550</v>
      </c>
      <c r="N636" s="77">
        <v>0</v>
      </c>
      <c r="O636" s="77">
        <v>48860</v>
      </c>
      <c r="P636" s="77">
        <v>52750</v>
      </c>
      <c r="Q636" s="77">
        <v>3890</v>
      </c>
      <c r="R636" s="77">
        <v>0</v>
      </c>
      <c r="S636" s="188">
        <v>10820</v>
      </c>
      <c r="T636" s="188">
        <v>10820</v>
      </c>
      <c r="U636" s="77">
        <v>4711</v>
      </c>
      <c r="V636" s="77">
        <v>2938</v>
      </c>
      <c r="W636" s="77">
        <v>0</v>
      </c>
      <c r="X636" s="77">
        <v>4711</v>
      </c>
      <c r="Y636" s="77">
        <v>5023</v>
      </c>
      <c r="Z636" s="77">
        <v>312</v>
      </c>
      <c r="AA636" s="77">
        <v>0</v>
      </c>
      <c r="AB636" s="77">
        <v>633</v>
      </c>
      <c r="AC636" s="77">
        <v>633</v>
      </c>
      <c r="AD636" s="77">
        <v>0</v>
      </c>
      <c r="AE636" s="77">
        <v>43240</v>
      </c>
      <c r="AF636" s="77">
        <v>1029</v>
      </c>
      <c r="AG636" s="27">
        <v>0</v>
      </c>
      <c r="AH636" s="27">
        <v>0</v>
      </c>
      <c r="AI636" s="27">
        <v>0</v>
      </c>
      <c r="AJ636" s="27">
        <v>1029</v>
      </c>
      <c r="AK636" s="27">
        <v>0</v>
      </c>
      <c r="AL636" s="27">
        <v>0</v>
      </c>
      <c r="AM636" s="27">
        <f t="shared" si="9"/>
        <v>1029</v>
      </c>
      <c r="AN636" s="27">
        <v>0</v>
      </c>
      <c r="AO636" s="27">
        <v>0</v>
      </c>
      <c r="AP636" s="27">
        <v>6164</v>
      </c>
      <c r="AQ636" s="27">
        <v>6164</v>
      </c>
      <c r="AR636" s="27">
        <v>0</v>
      </c>
      <c r="AS636" s="190">
        <v>143975</v>
      </c>
      <c r="AT636" s="190">
        <v>36537</v>
      </c>
      <c r="AU636" s="190">
        <v>4291</v>
      </c>
    </row>
    <row r="637" spans="1:47" x14ac:dyDescent="0.2">
      <c r="A637" s="96" t="s">
        <v>1781</v>
      </c>
      <c r="B637" t="s">
        <v>1682</v>
      </c>
      <c r="C637" t="s">
        <v>1782</v>
      </c>
      <c r="D637" s="78">
        <v>12426</v>
      </c>
      <c r="E637" s="78">
        <v>0</v>
      </c>
      <c r="F637" s="82">
        <v>0</v>
      </c>
      <c r="G637" s="78">
        <v>23685</v>
      </c>
      <c r="H637" s="78">
        <v>0</v>
      </c>
      <c r="I637" s="78">
        <v>23685</v>
      </c>
      <c r="J637" s="78">
        <v>23685</v>
      </c>
      <c r="K637" s="78">
        <v>0</v>
      </c>
      <c r="L637" s="78">
        <v>27440</v>
      </c>
      <c r="M637" s="78">
        <v>18880</v>
      </c>
      <c r="N637" s="78">
        <v>27440</v>
      </c>
      <c r="O637" s="78">
        <v>0</v>
      </c>
      <c r="P637" s="78">
        <v>3710</v>
      </c>
      <c r="Q637" s="78">
        <v>3710</v>
      </c>
      <c r="R637" s="78">
        <v>0</v>
      </c>
      <c r="S637" s="187">
        <v>3830</v>
      </c>
      <c r="T637" s="187">
        <v>3830</v>
      </c>
      <c r="U637" s="78">
        <v>2687</v>
      </c>
      <c r="V637" s="78">
        <v>1550</v>
      </c>
      <c r="W637" s="78">
        <v>2275</v>
      </c>
      <c r="X637" s="78">
        <v>412</v>
      </c>
      <c r="Y637" s="78">
        <v>733</v>
      </c>
      <c r="Z637" s="78">
        <v>321</v>
      </c>
      <c r="AA637" s="78">
        <v>0</v>
      </c>
      <c r="AB637" s="78">
        <v>0</v>
      </c>
      <c r="AC637" s="78">
        <v>188</v>
      </c>
      <c r="AD637" s="78">
        <v>0</v>
      </c>
      <c r="AE637" s="78">
        <v>23120</v>
      </c>
      <c r="AF637" s="78">
        <v>1029</v>
      </c>
      <c r="AG637" s="104">
        <v>0</v>
      </c>
      <c r="AH637" s="104">
        <v>0</v>
      </c>
      <c r="AI637" s="104">
        <v>0</v>
      </c>
      <c r="AJ637" s="104">
        <v>1029</v>
      </c>
      <c r="AK637" s="104">
        <v>0</v>
      </c>
      <c r="AL637" s="104">
        <v>0</v>
      </c>
      <c r="AM637" s="104">
        <f t="shared" si="9"/>
        <v>1029</v>
      </c>
      <c r="AN637" s="104">
        <v>0</v>
      </c>
      <c r="AO637" s="104">
        <v>0</v>
      </c>
      <c r="AP637" s="104">
        <v>3989</v>
      </c>
      <c r="AQ637" s="104">
        <v>0</v>
      </c>
      <c r="AR637" s="189">
        <v>3989</v>
      </c>
      <c r="AS637" s="189">
        <v>89635</v>
      </c>
      <c r="AT637" s="189">
        <v>20686</v>
      </c>
      <c r="AU637" s="189">
        <v>0</v>
      </c>
    </row>
    <row r="638" spans="1:47" x14ac:dyDescent="0.2">
      <c r="A638" s="96" t="s">
        <v>1783</v>
      </c>
      <c r="B638" t="s">
        <v>1682</v>
      </c>
      <c r="C638" t="s">
        <v>1784</v>
      </c>
      <c r="D638" s="77">
        <v>12427</v>
      </c>
      <c r="E638" s="77">
        <v>0</v>
      </c>
      <c r="F638" s="77">
        <v>0</v>
      </c>
      <c r="G638" s="77">
        <v>30744</v>
      </c>
      <c r="H638" s="77">
        <v>0</v>
      </c>
      <c r="I638" s="77">
        <v>30744</v>
      </c>
      <c r="J638" s="77">
        <v>30744</v>
      </c>
      <c r="K638" s="77">
        <v>0</v>
      </c>
      <c r="L638" s="77">
        <v>28495</v>
      </c>
      <c r="M638" s="77">
        <v>18560</v>
      </c>
      <c r="N638" s="77">
        <v>28495</v>
      </c>
      <c r="O638" s="77">
        <v>0</v>
      </c>
      <c r="P638" s="77">
        <v>2620</v>
      </c>
      <c r="Q638" s="77">
        <v>2620</v>
      </c>
      <c r="R638" s="77">
        <v>0</v>
      </c>
      <c r="S638" s="188">
        <v>12305</v>
      </c>
      <c r="T638" s="188">
        <v>12305</v>
      </c>
      <c r="U638" s="77">
        <v>2875</v>
      </c>
      <c r="V638" s="77">
        <v>1540</v>
      </c>
      <c r="W638" s="77">
        <v>1625</v>
      </c>
      <c r="X638" s="77">
        <v>1250</v>
      </c>
      <c r="Y638" s="77">
        <v>1458</v>
      </c>
      <c r="Z638" s="77">
        <v>208</v>
      </c>
      <c r="AA638" s="77">
        <v>0</v>
      </c>
      <c r="AB638" s="77">
        <v>254</v>
      </c>
      <c r="AC638" s="77">
        <v>954</v>
      </c>
      <c r="AD638" s="77">
        <v>0</v>
      </c>
      <c r="AE638" s="77">
        <v>22070</v>
      </c>
      <c r="AF638" s="77">
        <v>1029</v>
      </c>
      <c r="AG638" s="27">
        <v>0</v>
      </c>
      <c r="AH638" s="27">
        <v>0</v>
      </c>
      <c r="AI638" s="27">
        <v>0</v>
      </c>
      <c r="AJ638" s="27">
        <v>1029</v>
      </c>
      <c r="AK638" s="27">
        <v>0</v>
      </c>
      <c r="AL638" s="27">
        <v>0</v>
      </c>
      <c r="AM638" s="27">
        <f t="shared" si="9"/>
        <v>1029</v>
      </c>
      <c r="AN638" s="27">
        <v>0</v>
      </c>
      <c r="AO638" s="27">
        <v>0</v>
      </c>
      <c r="AP638" s="27">
        <v>5164</v>
      </c>
      <c r="AQ638" s="27">
        <v>0</v>
      </c>
      <c r="AR638" s="190">
        <v>5164</v>
      </c>
      <c r="AS638" s="190">
        <v>113159</v>
      </c>
      <c r="AT638" s="190">
        <v>25125</v>
      </c>
      <c r="AU638" s="190">
        <v>25125</v>
      </c>
    </row>
    <row r="639" spans="1:47" x14ac:dyDescent="0.2">
      <c r="A639" s="96" t="s">
        <v>1785</v>
      </c>
      <c r="B639" t="s">
        <v>1682</v>
      </c>
      <c r="C639" t="s">
        <v>1786</v>
      </c>
      <c r="D639" s="78">
        <v>12441</v>
      </c>
      <c r="E639" s="78">
        <v>0</v>
      </c>
      <c r="F639" s="82">
        <v>0</v>
      </c>
      <c r="G639" s="78">
        <v>39209</v>
      </c>
      <c r="H639" s="78">
        <v>0</v>
      </c>
      <c r="I639" s="78">
        <v>39209</v>
      </c>
      <c r="J639" s="78">
        <v>39209</v>
      </c>
      <c r="K639" s="78">
        <v>0</v>
      </c>
      <c r="L639" s="78">
        <v>34190</v>
      </c>
      <c r="M639" s="78">
        <v>23180</v>
      </c>
      <c r="N639" s="78">
        <v>15740</v>
      </c>
      <c r="O639" s="78">
        <v>18450</v>
      </c>
      <c r="P639" s="78">
        <v>21740</v>
      </c>
      <c r="Q639" s="78">
        <v>4000</v>
      </c>
      <c r="R639" s="78">
        <v>0</v>
      </c>
      <c r="S639" s="187">
        <v>10960</v>
      </c>
      <c r="T639" s="187">
        <v>10250</v>
      </c>
      <c r="U639" s="78">
        <v>3363</v>
      </c>
      <c r="V639" s="78">
        <v>1905</v>
      </c>
      <c r="W639" s="78">
        <v>911</v>
      </c>
      <c r="X639" s="78">
        <v>2452</v>
      </c>
      <c r="Y639" s="78">
        <v>1646</v>
      </c>
      <c r="Z639" s="78">
        <v>345</v>
      </c>
      <c r="AA639" s="78">
        <v>490</v>
      </c>
      <c r="AB639" s="187">
        <v>2332</v>
      </c>
      <c r="AC639" s="78">
        <v>691</v>
      </c>
      <c r="AD639" s="78">
        <v>490</v>
      </c>
      <c r="AE639" s="78">
        <v>27570</v>
      </c>
      <c r="AF639" s="78">
        <v>1029</v>
      </c>
      <c r="AG639" s="104">
        <v>0</v>
      </c>
      <c r="AH639" s="104">
        <v>0</v>
      </c>
      <c r="AI639" s="104">
        <v>0</v>
      </c>
      <c r="AJ639" s="104">
        <v>1029</v>
      </c>
      <c r="AK639" s="104">
        <v>0</v>
      </c>
      <c r="AL639" s="104">
        <v>0</v>
      </c>
      <c r="AM639" s="104">
        <f t="shared" si="9"/>
        <v>1029</v>
      </c>
      <c r="AN639" s="104">
        <v>0</v>
      </c>
      <c r="AO639" s="104">
        <v>0</v>
      </c>
      <c r="AP639" s="104">
        <v>6539</v>
      </c>
      <c r="AQ639" s="104">
        <v>6539</v>
      </c>
      <c r="AR639" s="104">
        <v>0</v>
      </c>
      <c r="AS639" s="189">
        <v>143755</v>
      </c>
      <c r="AT639" s="189">
        <v>32350</v>
      </c>
      <c r="AU639" s="189">
        <v>32350</v>
      </c>
    </row>
    <row r="640" spans="1:47" x14ac:dyDescent="0.2">
      <c r="A640" s="96" t="s">
        <v>1787</v>
      </c>
      <c r="B640" t="s">
        <v>1682</v>
      </c>
      <c r="C640" t="s">
        <v>1788</v>
      </c>
      <c r="D640" s="77">
        <v>12443</v>
      </c>
      <c r="E640" s="77">
        <v>0</v>
      </c>
      <c r="F640" s="77">
        <v>0</v>
      </c>
      <c r="G640" s="77">
        <v>30922</v>
      </c>
      <c r="H640" s="77">
        <v>0</v>
      </c>
      <c r="I640" s="77">
        <v>30922</v>
      </c>
      <c r="J640" s="77">
        <v>30922</v>
      </c>
      <c r="K640" s="77">
        <v>0</v>
      </c>
      <c r="L640" s="77">
        <v>35975</v>
      </c>
      <c r="M640" s="77">
        <v>27000</v>
      </c>
      <c r="N640" s="77">
        <v>33900</v>
      </c>
      <c r="O640" s="77">
        <v>2075</v>
      </c>
      <c r="P640" s="77">
        <v>2805</v>
      </c>
      <c r="Q640" s="77">
        <v>730</v>
      </c>
      <c r="R640" s="77">
        <v>0</v>
      </c>
      <c r="S640" s="188">
        <v>8515</v>
      </c>
      <c r="T640" s="188">
        <v>8515</v>
      </c>
      <c r="U640" s="77">
        <v>3443</v>
      </c>
      <c r="V640" s="77">
        <v>2243</v>
      </c>
      <c r="W640" s="77">
        <v>2850</v>
      </c>
      <c r="X640" s="77">
        <v>593</v>
      </c>
      <c r="Y640" s="77">
        <v>648</v>
      </c>
      <c r="Z640" s="77">
        <v>55</v>
      </c>
      <c r="AA640" s="77">
        <v>0</v>
      </c>
      <c r="AB640" s="77">
        <v>0</v>
      </c>
      <c r="AC640" s="77">
        <v>573</v>
      </c>
      <c r="AD640" s="77">
        <v>0</v>
      </c>
      <c r="AE640" s="77">
        <v>31870</v>
      </c>
      <c r="AF640" s="77">
        <v>1029</v>
      </c>
      <c r="AG640" s="27">
        <v>0</v>
      </c>
      <c r="AH640" s="27">
        <v>0</v>
      </c>
      <c r="AI640" s="27">
        <v>0</v>
      </c>
      <c r="AJ640" s="27">
        <v>1029</v>
      </c>
      <c r="AK640" s="27">
        <v>0</v>
      </c>
      <c r="AL640" s="27">
        <v>0</v>
      </c>
      <c r="AM640" s="27">
        <f t="shared" si="9"/>
        <v>1029</v>
      </c>
      <c r="AN640" s="27">
        <v>0</v>
      </c>
      <c r="AO640" s="27">
        <v>0</v>
      </c>
      <c r="AP640" s="27">
        <v>5199</v>
      </c>
      <c r="AQ640" s="27">
        <v>5199</v>
      </c>
      <c r="AR640" s="27">
        <v>0</v>
      </c>
      <c r="AS640" s="190">
        <v>115750</v>
      </c>
      <c r="AT640" s="190">
        <v>25916</v>
      </c>
      <c r="AU640" s="190">
        <v>25916</v>
      </c>
    </row>
    <row r="641" spans="1:47" x14ac:dyDescent="0.2">
      <c r="A641" s="96" t="s">
        <v>1789</v>
      </c>
      <c r="B641" t="s">
        <v>1682</v>
      </c>
      <c r="C641" t="s">
        <v>1790</v>
      </c>
      <c r="D641" s="78">
        <v>12463</v>
      </c>
      <c r="E641" s="78">
        <v>0</v>
      </c>
      <c r="F641" s="82">
        <v>0</v>
      </c>
      <c r="G641" s="78">
        <v>36761</v>
      </c>
      <c r="H641" s="78">
        <v>0</v>
      </c>
      <c r="I641" s="78">
        <v>36761</v>
      </c>
      <c r="J641" s="78">
        <v>36761</v>
      </c>
      <c r="K641" s="78">
        <v>0</v>
      </c>
      <c r="L641" s="78">
        <v>33955</v>
      </c>
      <c r="M641" s="78">
        <v>24970</v>
      </c>
      <c r="N641" s="78">
        <v>32350</v>
      </c>
      <c r="O641" s="78">
        <v>1605</v>
      </c>
      <c r="P641" s="78">
        <v>6045</v>
      </c>
      <c r="Q641" s="78">
        <v>4440</v>
      </c>
      <c r="R641" s="78">
        <v>0</v>
      </c>
      <c r="S641" s="187">
        <v>14935</v>
      </c>
      <c r="T641" s="187">
        <v>14935</v>
      </c>
      <c r="U641" s="78">
        <v>3278</v>
      </c>
      <c r="V641" s="78">
        <v>2081</v>
      </c>
      <c r="W641" s="78">
        <v>1459</v>
      </c>
      <c r="X641" s="78">
        <v>1819</v>
      </c>
      <c r="Y641" s="78">
        <v>1911</v>
      </c>
      <c r="Z641" s="78">
        <v>370</v>
      </c>
      <c r="AA641" s="78">
        <v>0</v>
      </c>
      <c r="AB641" s="78">
        <v>0</v>
      </c>
      <c r="AC641" s="187">
        <v>1120</v>
      </c>
      <c r="AD641" s="187">
        <v>0</v>
      </c>
      <c r="AE641" s="78">
        <v>29470</v>
      </c>
      <c r="AF641" s="78">
        <v>1029</v>
      </c>
      <c r="AG641" s="104">
        <v>0</v>
      </c>
      <c r="AH641" s="104">
        <v>0</v>
      </c>
      <c r="AI641" s="104">
        <v>0</v>
      </c>
      <c r="AJ641" s="104">
        <v>1029</v>
      </c>
      <c r="AK641" s="104">
        <v>0</v>
      </c>
      <c r="AL641" s="104">
        <v>0</v>
      </c>
      <c r="AM641" s="104">
        <f t="shared" si="9"/>
        <v>1029</v>
      </c>
      <c r="AN641" s="104">
        <v>0</v>
      </c>
      <c r="AO641" s="104">
        <v>0</v>
      </c>
      <c r="AP641" s="104">
        <v>6184</v>
      </c>
      <c r="AQ641" s="104">
        <v>6184</v>
      </c>
      <c r="AR641" s="104">
        <v>0</v>
      </c>
      <c r="AS641" s="189">
        <v>141729</v>
      </c>
      <c r="AT641" s="189">
        <v>26858</v>
      </c>
      <c r="AU641" s="189">
        <v>0</v>
      </c>
    </row>
    <row r="642" spans="1:47" x14ac:dyDescent="0.2">
      <c r="A642" s="96" t="s">
        <v>1791</v>
      </c>
      <c r="B642" t="s">
        <v>1792</v>
      </c>
      <c r="C642">
        <v>0</v>
      </c>
      <c r="D642" s="77">
        <v>13000</v>
      </c>
      <c r="E642" s="77">
        <v>0</v>
      </c>
      <c r="F642" s="77">
        <v>0</v>
      </c>
      <c r="G642" s="77">
        <v>15338574</v>
      </c>
      <c r="H642" s="77">
        <v>15338574</v>
      </c>
      <c r="I642" s="77">
        <v>0</v>
      </c>
      <c r="J642" s="77">
        <v>0</v>
      </c>
      <c r="K642" s="77">
        <v>0</v>
      </c>
      <c r="L642" s="77">
        <v>0</v>
      </c>
      <c r="M642" s="77">
        <v>0</v>
      </c>
      <c r="N642" s="77">
        <v>0</v>
      </c>
      <c r="O642" s="77">
        <v>0</v>
      </c>
      <c r="P642" s="77">
        <v>0</v>
      </c>
      <c r="Q642" s="77">
        <v>0</v>
      </c>
      <c r="R642" s="77">
        <v>0</v>
      </c>
      <c r="S642" s="77">
        <v>0</v>
      </c>
      <c r="T642" s="77">
        <v>0</v>
      </c>
      <c r="U642" s="77">
        <v>0</v>
      </c>
      <c r="V642" s="77">
        <v>0</v>
      </c>
      <c r="W642" s="77">
        <v>0</v>
      </c>
      <c r="X642" s="77">
        <v>0</v>
      </c>
      <c r="Y642" s="77">
        <v>0</v>
      </c>
      <c r="Z642" s="77">
        <v>0</v>
      </c>
      <c r="AA642" s="77">
        <v>0</v>
      </c>
      <c r="AB642" s="77">
        <v>0</v>
      </c>
      <c r="AC642" s="77">
        <v>0</v>
      </c>
      <c r="AD642" s="77">
        <v>0</v>
      </c>
      <c r="AE642" s="77">
        <v>0</v>
      </c>
      <c r="AF642" s="77">
        <v>0</v>
      </c>
      <c r="AG642" s="27">
        <v>0</v>
      </c>
      <c r="AH642" s="27">
        <v>0</v>
      </c>
      <c r="AI642" s="27">
        <v>0</v>
      </c>
      <c r="AJ642" s="27">
        <v>0</v>
      </c>
      <c r="AK642" s="27">
        <v>0</v>
      </c>
      <c r="AL642" s="27">
        <v>0</v>
      </c>
      <c r="AM642" s="27">
        <f t="shared" si="9"/>
        <v>0</v>
      </c>
      <c r="AN642" s="27">
        <v>0</v>
      </c>
      <c r="AO642" s="27">
        <v>0</v>
      </c>
      <c r="AP642" s="27">
        <v>2579757</v>
      </c>
      <c r="AQ642" s="27">
        <v>0</v>
      </c>
      <c r="AR642" s="190">
        <v>2579757</v>
      </c>
      <c r="AS642" s="190">
        <v>33311824</v>
      </c>
      <c r="AT642" s="27">
        <v>0</v>
      </c>
      <c r="AU642" s="27">
        <v>0</v>
      </c>
    </row>
    <row r="643" spans="1:47" x14ac:dyDescent="0.2">
      <c r="A643" s="96" t="s">
        <v>1793</v>
      </c>
      <c r="B643" t="s">
        <v>1792</v>
      </c>
      <c r="C643" t="s">
        <v>1794</v>
      </c>
      <c r="D643" s="78">
        <v>13101</v>
      </c>
      <c r="E643" s="78">
        <v>0</v>
      </c>
      <c r="F643" s="82">
        <v>0</v>
      </c>
      <c r="G643" s="78">
        <v>123563</v>
      </c>
      <c r="H643" s="78">
        <v>123563</v>
      </c>
      <c r="I643" s="78">
        <v>0</v>
      </c>
      <c r="J643" s="78">
        <v>0</v>
      </c>
      <c r="K643" s="78">
        <v>0</v>
      </c>
      <c r="L643" s="78">
        <v>220060</v>
      </c>
      <c r="M643" s="78">
        <v>105730</v>
      </c>
      <c r="N643" s="78">
        <v>136500</v>
      </c>
      <c r="O643" s="78">
        <v>83560</v>
      </c>
      <c r="P643" s="78">
        <v>98340</v>
      </c>
      <c r="Q643" s="78">
        <v>17110</v>
      </c>
      <c r="R643" s="78">
        <v>0</v>
      </c>
      <c r="S643" s="78">
        <v>0</v>
      </c>
      <c r="T643" s="78">
        <v>0</v>
      </c>
      <c r="U643" s="78">
        <v>24573</v>
      </c>
      <c r="V643" s="78">
        <v>8811</v>
      </c>
      <c r="W643" s="78">
        <v>10893</v>
      </c>
      <c r="X643" s="78">
        <v>13680</v>
      </c>
      <c r="Y643" s="78">
        <v>15092</v>
      </c>
      <c r="Z643" s="78">
        <v>1412</v>
      </c>
      <c r="AA643" s="78">
        <v>0</v>
      </c>
      <c r="AB643" s="78">
        <v>0</v>
      </c>
      <c r="AC643" s="78">
        <v>0</v>
      </c>
      <c r="AD643" s="78">
        <v>0</v>
      </c>
      <c r="AE643" s="78">
        <v>122840</v>
      </c>
      <c r="AF643" s="78">
        <v>3429</v>
      </c>
      <c r="AG643" s="104">
        <v>0</v>
      </c>
      <c r="AH643" s="104">
        <v>0</v>
      </c>
      <c r="AI643" s="104">
        <v>0</v>
      </c>
      <c r="AJ643" s="104">
        <v>3429</v>
      </c>
      <c r="AK643" s="104">
        <v>0</v>
      </c>
      <c r="AL643" s="104">
        <v>0</v>
      </c>
      <c r="AM643" s="104">
        <f t="shared" ref="AM643:AM706" si="10">IF(OR(AG643&lt;&gt;0,AL643&lt;&gt;0),0,AF643)</f>
        <v>3429</v>
      </c>
      <c r="AN643" s="104">
        <v>0</v>
      </c>
      <c r="AO643" s="104">
        <v>0</v>
      </c>
      <c r="AP643" s="104">
        <v>20838</v>
      </c>
      <c r="AQ643" s="104">
        <v>0</v>
      </c>
      <c r="AR643" s="189">
        <v>20838</v>
      </c>
      <c r="AS643" s="189">
        <v>411338</v>
      </c>
      <c r="AT643" s="189">
        <v>148039</v>
      </c>
      <c r="AU643" s="189">
        <v>148039</v>
      </c>
    </row>
    <row r="644" spans="1:47" x14ac:dyDescent="0.2">
      <c r="A644" s="96" t="s">
        <v>1795</v>
      </c>
      <c r="B644" t="s">
        <v>1792</v>
      </c>
      <c r="C644" t="s">
        <v>1796</v>
      </c>
      <c r="D644" s="77">
        <v>13102</v>
      </c>
      <c r="E644" s="77">
        <v>0</v>
      </c>
      <c r="F644" s="77">
        <v>0</v>
      </c>
      <c r="G644" s="77">
        <v>222110</v>
      </c>
      <c r="H644" s="77">
        <v>222110</v>
      </c>
      <c r="I644" s="77">
        <v>0</v>
      </c>
      <c r="J644" s="77">
        <v>0</v>
      </c>
      <c r="K644" s="77">
        <v>0</v>
      </c>
      <c r="L644" s="77">
        <v>656700</v>
      </c>
      <c r="M644" s="77">
        <v>364760</v>
      </c>
      <c r="N644" s="77">
        <v>581400</v>
      </c>
      <c r="O644" s="77">
        <v>75300</v>
      </c>
      <c r="P644" s="77">
        <v>168610</v>
      </c>
      <c r="Q644" s="77">
        <v>93310</v>
      </c>
      <c r="R644" s="77">
        <v>0</v>
      </c>
      <c r="S644" s="77">
        <v>0</v>
      </c>
      <c r="T644" s="77">
        <v>0</v>
      </c>
      <c r="U644" s="77">
        <v>70717</v>
      </c>
      <c r="V644" s="77">
        <v>30445</v>
      </c>
      <c r="W644" s="77">
        <v>37800</v>
      </c>
      <c r="X644" s="77">
        <v>32917</v>
      </c>
      <c r="Y644" s="77">
        <v>40680</v>
      </c>
      <c r="Z644" s="77">
        <v>7763</v>
      </c>
      <c r="AA644" s="77">
        <v>0</v>
      </c>
      <c r="AB644" s="77">
        <v>0</v>
      </c>
      <c r="AC644" s="77">
        <v>0</v>
      </c>
      <c r="AD644" s="77">
        <v>0</v>
      </c>
      <c r="AE644" s="77">
        <v>460290</v>
      </c>
      <c r="AF644" s="77">
        <v>7029</v>
      </c>
      <c r="AG644" s="27">
        <v>0</v>
      </c>
      <c r="AH644" s="27">
        <v>0</v>
      </c>
      <c r="AI644" s="27">
        <v>0</v>
      </c>
      <c r="AJ644" s="27">
        <v>7029</v>
      </c>
      <c r="AK644" s="27">
        <v>0</v>
      </c>
      <c r="AL644" s="27">
        <v>0</v>
      </c>
      <c r="AM644" s="27">
        <f t="shared" si="10"/>
        <v>7029</v>
      </c>
      <c r="AN644" s="27">
        <v>0</v>
      </c>
      <c r="AO644" s="27">
        <v>0</v>
      </c>
      <c r="AP644" s="27">
        <v>37448</v>
      </c>
      <c r="AQ644" s="27">
        <v>37448</v>
      </c>
      <c r="AR644" s="27">
        <v>0</v>
      </c>
      <c r="AS644" s="190">
        <v>880864</v>
      </c>
      <c r="AT644" s="190">
        <v>366565</v>
      </c>
      <c r="AU644" s="190">
        <v>366565</v>
      </c>
    </row>
    <row r="645" spans="1:47" x14ac:dyDescent="0.2">
      <c r="A645" s="96" t="s">
        <v>1797</v>
      </c>
      <c r="B645" t="s">
        <v>1792</v>
      </c>
      <c r="C645" t="s">
        <v>1798</v>
      </c>
      <c r="D645" s="78">
        <v>13103</v>
      </c>
      <c r="E645" s="78">
        <v>26260</v>
      </c>
      <c r="F645" s="82">
        <v>0</v>
      </c>
      <c r="G645" s="78">
        <v>288032</v>
      </c>
      <c r="H645" s="78">
        <v>128860</v>
      </c>
      <c r="I645" s="78">
        <v>159172</v>
      </c>
      <c r="J645" s="78">
        <v>159172</v>
      </c>
      <c r="K645" s="78">
        <v>0</v>
      </c>
      <c r="L645" s="78">
        <v>1103995</v>
      </c>
      <c r="M645" s="78">
        <v>684740</v>
      </c>
      <c r="N645" s="78">
        <v>1103995</v>
      </c>
      <c r="O645" s="78">
        <v>0</v>
      </c>
      <c r="P645" s="78">
        <v>25285</v>
      </c>
      <c r="Q645" s="78">
        <v>148540</v>
      </c>
      <c r="R645" s="78">
        <v>0</v>
      </c>
      <c r="S645" s="187">
        <v>149360</v>
      </c>
      <c r="T645" s="187">
        <v>26105</v>
      </c>
      <c r="U645" s="78">
        <v>114445</v>
      </c>
      <c r="V645" s="78">
        <v>57025</v>
      </c>
      <c r="W645" s="78">
        <v>31912</v>
      </c>
      <c r="X645" s="78">
        <v>82533</v>
      </c>
      <c r="Y645" s="78">
        <v>94803</v>
      </c>
      <c r="Z645" s="78">
        <v>12270</v>
      </c>
      <c r="AA645" s="78">
        <v>0</v>
      </c>
      <c r="AB645" s="78">
        <v>0</v>
      </c>
      <c r="AC645" s="78">
        <v>0</v>
      </c>
      <c r="AD645" s="78">
        <v>0</v>
      </c>
      <c r="AE645" s="78">
        <v>851140</v>
      </c>
      <c r="AF645" s="78">
        <v>9269</v>
      </c>
      <c r="AG645" s="104">
        <v>0</v>
      </c>
      <c r="AH645" s="104">
        <v>0</v>
      </c>
      <c r="AI645" s="104">
        <v>0</v>
      </c>
      <c r="AJ645" s="104">
        <v>9269</v>
      </c>
      <c r="AK645" s="104">
        <v>0</v>
      </c>
      <c r="AL645" s="104">
        <v>0</v>
      </c>
      <c r="AM645" s="104">
        <f t="shared" si="10"/>
        <v>9269</v>
      </c>
      <c r="AN645" s="104">
        <v>0</v>
      </c>
      <c r="AO645" s="104">
        <v>0</v>
      </c>
      <c r="AP645" s="104">
        <v>48473</v>
      </c>
      <c r="AQ645" s="104">
        <v>0</v>
      </c>
      <c r="AR645" s="189">
        <v>48473</v>
      </c>
      <c r="AS645" s="189">
        <v>1234881</v>
      </c>
      <c r="AT645" s="189">
        <v>590236</v>
      </c>
      <c r="AU645" s="189">
        <v>590236</v>
      </c>
    </row>
    <row r="646" spans="1:47" x14ac:dyDescent="0.2">
      <c r="A646" s="96" t="s">
        <v>1799</v>
      </c>
      <c r="B646" t="s">
        <v>1792</v>
      </c>
      <c r="C646" t="s">
        <v>1800</v>
      </c>
      <c r="D646" s="77">
        <v>13104</v>
      </c>
      <c r="E646" s="77">
        <v>0</v>
      </c>
      <c r="F646" s="77">
        <v>0</v>
      </c>
      <c r="G646" s="77">
        <v>350447</v>
      </c>
      <c r="H646" s="77">
        <v>350447</v>
      </c>
      <c r="I646" s="77">
        <v>0</v>
      </c>
      <c r="J646" s="77">
        <v>0</v>
      </c>
      <c r="K646" s="77">
        <v>0</v>
      </c>
      <c r="L646" s="77">
        <v>2162465</v>
      </c>
      <c r="M646" s="77">
        <v>1624460</v>
      </c>
      <c r="N646" s="77">
        <v>1357200</v>
      </c>
      <c r="O646" s="77">
        <v>805265</v>
      </c>
      <c r="P646" s="77">
        <v>895475</v>
      </c>
      <c r="Q646" s="77">
        <v>90210</v>
      </c>
      <c r="R646" s="77">
        <v>0</v>
      </c>
      <c r="S646" s="188">
        <v>161505</v>
      </c>
      <c r="T646" s="188">
        <v>161505</v>
      </c>
      <c r="U646" s="77">
        <v>208831</v>
      </c>
      <c r="V646" s="77">
        <v>135508</v>
      </c>
      <c r="W646" s="77">
        <v>7416</v>
      </c>
      <c r="X646" s="77">
        <v>201415</v>
      </c>
      <c r="Y646" s="77">
        <v>208913</v>
      </c>
      <c r="Z646" s="77">
        <v>7498</v>
      </c>
      <c r="AA646" s="77">
        <v>0</v>
      </c>
      <c r="AB646" s="188">
        <v>5657</v>
      </c>
      <c r="AC646" s="188">
        <v>5657</v>
      </c>
      <c r="AD646" s="188">
        <v>0</v>
      </c>
      <c r="AE646" s="77">
        <v>1769040</v>
      </c>
      <c r="AF646" s="77">
        <v>12789</v>
      </c>
      <c r="AG646" s="27">
        <v>0</v>
      </c>
      <c r="AH646" s="27">
        <v>0</v>
      </c>
      <c r="AI646" s="27">
        <v>0</v>
      </c>
      <c r="AJ646" s="27">
        <v>12789</v>
      </c>
      <c r="AK646" s="27">
        <v>0</v>
      </c>
      <c r="AL646" s="27">
        <v>0</v>
      </c>
      <c r="AM646" s="27">
        <f t="shared" si="10"/>
        <v>12789</v>
      </c>
      <c r="AN646" s="27">
        <v>0</v>
      </c>
      <c r="AO646" s="27">
        <v>0</v>
      </c>
      <c r="AP646" s="27">
        <v>58749</v>
      </c>
      <c r="AQ646" s="27">
        <v>58749</v>
      </c>
      <c r="AR646" s="27">
        <v>0</v>
      </c>
      <c r="AS646" s="190">
        <v>1393036</v>
      </c>
      <c r="AT646" s="190">
        <v>621076</v>
      </c>
      <c r="AU646" s="190">
        <v>621076</v>
      </c>
    </row>
    <row r="647" spans="1:47" x14ac:dyDescent="0.2">
      <c r="A647" s="96" t="s">
        <v>1801</v>
      </c>
      <c r="B647" t="s">
        <v>1792</v>
      </c>
      <c r="C647" t="s">
        <v>1802</v>
      </c>
      <c r="D647" s="78">
        <v>13105</v>
      </c>
      <c r="E647" s="78">
        <v>0</v>
      </c>
      <c r="F647" s="82">
        <v>0</v>
      </c>
      <c r="G647" s="78">
        <v>243280</v>
      </c>
      <c r="H647" s="78">
        <v>243280</v>
      </c>
      <c r="I647" s="78">
        <v>0</v>
      </c>
      <c r="J647" s="78">
        <v>0</v>
      </c>
      <c r="K647" s="78">
        <v>0</v>
      </c>
      <c r="L647" s="78">
        <v>949390</v>
      </c>
      <c r="M647" s="78">
        <v>577000</v>
      </c>
      <c r="N647" s="78">
        <v>793920</v>
      </c>
      <c r="O647" s="78">
        <v>155470</v>
      </c>
      <c r="P647" s="78">
        <v>233000</v>
      </c>
      <c r="Q647" s="78">
        <v>97640</v>
      </c>
      <c r="R647" s="78">
        <v>105912</v>
      </c>
      <c r="S647" s="187">
        <v>117542</v>
      </c>
      <c r="T647" s="78">
        <v>0</v>
      </c>
      <c r="U647" s="78">
        <v>98919</v>
      </c>
      <c r="V647" s="78">
        <v>48123</v>
      </c>
      <c r="W647" s="78">
        <v>52226</v>
      </c>
      <c r="X647" s="78">
        <v>46693</v>
      </c>
      <c r="Y647" s="78">
        <v>54880</v>
      </c>
      <c r="Z647" s="78">
        <v>8187</v>
      </c>
      <c r="AA647" s="78">
        <v>0</v>
      </c>
      <c r="AB647" s="187">
        <v>14411</v>
      </c>
      <c r="AC647" s="187">
        <v>19556</v>
      </c>
      <c r="AD647" s="187">
        <v>0</v>
      </c>
      <c r="AE647" s="78">
        <v>687750</v>
      </c>
      <c r="AF647" s="78">
        <v>8149</v>
      </c>
      <c r="AG647" s="104">
        <v>0</v>
      </c>
      <c r="AH647" s="104">
        <v>0</v>
      </c>
      <c r="AI647" s="104">
        <v>0</v>
      </c>
      <c r="AJ647" s="104">
        <v>8149</v>
      </c>
      <c r="AK647" s="104">
        <v>0</v>
      </c>
      <c r="AL647" s="104">
        <v>0</v>
      </c>
      <c r="AM647" s="104">
        <f t="shared" si="10"/>
        <v>8149</v>
      </c>
      <c r="AN647" s="104">
        <v>0</v>
      </c>
      <c r="AO647" s="104">
        <v>0</v>
      </c>
      <c r="AP647" s="104">
        <v>40831</v>
      </c>
      <c r="AQ647" s="104">
        <v>40831</v>
      </c>
      <c r="AR647" s="104">
        <v>0</v>
      </c>
      <c r="AS647" s="189">
        <v>1085895</v>
      </c>
      <c r="AT647" s="189">
        <v>537258</v>
      </c>
      <c r="AU647" s="189">
        <v>537258</v>
      </c>
    </row>
    <row r="648" spans="1:47" x14ac:dyDescent="0.2">
      <c r="A648" s="96" t="s">
        <v>1803</v>
      </c>
      <c r="B648" t="s">
        <v>1792</v>
      </c>
      <c r="C648" t="s">
        <v>1804</v>
      </c>
      <c r="D648" s="77">
        <v>13106</v>
      </c>
      <c r="E648" s="77">
        <v>0</v>
      </c>
      <c r="F648" s="77">
        <v>0</v>
      </c>
      <c r="G648" s="77">
        <v>230452</v>
      </c>
      <c r="H648" s="77">
        <v>22653</v>
      </c>
      <c r="I648" s="77">
        <v>207799</v>
      </c>
      <c r="J648" s="77">
        <v>207799</v>
      </c>
      <c r="K648" s="77">
        <v>0</v>
      </c>
      <c r="L648" s="77">
        <v>999025</v>
      </c>
      <c r="M648" s="77">
        <v>655650</v>
      </c>
      <c r="N648" s="77">
        <v>936000</v>
      </c>
      <c r="O648" s="77">
        <v>63025</v>
      </c>
      <c r="P648" s="77">
        <v>249285</v>
      </c>
      <c r="Q648" s="77">
        <v>186260</v>
      </c>
      <c r="R648" s="77">
        <v>0</v>
      </c>
      <c r="S648" s="188">
        <v>130585</v>
      </c>
      <c r="T648" s="188">
        <v>130585</v>
      </c>
      <c r="U648" s="77">
        <v>101754</v>
      </c>
      <c r="V648" s="77">
        <v>54681</v>
      </c>
      <c r="W648" s="77">
        <v>69710</v>
      </c>
      <c r="X648" s="77">
        <v>32044</v>
      </c>
      <c r="Y648" s="77">
        <v>47589</v>
      </c>
      <c r="Z648" s="77">
        <v>15545</v>
      </c>
      <c r="AA648" s="77">
        <v>0</v>
      </c>
      <c r="AB648" s="188">
        <v>6198</v>
      </c>
      <c r="AC648" s="188">
        <v>6198</v>
      </c>
      <c r="AD648" s="188">
        <v>0</v>
      </c>
      <c r="AE648" s="77">
        <v>853850</v>
      </c>
      <c r="AF648" s="77">
        <v>8469</v>
      </c>
      <c r="AG648" s="27">
        <v>0</v>
      </c>
      <c r="AH648" s="27">
        <v>0</v>
      </c>
      <c r="AI648" s="27">
        <v>0</v>
      </c>
      <c r="AJ648" s="27">
        <v>8469</v>
      </c>
      <c r="AK648" s="27">
        <v>0</v>
      </c>
      <c r="AL648" s="27">
        <v>0</v>
      </c>
      <c r="AM648" s="27">
        <f t="shared" si="10"/>
        <v>8469</v>
      </c>
      <c r="AN648" s="27">
        <v>0</v>
      </c>
      <c r="AO648" s="27">
        <v>0</v>
      </c>
      <c r="AP648" s="27">
        <v>38729</v>
      </c>
      <c r="AQ648" s="27">
        <v>38729</v>
      </c>
      <c r="AR648" s="27">
        <v>0</v>
      </c>
      <c r="AS648" s="190">
        <v>891523</v>
      </c>
      <c r="AT648" s="190">
        <v>387161</v>
      </c>
      <c r="AU648" s="190">
        <v>387161</v>
      </c>
    </row>
    <row r="649" spans="1:47" x14ac:dyDescent="0.2">
      <c r="A649" s="96" t="s">
        <v>1805</v>
      </c>
      <c r="B649" t="s">
        <v>1792</v>
      </c>
      <c r="C649" t="s">
        <v>1806</v>
      </c>
      <c r="D649" s="78">
        <v>13107</v>
      </c>
      <c r="E649" s="78">
        <v>0</v>
      </c>
      <c r="F649" s="82">
        <v>0</v>
      </c>
      <c r="G649" s="78">
        <v>296886</v>
      </c>
      <c r="H649" s="78">
        <v>296886</v>
      </c>
      <c r="I649" s="78">
        <v>0</v>
      </c>
      <c r="J649" s="78">
        <v>0</v>
      </c>
      <c r="K649" s="78">
        <v>0</v>
      </c>
      <c r="L649" s="78">
        <v>1278730</v>
      </c>
      <c r="M649" s="78">
        <v>823400</v>
      </c>
      <c r="N649" s="78">
        <v>867600</v>
      </c>
      <c r="O649" s="78">
        <v>411130</v>
      </c>
      <c r="P649" s="78">
        <v>515680</v>
      </c>
      <c r="Q649" s="78">
        <v>104550</v>
      </c>
      <c r="R649" s="78">
        <v>0</v>
      </c>
      <c r="S649" s="187">
        <v>174230</v>
      </c>
      <c r="T649" s="187">
        <v>174230</v>
      </c>
      <c r="U649" s="78">
        <v>131106</v>
      </c>
      <c r="V649" s="78">
        <v>68490</v>
      </c>
      <c r="W649" s="78">
        <v>59035</v>
      </c>
      <c r="X649" s="78">
        <v>72071</v>
      </c>
      <c r="Y649" s="78">
        <v>80732</v>
      </c>
      <c r="Z649" s="78">
        <v>8661</v>
      </c>
      <c r="AA649" s="78">
        <v>0</v>
      </c>
      <c r="AB649" s="187">
        <v>6912</v>
      </c>
      <c r="AC649" s="187">
        <v>6912</v>
      </c>
      <c r="AD649" s="187">
        <v>0</v>
      </c>
      <c r="AE649" s="78">
        <v>991770</v>
      </c>
      <c r="AF649" s="78">
        <v>10069</v>
      </c>
      <c r="AG649" s="104">
        <v>0</v>
      </c>
      <c r="AH649" s="104">
        <v>0</v>
      </c>
      <c r="AI649" s="104">
        <v>0</v>
      </c>
      <c r="AJ649" s="104">
        <v>10069</v>
      </c>
      <c r="AK649" s="104">
        <v>0</v>
      </c>
      <c r="AL649" s="104">
        <v>0</v>
      </c>
      <c r="AM649" s="104">
        <f t="shared" si="10"/>
        <v>10069</v>
      </c>
      <c r="AN649" s="104">
        <v>0</v>
      </c>
      <c r="AO649" s="104">
        <v>0</v>
      </c>
      <c r="AP649" s="104">
        <v>49742</v>
      </c>
      <c r="AQ649" s="104">
        <v>49742</v>
      </c>
      <c r="AR649" s="104">
        <v>0</v>
      </c>
      <c r="AS649" s="189">
        <v>1190723</v>
      </c>
      <c r="AT649" s="189">
        <v>537637</v>
      </c>
      <c r="AU649" s="189">
        <v>537637</v>
      </c>
    </row>
    <row r="650" spans="1:47" x14ac:dyDescent="0.2">
      <c r="A650" s="96" t="s">
        <v>1807</v>
      </c>
      <c r="B650" t="s">
        <v>1792</v>
      </c>
      <c r="C650" t="s">
        <v>1808</v>
      </c>
      <c r="D650" s="77">
        <v>13108</v>
      </c>
      <c r="E650" s="77">
        <v>0</v>
      </c>
      <c r="F650" s="77">
        <v>0</v>
      </c>
      <c r="G650" s="77">
        <v>521378</v>
      </c>
      <c r="H650" s="77">
        <v>0</v>
      </c>
      <c r="I650" s="77">
        <v>521378</v>
      </c>
      <c r="J650" s="77">
        <v>521378</v>
      </c>
      <c r="K650" s="77">
        <v>0</v>
      </c>
      <c r="L650" s="77">
        <v>2157450</v>
      </c>
      <c r="M650" s="77">
        <v>1323240</v>
      </c>
      <c r="N650" s="77">
        <v>2157450</v>
      </c>
      <c r="O650" s="77">
        <v>0</v>
      </c>
      <c r="P650" s="77">
        <v>258870</v>
      </c>
      <c r="Q650" s="77">
        <v>258870</v>
      </c>
      <c r="R650" s="77">
        <v>0</v>
      </c>
      <c r="S650" s="188">
        <v>315830</v>
      </c>
      <c r="T650" s="188">
        <v>315830</v>
      </c>
      <c r="U650" s="77">
        <v>224256</v>
      </c>
      <c r="V650" s="77">
        <v>110145</v>
      </c>
      <c r="W650" s="77">
        <v>222751</v>
      </c>
      <c r="X650" s="77">
        <v>1505</v>
      </c>
      <c r="Y650" s="77">
        <v>22966</v>
      </c>
      <c r="Z650" s="77">
        <v>21461</v>
      </c>
      <c r="AA650" s="77">
        <v>0</v>
      </c>
      <c r="AB650" s="188">
        <v>7092</v>
      </c>
      <c r="AC650" s="188">
        <v>7092</v>
      </c>
      <c r="AD650" s="188">
        <v>0</v>
      </c>
      <c r="AE650" s="77">
        <v>1721130</v>
      </c>
      <c r="AF650" s="77">
        <v>15669</v>
      </c>
      <c r="AG650" s="27">
        <v>0</v>
      </c>
      <c r="AH650" s="27">
        <v>0</v>
      </c>
      <c r="AI650" s="27">
        <v>0</v>
      </c>
      <c r="AJ650" s="27">
        <v>15669</v>
      </c>
      <c r="AK650" s="27">
        <v>0</v>
      </c>
      <c r="AL650" s="27">
        <v>0</v>
      </c>
      <c r="AM650" s="27">
        <f t="shared" si="10"/>
        <v>15669</v>
      </c>
      <c r="AN650" s="27">
        <v>0</v>
      </c>
      <c r="AO650" s="27">
        <v>0</v>
      </c>
      <c r="AP650" s="27">
        <v>87445</v>
      </c>
      <c r="AQ650" s="27">
        <v>0</v>
      </c>
      <c r="AR650" s="190">
        <v>87445</v>
      </c>
      <c r="AS650" s="190">
        <v>2334875</v>
      </c>
      <c r="AT650" s="190">
        <v>1182701</v>
      </c>
      <c r="AU650" s="190">
        <v>1182701</v>
      </c>
    </row>
    <row r="651" spans="1:47" x14ac:dyDescent="0.2">
      <c r="A651" s="96" t="s">
        <v>1809</v>
      </c>
      <c r="B651" t="s">
        <v>1792</v>
      </c>
      <c r="C651" t="s">
        <v>1810</v>
      </c>
      <c r="D651" s="78">
        <v>13109</v>
      </c>
      <c r="E651" s="78">
        <v>350</v>
      </c>
      <c r="F651" s="82">
        <v>0</v>
      </c>
      <c r="G651" s="78">
        <v>410263</v>
      </c>
      <c r="H651" s="78">
        <v>410263</v>
      </c>
      <c r="I651" s="78">
        <v>0</v>
      </c>
      <c r="J651" s="78">
        <v>0</v>
      </c>
      <c r="K651" s="78">
        <v>0</v>
      </c>
      <c r="L651" s="78">
        <v>1681660</v>
      </c>
      <c r="M651" s="78">
        <v>1004240</v>
      </c>
      <c r="N651" s="78">
        <v>1260000</v>
      </c>
      <c r="O651" s="78">
        <v>421660</v>
      </c>
      <c r="P651" s="78">
        <v>639950</v>
      </c>
      <c r="Q651" s="78">
        <v>218290</v>
      </c>
      <c r="R651" s="78">
        <v>0</v>
      </c>
      <c r="S651" s="78">
        <v>0</v>
      </c>
      <c r="T651" s="78">
        <v>0</v>
      </c>
      <c r="U651" s="78">
        <v>176312</v>
      </c>
      <c r="V651" s="78">
        <v>83573</v>
      </c>
      <c r="W651" s="78">
        <v>97175</v>
      </c>
      <c r="X651" s="78">
        <v>79137</v>
      </c>
      <c r="Y651" s="78">
        <v>97317</v>
      </c>
      <c r="Z651" s="78">
        <v>18180</v>
      </c>
      <c r="AA651" s="78">
        <v>0</v>
      </c>
      <c r="AB651" s="78">
        <v>0</v>
      </c>
      <c r="AC651" s="78">
        <v>0</v>
      </c>
      <c r="AD651" s="78">
        <v>0</v>
      </c>
      <c r="AE651" s="78">
        <v>1223900</v>
      </c>
      <c r="AF651" s="78">
        <v>13109</v>
      </c>
      <c r="AG651" s="104">
        <v>0</v>
      </c>
      <c r="AH651" s="104">
        <v>0</v>
      </c>
      <c r="AI651" s="104">
        <v>0</v>
      </c>
      <c r="AJ651" s="104">
        <v>13109</v>
      </c>
      <c r="AK651" s="104">
        <v>0</v>
      </c>
      <c r="AL651" s="104">
        <v>0</v>
      </c>
      <c r="AM651" s="104">
        <f t="shared" si="10"/>
        <v>13109</v>
      </c>
      <c r="AN651" s="104">
        <v>0</v>
      </c>
      <c r="AO651" s="104">
        <v>0</v>
      </c>
      <c r="AP651" s="104">
        <v>68848</v>
      </c>
      <c r="AQ651" s="104">
        <v>68848</v>
      </c>
      <c r="AR651" s="104">
        <v>0</v>
      </c>
      <c r="AS651" s="189">
        <v>1822769</v>
      </c>
      <c r="AT651" s="189">
        <v>901445</v>
      </c>
      <c r="AU651" s="189">
        <v>901445</v>
      </c>
    </row>
    <row r="652" spans="1:47" x14ac:dyDescent="0.2">
      <c r="A652" s="96" t="s">
        <v>1811</v>
      </c>
      <c r="B652" t="s">
        <v>1792</v>
      </c>
      <c r="C652" t="s">
        <v>1812</v>
      </c>
      <c r="D652" s="77">
        <v>13110</v>
      </c>
      <c r="E652" s="77">
        <v>0</v>
      </c>
      <c r="F652" s="77">
        <v>0</v>
      </c>
      <c r="G652" s="77">
        <v>265747</v>
      </c>
      <c r="H652" s="77">
        <v>265747</v>
      </c>
      <c r="I652" s="77">
        <v>0</v>
      </c>
      <c r="J652" s="77">
        <v>0</v>
      </c>
      <c r="K652" s="77">
        <v>0</v>
      </c>
      <c r="L652" s="77">
        <v>1099590</v>
      </c>
      <c r="M652" s="77">
        <v>635880</v>
      </c>
      <c r="N652" s="77">
        <v>918000</v>
      </c>
      <c r="O652" s="77">
        <v>181590</v>
      </c>
      <c r="P652" s="77">
        <v>296750</v>
      </c>
      <c r="Q652" s="77">
        <v>115160</v>
      </c>
      <c r="R652" s="77">
        <v>0</v>
      </c>
      <c r="S652" s="188">
        <v>172710</v>
      </c>
      <c r="T652" s="188">
        <v>172710</v>
      </c>
      <c r="U652" s="77">
        <v>116515</v>
      </c>
      <c r="V652" s="77">
        <v>53008</v>
      </c>
      <c r="W652" s="77">
        <v>77500</v>
      </c>
      <c r="X652" s="77">
        <v>39015</v>
      </c>
      <c r="Y652" s="77">
        <v>48640</v>
      </c>
      <c r="Z652" s="77">
        <v>9625</v>
      </c>
      <c r="AA652" s="77">
        <v>0</v>
      </c>
      <c r="AB652" s="188">
        <v>8963</v>
      </c>
      <c r="AC652" s="188">
        <v>8963</v>
      </c>
      <c r="AD652" s="188">
        <v>0</v>
      </c>
      <c r="AE652" s="77">
        <v>801580</v>
      </c>
      <c r="AF652" s="77">
        <v>9589</v>
      </c>
      <c r="AG652" s="27">
        <v>0</v>
      </c>
      <c r="AH652" s="27">
        <v>0</v>
      </c>
      <c r="AI652" s="27">
        <v>0</v>
      </c>
      <c r="AJ652" s="27">
        <v>9589</v>
      </c>
      <c r="AK652" s="27">
        <v>0</v>
      </c>
      <c r="AL652" s="27">
        <v>0</v>
      </c>
      <c r="AM652" s="27">
        <f t="shared" si="10"/>
        <v>9589</v>
      </c>
      <c r="AN652" s="27">
        <v>0</v>
      </c>
      <c r="AO652" s="27">
        <v>0</v>
      </c>
      <c r="AP652" s="27">
        <v>44452</v>
      </c>
      <c r="AQ652" s="27">
        <v>0</v>
      </c>
      <c r="AR652" s="190">
        <v>44452</v>
      </c>
      <c r="AS652" s="190">
        <v>1191288</v>
      </c>
      <c r="AT652" s="190">
        <v>600029</v>
      </c>
      <c r="AU652" s="190">
        <v>600029</v>
      </c>
    </row>
    <row r="653" spans="1:47" x14ac:dyDescent="0.2">
      <c r="A653" s="96" t="s">
        <v>1813</v>
      </c>
      <c r="B653" t="s">
        <v>1792</v>
      </c>
      <c r="C653" t="s">
        <v>1814</v>
      </c>
      <c r="D653" s="78">
        <v>13111</v>
      </c>
      <c r="E653" s="78">
        <v>0</v>
      </c>
      <c r="F653" s="82">
        <v>0</v>
      </c>
      <c r="G653" s="78">
        <v>665539</v>
      </c>
      <c r="H653" s="78">
        <v>665539</v>
      </c>
      <c r="I653" s="78">
        <v>0</v>
      </c>
      <c r="J653" s="78">
        <v>0</v>
      </c>
      <c r="K653" s="78">
        <v>0</v>
      </c>
      <c r="L653" s="78">
        <v>2933545</v>
      </c>
      <c r="M653" s="78">
        <v>1747350</v>
      </c>
      <c r="N653" s="78">
        <v>1117200</v>
      </c>
      <c r="O653" s="78">
        <v>1816345</v>
      </c>
      <c r="P653" s="78">
        <v>2248585</v>
      </c>
      <c r="Q653" s="78">
        <v>432240</v>
      </c>
      <c r="R653" s="78">
        <v>0</v>
      </c>
      <c r="S653" s="187">
        <v>323765</v>
      </c>
      <c r="T653" s="187">
        <v>323765</v>
      </c>
      <c r="U653" s="78">
        <v>307491</v>
      </c>
      <c r="V653" s="78">
        <v>145296</v>
      </c>
      <c r="W653" s="78">
        <v>10000</v>
      </c>
      <c r="X653" s="78">
        <v>297491</v>
      </c>
      <c r="Y653" s="78">
        <v>333391</v>
      </c>
      <c r="Z653" s="78">
        <v>35900</v>
      </c>
      <c r="AA653" s="78">
        <v>0</v>
      </c>
      <c r="AB653" s="78">
        <v>402</v>
      </c>
      <c r="AC653" s="78">
        <v>402</v>
      </c>
      <c r="AD653" s="78">
        <v>0</v>
      </c>
      <c r="AE653" s="78">
        <v>2213200</v>
      </c>
      <c r="AF653" s="78">
        <v>21109</v>
      </c>
      <c r="AG653" s="104">
        <v>0</v>
      </c>
      <c r="AH653" s="104">
        <v>0</v>
      </c>
      <c r="AI653" s="104">
        <v>0</v>
      </c>
      <c r="AJ653" s="104">
        <v>21109</v>
      </c>
      <c r="AK653" s="104">
        <v>0</v>
      </c>
      <c r="AL653" s="104">
        <v>0</v>
      </c>
      <c r="AM653" s="104">
        <f t="shared" si="10"/>
        <v>21109</v>
      </c>
      <c r="AN653" s="104">
        <v>0</v>
      </c>
      <c r="AO653" s="104">
        <v>0</v>
      </c>
      <c r="AP653" s="104">
        <v>111419</v>
      </c>
      <c r="AQ653" s="104">
        <v>111419</v>
      </c>
      <c r="AR653" s="104">
        <v>0</v>
      </c>
      <c r="AS653" s="189">
        <v>3054106</v>
      </c>
      <c r="AT653" s="189">
        <v>1573322</v>
      </c>
      <c r="AU653" s="189">
        <v>1573322</v>
      </c>
    </row>
    <row r="654" spans="1:47" x14ac:dyDescent="0.2">
      <c r="A654" s="96" t="s">
        <v>1815</v>
      </c>
      <c r="B654" t="s">
        <v>1792</v>
      </c>
      <c r="C654" t="s">
        <v>1816</v>
      </c>
      <c r="D654" s="77">
        <v>13112</v>
      </c>
      <c r="E654" s="77">
        <v>0</v>
      </c>
      <c r="F654" s="77">
        <v>0</v>
      </c>
      <c r="G654" s="77">
        <v>775119</v>
      </c>
      <c r="H654" s="77">
        <v>775119</v>
      </c>
      <c r="I654" s="77">
        <v>0</v>
      </c>
      <c r="J654" s="77">
        <v>0</v>
      </c>
      <c r="K654" s="77">
        <v>0</v>
      </c>
      <c r="L654" s="77">
        <v>3712815</v>
      </c>
      <c r="M654" s="77">
        <v>2253040</v>
      </c>
      <c r="N654" s="77">
        <v>2507540</v>
      </c>
      <c r="O654" s="77">
        <v>1205275</v>
      </c>
      <c r="P654" s="77">
        <v>1633315</v>
      </c>
      <c r="Q654" s="77">
        <v>428040</v>
      </c>
      <c r="R654" s="77">
        <v>0</v>
      </c>
      <c r="S654" s="188">
        <v>563845</v>
      </c>
      <c r="T654" s="188">
        <v>563845</v>
      </c>
      <c r="U654" s="77">
        <v>386519</v>
      </c>
      <c r="V654" s="77">
        <v>187463</v>
      </c>
      <c r="W654" s="77">
        <v>299918</v>
      </c>
      <c r="X654" s="77">
        <v>86601</v>
      </c>
      <c r="Y654" s="77">
        <v>122206</v>
      </c>
      <c r="Z654" s="77">
        <v>35605</v>
      </c>
      <c r="AA654" s="77">
        <v>0</v>
      </c>
      <c r="AB654" s="188">
        <v>21705</v>
      </c>
      <c r="AC654" s="188">
        <v>21705</v>
      </c>
      <c r="AD654" s="188">
        <v>0</v>
      </c>
      <c r="AE654" s="77">
        <v>2872640</v>
      </c>
      <c r="AF654" s="77">
        <v>25109</v>
      </c>
      <c r="AG654" s="27">
        <v>0</v>
      </c>
      <c r="AH654" s="27">
        <v>0</v>
      </c>
      <c r="AI654" s="27">
        <v>0</v>
      </c>
      <c r="AJ654" s="27">
        <v>25109</v>
      </c>
      <c r="AK654" s="27">
        <v>0</v>
      </c>
      <c r="AL654" s="27">
        <v>0</v>
      </c>
      <c r="AM654" s="27">
        <f t="shared" si="10"/>
        <v>25109</v>
      </c>
      <c r="AN654" s="27">
        <v>0</v>
      </c>
      <c r="AO654" s="27">
        <v>0</v>
      </c>
      <c r="AP654" s="27">
        <v>129876</v>
      </c>
      <c r="AQ654" s="27">
        <v>129876</v>
      </c>
      <c r="AR654" s="27">
        <v>0</v>
      </c>
      <c r="AS654" s="190">
        <v>3805840</v>
      </c>
      <c r="AT654" s="190">
        <v>2044657</v>
      </c>
      <c r="AU654" s="190">
        <v>2044657</v>
      </c>
    </row>
    <row r="655" spans="1:47" x14ac:dyDescent="0.2">
      <c r="A655" s="96" t="s">
        <v>1817</v>
      </c>
      <c r="B655" t="s">
        <v>1792</v>
      </c>
      <c r="C655" t="s">
        <v>1818</v>
      </c>
      <c r="D655" s="78">
        <v>13113</v>
      </c>
      <c r="E655" s="78">
        <v>0</v>
      </c>
      <c r="F655" s="82">
        <v>0</v>
      </c>
      <c r="G655" s="78">
        <v>241856</v>
      </c>
      <c r="H655" s="78">
        <v>98600</v>
      </c>
      <c r="I655" s="78">
        <v>143256</v>
      </c>
      <c r="J655" s="78">
        <v>143256</v>
      </c>
      <c r="K655" s="78">
        <v>0</v>
      </c>
      <c r="L655" s="78">
        <v>993360</v>
      </c>
      <c r="M655" s="78">
        <v>608190</v>
      </c>
      <c r="N655" s="78">
        <v>612000</v>
      </c>
      <c r="O655" s="78">
        <v>381360</v>
      </c>
      <c r="P655" s="78">
        <v>256510</v>
      </c>
      <c r="Q655" s="78">
        <v>0</v>
      </c>
      <c r="R655" s="78">
        <v>0</v>
      </c>
      <c r="S655" s="187">
        <v>143720</v>
      </c>
      <c r="T655" s="187">
        <v>18870</v>
      </c>
      <c r="U655" s="78">
        <v>103347</v>
      </c>
      <c r="V655" s="78">
        <v>50703</v>
      </c>
      <c r="W655" s="78">
        <v>40000</v>
      </c>
      <c r="X655" s="78">
        <v>63347</v>
      </c>
      <c r="Y655" s="78">
        <v>63347</v>
      </c>
      <c r="Z655" s="78">
        <v>0</v>
      </c>
      <c r="AA655" s="78">
        <v>0</v>
      </c>
      <c r="AB655" s="78">
        <v>0</v>
      </c>
      <c r="AC655" s="78">
        <v>0</v>
      </c>
      <c r="AD655" s="78">
        <v>0</v>
      </c>
      <c r="AE655" s="78">
        <v>606380</v>
      </c>
      <c r="AF655" s="78">
        <v>8789</v>
      </c>
      <c r="AG655" s="104">
        <v>0</v>
      </c>
      <c r="AH655" s="104">
        <v>0</v>
      </c>
      <c r="AI655" s="104">
        <v>0</v>
      </c>
      <c r="AJ655" s="104">
        <v>8789</v>
      </c>
      <c r="AK655" s="104">
        <v>0</v>
      </c>
      <c r="AL655" s="104">
        <v>0</v>
      </c>
      <c r="AM655" s="104">
        <f t="shared" si="10"/>
        <v>8789</v>
      </c>
      <c r="AN655" s="104">
        <v>0</v>
      </c>
      <c r="AO655" s="104">
        <v>0</v>
      </c>
      <c r="AP655" s="104">
        <v>40582</v>
      </c>
      <c r="AQ655" s="104">
        <v>40582</v>
      </c>
      <c r="AR655" s="104">
        <v>0</v>
      </c>
      <c r="AS655" s="189">
        <v>1006449</v>
      </c>
      <c r="AT655" s="189">
        <v>478189</v>
      </c>
      <c r="AU655" s="189">
        <v>478189</v>
      </c>
    </row>
    <row r="656" spans="1:47" x14ac:dyDescent="0.2">
      <c r="A656" s="96" t="s">
        <v>1819</v>
      </c>
      <c r="B656" t="s">
        <v>1792</v>
      </c>
      <c r="C656" t="s">
        <v>1820</v>
      </c>
      <c r="D656" s="77">
        <v>13114</v>
      </c>
      <c r="E656" s="77">
        <v>0</v>
      </c>
      <c r="F656" s="77">
        <v>0</v>
      </c>
      <c r="G656" s="77">
        <v>323540</v>
      </c>
      <c r="H656" s="77">
        <v>323540</v>
      </c>
      <c r="I656" s="77">
        <v>0</v>
      </c>
      <c r="J656" s="77">
        <v>0</v>
      </c>
      <c r="K656" s="77">
        <v>0</v>
      </c>
      <c r="L656" s="77">
        <v>1621735</v>
      </c>
      <c r="M656" s="77">
        <v>1071360</v>
      </c>
      <c r="N656" s="77">
        <v>1621735</v>
      </c>
      <c r="O656" s="77">
        <v>0</v>
      </c>
      <c r="P656" s="77">
        <v>193350</v>
      </c>
      <c r="Q656" s="77">
        <v>193350</v>
      </c>
      <c r="R656" s="77">
        <v>0</v>
      </c>
      <c r="S656" s="188">
        <v>110825</v>
      </c>
      <c r="T656" s="188">
        <v>110825</v>
      </c>
      <c r="U656" s="77">
        <v>164632</v>
      </c>
      <c r="V656" s="77">
        <v>89323</v>
      </c>
      <c r="W656" s="77">
        <v>6774</v>
      </c>
      <c r="X656" s="77">
        <v>157858</v>
      </c>
      <c r="Y656" s="77">
        <v>169123</v>
      </c>
      <c r="Z656" s="77">
        <v>16203</v>
      </c>
      <c r="AA656" s="77">
        <v>0</v>
      </c>
      <c r="AB656" s="77">
        <v>0</v>
      </c>
      <c r="AC656" s="188">
        <v>1213</v>
      </c>
      <c r="AD656" s="188">
        <v>0</v>
      </c>
      <c r="AE656" s="77">
        <v>1266400</v>
      </c>
      <c r="AF656" s="77">
        <v>12149</v>
      </c>
      <c r="AG656" s="27">
        <v>0</v>
      </c>
      <c r="AH656" s="27">
        <v>0</v>
      </c>
      <c r="AI656" s="27">
        <v>0</v>
      </c>
      <c r="AJ656" s="27">
        <v>12149</v>
      </c>
      <c r="AK656" s="27">
        <v>0</v>
      </c>
      <c r="AL656" s="27">
        <v>0</v>
      </c>
      <c r="AM656" s="27">
        <f t="shared" si="10"/>
        <v>12149</v>
      </c>
      <c r="AN656" s="27">
        <v>0</v>
      </c>
      <c r="AO656" s="27">
        <v>0</v>
      </c>
      <c r="AP656" s="27">
        <v>53956</v>
      </c>
      <c r="AQ656" s="27">
        <v>53956</v>
      </c>
      <c r="AR656" s="27">
        <v>0</v>
      </c>
      <c r="AS656" s="190">
        <v>1370146</v>
      </c>
      <c r="AT656" s="190">
        <v>639381</v>
      </c>
      <c r="AU656" s="190">
        <v>639381</v>
      </c>
    </row>
    <row r="657" spans="1:47" x14ac:dyDescent="0.2">
      <c r="A657" s="96" t="s">
        <v>1821</v>
      </c>
      <c r="B657" t="s">
        <v>1792</v>
      </c>
      <c r="C657" t="s">
        <v>1822</v>
      </c>
      <c r="D657" s="78">
        <v>13115</v>
      </c>
      <c r="E657" s="78">
        <v>0</v>
      </c>
      <c r="F657" s="82">
        <v>0</v>
      </c>
      <c r="G657" s="78">
        <v>494745</v>
      </c>
      <c r="H657" s="78">
        <v>75000</v>
      </c>
      <c r="I657" s="78">
        <v>419745</v>
      </c>
      <c r="J657" s="78">
        <v>419745</v>
      </c>
      <c r="K657" s="78">
        <v>0</v>
      </c>
      <c r="L657" s="78">
        <v>2369205</v>
      </c>
      <c r="M657" s="78">
        <v>1437020</v>
      </c>
      <c r="N657" s="78">
        <v>2261000</v>
      </c>
      <c r="O657" s="78">
        <v>108205</v>
      </c>
      <c r="P657" s="78">
        <v>572155</v>
      </c>
      <c r="Q657" s="78">
        <v>463950</v>
      </c>
      <c r="R657" s="78">
        <v>0</v>
      </c>
      <c r="S657" s="187">
        <v>359615</v>
      </c>
      <c r="T657" s="187">
        <v>359615</v>
      </c>
      <c r="U657" s="78">
        <v>247119</v>
      </c>
      <c r="V657" s="78">
        <v>119733</v>
      </c>
      <c r="W657" s="78">
        <v>118223</v>
      </c>
      <c r="X657" s="78">
        <v>128896</v>
      </c>
      <c r="Y657" s="78">
        <v>150027</v>
      </c>
      <c r="Z657" s="78">
        <v>38550</v>
      </c>
      <c r="AA657" s="78">
        <v>0</v>
      </c>
      <c r="AB657" s="78">
        <v>0</v>
      </c>
      <c r="AC657" s="187">
        <v>14267</v>
      </c>
      <c r="AD657" s="187">
        <v>0</v>
      </c>
      <c r="AE657" s="78">
        <v>1931000</v>
      </c>
      <c r="AF657" s="78">
        <v>17429</v>
      </c>
      <c r="AG657" s="104">
        <v>0</v>
      </c>
      <c r="AH657" s="104">
        <v>0</v>
      </c>
      <c r="AI657" s="104">
        <v>0</v>
      </c>
      <c r="AJ657" s="104">
        <v>17429</v>
      </c>
      <c r="AK657" s="104">
        <v>0</v>
      </c>
      <c r="AL657" s="104">
        <v>0</v>
      </c>
      <c r="AM657" s="104">
        <f t="shared" si="10"/>
        <v>17429</v>
      </c>
      <c r="AN657" s="104">
        <v>0</v>
      </c>
      <c r="AO657" s="104">
        <v>0</v>
      </c>
      <c r="AP657" s="104">
        <v>82868</v>
      </c>
      <c r="AQ657" s="104">
        <v>82868</v>
      </c>
      <c r="AR657" s="104">
        <v>0</v>
      </c>
      <c r="AS657" s="189">
        <v>2336472</v>
      </c>
      <c r="AT657" s="189">
        <v>1229655</v>
      </c>
      <c r="AU657" s="189">
        <v>1229655</v>
      </c>
    </row>
    <row r="658" spans="1:47" x14ac:dyDescent="0.2">
      <c r="A658" s="96" t="s">
        <v>1823</v>
      </c>
      <c r="B658" t="s">
        <v>1792</v>
      </c>
      <c r="C658" t="s">
        <v>1824</v>
      </c>
      <c r="D658" s="77">
        <v>13116</v>
      </c>
      <c r="E658" s="77">
        <v>0</v>
      </c>
      <c r="F658" s="77">
        <v>0</v>
      </c>
      <c r="G658" s="77">
        <v>290135</v>
      </c>
      <c r="H658" s="77">
        <v>290135</v>
      </c>
      <c r="I658" s="77">
        <v>0</v>
      </c>
      <c r="J658" s="77">
        <v>0</v>
      </c>
      <c r="K658" s="77">
        <v>0</v>
      </c>
      <c r="L658" s="77">
        <v>1487975</v>
      </c>
      <c r="M658" s="77">
        <v>1019820</v>
      </c>
      <c r="N658" s="77">
        <v>1487975</v>
      </c>
      <c r="O658" s="77">
        <v>0</v>
      </c>
      <c r="P658" s="77">
        <v>196390</v>
      </c>
      <c r="Q658" s="77">
        <v>196390</v>
      </c>
      <c r="R658" s="77">
        <v>0</v>
      </c>
      <c r="S658" s="188">
        <v>186095</v>
      </c>
      <c r="T658" s="188">
        <v>186095</v>
      </c>
      <c r="U658" s="77">
        <v>148904</v>
      </c>
      <c r="V658" s="77">
        <v>85040</v>
      </c>
      <c r="W658" s="77">
        <v>148904</v>
      </c>
      <c r="X658" s="77">
        <v>0</v>
      </c>
      <c r="Y658" s="77">
        <v>16248</v>
      </c>
      <c r="Z658" s="77">
        <v>16248</v>
      </c>
      <c r="AA658" s="77">
        <v>0</v>
      </c>
      <c r="AB658" s="188">
        <v>29520</v>
      </c>
      <c r="AC658" s="188">
        <v>29520</v>
      </c>
      <c r="AD658" s="188">
        <v>0</v>
      </c>
      <c r="AE658" s="77">
        <v>1229590</v>
      </c>
      <c r="AF658" s="77">
        <v>10869</v>
      </c>
      <c r="AG658" s="27">
        <v>0</v>
      </c>
      <c r="AH658" s="27">
        <v>0</v>
      </c>
      <c r="AI658" s="27">
        <v>0</v>
      </c>
      <c r="AJ658" s="27">
        <v>10869</v>
      </c>
      <c r="AK658" s="27">
        <v>0</v>
      </c>
      <c r="AL658" s="27">
        <v>0</v>
      </c>
      <c r="AM658" s="27">
        <f t="shared" si="10"/>
        <v>10869</v>
      </c>
      <c r="AN658" s="27">
        <v>0</v>
      </c>
      <c r="AO658" s="27">
        <v>0</v>
      </c>
      <c r="AP658" s="27">
        <v>48543</v>
      </c>
      <c r="AQ658" s="27">
        <v>48543</v>
      </c>
      <c r="AR658" s="27">
        <v>0</v>
      </c>
      <c r="AS658" s="190">
        <v>1200984</v>
      </c>
      <c r="AT658" s="190">
        <v>552237</v>
      </c>
      <c r="AU658" s="190">
        <v>552237</v>
      </c>
    </row>
    <row r="659" spans="1:47" x14ac:dyDescent="0.2">
      <c r="A659" s="96" t="s">
        <v>1825</v>
      </c>
      <c r="B659" t="s">
        <v>1792</v>
      </c>
      <c r="C659" t="s">
        <v>1826</v>
      </c>
      <c r="D659" s="78">
        <v>13117</v>
      </c>
      <c r="E659" s="78">
        <v>0</v>
      </c>
      <c r="F659" s="82">
        <v>0</v>
      </c>
      <c r="G659" s="78">
        <v>381141</v>
      </c>
      <c r="H659" s="78">
        <v>331499</v>
      </c>
      <c r="I659" s="78">
        <v>49642</v>
      </c>
      <c r="J659" s="78">
        <v>49642</v>
      </c>
      <c r="K659" s="78">
        <v>0</v>
      </c>
      <c r="L659" s="78">
        <v>1695625</v>
      </c>
      <c r="M659" s="78">
        <v>1143070</v>
      </c>
      <c r="N659" s="78">
        <v>1555300</v>
      </c>
      <c r="O659" s="78">
        <v>140325</v>
      </c>
      <c r="P659" s="78">
        <v>416095</v>
      </c>
      <c r="Q659" s="78">
        <v>275770</v>
      </c>
      <c r="R659" s="78">
        <v>0</v>
      </c>
      <c r="S659" s="187">
        <v>388825</v>
      </c>
      <c r="T659" s="187">
        <v>388825</v>
      </c>
      <c r="U659" s="78">
        <v>170554</v>
      </c>
      <c r="V659" s="78">
        <v>95161</v>
      </c>
      <c r="W659" s="78">
        <v>20551</v>
      </c>
      <c r="X659" s="78">
        <v>150003</v>
      </c>
      <c r="Y659" s="78">
        <v>172895</v>
      </c>
      <c r="Z659" s="78">
        <v>22892</v>
      </c>
      <c r="AA659" s="78">
        <v>0</v>
      </c>
      <c r="AB659" s="187">
        <v>30916</v>
      </c>
      <c r="AC659" s="187">
        <v>30916</v>
      </c>
      <c r="AD659" s="187">
        <v>0</v>
      </c>
      <c r="AE659" s="78">
        <v>1419590</v>
      </c>
      <c r="AF659" s="78">
        <v>11829</v>
      </c>
      <c r="AG659" s="104">
        <v>0</v>
      </c>
      <c r="AH659" s="104">
        <v>0</v>
      </c>
      <c r="AI659" s="104">
        <v>0</v>
      </c>
      <c r="AJ659" s="104">
        <v>11829</v>
      </c>
      <c r="AK659" s="104">
        <v>0</v>
      </c>
      <c r="AL659" s="104">
        <v>0</v>
      </c>
      <c r="AM659" s="104">
        <f t="shared" si="10"/>
        <v>11829</v>
      </c>
      <c r="AN659" s="104">
        <v>0</v>
      </c>
      <c r="AO659" s="104">
        <v>0</v>
      </c>
      <c r="AP659" s="104">
        <v>63796</v>
      </c>
      <c r="AQ659" s="104">
        <v>63796</v>
      </c>
      <c r="AR659" s="104">
        <v>0</v>
      </c>
      <c r="AS659" s="189">
        <v>1615801</v>
      </c>
      <c r="AT659" s="189">
        <v>770551</v>
      </c>
      <c r="AU659" s="189">
        <v>770551</v>
      </c>
    </row>
    <row r="660" spans="1:47" x14ac:dyDescent="0.2">
      <c r="A660" s="96" t="s">
        <v>1827</v>
      </c>
      <c r="B660" t="s">
        <v>1792</v>
      </c>
      <c r="C660" t="s">
        <v>1828</v>
      </c>
      <c r="D660" s="77">
        <v>13118</v>
      </c>
      <c r="E660" s="77">
        <v>0</v>
      </c>
      <c r="F660" s="77">
        <v>0</v>
      </c>
      <c r="G660" s="77">
        <v>261682</v>
      </c>
      <c r="H660" s="77">
        <v>261682</v>
      </c>
      <c r="I660" s="77">
        <v>0</v>
      </c>
      <c r="J660" s="77">
        <v>0</v>
      </c>
      <c r="K660" s="77">
        <v>0</v>
      </c>
      <c r="L660" s="77">
        <v>993515</v>
      </c>
      <c r="M660" s="77">
        <v>663860</v>
      </c>
      <c r="N660" s="77">
        <v>993515</v>
      </c>
      <c r="O660" s="77">
        <v>0</v>
      </c>
      <c r="P660" s="77">
        <v>235940</v>
      </c>
      <c r="Q660" s="77">
        <v>235940</v>
      </c>
      <c r="R660" s="77">
        <v>0</v>
      </c>
      <c r="S660" s="188">
        <v>176625</v>
      </c>
      <c r="T660" s="188">
        <v>176625</v>
      </c>
      <c r="U660" s="77">
        <v>100015</v>
      </c>
      <c r="V660" s="77">
        <v>55168</v>
      </c>
      <c r="W660" s="77">
        <v>100015</v>
      </c>
      <c r="X660" s="77">
        <v>0</v>
      </c>
      <c r="Y660" s="77">
        <v>19570</v>
      </c>
      <c r="Z660" s="77">
        <v>19570</v>
      </c>
      <c r="AA660" s="77">
        <v>0</v>
      </c>
      <c r="AB660" s="188">
        <v>7559</v>
      </c>
      <c r="AC660" s="188">
        <v>11423</v>
      </c>
      <c r="AD660" s="188">
        <v>0</v>
      </c>
      <c r="AE660" s="77">
        <v>900770</v>
      </c>
      <c r="AF660" s="77">
        <v>7989</v>
      </c>
      <c r="AG660" s="27">
        <v>0</v>
      </c>
      <c r="AH660" s="27">
        <v>0</v>
      </c>
      <c r="AI660" s="27">
        <v>0</v>
      </c>
      <c r="AJ660" s="27">
        <v>7989</v>
      </c>
      <c r="AK660" s="27">
        <v>0</v>
      </c>
      <c r="AL660" s="27">
        <v>0</v>
      </c>
      <c r="AM660" s="27">
        <f t="shared" si="10"/>
        <v>7989</v>
      </c>
      <c r="AN660" s="27">
        <v>0</v>
      </c>
      <c r="AO660" s="27">
        <v>0</v>
      </c>
      <c r="AP660" s="27">
        <v>43745</v>
      </c>
      <c r="AQ660" s="27">
        <v>43745</v>
      </c>
      <c r="AR660" s="27">
        <v>0</v>
      </c>
      <c r="AS660" s="190">
        <v>1043796</v>
      </c>
      <c r="AT660" s="190">
        <v>467335</v>
      </c>
      <c r="AU660" s="190">
        <v>467335</v>
      </c>
    </row>
    <row r="661" spans="1:47" x14ac:dyDescent="0.2">
      <c r="A661" s="96" t="s">
        <v>1829</v>
      </c>
      <c r="B661" t="s">
        <v>1792</v>
      </c>
      <c r="C661" t="s">
        <v>1830</v>
      </c>
      <c r="D661" s="78">
        <v>13119</v>
      </c>
      <c r="E661" s="78">
        <v>3632</v>
      </c>
      <c r="F661" s="82">
        <v>0</v>
      </c>
      <c r="G661" s="78">
        <v>555797</v>
      </c>
      <c r="H661" s="78">
        <v>493297</v>
      </c>
      <c r="I661" s="78">
        <v>62500</v>
      </c>
      <c r="J661" s="78">
        <v>62500</v>
      </c>
      <c r="K661" s="78">
        <v>0</v>
      </c>
      <c r="L661" s="78">
        <v>2720200</v>
      </c>
      <c r="M661" s="78">
        <v>1835970</v>
      </c>
      <c r="N661" s="78">
        <v>2720200</v>
      </c>
      <c r="O661" s="78">
        <v>0</v>
      </c>
      <c r="P661" s="78">
        <v>436760</v>
      </c>
      <c r="Q661" s="78">
        <v>436760</v>
      </c>
      <c r="R661" s="78">
        <v>0</v>
      </c>
      <c r="S661" s="187">
        <v>159350</v>
      </c>
      <c r="T661" s="187">
        <v>159350</v>
      </c>
      <c r="U661" s="78">
        <v>272993</v>
      </c>
      <c r="V661" s="78">
        <v>152726</v>
      </c>
      <c r="W661" s="78">
        <v>122733</v>
      </c>
      <c r="X661" s="78">
        <v>150260</v>
      </c>
      <c r="Y661" s="78">
        <v>186455</v>
      </c>
      <c r="Z661" s="78">
        <v>36195</v>
      </c>
      <c r="AA661" s="78">
        <v>0</v>
      </c>
      <c r="AB661" s="78">
        <v>0</v>
      </c>
      <c r="AC661" s="78">
        <v>0</v>
      </c>
      <c r="AD661" s="78">
        <v>0</v>
      </c>
      <c r="AE661" s="78">
        <v>2298330</v>
      </c>
      <c r="AF661" s="78">
        <v>16970</v>
      </c>
      <c r="AG661" s="104">
        <v>16970</v>
      </c>
      <c r="AH661" s="104">
        <v>7106</v>
      </c>
      <c r="AI661" s="104">
        <v>9864</v>
      </c>
      <c r="AJ661" s="104">
        <v>0</v>
      </c>
      <c r="AK661" s="104">
        <v>0</v>
      </c>
      <c r="AL661" s="104">
        <v>0</v>
      </c>
      <c r="AM661" s="104">
        <f t="shared" si="10"/>
        <v>0</v>
      </c>
      <c r="AN661" s="189">
        <v>9864</v>
      </c>
      <c r="AO661" s="104">
        <v>0</v>
      </c>
      <c r="AP661" s="104">
        <v>92964</v>
      </c>
      <c r="AQ661" s="104">
        <v>92964</v>
      </c>
      <c r="AR661" s="104">
        <v>0</v>
      </c>
      <c r="AS661" s="189">
        <v>2469751</v>
      </c>
      <c r="AT661" s="189">
        <v>1235196</v>
      </c>
      <c r="AU661" s="189">
        <v>1235196</v>
      </c>
    </row>
    <row r="662" spans="1:47" x14ac:dyDescent="0.2">
      <c r="A662" s="96" t="s">
        <v>1831</v>
      </c>
      <c r="B662" t="s">
        <v>1792</v>
      </c>
      <c r="C662" t="s">
        <v>1832</v>
      </c>
      <c r="D662" s="77">
        <v>13120</v>
      </c>
      <c r="E662" s="77">
        <v>0</v>
      </c>
      <c r="F662" s="77">
        <v>0</v>
      </c>
      <c r="G662" s="77">
        <v>695796</v>
      </c>
      <c r="H662" s="77">
        <v>193907</v>
      </c>
      <c r="I662" s="77">
        <v>501889</v>
      </c>
      <c r="J662" s="77">
        <v>501889</v>
      </c>
      <c r="K662" s="77">
        <v>0</v>
      </c>
      <c r="L662" s="77">
        <v>3089760</v>
      </c>
      <c r="M662" s="77">
        <v>1957620</v>
      </c>
      <c r="N662" s="77">
        <v>2700000</v>
      </c>
      <c r="O662" s="77">
        <v>389760</v>
      </c>
      <c r="P662" s="77">
        <v>868120</v>
      </c>
      <c r="Q662" s="77">
        <v>478360</v>
      </c>
      <c r="R662" s="77">
        <v>0</v>
      </c>
      <c r="S662" s="188">
        <v>815820</v>
      </c>
      <c r="T662" s="188">
        <v>815820</v>
      </c>
      <c r="U662" s="77">
        <v>316533</v>
      </c>
      <c r="V662" s="77">
        <v>162645</v>
      </c>
      <c r="W662" s="77">
        <v>316533</v>
      </c>
      <c r="X662" s="77">
        <v>0</v>
      </c>
      <c r="Y662" s="77">
        <v>39688</v>
      </c>
      <c r="Z662" s="77">
        <v>39688</v>
      </c>
      <c r="AA662" s="77">
        <v>0</v>
      </c>
      <c r="AB662" s="77">
        <v>0</v>
      </c>
      <c r="AC662" s="188">
        <v>63029</v>
      </c>
      <c r="AD662" s="188">
        <v>0</v>
      </c>
      <c r="AE662" s="77">
        <v>2438930</v>
      </c>
      <c r="AF662" s="77">
        <v>20309</v>
      </c>
      <c r="AG662" s="27">
        <v>0</v>
      </c>
      <c r="AH662" s="27">
        <v>0</v>
      </c>
      <c r="AI662" s="27">
        <v>0</v>
      </c>
      <c r="AJ662" s="27">
        <v>20309</v>
      </c>
      <c r="AK662" s="27">
        <v>0</v>
      </c>
      <c r="AL662" s="27">
        <v>0</v>
      </c>
      <c r="AM662" s="27">
        <f t="shared" si="10"/>
        <v>20309</v>
      </c>
      <c r="AN662" s="27">
        <v>0</v>
      </c>
      <c r="AO662" s="27">
        <v>0</v>
      </c>
      <c r="AP662" s="27">
        <v>116644</v>
      </c>
      <c r="AQ662" s="27">
        <v>0</v>
      </c>
      <c r="AR662" s="190">
        <v>116644</v>
      </c>
      <c r="AS662" s="190">
        <v>3237624</v>
      </c>
      <c r="AT662" s="190">
        <v>1686197</v>
      </c>
      <c r="AU662" s="190">
        <v>1686197</v>
      </c>
    </row>
    <row r="663" spans="1:47" x14ac:dyDescent="0.2">
      <c r="A663" s="96" t="s">
        <v>1833</v>
      </c>
      <c r="B663" t="s">
        <v>1792</v>
      </c>
      <c r="C663" t="s">
        <v>1834</v>
      </c>
      <c r="D663" s="78">
        <v>13121</v>
      </c>
      <c r="E663" s="78">
        <v>0</v>
      </c>
      <c r="F663" s="82">
        <v>0</v>
      </c>
      <c r="G663" s="78">
        <v>682036</v>
      </c>
      <c r="H663" s="78">
        <v>250000</v>
      </c>
      <c r="I663" s="78">
        <v>432036</v>
      </c>
      <c r="J663" s="78">
        <v>386029</v>
      </c>
      <c r="K663" s="187">
        <v>46007</v>
      </c>
      <c r="L663" s="78">
        <v>3339620</v>
      </c>
      <c r="M663" s="78">
        <v>2323360</v>
      </c>
      <c r="N663" s="78">
        <v>3160000</v>
      </c>
      <c r="O663" s="78">
        <v>179620</v>
      </c>
      <c r="P663" s="78">
        <v>702090</v>
      </c>
      <c r="Q663" s="78">
        <v>522470</v>
      </c>
      <c r="R663" s="78">
        <v>0</v>
      </c>
      <c r="S663" s="187">
        <v>765540</v>
      </c>
      <c r="T663" s="187">
        <v>765540</v>
      </c>
      <c r="U663" s="78">
        <v>330126</v>
      </c>
      <c r="V663" s="78">
        <v>192450</v>
      </c>
      <c r="W663" s="78">
        <v>234259</v>
      </c>
      <c r="X663" s="78">
        <v>95867</v>
      </c>
      <c r="Y663" s="78">
        <v>138783</v>
      </c>
      <c r="Z663" s="78">
        <v>42916</v>
      </c>
      <c r="AA663" s="78">
        <v>0</v>
      </c>
      <c r="AB663" s="187">
        <v>52048</v>
      </c>
      <c r="AC663" s="187">
        <v>52048</v>
      </c>
      <c r="AD663" s="187">
        <v>0</v>
      </c>
      <c r="AE663" s="78">
        <v>2864030</v>
      </c>
      <c r="AF663" s="78">
        <v>19349</v>
      </c>
      <c r="AG663" s="104">
        <v>0</v>
      </c>
      <c r="AH663" s="104">
        <v>0</v>
      </c>
      <c r="AI663" s="104">
        <v>0</v>
      </c>
      <c r="AJ663" s="104">
        <v>19349</v>
      </c>
      <c r="AK663" s="104">
        <v>0</v>
      </c>
      <c r="AL663" s="104">
        <v>0</v>
      </c>
      <c r="AM663" s="104">
        <f t="shared" si="10"/>
        <v>19349</v>
      </c>
      <c r="AN663" s="104">
        <v>0</v>
      </c>
      <c r="AO663" s="104">
        <v>0</v>
      </c>
      <c r="AP663" s="104">
        <v>114078</v>
      </c>
      <c r="AQ663" s="104">
        <v>0</v>
      </c>
      <c r="AR663" s="189">
        <v>114078</v>
      </c>
      <c r="AS663" s="189">
        <v>3040779</v>
      </c>
      <c r="AT663" s="189">
        <v>1537779</v>
      </c>
      <c r="AU663" s="189">
        <v>1537779</v>
      </c>
    </row>
    <row r="664" spans="1:47" x14ac:dyDescent="0.2">
      <c r="A664" s="96" t="s">
        <v>1835</v>
      </c>
      <c r="B664" t="s">
        <v>1792</v>
      </c>
      <c r="C664" t="s">
        <v>1836</v>
      </c>
      <c r="D664" s="77">
        <v>13122</v>
      </c>
      <c r="E664" s="77">
        <v>0</v>
      </c>
      <c r="F664" s="77">
        <v>0</v>
      </c>
      <c r="G664" s="77">
        <v>495936</v>
      </c>
      <c r="H664" s="77">
        <v>495936</v>
      </c>
      <c r="I664" s="77">
        <v>0</v>
      </c>
      <c r="J664" s="77">
        <v>0</v>
      </c>
      <c r="K664" s="77">
        <v>0</v>
      </c>
      <c r="L664" s="77">
        <v>2156925</v>
      </c>
      <c r="M664" s="77">
        <v>1469090</v>
      </c>
      <c r="N664" s="77">
        <v>1594000</v>
      </c>
      <c r="O664" s="77">
        <v>562925</v>
      </c>
      <c r="P664" s="77">
        <v>791555</v>
      </c>
      <c r="Q664" s="77">
        <v>228630</v>
      </c>
      <c r="R664" s="77">
        <v>0</v>
      </c>
      <c r="S664" s="77">
        <v>0</v>
      </c>
      <c r="T664" s="77">
        <v>0</v>
      </c>
      <c r="U664" s="77">
        <v>215265</v>
      </c>
      <c r="V664" s="77">
        <v>121671</v>
      </c>
      <c r="W664" s="77">
        <v>94976</v>
      </c>
      <c r="X664" s="77">
        <v>120289</v>
      </c>
      <c r="Y664" s="77">
        <v>139138</v>
      </c>
      <c r="Z664" s="77">
        <v>18849</v>
      </c>
      <c r="AA664" s="77">
        <v>0</v>
      </c>
      <c r="AB664" s="77">
        <v>0</v>
      </c>
      <c r="AC664" s="77">
        <v>0</v>
      </c>
      <c r="AD664" s="77">
        <v>0</v>
      </c>
      <c r="AE664" s="77">
        <v>1760390</v>
      </c>
      <c r="AF664" s="77">
        <v>13749</v>
      </c>
      <c r="AG664" s="27">
        <v>0</v>
      </c>
      <c r="AH664" s="27">
        <v>0</v>
      </c>
      <c r="AI664" s="27">
        <v>0</v>
      </c>
      <c r="AJ664" s="27">
        <v>13749</v>
      </c>
      <c r="AK664" s="27">
        <v>0</v>
      </c>
      <c r="AL664" s="27">
        <v>0</v>
      </c>
      <c r="AM664" s="27">
        <f t="shared" si="10"/>
        <v>13749</v>
      </c>
      <c r="AN664" s="27">
        <v>0</v>
      </c>
      <c r="AO664" s="27">
        <v>0</v>
      </c>
      <c r="AP664" s="27">
        <v>83001</v>
      </c>
      <c r="AQ664" s="27">
        <v>0</v>
      </c>
      <c r="AR664" s="190">
        <v>83001</v>
      </c>
      <c r="AS664" s="190">
        <v>2132233</v>
      </c>
      <c r="AT664" s="190">
        <v>1026665</v>
      </c>
      <c r="AU664" s="190">
        <v>1026665</v>
      </c>
    </row>
    <row r="665" spans="1:47" x14ac:dyDescent="0.2">
      <c r="A665" s="96" t="s">
        <v>1837</v>
      </c>
      <c r="B665" t="s">
        <v>1792</v>
      </c>
      <c r="C665" t="s">
        <v>1838</v>
      </c>
      <c r="D665" s="78">
        <v>13123</v>
      </c>
      <c r="E665" s="78">
        <v>0</v>
      </c>
      <c r="F665" s="82">
        <v>0</v>
      </c>
      <c r="G665" s="78">
        <v>686623</v>
      </c>
      <c r="H665" s="78">
        <v>686623</v>
      </c>
      <c r="I665" s="78">
        <v>0</v>
      </c>
      <c r="J665" s="78">
        <v>0</v>
      </c>
      <c r="K665" s="78">
        <v>0</v>
      </c>
      <c r="L665" s="78">
        <v>3030980</v>
      </c>
      <c r="M665" s="78">
        <v>2000000</v>
      </c>
      <c r="N665" s="78">
        <v>3030980</v>
      </c>
      <c r="O665" s="78">
        <v>0</v>
      </c>
      <c r="P665" s="78">
        <v>413040</v>
      </c>
      <c r="Q665" s="78">
        <v>413040</v>
      </c>
      <c r="R665" s="78">
        <v>0</v>
      </c>
      <c r="S665" s="187">
        <v>835450</v>
      </c>
      <c r="T665" s="187">
        <v>835450</v>
      </c>
      <c r="U665" s="78">
        <v>305527</v>
      </c>
      <c r="V665" s="78">
        <v>165688</v>
      </c>
      <c r="W665" s="78">
        <v>52497</v>
      </c>
      <c r="X665" s="78">
        <v>253030</v>
      </c>
      <c r="Y665" s="78">
        <v>61160</v>
      </c>
      <c r="Z665" s="78">
        <v>34175</v>
      </c>
      <c r="AA665" s="78">
        <v>0</v>
      </c>
      <c r="AB665" s="187">
        <v>83038</v>
      </c>
      <c r="AC665" s="187">
        <v>62014</v>
      </c>
      <c r="AD665" s="187">
        <v>0</v>
      </c>
      <c r="AE665" s="78">
        <v>2500440</v>
      </c>
      <c r="AF665" s="78">
        <v>18549</v>
      </c>
      <c r="AG665" s="104">
        <v>0</v>
      </c>
      <c r="AH665" s="104">
        <v>0</v>
      </c>
      <c r="AI665" s="104">
        <v>0</v>
      </c>
      <c r="AJ665" s="104">
        <v>18549</v>
      </c>
      <c r="AK665" s="104">
        <v>0</v>
      </c>
      <c r="AL665" s="104">
        <v>0</v>
      </c>
      <c r="AM665" s="104">
        <f t="shared" si="10"/>
        <v>18549</v>
      </c>
      <c r="AN665" s="104">
        <v>0</v>
      </c>
      <c r="AO665" s="104">
        <v>0</v>
      </c>
      <c r="AP665" s="104">
        <v>114880</v>
      </c>
      <c r="AQ665" s="104">
        <v>114880</v>
      </c>
      <c r="AR665" s="104">
        <v>0</v>
      </c>
      <c r="AS665" s="189">
        <v>3083294</v>
      </c>
      <c r="AT665" s="189">
        <v>1554821</v>
      </c>
      <c r="AU665" s="189">
        <v>1554821</v>
      </c>
    </row>
    <row r="666" spans="1:47" x14ac:dyDescent="0.2">
      <c r="A666" s="96" t="s">
        <v>1839</v>
      </c>
      <c r="B666" t="s">
        <v>1792</v>
      </c>
      <c r="C666" t="s">
        <v>1840</v>
      </c>
      <c r="D666" s="77">
        <v>13201</v>
      </c>
      <c r="E666" s="77">
        <v>0</v>
      </c>
      <c r="F666" s="77">
        <v>0</v>
      </c>
      <c r="G666" s="77">
        <v>877033</v>
      </c>
      <c r="H666" s="77">
        <v>877033</v>
      </c>
      <c r="I666" s="77">
        <v>0</v>
      </c>
      <c r="J666" s="77">
        <v>0</v>
      </c>
      <c r="K666" s="77">
        <v>0</v>
      </c>
      <c r="L666" s="77">
        <v>2282340</v>
      </c>
      <c r="M666" s="77">
        <v>1478520</v>
      </c>
      <c r="N666" s="77">
        <v>2282340</v>
      </c>
      <c r="O666" s="77">
        <v>0</v>
      </c>
      <c r="P666" s="77">
        <v>111450</v>
      </c>
      <c r="Q666" s="77">
        <v>111450</v>
      </c>
      <c r="R666" s="77">
        <v>0</v>
      </c>
      <c r="S666" s="188">
        <v>1334920</v>
      </c>
      <c r="T666" s="188">
        <v>1334920</v>
      </c>
      <c r="U666" s="77">
        <v>230472</v>
      </c>
      <c r="V666" s="77">
        <v>122280</v>
      </c>
      <c r="W666" s="77">
        <v>195000</v>
      </c>
      <c r="X666" s="77">
        <v>35472</v>
      </c>
      <c r="Y666" s="77">
        <v>44465</v>
      </c>
      <c r="Z666" s="77">
        <v>8993</v>
      </c>
      <c r="AA666" s="77">
        <v>0</v>
      </c>
      <c r="AB666" s="188">
        <v>78227</v>
      </c>
      <c r="AC666" s="188">
        <v>78227</v>
      </c>
      <c r="AD666" s="188">
        <v>0</v>
      </c>
      <c r="AE666" s="77">
        <v>1820100</v>
      </c>
      <c r="AF666" s="77">
        <v>16949</v>
      </c>
      <c r="AG666" s="27">
        <v>0</v>
      </c>
      <c r="AH666" s="27">
        <v>0</v>
      </c>
      <c r="AI666" s="27">
        <v>0</v>
      </c>
      <c r="AJ666" s="27">
        <v>16949</v>
      </c>
      <c r="AK666" s="27">
        <v>0</v>
      </c>
      <c r="AL666" s="27">
        <v>0</v>
      </c>
      <c r="AM666" s="27">
        <f t="shared" si="10"/>
        <v>16949</v>
      </c>
      <c r="AN666" s="27">
        <v>0</v>
      </c>
      <c r="AO666" s="27">
        <v>0</v>
      </c>
      <c r="AP666" s="27">
        <v>148315</v>
      </c>
      <c r="AQ666" s="27">
        <v>148315</v>
      </c>
      <c r="AR666" s="27">
        <v>0</v>
      </c>
      <c r="AS666" s="190">
        <v>3863042</v>
      </c>
      <c r="AT666" s="190">
        <v>1741336</v>
      </c>
      <c r="AU666" s="190">
        <v>1741336</v>
      </c>
    </row>
    <row r="667" spans="1:47" x14ac:dyDescent="0.2">
      <c r="A667" s="96" t="s">
        <v>1841</v>
      </c>
      <c r="B667" t="s">
        <v>1792</v>
      </c>
      <c r="C667" t="s">
        <v>1842</v>
      </c>
      <c r="D667" s="78">
        <v>13202</v>
      </c>
      <c r="E667" s="78">
        <v>4088</v>
      </c>
      <c r="F667" s="82">
        <v>0</v>
      </c>
      <c r="G667" s="78">
        <v>218765</v>
      </c>
      <c r="H667" s="78">
        <v>179477</v>
      </c>
      <c r="I667" s="78">
        <v>39288</v>
      </c>
      <c r="J667" s="78">
        <v>39288</v>
      </c>
      <c r="K667" s="78">
        <v>0</v>
      </c>
      <c r="L667" s="78">
        <v>798195</v>
      </c>
      <c r="M667" s="78">
        <v>523400</v>
      </c>
      <c r="N667" s="78">
        <v>798195</v>
      </c>
      <c r="O667" s="78">
        <v>0</v>
      </c>
      <c r="P667" s="78">
        <v>116100</v>
      </c>
      <c r="Q667" s="78">
        <v>116100</v>
      </c>
      <c r="R667" s="78">
        <v>0</v>
      </c>
      <c r="S667" s="187">
        <v>103555</v>
      </c>
      <c r="T667" s="187">
        <v>103555</v>
      </c>
      <c r="U667" s="78">
        <v>80760</v>
      </c>
      <c r="V667" s="78">
        <v>43428</v>
      </c>
      <c r="W667" s="78">
        <v>4126</v>
      </c>
      <c r="X667" s="78">
        <v>76634</v>
      </c>
      <c r="Y667" s="78">
        <v>86266</v>
      </c>
      <c r="Z667" s="78">
        <v>9632</v>
      </c>
      <c r="AA667" s="78">
        <v>0</v>
      </c>
      <c r="AB667" s="187">
        <v>1209</v>
      </c>
      <c r="AC667" s="187">
        <v>1209</v>
      </c>
      <c r="AD667" s="187">
        <v>0</v>
      </c>
      <c r="AE667" s="78">
        <v>648770</v>
      </c>
      <c r="AF667" s="78">
        <v>7349</v>
      </c>
      <c r="AG667" s="104">
        <v>0</v>
      </c>
      <c r="AH667" s="104">
        <v>0</v>
      </c>
      <c r="AI667" s="104">
        <v>0</v>
      </c>
      <c r="AJ667" s="104">
        <v>7349</v>
      </c>
      <c r="AK667" s="104">
        <v>0</v>
      </c>
      <c r="AL667" s="104">
        <v>0</v>
      </c>
      <c r="AM667" s="104">
        <f t="shared" si="10"/>
        <v>7349</v>
      </c>
      <c r="AN667" s="104">
        <v>0</v>
      </c>
      <c r="AO667" s="104">
        <v>0</v>
      </c>
      <c r="AP667" s="104">
        <v>36402</v>
      </c>
      <c r="AQ667" s="104">
        <v>36402</v>
      </c>
      <c r="AR667" s="104">
        <v>0</v>
      </c>
      <c r="AS667" s="189">
        <v>953126</v>
      </c>
      <c r="AT667" s="189">
        <v>476865</v>
      </c>
      <c r="AU667" s="189">
        <v>476865</v>
      </c>
    </row>
    <row r="668" spans="1:47" x14ac:dyDescent="0.2">
      <c r="A668" s="96" t="s">
        <v>1843</v>
      </c>
      <c r="B668" t="s">
        <v>1792</v>
      </c>
      <c r="C668" t="s">
        <v>1844</v>
      </c>
      <c r="D668" s="77">
        <v>13203</v>
      </c>
      <c r="E668" s="77">
        <v>0</v>
      </c>
      <c r="F668" s="77">
        <v>0</v>
      </c>
      <c r="G668" s="77">
        <v>160800</v>
      </c>
      <c r="H668" s="77">
        <v>160800</v>
      </c>
      <c r="I668" s="77">
        <v>0</v>
      </c>
      <c r="J668" s="77">
        <v>0</v>
      </c>
      <c r="K668" s="77">
        <v>0</v>
      </c>
      <c r="L668" s="77">
        <v>569695</v>
      </c>
      <c r="M668" s="77">
        <v>337080</v>
      </c>
      <c r="N668" s="77">
        <v>510000</v>
      </c>
      <c r="O668" s="77">
        <v>59695</v>
      </c>
      <c r="P668" s="77">
        <v>75560</v>
      </c>
      <c r="Q668" s="77">
        <v>57340</v>
      </c>
      <c r="R668" s="77">
        <v>0</v>
      </c>
      <c r="S668" s="188">
        <v>123530</v>
      </c>
      <c r="T668" s="188">
        <v>82055</v>
      </c>
      <c r="U668" s="77">
        <v>59795</v>
      </c>
      <c r="V668" s="77">
        <v>28073</v>
      </c>
      <c r="W668" s="77">
        <v>31139</v>
      </c>
      <c r="X668" s="77">
        <v>28656</v>
      </c>
      <c r="Y668" s="77">
        <v>31288</v>
      </c>
      <c r="Z668" s="77">
        <v>4747</v>
      </c>
      <c r="AA668" s="77">
        <v>0</v>
      </c>
      <c r="AB668" s="77">
        <v>0</v>
      </c>
      <c r="AC668" s="188">
        <v>4585</v>
      </c>
      <c r="AD668" s="188">
        <v>0</v>
      </c>
      <c r="AE668" s="77">
        <v>401210</v>
      </c>
      <c r="AF668" s="77">
        <v>6389</v>
      </c>
      <c r="AG668" s="27">
        <v>0</v>
      </c>
      <c r="AH668" s="27">
        <v>0</v>
      </c>
      <c r="AI668" s="27">
        <v>0</v>
      </c>
      <c r="AJ668" s="27">
        <v>6389</v>
      </c>
      <c r="AK668" s="27">
        <v>0</v>
      </c>
      <c r="AL668" s="27">
        <v>0</v>
      </c>
      <c r="AM668" s="27">
        <f t="shared" si="10"/>
        <v>6389</v>
      </c>
      <c r="AN668" s="27">
        <v>0</v>
      </c>
      <c r="AO668" s="27">
        <v>0</v>
      </c>
      <c r="AP668" s="27">
        <v>27288</v>
      </c>
      <c r="AQ668" s="27">
        <v>0</v>
      </c>
      <c r="AR668" s="190">
        <v>27288</v>
      </c>
      <c r="AS668" s="190">
        <v>715161</v>
      </c>
      <c r="AT668" s="190">
        <v>346775</v>
      </c>
      <c r="AU668" s="190">
        <v>346775</v>
      </c>
    </row>
    <row r="669" spans="1:47" x14ac:dyDescent="0.2">
      <c r="A669" s="96" t="s">
        <v>1845</v>
      </c>
      <c r="B669" t="s">
        <v>1792</v>
      </c>
      <c r="C669" t="s">
        <v>1846</v>
      </c>
      <c r="D669" s="78">
        <v>13204</v>
      </c>
      <c r="E669" s="78">
        <v>0</v>
      </c>
      <c r="F669" s="82">
        <v>0</v>
      </c>
      <c r="G669" s="78">
        <v>241753</v>
      </c>
      <c r="H669" s="78">
        <v>121736</v>
      </c>
      <c r="I669" s="78">
        <v>120017</v>
      </c>
      <c r="J669" s="78">
        <v>120017</v>
      </c>
      <c r="K669" s="78">
        <v>0</v>
      </c>
      <c r="L669" s="78">
        <v>741825</v>
      </c>
      <c r="M669" s="78">
        <v>449910</v>
      </c>
      <c r="N669" s="78">
        <v>741825</v>
      </c>
      <c r="O669" s="78">
        <v>0</v>
      </c>
      <c r="P669" s="78">
        <v>66550</v>
      </c>
      <c r="Q669" s="78">
        <v>66550</v>
      </c>
      <c r="R669" s="78">
        <v>0</v>
      </c>
      <c r="S669" s="187">
        <v>116455</v>
      </c>
      <c r="T669" s="187">
        <v>116455</v>
      </c>
      <c r="U669" s="78">
        <v>77061</v>
      </c>
      <c r="V669" s="78">
        <v>37416</v>
      </c>
      <c r="W669" s="78">
        <v>77061</v>
      </c>
      <c r="X669" s="78">
        <v>0</v>
      </c>
      <c r="Y669" s="78">
        <v>5477</v>
      </c>
      <c r="Z669" s="78">
        <v>5477</v>
      </c>
      <c r="AA669" s="78">
        <v>0</v>
      </c>
      <c r="AB669" s="187">
        <v>4637</v>
      </c>
      <c r="AC669" s="187">
        <v>4637</v>
      </c>
      <c r="AD669" s="187">
        <v>0</v>
      </c>
      <c r="AE669" s="78">
        <v>538760</v>
      </c>
      <c r="AF669" s="78">
        <v>7349</v>
      </c>
      <c r="AG669" s="104">
        <v>0</v>
      </c>
      <c r="AH669" s="104">
        <v>0</v>
      </c>
      <c r="AI669" s="104">
        <v>0</v>
      </c>
      <c r="AJ669" s="104">
        <v>7349</v>
      </c>
      <c r="AK669" s="104">
        <v>0</v>
      </c>
      <c r="AL669" s="104">
        <v>0</v>
      </c>
      <c r="AM669" s="104">
        <f t="shared" si="10"/>
        <v>7349</v>
      </c>
      <c r="AN669" s="104">
        <v>0</v>
      </c>
      <c r="AO669" s="104">
        <v>0</v>
      </c>
      <c r="AP669" s="104">
        <v>39162</v>
      </c>
      <c r="AQ669" s="104">
        <v>0</v>
      </c>
      <c r="AR669" s="189">
        <v>39162</v>
      </c>
      <c r="AS669" s="189">
        <v>1029147</v>
      </c>
      <c r="AT669" s="189">
        <v>518183</v>
      </c>
      <c r="AU669" s="189">
        <v>518183</v>
      </c>
    </row>
    <row r="670" spans="1:47" x14ac:dyDescent="0.2">
      <c r="A670" s="96" t="s">
        <v>1847</v>
      </c>
      <c r="B670" t="s">
        <v>1792</v>
      </c>
      <c r="C670" t="s">
        <v>1848</v>
      </c>
      <c r="D670" s="77">
        <v>13205</v>
      </c>
      <c r="E670" s="77">
        <v>0</v>
      </c>
      <c r="F670" s="77">
        <v>0</v>
      </c>
      <c r="G670" s="77">
        <v>247025</v>
      </c>
      <c r="H670" s="77">
        <v>0</v>
      </c>
      <c r="I670" s="77">
        <v>247025</v>
      </c>
      <c r="J670" s="77">
        <v>247025</v>
      </c>
      <c r="K670" s="77">
        <v>0</v>
      </c>
      <c r="L670" s="77">
        <v>572285</v>
      </c>
      <c r="M670" s="77">
        <v>384460</v>
      </c>
      <c r="N670" s="77">
        <v>527000</v>
      </c>
      <c r="O670" s="77">
        <v>45285</v>
      </c>
      <c r="P670" s="77">
        <v>151315</v>
      </c>
      <c r="Q670" s="77">
        <v>106030</v>
      </c>
      <c r="R670" s="77">
        <v>0</v>
      </c>
      <c r="S670" s="188">
        <v>177215</v>
      </c>
      <c r="T670" s="188">
        <v>177215</v>
      </c>
      <c r="U670" s="77">
        <v>57111</v>
      </c>
      <c r="V670" s="77">
        <v>31785</v>
      </c>
      <c r="W670" s="77">
        <v>6126</v>
      </c>
      <c r="X670" s="77">
        <v>50985</v>
      </c>
      <c r="Y670" s="77">
        <v>59768</v>
      </c>
      <c r="Z670" s="77">
        <v>8783</v>
      </c>
      <c r="AA670" s="77">
        <v>0</v>
      </c>
      <c r="AB670" s="77">
        <v>0</v>
      </c>
      <c r="AC670" s="188">
        <v>14678</v>
      </c>
      <c r="AD670" s="188">
        <v>0</v>
      </c>
      <c r="AE670" s="77">
        <v>490520</v>
      </c>
      <c r="AF670" s="77">
        <v>5749</v>
      </c>
      <c r="AG670" s="27">
        <v>0</v>
      </c>
      <c r="AH670" s="27">
        <v>0</v>
      </c>
      <c r="AI670" s="27">
        <v>0</v>
      </c>
      <c r="AJ670" s="27">
        <v>5749</v>
      </c>
      <c r="AK670" s="27">
        <v>0</v>
      </c>
      <c r="AL670" s="27">
        <v>0</v>
      </c>
      <c r="AM670" s="27">
        <f t="shared" si="10"/>
        <v>5749</v>
      </c>
      <c r="AN670" s="27">
        <v>0</v>
      </c>
      <c r="AO670" s="27">
        <v>0</v>
      </c>
      <c r="AP670" s="27">
        <v>41798</v>
      </c>
      <c r="AQ670" s="27">
        <v>41798</v>
      </c>
      <c r="AR670" s="27">
        <v>0</v>
      </c>
      <c r="AS670" s="190">
        <v>1046112</v>
      </c>
      <c r="AT670" s="190">
        <v>423202</v>
      </c>
      <c r="AU670" s="190">
        <v>423202</v>
      </c>
    </row>
    <row r="671" spans="1:47" x14ac:dyDescent="0.2">
      <c r="A671" s="96" t="s">
        <v>1849</v>
      </c>
      <c r="B671" t="s">
        <v>1792</v>
      </c>
      <c r="C671" t="s">
        <v>1850</v>
      </c>
      <c r="D671" s="78">
        <v>13206</v>
      </c>
      <c r="E671" s="78">
        <v>0</v>
      </c>
      <c r="F671" s="82">
        <v>0</v>
      </c>
      <c r="G671" s="78">
        <v>297864</v>
      </c>
      <c r="H671" s="78">
        <v>0</v>
      </c>
      <c r="I671" s="78">
        <v>297864</v>
      </c>
      <c r="J671" s="78">
        <v>297864</v>
      </c>
      <c r="K671" s="78">
        <v>0</v>
      </c>
      <c r="L671" s="78">
        <v>1027780</v>
      </c>
      <c r="M671" s="78">
        <v>637580</v>
      </c>
      <c r="N671" s="78">
        <v>911000</v>
      </c>
      <c r="O671" s="78">
        <v>116780</v>
      </c>
      <c r="P671" s="78">
        <v>231440</v>
      </c>
      <c r="Q671" s="78">
        <v>114660</v>
      </c>
      <c r="R671" s="78">
        <v>0</v>
      </c>
      <c r="S671" s="187">
        <v>148710</v>
      </c>
      <c r="T671" s="187">
        <v>148710</v>
      </c>
      <c r="U671" s="78">
        <v>105829</v>
      </c>
      <c r="V671" s="78">
        <v>52870</v>
      </c>
      <c r="W671" s="78">
        <v>83617</v>
      </c>
      <c r="X671" s="78">
        <v>22212</v>
      </c>
      <c r="Y671" s="78">
        <v>31675</v>
      </c>
      <c r="Z671" s="78">
        <v>9463</v>
      </c>
      <c r="AA671" s="78">
        <v>0</v>
      </c>
      <c r="AB671" s="187">
        <v>6597</v>
      </c>
      <c r="AC671" s="187">
        <v>6597</v>
      </c>
      <c r="AD671" s="187">
        <v>0</v>
      </c>
      <c r="AE671" s="78">
        <v>756100</v>
      </c>
      <c r="AF671" s="78">
        <v>9109</v>
      </c>
      <c r="AG671" s="104">
        <v>0</v>
      </c>
      <c r="AH671" s="104">
        <v>0</v>
      </c>
      <c r="AI671" s="104">
        <v>0</v>
      </c>
      <c r="AJ671" s="104">
        <v>9109</v>
      </c>
      <c r="AK671" s="104">
        <v>0</v>
      </c>
      <c r="AL671" s="104">
        <v>0</v>
      </c>
      <c r="AM671" s="104">
        <f t="shared" si="10"/>
        <v>9109</v>
      </c>
      <c r="AN671" s="104">
        <v>0</v>
      </c>
      <c r="AO671" s="104">
        <v>0</v>
      </c>
      <c r="AP671" s="104">
        <v>50078</v>
      </c>
      <c r="AQ671" s="104">
        <v>0</v>
      </c>
      <c r="AR671" s="189">
        <v>50078</v>
      </c>
      <c r="AS671" s="189">
        <v>1346743</v>
      </c>
      <c r="AT671" s="189">
        <v>699212</v>
      </c>
      <c r="AU671" s="189">
        <v>699212</v>
      </c>
    </row>
    <row r="672" spans="1:47" x14ac:dyDescent="0.2">
      <c r="A672" s="96" t="s">
        <v>1851</v>
      </c>
      <c r="B672" t="s">
        <v>1792</v>
      </c>
      <c r="C672" t="s">
        <v>1852</v>
      </c>
      <c r="D672" s="77">
        <v>13207</v>
      </c>
      <c r="E672" s="77">
        <v>0</v>
      </c>
      <c r="F672" s="77">
        <v>0</v>
      </c>
      <c r="G672" s="77">
        <v>179121</v>
      </c>
      <c r="H672" s="77">
        <v>143000</v>
      </c>
      <c r="I672" s="77">
        <v>36121</v>
      </c>
      <c r="J672" s="77">
        <v>27121</v>
      </c>
      <c r="K672" s="188">
        <v>9000</v>
      </c>
      <c r="L672" s="77">
        <v>472150</v>
      </c>
      <c r="M672" s="77">
        <v>305350</v>
      </c>
      <c r="N672" s="77">
        <v>434000</v>
      </c>
      <c r="O672" s="77">
        <v>38150</v>
      </c>
      <c r="P672" s="77">
        <v>77790</v>
      </c>
      <c r="Q672" s="77">
        <v>39640</v>
      </c>
      <c r="R672" s="77">
        <v>0</v>
      </c>
      <c r="S672" s="188">
        <v>216640</v>
      </c>
      <c r="T672" s="188">
        <v>216640</v>
      </c>
      <c r="U672" s="77">
        <v>47850</v>
      </c>
      <c r="V672" s="77">
        <v>25251</v>
      </c>
      <c r="W672" s="77">
        <v>35000</v>
      </c>
      <c r="X672" s="77">
        <v>12850</v>
      </c>
      <c r="Y672" s="77">
        <v>16060</v>
      </c>
      <c r="Z672" s="77">
        <v>3210</v>
      </c>
      <c r="AA672" s="77">
        <v>0</v>
      </c>
      <c r="AB672" s="77">
        <v>0</v>
      </c>
      <c r="AC672" s="188">
        <v>11667</v>
      </c>
      <c r="AD672" s="188">
        <v>0</v>
      </c>
      <c r="AE672" s="77">
        <v>360450</v>
      </c>
      <c r="AF672" s="77">
        <v>4650</v>
      </c>
      <c r="AG672" s="27">
        <v>0</v>
      </c>
      <c r="AH672" s="27">
        <v>0</v>
      </c>
      <c r="AI672" s="27">
        <v>0</v>
      </c>
      <c r="AJ672" s="27">
        <v>4650</v>
      </c>
      <c r="AK672" s="27">
        <v>3102</v>
      </c>
      <c r="AL672" s="27">
        <v>4650</v>
      </c>
      <c r="AM672" s="27">
        <f t="shared" si="10"/>
        <v>0</v>
      </c>
      <c r="AN672" s="27">
        <v>0</v>
      </c>
      <c r="AO672" s="27">
        <v>0</v>
      </c>
      <c r="AP672" s="27">
        <v>28879</v>
      </c>
      <c r="AQ672" s="27">
        <v>0</v>
      </c>
      <c r="AR672" s="190">
        <v>28879</v>
      </c>
      <c r="AS672" s="190">
        <v>740438</v>
      </c>
      <c r="AT672" s="190">
        <v>340680</v>
      </c>
      <c r="AU672" s="190">
        <v>90000</v>
      </c>
    </row>
    <row r="673" spans="1:47" x14ac:dyDescent="0.2">
      <c r="A673" s="96" t="s">
        <v>1853</v>
      </c>
      <c r="B673" t="s">
        <v>1792</v>
      </c>
      <c r="C673" t="s">
        <v>1854</v>
      </c>
      <c r="D673" s="78">
        <v>13208</v>
      </c>
      <c r="E673" s="78">
        <v>163</v>
      </c>
      <c r="F673" s="82">
        <v>0</v>
      </c>
      <c r="G673" s="78">
        <v>271583</v>
      </c>
      <c r="H673" s="78">
        <v>271583</v>
      </c>
      <c r="I673" s="78">
        <v>0</v>
      </c>
      <c r="J673" s="78">
        <v>0</v>
      </c>
      <c r="K673" s="78">
        <v>0</v>
      </c>
      <c r="L673" s="78">
        <v>965975</v>
      </c>
      <c r="M673" s="78">
        <v>598020</v>
      </c>
      <c r="N673" s="78">
        <v>864000</v>
      </c>
      <c r="O673" s="78">
        <v>101975</v>
      </c>
      <c r="P673" s="78">
        <v>201825</v>
      </c>
      <c r="Q673" s="78">
        <v>99850</v>
      </c>
      <c r="R673" s="78">
        <v>0</v>
      </c>
      <c r="S673" s="187">
        <v>154125</v>
      </c>
      <c r="T673" s="187">
        <v>154125</v>
      </c>
      <c r="U673" s="78">
        <v>99831</v>
      </c>
      <c r="V673" s="78">
        <v>49770</v>
      </c>
      <c r="W673" s="78">
        <v>72000</v>
      </c>
      <c r="X673" s="78">
        <v>27831</v>
      </c>
      <c r="Y673" s="78">
        <v>36087</v>
      </c>
      <c r="Z673" s="78">
        <v>8256</v>
      </c>
      <c r="AA673" s="78">
        <v>0</v>
      </c>
      <c r="AB673" s="187">
        <v>5824</v>
      </c>
      <c r="AC673" s="187">
        <v>5824</v>
      </c>
      <c r="AD673" s="187">
        <v>0</v>
      </c>
      <c r="AE673" s="78">
        <v>722090</v>
      </c>
      <c r="AF673" s="78">
        <v>8629</v>
      </c>
      <c r="AG673" s="104">
        <v>0</v>
      </c>
      <c r="AH673" s="104">
        <v>0</v>
      </c>
      <c r="AI673" s="104">
        <v>0</v>
      </c>
      <c r="AJ673" s="104">
        <v>8629</v>
      </c>
      <c r="AK673" s="104">
        <v>0</v>
      </c>
      <c r="AL673" s="104">
        <v>0</v>
      </c>
      <c r="AM673" s="104">
        <f t="shared" si="10"/>
        <v>8629</v>
      </c>
      <c r="AN673" s="104">
        <v>0</v>
      </c>
      <c r="AO673" s="104">
        <v>0</v>
      </c>
      <c r="AP673" s="104">
        <v>45902</v>
      </c>
      <c r="AQ673" s="104">
        <v>0</v>
      </c>
      <c r="AR673" s="189">
        <v>45902</v>
      </c>
      <c r="AS673" s="189">
        <v>1239932</v>
      </c>
      <c r="AT673" s="189">
        <v>644936</v>
      </c>
      <c r="AU673" s="189">
        <v>644936</v>
      </c>
    </row>
    <row r="674" spans="1:47" x14ac:dyDescent="0.2">
      <c r="A674" s="96" t="s">
        <v>1855</v>
      </c>
      <c r="B674" t="s">
        <v>1792</v>
      </c>
      <c r="C674" t="s">
        <v>1856</v>
      </c>
      <c r="D674" s="77">
        <v>13209</v>
      </c>
      <c r="E674" s="77">
        <v>0</v>
      </c>
      <c r="F674" s="77">
        <v>0</v>
      </c>
      <c r="G674" s="77">
        <v>664914</v>
      </c>
      <c r="H674" s="77">
        <v>61213</v>
      </c>
      <c r="I674" s="77">
        <v>603701</v>
      </c>
      <c r="J674" s="77">
        <v>603701</v>
      </c>
      <c r="K674" s="77">
        <v>0</v>
      </c>
      <c r="L674" s="77">
        <v>1693800</v>
      </c>
      <c r="M674" s="77">
        <v>1084090</v>
      </c>
      <c r="N674" s="77">
        <v>1693800</v>
      </c>
      <c r="O674" s="77">
        <v>0</v>
      </c>
      <c r="P674" s="77">
        <v>208810</v>
      </c>
      <c r="Q674" s="77">
        <v>208810</v>
      </c>
      <c r="R674" s="77">
        <v>0</v>
      </c>
      <c r="S674" s="188">
        <v>492510</v>
      </c>
      <c r="T674" s="188">
        <v>492510</v>
      </c>
      <c r="U674" s="77">
        <v>171966</v>
      </c>
      <c r="V674" s="77">
        <v>89703</v>
      </c>
      <c r="W674" s="77">
        <v>171966</v>
      </c>
      <c r="X674" s="77">
        <v>0</v>
      </c>
      <c r="Y674" s="77">
        <v>17172</v>
      </c>
      <c r="Z674" s="77">
        <v>17172</v>
      </c>
      <c r="AA674" s="77">
        <v>0</v>
      </c>
      <c r="AB674" s="188">
        <v>35105</v>
      </c>
      <c r="AC674" s="188">
        <v>35105</v>
      </c>
      <c r="AD674" s="188">
        <v>0</v>
      </c>
      <c r="AE674" s="77">
        <v>1307230</v>
      </c>
      <c r="AF674" s="77">
        <v>13109</v>
      </c>
      <c r="AG674" s="27">
        <v>0</v>
      </c>
      <c r="AH674" s="27">
        <v>0</v>
      </c>
      <c r="AI674" s="27">
        <v>0</v>
      </c>
      <c r="AJ674" s="27">
        <v>13109</v>
      </c>
      <c r="AK674" s="27">
        <v>0</v>
      </c>
      <c r="AL674" s="27">
        <v>0</v>
      </c>
      <c r="AM674" s="27">
        <f t="shared" si="10"/>
        <v>13109</v>
      </c>
      <c r="AN674" s="27">
        <v>0</v>
      </c>
      <c r="AO674" s="27">
        <v>0</v>
      </c>
      <c r="AP674" s="27">
        <v>112945</v>
      </c>
      <c r="AQ674" s="27">
        <v>24790</v>
      </c>
      <c r="AR674" s="190">
        <v>88155</v>
      </c>
      <c r="AS674" s="190">
        <v>2958691</v>
      </c>
      <c r="AT674" s="190">
        <v>1346473</v>
      </c>
      <c r="AU674" s="190">
        <v>1346473</v>
      </c>
    </row>
    <row r="675" spans="1:47" x14ac:dyDescent="0.2">
      <c r="A675" s="96" t="s">
        <v>1857</v>
      </c>
      <c r="B675" t="s">
        <v>1792</v>
      </c>
      <c r="C675" t="s">
        <v>1858</v>
      </c>
      <c r="D675" s="78">
        <v>13210</v>
      </c>
      <c r="E675" s="78">
        <v>0</v>
      </c>
      <c r="F675" s="82">
        <v>0</v>
      </c>
      <c r="G675" s="78">
        <v>173644</v>
      </c>
      <c r="H675" s="78">
        <v>38864</v>
      </c>
      <c r="I675" s="78">
        <v>134780</v>
      </c>
      <c r="J675" s="78">
        <v>134780</v>
      </c>
      <c r="K675" s="78">
        <v>0</v>
      </c>
      <c r="L675" s="78">
        <v>445530</v>
      </c>
      <c r="M675" s="78">
        <v>254490</v>
      </c>
      <c r="N675" s="78">
        <v>397000</v>
      </c>
      <c r="O675" s="78">
        <v>48530</v>
      </c>
      <c r="P675" s="78">
        <v>99200</v>
      </c>
      <c r="Q675" s="78">
        <v>50670</v>
      </c>
      <c r="R675" s="78">
        <v>0</v>
      </c>
      <c r="S675" s="187">
        <v>58950</v>
      </c>
      <c r="T675" s="187">
        <v>58950</v>
      </c>
      <c r="U675" s="78">
        <v>47150</v>
      </c>
      <c r="V675" s="78">
        <v>21158</v>
      </c>
      <c r="W675" s="78">
        <v>44767</v>
      </c>
      <c r="X675" s="78">
        <v>2383</v>
      </c>
      <c r="Y675" s="78">
        <v>6565</v>
      </c>
      <c r="Z675" s="78">
        <v>4182</v>
      </c>
      <c r="AA675" s="78">
        <v>0</v>
      </c>
      <c r="AB675" s="78">
        <v>0</v>
      </c>
      <c r="AC675" s="78">
        <v>0</v>
      </c>
      <c r="AD675" s="78">
        <v>0</v>
      </c>
      <c r="AE675" s="78">
        <v>309700</v>
      </c>
      <c r="AF675" s="78">
        <v>5589</v>
      </c>
      <c r="AG675" s="104">
        <v>0</v>
      </c>
      <c r="AH675" s="104">
        <v>0</v>
      </c>
      <c r="AI675" s="104">
        <v>0</v>
      </c>
      <c r="AJ675" s="104">
        <v>5589</v>
      </c>
      <c r="AK675" s="104">
        <v>0</v>
      </c>
      <c r="AL675" s="104">
        <v>0</v>
      </c>
      <c r="AM675" s="104">
        <f t="shared" si="10"/>
        <v>5589</v>
      </c>
      <c r="AN675" s="104">
        <v>0</v>
      </c>
      <c r="AO675" s="104">
        <v>0</v>
      </c>
      <c r="AP675" s="104">
        <v>29407</v>
      </c>
      <c r="AQ675" s="104">
        <v>0</v>
      </c>
      <c r="AR675" s="189">
        <v>29407</v>
      </c>
      <c r="AS675" s="189">
        <v>774911</v>
      </c>
      <c r="AT675" s="189">
        <v>359770</v>
      </c>
      <c r="AU675" s="189">
        <v>359770</v>
      </c>
    </row>
    <row r="676" spans="1:47" x14ac:dyDescent="0.2">
      <c r="A676" s="96" t="s">
        <v>1859</v>
      </c>
      <c r="B676" t="s">
        <v>1792</v>
      </c>
      <c r="C676" t="s">
        <v>1860</v>
      </c>
      <c r="D676" s="77">
        <v>13211</v>
      </c>
      <c r="E676" s="77">
        <v>0</v>
      </c>
      <c r="F676" s="77">
        <v>0</v>
      </c>
      <c r="G676" s="77">
        <v>303031</v>
      </c>
      <c r="H676" s="77">
        <v>303031</v>
      </c>
      <c r="I676" s="77">
        <v>0</v>
      </c>
      <c r="J676" s="77">
        <v>0</v>
      </c>
      <c r="K676" s="77">
        <v>0</v>
      </c>
      <c r="L676" s="77">
        <v>752630</v>
      </c>
      <c r="M676" s="77">
        <v>468900</v>
      </c>
      <c r="N676" s="77">
        <v>752630</v>
      </c>
      <c r="O676" s="77">
        <v>0</v>
      </c>
      <c r="P676" s="77">
        <v>69290</v>
      </c>
      <c r="Q676" s="77">
        <v>69290</v>
      </c>
      <c r="R676" s="77">
        <v>0</v>
      </c>
      <c r="S676" s="188">
        <v>111580</v>
      </c>
      <c r="T676" s="188">
        <v>111580</v>
      </c>
      <c r="U676" s="77">
        <v>77193</v>
      </c>
      <c r="V676" s="77">
        <v>38868</v>
      </c>
      <c r="W676" s="77">
        <v>77193</v>
      </c>
      <c r="X676" s="77">
        <v>0</v>
      </c>
      <c r="Y676" s="77">
        <v>5728</v>
      </c>
      <c r="Z676" s="77">
        <v>5728</v>
      </c>
      <c r="AA676" s="77">
        <v>0</v>
      </c>
      <c r="AB676" s="77">
        <v>0</v>
      </c>
      <c r="AC676" s="77">
        <v>0</v>
      </c>
      <c r="AD676" s="77">
        <v>0</v>
      </c>
      <c r="AE676" s="77">
        <v>570750</v>
      </c>
      <c r="AF676" s="77">
        <v>7349</v>
      </c>
      <c r="AG676" s="27">
        <v>0</v>
      </c>
      <c r="AH676" s="27">
        <v>0</v>
      </c>
      <c r="AI676" s="27">
        <v>0</v>
      </c>
      <c r="AJ676" s="27">
        <v>7349</v>
      </c>
      <c r="AK676" s="27">
        <v>0</v>
      </c>
      <c r="AL676" s="27">
        <v>0</v>
      </c>
      <c r="AM676" s="27">
        <f t="shared" si="10"/>
        <v>7349</v>
      </c>
      <c r="AN676" s="27">
        <v>0</v>
      </c>
      <c r="AO676" s="27">
        <v>0</v>
      </c>
      <c r="AP676" s="27">
        <v>50833</v>
      </c>
      <c r="AQ676" s="27">
        <v>0</v>
      </c>
      <c r="AR676" s="190">
        <v>50833</v>
      </c>
      <c r="AS676" s="190">
        <v>1312060</v>
      </c>
      <c r="AT676" s="190">
        <v>607475</v>
      </c>
      <c r="AU676" s="190">
        <v>607475</v>
      </c>
    </row>
    <row r="677" spans="1:47" x14ac:dyDescent="0.2">
      <c r="A677" s="96" t="s">
        <v>1861</v>
      </c>
      <c r="B677" t="s">
        <v>1792</v>
      </c>
      <c r="C677" t="s">
        <v>1862</v>
      </c>
      <c r="D677" s="78">
        <v>13212</v>
      </c>
      <c r="E677" s="78">
        <v>0</v>
      </c>
      <c r="F677" s="82">
        <v>0</v>
      </c>
      <c r="G677" s="78">
        <v>285902</v>
      </c>
      <c r="H677" s="78">
        <v>0</v>
      </c>
      <c r="I677" s="78">
        <v>285902</v>
      </c>
      <c r="J677" s="78">
        <v>221564</v>
      </c>
      <c r="K677" s="187">
        <v>64338</v>
      </c>
      <c r="L677" s="78">
        <v>704495</v>
      </c>
      <c r="M677" s="78">
        <v>424940</v>
      </c>
      <c r="N677" s="78">
        <v>610000</v>
      </c>
      <c r="O677" s="78">
        <v>94495</v>
      </c>
      <c r="P677" s="78">
        <v>228515</v>
      </c>
      <c r="Q677" s="78">
        <v>134020</v>
      </c>
      <c r="R677" s="78">
        <v>0</v>
      </c>
      <c r="S677" s="187">
        <v>170305</v>
      </c>
      <c r="T677" s="187">
        <v>170305</v>
      </c>
      <c r="U677" s="78">
        <v>73145</v>
      </c>
      <c r="V677" s="78">
        <v>35255</v>
      </c>
      <c r="W677" s="78">
        <v>3650</v>
      </c>
      <c r="X677" s="78">
        <v>69495</v>
      </c>
      <c r="Y677" s="78">
        <v>69495</v>
      </c>
      <c r="Z677" s="78">
        <v>11130</v>
      </c>
      <c r="AA677" s="78">
        <v>0</v>
      </c>
      <c r="AB677" s="187">
        <v>11130</v>
      </c>
      <c r="AC677" s="78">
        <v>0</v>
      </c>
      <c r="AD677" s="78">
        <v>0</v>
      </c>
      <c r="AE677" s="78">
        <v>559010</v>
      </c>
      <c r="AF677" s="78">
        <v>7189</v>
      </c>
      <c r="AG677" s="104">
        <v>0</v>
      </c>
      <c r="AH677" s="104">
        <v>0</v>
      </c>
      <c r="AI677" s="104">
        <v>0</v>
      </c>
      <c r="AJ677" s="104">
        <v>7189</v>
      </c>
      <c r="AK677" s="104">
        <v>0</v>
      </c>
      <c r="AL677" s="104">
        <v>0</v>
      </c>
      <c r="AM677" s="104">
        <f t="shared" si="10"/>
        <v>7189</v>
      </c>
      <c r="AN677" s="104">
        <v>0</v>
      </c>
      <c r="AO677" s="104">
        <v>0</v>
      </c>
      <c r="AP677" s="104">
        <v>48514</v>
      </c>
      <c r="AQ677" s="104">
        <v>0</v>
      </c>
      <c r="AR677" s="189">
        <v>48514</v>
      </c>
      <c r="AS677" s="189">
        <v>1267898</v>
      </c>
      <c r="AT677" s="189">
        <v>576932</v>
      </c>
      <c r="AU677" s="189">
        <v>576932</v>
      </c>
    </row>
    <row r="678" spans="1:47" x14ac:dyDescent="0.2">
      <c r="A678" s="96" t="s">
        <v>1863</v>
      </c>
      <c r="B678" t="s">
        <v>1792</v>
      </c>
      <c r="C678" t="s">
        <v>1864</v>
      </c>
      <c r="D678" s="77">
        <v>13213</v>
      </c>
      <c r="E678" s="77">
        <v>0</v>
      </c>
      <c r="F678" s="77">
        <v>0</v>
      </c>
      <c r="G678" s="77">
        <v>273697</v>
      </c>
      <c r="H678" s="77">
        <v>0</v>
      </c>
      <c r="I678" s="77">
        <v>273697</v>
      </c>
      <c r="J678" s="77">
        <v>273697</v>
      </c>
      <c r="K678" s="77">
        <v>0</v>
      </c>
      <c r="L678" s="77">
        <v>656255</v>
      </c>
      <c r="M678" s="77">
        <v>439380</v>
      </c>
      <c r="N678" s="77">
        <v>580000</v>
      </c>
      <c r="O678" s="77">
        <v>76255</v>
      </c>
      <c r="P678" s="77">
        <v>187615</v>
      </c>
      <c r="Q678" s="77">
        <v>111360</v>
      </c>
      <c r="R678" s="77">
        <v>0</v>
      </c>
      <c r="S678" s="188">
        <v>310055</v>
      </c>
      <c r="T678" s="188">
        <v>310055</v>
      </c>
      <c r="U678" s="77">
        <v>65678</v>
      </c>
      <c r="V678" s="77">
        <v>36380</v>
      </c>
      <c r="W678" s="77">
        <v>47500</v>
      </c>
      <c r="X678" s="77">
        <v>18178</v>
      </c>
      <c r="Y678" s="77">
        <v>27436</v>
      </c>
      <c r="Z678" s="77">
        <v>9258</v>
      </c>
      <c r="AA678" s="77">
        <v>0</v>
      </c>
      <c r="AB678" s="77">
        <v>0</v>
      </c>
      <c r="AC678" s="188">
        <v>23205</v>
      </c>
      <c r="AD678" s="188">
        <v>0</v>
      </c>
      <c r="AE678" s="77">
        <v>561640</v>
      </c>
      <c r="AF678" s="77">
        <v>6229</v>
      </c>
      <c r="AG678" s="27">
        <v>0</v>
      </c>
      <c r="AH678" s="27">
        <v>0</v>
      </c>
      <c r="AI678" s="27">
        <v>0</v>
      </c>
      <c r="AJ678" s="27">
        <v>6229</v>
      </c>
      <c r="AK678" s="27">
        <v>0</v>
      </c>
      <c r="AL678" s="27">
        <v>0</v>
      </c>
      <c r="AM678" s="27">
        <f t="shared" si="10"/>
        <v>6229</v>
      </c>
      <c r="AN678" s="27">
        <v>0</v>
      </c>
      <c r="AO678" s="27">
        <v>0</v>
      </c>
      <c r="AP678" s="27">
        <v>46431</v>
      </c>
      <c r="AQ678" s="27">
        <v>17578</v>
      </c>
      <c r="AR678" s="190">
        <v>28853</v>
      </c>
      <c r="AS678" s="190">
        <v>1187808</v>
      </c>
      <c r="AT678" s="190">
        <v>492351</v>
      </c>
      <c r="AU678" s="190">
        <v>492351</v>
      </c>
    </row>
    <row r="679" spans="1:47" x14ac:dyDescent="0.2">
      <c r="A679" s="96" t="s">
        <v>1865</v>
      </c>
      <c r="B679" t="s">
        <v>1792</v>
      </c>
      <c r="C679" t="s">
        <v>1866</v>
      </c>
      <c r="D679" s="78">
        <v>13214</v>
      </c>
      <c r="E679" s="78">
        <v>0</v>
      </c>
      <c r="F679" s="82">
        <v>0</v>
      </c>
      <c r="G679" s="78">
        <v>173814</v>
      </c>
      <c r="H679" s="78">
        <v>129756</v>
      </c>
      <c r="I679" s="78">
        <v>44058</v>
      </c>
      <c r="J679" s="78">
        <v>11758</v>
      </c>
      <c r="K679" s="187">
        <v>32300</v>
      </c>
      <c r="L679" s="78">
        <v>438300</v>
      </c>
      <c r="M679" s="78">
        <v>241580</v>
      </c>
      <c r="N679" s="78">
        <v>296000</v>
      </c>
      <c r="O679" s="78">
        <v>142300</v>
      </c>
      <c r="P679" s="78">
        <v>208630</v>
      </c>
      <c r="Q679" s="78">
        <v>66330</v>
      </c>
      <c r="R679" s="78">
        <v>0</v>
      </c>
      <c r="S679" s="187">
        <v>104400</v>
      </c>
      <c r="T679" s="187">
        <v>104400</v>
      </c>
      <c r="U679" s="78">
        <v>46893</v>
      </c>
      <c r="V679" s="78">
        <v>20118</v>
      </c>
      <c r="W679" s="78">
        <v>5629</v>
      </c>
      <c r="X679" s="78">
        <v>41264</v>
      </c>
      <c r="Y679" s="78">
        <v>40477</v>
      </c>
      <c r="Z679" s="78">
        <v>5483</v>
      </c>
      <c r="AA679" s="78">
        <v>0</v>
      </c>
      <c r="AB679" s="78">
        <v>0</v>
      </c>
      <c r="AC679" s="187">
        <v>5567</v>
      </c>
      <c r="AD679" s="187">
        <v>0</v>
      </c>
      <c r="AE679" s="78">
        <v>311730</v>
      </c>
      <c r="AF679" s="78">
        <v>5589</v>
      </c>
      <c r="AG679" s="104">
        <v>0</v>
      </c>
      <c r="AH679" s="104">
        <v>0</v>
      </c>
      <c r="AI679" s="104">
        <v>0</v>
      </c>
      <c r="AJ679" s="104">
        <v>5589</v>
      </c>
      <c r="AK679" s="104">
        <v>0</v>
      </c>
      <c r="AL679" s="104">
        <v>0</v>
      </c>
      <c r="AM679" s="104">
        <f t="shared" si="10"/>
        <v>5589</v>
      </c>
      <c r="AN679" s="104">
        <v>0</v>
      </c>
      <c r="AO679" s="104">
        <v>0</v>
      </c>
      <c r="AP679" s="104">
        <v>29583</v>
      </c>
      <c r="AQ679" s="104">
        <v>0</v>
      </c>
      <c r="AR679" s="189">
        <v>29583</v>
      </c>
      <c r="AS679" s="189">
        <v>773729</v>
      </c>
      <c r="AT679" s="189">
        <v>366347</v>
      </c>
      <c r="AU679" s="189">
        <v>366347</v>
      </c>
    </row>
    <row r="680" spans="1:47" x14ac:dyDescent="0.2">
      <c r="A680" s="96" t="s">
        <v>1867</v>
      </c>
      <c r="B680" t="s">
        <v>1792</v>
      </c>
      <c r="C680" t="s">
        <v>1868</v>
      </c>
      <c r="D680" s="77">
        <v>13215</v>
      </c>
      <c r="E680" s="77">
        <v>0</v>
      </c>
      <c r="F680" s="77">
        <v>0</v>
      </c>
      <c r="G680" s="77">
        <v>109521</v>
      </c>
      <c r="H680" s="77">
        <v>0</v>
      </c>
      <c r="I680" s="77">
        <v>109521</v>
      </c>
      <c r="J680" s="77">
        <v>109521</v>
      </c>
      <c r="K680" s="77">
        <v>0</v>
      </c>
      <c r="L680" s="77">
        <v>323825</v>
      </c>
      <c r="M680" s="77">
        <v>209300</v>
      </c>
      <c r="N680" s="77">
        <v>322000</v>
      </c>
      <c r="O680" s="77">
        <v>1825</v>
      </c>
      <c r="P680" s="77">
        <v>47625</v>
      </c>
      <c r="Q680" s="77">
        <v>45800</v>
      </c>
      <c r="R680" s="77">
        <v>0</v>
      </c>
      <c r="S680" s="188">
        <v>40975</v>
      </c>
      <c r="T680" s="188">
        <v>40975</v>
      </c>
      <c r="U680" s="77">
        <v>32936</v>
      </c>
      <c r="V680" s="77">
        <v>17393</v>
      </c>
      <c r="W680" s="77">
        <v>32667</v>
      </c>
      <c r="X680" s="77">
        <v>269</v>
      </c>
      <c r="Y680" s="77">
        <v>4071</v>
      </c>
      <c r="Z680" s="77">
        <v>3802</v>
      </c>
      <c r="AA680" s="77">
        <v>0</v>
      </c>
      <c r="AB680" s="77">
        <v>0</v>
      </c>
      <c r="AC680" s="188">
        <v>5837</v>
      </c>
      <c r="AD680" s="188">
        <v>0</v>
      </c>
      <c r="AE680" s="77">
        <v>257320</v>
      </c>
      <c r="AF680" s="77">
        <v>3669</v>
      </c>
      <c r="AG680" s="27">
        <v>0</v>
      </c>
      <c r="AH680" s="27">
        <v>0</v>
      </c>
      <c r="AI680" s="27">
        <v>0</v>
      </c>
      <c r="AJ680" s="27">
        <v>3669</v>
      </c>
      <c r="AK680" s="27">
        <v>0</v>
      </c>
      <c r="AL680" s="27">
        <v>0</v>
      </c>
      <c r="AM680" s="27">
        <f t="shared" si="10"/>
        <v>3669</v>
      </c>
      <c r="AN680" s="27">
        <v>0</v>
      </c>
      <c r="AO680" s="27">
        <v>0</v>
      </c>
      <c r="AP680" s="27">
        <v>18613</v>
      </c>
      <c r="AQ680" s="27">
        <v>0</v>
      </c>
      <c r="AR680" s="190">
        <v>18613</v>
      </c>
      <c r="AS680" s="190">
        <v>472393</v>
      </c>
      <c r="AT680" s="190">
        <v>203951</v>
      </c>
      <c r="AU680" s="190">
        <v>203951</v>
      </c>
    </row>
    <row r="681" spans="1:47" x14ac:dyDescent="0.2">
      <c r="A681" s="96" t="s">
        <v>1869</v>
      </c>
      <c r="B681" t="s">
        <v>1792</v>
      </c>
      <c r="C681" t="s">
        <v>1870</v>
      </c>
      <c r="D681" s="78">
        <v>13218</v>
      </c>
      <c r="E681" s="78">
        <v>0</v>
      </c>
      <c r="F681" s="82">
        <v>0</v>
      </c>
      <c r="G681" s="78">
        <v>104699</v>
      </c>
      <c r="H681" s="78">
        <v>19958</v>
      </c>
      <c r="I681" s="78">
        <v>84741</v>
      </c>
      <c r="J681" s="78">
        <v>84741</v>
      </c>
      <c r="K681" s="78">
        <v>0</v>
      </c>
      <c r="L681" s="78">
        <v>263345</v>
      </c>
      <c r="M681" s="78">
        <v>180760</v>
      </c>
      <c r="N681" s="78">
        <v>242700</v>
      </c>
      <c r="O681" s="78">
        <v>20645</v>
      </c>
      <c r="P681" s="78">
        <v>58595</v>
      </c>
      <c r="Q681" s="78">
        <v>37950</v>
      </c>
      <c r="R681" s="78">
        <v>0</v>
      </c>
      <c r="S681" s="187">
        <v>53495</v>
      </c>
      <c r="T681" s="187">
        <v>53495</v>
      </c>
      <c r="U681" s="78">
        <v>26140</v>
      </c>
      <c r="V681" s="78">
        <v>14950</v>
      </c>
      <c r="W681" s="78">
        <v>12601</v>
      </c>
      <c r="X681" s="78">
        <v>13539</v>
      </c>
      <c r="Y681" s="78">
        <v>16642</v>
      </c>
      <c r="Z681" s="78">
        <v>3103</v>
      </c>
      <c r="AA681" s="78">
        <v>0</v>
      </c>
      <c r="AB681" s="187">
        <v>2610</v>
      </c>
      <c r="AC681" s="187">
        <v>2610</v>
      </c>
      <c r="AD681" s="187">
        <v>0</v>
      </c>
      <c r="AE681" s="78">
        <v>218720</v>
      </c>
      <c r="AF681" s="78">
        <v>2949</v>
      </c>
      <c r="AG681" s="104">
        <v>0</v>
      </c>
      <c r="AH681" s="104">
        <v>0</v>
      </c>
      <c r="AI681" s="104">
        <v>0</v>
      </c>
      <c r="AJ681" s="104">
        <v>2949</v>
      </c>
      <c r="AK681" s="104">
        <v>0</v>
      </c>
      <c r="AL681" s="104">
        <v>0</v>
      </c>
      <c r="AM681" s="104">
        <f t="shared" si="10"/>
        <v>2949</v>
      </c>
      <c r="AN681" s="104">
        <v>0</v>
      </c>
      <c r="AO681" s="104">
        <v>0</v>
      </c>
      <c r="AP681" s="104">
        <v>17471</v>
      </c>
      <c r="AQ681" s="104">
        <v>17471</v>
      </c>
      <c r="AR681" s="104">
        <v>0</v>
      </c>
      <c r="AS681" s="189">
        <v>435004</v>
      </c>
      <c r="AT681" s="189">
        <v>168786</v>
      </c>
      <c r="AU681" s="189">
        <v>141000</v>
      </c>
    </row>
    <row r="682" spans="1:47" x14ac:dyDescent="0.2">
      <c r="A682" s="96" t="s">
        <v>1871</v>
      </c>
      <c r="B682" t="s">
        <v>1792</v>
      </c>
      <c r="C682" t="s">
        <v>1872</v>
      </c>
      <c r="D682" s="77">
        <v>13219</v>
      </c>
      <c r="E682" s="77">
        <v>0</v>
      </c>
      <c r="F682" s="77">
        <v>0</v>
      </c>
      <c r="G682" s="77">
        <v>141594</v>
      </c>
      <c r="H682" s="77">
        <v>46594</v>
      </c>
      <c r="I682" s="77">
        <v>95000</v>
      </c>
      <c r="J682" s="77">
        <v>95000</v>
      </c>
      <c r="K682" s="77">
        <v>0</v>
      </c>
      <c r="L682" s="77">
        <v>329365</v>
      </c>
      <c r="M682" s="77">
        <v>202430</v>
      </c>
      <c r="N682" s="77">
        <v>270000</v>
      </c>
      <c r="O682" s="77">
        <v>59365</v>
      </c>
      <c r="P682" s="77">
        <v>94305</v>
      </c>
      <c r="Q682" s="77">
        <v>34940</v>
      </c>
      <c r="R682" s="77">
        <v>0</v>
      </c>
      <c r="S682" s="188">
        <v>45195</v>
      </c>
      <c r="T682" s="188">
        <v>45195</v>
      </c>
      <c r="U682" s="77">
        <v>34080</v>
      </c>
      <c r="V682" s="77">
        <v>16836</v>
      </c>
      <c r="W682" s="77">
        <v>8972</v>
      </c>
      <c r="X682" s="77">
        <v>25108</v>
      </c>
      <c r="Y682" s="77">
        <v>28018</v>
      </c>
      <c r="Z682" s="77">
        <v>2910</v>
      </c>
      <c r="AA682" s="77">
        <v>0</v>
      </c>
      <c r="AB682" s="188">
        <v>1545</v>
      </c>
      <c r="AC682" s="188">
        <v>1545</v>
      </c>
      <c r="AD682" s="188">
        <v>0</v>
      </c>
      <c r="AE682" s="77">
        <v>237370</v>
      </c>
      <c r="AF682" s="77">
        <v>3909</v>
      </c>
      <c r="AG682" s="27">
        <v>0</v>
      </c>
      <c r="AH682" s="27">
        <v>0</v>
      </c>
      <c r="AI682" s="27">
        <v>0</v>
      </c>
      <c r="AJ682" s="27">
        <v>3909</v>
      </c>
      <c r="AK682" s="27">
        <v>0</v>
      </c>
      <c r="AL682" s="27">
        <v>0</v>
      </c>
      <c r="AM682" s="27">
        <f t="shared" si="10"/>
        <v>3909</v>
      </c>
      <c r="AN682" s="27">
        <v>0</v>
      </c>
      <c r="AO682" s="27">
        <v>0</v>
      </c>
      <c r="AP682" s="27">
        <v>23954</v>
      </c>
      <c r="AQ682" s="27">
        <v>23954</v>
      </c>
      <c r="AR682" s="27">
        <v>0</v>
      </c>
      <c r="AS682" s="190">
        <v>619820</v>
      </c>
      <c r="AT682" s="190">
        <v>255927</v>
      </c>
      <c r="AU682" s="190">
        <v>255927</v>
      </c>
    </row>
    <row r="683" spans="1:47" x14ac:dyDescent="0.2">
      <c r="A683" s="96" t="s">
        <v>1873</v>
      </c>
      <c r="B683" t="s">
        <v>1792</v>
      </c>
      <c r="C683" t="s">
        <v>1874</v>
      </c>
      <c r="D683" s="78">
        <v>13220</v>
      </c>
      <c r="E683" s="78">
        <v>0</v>
      </c>
      <c r="F683" s="82">
        <v>0</v>
      </c>
      <c r="G683" s="78">
        <v>154218</v>
      </c>
      <c r="H683" s="78">
        <v>151218</v>
      </c>
      <c r="I683" s="78">
        <v>3000</v>
      </c>
      <c r="J683" s="78">
        <v>3000</v>
      </c>
      <c r="K683" s="78">
        <v>0</v>
      </c>
      <c r="L683" s="78">
        <v>346485</v>
      </c>
      <c r="M683" s="78">
        <v>226250</v>
      </c>
      <c r="N683" s="78">
        <v>226250</v>
      </c>
      <c r="O683" s="78">
        <v>120235</v>
      </c>
      <c r="P683" s="78">
        <v>136895</v>
      </c>
      <c r="Q683" s="78">
        <v>16660</v>
      </c>
      <c r="R683" s="78">
        <v>0</v>
      </c>
      <c r="S683" s="187">
        <v>76395</v>
      </c>
      <c r="T683" s="187">
        <v>76395</v>
      </c>
      <c r="U683" s="78">
        <v>34956</v>
      </c>
      <c r="V683" s="78">
        <v>18708</v>
      </c>
      <c r="W683" s="78">
        <v>18452</v>
      </c>
      <c r="X683" s="78">
        <v>16504</v>
      </c>
      <c r="Y683" s="78">
        <v>17869</v>
      </c>
      <c r="Z683" s="78">
        <v>1365</v>
      </c>
      <c r="AA683" s="78">
        <v>0</v>
      </c>
      <c r="AB683" s="78">
        <v>0</v>
      </c>
      <c r="AC683" s="187">
        <v>3478</v>
      </c>
      <c r="AD683" s="187">
        <v>0</v>
      </c>
      <c r="AE683" s="78">
        <v>271040</v>
      </c>
      <c r="AF683" s="78">
        <v>3669</v>
      </c>
      <c r="AG683" s="104">
        <v>0</v>
      </c>
      <c r="AH683" s="104">
        <v>0</v>
      </c>
      <c r="AI683" s="104">
        <v>0</v>
      </c>
      <c r="AJ683" s="104">
        <v>3669</v>
      </c>
      <c r="AK683" s="104">
        <v>0</v>
      </c>
      <c r="AL683" s="104">
        <v>0</v>
      </c>
      <c r="AM683" s="104">
        <f t="shared" si="10"/>
        <v>3669</v>
      </c>
      <c r="AN683" s="104">
        <v>0</v>
      </c>
      <c r="AO683" s="104">
        <v>0</v>
      </c>
      <c r="AP683" s="104">
        <v>26198</v>
      </c>
      <c r="AQ683" s="104">
        <v>0</v>
      </c>
      <c r="AR683" s="189">
        <v>26198</v>
      </c>
      <c r="AS683" s="189">
        <v>665100</v>
      </c>
      <c r="AT683" s="189">
        <v>275074</v>
      </c>
      <c r="AU683" s="189">
        <v>275074</v>
      </c>
    </row>
    <row r="684" spans="1:47" x14ac:dyDescent="0.2">
      <c r="A684" s="96" t="s">
        <v>1875</v>
      </c>
      <c r="B684" t="s">
        <v>1792</v>
      </c>
      <c r="C684" t="s">
        <v>1876</v>
      </c>
      <c r="D684" s="77">
        <v>13221</v>
      </c>
      <c r="E684" s="77">
        <v>0</v>
      </c>
      <c r="F684" s="77">
        <v>0</v>
      </c>
      <c r="G684" s="77">
        <v>150137</v>
      </c>
      <c r="H684" s="77">
        <v>35000</v>
      </c>
      <c r="I684" s="77">
        <v>115137</v>
      </c>
      <c r="J684" s="77">
        <v>115137</v>
      </c>
      <c r="K684" s="77">
        <v>0</v>
      </c>
      <c r="L684" s="77">
        <v>334440</v>
      </c>
      <c r="M684" s="77">
        <v>228940</v>
      </c>
      <c r="N684" s="77">
        <v>334440</v>
      </c>
      <c r="O684" s="77">
        <v>0</v>
      </c>
      <c r="P684" s="77">
        <v>53680</v>
      </c>
      <c r="Q684" s="77">
        <v>53680</v>
      </c>
      <c r="R684" s="77">
        <v>0</v>
      </c>
      <c r="S684" s="188">
        <v>63970</v>
      </c>
      <c r="T684" s="188">
        <v>63970</v>
      </c>
      <c r="U684" s="77">
        <v>33151</v>
      </c>
      <c r="V684" s="77">
        <v>18958</v>
      </c>
      <c r="W684" s="77">
        <v>26820</v>
      </c>
      <c r="X684" s="77">
        <v>6331</v>
      </c>
      <c r="Y684" s="77">
        <v>10743</v>
      </c>
      <c r="Z684" s="77">
        <v>4412</v>
      </c>
      <c r="AA684" s="77">
        <v>0</v>
      </c>
      <c r="AB684" s="77">
        <v>0</v>
      </c>
      <c r="AC684" s="77">
        <v>0</v>
      </c>
      <c r="AD684" s="77">
        <v>0</v>
      </c>
      <c r="AE684" s="77">
        <v>293210</v>
      </c>
      <c r="AF684" s="77">
        <v>3429</v>
      </c>
      <c r="AG684" s="27">
        <v>0</v>
      </c>
      <c r="AH684" s="27">
        <v>0</v>
      </c>
      <c r="AI684" s="27">
        <v>0</v>
      </c>
      <c r="AJ684" s="27">
        <v>3429</v>
      </c>
      <c r="AK684" s="27">
        <v>0</v>
      </c>
      <c r="AL684" s="27">
        <v>0</v>
      </c>
      <c r="AM684" s="27">
        <f t="shared" si="10"/>
        <v>3429</v>
      </c>
      <c r="AN684" s="27">
        <v>0</v>
      </c>
      <c r="AO684" s="27">
        <v>0</v>
      </c>
      <c r="AP684" s="27">
        <v>25450</v>
      </c>
      <c r="AQ684" s="27">
        <v>0</v>
      </c>
      <c r="AR684" s="190">
        <v>25450</v>
      </c>
      <c r="AS684" s="190">
        <v>634049</v>
      </c>
      <c r="AT684" s="190">
        <v>253950</v>
      </c>
      <c r="AU684" s="190">
        <v>253950</v>
      </c>
    </row>
    <row r="685" spans="1:47" x14ac:dyDescent="0.2">
      <c r="A685" s="96" t="s">
        <v>1877</v>
      </c>
      <c r="B685" t="s">
        <v>1792</v>
      </c>
      <c r="C685" t="s">
        <v>1878</v>
      </c>
      <c r="D685" s="78">
        <v>13222</v>
      </c>
      <c r="E685" s="78">
        <v>0</v>
      </c>
      <c r="F685" s="82">
        <v>0</v>
      </c>
      <c r="G685" s="78">
        <v>210834</v>
      </c>
      <c r="H685" s="78">
        <v>0</v>
      </c>
      <c r="I685" s="78">
        <v>210834</v>
      </c>
      <c r="J685" s="78">
        <v>142264</v>
      </c>
      <c r="K685" s="187">
        <v>68570</v>
      </c>
      <c r="L685" s="78">
        <v>491960</v>
      </c>
      <c r="M685" s="78">
        <v>326620</v>
      </c>
      <c r="N685" s="78">
        <v>426800</v>
      </c>
      <c r="O685" s="78">
        <v>65160</v>
      </c>
      <c r="P685" s="78">
        <v>140920</v>
      </c>
      <c r="Q685" s="78">
        <v>75760</v>
      </c>
      <c r="R685" s="78">
        <v>0</v>
      </c>
      <c r="S685" s="187">
        <v>298660</v>
      </c>
      <c r="T685" s="187">
        <v>298660</v>
      </c>
      <c r="U685" s="78">
        <v>49387</v>
      </c>
      <c r="V685" s="78">
        <v>27040</v>
      </c>
      <c r="W685" s="78">
        <v>39520</v>
      </c>
      <c r="X685" s="78">
        <v>9867</v>
      </c>
      <c r="Y685" s="78">
        <v>16127</v>
      </c>
      <c r="Z685" s="78">
        <v>6260</v>
      </c>
      <c r="AA685" s="78">
        <v>0</v>
      </c>
      <c r="AB685" s="187">
        <v>2626</v>
      </c>
      <c r="AC685" s="187">
        <v>18753</v>
      </c>
      <c r="AD685" s="187">
        <v>0</v>
      </c>
      <c r="AE685" s="78">
        <v>402380</v>
      </c>
      <c r="AF685" s="78">
        <v>5109</v>
      </c>
      <c r="AG685" s="104">
        <v>0</v>
      </c>
      <c r="AH685" s="104">
        <v>0</v>
      </c>
      <c r="AI685" s="104">
        <v>0</v>
      </c>
      <c r="AJ685" s="104">
        <v>5109</v>
      </c>
      <c r="AK685" s="104">
        <v>0</v>
      </c>
      <c r="AL685" s="104">
        <v>0</v>
      </c>
      <c r="AM685" s="104">
        <f t="shared" si="10"/>
        <v>5109</v>
      </c>
      <c r="AN685" s="104">
        <v>0</v>
      </c>
      <c r="AO685" s="104">
        <v>0</v>
      </c>
      <c r="AP685" s="104">
        <v>35772</v>
      </c>
      <c r="AQ685" s="104">
        <v>35772</v>
      </c>
      <c r="AR685" s="104">
        <v>0</v>
      </c>
      <c r="AS685" s="189">
        <v>916490</v>
      </c>
      <c r="AT685" s="189">
        <v>385260</v>
      </c>
      <c r="AU685" s="189">
        <v>385260</v>
      </c>
    </row>
    <row r="686" spans="1:47" x14ac:dyDescent="0.2">
      <c r="A686" s="96" t="s">
        <v>1879</v>
      </c>
      <c r="B686" t="s">
        <v>1792</v>
      </c>
      <c r="C686" t="s">
        <v>1880</v>
      </c>
      <c r="D686" s="77">
        <v>13223</v>
      </c>
      <c r="E686" s="77">
        <v>0</v>
      </c>
      <c r="F686" s="77">
        <v>0</v>
      </c>
      <c r="G686" s="77">
        <v>137638</v>
      </c>
      <c r="H686" s="77">
        <v>23800</v>
      </c>
      <c r="I686" s="77">
        <v>113838</v>
      </c>
      <c r="J686" s="77">
        <v>113838</v>
      </c>
      <c r="K686" s="77">
        <v>0</v>
      </c>
      <c r="L686" s="77">
        <v>313160</v>
      </c>
      <c r="M686" s="77">
        <v>215640</v>
      </c>
      <c r="N686" s="77">
        <v>313000</v>
      </c>
      <c r="O686" s="77">
        <v>160</v>
      </c>
      <c r="P686" s="77">
        <v>49870</v>
      </c>
      <c r="Q686" s="77">
        <v>49710</v>
      </c>
      <c r="R686" s="77">
        <v>0</v>
      </c>
      <c r="S686" s="188">
        <v>117000</v>
      </c>
      <c r="T686" s="188">
        <v>117000</v>
      </c>
      <c r="U686" s="77">
        <v>30858</v>
      </c>
      <c r="V686" s="77">
        <v>17745</v>
      </c>
      <c r="W686" s="77">
        <v>22042</v>
      </c>
      <c r="X686" s="77">
        <v>8816</v>
      </c>
      <c r="Y686" s="77">
        <v>12929</v>
      </c>
      <c r="Z686" s="77">
        <v>4113</v>
      </c>
      <c r="AA686" s="77">
        <v>0</v>
      </c>
      <c r="AB686" s="188">
        <v>8732</v>
      </c>
      <c r="AC686" s="188">
        <v>8732</v>
      </c>
      <c r="AD686" s="188">
        <v>0</v>
      </c>
      <c r="AE686" s="77">
        <v>281110</v>
      </c>
      <c r="AF686" s="77">
        <v>3189</v>
      </c>
      <c r="AG686" s="27">
        <v>0</v>
      </c>
      <c r="AH686" s="27">
        <v>0</v>
      </c>
      <c r="AI686" s="27">
        <v>0</v>
      </c>
      <c r="AJ686" s="27">
        <v>3189</v>
      </c>
      <c r="AK686" s="27">
        <v>0</v>
      </c>
      <c r="AL686" s="27">
        <v>0</v>
      </c>
      <c r="AM686" s="27">
        <f t="shared" si="10"/>
        <v>3189</v>
      </c>
      <c r="AN686" s="27">
        <v>0</v>
      </c>
      <c r="AO686" s="27">
        <v>0</v>
      </c>
      <c r="AP686" s="27">
        <v>23334</v>
      </c>
      <c r="AQ686" s="27">
        <v>0</v>
      </c>
      <c r="AR686" s="190">
        <v>23334</v>
      </c>
      <c r="AS686" s="190">
        <v>592123</v>
      </c>
      <c r="AT686" s="190">
        <v>232966</v>
      </c>
      <c r="AU686" s="190">
        <v>232966</v>
      </c>
    </row>
    <row r="687" spans="1:47" x14ac:dyDescent="0.2">
      <c r="A687" s="96" t="s">
        <v>1881</v>
      </c>
      <c r="B687" t="s">
        <v>1792</v>
      </c>
      <c r="C687" t="s">
        <v>1882</v>
      </c>
      <c r="D687" s="78">
        <v>13224</v>
      </c>
      <c r="E687" s="78">
        <v>0</v>
      </c>
      <c r="F687" s="82">
        <v>0</v>
      </c>
      <c r="G687" s="78">
        <v>182174</v>
      </c>
      <c r="H687" s="78">
        <v>30000</v>
      </c>
      <c r="I687" s="78">
        <v>152174</v>
      </c>
      <c r="J687" s="78">
        <v>152174</v>
      </c>
      <c r="K687" s="78">
        <v>0</v>
      </c>
      <c r="L687" s="78">
        <v>610505</v>
      </c>
      <c r="M687" s="78">
        <v>394580</v>
      </c>
      <c r="N687" s="78">
        <v>610505</v>
      </c>
      <c r="O687" s="78">
        <v>0</v>
      </c>
      <c r="P687" s="78">
        <v>80720</v>
      </c>
      <c r="Q687" s="78">
        <v>80720</v>
      </c>
      <c r="R687" s="78">
        <v>0</v>
      </c>
      <c r="S687" s="187">
        <v>84165</v>
      </c>
      <c r="T687" s="187">
        <v>84165</v>
      </c>
      <c r="U687" s="78">
        <v>62038</v>
      </c>
      <c r="V687" s="78">
        <v>32770</v>
      </c>
      <c r="W687" s="78">
        <v>62038</v>
      </c>
      <c r="X687" s="78">
        <v>0</v>
      </c>
      <c r="Y687" s="78">
        <v>6668</v>
      </c>
      <c r="Z687" s="78">
        <v>6668</v>
      </c>
      <c r="AA687" s="78">
        <v>0</v>
      </c>
      <c r="AB687" s="187">
        <v>4778</v>
      </c>
      <c r="AC687" s="187">
        <v>4778</v>
      </c>
      <c r="AD687" s="187">
        <v>0</v>
      </c>
      <c r="AE687" s="78">
        <v>485490</v>
      </c>
      <c r="AF687" s="78">
        <v>6229</v>
      </c>
      <c r="AG687" s="104">
        <v>0</v>
      </c>
      <c r="AH687" s="104">
        <v>0</v>
      </c>
      <c r="AI687" s="104">
        <v>0</v>
      </c>
      <c r="AJ687" s="104">
        <v>6229</v>
      </c>
      <c r="AK687" s="104">
        <v>0</v>
      </c>
      <c r="AL687" s="104">
        <v>0</v>
      </c>
      <c r="AM687" s="104">
        <f t="shared" si="10"/>
        <v>6229</v>
      </c>
      <c r="AN687" s="104">
        <v>0</v>
      </c>
      <c r="AO687" s="104">
        <v>0</v>
      </c>
      <c r="AP687" s="104">
        <v>30918</v>
      </c>
      <c r="AQ687" s="104">
        <v>0</v>
      </c>
      <c r="AR687" s="189">
        <v>30918</v>
      </c>
      <c r="AS687" s="189">
        <v>819562</v>
      </c>
      <c r="AT687" s="189">
        <v>414280</v>
      </c>
      <c r="AU687" s="189">
        <v>414280</v>
      </c>
    </row>
    <row r="688" spans="1:47" x14ac:dyDescent="0.2">
      <c r="A688" s="96" t="s">
        <v>1883</v>
      </c>
      <c r="B688" t="s">
        <v>1792</v>
      </c>
      <c r="C688" t="s">
        <v>1884</v>
      </c>
      <c r="D688" s="77">
        <v>13225</v>
      </c>
      <c r="E688" s="77">
        <v>0</v>
      </c>
      <c r="F688" s="77">
        <v>0</v>
      </c>
      <c r="G688" s="77">
        <v>143400</v>
      </c>
      <c r="H688" s="77">
        <v>143400</v>
      </c>
      <c r="I688" s="77">
        <v>0</v>
      </c>
      <c r="J688" s="77">
        <v>0</v>
      </c>
      <c r="K688" s="77">
        <v>0</v>
      </c>
      <c r="L688" s="77">
        <v>323585</v>
      </c>
      <c r="M688" s="77">
        <v>186520</v>
      </c>
      <c r="N688" s="77">
        <v>271920</v>
      </c>
      <c r="O688" s="77">
        <v>51665</v>
      </c>
      <c r="P688" s="77">
        <v>91125</v>
      </c>
      <c r="Q688" s="77">
        <v>39460</v>
      </c>
      <c r="R688" s="77">
        <v>0</v>
      </c>
      <c r="S688" s="188">
        <v>47945</v>
      </c>
      <c r="T688" s="188">
        <v>47945</v>
      </c>
      <c r="U688" s="77">
        <v>34032</v>
      </c>
      <c r="V688" s="77">
        <v>15450</v>
      </c>
      <c r="W688" s="77">
        <v>34032</v>
      </c>
      <c r="X688" s="77">
        <v>0</v>
      </c>
      <c r="Y688" s="77">
        <v>3240</v>
      </c>
      <c r="Z688" s="77">
        <v>3240</v>
      </c>
      <c r="AA688" s="77">
        <v>0</v>
      </c>
      <c r="AB688" s="188">
        <v>1018</v>
      </c>
      <c r="AC688" s="188">
        <v>1018</v>
      </c>
      <c r="AD688" s="188">
        <v>0</v>
      </c>
      <c r="AE688" s="77">
        <v>235960</v>
      </c>
      <c r="AF688" s="77">
        <v>3450</v>
      </c>
      <c r="AG688" s="27">
        <v>3450</v>
      </c>
      <c r="AH688" s="27">
        <v>3300</v>
      </c>
      <c r="AI688" s="27">
        <v>150</v>
      </c>
      <c r="AJ688" s="27">
        <v>0</v>
      </c>
      <c r="AK688" s="27">
        <v>150</v>
      </c>
      <c r="AL688" s="27">
        <v>0</v>
      </c>
      <c r="AM688" s="27">
        <f t="shared" si="10"/>
        <v>0</v>
      </c>
      <c r="AN688" s="27">
        <v>0</v>
      </c>
      <c r="AO688" s="27">
        <v>0</v>
      </c>
      <c r="AP688" s="27">
        <v>24351</v>
      </c>
      <c r="AQ688" s="27">
        <v>0</v>
      </c>
      <c r="AR688" s="190">
        <v>24351</v>
      </c>
      <c r="AS688" s="190">
        <v>629804</v>
      </c>
      <c r="AT688" s="190">
        <v>284834</v>
      </c>
      <c r="AU688" s="190">
        <v>284834</v>
      </c>
    </row>
    <row r="689" spans="1:47" x14ac:dyDescent="0.2">
      <c r="A689" s="96" t="s">
        <v>1885</v>
      </c>
      <c r="B689" t="s">
        <v>1792</v>
      </c>
      <c r="C689" t="s">
        <v>1886</v>
      </c>
      <c r="D689" s="78">
        <v>13227</v>
      </c>
      <c r="E689" s="78">
        <v>0</v>
      </c>
      <c r="F689" s="82">
        <v>0</v>
      </c>
      <c r="G689" s="78">
        <v>87906</v>
      </c>
      <c r="H689" s="78">
        <v>17165</v>
      </c>
      <c r="I689" s="78">
        <v>70741</v>
      </c>
      <c r="J689" s="78">
        <v>70741</v>
      </c>
      <c r="K689" s="78">
        <v>0</v>
      </c>
      <c r="L689" s="78">
        <v>210890</v>
      </c>
      <c r="M689" s="78">
        <v>130820</v>
      </c>
      <c r="N689" s="78">
        <v>169600</v>
      </c>
      <c r="O689" s="78">
        <v>41290</v>
      </c>
      <c r="P689" s="78">
        <v>61380</v>
      </c>
      <c r="Q689" s="78">
        <v>20090</v>
      </c>
      <c r="R689" s="78">
        <v>0</v>
      </c>
      <c r="S689" s="187">
        <v>43860</v>
      </c>
      <c r="T689" s="187">
        <v>43860</v>
      </c>
      <c r="U689" s="78">
        <v>21655</v>
      </c>
      <c r="V689" s="78">
        <v>10795</v>
      </c>
      <c r="W689" s="78">
        <v>12203</v>
      </c>
      <c r="X689" s="78">
        <v>9452</v>
      </c>
      <c r="Y689" s="78">
        <v>11083</v>
      </c>
      <c r="Z689" s="78">
        <v>1631</v>
      </c>
      <c r="AA689" s="78">
        <v>1188</v>
      </c>
      <c r="AB689" s="187">
        <v>2928</v>
      </c>
      <c r="AC689" s="187">
        <v>1740</v>
      </c>
      <c r="AD689" s="187">
        <v>1188</v>
      </c>
      <c r="AE689" s="78">
        <v>150910</v>
      </c>
      <c r="AF689" s="78">
        <v>2709</v>
      </c>
      <c r="AG689" s="104">
        <v>0</v>
      </c>
      <c r="AH689" s="104">
        <v>0</v>
      </c>
      <c r="AI689" s="104">
        <v>0</v>
      </c>
      <c r="AJ689" s="104">
        <v>2709</v>
      </c>
      <c r="AK689" s="104">
        <v>0</v>
      </c>
      <c r="AL689" s="104">
        <v>0</v>
      </c>
      <c r="AM689" s="104">
        <f t="shared" si="10"/>
        <v>2709</v>
      </c>
      <c r="AN689" s="104">
        <v>0</v>
      </c>
      <c r="AO689" s="104">
        <v>0</v>
      </c>
      <c r="AP689" s="104">
        <v>14825</v>
      </c>
      <c r="AQ689" s="104">
        <v>0</v>
      </c>
      <c r="AR689" s="189">
        <v>14825</v>
      </c>
      <c r="AS689" s="189">
        <v>375478</v>
      </c>
      <c r="AT689" s="189">
        <v>156588</v>
      </c>
      <c r="AU689" s="189">
        <v>0</v>
      </c>
    </row>
    <row r="690" spans="1:47" x14ac:dyDescent="0.2">
      <c r="A690" s="96" t="s">
        <v>1887</v>
      </c>
      <c r="B690" t="s">
        <v>1792</v>
      </c>
      <c r="C690" t="s">
        <v>1888</v>
      </c>
      <c r="D690" s="77">
        <v>13228</v>
      </c>
      <c r="E690" s="77">
        <v>0</v>
      </c>
      <c r="F690" s="77">
        <v>0</v>
      </c>
      <c r="G690" s="77">
        <v>160471</v>
      </c>
      <c r="H690" s="77">
        <v>0</v>
      </c>
      <c r="I690" s="77">
        <v>160471</v>
      </c>
      <c r="J690" s="77">
        <v>160471</v>
      </c>
      <c r="K690" s="77">
        <v>0</v>
      </c>
      <c r="L690" s="77">
        <v>318255</v>
      </c>
      <c r="M690" s="77">
        <v>205910</v>
      </c>
      <c r="N690" s="77">
        <v>318255</v>
      </c>
      <c r="O690" s="77">
        <v>0</v>
      </c>
      <c r="P690" s="77">
        <v>57980</v>
      </c>
      <c r="Q690" s="77">
        <v>57980</v>
      </c>
      <c r="R690" s="77">
        <v>0</v>
      </c>
      <c r="S690" s="188">
        <v>111185</v>
      </c>
      <c r="T690" s="188">
        <v>111185</v>
      </c>
      <c r="U690" s="77">
        <v>32113</v>
      </c>
      <c r="V690" s="77">
        <v>16951</v>
      </c>
      <c r="W690" s="77">
        <v>14121</v>
      </c>
      <c r="X690" s="77">
        <v>17992</v>
      </c>
      <c r="Y690" s="77">
        <v>13962</v>
      </c>
      <c r="Z690" s="77">
        <v>4777</v>
      </c>
      <c r="AA690" s="77">
        <v>0</v>
      </c>
      <c r="AB690" s="77">
        <v>0</v>
      </c>
      <c r="AC690" s="188">
        <v>7122</v>
      </c>
      <c r="AD690" s="188">
        <v>0</v>
      </c>
      <c r="AE690" s="77">
        <v>267730</v>
      </c>
      <c r="AF690" s="77">
        <v>3429</v>
      </c>
      <c r="AG690" s="27">
        <v>0</v>
      </c>
      <c r="AH690" s="27">
        <v>0</v>
      </c>
      <c r="AI690" s="27">
        <v>0</v>
      </c>
      <c r="AJ690" s="27">
        <v>3429</v>
      </c>
      <c r="AK690" s="27">
        <v>0</v>
      </c>
      <c r="AL690" s="27">
        <v>0</v>
      </c>
      <c r="AM690" s="27">
        <f t="shared" si="10"/>
        <v>3429</v>
      </c>
      <c r="AN690" s="27">
        <v>0</v>
      </c>
      <c r="AO690" s="27">
        <v>0</v>
      </c>
      <c r="AP690" s="27">
        <v>27130</v>
      </c>
      <c r="AQ690" s="27">
        <v>27130</v>
      </c>
      <c r="AR690" s="27">
        <v>0</v>
      </c>
      <c r="AS690" s="190">
        <v>674672</v>
      </c>
      <c r="AT690" s="190">
        <v>270011</v>
      </c>
      <c r="AU690" s="190">
        <v>270011</v>
      </c>
    </row>
    <row r="691" spans="1:47" x14ac:dyDescent="0.2">
      <c r="A691" s="96" t="s">
        <v>1889</v>
      </c>
      <c r="B691" t="s">
        <v>1792</v>
      </c>
      <c r="C691" t="s">
        <v>1890</v>
      </c>
      <c r="D691" s="78">
        <v>13229</v>
      </c>
      <c r="E691" s="78">
        <v>0</v>
      </c>
      <c r="F691" s="82">
        <v>0</v>
      </c>
      <c r="G691" s="78">
        <v>315892</v>
      </c>
      <c r="H691" s="78">
        <v>315892</v>
      </c>
      <c r="I691" s="78">
        <v>0</v>
      </c>
      <c r="J691" s="78">
        <v>0</v>
      </c>
      <c r="K691" s="78">
        <v>0</v>
      </c>
      <c r="L691" s="78">
        <v>780605</v>
      </c>
      <c r="M691" s="78">
        <v>477680</v>
      </c>
      <c r="N691" s="78">
        <v>677000</v>
      </c>
      <c r="O691" s="78">
        <v>103605</v>
      </c>
      <c r="P691" s="78">
        <v>221495</v>
      </c>
      <c r="Q691" s="78">
        <v>117890</v>
      </c>
      <c r="R691" s="78">
        <v>0</v>
      </c>
      <c r="S691" s="187">
        <v>223185</v>
      </c>
      <c r="T691" s="187">
        <v>223185</v>
      </c>
      <c r="U691" s="78">
        <v>80716</v>
      </c>
      <c r="V691" s="78">
        <v>39685</v>
      </c>
      <c r="W691" s="78">
        <v>44428</v>
      </c>
      <c r="X691" s="78">
        <v>36288</v>
      </c>
      <c r="Y691" s="78">
        <v>45979</v>
      </c>
      <c r="Z691" s="78">
        <v>9691</v>
      </c>
      <c r="AA691" s="78">
        <v>0</v>
      </c>
      <c r="AB691" s="187">
        <v>3254</v>
      </c>
      <c r="AC691" s="187">
        <v>13976</v>
      </c>
      <c r="AD691" s="187">
        <v>0</v>
      </c>
      <c r="AE691" s="78">
        <v>586590</v>
      </c>
      <c r="AF691" s="78">
        <v>7210</v>
      </c>
      <c r="AG691" s="104">
        <v>0</v>
      </c>
      <c r="AH691" s="104">
        <v>0</v>
      </c>
      <c r="AI691" s="104">
        <v>0</v>
      </c>
      <c r="AJ691" s="104">
        <v>7210</v>
      </c>
      <c r="AK691" s="104">
        <v>7210</v>
      </c>
      <c r="AL691" s="104">
        <v>7210</v>
      </c>
      <c r="AM691" s="104">
        <f t="shared" si="10"/>
        <v>0</v>
      </c>
      <c r="AN691" s="104">
        <v>0</v>
      </c>
      <c r="AO691" s="104">
        <v>0</v>
      </c>
      <c r="AP691" s="104">
        <v>53532</v>
      </c>
      <c r="AQ691" s="104">
        <v>0</v>
      </c>
      <c r="AR691" s="189">
        <v>53532</v>
      </c>
      <c r="AS691" s="189">
        <v>1385411</v>
      </c>
      <c r="AT691" s="189">
        <v>624993</v>
      </c>
      <c r="AU691" s="189">
        <v>624993</v>
      </c>
    </row>
    <row r="692" spans="1:47" x14ac:dyDescent="0.2">
      <c r="A692" s="96" t="s">
        <v>1891</v>
      </c>
      <c r="B692" t="s">
        <v>1792</v>
      </c>
      <c r="C692" t="s">
        <v>1892</v>
      </c>
      <c r="D692" s="77">
        <v>13303</v>
      </c>
      <c r="E692" s="77">
        <v>3055</v>
      </c>
      <c r="F692" s="77">
        <v>0</v>
      </c>
      <c r="G692" s="77">
        <v>51394</v>
      </c>
      <c r="H692" s="77">
        <v>48251</v>
      </c>
      <c r="I692" s="77">
        <v>3143</v>
      </c>
      <c r="J692" s="77">
        <v>3143</v>
      </c>
      <c r="K692" s="77">
        <v>0</v>
      </c>
      <c r="L692" s="77">
        <v>137545</v>
      </c>
      <c r="M692" s="77">
        <v>92680</v>
      </c>
      <c r="N692" s="77">
        <v>131740</v>
      </c>
      <c r="O692" s="77">
        <v>5805</v>
      </c>
      <c r="P692" s="77">
        <v>17735</v>
      </c>
      <c r="Q692" s="77">
        <v>11930</v>
      </c>
      <c r="R692" s="77">
        <v>0</v>
      </c>
      <c r="S692" s="77">
        <v>0</v>
      </c>
      <c r="T692" s="77">
        <v>0</v>
      </c>
      <c r="U692" s="77">
        <v>13666</v>
      </c>
      <c r="V692" s="77">
        <v>7615</v>
      </c>
      <c r="W692" s="77">
        <v>744</v>
      </c>
      <c r="X692" s="77">
        <v>12922</v>
      </c>
      <c r="Y692" s="77">
        <v>12922</v>
      </c>
      <c r="Z692" s="77">
        <v>973</v>
      </c>
      <c r="AA692" s="77">
        <v>0</v>
      </c>
      <c r="AB692" s="77">
        <v>959</v>
      </c>
      <c r="AC692" s="77">
        <v>0</v>
      </c>
      <c r="AD692" s="77">
        <v>0</v>
      </c>
      <c r="AE692" s="77">
        <v>104610</v>
      </c>
      <c r="AF692" s="77">
        <v>1749</v>
      </c>
      <c r="AG692" s="27">
        <v>0</v>
      </c>
      <c r="AH692" s="27">
        <v>0</v>
      </c>
      <c r="AI692" s="27">
        <v>0</v>
      </c>
      <c r="AJ692" s="27">
        <v>1749</v>
      </c>
      <c r="AK692" s="27">
        <v>0</v>
      </c>
      <c r="AL692" s="27">
        <v>0</v>
      </c>
      <c r="AM692" s="27">
        <f t="shared" si="10"/>
        <v>1749</v>
      </c>
      <c r="AN692" s="27">
        <v>0</v>
      </c>
      <c r="AO692" s="27">
        <v>0</v>
      </c>
      <c r="AP692" s="27">
        <v>8735</v>
      </c>
      <c r="AQ692" s="27">
        <v>8735</v>
      </c>
      <c r="AR692" s="27">
        <v>0</v>
      </c>
      <c r="AS692" s="190">
        <v>219634</v>
      </c>
      <c r="AT692" s="190">
        <v>89278</v>
      </c>
      <c r="AU692" s="190">
        <v>89278</v>
      </c>
    </row>
    <row r="693" spans="1:47" x14ac:dyDescent="0.2">
      <c r="A693" s="96" t="s">
        <v>1893</v>
      </c>
      <c r="B693" t="s">
        <v>1792</v>
      </c>
      <c r="C693" t="s">
        <v>1894</v>
      </c>
      <c r="D693" s="78">
        <v>13305</v>
      </c>
      <c r="E693" s="78">
        <v>0</v>
      </c>
      <c r="F693" s="82">
        <v>0</v>
      </c>
      <c r="G693" s="78">
        <v>45528</v>
      </c>
      <c r="H693" s="78">
        <v>45528</v>
      </c>
      <c r="I693" s="78">
        <v>0</v>
      </c>
      <c r="J693" s="78">
        <v>0</v>
      </c>
      <c r="K693" s="78">
        <v>0</v>
      </c>
      <c r="L693" s="78">
        <v>68255</v>
      </c>
      <c r="M693" s="78">
        <v>46140</v>
      </c>
      <c r="N693" s="78">
        <v>0</v>
      </c>
      <c r="O693" s="78">
        <v>68255</v>
      </c>
      <c r="P693" s="78">
        <v>70965</v>
      </c>
      <c r="Q693" s="78">
        <v>2710</v>
      </c>
      <c r="R693" s="78">
        <v>0</v>
      </c>
      <c r="S693" s="187">
        <v>5155</v>
      </c>
      <c r="T693" s="187">
        <v>5155</v>
      </c>
      <c r="U693" s="78">
        <v>6735</v>
      </c>
      <c r="V693" s="78">
        <v>3783</v>
      </c>
      <c r="W693" s="78">
        <v>1000</v>
      </c>
      <c r="X693" s="78">
        <v>5735</v>
      </c>
      <c r="Y693" s="78">
        <v>5968</v>
      </c>
      <c r="Z693" s="78">
        <v>233</v>
      </c>
      <c r="AA693" s="78">
        <v>0</v>
      </c>
      <c r="AB693" s="78">
        <v>0</v>
      </c>
      <c r="AC693" s="78">
        <v>0</v>
      </c>
      <c r="AD693" s="78">
        <v>0</v>
      </c>
      <c r="AE693" s="78">
        <v>54400</v>
      </c>
      <c r="AF693" s="78">
        <v>1269</v>
      </c>
      <c r="AG693" s="104">
        <v>0</v>
      </c>
      <c r="AH693" s="104">
        <v>0</v>
      </c>
      <c r="AI693" s="104">
        <v>0</v>
      </c>
      <c r="AJ693" s="104">
        <v>1269</v>
      </c>
      <c r="AK693" s="104">
        <v>0</v>
      </c>
      <c r="AL693" s="104">
        <v>0</v>
      </c>
      <c r="AM693" s="104">
        <f t="shared" si="10"/>
        <v>1269</v>
      </c>
      <c r="AN693" s="104">
        <v>0</v>
      </c>
      <c r="AO693" s="104">
        <v>0</v>
      </c>
      <c r="AP693" s="104">
        <v>7728</v>
      </c>
      <c r="AQ693" s="104">
        <v>0</v>
      </c>
      <c r="AR693" s="189">
        <v>7728</v>
      </c>
      <c r="AS693" s="189">
        <v>187668</v>
      </c>
      <c r="AT693" s="189">
        <v>62732</v>
      </c>
      <c r="AU693" s="189">
        <v>0</v>
      </c>
    </row>
    <row r="694" spans="1:47" x14ac:dyDescent="0.2">
      <c r="A694" s="96" t="s">
        <v>1895</v>
      </c>
      <c r="B694" t="s">
        <v>1792</v>
      </c>
      <c r="C694" t="s">
        <v>1896</v>
      </c>
      <c r="D694" s="77">
        <v>13307</v>
      </c>
      <c r="E694" s="77">
        <v>0</v>
      </c>
      <c r="F694" s="77">
        <v>0</v>
      </c>
      <c r="G694" s="77">
        <v>15037</v>
      </c>
      <c r="H694" s="77">
        <v>15037</v>
      </c>
      <c r="I694" s="77">
        <v>0</v>
      </c>
      <c r="J694" s="77">
        <v>0</v>
      </c>
      <c r="K694" s="77">
        <v>0</v>
      </c>
      <c r="L694" s="77">
        <v>11660</v>
      </c>
      <c r="M694" s="77">
        <v>9230</v>
      </c>
      <c r="N694" s="77">
        <v>0</v>
      </c>
      <c r="O694" s="77">
        <v>11660</v>
      </c>
      <c r="P694" s="77">
        <v>13810</v>
      </c>
      <c r="Q694" s="77">
        <v>2150</v>
      </c>
      <c r="R694" s="77">
        <v>0</v>
      </c>
      <c r="S694" s="188">
        <v>2230</v>
      </c>
      <c r="T694" s="188">
        <v>2230</v>
      </c>
      <c r="U694" s="77">
        <v>1085</v>
      </c>
      <c r="V694" s="77">
        <v>761</v>
      </c>
      <c r="W694" s="77">
        <v>940</v>
      </c>
      <c r="X694" s="77">
        <v>145</v>
      </c>
      <c r="Y694" s="77">
        <v>317</v>
      </c>
      <c r="Z694" s="77">
        <v>172</v>
      </c>
      <c r="AA694" s="77">
        <v>0</v>
      </c>
      <c r="AB694" s="77">
        <v>131</v>
      </c>
      <c r="AC694" s="77">
        <v>131</v>
      </c>
      <c r="AD694" s="77">
        <v>0</v>
      </c>
      <c r="AE694" s="77">
        <v>11470</v>
      </c>
      <c r="AF694" s="77">
        <v>789</v>
      </c>
      <c r="AG694" s="27">
        <v>0</v>
      </c>
      <c r="AH694" s="27">
        <v>0</v>
      </c>
      <c r="AI694" s="27">
        <v>0</v>
      </c>
      <c r="AJ694" s="27">
        <v>789</v>
      </c>
      <c r="AK694" s="27">
        <v>0</v>
      </c>
      <c r="AL694" s="27">
        <v>0</v>
      </c>
      <c r="AM694" s="27">
        <f t="shared" si="10"/>
        <v>789</v>
      </c>
      <c r="AN694" s="27">
        <v>0</v>
      </c>
      <c r="AO694" s="27">
        <v>0</v>
      </c>
      <c r="AP694" s="27">
        <v>2527</v>
      </c>
      <c r="AQ694" s="27">
        <v>2527</v>
      </c>
      <c r="AR694" s="27">
        <v>0</v>
      </c>
      <c r="AS694" s="190">
        <v>54657</v>
      </c>
      <c r="AT694" s="190">
        <v>8664</v>
      </c>
      <c r="AU694" s="190">
        <v>8664</v>
      </c>
    </row>
    <row r="695" spans="1:47" x14ac:dyDescent="0.2">
      <c r="A695" s="96" t="s">
        <v>1897</v>
      </c>
      <c r="B695" t="s">
        <v>1792</v>
      </c>
      <c r="C695" t="s">
        <v>1898</v>
      </c>
      <c r="D695" s="78">
        <v>13308</v>
      </c>
      <c r="E695" s="78">
        <v>0</v>
      </c>
      <c r="F695" s="82">
        <v>0</v>
      </c>
      <c r="G695" s="78">
        <v>24286</v>
      </c>
      <c r="H695" s="78">
        <v>0</v>
      </c>
      <c r="I695" s="78">
        <v>24286</v>
      </c>
      <c r="J695" s="78">
        <v>24286</v>
      </c>
      <c r="K695" s="78">
        <v>0</v>
      </c>
      <c r="L695" s="78">
        <v>27130</v>
      </c>
      <c r="M695" s="78">
        <v>21210</v>
      </c>
      <c r="N695" s="78">
        <v>0</v>
      </c>
      <c r="O695" s="78">
        <v>27130</v>
      </c>
      <c r="P695" s="78">
        <v>28170</v>
      </c>
      <c r="Q695" s="78">
        <v>1040</v>
      </c>
      <c r="R695" s="78">
        <v>0</v>
      </c>
      <c r="S695" s="187">
        <v>5660</v>
      </c>
      <c r="T695" s="187">
        <v>5660</v>
      </c>
      <c r="U695" s="78">
        <v>2537</v>
      </c>
      <c r="V695" s="78">
        <v>1751</v>
      </c>
      <c r="W695" s="78">
        <v>0</v>
      </c>
      <c r="X695" s="78">
        <v>2537</v>
      </c>
      <c r="Y695" s="78">
        <v>2622</v>
      </c>
      <c r="Z695" s="78">
        <v>85</v>
      </c>
      <c r="AA695" s="78">
        <v>0</v>
      </c>
      <c r="AB695" s="78">
        <v>307</v>
      </c>
      <c r="AC695" s="78">
        <v>307</v>
      </c>
      <c r="AD695" s="78">
        <v>0</v>
      </c>
      <c r="AE695" s="78">
        <v>24170</v>
      </c>
      <c r="AF695" s="78">
        <v>1029</v>
      </c>
      <c r="AG695" s="104">
        <v>0</v>
      </c>
      <c r="AH695" s="104">
        <v>0</v>
      </c>
      <c r="AI695" s="104">
        <v>0</v>
      </c>
      <c r="AJ695" s="104">
        <v>1029</v>
      </c>
      <c r="AK695" s="104">
        <v>0</v>
      </c>
      <c r="AL695" s="104">
        <v>0</v>
      </c>
      <c r="AM695" s="104">
        <f t="shared" si="10"/>
        <v>1029</v>
      </c>
      <c r="AN695" s="104">
        <v>0</v>
      </c>
      <c r="AO695" s="104">
        <v>0</v>
      </c>
      <c r="AP695" s="104">
        <v>4088</v>
      </c>
      <c r="AQ695" s="104">
        <v>0</v>
      </c>
      <c r="AR695" s="189">
        <v>4088</v>
      </c>
      <c r="AS695" s="189">
        <v>90270</v>
      </c>
      <c r="AT695" s="189">
        <v>19410</v>
      </c>
      <c r="AU695" s="189">
        <v>0</v>
      </c>
    </row>
    <row r="696" spans="1:47" x14ac:dyDescent="0.2">
      <c r="A696" s="96" t="s">
        <v>1899</v>
      </c>
      <c r="B696" t="s">
        <v>1792</v>
      </c>
      <c r="C696" t="s">
        <v>1900</v>
      </c>
      <c r="D696" s="77">
        <v>13361</v>
      </c>
      <c r="E696" s="77">
        <v>0</v>
      </c>
      <c r="F696" s="77">
        <v>0</v>
      </c>
      <c r="G696" s="77">
        <v>38265</v>
      </c>
      <c r="H696" s="77">
        <v>0</v>
      </c>
      <c r="I696" s="77">
        <v>38265</v>
      </c>
      <c r="J696" s="77">
        <v>38265</v>
      </c>
      <c r="K696" s="77">
        <v>0</v>
      </c>
      <c r="L696" s="77">
        <v>38845</v>
      </c>
      <c r="M696" s="77">
        <v>29370</v>
      </c>
      <c r="N696" s="77">
        <v>0</v>
      </c>
      <c r="O696" s="77">
        <v>38845</v>
      </c>
      <c r="P696" s="77">
        <v>38845</v>
      </c>
      <c r="Q696" s="77">
        <v>0</v>
      </c>
      <c r="R696" s="77">
        <v>0</v>
      </c>
      <c r="S696" s="188">
        <v>14695</v>
      </c>
      <c r="T696" s="188">
        <v>14695</v>
      </c>
      <c r="U696" s="77">
        <v>3705</v>
      </c>
      <c r="V696" s="77">
        <v>2436</v>
      </c>
      <c r="W696" s="77">
        <v>0</v>
      </c>
      <c r="X696" s="77">
        <v>3705</v>
      </c>
      <c r="Y696" s="77">
        <v>3705</v>
      </c>
      <c r="Z696" s="77">
        <v>0</v>
      </c>
      <c r="AA696" s="77">
        <v>0</v>
      </c>
      <c r="AB696" s="77">
        <v>0</v>
      </c>
      <c r="AC696" s="77">
        <v>288</v>
      </c>
      <c r="AD696" s="77">
        <v>0</v>
      </c>
      <c r="AE696" s="77">
        <v>35890</v>
      </c>
      <c r="AF696" s="77">
        <v>1029</v>
      </c>
      <c r="AG696" s="27">
        <v>0</v>
      </c>
      <c r="AH696" s="27">
        <v>0</v>
      </c>
      <c r="AI696" s="27">
        <v>0</v>
      </c>
      <c r="AJ696" s="27">
        <v>1029</v>
      </c>
      <c r="AK696" s="27">
        <v>0</v>
      </c>
      <c r="AL696" s="27">
        <v>0</v>
      </c>
      <c r="AM696" s="27">
        <f t="shared" si="10"/>
        <v>1029</v>
      </c>
      <c r="AN696" s="27">
        <v>0</v>
      </c>
      <c r="AO696" s="27">
        <v>0</v>
      </c>
      <c r="AP696" s="27">
        <v>6438</v>
      </c>
      <c r="AQ696" s="27">
        <v>0</v>
      </c>
      <c r="AR696" s="190">
        <v>6438</v>
      </c>
      <c r="AS696" s="190">
        <v>142610</v>
      </c>
      <c r="AT696" s="190">
        <v>26249</v>
      </c>
      <c r="AU696" s="190">
        <v>1010</v>
      </c>
    </row>
    <row r="697" spans="1:47" x14ac:dyDescent="0.2">
      <c r="A697" s="96" t="s">
        <v>1901</v>
      </c>
      <c r="B697" t="s">
        <v>1792</v>
      </c>
      <c r="C697" t="s">
        <v>1902</v>
      </c>
      <c r="D697" s="78">
        <v>13362</v>
      </c>
      <c r="E697" s="78">
        <v>0</v>
      </c>
      <c r="F697" s="82">
        <v>0</v>
      </c>
      <c r="G697" s="78">
        <v>5435</v>
      </c>
      <c r="H697" s="78">
        <v>0</v>
      </c>
      <c r="I697" s="78">
        <v>5435</v>
      </c>
      <c r="J697" s="78">
        <v>5435</v>
      </c>
      <c r="K697" s="78">
        <v>0</v>
      </c>
      <c r="L697" s="78">
        <v>1095</v>
      </c>
      <c r="M697" s="78">
        <v>570</v>
      </c>
      <c r="N697" s="78">
        <v>900</v>
      </c>
      <c r="O697" s="78">
        <v>195</v>
      </c>
      <c r="P697" s="78">
        <v>525</v>
      </c>
      <c r="Q697" s="78">
        <v>330</v>
      </c>
      <c r="R697" s="78">
        <v>0</v>
      </c>
      <c r="S697" s="78">
        <v>395</v>
      </c>
      <c r="T697" s="78">
        <v>395</v>
      </c>
      <c r="U697" s="78">
        <v>120</v>
      </c>
      <c r="V697" s="78">
        <v>48</v>
      </c>
      <c r="W697" s="78">
        <v>75</v>
      </c>
      <c r="X697" s="78">
        <v>45</v>
      </c>
      <c r="Y697" s="78">
        <v>72</v>
      </c>
      <c r="Z697" s="78">
        <v>27</v>
      </c>
      <c r="AA697" s="78">
        <v>0</v>
      </c>
      <c r="AB697" s="78">
        <v>20</v>
      </c>
      <c r="AC697" s="78">
        <v>24</v>
      </c>
      <c r="AD697" s="78">
        <v>0</v>
      </c>
      <c r="AE697" s="78">
        <v>900</v>
      </c>
      <c r="AF697" s="78">
        <v>789</v>
      </c>
      <c r="AG697" s="104">
        <v>0</v>
      </c>
      <c r="AH697" s="104">
        <v>0</v>
      </c>
      <c r="AI697" s="104">
        <v>0</v>
      </c>
      <c r="AJ697" s="104">
        <v>789</v>
      </c>
      <c r="AK697" s="104">
        <v>0</v>
      </c>
      <c r="AL697" s="104">
        <v>0</v>
      </c>
      <c r="AM697" s="104">
        <f t="shared" si="10"/>
        <v>789</v>
      </c>
      <c r="AN697" s="104">
        <v>0</v>
      </c>
      <c r="AO697" s="104">
        <v>0</v>
      </c>
      <c r="AP697" s="104">
        <v>911</v>
      </c>
      <c r="AQ697" s="104">
        <v>911</v>
      </c>
      <c r="AR697" s="104">
        <v>0</v>
      </c>
      <c r="AS697" s="189">
        <v>19426</v>
      </c>
      <c r="AT697" s="189">
        <v>974</v>
      </c>
      <c r="AU697" s="189">
        <v>974</v>
      </c>
    </row>
    <row r="698" spans="1:47" x14ac:dyDescent="0.2">
      <c r="A698" s="96" t="s">
        <v>1903</v>
      </c>
      <c r="B698" t="s">
        <v>1792</v>
      </c>
      <c r="C698" t="s">
        <v>1904</v>
      </c>
      <c r="D698" s="77">
        <v>13363</v>
      </c>
      <c r="E698" s="77">
        <v>0</v>
      </c>
      <c r="F698" s="77">
        <v>0</v>
      </c>
      <c r="G698" s="77">
        <v>17375</v>
      </c>
      <c r="H698" s="77">
        <v>0</v>
      </c>
      <c r="I698" s="77">
        <v>17375</v>
      </c>
      <c r="J698" s="77">
        <v>17375</v>
      </c>
      <c r="K698" s="77">
        <v>0</v>
      </c>
      <c r="L698" s="77">
        <v>11795</v>
      </c>
      <c r="M698" s="77">
        <v>8470</v>
      </c>
      <c r="N698" s="77">
        <v>0</v>
      </c>
      <c r="O698" s="77">
        <v>11795</v>
      </c>
      <c r="P698" s="77">
        <v>11795</v>
      </c>
      <c r="Q698" s="77">
        <v>0</v>
      </c>
      <c r="R698" s="77">
        <v>0</v>
      </c>
      <c r="S698" s="188">
        <v>3425</v>
      </c>
      <c r="T698" s="188">
        <v>3425</v>
      </c>
      <c r="U698" s="77">
        <v>1145</v>
      </c>
      <c r="V698" s="77">
        <v>701</v>
      </c>
      <c r="W698" s="77">
        <v>0</v>
      </c>
      <c r="X698" s="77">
        <v>1145</v>
      </c>
      <c r="Y698" s="77">
        <v>1145</v>
      </c>
      <c r="Z698" s="77">
        <v>0</v>
      </c>
      <c r="AA698" s="77">
        <v>0</v>
      </c>
      <c r="AB698" s="77">
        <v>0</v>
      </c>
      <c r="AC698" s="77">
        <v>215</v>
      </c>
      <c r="AD698" s="77">
        <v>0</v>
      </c>
      <c r="AE698" s="77">
        <v>9010</v>
      </c>
      <c r="AF698" s="77">
        <v>789</v>
      </c>
      <c r="AG698" s="27">
        <v>0</v>
      </c>
      <c r="AH698" s="27">
        <v>0</v>
      </c>
      <c r="AI698" s="27">
        <v>0</v>
      </c>
      <c r="AJ698" s="27">
        <v>789</v>
      </c>
      <c r="AK698" s="27">
        <v>0</v>
      </c>
      <c r="AL698" s="27">
        <v>0</v>
      </c>
      <c r="AM698" s="27">
        <f t="shared" si="10"/>
        <v>789</v>
      </c>
      <c r="AN698" s="27">
        <v>0</v>
      </c>
      <c r="AO698" s="27">
        <v>0</v>
      </c>
      <c r="AP698" s="27">
        <v>2919</v>
      </c>
      <c r="AQ698" s="27">
        <v>2919</v>
      </c>
      <c r="AR698" s="27">
        <v>0</v>
      </c>
      <c r="AS698" s="190">
        <v>63045</v>
      </c>
      <c r="AT698" s="27">
        <v>9361</v>
      </c>
      <c r="AU698" s="27">
        <v>9361</v>
      </c>
    </row>
    <row r="699" spans="1:47" x14ac:dyDescent="0.2">
      <c r="A699" s="96" t="s">
        <v>1905</v>
      </c>
      <c r="B699" t="s">
        <v>1792</v>
      </c>
      <c r="C699" t="s">
        <v>1906</v>
      </c>
      <c r="D699" s="78">
        <v>13364</v>
      </c>
      <c r="E699" s="78">
        <v>14</v>
      </c>
      <c r="F699" s="82">
        <v>0</v>
      </c>
      <c r="G699" s="78">
        <v>15468</v>
      </c>
      <c r="H699" s="78">
        <v>15468</v>
      </c>
      <c r="I699" s="78">
        <v>0</v>
      </c>
      <c r="J699" s="78">
        <v>0</v>
      </c>
      <c r="K699" s="78">
        <v>0</v>
      </c>
      <c r="L699" s="78">
        <v>7030</v>
      </c>
      <c r="M699" s="78">
        <v>4580</v>
      </c>
      <c r="N699" s="78">
        <v>5130</v>
      </c>
      <c r="O699" s="78">
        <v>1900</v>
      </c>
      <c r="P699" s="78">
        <v>2390</v>
      </c>
      <c r="Q699" s="78">
        <v>490</v>
      </c>
      <c r="R699" s="78">
        <v>0</v>
      </c>
      <c r="S699" s="78">
        <v>0</v>
      </c>
      <c r="T699" s="78">
        <v>0</v>
      </c>
      <c r="U699" s="78">
        <v>705</v>
      </c>
      <c r="V699" s="78">
        <v>375</v>
      </c>
      <c r="W699" s="78">
        <v>300</v>
      </c>
      <c r="X699" s="78">
        <v>405</v>
      </c>
      <c r="Y699" s="78">
        <v>448</v>
      </c>
      <c r="Z699" s="78">
        <v>43</v>
      </c>
      <c r="AA699" s="78">
        <v>0</v>
      </c>
      <c r="AB699" s="78">
        <v>0</v>
      </c>
      <c r="AC699" s="78">
        <v>0</v>
      </c>
      <c r="AD699" s="78">
        <v>0</v>
      </c>
      <c r="AE699" s="78">
        <v>5070</v>
      </c>
      <c r="AF699" s="78">
        <v>789</v>
      </c>
      <c r="AG699" s="104">
        <v>0</v>
      </c>
      <c r="AH699" s="104">
        <v>0</v>
      </c>
      <c r="AI699" s="104">
        <v>0</v>
      </c>
      <c r="AJ699" s="104">
        <v>789</v>
      </c>
      <c r="AK699" s="104">
        <v>0</v>
      </c>
      <c r="AL699" s="104">
        <v>0</v>
      </c>
      <c r="AM699" s="104">
        <f t="shared" si="10"/>
        <v>789</v>
      </c>
      <c r="AN699" s="104">
        <v>0</v>
      </c>
      <c r="AO699" s="104">
        <v>0</v>
      </c>
      <c r="AP699" s="104">
        <v>2600</v>
      </c>
      <c r="AQ699" s="104">
        <v>2600</v>
      </c>
      <c r="AR699" s="104">
        <v>0</v>
      </c>
      <c r="AS699" s="189">
        <v>58275</v>
      </c>
      <c r="AT699" s="189">
        <v>7742</v>
      </c>
      <c r="AU699" s="189">
        <v>7742</v>
      </c>
    </row>
    <row r="700" spans="1:47" x14ac:dyDescent="0.2">
      <c r="A700" s="96" t="s">
        <v>1907</v>
      </c>
      <c r="B700" t="s">
        <v>1792</v>
      </c>
      <c r="C700" t="s">
        <v>1908</v>
      </c>
      <c r="D700" s="77">
        <v>13381</v>
      </c>
      <c r="E700" s="77">
        <v>0</v>
      </c>
      <c r="F700" s="77">
        <v>0</v>
      </c>
      <c r="G700" s="77">
        <v>17641</v>
      </c>
      <c r="H700" s="77">
        <v>998</v>
      </c>
      <c r="I700" s="77">
        <v>16643</v>
      </c>
      <c r="J700" s="77">
        <v>998</v>
      </c>
      <c r="K700" s="188">
        <v>15645</v>
      </c>
      <c r="L700" s="77">
        <v>12840</v>
      </c>
      <c r="M700" s="77">
        <v>9480</v>
      </c>
      <c r="N700" s="77">
        <v>0</v>
      </c>
      <c r="O700" s="77">
        <v>12840</v>
      </c>
      <c r="P700" s="77">
        <v>12840</v>
      </c>
      <c r="Q700" s="77">
        <v>0</v>
      </c>
      <c r="R700" s="77">
        <v>0</v>
      </c>
      <c r="S700" s="188">
        <v>4380</v>
      </c>
      <c r="T700" s="188">
        <v>4380</v>
      </c>
      <c r="U700" s="77">
        <v>1246</v>
      </c>
      <c r="V700" s="77">
        <v>790</v>
      </c>
      <c r="W700" s="77">
        <v>1246</v>
      </c>
      <c r="X700" s="77">
        <v>0</v>
      </c>
      <c r="Y700" s="77">
        <v>0</v>
      </c>
      <c r="Z700" s="77">
        <v>0</v>
      </c>
      <c r="AA700" s="77">
        <v>0</v>
      </c>
      <c r="AB700" s="77">
        <v>213</v>
      </c>
      <c r="AC700" s="77">
        <v>213</v>
      </c>
      <c r="AD700" s="77">
        <v>0</v>
      </c>
      <c r="AE700" s="77">
        <v>12620</v>
      </c>
      <c r="AF700" s="77">
        <v>789</v>
      </c>
      <c r="AG700" s="27">
        <v>0</v>
      </c>
      <c r="AH700" s="27">
        <v>0</v>
      </c>
      <c r="AI700" s="27">
        <v>0</v>
      </c>
      <c r="AJ700" s="27">
        <v>789</v>
      </c>
      <c r="AK700" s="27">
        <v>0</v>
      </c>
      <c r="AL700" s="27">
        <v>0</v>
      </c>
      <c r="AM700" s="27">
        <f t="shared" si="10"/>
        <v>789</v>
      </c>
      <c r="AN700" s="27">
        <v>0</v>
      </c>
      <c r="AO700" s="27">
        <v>0</v>
      </c>
      <c r="AP700" s="27">
        <v>2967</v>
      </c>
      <c r="AQ700" s="27">
        <v>0</v>
      </c>
      <c r="AR700" s="190">
        <v>2967</v>
      </c>
      <c r="AS700" s="190">
        <v>63658</v>
      </c>
      <c r="AT700" s="190">
        <v>8495</v>
      </c>
      <c r="AU700" s="190">
        <v>8495</v>
      </c>
    </row>
    <row r="701" spans="1:47" x14ac:dyDescent="0.2">
      <c r="A701" s="96" t="s">
        <v>1909</v>
      </c>
      <c r="B701" t="s">
        <v>1792</v>
      </c>
      <c r="C701" t="s">
        <v>1910</v>
      </c>
      <c r="D701" s="78">
        <v>13382</v>
      </c>
      <c r="E701" s="78">
        <v>0</v>
      </c>
      <c r="F701" s="82">
        <v>0</v>
      </c>
      <c r="G701" s="78">
        <v>4750</v>
      </c>
      <c r="H701" s="78">
        <v>0</v>
      </c>
      <c r="I701" s="78">
        <v>4750</v>
      </c>
      <c r="J701" s="78">
        <v>4499</v>
      </c>
      <c r="K701" s="78">
        <v>132</v>
      </c>
      <c r="L701" s="78">
        <v>835</v>
      </c>
      <c r="M701" s="78">
        <v>380</v>
      </c>
      <c r="N701" s="78">
        <v>770</v>
      </c>
      <c r="O701" s="78">
        <v>65</v>
      </c>
      <c r="P701" s="78">
        <v>275</v>
      </c>
      <c r="Q701" s="78">
        <v>210</v>
      </c>
      <c r="R701" s="78">
        <v>0</v>
      </c>
      <c r="S701" s="187">
        <v>1635</v>
      </c>
      <c r="T701" s="187">
        <v>1635</v>
      </c>
      <c r="U701" s="78">
        <v>96</v>
      </c>
      <c r="V701" s="78">
        <v>33</v>
      </c>
      <c r="W701" s="78">
        <v>53</v>
      </c>
      <c r="X701" s="78">
        <v>43</v>
      </c>
      <c r="Y701" s="78">
        <v>0</v>
      </c>
      <c r="Z701" s="78">
        <v>18</v>
      </c>
      <c r="AA701" s="78">
        <v>0</v>
      </c>
      <c r="AB701" s="78">
        <v>92</v>
      </c>
      <c r="AC701" s="78">
        <v>156</v>
      </c>
      <c r="AD701" s="78">
        <v>0</v>
      </c>
      <c r="AE701" s="78">
        <v>590</v>
      </c>
      <c r="AF701" s="78">
        <v>789</v>
      </c>
      <c r="AG701" s="104">
        <v>0</v>
      </c>
      <c r="AH701" s="104">
        <v>0</v>
      </c>
      <c r="AI701" s="104">
        <v>0</v>
      </c>
      <c r="AJ701" s="104">
        <v>789</v>
      </c>
      <c r="AK701" s="104">
        <v>0</v>
      </c>
      <c r="AL701" s="104">
        <v>0</v>
      </c>
      <c r="AM701" s="104">
        <f t="shared" si="10"/>
        <v>789</v>
      </c>
      <c r="AN701" s="104">
        <v>0</v>
      </c>
      <c r="AO701" s="104">
        <v>0</v>
      </c>
      <c r="AP701" s="104">
        <v>796</v>
      </c>
      <c r="AQ701" s="104">
        <v>760</v>
      </c>
      <c r="AR701" s="104">
        <v>36</v>
      </c>
      <c r="AS701" s="189">
        <v>16025</v>
      </c>
      <c r="AT701" s="189">
        <v>1156</v>
      </c>
      <c r="AU701" s="189">
        <v>0</v>
      </c>
    </row>
    <row r="702" spans="1:47" x14ac:dyDescent="0.2">
      <c r="A702" s="96" t="s">
        <v>1911</v>
      </c>
      <c r="B702" t="s">
        <v>1792</v>
      </c>
      <c r="C702" t="s">
        <v>1912</v>
      </c>
      <c r="D702" s="77">
        <v>13401</v>
      </c>
      <c r="E702" s="77">
        <v>0</v>
      </c>
      <c r="F702" s="77">
        <v>0</v>
      </c>
      <c r="G702" s="77">
        <v>40261</v>
      </c>
      <c r="H702" s="77">
        <v>0</v>
      </c>
      <c r="I702" s="77">
        <v>40261</v>
      </c>
      <c r="J702" s="77">
        <v>40261</v>
      </c>
      <c r="K702" s="77">
        <v>0</v>
      </c>
      <c r="L702" s="77">
        <v>40855</v>
      </c>
      <c r="M702" s="77">
        <v>31600</v>
      </c>
      <c r="N702" s="77">
        <v>40855</v>
      </c>
      <c r="O702" s="77">
        <v>0</v>
      </c>
      <c r="P702" s="77">
        <v>0</v>
      </c>
      <c r="Q702" s="77">
        <v>3320</v>
      </c>
      <c r="R702" s="77">
        <v>0</v>
      </c>
      <c r="S702" s="77">
        <v>0</v>
      </c>
      <c r="T702" s="77">
        <v>0</v>
      </c>
      <c r="U702" s="77">
        <v>3859</v>
      </c>
      <c r="V702" s="77">
        <v>2620</v>
      </c>
      <c r="W702" s="77">
        <v>3859</v>
      </c>
      <c r="X702" s="77">
        <v>0</v>
      </c>
      <c r="Y702" s="77">
        <v>273</v>
      </c>
      <c r="Z702" s="77">
        <v>273</v>
      </c>
      <c r="AA702" s="77">
        <v>0</v>
      </c>
      <c r="AB702" s="77">
        <v>0</v>
      </c>
      <c r="AC702" s="77">
        <v>0</v>
      </c>
      <c r="AD702" s="77">
        <v>0</v>
      </c>
      <c r="AE702" s="77">
        <v>34920</v>
      </c>
      <c r="AF702" s="77">
        <v>1029</v>
      </c>
      <c r="AG702" s="27">
        <v>0</v>
      </c>
      <c r="AH702" s="27">
        <v>0</v>
      </c>
      <c r="AI702" s="27">
        <v>0</v>
      </c>
      <c r="AJ702" s="27">
        <v>1029</v>
      </c>
      <c r="AK702" s="27">
        <v>0</v>
      </c>
      <c r="AL702" s="27">
        <v>0</v>
      </c>
      <c r="AM702" s="27">
        <f t="shared" si="10"/>
        <v>1029</v>
      </c>
      <c r="AN702" s="27">
        <v>0</v>
      </c>
      <c r="AO702" s="27">
        <v>0</v>
      </c>
      <c r="AP702" s="27">
        <v>6770</v>
      </c>
      <c r="AQ702" s="27">
        <v>6770</v>
      </c>
      <c r="AR702" s="27">
        <v>0</v>
      </c>
      <c r="AS702" s="190">
        <v>155175</v>
      </c>
      <c r="AT702" s="190">
        <v>28038</v>
      </c>
      <c r="AU702" s="190">
        <v>0</v>
      </c>
    </row>
    <row r="703" spans="1:47" x14ac:dyDescent="0.2">
      <c r="A703" s="96" t="s">
        <v>1913</v>
      </c>
      <c r="B703" t="s">
        <v>1792</v>
      </c>
      <c r="C703" t="s">
        <v>1914</v>
      </c>
      <c r="D703" s="78">
        <v>13402</v>
      </c>
      <c r="E703" s="78">
        <v>0</v>
      </c>
      <c r="F703" s="82">
        <v>0</v>
      </c>
      <c r="G703" s="78">
        <v>3617</v>
      </c>
      <c r="H703" s="78">
        <v>3617</v>
      </c>
      <c r="I703" s="78">
        <v>0</v>
      </c>
      <c r="J703" s="78">
        <v>0</v>
      </c>
      <c r="K703" s="78">
        <v>0</v>
      </c>
      <c r="L703" s="78">
        <v>505</v>
      </c>
      <c r="M703" s="78">
        <v>210</v>
      </c>
      <c r="N703" s="78">
        <v>300</v>
      </c>
      <c r="O703" s="78">
        <v>205</v>
      </c>
      <c r="P703" s="78">
        <v>60</v>
      </c>
      <c r="Q703" s="78">
        <v>0</v>
      </c>
      <c r="R703" s="78">
        <v>0</v>
      </c>
      <c r="S703" s="78">
        <v>150</v>
      </c>
      <c r="T703" s="78">
        <v>5</v>
      </c>
      <c r="U703" s="78">
        <v>60</v>
      </c>
      <c r="V703" s="78">
        <v>18</v>
      </c>
      <c r="W703" s="78">
        <v>0</v>
      </c>
      <c r="X703" s="78">
        <v>60</v>
      </c>
      <c r="Y703" s="78">
        <v>0</v>
      </c>
      <c r="Z703" s="78">
        <v>0</v>
      </c>
      <c r="AA703" s="78">
        <v>0</v>
      </c>
      <c r="AB703" s="78">
        <v>0</v>
      </c>
      <c r="AC703" s="78">
        <v>0</v>
      </c>
      <c r="AD703" s="78">
        <v>0</v>
      </c>
      <c r="AE703" s="78">
        <v>270</v>
      </c>
      <c r="AF703" s="78">
        <v>789</v>
      </c>
      <c r="AG703" s="104">
        <v>0</v>
      </c>
      <c r="AH703" s="104">
        <v>0</v>
      </c>
      <c r="AI703" s="104">
        <v>0</v>
      </c>
      <c r="AJ703" s="104">
        <v>789</v>
      </c>
      <c r="AK703" s="104">
        <v>0</v>
      </c>
      <c r="AL703" s="104">
        <v>0</v>
      </c>
      <c r="AM703" s="104">
        <f t="shared" si="10"/>
        <v>789</v>
      </c>
      <c r="AN703" s="104">
        <v>0</v>
      </c>
      <c r="AO703" s="104">
        <v>0</v>
      </c>
      <c r="AP703" s="104">
        <v>606</v>
      </c>
      <c r="AQ703" s="104">
        <v>606</v>
      </c>
      <c r="AR703" s="104">
        <v>0</v>
      </c>
      <c r="AS703" s="189">
        <v>11953</v>
      </c>
      <c r="AT703" s="189">
        <v>373</v>
      </c>
      <c r="AU703" s="189">
        <v>373</v>
      </c>
    </row>
    <row r="704" spans="1:47" x14ac:dyDescent="0.2">
      <c r="A704" s="96" t="s">
        <v>1915</v>
      </c>
      <c r="B704" t="s">
        <v>1792</v>
      </c>
      <c r="C704" t="s">
        <v>1916</v>
      </c>
      <c r="D704" s="77">
        <v>13421</v>
      </c>
      <c r="E704" s="77">
        <v>0</v>
      </c>
      <c r="F704" s="77">
        <v>0</v>
      </c>
      <c r="G704" s="77">
        <v>20780</v>
      </c>
      <c r="H704" s="77">
        <v>20780</v>
      </c>
      <c r="I704" s="77">
        <v>0</v>
      </c>
      <c r="J704" s="77">
        <v>0</v>
      </c>
      <c r="K704" s="77">
        <v>0</v>
      </c>
      <c r="L704" s="77">
        <v>10385</v>
      </c>
      <c r="M704" s="77">
        <v>5400</v>
      </c>
      <c r="N704" s="77">
        <v>10385</v>
      </c>
      <c r="O704" s="77">
        <v>0</v>
      </c>
      <c r="P704" s="77">
        <v>510</v>
      </c>
      <c r="Q704" s="77">
        <v>510</v>
      </c>
      <c r="R704" s="77">
        <v>0</v>
      </c>
      <c r="S704" s="188">
        <v>7655</v>
      </c>
      <c r="T704" s="188">
        <v>7655</v>
      </c>
      <c r="U704" s="77">
        <v>1120</v>
      </c>
      <c r="V704" s="77">
        <v>433</v>
      </c>
      <c r="W704" s="77">
        <v>1120</v>
      </c>
      <c r="X704" s="77">
        <v>0</v>
      </c>
      <c r="Y704" s="77">
        <v>55</v>
      </c>
      <c r="Z704" s="77">
        <v>55</v>
      </c>
      <c r="AA704" s="77">
        <v>0</v>
      </c>
      <c r="AB704" s="77">
        <v>243</v>
      </c>
      <c r="AC704" s="77">
        <v>243</v>
      </c>
      <c r="AD704" s="77">
        <v>0</v>
      </c>
      <c r="AE704" s="77">
        <v>5910</v>
      </c>
      <c r="AF704" s="77">
        <v>789</v>
      </c>
      <c r="AG704" s="27">
        <v>0</v>
      </c>
      <c r="AH704" s="27">
        <v>0</v>
      </c>
      <c r="AI704" s="27">
        <v>0</v>
      </c>
      <c r="AJ704" s="27">
        <v>789</v>
      </c>
      <c r="AK704" s="27">
        <v>0</v>
      </c>
      <c r="AL704" s="27">
        <v>0</v>
      </c>
      <c r="AM704" s="27">
        <f t="shared" si="10"/>
        <v>789</v>
      </c>
      <c r="AN704" s="27">
        <v>0</v>
      </c>
      <c r="AO704" s="27">
        <v>0</v>
      </c>
      <c r="AP704" s="27">
        <v>3493</v>
      </c>
      <c r="AQ704" s="27">
        <v>0</v>
      </c>
      <c r="AR704" s="190">
        <v>3493</v>
      </c>
      <c r="AS704" s="190">
        <v>74341</v>
      </c>
      <c r="AT704" s="27">
        <v>8103</v>
      </c>
      <c r="AU704" s="27">
        <v>8103</v>
      </c>
    </row>
    <row r="705" spans="1:47" x14ac:dyDescent="0.2">
      <c r="A705" s="96" t="s">
        <v>1917</v>
      </c>
      <c r="B705" t="s">
        <v>1918</v>
      </c>
      <c r="C705">
        <v>0</v>
      </c>
      <c r="D705" s="78">
        <v>14000</v>
      </c>
      <c r="E705" s="78">
        <v>0</v>
      </c>
      <c r="F705" s="82">
        <v>0</v>
      </c>
      <c r="G705" s="78">
        <v>14818226</v>
      </c>
      <c r="H705" s="78">
        <v>12818226</v>
      </c>
      <c r="I705" s="78">
        <v>2000000</v>
      </c>
      <c r="J705" s="78">
        <v>2000000</v>
      </c>
      <c r="K705" s="78">
        <v>0</v>
      </c>
      <c r="L705" s="78">
        <v>0</v>
      </c>
      <c r="M705" s="78">
        <v>0</v>
      </c>
      <c r="N705" s="78">
        <v>0</v>
      </c>
      <c r="O705" s="78">
        <v>0</v>
      </c>
      <c r="P705" s="78">
        <v>0</v>
      </c>
      <c r="Q705" s="78">
        <v>0</v>
      </c>
      <c r="R705" s="78">
        <v>0</v>
      </c>
      <c r="S705" s="78">
        <v>0</v>
      </c>
      <c r="T705" s="78">
        <v>0</v>
      </c>
      <c r="U705" s="78">
        <v>0</v>
      </c>
      <c r="V705" s="78">
        <v>0</v>
      </c>
      <c r="W705" s="78">
        <v>0</v>
      </c>
      <c r="X705" s="78">
        <v>0</v>
      </c>
      <c r="Y705" s="78">
        <v>0</v>
      </c>
      <c r="Z705" s="78">
        <v>0</v>
      </c>
      <c r="AA705" s="78">
        <v>0</v>
      </c>
      <c r="AB705" s="78">
        <v>0</v>
      </c>
      <c r="AC705" s="78">
        <v>0</v>
      </c>
      <c r="AD705" s="78">
        <v>0</v>
      </c>
      <c r="AE705" s="78">
        <v>0</v>
      </c>
      <c r="AF705" s="78">
        <v>0</v>
      </c>
      <c r="AG705" s="104">
        <v>0</v>
      </c>
      <c r="AH705" s="104">
        <v>0</v>
      </c>
      <c r="AI705" s="104">
        <v>0</v>
      </c>
      <c r="AJ705" s="104">
        <v>0</v>
      </c>
      <c r="AK705" s="104">
        <v>0</v>
      </c>
      <c r="AL705" s="104">
        <v>0</v>
      </c>
      <c r="AM705" s="104">
        <f t="shared" si="10"/>
        <v>0</v>
      </c>
      <c r="AN705" s="104">
        <v>0</v>
      </c>
      <c r="AO705" s="104">
        <v>0</v>
      </c>
      <c r="AP705" s="104">
        <v>2503844</v>
      </c>
      <c r="AQ705" s="104">
        <v>2503844</v>
      </c>
      <c r="AR705" s="104">
        <v>0</v>
      </c>
      <c r="AS705" s="189">
        <v>35753526</v>
      </c>
      <c r="AT705" s="189">
        <v>0</v>
      </c>
      <c r="AU705" s="189">
        <v>0</v>
      </c>
    </row>
    <row r="706" spans="1:47" x14ac:dyDescent="0.2">
      <c r="A706" s="96" t="s">
        <v>1919</v>
      </c>
      <c r="B706" t="s">
        <v>1918</v>
      </c>
      <c r="C706" t="s">
        <v>1920</v>
      </c>
      <c r="D706" s="77">
        <v>14100</v>
      </c>
      <c r="E706" s="77">
        <v>0</v>
      </c>
      <c r="F706" s="77">
        <v>0</v>
      </c>
      <c r="G706" s="77">
        <v>5132655</v>
      </c>
      <c r="H706" s="77">
        <v>2085052</v>
      </c>
      <c r="I706" s="77">
        <v>3047603</v>
      </c>
      <c r="J706" s="77">
        <v>3047603</v>
      </c>
      <c r="K706" s="77">
        <v>0</v>
      </c>
      <c r="L706" s="77">
        <v>13920330</v>
      </c>
      <c r="M706" s="77">
        <v>8313960</v>
      </c>
      <c r="N706" s="77">
        <v>8960000</v>
      </c>
      <c r="O706" s="77">
        <v>4960330</v>
      </c>
      <c r="P706" s="77">
        <v>6670080</v>
      </c>
      <c r="Q706" s="77">
        <v>1709750</v>
      </c>
      <c r="R706" s="77">
        <v>0</v>
      </c>
      <c r="S706" s="188">
        <v>2788530</v>
      </c>
      <c r="T706" s="188">
        <v>2788530</v>
      </c>
      <c r="U706" s="77">
        <v>1450953</v>
      </c>
      <c r="V706" s="77">
        <v>690105</v>
      </c>
      <c r="W706" s="77">
        <v>536842</v>
      </c>
      <c r="X706" s="77">
        <v>914111</v>
      </c>
      <c r="Y706" s="77">
        <v>1055347</v>
      </c>
      <c r="Z706" s="77">
        <v>141236</v>
      </c>
      <c r="AA706" s="77">
        <v>0</v>
      </c>
      <c r="AB706" s="188">
        <v>128655</v>
      </c>
      <c r="AC706" s="188">
        <v>128655</v>
      </c>
      <c r="AD706" s="188">
        <v>0</v>
      </c>
      <c r="AE706" s="77">
        <v>10226080</v>
      </c>
      <c r="AF706" s="77">
        <v>107029</v>
      </c>
      <c r="AG706" s="27">
        <v>0</v>
      </c>
      <c r="AH706" s="27">
        <v>0</v>
      </c>
      <c r="AI706" s="27">
        <v>0</v>
      </c>
      <c r="AJ706" s="27">
        <v>107029</v>
      </c>
      <c r="AK706" s="27">
        <v>0</v>
      </c>
      <c r="AL706" s="27">
        <v>0</v>
      </c>
      <c r="AM706" s="27">
        <f t="shared" si="10"/>
        <v>107029</v>
      </c>
      <c r="AN706" s="27">
        <v>0</v>
      </c>
      <c r="AO706" s="27">
        <v>0</v>
      </c>
      <c r="AP706" s="27">
        <v>867514</v>
      </c>
      <c r="AQ706" s="27">
        <v>0</v>
      </c>
      <c r="AR706" s="190">
        <v>867514</v>
      </c>
      <c r="AS706" s="190">
        <v>21805716</v>
      </c>
      <c r="AT706" s="27">
        <v>10088782</v>
      </c>
      <c r="AU706" s="27">
        <v>10088782</v>
      </c>
    </row>
    <row r="707" spans="1:47" x14ac:dyDescent="0.2">
      <c r="A707" s="96" t="s">
        <v>1921</v>
      </c>
      <c r="B707" t="s">
        <v>1918</v>
      </c>
      <c r="C707" t="s">
        <v>1922</v>
      </c>
      <c r="D707" s="82">
        <v>14130</v>
      </c>
      <c r="E707" s="82">
        <v>0</v>
      </c>
      <c r="F707" s="82">
        <v>0</v>
      </c>
      <c r="G707" s="82">
        <v>1718939</v>
      </c>
      <c r="H707" s="82">
        <v>0</v>
      </c>
      <c r="I707" s="82">
        <v>1718939</v>
      </c>
      <c r="J707" s="82">
        <v>1718939</v>
      </c>
      <c r="K707" s="82">
        <v>0</v>
      </c>
      <c r="L707" s="82">
        <v>5664415</v>
      </c>
      <c r="M707" s="82">
        <v>3275020</v>
      </c>
      <c r="N707" s="82">
        <v>4850000</v>
      </c>
      <c r="O707" s="82">
        <v>814415</v>
      </c>
      <c r="P707" s="82">
        <v>1465225</v>
      </c>
      <c r="Q707" s="82">
        <v>650810</v>
      </c>
      <c r="R707" s="78">
        <v>0</v>
      </c>
      <c r="S707" s="187">
        <v>1306415</v>
      </c>
      <c r="T707" s="187">
        <v>1306415</v>
      </c>
      <c r="U707" s="82">
        <v>598031</v>
      </c>
      <c r="V707" s="82">
        <v>272060</v>
      </c>
      <c r="W707" s="82">
        <v>402500</v>
      </c>
      <c r="X707" s="82">
        <v>195531</v>
      </c>
      <c r="Y707" s="82">
        <v>133210</v>
      </c>
      <c r="Z707" s="82">
        <v>53841</v>
      </c>
      <c r="AA707" s="78">
        <v>0</v>
      </c>
      <c r="AB707" s="187">
        <v>188543</v>
      </c>
      <c r="AC707" s="187">
        <v>72381</v>
      </c>
      <c r="AD707" s="187">
        <v>0</v>
      </c>
      <c r="AE707" s="78">
        <v>4046090</v>
      </c>
      <c r="AF707" s="82">
        <v>46549</v>
      </c>
      <c r="AG707" s="105">
        <v>0</v>
      </c>
      <c r="AH707" s="105">
        <v>0</v>
      </c>
      <c r="AI707" s="105">
        <v>0</v>
      </c>
      <c r="AJ707" s="105">
        <v>46549</v>
      </c>
      <c r="AK707" s="105">
        <v>0</v>
      </c>
      <c r="AL707" s="105">
        <v>0</v>
      </c>
      <c r="AM707" s="104">
        <f t="shared" ref="AM707:AM770" si="11">IF(OR(AG707&lt;&gt;0,AL707&lt;&gt;0),0,AF707)</f>
        <v>46549</v>
      </c>
      <c r="AN707" s="104">
        <v>0</v>
      </c>
      <c r="AO707" s="104">
        <v>0</v>
      </c>
      <c r="AP707" s="105">
        <v>281789</v>
      </c>
      <c r="AQ707" s="105">
        <v>0</v>
      </c>
      <c r="AR707" s="191">
        <v>281789</v>
      </c>
      <c r="AS707" s="191">
        <v>7154657</v>
      </c>
      <c r="AT707" s="191">
        <v>3343449</v>
      </c>
      <c r="AU707" s="191">
        <v>260159</v>
      </c>
    </row>
    <row r="708" spans="1:47" x14ac:dyDescent="0.2">
      <c r="A708" s="96" t="s">
        <v>1923</v>
      </c>
      <c r="B708" t="s">
        <v>1918</v>
      </c>
      <c r="C708" t="s">
        <v>1924</v>
      </c>
      <c r="D708" s="77">
        <v>14150</v>
      </c>
      <c r="E708" s="77">
        <v>0</v>
      </c>
      <c r="F708" s="77">
        <v>0</v>
      </c>
      <c r="G708" s="77">
        <v>1197683</v>
      </c>
      <c r="H708" s="77">
        <v>436259</v>
      </c>
      <c r="I708" s="77">
        <v>761424</v>
      </c>
      <c r="J708" s="77">
        <v>761424</v>
      </c>
      <c r="K708" s="77">
        <v>0</v>
      </c>
      <c r="L708" s="77">
        <v>2885715</v>
      </c>
      <c r="M708" s="77">
        <v>1835400</v>
      </c>
      <c r="N708" s="77">
        <v>2417120</v>
      </c>
      <c r="O708" s="77">
        <v>468595</v>
      </c>
      <c r="P708" s="77">
        <v>875285</v>
      </c>
      <c r="Q708" s="77">
        <v>406690</v>
      </c>
      <c r="R708" s="77">
        <v>0</v>
      </c>
      <c r="S708" s="188">
        <v>853685</v>
      </c>
      <c r="T708" s="188">
        <v>853685</v>
      </c>
      <c r="U708" s="77">
        <v>294082</v>
      </c>
      <c r="V708" s="77">
        <v>151963</v>
      </c>
      <c r="W708" s="77">
        <v>104920</v>
      </c>
      <c r="X708" s="77">
        <v>189162</v>
      </c>
      <c r="Y708" s="77">
        <v>222717</v>
      </c>
      <c r="Z708" s="77">
        <v>33555</v>
      </c>
      <c r="AA708" s="77">
        <v>0</v>
      </c>
      <c r="AB708" s="188">
        <v>52348</v>
      </c>
      <c r="AC708" s="188">
        <v>52348</v>
      </c>
      <c r="AD708" s="188">
        <v>0</v>
      </c>
      <c r="AE708" s="77">
        <v>2251180</v>
      </c>
      <c r="AF708" s="77">
        <v>22229</v>
      </c>
      <c r="AG708" s="27">
        <v>0</v>
      </c>
      <c r="AH708" s="27">
        <v>0</v>
      </c>
      <c r="AI708" s="27">
        <v>0</v>
      </c>
      <c r="AJ708" s="27">
        <v>22229</v>
      </c>
      <c r="AK708" s="27">
        <v>0</v>
      </c>
      <c r="AL708" s="27">
        <v>0</v>
      </c>
      <c r="AM708" s="27">
        <f t="shared" si="11"/>
        <v>22229</v>
      </c>
      <c r="AN708" s="27">
        <v>0</v>
      </c>
      <c r="AO708" s="27">
        <v>0</v>
      </c>
      <c r="AP708" s="27">
        <v>202883</v>
      </c>
      <c r="AQ708" s="27">
        <v>39000</v>
      </c>
      <c r="AR708" s="190">
        <v>163883</v>
      </c>
      <c r="AS708" s="190">
        <v>5253875</v>
      </c>
      <c r="AT708" s="190">
        <v>2173529</v>
      </c>
      <c r="AU708" s="190">
        <v>1728907</v>
      </c>
    </row>
    <row r="709" spans="1:47" x14ac:dyDescent="0.2">
      <c r="A709" s="96" t="s">
        <v>1925</v>
      </c>
      <c r="B709" t="s">
        <v>1918</v>
      </c>
      <c r="C709" t="s">
        <v>1926</v>
      </c>
      <c r="D709" s="78">
        <v>14201</v>
      </c>
      <c r="E709" s="78">
        <v>0</v>
      </c>
      <c r="F709" s="82">
        <v>0</v>
      </c>
      <c r="G709" s="78">
        <v>751312</v>
      </c>
      <c r="H709" s="78">
        <v>197635</v>
      </c>
      <c r="I709" s="78">
        <v>553677</v>
      </c>
      <c r="J709" s="78">
        <v>553677</v>
      </c>
      <c r="K709" s="78">
        <v>0</v>
      </c>
      <c r="L709" s="78">
        <v>1716830</v>
      </c>
      <c r="M709" s="78">
        <v>1164600</v>
      </c>
      <c r="N709" s="78">
        <v>1716830</v>
      </c>
      <c r="O709" s="78">
        <v>0</v>
      </c>
      <c r="P709" s="78">
        <v>289070</v>
      </c>
      <c r="Q709" s="78">
        <v>289070</v>
      </c>
      <c r="R709" s="78">
        <v>0</v>
      </c>
      <c r="S709" s="187">
        <v>503880</v>
      </c>
      <c r="T709" s="187">
        <v>503880</v>
      </c>
      <c r="U709" s="78">
        <v>170888</v>
      </c>
      <c r="V709" s="78">
        <v>96323</v>
      </c>
      <c r="W709" s="78">
        <v>170888</v>
      </c>
      <c r="X709" s="78">
        <v>0</v>
      </c>
      <c r="Y709" s="78">
        <v>23715</v>
      </c>
      <c r="Z709" s="78">
        <v>23715</v>
      </c>
      <c r="AA709" s="78">
        <v>0</v>
      </c>
      <c r="AB709" s="187">
        <v>45544</v>
      </c>
      <c r="AC709" s="187">
        <v>45544</v>
      </c>
      <c r="AD709" s="187">
        <v>0</v>
      </c>
      <c r="AE709" s="78">
        <v>1460050</v>
      </c>
      <c r="AF709" s="78">
        <v>12309</v>
      </c>
      <c r="AG709" s="104">
        <v>0</v>
      </c>
      <c r="AH709" s="104">
        <v>0</v>
      </c>
      <c r="AI709" s="104">
        <v>0</v>
      </c>
      <c r="AJ709" s="104">
        <v>12309</v>
      </c>
      <c r="AK709" s="104">
        <v>0</v>
      </c>
      <c r="AL709" s="104">
        <v>0</v>
      </c>
      <c r="AM709" s="104">
        <f t="shared" si="11"/>
        <v>12309</v>
      </c>
      <c r="AN709" s="104">
        <v>0</v>
      </c>
      <c r="AO709" s="104">
        <v>0</v>
      </c>
      <c r="AP709" s="104">
        <v>127428</v>
      </c>
      <c r="AQ709" s="104">
        <v>0</v>
      </c>
      <c r="AR709" s="189">
        <v>127428</v>
      </c>
      <c r="AS709" s="189">
        <v>3149549</v>
      </c>
      <c r="AT709" s="189">
        <v>1327573</v>
      </c>
      <c r="AU709" s="189">
        <v>1327573</v>
      </c>
    </row>
    <row r="710" spans="1:47" x14ac:dyDescent="0.2">
      <c r="A710" s="96" t="s">
        <v>1927</v>
      </c>
      <c r="B710" t="s">
        <v>1918</v>
      </c>
      <c r="C710" t="s">
        <v>1928</v>
      </c>
      <c r="D710" s="77">
        <v>14203</v>
      </c>
      <c r="E710" s="77">
        <v>0</v>
      </c>
      <c r="F710" s="77">
        <v>0</v>
      </c>
      <c r="G710" s="77">
        <v>429040</v>
      </c>
      <c r="H710" s="77">
        <v>429040</v>
      </c>
      <c r="I710" s="77">
        <v>0</v>
      </c>
      <c r="J710" s="77">
        <v>0</v>
      </c>
      <c r="K710" s="77">
        <v>0</v>
      </c>
      <c r="L710" s="77">
        <v>1034280</v>
      </c>
      <c r="M710" s="77">
        <v>668000</v>
      </c>
      <c r="N710" s="77">
        <v>939000</v>
      </c>
      <c r="O710" s="77">
        <v>95280</v>
      </c>
      <c r="P710" s="77">
        <v>266800</v>
      </c>
      <c r="Q710" s="77">
        <v>171520</v>
      </c>
      <c r="R710" s="77">
        <v>0</v>
      </c>
      <c r="S710" s="188">
        <v>408920</v>
      </c>
      <c r="T710" s="188">
        <v>408920</v>
      </c>
      <c r="U710" s="77">
        <v>104556</v>
      </c>
      <c r="V710" s="77">
        <v>55125</v>
      </c>
      <c r="W710" s="77">
        <v>77710</v>
      </c>
      <c r="X710" s="77">
        <v>26846</v>
      </c>
      <c r="Y710" s="77">
        <v>41024</v>
      </c>
      <c r="Z710" s="77">
        <v>14178</v>
      </c>
      <c r="AA710" s="77">
        <v>0</v>
      </c>
      <c r="AB710" s="77">
        <v>0</v>
      </c>
      <c r="AC710" s="188">
        <v>29822</v>
      </c>
      <c r="AD710" s="188">
        <v>0</v>
      </c>
      <c r="AE710" s="77">
        <v>843930</v>
      </c>
      <c r="AF710" s="77">
        <v>7690</v>
      </c>
      <c r="AG710" s="27">
        <v>0</v>
      </c>
      <c r="AH710" s="27">
        <v>0</v>
      </c>
      <c r="AI710" s="27">
        <v>0</v>
      </c>
      <c r="AJ710" s="27">
        <v>7690</v>
      </c>
      <c r="AK710" s="27">
        <v>0</v>
      </c>
      <c r="AL710" s="27">
        <v>0</v>
      </c>
      <c r="AM710" s="27">
        <f t="shared" si="11"/>
        <v>7690</v>
      </c>
      <c r="AN710" s="27">
        <v>0</v>
      </c>
      <c r="AO710" s="27">
        <v>0</v>
      </c>
      <c r="AP710" s="27">
        <v>72955</v>
      </c>
      <c r="AQ710" s="27">
        <v>68726</v>
      </c>
      <c r="AR710" s="190">
        <v>4229</v>
      </c>
      <c r="AS710" s="190">
        <v>1830175</v>
      </c>
      <c r="AT710" s="190">
        <v>828932</v>
      </c>
      <c r="AU710" s="190">
        <v>828932</v>
      </c>
    </row>
    <row r="711" spans="1:47" x14ac:dyDescent="0.2">
      <c r="A711" s="96" t="s">
        <v>1929</v>
      </c>
      <c r="B711" t="s">
        <v>1918</v>
      </c>
      <c r="C711" t="s">
        <v>1930</v>
      </c>
      <c r="D711" s="78">
        <v>14204</v>
      </c>
      <c r="E711" s="78">
        <v>0</v>
      </c>
      <c r="F711" s="82">
        <v>0</v>
      </c>
      <c r="G711" s="78">
        <v>258550</v>
      </c>
      <c r="H711" s="78">
        <v>5500</v>
      </c>
      <c r="I711" s="78">
        <v>253050</v>
      </c>
      <c r="J711" s="78">
        <v>253050</v>
      </c>
      <c r="K711" s="78">
        <v>0</v>
      </c>
      <c r="L711" s="78">
        <v>657995</v>
      </c>
      <c r="M711" s="78">
        <v>403180</v>
      </c>
      <c r="N711" s="78">
        <v>657995</v>
      </c>
      <c r="O711" s="78">
        <v>0</v>
      </c>
      <c r="P711" s="78">
        <v>60490</v>
      </c>
      <c r="Q711" s="78">
        <v>60490</v>
      </c>
      <c r="R711" s="78">
        <v>0</v>
      </c>
      <c r="S711" s="187">
        <v>180345</v>
      </c>
      <c r="T711" s="187">
        <v>180345</v>
      </c>
      <c r="U711" s="78">
        <v>68108</v>
      </c>
      <c r="V711" s="78">
        <v>33548</v>
      </c>
      <c r="W711" s="78">
        <v>0</v>
      </c>
      <c r="X711" s="78">
        <v>68108</v>
      </c>
      <c r="Y711" s="78">
        <v>73156</v>
      </c>
      <c r="Z711" s="78">
        <v>5048</v>
      </c>
      <c r="AA711" s="78">
        <v>0</v>
      </c>
      <c r="AB711" s="187">
        <v>6216</v>
      </c>
      <c r="AC711" s="187">
        <v>10775</v>
      </c>
      <c r="AD711" s="187">
        <v>0</v>
      </c>
      <c r="AE711" s="78">
        <v>481900</v>
      </c>
      <c r="AF711" s="78">
        <v>6709</v>
      </c>
      <c r="AG711" s="104">
        <v>0</v>
      </c>
      <c r="AH711" s="104">
        <v>0</v>
      </c>
      <c r="AI711" s="104">
        <v>0</v>
      </c>
      <c r="AJ711" s="104">
        <v>6709</v>
      </c>
      <c r="AK711" s="104">
        <v>0</v>
      </c>
      <c r="AL711" s="104">
        <v>0</v>
      </c>
      <c r="AM711" s="104">
        <f t="shared" si="11"/>
        <v>6709</v>
      </c>
      <c r="AN711" s="104">
        <v>0</v>
      </c>
      <c r="AO711" s="104">
        <v>0</v>
      </c>
      <c r="AP711" s="104">
        <v>44062</v>
      </c>
      <c r="AQ711" s="104">
        <v>44062</v>
      </c>
      <c r="AR711" s="104">
        <v>0</v>
      </c>
      <c r="AS711" s="189">
        <v>1106418</v>
      </c>
      <c r="AT711" s="189">
        <v>517936</v>
      </c>
      <c r="AU711" s="189">
        <v>517936</v>
      </c>
    </row>
    <row r="712" spans="1:47" x14ac:dyDescent="0.2">
      <c r="A712" s="96" t="s">
        <v>1931</v>
      </c>
      <c r="B712" t="s">
        <v>1918</v>
      </c>
      <c r="C712" t="s">
        <v>1932</v>
      </c>
      <c r="D712" s="77">
        <v>14205</v>
      </c>
      <c r="E712" s="77">
        <v>0</v>
      </c>
      <c r="F712" s="77">
        <v>0</v>
      </c>
      <c r="G712" s="77">
        <v>640335</v>
      </c>
      <c r="H712" s="77">
        <v>350122</v>
      </c>
      <c r="I712" s="77">
        <v>290213</v>
      </c>
      <c r="J712" s="77">
        <v>290213</v>
      </c>
      <c r="K712" s="77">
        <v>0</v>
      </c>
      <c r="L712" s="77">
        <v>1657930</v>
      </c>
      <c r="M712" s="77">
        <v>1010270</v>
      </c>
      <c r="N712" s="77">
        <v>1554000</v>
      </c>
      <c r="O712" s="77">
        <v>103930</v>
      </c>
      <c r="P712" s="77">
        <v>334630</v>
      </c>
      <c r="Q712" s="77">
        <v>230700</v>
      </c>
      <c r="R712" s="77">
        <v>0</v>
      </c>
      <c r="S712" s="188">
        <v>767970</v>
      </c>
      <c r="T712" s="188">
        <v>767970</v>
      </c>
      <c r="U712" s="77">
        <v>171598</v>
      </c>
      <c r="V712" s="77">
        <v>83716</v>
      </c>
      <c r="W712" s="77">
        <v>63827</v>
      </c>
      <c r="X712" s="77">
        <v>107771</v>
      </c>
      <c r="Y712" s="77">
        <v>126833</v>
      </c>
      <c r="Z712" s="77">
        <v>19062</v>
      </c>
      <c r="AA712" s="77">
        <v>0</v>
      </c>
      <c r="AB712" s="188">
        <v>47187</v>
      </c>
      <c r="AC712" s="188">
        <v>57796</v>
      </c>
      <c r="AD712" s="188">
        <v>0</v>
      </c>
      <c r="AE712" s="77">
        <v>1273780</v>
      </c>
      <c r="AF712" s="77">
        <v>13269</v>
      </c>
      <c r="AG712" s="27">
        <v>0</v>
      </c>
      <c r="AH712" s="27">
        <v>0</v>
      </c>
      <c r="AI712" s="27">
        <v>0</v>
      </c>
      <c r="AJ712" s="27">
        <v>13269</v>
      </c>
      <c r="AK712" s="27">
        <v>0</v>
      </c>
      <c r="AL712" s="27">
        <v>0</v>
      </c>
      <c r="AM712" s="27">
        <f t="shared" si="11"/>
        <v>13269</v>
      </c>
      <c r="AN712" s="27">
        <v>0</v>
      </c>
      <c r="AO712" s="27">
        <v>0</v>
      </c>
      <c r="AP712" s="27">
        <v>108914</v>
      </c>
      <c r="AQ712" s="27">
        <v>0</v>
      </c>
      <c r="AR712" s="190">
        <v>108914</v>
      </c>
      <c r="AS712" s="190">
        <v>2761324</v>
      </c>
      <c r="AT712" s="190">
        <v>1355141</v>
      </c>
      <c r="AU712" s="190">
        <v>1355141</v>
      </c>
    </row>
    <row r="713" spans="1:47" x14ac:dyDescent="0.2">
      <c r="A713" s="96" t="s">
        <v>1933</v>
      </c>
      <c r="B713" t="s">
        <v>1918</v>
      </c>
      <c r="C713" t="s">
        <v>1934</v>
      </c>
      <c r="D713" s="78">
        <v>14206</v>
      </c>
      <c r="E713" s="78">
        <v>0</v>
      </c>
      <c r="F713" s="82">
        <v>0</v>
      </c>
      <c r="G713" s="78">
        <v>335883</v>
      </c>
      <c r="H713" s="78">
        <v>0</v>
      </c>
      <c r="I713" s="78">
        <v>335883</v>
      </c>
      <c r="J713" s="78">
        <v>335883</v>
      </c>
      <c r="K713" s="78">
        <v>0</v>
      </c>
      <c r="L713" s="78">
        <v>796450</v>
      </c>
      <c r="M713" s="78">
        <v>526300</v>
      </c>
      <c r="N713" s="78">
        <v>753460</v>
      </c>
      <c r="O713" s="78">
        <v>42990</v>
      </c>
      <c r="P713" s="78">
        <v>92530</v>
      </c>
      <c r="Q713" s="78">
        <v>49540</v>
      </c>
      <c r="R713" s="78">
        <v>0</v>
      </c>
      <c r="S713" s="187">
        <v>220860</v>
      </c>
      <c r="T713" s="187">
        <v>220860</v>
      </c>
      <c r="U713" s="78">
        <v>80011</v>
      </c>
      <c r="V713" s="78">
        <v>43510</v>
      </c>
      <c r="W713" s="78">
        <v>79011</v>
      </c>
      <c r="X713" s="78">
        <v>1000</v>
      </c>
      <c r="Y713" s="78">
        <v>5055</v>
      </c>
      <c r="Z713" s="78">
        <v>4055</v>
      </c>
      <c r="AA713" s="78">
        <v>0</v>
      </c>
      <c r="AB713" s="78">
        <v>0</v>
      </c>
      <c r="AC713" s="187">
        <v>11856</v>
      </c>
      <c r="AD713" s="187">
        <v>0</v>
      </c>
      <c r="AE713" s="78">
        <v>641990</v>
      </c>
      <c r="AF713" s="78">
        <v>6549</v>
      </c>
      <c r="AG713" s="104">
        <v>0</v>
      </c>
      <c r="AH713" s="104">
        <v>0</v>
      </c>
      <c r="AI713" s="104">
        <v>0</v>
      </c>
      <c r="AJ713" s="104">
        <v>6549</v>
      </c>
      <c r="AK713" s="104">
        <v>0</v>
      </c>
      <c r="AL713" s="104">
        <v>0</v>
      </c>
      <c r="AM713" s="104">
        <f t="shared" si="11"/>
        <v>6549</v>
      </c>
      <c r="AN713" s="104">
        <v>0</v>
      </c>
      <c r="AO713" s="104">
        <v>0</v>
      </c>
      <c r="AP713" s="104">
        <v>56986</v>
      </c>
      <c r="AQ713" s="104">
        <v>0</v>
      </c>
      <c r="AR713" s="189">
        <v>56986</v>
      </c>
      <c r="AS713" s="189">
        <v>1428299</v>
      </c>
      <c r="AT713" s="189">
        <v>614400</v>
      </c>
      <c r="AU713" s="189">
        <v>614400</v>
      </c>
    </row>
    <row r="714" spans="1:47" x14ac:dyDescent="0.2">
      <c r="A714" s="96" t="s">
        <v>1935</v>
      </c>
      <c r="B714" t="s">
        <v>1918</v>
      </c>
      <c r="C714" t="s">
        <v>1936</v>
      </c>
      <c r="D714" s="77">
        <v>14207</v>
      </c>
      <c r="E714" s="77">
        <v>0</v>
      </c>
      <c r="F714" s="77">
        <v>0</v>
      </c>
      <c r="G714" s="77">
        <v>425040</v>
      </c>
      <c r="H714" s="77">
        <v>425040</v>
      </c>
      <c r="I714" s="77">
        <v>0</v>
      </c>
      <c r="J714" s="77">
        <v>0</v>
      </c>
      <c r="K714" s="77">
        <v>0</v>
      </c>
      <c r="L714" s="77">
        <v>906205</v>
      </c>
      <c r="M714" s="77">
        <v>554830</v>
      </c>
      <c r="N714" s="77">
        <v>810000</v>
      </c>
      <c r="O714" s="77">
        <v>96205</v>
      </c>
      <c r="P714" s="77">
        <v>197675</v>
      </c>
      <c r="Q714" s="77">
        <v>101470</v>
      </c>
      <c r="R714" s="77">
        <v>0</v>
      </c>
      <c r="S714" s="188">
        <v>222135</v>
      </c>
      <c r="T714" s="188">
        <v>222135</v>
      </c>
      <c r="U714" s="77">
        <v>93511</v>
      </c>
      <c r="V714" s="77">
        <v>45958</v>
      </c>
      <c r="W714" s="77">
        <v>57267</v>
      </c>
      <c r="X714" s="77">
        <v>36244</v>
      </c>
      <c r="Y714" s="77">
        <v>44656</v>
      </c>
      <c r="Z714" s="77">
        <v>8412</v>
      </c>
      <c r="AA714" s="77">
        <v>0</v>
      </c>
      <c r="AB714" s="188">
        <v>15361</v>
      </c>
      <c r="AC714" s="188">
        <v>15361</v>
      </c>
      <c r="AD714" s="188">
        <v>0</v>
      </c>
      <c r="AE714" s="77">
        <v>679260</v>
      </c>
      <c r="AF714" s="77">
        <v>7669</v>
      </c>
      <c r="AG714" s="27">
        <v>0</v>
      </c>
      <c r="AH714" s="27">
        <v>0</v>
      </c>
      <c r="AI714" s="27">
        <v>0</v>
      </c>
      <c r="AJ714" s="27">
        <v>7669</v>
      </c>
      <c r="AK714" s="27">
        <v>0</v>
      </c>
      <c r="AL714" s="27">
        <v>0</v>
      </c>
      <c r="AM714" s="27">
        <f t="shared" si="11"/>
        <v>7669</v>
      </c>
      <c r="AN714" s="27">
        <v>0</v>
      </c>
      <c r="AO714" s="27">
        <v>0</v>
      </c>
      <c r="AP714" s="27">
        <v>72201</v>
      </c>
      <c r="AQ714" s="27">
        <v>0</v>
      </c>
      <c r="AR714" s="190">
        <v>72201</v>
      </c>
      <c r="AS714" s="190">
        <v>1827010</v>
      </c>
      <c r="AT714" s="190">
        <v>834833</v>
      </c>
      <c r="AU714" s="190">
        <v>834833</v>
      </c>
    </row>
    <row r="715" spans="1:47" x14ac:dyDescent="0.2">
      <c r="A715" s="96" t="s">
        <v>1937</v>
      </c>
      <c r="B715" t="s">
        <v>1918</v>
      </c>
      <c r="C715" t="s">
        <v>1938</v>
      </c>
      <c r="D715" s="78">
        <v>14208</v>
      </c>
      <c r="E715" s="78">
        <v>0</v>
      </c>
      <c r="F715" s="82">
        <v>0</v>
      </c>
      <c r="G715" s="78">
        <v>114934</v>
      </c>
      <c r="H715" s="78">
        <v>0</v>
      </c>
      <c r="I715" s="78">
        <v>114934</v>
      </c>
      <c r="J715" s="78">
        <v>80347</v>
      </c>
      <c r="K715" s="187">
        <v>34587</v>
      </c>
      <c r="L715" s="78">
        <v>228885</v>
      </c>
      <c r="M715" s="78">
        <v>145320</v>
      </c>
      <c r="N715" s="78">
        <v>192000</v>
      </c>
      <c r="O715" s="78">
        <v>36885</v>
      </c>
      <c r="P715" s="78">
        <v>59145</v>
      </c>
      <c r="Q715" s="78">
        <v>22260</v>
      </c>
      <c r="R715" s="78">
        <v>0</v>
      </c>
      <c r="S715" s="187">
        <v>70825</v>
      </c>
      <c r="T715" s="187">
        <v>70825</v>
      </c>
      <c r="U715" s="78">
        <v>23370</v>
      </c>
      <c r="V715" s="78">
        <v>12045</v>
      </c>
      <c r="W715" s="78">
        <v>3583</v>
      </c>
      <c r="X715" s="78">
        <v>19787</v>
      </c>
      <c r="Y715" s="78">
        <v>21375</v>
      </c>
      <c r="Z715" s="78">
        <v>1898</v>
      </c>
      <c r="AA715" s="78">
        <v>0</v>
      </c>
      <c r="AB715" s="78">
        <v>36</v>
      </c>
      <c r="AC715" s="187">
        <v>1333</v>
      </c>
      <c r="AD715" s="187">
        <v>0</v>
      </c>
      <c r="AE715" s="78">
        <v>171970</v>
      </c>
      <c r="AF715" s="78">
        <v>2709</v>
      </c>
      <c r="AG715" s="104">
        <v>0</v>
      </c>
      <c r="AH715" s="104">
        <v>0</v>
      </c>
      <c r="AI715" s="104">
        <v>0</v>
      </c>
      <c r="AJ715" s="104">
        <v>2709</v>
      </c>
      <c r="AK715" s="104">
        <v>0</v>
      </c>
      <c r="AL715" s="104">
        <v>0</v>
      </c>
      <c r="AM715" s="104">
        <f t="shared" si="11"/>
        <v>2709</v>
      </c>
      <c r="AN715" s="104">
        <v>0</v>
      </c>
      <c r="AO715" s="104">
        <v>0</v>
      </c>
      <c r="AP715" s="104">
        <v>19455</v>
      </c>
      <c r="AQ715" s="104">
        <v>0</v>
      </c>
      <c r="AR715" s="189">
        <v>19455</v>
      </c>
      <c r="AS715" s="189">
        <v>478144</v>
      </c>
      <c r="AT715" s="189">
        <v>195637</v>
      </c>
      <c r="AU715" s="189">
        <v>97818</v>
      </c>
    </row>
    <row r="716" spans="1:47" x14ac:dyDescent="0.2">
      <c r="A716" s="96" t="s">
        <v>1939</v>
      </c>
      <c r="B716" t="s">
        <v>1918</v>
      </c>
      <c r="C716" t="s">
        <v>1940</v>
      </c>
      <c r="D716" s="77">
        <v>14210</v>
      </c>
      <c r="E716" s="77">
        <v>0</v>
      </c>
      <c r="F716" s="77">
        <v>0</v>
      </c>
      <c r="G716" s="77">
        <v>117239</v>
      </c>
      <c r="H716" s="77">
        <v>15248</v>
      </c>
      <c r="I716" s="77">
        <v>101991</v>
      </c>
      <c r="J716" s="77">
        <v>98565</v>
      </c>
      <c r="K716" s="188">
        <v>3426</v>
      </c>
      <c r="L716" s="77">
        <v>191180</v>
      </c>
      <c r="M716" s="77">
        <v>134230</v>
      </c>
      <c r="N716" s="77">
        <v>140390</v>
      </c>
      <c r="O716" s="77">
        <v>50790</v>
      </c>
      <c r="P716" s="77">
        <v>79060</v>
      </c>
      <c r="Q716" s="77">
        <v>28270</v>
      </c>
      <c r="R716" s="77">
        <v>0</v>
      </c>
      <c r="S716" s="188">
        <v>62200</v>
      </c>
      <c r="T716" s="188">
        <v>62200</v>
      </c>
      <c r="U716" s="77">
        <v>18750</v>
      </c>
      <c r="V716" s="77">
        <v>11106</v>
      </c>
      <c r="W716" s="77">
        <v>3653</v>
      </c>
      <c r="X716" s="77">
        <v>15097</v>
      </c>
      <c r="Y716" s="77">
        <v>17439</v>
      </c>
      <c r="Z716" s="77">
        <v>2342</v>
      </c>
      <c r="AA716" s="77">
        <v>0</v>
      </c>
      <c r="AB716" s="188">
        <v>5168</v>
      </c>
      <c r="AC716" s="188">
        <v>5168</v>
      </c>
      <c r="AD716" s="188">
        <v>0</v>
      </c>
      <c r="AE716" s="77">
        <v>164050</v>
      </c>
      <c r="AF716" s="77">
        <v>2469</v>
      </c>
      <c r="AG716" s="27">
        <v>0</v>
      </c>
      <c r="AH716" s="27">
        <v>0</v>
      </c>
      <c r="AI716" s="27">
        <v>0</v>
      </c>
      <c r="AJ716" s="27">
        <v>2469</v>
      </c>
      <c r="AK716" s="27">
        <v>0</v>
      </c>
      <c r="AL716" s="27">
        <v>0</v>
      </c>
      <c r="AM716" s="27">
        <f t="shared" si="11"/>
        <v>2469</v>
      </c>
      <c r="AN716" s="27">
        <v>0</v>
      </c>
      <c r="AO716" s="27">
        <v>0</v>
      </c>
      <c r="AP716" s="27">
        <v>19823</v>
      </c>
      <c r="AQ716" s="27">
        <v>0</v>
      </c>
      <c r="AR716" s="27">
        <v>0</v>
      </c>
      <c r="AS716" s="190">
        <v>476693</v>
      </c>
      <c r="AT716" s="190">
        <v>157019</v>
      </c>
      <c r="AU716" s="190">
        <v>157019</v>
      </c>
    </row>
    <row r="717" spans="1:47" x14ac:dyDescent="0.2">
      <c r="A717" s="96" t="s">
        <v>1941</v>
      </c>
      <c r="B717" t="s">
        <v>1918</v>
      </c>
      <c r="C717" t="s">
        <v>1942</v>
      </c>
      <c r="D717" s="78">
        <v>14211</v>
      </c>
      <c r="E717" s="78">
        <v>0</v>
      </c>
      <c r="F717" s="82">
        <v>0</v>
      </c>
      <c r="G717" s="78">
        <v>313123</v>
      </c>
      <c r="H717" s="78">
        <v>57225</v>
      </c>
      <c r="I717" s="78">
        <v>255898</v>
      </c>
      <c r="J717" s="78">
        <v>124408</v>
      </c>
      <c r="K717" s="187">
        <v>131490</v>
      </c>
      <c r="L717" s="78">
        <v>647215</v>
      </c>
      <c r="M717" s="78">
        <v>421540</v>
      </c>
      <c r="N717" s="78">
        <v>580000</v>
      </c>
      <c r="O717" s="78">
        <v>67215</v>
      </c>
      <c r="P717" s="78">
        <v>155255</v>
      </c>
      <c r="Q717" s="78">
        <v>88040</v>
      </c>
      <c r="R717" s="78">
        <v>0</v>
      </c>
      <c r="S717" s="187">
        <v>182805</v>
      </c>
      <c r="T717" s="187">
        <v>182805</v>
      </c>
      <c r="U717" s="78">
        <v>65193</v>
      </c>
      <c r="V717" s="78">
        <v>34815</v>
      </c>
      <c r="W717" s="78">
        <v>48245</v>
      </c>
      <c r="X717" s="78">
        <v>16948</v>
      </c>
      <c r="Y717" s="78">
        <v>7208</v>
      </c>
      <c r="Z717" s="78">
        <v>7208</v>
      </c>
      <c r="AA717" s="78">
        <v>0</v>
      </c>
      <c r="AB717" s="187">
        <v>27484</v>
      </c>
      <c r="AC717" s="187">
        <v>10536</v>
      </c>
      <c r="AD717" s="187">
        <v>0</v>
      </c>
      <c r="AE717" s="78">
        <v>528080</v>
      </c>
      <c r="AF717" s="78">
        <v>6229</v>
      </c>
      <c r="AG717" s="104">
        <v>0</v>
      </c>
      <c r="AH717" s="104">
        <v>0</v>
      </c>
      <c r="AI717" s="104">
        <v>0</v>
      </c>
      <c r="AJ717" s="104">
        <v>6229</v>
      </c>
      <c r="AK717" s="104">
        <v>0</v>
      </c>
      <c r="AL717" s="104">
        <v>0</v>
      </c>
      <c r="AM717" s="104">
        <f t="shared" si="11"/>
        <v>6229</v>
      </c>
      <c r="AN717" s="104">
        <v>0</v>
      </c>
      <c r="AO717" s="104">
        <v>0</v>
      </c>
      <c r="AP717" s="104">
        <v>53237</v>
      </c>
      <c r="AQ717" s="104">
        <v>0</v>
      </c>
      <c r="AR717" s="189">
        <v>53237</v>
      </c>
      <c r="AS717" s="189">
        <v>1328482</v>
      </c>
      <c r="AT717" s="189">
        <v>564461</v>
      </c>
      <c r="AU717" s="189">
        <v>64076</v>
      </c>
    </row>
    <row r="718" spans="1:47" x14ac:dyDescent="0.2">
      <c r="A718" s="96" t="s">
        <v>1943</v>
      </c>
      <c r="B718" t="s">
        <v>1918</v>
      </c>
      <c r="C718" t="s">
        <v>1944</v>
      </c>
      <c r="D718" s="77">
        <v>14212</v>
      </c>
      <c r="E718" s="77">
        <v>0</v>
      </c>
      <c r="F718" s="77">
        <v>0</v>
      </c>
      <c r="G718" s="77">
        <v>291494</v>
      </c>
      <c r="H718" s="77">
        <v>291494</v>
      </c>
      <c r="I718" s="77">
        <v>0</v>
      </c>
      <c r="J718" s="77">
        <v>0</v>
      </c>
      <c r="K718" s="77">
        <v>0</v>
      </c>
      <c r="L718" s="77">
        <v>869040</v>
      </c>
      <c r="M718" s="77">
        <v>541440</v>
      </c>
      <c r="N718" s="77">
        <v>672000</v>
      </c>
      <c r="O718" s="77">
        <v>197040</v>
      </c>
      <c r="P718" s="77">
        <v>307520</v>
      </c>
      <c r="Q718" s="77">
        <v>110480</v>
      </c>
      <c r="R718" s="77">
        <v>0</v>
      </c>
      <c r="S718" s="188">
        <v>263090</v>
      </c>
      <c r="T718" s="188">
        <v>263090</v>
      </c>
      <c r="U718" s="77">
        <v>88971</v>
      </c>
      <c r="V718" s="77">
        <v>44583</v>
      </c>
      <c r="W718" s="77">
        <v>78010</v>
      </c>
      <c r="X718" s="77">
        <v>10961</v>
      </c>
      <c r="Y718" s="77">
        <v>20031</v>
      </c>
      <c r="Z718" s="77">
        <v>9070</v>
      </c>
      <c r="AA718" s="77">
        <v>0</v>
      </c>
      <c r="AB718" s="188">
        <v>3248</v>
      </c>
      <c r="AC718" s="188">
        <v>16065</v>
      </c>
      <c r="AD718" s="188">
        <v>0</v>
      </c>
      <c r="AE718" s="77">
        <v>654980</v>
      </c>
      <c r="AF718" s="77">
        <v>7509</v>
      </c>
      <c r="AG718" s="27">
        <v>0</v>
      </c>
      <c r="AH718" s="27">
        <v>0</v>
      </c>
      <c r="AI718" s="27">
        <v>0</v>
      </c>
      <c r="AJ718" s="27">
        <v>7509</v>
      </c>
      <c r="AK718" s="27">
        <v>0</v>
      </c>
      <c r="AL718" s="27">
        <v>0</v>
      </c>
      <c r="AM718" s="27">
        <f t="shared" si="11"/>
        <v>7509</v>
      </c>
      <c r="AN718" s="27">
        <v>0</v>
      </c>
      <c r="AO718" s="27">
        <v>0</v>
      </c>
      <c r="AP718" s="27">
        <v>50017</v>
      </c>
      <c r="AQ718" s="27">
        <v>0</v>
      </c>
      <c r="AR718" s="190">
        <v>50017</v>
      </c>
      <c r="AS718" s="190">
        <v>1276647</v>
      </c>
      <c r="AT718" s="190">
        <v>638707</v>
      </c>
      <c r="AU718" s="190">
        <v>638707</v>
      </c>
    </row>
    <row r="719" spans="1:47" x14ac:dyDescent="0.2">
      <c r="A719" s="96" t="s">
        <v>1945</v>
      </c>
      <c r="B719" t="s">
        <v>1918</v>
      </c>
      <c r="C719" t="s">
        <v>1946</v>
      </c>
      <c r="D719" s="78">
        <v>14213</v>
      </c>
      <c r="E719" s="78">
        <v>0</v>
      </c>
      <c r="F719" s="82">
        <v>0</v>
      </c>
      <c r="G719" s="78">
        <v>398341</v>
      </c>
      <c r="H719" s="78">
        <v>129000</v>
      </c>
      <c r="I719" s="78">
        <v>269341</v>
      </c>
      <c r="J719" s="78">
        <v>243685</v>
      </c>
      <c r="K719" s="187">
        <v>25656</v>
      </c>
      <c r="L719" s="78">
        <v>937760</v>
      </c>
      <c r="M719" s="78">
        <v>575460</v>
      </c>
      <c r="N719" s="78">
        <v>640000</v>
      </c>
      <c r="O719" s="78">
        <v>297760</v>
      </c>
      <c r="P719" s="78">
        <v>428620</v>
      </c>
      <c r="Q719" s="78">
        <v>130860</v>
      </c>
      <c r="R719" s="78">
        <v>0</v>
      </c>
      <c r="S719" s="187">
        <v>176750</v>
      </c>
      <c r="T719" s="187">
        <v>176750</v>
      </c>
      <c r="U719" s="78">
        <v>96872</v>
      </c>
      <c r="V719" s="78">
        <v>47585</v>
      </c>
      <c r="W719" s="78">
        <v>32654</v>
      </c>
      <c r="X719" s="78">
        <v>64218</v>
      </c>
      <c r="Y719" s="78">
        <v>74991</v>
      </c>
      <c r="Z719" s="78">
        <v>10773</v>
      </c>
      <c r="AA719" s="78">
        <v>0</v>
      </c>
      <c r="AB719" s="187">
        <v>9347</v>
      </c>
      <c r="AC719" s="187">
        <v>9347</v>
      </c>
      <c r="AD719" s="187">
        <v>0</v>
      </c>
      <c r="AE719" s="78">
        <v>716140</v>
      </c>
      <c r="AF719" s="78">
        <v>7989</v>
      </c>
      <c r="AG719" s="104">
        <v>0</v>
      </c>
      <c r="AH719" s="104">
        <v>0</v>
      </c>
      <c r="AI719" s="104">
        <v>0</v>
      </c>
      <c r="AJ719" s="104">
        <v>7989</v>
      </c>
      <c r="AK719" s="104">
        <v>0</v>
      </c>
      <c r="AL719" s="104">
        <v>0</v>
      </c>
      <c r="AM719" s="104">
        <f t="shared" si="11"/>
        <v>7989</v>
      </c>
      <c r="AN719" s="104">
        <v>0</v>
      </c>
      <c r="AO719" s="104">
        <v>0</v>
      </c>
      <c r="AP719" s="104">
        <v>67509</v>
      </c>
      <c r="AQ719" s="104">
        <v>0</v>
      </c>
      <c r="AR719" s="189">
        <v>67509</v>
      </c>
      <c r="AS719" s="189">
        <v>1699307</v>
      </c>
      <c r="AT719" s="189">
        <v>765827</v>
      </c>
      <c r="AU719" s="189">
        <v>765827</v>
      </c>
    </row>
    <row r="720" spans="1:47" x14ac:dyDescent="0.2">
      <c r="A720" s="96" t="s">
        <v>1947</v>
      </c>
      <c r="B720" t="s">
        <v>1918</v>
      </c>
      <c r="C720" t="s">
        <v>1948</v>
      </c>
      <c r="D720" s="77">
        <v>14214</v>
      </c>
      <c r="E720" s="77">
        <v>0</v>
      </c>
      <c r="F720" s="77">
        <v>0</v>
      </c>
      <c r="G720" s="77">
        <v>172078</v>
      </c>
      <c r="H720" s="77">
        <v>98247</v>
      </c>
      <c r="I720" s="77">
        <v>73831</v>
      </c>
      <c r="J720" s="77">
        <v>46472</v>
      </c>
      <c r="K720" s="188">
        <v>27359</v>
      </c>
      <c r="L720" s="77">
        <v>347590</v>
      </c>
      <c r="M720" s="77">
        <v>200340</v>
      </c>
      <c r="N720" s="77">
        <v>32000</v>
      </c>
      <c r="O720" s="77">
        <v>315590</v>
      </c>
      <c r="P720" s="77">
        <v>365440</v>
      </c>
      <c r="Q720" s="77">
        <v>49850</v>
      </c>
      <c r="R720" s="77">
        <v>0</v>
      </c>
      <c r="S720" s="188">
        <v>13690</v>
      </c>
      <c r="T720" s="188">
        <v>13690</v>
      </c>
      <c r="U720" s="77">
        <v>36476</v>
      </c>
      <c r="V720" s="77">
        <v>16553</v>
      </c>
      <c r="W720" s="77">
        <v>597</v>
      </c>
      <c r="X720" s="77">
        <v>35879</v>
      </c>
      <c r="Y720" s="77">
        <v>40002</v>
      </c>
      <c r="Z720" s="77">
        <v>4123</v>
      </c>
      <c r="AA720" s="77">
        <v>0</v>
      </c>
      <c r="AB720" s="77">
        <v>0</v>
      </c>
      <c r="AC720" s="77">
        <v>0</v>
      </c>
      <c r="AD720" s="77">
        <v>0</v>
      </c>
      <c r="AE720" s="77">
        <v>260390</v>
      </c>
      <c r="AF720" s="77">
        <v>4389</v>
      </c>
      <c r="AG720" s="27">
        <v>0</v>
      </c>
      <c r="AH720" s="27">
        <v>0</v>
      </c>
      <c r="AI720" s="27">
        <v>0</v>
      </c>
      <c r="AJ720" s="27">
        <v>4389</v>
      </c>
      <c r="AK720" s="27">
        <v>0</v>
      </c>
      <c r="AL720" s="27">
        <v>0</v>
      </c>
      <c r="AM720" s="27">
        <f t="shared" si="11"/>
        <v>4389</v>
      </c>
      <c r="AN720" s="27">
        <v>0</v>
      </c>
      <c r="AO720" s="27">
        <v>0</v>
      </c>
      <c r="AP720" s="27">
        <v>29226</v>
      </c>
      <c r="AQ720" s="27">
        <v>29226</v>
      </c>
      <c r="AR720" s="27">
        <v>0</v>
      </c>
      <c r="AS720" s="190">
        <v>729601</v>
      </c>
      <c r="AT720" s="190">
        <v>318505</v>
      </c>
      <c r="AU720" s="190">
        <v>318505</v>
      </c>
    </row>
    <row r="721" spans="1:47" x14ac:dyDescent="0.2">
      <c r="A721" s="96" t="s">
        <v>1949</v>
      </c>
      <c r="B721" t="s">
        <v>1918</v>
      </c>
      <c r="C721" t="s">
        <v>1950</v>
      </c>
      <c r="D721" s="78">
        <v>14215</v>
      </c>
      <c r="E721" s="78">
        <v>0</v>
      </c>
      <c r="F721" s="82">
        <v>0</v>
      </c>
      <c r="G721" s="78">
        <v>213044</v>
      </c>
      <c r="H721" s="78">
        <v>158044</v>
      </c>
      <c r="I721" s="78">
        <v>55000</v>
      </c>
      <c r="J721" s="78">
        <v>55000</v>
      </c>
      <c r="K721" s="78">
        <v>0</v>
      </c>
      <c r="L721" s="78">
        <v>465935</v>
      </c>
      <c r="M721" s="78">
        <v>263240</v>
      </c>
      <c r="N721" s="78">
        <v>377000</v>
      </c>
      <c r="O721" s="78">
        <v>88935</v>
      </c>
      <c r="P721" s="78">
        <v>148115</v>
      </c>
      <c r="Q721" s="78">
        <v>59180</v>
      </c>
      <c r="R721" s="78">
        <v>0</v>
      </c>
      <c r="S721" s="187">
        <v>53755</v>
      </c>
      <c r="T721" s="187">
        <v>53755</v>
      </c>
      <c r="U721" s="78">
        <v>49225</v>
      </c>
      <c r="V721" s="78">
        <v>21715</v>
      </c>
      <c r="W721" s="78">
        <v>12012</v>
      </c>
      <c r="X721" s="78">
        <v>37213</v>
      </c>
      <c r="Y721" s="78">
        <v>30951</v>
      </c>
      <c r="Z721" s="78">
        <v>4843</v>
      </c>
      <c r="AA721" s="78">
        <v>0</v>
      </c>
      <c r="AB721" s="187">
        <v>11105</v>
      </c>
      <c r="AC721" s="78">
        <v>0</v>
      </c>
      <c r="AD721" s="78">
        <v>0</v>
      </c>
      <c r="AE721" s="78">
        <v>327300</v>
      </c>
      <c r="AF721" s="78">
        <v>5749</v>
      </c>
      <c r="AG721" s="104">
        <v>0</v>
      </c>
      <c r="AH721" s="104">
        <v>0</v>
      </c>
      <c r="AI721" s="104">
        <v>0</v>
      </c>
      <c r="AJ721" s="104">
        <v>5749</v>
      </c>
      <c r="AK721" s="104">
        <v>0</v>
      </c>
      <c r="AL721" s="104">
        <v>0</v>
      </c>
      <c r="AM721" s="104">
        <f t="shared" si="11"/>
        <v>5749</v>
      </c>
      <c r="AN721" s="104">
        <v>0</v>
      </c>
      <c r="AO721" s="104">
        <v>0</v>
      </c>
      <c r="AP721" s="104">
        <v>36193</v>
      </c>
      <c r="AQ721" s="104">
        <v>36193</v>
      </c>
      <c r="AR721" s="104">
        <v>0</v>
      </c>
      <c r="AS721" s="189">
        <v>911490</v>
      </c>
      <c r="AT721" s="189">
        <v>434724</v>
      </c>
      <c r="AU721" s="189">
        <v>434724</v>
      </c>
    </row>
    <row r="722" spans="1:47" x14ac:dyDescent="0.2">
      <c r="A722" s="96" t="s">
        <v>1951</v>
      </c>
      <c r="B722" t="s">
        <v>1918</v>
      </c>
      <c r="C722" t="s">
        <v>1952</v>
      </c>
      <c r="D722" s="77">
        <v>14216</v>
      </c>
      <c r="E722" s="77">
        <v>0</v>
      </c>
      <c r="F722" s="77">
        <v>0</v>
      </c>
      <c r="G722" s="77">
        <v>234618</v>
      </c>
      <c r="H722" s="77">
        <v>13757</v>
      </c>
      <c r="I722" s="77">
        <v>220861</v>
      </c>
      <c r="J722" s="77">
        <v>220861</v>
      </c>
      <c r="K722" s="77">
        <v>0</v>
      </c>
      <c r="L722" s="77">
        <v>519790</v>
      </c>
      <c r="M722" s="77">
        <v>327930</v>
      </c>
      <c r="N722" s="77">
        <v>456000</v>
      </c>
      <c r="O722" s="77">
        <v>63790</v>
      </c>
      <c r="P722" s="77">
        <v>135010</v>
      </c>
      <c r="Q722" s="77">
        <v>71220</v>
      </c>
      <c r="R722" s="77">
        <v>0</v>
      </c>
      <c r="S722" s="188">
        <v>123490</v>
      </c>
      <c r="T722" s="188">
        <v>123490</v>
      </c>
      <c r="U722" s="77">
        <v>53101</v>
      </c>
      <c r="V722" s="77">
        <v>27136</v>
      </c>
      <c r="W722" s="77">
        <v>36650</v>
      </c>
      <c r="X722" s="77">
        <v>16451</v>
      </c>
      <c r="Y722" s="77">
        <v>22236</v>
      </c>
      <c r="Z722" s="77">
        <v>5785</v>
      </c>
      <c r="AA722" s="77">
        <v>0</v>
      </c>
      <c r="AB722" s="77">
        <v>90</v>
      </c>
      <c r="AC722" s="188">
        <v>5814</v>
      </c>
      <c r="AD722" s="188">
        <v>0</v>
      </c>
      <c r="AE722" s="77">
        <v>399150</v>
      </c>
      <c r="AF722" s="77">
        <v>5589</v>
      </c>
      <c r="AG722" s="27">
        <v>0</v>
      </c>
      <c r="AH722" s="27">
        <v>0</v>
      </c>
      <c r="AI722" s="27">
        <v>0</v>
      </c>
      <c r="AJ722" s="27">
        <v>5589</v>
      </c>
      <c r="AK722" s="27">
        <v>0</v>
      </c>
      <c r="AL722" s="27">
        <v>0</v>
      </c>
      <c r="AM722" s="27">
        <f t="shared" si="11"/>
        <v>5589</v>
      </c>
      <c r="AN722" s="27">
        <v>0</v>
      </c>
      <c r="AO722" s="27">
        <v>0</v>
      </c>
      <c r="AP722" s="27">
        <v>39899</v>
      </c>
      <c r="AQ722" s="27">
        <v>39899</v>
      </c>
      <c r="AR722" s="27">
        <v>0</v>
      </c>
      <c r="AS722" s="190">
        <v>997780</v>
      </c>
      <c r="AT722" s="190">
        <v>430784</v>
      </c>
      <c r="AU722" s="190">
        <v>430784</v>
      </c>
    </row>
    <row r="723" spans="1:47" x14ac:dyDescent="0.2">
      <c r="A723" s="96" t="s">
        <v>1953</v>
      </c>
      <c r="B723" t="s">
        <v>1918</v>
      </c>
      <c r="C723" t="s">
        <v>1954</v>
      </c>
      <c r="D723" s="78">
        <v>14217</v>
      </c>
      <c r="E723" s="78">
        <v>0</v>
      </c>
      <c r="F723" s="82">
        <v>0</v>
      </c>
      <c r="G723" s="78">
        <v>83394</v>
      </c>
      <c r="H723" s="78">
        <v>83394</v>
      </c>
      <c r="I723" s="78">
        <v>0</v>
      </c>
      <c r="J723" s="78">
        <v>0</v>
      </c>
      <c r="K723" s="78">
        <v>0</v>
      </c>
      <c r="L723" s="78">
        <v>152480</v>
      </c>
      <c r="M723" s="78">
        <v>93790</v>
      </c>
      <c r="N723" s="78">
        <v>112000</v>
      </c>
      <c r="O723" s="78">
        <v>40480</v>
      </c>
      <c r="P723" s="78">
        <v>59820</v>
      </c>
      <c r="Q723" s="78">
        <v>19340</v>
      </c>
      <c r="R723" s="78">
        <v>0</v>
      </c>
      <c r="S723" s="187">
        <v>56450</v>
      </c>
      <c r="T723" s="187">
        <v>56450</v>
      </c>
      <c r="U723" s="78">
        <v>15681</v>
      </c>
      <c r="V723" s="78">
        <v>7746</v>
      </c>
      <c r="W723" s="78">
        <v>7289</v>
      </c>
      <c r="X723" s="78">
        <v>8392</v>
      </c>
      <c r="Y723" s="78">
        <v>9987</v>
      </c>
      <c r="Z723" s="78">
        <v>1595</v>
      </c>
      <c r="AA723" s="78">
        <v>0</v>
      </c>
      <c r="AB723" s="187">
        <v>1118</v>
      </c>
      <c r="AC723" s="187">
        <v>4778</v>
      </c>
      <c r="AD723" s="187">
        <v>0</v>
      </c>
      <c r="AE723" s="78">
        <v>113170</v>
      </c>
      <c r="AF723" s="78">
        <v>2469</v>
      </c>
      <c r="AG723" s="104">
        <v>0</v>
      </c>
      <c r="AH723" s="104">
        <v>0</v>
      </c>
      <c r="AI723" s="104">
        <v>0</v>
      </c>
      <c r="AJ723" s="104">
        <v>2469</v>
      </c>
      <c r="AK723" s="104">
        <v>0</v>
      </c>
      <c r="AL723" s="104">
        <v>0</v>
      </c>
      <c r="AM723" s="104">
        <f t="shared" si="11"/>
        <v>2469</v>
      </c>
      <c r="AN723" s="104">
        <v>0</v>
      </c>
      <c r="AO723" s="104">
        <v>0</v>
      </c>
      <c r="AP723" s="104">
        <v>14150</v>
      </c>
      <c r="AQ723" s="104">
        <v>0</v>
      </c>
      <c r="AR723" s="189">
        <v>14150</v>
      </c>
      <c r="AS723" s="189">
        <v>349726</v>
      </c>
      <c r="AT723" s="189">
        <v>138002</v>
      </c>
      <c r="AU723" s="189">
        <v>138002</v>
      </c>
    </row>
    <row r="724" spans="1:47" x14ac:dyDescent="0.2">
      <c r="A724" s="96" t="s">
        <v>1955</v>
      </c>
      <c r="B724" t="s">
        <v>1918</v>
      </c>
      <c r="C724" t="s">
        <v>1956</v>
      </c>
      <c r="D724" s="77">
        <v>14218</v>
      </c>
      <c r="E724" s="77">
        <v>0</v>
      </c>
      <c r="F724" s="77">
        <v>0</v>
      </c>
      <c r="G724" s="77">
        <v>162055</v>
      </c>
      <c r="H724" s="77">
        <v>69859</v>
      </c>
      <c r="I724" s="77">
        <v>92196</v>
      </c>
      <c r="J724" s="77">
        <v>92196</v>
      </c>
      <c r="K724" s="77">
        <v>0</v>
      </c>
      <c r="L724" s="77">
        <v>314400</v>
      </c>
      <c r="M724" s="77">
        <v>196520</v>
      </c>
      <c r="N724" s="77">
        <v>291000</v>
      </c>
      <c r="O724" s="77">
        <v>23400</v>
      </c>
      <c r="P724" s="77">
        <v>64490</v>
      </c>
      <c r="Q724" s="77">
        <v>41090</v>
      </c>
      <c r="R724" s="77">
        <v>0</v>
      </c>
      <c r="S724" s="188">
        <v>50600</v>
      </c>
      <c r="T724" s="188">
        <v>50600</v>
      </c>
      <c r="U724" s="77">
        <v>32001</v>
      </c>
      <c r="V724" s="77">
        <v>16110</v>
      </c>
      <c r="W724" s="77">
        <v>8169</v>
      </c>
      <c r="X724" s="77">
        <v>23832</v>
      </c>
      <c r="Y724" s="77">
        <v>13473</v>
      </c>
      <c r="Z724" s="77">
        <v>3326</v>
      </c>
      <c r="AA724" s="77">
        <v>0</v>
      </c>
      <c r="AB724" s="188">
        <v>14285</v>
      </c>
      <c r="AC724" s="77">
        <v>600</v>
      </c>
      <c r="AD724" s="77">
        <v>0</v>
      </c>
      <c r="AE724" s="77">
        <v>245410</v>
      </c>
      <c r="AF724" s="77">
        <v>3669</v>
      </c>
      <c r="AG724" s="27">
        <v>0</v>
      </c>
      <c r="AH724" s="27">
        <v>0</v>
      </c>
      <c r="AI724" s="27">
        <v>0</v>
      </c>
      <c r="AJ724" s="27">
        <v>3669</v>
      </c>
      <c r="AK724" s="27">
        <v>0</v>
      </c>
      <c r="AL724" s="27">
        <v>0</v>
      </c>
      <c r="AM724" s="27">
        <f t="shared" si="11"/>
        <v>3669</v>
      </c>
      <c r="AN724" s="27">
        <v>0</v>
      </c>
      <c r="AO724" s="27">
        <v>0</v>
      </c>
      <c r="AP724" s="27">
        <v>27478</v>
      </c>
      <c r="AQ724" s="27">
        <v>27478</v>
      </c>
      <c r="AR724" s="27">
        <v>0</v>
      </c>
      <c r="AS724" s="190">
        <v>677815</v>
      </c>
      <c r="AT724" s="190">
        <v>285047</v>
      </c>
      <c r="AU724" s="190">
        <v>285047</v>
      </c>
    </row>
    <row r="725" spans="1:47" x14ac:dyDescent="0.2">
      <c r="A725" s="96" t="s">
        <v>1957</v>
      </c>
      <c r="B725" t="s">
        <v>1918</v>
      </c>
      <c r="C725" t="s">
        <v>1958</v>
      </c>
      <c r="D725" s="78">
        <v>14301</v>
      </c>
      <c r="E725" s="78">
        <v>0</v>
      </c>
      <c r="F725" s="82">
        <v>0</v>
      </c>
      <c r="G725" s="78">
        <v>66328</v>
      </c>
      <c r="H725" s="78">
        <v>0</v>
      </c>
      <c r="I725" s="78">
        <v>66328</v>
      </c>
      <c r="J725" s="78">
        <v>64123</v>
      </c>
      <c r="K725" s="78">
        <v>0</v>
      </c>
      <c r="L725" s="78">
        <v>122420</v>
      </c>
      <c r="M725" s="78">
        <v>77970</v>
      </c>
      <c r="N725" s="78">
        <v>117000</v>
      </c>
      <c r="O725" s="78">
        <v>5420</v>
      </c>
      <c r="P725" s="78">
        <v>23010</v>
      </c>
      <c r="Q725" s="78">
        <v>17590</v>
      </c>
      <c r="R725" s="78">
        <v>0</v>
      </c>
      <c r="S725" s="187">
        <v>51150</v>
      </c>
      <c r="T725" s="187">
        <v>51150</v>
      </c>
      <c r="U725" s="78">
        <v>12454</v>
      </c>
      <c r="V725" s="78">
        <v>6463</v>
      </c>
      <c r="W725" s="78">
        <v>5767</v>
      </c>
      <c r="X725" s="78">
        <v>6687</v>
      </c>
      <c r="Y725" s="78">
        <v>7921</v>
      </c>
      <c r="Z725" s="78">
        <v>1472</v>
      </c>
      <c r="AA725" s="78">
        <v>0</v>
      </c>
      <c r="AB725" s="78">
        <v>0</v>
      </c>
      <c r="AC725" s="187">
        <v>3733</v>
      </c>
      <c r="AD725" s="187">
        <v>0</v>
      </c>
      <c r="AE725" s="78">
        <v>96520</v>
      </c>
      <c r="AF725" s="78">
        <v>1749</v>
      </c>
      <c r="AG725" s="104">
        <v>0</v>
      </c>
      <c r="AH725" s="104">
        <v>0</v>
      </c>
      <c r="AI725" s="104">
        <v>0</v>
      </c>
      <c r="AJ725" s="104">
        <v>1749</v>
      </c>
      <c r="AK725" s="104">
        <v>0</v>
      </c>
      <c r="AL725" s="104">
        <v>0</v>
      </c>
      <c r="AM725" s="104">
        <f t="shared" si="11"/>
        <v>1749</v>
      </c>
      <c r="AN725" s="104">
        <v>0</v>
      </c>
      <c r="AO725" s="104">
        <v>0</v>
      </c>
      <c r="AP725" s="104">
        <v>11244</v>
      </c>
      <c r="AQ725" s="104">
        <v>0</v>
      </c>
      <c r="AR725" s="104">
        <v>0</v>
      </c>
      <c r="AS725" s="189">
        <v>277807</v>
      </c>
      <c r="AT725" s="189">
        <v>109948</v>
      </c>
      <c r="AU725" s="189">
        <v>109948</v>
      </c>
    </row>
    <row r="726" spans="1:47" x14ac:dyDescent="0.2">
      <c r="A726" s="96" t="s">
        <v>1959</v>
      </c>
      <c r="B726" t="s">
        <v>1918</v>
      </c>
      <c r="C726" t="s">
        <v>1960</v>
      </c>
      <c r="D726" s="77">
        <v>14321</v>
      </c>
      <c r="E726" s="77">
        <v>0</v>
      </c>
      <c r="F726" s="77">
        <v>0</v>
      </c>
      <c r="G726" s="77">
        <v>75738</v>
      </c>
      <c r="H726" s="77">
        <v>0</v>
      </c>
      <c r="I726" s="77">
        <v>75738</v>
      </c>
      <c r="J726" s="77">
        <v>75738</v>
      </c>
      <c r="K726" s="77">
        <v>0</v>
      </c>
      <c r="L726" s="77">
        <v>182930</v>
      </c>
      <c r="M726" s="77">
        <v>113250</v>
      </c>
      <c r="N726" s="77">
        <v>164000</v>
      </c>
      <c r="O726" s="77">
        <v>18930</v>
      </c>
      <c r="P726" s="77">
        <v>44240</v>
      </c>
      <c r="Q726" s="77">
        <v>25310</v>
      </c>
      <c r="R726" s="77">
        <v>0</v>
      </c>
      <c r="S726" s="188">
        <v>69470</v>
      </c>
      <c r="T726" s="188">
        <v>69470</v>
      </c>
      <c r="U726" s="77">
        <v>18754</v>
      </c>
      <c r="V726" s="77">
        <v>9331</v>
      </c>
      <c r="W726" s="77">
        <v>7354</v>
      </c>
      <c r="X726" s="77">
        <v>11400</v>
      </c>
      <c r="Y726" s="77">
        <v>10118</v>
      </c>
      <c r="Z726" s="77">
        <v>2084</v>
      </c>
      <c r="AA726" s="77">
        <v>0</v>
      </c>
      <c r="AB726" s="77">
        <v>0</v>
      </c>
      <c r="AC726" s="188">
        <v>4479</v>
      </c>
      <c r="AD726" s="188">
        <v>0</v>
      </c>
      <c r="AE726" s="77">
        <v>140590</v>
      </c>
      <c r="AF726" s="77">
        <v>2229</v>
      </c>
      <c r="AG726" s="27">
        <v>0</v>
      </c>
      <c r="AH726" s="27">
        <v>0</v>
      </c>
      <c r="AI726" s="27">
        <v>0</v>
      </c>
      <c r="AJ726" s="27">
        <v>2229</v>
      </c>
      <c r="AK726" s="27">
        <v>0</v>
      </c>
      <c r="AL726" s="27">
        <v>0</v>
      </c>
      <c r="AM726" s="27">
        <f t="shared" si="11"/>
        <v>2229</v>
      </c>
      <c r="AN726" s="27">
        <v>0</v>
      </c>
      <c r="AO726" s="27">
        <v>0</v>
      </c>
      <c r="AP726" s="27">
        <v>12853</v>
      </c>
      <c r="AQ726" s="27">
        <v>12853</v>
      </c>
      <c r="AR726" s="27">
        <v>0</v>
      </c>
      <c r="AS726" s="190">
        <v>322367</v>
      </c>
      <c r="AT726" s="190">
        <v>155909</v>
      </c>
      <c r="AU726" s="190">
        <v>155909</v>
      </c>
    </row>
    <row r="727" spans="1:47" x14ac:dyDescent="0.2">
      <c r="A727" s="96" t="s">
        <v>1961</v>
      </c>
      <c r="B727" t="s">
        <v>1918</v>
      </c>
      <c r="C727" t="s">
        <v>1962</v>
      </c>
      <c r="D727" s="78">
        <v>14341</v>
      </c>
      <c r="E727" s="78">
        <v>0</v>
      </c>
      <c r="F727" s="82">
        <v>0</v>
      </c>
      <c r="G727" s="78">
        <v>70228</v>
      </c>
      <c r="H727" s="78">
        <v>70228</v>
      </c>
      <c r="I727" s="78">
        <v>0</v>
      </c>
      <c r="J727" s="78">
        <v>0</v>
      </c>
      <c r="K727" s="78">
        <v>0</v>
      </c>
      <c r="L727" s="78">
        <v>119130</v>
      </c>
      <c r="M727" s="78">
        <v>74350</v>
      </c>
      <c r="N727" s="78">
        <v>102000</v>
      </c>
      <c r="O727" s="78">
        <v>17130</v>
      </c>
      <c r="P727" s="78">
        <v>32730</v>
      </c>
      <c r="Q727" s="78">
        <v>15600</v>
      </c>
      <c r="R727" s="78">
        <v>0</v>
      </c>
      <c r="S727" s="187">
        <v>35050</v>
      </c>
      <c r="T727" s="187">
        <v>35050</v>
      </c>
      <c r="U727" s="78">
        <v>12195</v>
      </c>
      <c r="V727" s="78">
        <v>6153</v>
      </c>
      <c r="W727" s="78">
        <v>7254</v>
      </c>
      <c r="X727" s="78">
        <v>4941</v>
      </c>
      <c r="Y727" s="78">
        <v>6231</v>
      </c>
      <c r="Z727" s="78">
        <v>1290</v>
      </c>
      <c r="AA727" s="78">
        <v>0</v>
      </c>
      <c r="AB727" s="187">
        <v>2323</v>
      </c>
      <c r="AC727" s="187">
        <v>2323</v>
      </c>
      <c r="AD727" s="187">
        <v>0</v>
      </c>
      <c r="AE727" s="78">
        <v>93660</v>
      </c>
      <c r="AF727" s="78">
        <v>1749</v>
      </c>
      <c r="AG727" s="104">
        <v>0</v>
      </c>
      <c r="AH727" s="104">
        <v>0</v>
      </c>
      <c r="AI727" s="104">
        <v>0</v>
      </c>
      <c r="AJ727" s="104">
        <v>1749</v>
      </c>
      <c r="AK727" s="104">
        <v>0</v>
      </c>
      <c r="AL727" s="104">
        <v>0</v>
      </c>
      <c r="AM727" s="104">
        <f t="shared" si="11"/>
        <v>1749</v>
      </c>
      <c r="AN727" s="104">
        <v>0</v>
      </c>
      <c r="AO727" s="104">
        <v>0</v>
      </c>
      <c r="AP727" s="104">
        <v>11919</v>
      </c>
      <c r="AQ727" s="104">
        <v>11919</v>
      </c>
      <c r="AR727" s="104">
        <v>0</v>
      </c>
      <c r="AS727" s="189">
        <v>292458</v>
      </c>
      <c r="AT727" s="189">
        <v>115467</v>
      </c>
      <c r="AU727" s="189">
        <v>115467</v>
      </c>
    </row>
    <row r="728" spans="1:47" x14ac:dyDescent="0.2">
      <c r="A728" s="96" t="s">
        <v>1963</v>
      </c>
      <c r="B728" t="s">
        <v>1918</v>
      </c>
      <c r="C728" t="s">
        <v>1964</v>
      </c>
      <c r="D728" s="77">
        <v>14342</v>
      </c>
      <c r="E728" s="77">
        <v>0</v>
      </c>
      <c r="F728" s="77">
        <v>0</v>
      </c>
      <c r="G728" s="77">
        <v>69199</v>
      </c>
      <c r="H728" s="77">
        <v>37000</v>
      </c>
      <c r="I728" s="77">
        <v>32199</v>
      </c>
      <c r="J728" s="77">
        <v>32199</v>
      </c>
      <c r="K728" s="77">
        <v>0</v>
      </c>
      <c r="L728" s="77">
        <v>111615</v>
      </c>
      <c r="M728" s="77">
        <v>72210</v>
      </c>
      <c r="N728" s="77">
        <v>0</v>
      </c>
      <c r="O728" s="77">
        <v>111615</v>
      </c>
      <c r="P728" s="77">
        <v>126865</v>
      </c>
      <c r="Q728" s="77">
        <v>15250</v>
      </c>
      <c r="R728" s="77">
        <v>0</v>
      </c>
      <c r="S728" s="188">
        <v>50525</v>
      </c>
      <c r="T728" s="188">
        <v>50525</v>
      </c>
      <c r="U728" s="77">
        <v>11318</v>
      </c>
      <c r="V728" s="77">
        <v>5993</v>
      </c>
      <c r="W728" s="77">
        <v>2402</v>
      </c>
      <c r="X728" s="77">
        <v>8916</v>
      </c>
      <c r="Y728" s="77">
        <v>9930</v>
      </c>
      <c r="Z728" s="77">
        <v>1237</v>
      </c>
      <c r="AA728" s="77">
        <v>0</v>
      </c>
      <c r="AB728" s="77">
        <v>0</v>
      </c>
      <c r="AC728" s="188">
        <v>4263</v>
      </c>
      <c r="AD728" s="188">
        <v>0</v>
      </c>
      <c r="AE728" s="77">
        <v>87460</v>
      </c>
      <c r="AF728" s="77">
        <v>1509</v>
      </c>
      <c r="AG728" s="27">
        <v>0</v>
      </c>
      <c r="AH728" s="27">
        <v>0</v>
      </c>
      <c r="AI728" s="27">
        <v>0</v>
      </c>
      <c r="AJ728" s="27">
        <v>1509</v>
      </c>
      <c r="AK728" s="27">
        <v>0</v>
      </c>
      <c r="AL728" s="27">
        <v>0</v>
      </c>
      <c r="AM728" s="27">
        <f t="shared" si="11"/>
        <v>1509</v>
      </c>
      <c r="AN728" s="27">
        <v>0</v>
      </c>
      <c r="AO728" s="27">
        <v>0</v>
      </c>
      <c r="AP728" s="27">
        <v>11677</v>
      </c>
      <c r="AQ728" s="27">
        <v>11677</v>
      </c>
      <c r="AR728" s="27">
        <v>0</v>
      </c>
      <c r="AS728" s="190">
        <v>282692</v>
      </c>
      <c r="AT728" s="190">
        <v>103746</v>
      </c>
      <c r="AU728" s="190">
        <v>103746</v>
      </c>
    </row>
    <row r="729" spans="1:47" x14ac:dyDescent="0.2">
      <c r="A729" s="96" t="s">
        <v>1965</v>
      </c>
      <c r="B729" t="s">
        <v>1918</v>
      </c>
      <c r="C729" t="s">
        <v>1966</v>
      </c>
      <c r="D729" s="78">
        <v>14361</v>
      </c>
      <c r="E729" s="78">
        <v>0</v>
      </c>
      <c r="F729" s="82">
        <v>0</v>
      </c>
      <c r="G729" s="78">
        <v>20470</v>
      </c>
      <c r="H729" s="78">
        <v>1425</v>
      </c>
      <c r="I729" s="78">
        <v>19045</v>
      </c>
      <c r="J729" s="78">
        <v>16031</v>
      </c>
      <c r="K729" s="187">
        <v>3014</v>
      </c>
      <c r="L729" s="78">
        <v>28805</v>
      </c>
      <c r="M729" s="78">
        <v>15860</v>
      </c>
      <c r="N729" s="78">
        <v>26000</v>
      </c>
      <c r="O729" s="78">
        <v>2805</v>
      </c>
      <c r="P729" s="78">
        <v>6285</v>
      </c>
      <c r="Q729" s="78">
        <v>3480</v>
      </c>
      <c r="R729" s="78">
        <v>0</v>
      </c>
      <c r="S729" s="187">
        <v>14685</v>
      </c>
      <c r="T729" s="187">
        <v>14685</v>
      </c>
      <c r="U729" s="78">
        <v>3043</v>
      </c>
      <c r="V729" s="78">
        <v>1300</v>
      </c>
      <c r="W729" s="78">
        <v>2125</v>
      </c>
      <c r="X729" s="78">
        <v>918</v>
      </c>
      <c r="Y729" s="78">
        <v>1206</v>
      </c>
      <c r="Z729" s="78">
        <v>288</v>
      </c>
      <c r="AA729" s="78">
        <v>0</v>
      </c>
      <c r="AB729" s="78">
        <v>695</v>
      </c>
      <c r="AC729" s="187">
        <v>1199</v>
      </c>
      <c r="AD729" s="187">
        <v>0</v>
      </c>
      <c r="AE729" s="78">
        <v>19750</v>
      </c>
      <c r="AF729" s="78">
        <v>1029</v>
      </c>
      <c r="AG729" s="104">
        <v>0</v>
      </c>
      <c r="AH729" s="104">
        <v>0</v>
      </c>
      <c r="AI729" s="104">
        <v>0</v>
      </c>
      <c r="AJ729" s="104">
        <v>1029</v>
      </c>
      <c r="AK729" s="104">
        <v>0</v>
      </c>
      <c r="AL729" s="104">
        <v>0</v>
      </c>
      <c r="AM729" s="104">
        <f t="shared" si="11"/>
        <v>1029</v>
      </c>
      <c r="AN729" s="104">
        <v>0</v>
      </c>
      <c r="AO729" s="104">
        <v>0</v>
      </c>
      <c r="AP729" s="104">
        <v>3455</v>
      </c>
      <c r="AQ729" s="104">
        <v>0</v>
      </c>
      <c r="AR729" s="189">
        <v>1508</v>
      </c>
      <c r="AS729" s="189">
        <v>81992</v>
      </c>
      <c r="AT729" s="189">
        <v>24389</v>
      </c>
      <c r="AU729" s="189">
        <v>24389</v>
      </c>
    </row>
    <row r="730" spans="1:47" x14ac:dyDescent="0.2">
      <c r="A730" s="96" t="s">
        <v>1967</v>
      </c>
      <c r="B730" t="s">
        <v>1918</v>
      </c>
      <c r="C730" t="s">
        <v>1968</v>
      </c>
      <c r="D730" s="77">
        <v>14362</v>
      </c>
      <c r="E730" s="77">
        <v>0</v>
      </c>
      <c r="F730" s="77">
        <v>0</v>
      </c>
      <c r="G730" s="77">
        <v>41487</v>
      </c>
      <c r="H730" s="77">
        <v>37216</v>
      </c>
      <c r="I730" s="77">
        <v>4271</v>
      </c>
      <c r="J730" s="77">
        <v>4271</v>
      </c>
      <c r="K730" s="77">
        <v>0</v>
      </c>
      <c r="L730" s="77">
        <v>58685</v>
      </c>
      <c r="M730" s="77">
        <v>33940</v>
      </c>
      <c r="N730" s="77">
        <v>45800</v>
      </c>
      <c r="O730" s="77">
        <v>12885</v>
      </c>
      <c r="P730" s="77">
        <v>22045</v>
      </c>
      <c r="Q730" s="77">
        <v>9160</v>
      </c>
      <c r="R730" s="77">
        <v>0</v>
      </c>
      <c r="S730" s="188">
        <v>33805</v>
      </c>
      <c r="T730" s="188">
        <v>33805</v>
      </c>
      <c r="U730" s="77">
        <v>6148</v>
      </c>
      <c r="V730" s="77">
        <v>2803</v>
      </c>
      <c r="W730" s="77">
        <v>968</v>
      </c>
      <c r="X730" s="77">
        <v>5180</v>
      </c>
      <c r="Y730" s="77">
        <v>5457</v>
      </c>
      <c r="Z730" s="77">
        <v>757</v>
      </c>
      <c r="AA730" s="77">
        <v>0</v>
      </c>
      <c r="AB730" s="77">
        <v>0</v>
      </c>
      <c r="AC730" s="188">
        <v>2699</v>
      </c>
      <c r="AD730" s="188">
        <v>0</v>
      </c>
      <c r="AE730" s="77">
        <v>43340</v>
      </c>
      <c r="AF730" s="77">
        <v>1269</v>
      </c>
      <c r="AG730" s="27">
        <v>0</v>
      </c>
      <c r="AH730" s="27">
        <v>0</v>
      </c>
      <c r="AI730" s="27">
        <v>0</v>
      </c>
      <c r="AJ730" s="27">
        <v>1269</v>
      </c>
      <c r="AK730" s="27">
        <v>0</v>
      </c>
      <c r="AL730" s="27">
        <v>0</v>
      </c>
      <c r="AM730" s="27">
        <f t="shared" si="11"/>
        <v>1269</v>
      </c>
      <c r="AN730" s="27">
        <v>0</v>
      </c>
      <c r="AO730" s="27">
        <v>0</v>
      </c>
      <c r="AP730" s="27">
        <v>7039</v>
      </c>
      <c r="AQ730" s="27">
        <v>7039</v>
      </c>
      <c r="AR730" s="27">
        <v>0</v>
      </c>
      <c r="AS730" s="190">
        <v>170383</v>
      </c>
      <c r="AT730" s="190">
        <v>57695</v>
      </c>
      <c r="AU730" s="190">
        <v>57695</v>
      </c>
    </row>
    <row r="731" spans="1:47" x14ac:dyDescent="0.2">
      <c r="A731" s="96" t="s">
        <v>1969</v>
      </c>
      <c r="B731" t="s">
        <v>1918</v>
      </c>
      <c r="C731" t="s">
        <v>1970</v>
      </c>
      <c r="D731" s="78">
        <v>14363</v>
      </c>
      <c r="E731" s="78">
        <v>0</v>
      </c>
      <c r="F731" s="82">
        <v>0</v>
      </c>
      <c r="G731" s="78">
        <v>34365</v>
      </c>
      <c r="H731" s="78">
        <v>23365</v>
      </c>
      <c r="I731" s="78">
        <v>11000</v>
      </c>
      <c r="J731" s="78">
        <v>11000</v>
      </c>
      <c r="K731" s="78">
        <v>0</v>
      </c>
      <c r="L731" s="78">
        <v>39545</v>
      </c>
      <c r="M731" s="78">
        <v>24440</v>
      </c>
      <c r="N731" s="78">
        <v>39500</v>
      </c>
      <c r="O731" s="78">
        <v>45</v>
      </c>
      <c r="P731" s="78">
        <v>5875</v>
      </c>
      <c r="Q731" s="78">
        <v>5830</v>
      </c>
      <c r="R731" s="78">
        <v>0</v>
      </c>
      <c r="S731" s="187">
        <v>12335</v>
      </c>
      <c r="T731" s="187">
        <v>12335</v>
      </c>
      <c r="U731" s="78">
        <v>4067</v>
      </c>
      <c r="V731" s="78">
        <v>2033</v>
      </c>
      <c r="W731" s="78">
        <v>3275</v>
      </c>
      <c r="X731" s="78">
        <v>792</v>
      </c>
      <c r="Y731" s="78">
        <v>1260</v>
      </c>
      <c r="Z731" s="78">
        <v>468</v>
      </c>
      <c r="AA731" s="78">
        <v>0</v>
      </c>
      <c r="AB731" s="78">
        <v>959</v>
      </c>
      <c r="AC731" s="78">
        <v>959</v>
      </c>
      <c r="AD731" s="78">
        <v>0</v>
      </c>
      <c r="AE731" s="78">
        <v>30930</v>
      </c>
      <c r="AF731" s="78">
        <v>1029</v>
      </c>
      <c r="AG731" s="104">
        <v>0</v>
      </c>
      <c r="AH731" s="104">
        <v>0</v>
      </c>
      <c r="AI731" s="104">
        <v>0</v>
      </c>
      <c r="AJ731" s="104">
        <v>1029</v>
      </c>
      <c r="AK731" s="104">
        <v>0</v>
      </c>
      <c r="AL731" s="104">
        <v>0</v>
      </c>
      <c r="AM731" s="104">
        <f t="shared" si="11"/>
        <v>1029</v>
      </c>
      <c r="AN731" s="104">
        <v>0</v>
      </c>
      <c r="AO731" s="104">
        <v>0</v>
      </c>
      <c r="AP731" s="104">
        <v>5799</v>
      </c>
      <c r="AQ731" s="104">
        <v>5799</v>
      </c>
      <c r="AR731" s="104">
        <v>0</v>
      </c>
      <c r="AS731" s="189">
        <v>133613</v>
      </c>
      <c r="AT731" s="189">
        <v>38288</v>
      </c>
      <c r="AU731" s="189">
        <v>38288</v>
      </c>
    </row>
    <row r="732" spans="1:47" x14ac:dyDescent="0.2">
      <c r="A732" s="96" t="s">
        <v>1971</v>
      </c>
      <c r="B732" t="s">
        <v>1918</v>
      </c>
      <c r="C732" t="s">
        <v>1972</v>
      </c>
      <c r="D732" s="77">
        <v>14364</v>
      </c>
      <c r="E732" s="77">
        <v>0</v>
      </c>
      <c r="F732" s="77">
        <v>0</v>
      </c>
      <c r="G732" s="77">
        <v>36321</v>
      </c>
      <c r="H732" s="77">
        <v>6078</v>
      </c>
      <c r="I732" s="77">
        <v>30243</v>
      </c>
      <c r="J732" s="77">
        <v>30243</v>
      </c>
      <c r="K732" s="77">
        <v>0</v>
      </c>
      <c r="L732" s="77">
        <v>35135</v>
      </c>
      <c r="M732" s="77">
        <v>21580</v>
      </c>
      <c r="N732" s="77">
        <v>30380</v>
      </c>
      <c r="O732" s="77">
        <v>4755</v>
      </c>
      <c r="P732" s="77">
        <v>10895</v>
      </c>
      <c r="Q732" s="77">
        <v>6140</v>
      </c>
      <c r="R732" s="77">
        <v>0</v>
      </c>
      <c r="S732" s="188">
        <v>21015</v>
      </c>
      <c r="T732" s="188">
        <v>21015</v>
      </c>
      <c r="U732" s="77">
        <v>3599</v>
      </c>
      <c r="V732" s="77">
        <v>1775</v>
      </c>
      <c r="W732" s="77">
        <v>1137</v>
      </c>
      <c r="X732" s="77">
        <v>2462</v>
      </c>
      <c r="Y732" s="77">
        <v>1619</v>
      </c>
      <c r="Z732" s="77">
        <v>513</v>
      </c>
      <c r="AA732" s="77">
        <v>0</v>
      </c>
      <c r="AB732" s="77">
        <v>0</v>
      </c>
      <c r="AC732" s="188">
        <v>1824</v>
      </c>
      <c r="AD732" s="188">
        <v>0</v>
      </c>
      <c r="AE732" s="77">
        <v>27750</v>
      </c>
      <c r="AF732" s="77">
        <v>1029</v>
      </c>
      <c r="AG732" s="27">
        <v>0</v>
      </c>
      <c r="AH732" s="27">
        <v>0</v>
      </c>
      <c r="AI732" s="27">
        <v>0</v>
      </c>
      <c r="AJ732" s="27">
        <v>1029</v>
      </c>
      <c r="AK732" s="27">
        <v>0</v>
      </c>
      <c r="AL732" s="27">
        <v>0</v>
      </c>
      <c r="AM732" s="27">
        <f t="shared" si="11"/>
        <v>1029</v>
      </c>
      <c r="AN732" s="27">
        <v>0</v>
      </c>
      <c r="AO732" s="27">
        <v>0</v>
      </c>
      <c r="AP732" s="27">
        <v>6133</v>
      </c>
      <c r="AQ732" s="27">
        <v>0</v>
      </c>
      <c r="AR732" s="190">
        <v>6133</v>
      </c>
      <c r="AS732" s="190">
        <v>139153</v>
      </c>
      <c r="AT732" s="190">
        <v>34998</v>
      </c>
      <c r="AU732" s="190">
        <v>34998</v>
      </c>
    </row>
    <row r="733" spans="1:47" x14ac:dyDescent="0.2">
      <c r="A733" s="96" t="s">
        <v>1973</v>
      </c>
      <c r="B733" t="s">
        <v>1918</v>
      </c>
      <c r="C733" t="s">
        <v>1974</v>
      </c>
      <c r="D733" s="78">
        <v>14366</v>
      </c>
      <c r="E733" s="78">
        <v>0</v>
      </c>
      <c r="F733" s="82">
        <v>0</v>
      </c>
      <c r="G733" s="78">
        <v>41071</v>
      </c>
      <c r="H733" s="78">
        <v>1665</v>
      </c>
      <c r="I733" s="78">
        <v>39406</v>
      </c>
      <c r="J733" s="78">
        <v>35490</v>
      </c>
      <c r="K733" s="187">
        <v>3916</v>
      </c>
      <c r="L733" s="78">
        <v>57210</v>
      </c>
      <c r="M733" s="78">
        <v>30680</v>
      </c>
      <c r="N733" s="78">
        <v>51000</v>
      </c>
      <c r="O733" s="78">
        <v>6210</v>
      </c>
      <c r="P733" s="78">
        <v>6210</v>
      </c>
      <c r="Q733" s="78">
        <v>0</v>
      </c>
      <c r="R733" s="78">
        <v>0</v>
      </c>
      <c r="S733" s="187">
        <v>22190</v>
      </c>
      <c r="T733" s="187">
        <v>22190</v>
      </c>
      <c r="U733" s="78">
        <v>6108</v>
      </c>
      <c r="V733" s="78">
        <v>2520</v>
      </c>
      <c r="W733" s="78">
        <v>2527</v>
      </c>
      <c r="X733" s="78">
        <v>3581</v>
      </c>
      <c r="Y733" s="78">
        <v>2547</v>
      </c>
      <c r="Z733" s="78">
        <v>0</v>
      </c>
      <c r="AA733" s="78">
        <v>0</v>
      </c>
      <c r="AB733" s="78">
        <v>0</v>
      </c>
      <c r="AC733" s="187">
        <v>1616</v>
      </c>
      <c r="AD733" s="187">
        <v>0</v>
      </c>
      <c r="AE733" s="78">
        <v>38320</v>
      </c>
      <c r="AF733" s="78">
        <v>1269</v>
      </c>
      <c r="AG733" s="104">
        <v>0</v>
      </c>
      <c r="AH733" s="104">
        <v>0</v>
      </c>
      <c r="AI733" s="104">
        <v>0</v>
      </c>
      <c r="AJ733" s="104">
        <v>1269</v>
      </c>
      <c r="AK733" s="104">
        <v>0</v>
      </c>
      <c r="AL733" s="104">
        <v>0</v>
      </c>
      <c r="AM733" s="104">
        <f t="shared" si="11"/>
        <v>1269</v>
      </c>
      <c r="AN733" s="104">
        <v>0</v>
      </c>
      <c r="AO733" s="104">
        <v>0</v>
      </c>
      <c r="AP733" s="104">
        <v>6925</v>
      </c>
      <c r="AQ733" s="104">
        <v>0</v>
      </c>
      <c r="AR733" s="189">
        <v>6925</v>
      </c>
      <c r="AS733" s="189">
        <v>169073</v>
      </c>
      <c r="AT733" s="189">
        <v>64276</v>
      </c>
      <c r="AU733" s="189">
        <v>64276</v>
      </c>
    </row>
    <row r="734" spans="1:47" x14ac:dyDescent="0.2">
      <c r="A734" s="96" t="s">
        <v>1975</v>
      </c>
      <c r="B734" t="s">
        <v>1918</v>
      </c>
      <c r="C734" t="s">
        <v>1976</v>
      </c>
      <c r="D734" s="77">
        <v>14382</v>
      </c>
      <c r="E734" s="77">
        <v>0</v>
      </c>
      <c r="F734" s="77">
        <v>0</v>
      </c>
      <c r="G734" s="77">
        <v>17402</v>
      </c>
      <c r="H734" s="77">
        <v>0</v>
      </c>
      <c r="I734" s="77">
        <v>17402</v>
      </c>
      <c r="J734" s="77">
        <v>17402</v>
      </c>
      <c r="K734" s="77">
        <v>0</v>
      </c>
      <c r="L734" s="77">
        <v>55935</v>
      </c>
      <c r="M734" s="77">
        <v>38700</v>
      </c>
      <c r="N734" s="77">
        <v>55935</v>
      </c>
      <c r="O734" s="77">
        <v>0</v>
      </c>
      <c r="P734" s="77">
        <v>0</v>
      </c>
      <c r="Q734" s="77">
        <v>0</v>
      </c>
      <c r="R734" s="77">
        <v>0</v>
      </c>
      <c r="S734" s="188">
        <v>10985</v>
      </c>
      <c r="T734" s="188">
        <v>10985</v>
      </c>
      <c r="U734" s="77">
        <v>5564</v>
      </c>
      <c r="V734" s="77">
        <v>3215</v>
      </c>
      <c r="W734" s="77">
        <v>5564</v>
      </c>
      <c r="X734" s="77">
        <v>0</v>
      </c>
      <c r="Y734" s="77">
        <v>0</v>
      </c>
      <c r="Z734" s="77">
        <v>0</v>
      </c>
      <c r="AA734" s="77">
        <v>0</v>
      </c>
      <c r="AB734" s="77">
        <v>643</v>
      </c>
      <c r="AC734" s="77">
        <v>643</v>
      </c>
      <c r="AD734" s="77">
        <v>0</v>
      </c>
      <c r="AE734" s="77">
        <v>44070</v>
      </c>
      <c r="AF734" s="77">
        <v>1269</v>
      </c>
      <c r="AG734" s="27">
        <v>0</v>
      </c>
      <c r="AH734" s="27">
        <v>0</v>
      </c>
      <c r="AI734" s="27">
        <v>0</v>
      </c>
      <c r="AJ734" s="27">
        <v>1269</v>
      </c>
      <c r="AK734" s="27">
        <v>0</v>
      </c>
      <c r="AL734" s="27">
        <v>0</v>
      </c>
      <c r="AM734" s="27">
        <f t="shared" si="11"/>
        <v>1269</v>
      </c>
      <c r="AN734" s="27">
        <v>0</v>
      </c>
      <c r="AO734" s="27">
        <v>0</v>
      </c>
      <c r="AP734" s="27">
        <v>2944</v>
      </c>
      <c r="AQ734" s="27">
        <v>2944</v>
      </c>
      <c r="AR734" s="27">
        <v>0</v>
      </c>
      <c r="AS734" s="190">
        <v>70274</v>
      </c>
      <c r="AT734" s="190">
        <v>26841</v>
      </c>
      <c r="AU734" s="190">
        <v>26841</v>
      </c>
    </row>
    <row r="735" spans="1:47" x14ac:dyDescent="0.2">
      <c r="A735" s="96" t="s">
        <v>1977</v>
      </c>
      <c r="B735" t="s">
        <v>1918</v>
      </c>
      <c r="C735" t="s">
        <v>1978</v>
      </c>
      <c r="D735" s="78">
        <v>14383</v>
      </c>
      <c r="E735" s="78">
        <v>0</v>
      </c>
      <c r="F735" s="82">
        <v>0</v>
      </c>
      <c r="G735" s="78">
        <v>29261</v>
      </c>
      <c r="H735" s="78">
        <v>0</v>
      </c>
      <c r="I735" s="78">
        <v>29261</v>
      </c>
      <c r="J735" s="78">
        <v>29261</v>
      </c>
      <c r="K735" s="78">
        <v>0</v>
      </c>
      <c r="L735" s="78">
        <v>32495</v>
      </c>
      <c r="M735" s="78">
        <v>23350</v>
      </c>
      <c r="N735" s="78">
        <v>0</v>
      </c>
      <c r="O735" s="78">
        <v>32495</v>
      </c>
      <c r="P735" s="78">
        <v>35135</v>
      </c>
      <c r="Q735" s="78">
        <v>2640</v>
      </c>
      <c r="R735" s="78">
        <v>0</v>
      </c>
      <c r="S735" s="187">
        <v>14585</v>
      </c>
      <c r="T735" s="187">
        <v>14585</v>
      </c>
      <c r="U735" s="78">
        <v>3170</v>
      </c>
      <c r="V735" s="78">
        <v>1943</v>
      </c>
      <c r="W735" s="78">
        <v>626</v>
      </c>
      <c r="X735" s="78">
        <v>2544</v>
      </c>
      <c r="Y735" s="78">
        <v>2156</v>
      </c>
      <c r="Z735" s="78">
        <v>213</v>
      </c>
      <c r="AA735" s="78">
        <v>0</v>
      </c>
      <c r="AB735" s="187">
        <v>1840</v>
      </c>
      <c r="AC735" s="187">
        <v>1239</v>
      </c>
      <c r="AD735" s="187">
        <v>0</v>
      </c>
      <c r="AE735" s="78">
        <v>28420</v>
      </c>
      <c r="AF735" s="78">
        <v>1029</v>
      </c>
      <c r="AG735" s="104">
        <v>0</v>
      </c>
      <c r="AH735" s="104">
        <v>0</v>
      </c>
      <c r="AI735" s="104">
        <v>0</v>
      </c>
      <c r="AJ735" s="104">
        <v>1029</v>
      </c>
      <c r="AK735" s="104">
        <v>0</v>
      </c>
      <c r="AL735" s="104">
        <v>0</v>
      </c>
      <c r="AM735" s="104">
        <f t="shared" si="11"/>
        <v>1029</v>
      </c>
      <c r="AN735" s="104">
        <v>0</v>
      </c>
      <c r="AO735" s="104">
        <v>0</v>
      </c>
      <c r="AP735" s="104">
        <v>4925</v>
      </c>
      <c r="AQ735" s="104">
        <v>4925</v>
      </c>
      <c r="AR735" s="104">
        <v>0</v>
      </c>
      <c r="AS735" s="189">
        <v>110324</v>
      </c>
      <c r="AT735" s="189">
        <v>25811</v>
      </c>
      <c r="AU735" s="189">
        <v>0</v>
      </c>
    </row>
    <row r="736" spans="1:47" x14ac:dyDescent="0.2">
      <c r="A736" s="96" t="s">
        <v>1979</v>
      </c>
      <c r="B736" t="s">
        <v>1918</v>
      </c>
      <c r="C736" t="s">
        <v>1980</v>
      </c>
      <c r="D736" s="77">
        <v>14384</v>
      </c>
      <c r="E736" s="77">
        <v>0</v>
      </c>
      <c r="F736" s="77">
        <v>0</v>
      </c>
      <c r="G736" s="77">
        <v>62859</v>
      </c>
      <c r="H736" s="77">
        <v>14000</v>
      </c>
      <c r="I736" s="77">
        <v>48859</v>
      </c>
      <c r="J736" s="77">
        <v>48859</v>
      </c>
      <c r="K736" s="77">
        <v>0</v>
      </c>
      <c r="L736" s="77">
        <v>125035</v>
      </c>
      <c r="M736" s="77">
        <v>92580</v>
      </c>
      <c r="N736" s="77">
        <v>125035</v>
      </c>
      <c r="O736" s="77">
        <v>0</v>
      </c>
      <c r="P736" s="77">
        <v>7640</v>
      </c>
      <c r="Q736" s="77">
        <v>7640</v>
      </c>
      <c r="R736" s="77">
        <v>0</v>
      </c>
      <c r="S736" s="188">
        <v>52935</v>
      </c>
      <c r="T736" s="188">
        <v>52935</v>
      </c>
      <c r="U736" s="77">
        <v>12048</v>
      </c>
      <c r="V736" s="77">
        <v>7680</v>
      </c>
      <c r="W736" s="77">
        <v>12048</v>
      </c>
      <c r="X736" s="77">
        <v>0</v>
      </c>
      <c r="Y736" s="77">
        <v>650</v>
      </c>
      <c r="Z736" s="77">
        <v>650</v>
      </c>
      <c r="AA736" s="77">
        <v>0</v>
      </c>
      <c r="AB736" s="188">
        <v>4450</v>
      </c>
      <c r="AC736" s="188">
        <v>4450</v>
      </c>
      <c r="AD736" s="188">
        <v>0</v>
      </c>
      <c r="AE736" s="77">
        <v>113730</v>
      </c>
      <c r="AF736" s="77">
        <v>1509</v>
      </c>
      <c r="AG736" s="27">
        <v>0</v>
      </c>
      <c r="AH736" s="27">
        <v>0</v>
      </c>
      <c r="AI736" s="27">
        <v>0</v>
      </c>
      <c r="AJ736" s="27">
        <v>1509</v>
      </c>
      <c r="AK736" s="27">
        <v>0</v>
      </c>
      <c r="AL736" s="27">
        <v>0</v>
      </c>
      <c r="AM736" s="27">
        <f t="shared" si="11"/>
        <v>1509</v>
      </c>
      <c r="AN736" s="27">
        <v>0</v>
      </c>
      <c r="AO736" s="27">
        <v>0</v>
      </c>
      <c r="AP736" s="27">
        <v>10624</v>
      </c>
      <c r="AQ736" s="27">
        <v>10624</v>
      </c>
      <c r="AR736" s="27">
        <v>0</v>
      </c>
      <c r="AS736" s="190">
        <v>252403</v>
      </c>
      <c r="AT736" s="190">
        <v>82769</v>
      </c>
      <c r="AU736" s="190">
        <v>82769</v>
      </c>
    </row>
    <row r="737" spans="1:47" x14ac:dyDescent="0.2">
      <c r="A737" s="96" t="s">
        <v>1981</v>
      </c>
      <c r="B737" t="s">
        <v>1918</v>
      </c>
      <c r="C737" t="s">
        <v>1982</v>
      </c>
      <c r="D737" s="78">
        <v>14401</v>
      </c>
      <c r="E737" s="78">
        <v>0</v>
      </c>
      <c r="F737" s="82">
        <v>0</v>
      </c>
      <c r="G737" s="78">
        <v>69495</v>
      </c>
      <c r="H737" s="78">
        <v>69495</v>
      </c>
      <c r="I737" s="78">
        <v>0</v>
      </c>
      <c r="J737" s="78">
        <v>0</v>
      </c>
      <c r="K737" s="78">
        <v>0</v>
      </c>
      <c r="L737" s="78">
        <v>160185</v>
      </c>
      <c r="M737" s="78">
        <v>103540</v>
      </c>
      <c r="N737" s="78">
        <v>143000</v>
      </c>
      <c r="O737" s="78">
        <v>17185</v>
      </c>
      <c r="P737" s="78">
        <v>35915</v>
      </c>
      <c r="Q737" s="78">
        <v>18730</v>
      </c>
      <c r="R737" s="78">
        <v>0</v>
      </c>
      <c r="S737" s="187">
        <v>49415</v>
      </c>
      <c r="T737" s="187">
        <v>49415</v>
      </c>
      <c r="U737" s="78">
        <v>16150</v>
      </c>
      <c r="V737" s="78">
        <v>8503</v>
      </c>
      <c r="W737" s="78">
        <v>12168</v>
      </c>
      <c r="X737" s="78">
        <v>3982</v>
      </c>
      <c r="Y737" s="78">
        <v>5537</v>
      </c>
      <c r="Z737" s="78">
        <v>1555</v>
      </c>
      <c r="AA737" s="78">
        <v>0</v>
      </c>
      <c r="AB737" s="187">
        <v>1606</v>
      </c>
      <c r="AC737" s="187">
        <v>1606</v>
      </c>
      <c r="AD737" s="187">
        <v>0</v>
      </c>
      <c r="AE737" s="78">
        <v>125760</v>
      </c>
      <c r="AF737" s="78">
        <v>1989</v>
      </c>
      <c r="AG737" s="104">
        <v>0</v>
      </c>
      <c r="AH737" s="104">
        <v>0</v>
      </c>
      <c r="AI737" s="104">
        <v>0</v>
      </c>
      <c r="AJ737" s="104">
        <v>1989</v>
      </c>
      <c r="AK737" s="104">
        <v>0</v>
      </c>
      <c r="AL737" s="104">
        <v>0</v>
      </c>
      <c r="AM737" s="104">
        <f t="shared" si="11"/>
        <v>1989</v>
      </c>
      <c r="AN737" s="104">
        <v>0</v>
      </c>
      <c r="AO737" s="104">
        <v>0</v>
      </c>
      <c r="AP737" s="104">
        <v>11789</v>
      </c>
      <c r="AQ737" s="104">
        <v>0</v>
      </c>
      <c r="AR737" s="189">
        <v>11789</v>
      </c>
      <c r="AS737" s="189">
        <v>291575</v>
      </c>
      <c r="AT737" s="189">
        <v>120737</v>
      </c>
      <c r="AU737" s="189">
        <v>120737</v>
      </c>
    </row>
    <row r="738" spans="1:47" x14ac:dyDescent="0.2">
      <c r="A738" s="96" t="s">
        <v>1983</v>
      </c>
      <c r="B738" t="s">
        <v>1918</v>
      </c>
      <c r="C738" t="s">
        <v>1984</v>
      </c>
      <c r="D738" s="77">
        <v>14402</v>
      </c>
      <c r="E738" s="77">
        <v>1</v>
      </c>
      <c r="F738" s="77">
        <v>0</v>
      </c>
      <c r="G738" s="77">
        <v>10031</v>
      </c>
      <c r="H738" s="77">
        <v>10031</v>
      </c>
      <c r="I738" s="77">
        <v>0</v>
      </c>
      <c r="J738" s="77">
        <v>0</v>
      </c>
      <c r="K738" s="77">
        <v>0</v>
      </c>
      <c r="L738" s="77">
        <v>10765</v>
      </c>
      <c r="M738" s="77">
        <v>6730</v>
      </c>
      <c r="N738" s="77">
        <v>9600</v>
      </c>
      <c r="O738" s="77">
        <v>1165</v>
      </c>
      <c r="P738" s="77">
        <v>2225</v>
      </c>
      <c r="Q738" s="77">
        <v>1060</v>
      </c>
      <c r="R738" s="77">
        <v>0</v>
      </c>
      <c r="S738" s="188">
        <v>8625</v>
      </c>
      <c r="T738" s="188">
        <v>8625</v>
      </c>
      <c r="U738" s="77">
        <v>1088</v>
      </c>
      <c r="V738" s="77">
        <v>551</v>
      </c>
      <c r="W738" s="77">
        <v>829</v>
      </c>
      <c r="X738" s="77">
        <v>259</v>
      </c>
      <c r="Y738" s="77">
        <v>359</v>
      </c>
      <c r="Z738" s="77">
        <v>100</v>
      </c>
      <c r="AA738" s="77">
        <v>0</v>
      </c>
      <c r="AB738" s="77">
        <v>460</v>
      </c>
      <c r="AC738" s="77">
        <v>467</v>
      </c>
      <c r="AD738" s="77">
        <v>0</v>
      </c>
      <c r="AE738" s="77">
        <v>8060</v>
      </c>
      <c r="AF738" s="77">
        <v>789</v>
      </c>
      <c r="AG738" s="27">
        <v>0</v>
      </c>
      <c r="AH738" s="27">
        <v>0</v>
      </c>
      <c r="AI738" s="27">
        <v>0</v>
      </c>
      <c r="AJ738" s="27">
        <v>789</v>
      </c>
      <c r="AK738" s="27">
        <v>0</v>
      </c>
      <c r="AL738" s="27">
        <v>0</v>
      </c>
      <c r="AM738" s="27">
        <f t="shared" si="11"/>
        <v>789</v>
      </c>
      <c r="AN738" s="27">
        <v>0</v>
      </c>
      <c r="AO738" s="27">
        <v>0</v>
      </c>
      <c r="AP738" s="27">
        <v>1688</v>
      </c>
      <c r="AQ738" s="27">
        <v>0</v>
      </c>
      <c r="AR738" s="190">
        <v>1688</v>
      </c>
      <c r="AS738" s="190">
        <v>39488</v>
      </c>
      <c r="AT738" s="190">
        <v>8478</v>
      </c>
      <c r="AU738" s="190">
        <v>8478</v>
      </c>
    </row>
    <row r="739" spans="1:47" x14ac:dyDescent="0.2">
      <c r="A739" s="96" t="s">
        <v>1985</v>
      </c>
      <c r="B739" t="s">
        <v>1986</v>
      </c>
      <c r="C739">
        <v>0</v>
      </c>
      <c r="D739" s="78">
        <v>15000</v>
      </c>
      <c r="E739" s="78">
        <v>0</v>
      </c>
      <c r="F739" s="82">
        <v>0</v>
      </c>
      <c r="G739" s="78">
        <v>6891996</v>
      </c>
      <c r="H739" s="78">
        <v>5570738</v>
      </c>
      <c r="I739" s="78">
        <v>1321258</v>
      </c>
      <c r="J739" s="78">
        <v>1321258</v>
      </c>
      <c r="K739" s="78">
        <v>0</v>
      </c>
      <c r="L739" s="78">
        <v>0</v>
      </c>
      <c r="M739" s="78">
        <v>0</v>
      </c>
      <c r="N739" s="78">
        <v>0</v>
      </c>
      <c r="O739" s="78">
        <v>0</v>
      </c>
      <c r="P739" s="78">
        <v>0</v>
      </c>
      <c r="Q739" s="78">
        <v>0</v>
      </c>
      <c r="R739" s="78">
        <v>0</v>
      </c>
      <c r="S739" s="78">
        <v>0</v>
      </c>
      <c r="T739" s="78">
        <v>0</v>
      </c>
      <c r="U739" s="78">
        <v>0</v>
      </c>
      <c r="V739" s="78">
        <v>0</v>
      </c>
      <c r="W739" s="78">
        <v>0</v>
      </c>
      <c r="X739" s="78">
        <v>0</v>
      </c>
      <c r="Y739" s="78">
        <v>0</v>
      </c>
      <c r="Z739" s="78">
        <v>0</v>
      </c>
      <c r="AA739" s="78">
        <v>0</v>
      </c>
      <c r="AB739" s="78">
        <v>0</v>
      </c>
      <c r="AC739" s="78">
        <v>0</v>
      </c>
      <c r="AD739" s="78">
        <v>0</v>
      </c>
      <c r="AE739" s="78">
        <v>0</v>
      </c>
      <c r="AF739" s="78">
        <v>0</v>
      </c>
      <c r="AG739" s="104">
        <v>0</v>
      </c>
      <c r="AH739" s="104">
        <v>0</v>
      </c>
      <c r="AI739" s="104">
        <v>0</v>
      </c>
      <c r="AJ739" s="104">
        <v>0</v>
      </c>
      <c r="AK739" s="104">
        <v>0</v>
      </c>
      <c r="AL739" s="104">
        <v>0</v>
      </c>
      <c r="AM739" s="104">
        <f t="shared" si="11"/>
        <v>0</v>
      </c>
      <c r="AN739" s="104">
        <v>0</v>
      </c>
      <c r="AO739" s="104">
        <v>0</v>
      </c>
      <c r="AP739" s="104">
        <v>1179416</v>
      </c>
      <c r="AQ739" s="104">
        <v>465788</v>
      </c>
      <c r="AR739" s="189">
        <v>713628</v>
      </c>
      <c r="AS739" s="189">
        <v>19050983</v>
      </c>
      <c r="AT739" s="189">
        <v>0</v>
      </c>
      <c r="AU739" s="189">
        <v>0</v>
      </c>
    </row>
    <row r="740" spans="1:47" x14ac:dyDescent="0.2">
      <c r="A740" s="96" t="s">
        <v>1987</v>
      </c>
      <c r="B740" t="s">
        <v>1986</v>
      </c>
      <c r="C740" t="s">
        <v>1988</v>
      </c>
      <c r="D740" s="77">
        <v>15100</v>
      </c>
      <c r="E740" s="77">
        <v>0</v>
      </c>
      <c r="F740" s="77">
        <v>0</v>
      </c>
      <c r="G740" s="77">
        <v>1566442</v>
      </c>
      <c r="H740" s="77">
        <v>866442</v>
      </c>
      <c r="I740" s="77">
        <v>700000</v>
      </c>
      <c r="J740" s="77">
        <v>700000</v>
      </c>
      <c r="K740" s="77">
        <v>0</v>
      </c>
      <c r="L740" s="77">
        <v>3167735</v>
      </c>
      <c r="M740" s="77">
        <v>2069110</v>
      </c>
      <c r="N740" s="77">
        <v>2600000</v>
      </c>
      <c r="O740" s="77">
        <v>567735</v>
      </c>
      <c r="P740" s="77">
        <v>1062765</v>
      </c>
      <c r="Q740" s="77">
        <v>495030</v>
      </c>
      <c r="R740" s="77">
        <v>0</v>
      </c>
      <c r="S740" s="188">
        <v>1220855</v>
      </c>
      <c r="T740" s="188">
        <v>1220855</v>
      </c>
      <c r="U740" s="77">
        <v>319514</v>
      </c>
      <c r="V740" s="77">
        <v>171581</v>
      </c>
      <c r="W740" s="77">
        <v>120000</v>
      </c>
      <c r="X740" s="77">
        <v>199514</v>
      </c>
      <c r="Y740" s="77">
        <v>188140</v>
      </c>
      <c r="Z740" s="77">
        <v>41377</v>
      </c>
      <c r="AA740" s="77">
        <v>0</v>
      </c>
      <c r="AB740" s="77">
        <v>0</v>
      </c>
      <c r="AC740" s="188">
        <v>80924</v>
      </c>
      <c r="AD740" s="188">
        <v>0</v>
      </c>
      <c r="AE740" s="77">
        <v>2564420</v>
      </c>
      <c r="AF740" s="77">
        <v>21909</v>
      </c>
      <c r="AG740" s="27">
        <v>0</v>
      </c>
      <c r="AH740" s="27">
        <v>0</v>
      </c>
      <c r="AI740" s="27">
        <v>0</v>
      </c>
      <c r="AJ740" s="27">
        <v>21909</v>
      </c>
      <c r="AK740" s="27">
        <v>0</v>
      </c>
      <c r="AL740" s="27">
        <v>0</v>
      </c>
      <c r="AM740" s="27">
        <f t="shared" si="11"/>
        <v>21909</v>
      </c>
      <c r="AN740" s="27">
        <v>0</v>
      </c>
      <c r="AO740" s="27">
        <v>0</v>
      </c>
      <c r="AP740" s="27">
        <v>272895</v>
      </c>
      <c r="AQ740" s="27">
        <v>272895</v>
      </c>
      <c r="AR740" s="27">
        <v>0</v>
      </c>
      <c r="AS740" s="190">
        <v>6555429</v>
      </c>
      <c r="AT740" s="27">
        <v>2408753</v>
      </c>
      <c r="AU740" s="27">
        <v>2408753</v>
      </c>
    </row>
    <row r="741" spans="1:47" x14ac:dyDescent="0.2">
      <c r="A741" s="96" t="s">
        <v>1989</v>
      </c>
      <c r="B741" t="s">
        <v>1986</v>
      </c>
      <c r="C741" t="s">
        <v>1990</v>
      </c>
      <c r="D741" s="78">
        <v>15202</v>
      </c>
      <c r="E741" s="78">
        <v>0</v>
      </c>
      <c r="F741" s="82">
        <v>0</v>
      </c>
      <c r="G741" s="78">
        <v>640883</v>
      </c>
      <c r="H741" s="78">
        <v>540883</v>
      </c>
      <c r="I741" s="78">
        <v>100000</v>
      </c>
      <c r="J741" s="78">
        <v>100000</v>
      </c>
      <c r="K741" s="78">
        <v>0</v>
      </c>
      <c r="L741" s="78">
        <v>961705</v>
      </c>
      <c r="M741" s="78">
        <v>591810</v>
      </c>
      <c r="N741" s="78">
        <v>885900</v>
      </c>
      <c r="O741" s="78">
        <v>75805</v>
      </c>
      <c r="P741" s="78">
        <v>186395</v>
      </c>
      <c r="Q741" s="78">
        <v>110590</v>
      </c>
      <c r="R741" s="78">
        <v>0</v>
      </c>
      <c r="S741" s="187">
        <v>518635</v>
      </c>
      <c r="T741" s="187">
        <v>518635</v>
      </c>
      <c r="U741" s="78">
        <v>98865</v>
      </c>
      <c r="V741" s="78">
        <v>49086</v>
      </c>
      <c r="W741" s="78">
        <v>73303</v>
      </c>
      <c r="X741" s="78">
        <v>25562</v>
      </c>
      <c r="Y741" s="78">
        <v>34841</v>
      </c>
      <c r="Z741" s="78">
        <v>9279</v>
      </c>
      <c r="AA741" s="78">
        <v>0</v>
      </c>
      <c r="AB741" s="187">
        <v>39081</v>
      </c>
      <c r="AC741" s="187">
        <v>39081</v>
      </c>
      <c r="AD741" s="187">
        <v>0</v>
      </c>
      <c r="AE741" s="78">
        <v>719880</v>
      </c>
      <c r="AF741" s="78">
        <v>7509</v>
      </c>
      <c r="AG741" s="104">
        <v>0</v>
      </c>
      <c r="AH741" s="104">
        <v>0</v>
      </c>
      <c r="AI741" s="104">
        <v>0</v>
      </c>
      <c r="AJ741" s="104">
        <v>7509</v>
      </c>
      <c r="AK741" s="104">
        <v>0</v>
      </c>
      <c r="AL741" s="104">
        <v>0</v>
      </c>
      <c r="AM741" s="104">
        <f t="shared" si="11"/>
        <v>7509</v>
      </c>
      <c r="AN741" s="104">
        <v>0</v>
      </c>
      <c r="AO741" s="104">
        <v>0</v>
      </c>
      <c r="AP741" s="104">
        <v>111124</v>
      </c>
      <c r="AQ741" s="104">
        <v>111124</v>
      </c>
      <c r="AR741" s="104">
        <v>0</v>
      </c>
      <c r="AS741" s="189">
        <v>2603869</v>
      </c>
      <c r="AT741" s="189">
        <v>886139</v>
      </c>
      <c r="AU741" s="189">
        <v>0</v>
      </c>
    </row>
    <row r="742" spans="1:47" x14ac:dyDescent="0.2">
      <c r="A742" s="96" t="s">
        <v>1991</v>
      </c>
      <c r="B742" t="s">
        <v>1986</v>
      </c>
      <c r="C742" t="s">
        <v>1992</v>
      </c>
      <c r="D742" s="77">
        <v>15204</v>
      </c>
      <c r="E742" s="77">
        <v>0</v>
      </c>
      <c r="F742" s="77">
        <v>0</v>
      </c>
      <c r="G742" s="77">
        <v>267330</v>
      </c>
      <c r="H742" s="77">
        <v>0</v>
      </c>
      <c r="I742" s="77">
        <v>267330</v>
      </c>
      <c r="J742" s="77">
        <v>267330</v>
      </c>
      <c r="K742" s="77">
        <v>0</v>
      </c>
      <c r="L742" s="77">
        <v>312315</v>
      </c>
      <c r="M742" s="77">
        <v>182070</v>
      </c>
      <c r="N742" s="77">
        <v>245000</v>
      </c>
      <c r="O742" s="77">
        <v>67315</v>
      </c>
      <c r="P742" s="77">
        <v>103995</v>
      </c>
      <c r="Q742" s="77">
        <v>36680</v>
      </c>
      <c r="R742" s="77">
        <v>0</v>
      </c>
      <c r="S742" s="188">
        <v>164645</v>
      </c>
      <c r="T742" s="188">
        <v>164645</v>
      </c>
      <c r="U742" s="77">
        <v>32517</v>
      </c>
      <c r="V742" s="77">
        <v>15003</v>
      </c>
      <c r="W742" s="77">
        <v>9903</v>
      </c>
      <c r="X742" s="77">
        <v>22614</v>
      </c>
      <c r="Y742" s="77">
        <v>25714</v>
      </c>
      <c r="Z742" s="77">
        <v>3100</v>
      </c>
      <c r="AA742" s="77">
        <v>0</v>
      </c>
      <c r="AB742" s="188">
        <v>12117</v>
      </c>
      <c r="AC742" s="188">
        <v>12117</v>
      </c>
      <c r="AD742" s="188">
        <v>0</v>
      </c>
      <c r="AE742" s="77">
        <v>225280</v>
      </c>
      <c r="AF742" s="77">
        <v>3429</v>
      </c>
      <c r="AG742" s="27">
        <v>0</v>
      </c>
      <c r="AH742" s="27">
        <v>0</v>
      </c>
      <c r="AI742" s="27">
        <v>0</v>
      </c>
      <c r="AJ742" s="27">
        <v>3429</v>
      </c>
      <c r="AK742" s="27">
        <v>0</v>
      </c>
      <c r="AL742" s="27">
        <v>0</v>
      </c>
      <c r="AM742" s="27">
        <f t="shared" si="11"/>
        <v>3429</v>
      </c>
      <c r="AN742" s="27">
        <v>0</v>
      </c>
      <c r="AO742" s="27">
        <v>0</v>
      </c>
      <c r="AP742" s="27">
        <v>46122</v>
      </c>
      <c r="AQ742" s="27">
        <v>46122</v>
      </c>
      <c r="AR742" s="27">
        <v>0</v>
      </c>
      <c r="AS742" s="190">
        <v>1048335</v>
      </c>
      <c r="AT742" s="190">
        <v>316161</v>
      </c>
      <c r="AU742" s="190">
        <v>35000</v>
      </c>
    </row>
    <row r="743" spans="1:47" x14ac:dyDescent="0.2">
      <c r="A743" s="96" t="s">
        <v>1993</v>
      </c>
      <c r="B743" t="s">
        <v>1986</v>
      </c>
      <c r="C743" t="s">
        <v>1994</v>
      </c>
      <c r="D743" s="78">
        <v>15205</v>
      </c>
      <c r="E743" s="78">
        <v>0</v>
      </c>
      <c r="F743" s="82">
        <v>0</v>
      </c>
      <c r="G743" s="78">
        <v>186753</v>
      </c>
      <c r="H743" s="78">
        <v>186753</v>
      </c>
      <c r="I743" s="78">
        <v>0</v>
      </c>
      <c r="J743" s="78">
        <v>0</v>
      </c>
      <c r="K743" s="78">
        <v>0</v>
      </c>
      <c r="L743" s="78">
        <v>299300</v>
      </c>
      <c r="M743" s="78">
        <v>188980</v>
      </c>
      <c r="N743" s="78">
        <v>265000</v>
      </c>
      <c r="O743" s="78">
        <v>34300</v>
      </c>
      <c r="P743" s="78">
        <v>71880</v>
      </c>
      <c r="Q743" s="78">
        <v>37580</v>
      </c>
      <c r="R743" s="78">
        <v>0</v>
      </c>
      <c r="S743" s="187">
        <v>135440</v>
      </c>
      <c r="T743" s="187">
        <v>135440</v>
      </c>
      <c r="U743" s="78">
        <v>30465</v>
      </c>
      <c r="V743" s="78">
        <v>15663</v>
      </c>
      <c r="W743" s="78">
        <v>11838</v>
      </c>
      <c r="X743" s="78">
        <v>18627</v>
      </c>
      <c r="Y743" s="78">
        <v>20138</v>
      </c>
      <c r="Z743" s="78">
        <v>3172</v>
      </c>
      <c r="AA743" s="78">
        <v>0</v>
      </c>
      <c r="AB743" s="78">
        <v>0</v>
      </c>
      <c r="AC743" s="187">
        <v>11231</v>
      </c>
      <c r="AD743" s="187">
        <v>0</v>
      </c>
      <c r="AE743" s="78">
        <v>229660</v>
      </c>
      <c r="AF743" s="78">
        <v>3189</v>
      </c>
      <c r="AG743" s="104">
        <v>0</v>
      </c>
      <c r="AH743" s="104">
        <v>0</v>
      </c>
      <c r="AI743" s="104">
        <v>0</v>
      </c>
      <c r="AJ743" s="104">
        <v>3189</v>
      </c>
      <c r="AK743" s="104">
        <v>0</v>
      </c>
      <c r="AL743" s="104">
        <v>0</v>
      </c>
      <c r="AM743" s="104">
        <f t="shared" si="11"/>
        <v>3189</v>
      </c>
      <c r="AN743" s="104">
        <v>0</v>
      </c>
      <c r="AO743" s="104">
        <v>0</v>
      </c>
      <c r="AP743" s="104">
        <v>32303</v>
      </c>
      <c r="AQ743" s="104">
        <v>32303</v>
      </c>
      <c r="AR743" s="104">
        <v>0</v>
      </c>
      <c r="AS743" s="189">
        <v>758477</v>
      </c>
      <c r="AT743" s="189">
        <v>244806</v>
      </c>
      <c r="AU743" s="189">
        <v>244806</v>
      </c>
    </row>
    <row r="744" spans="1:47" x14ac:dyDescent="0.2">
      <c r="A744" s="96" t="s">
        <v>1995</v>
      </c>
      <c r="B744" t="s">
        <v>1986</v>
      </c>
      <c r="C744" t="s">
        <v>1996</v>
      </c>
      <c r="D744" s="77">
        <v>15206</v>
      </c>
      <c r="E744" s="77">
        <v>0</v>
      </c>
      <c r="F744" s="77">
        <v>0</v>
      </c>
      <c r="G744" s="77">
        <v>264264</v>
      </c>
      <c r="H744" s="77">
        <v>264264</v>
      </c>
      <c r="I744" s="77">
        <v>0</v>
      </c>
      <c r="J744" s="77">
        <v>0</v>
      </c>
      <c r="K744" s="77">
        <v>0</v>
      </c>
      <c r="L744" s="77">
        <v>329385</v>
      </c>
      <c r="M744" s="77">
        <v>199750</v>
      </c>
      <c r="N744" s="77">
        <v>256000</v>
      </c>
      <c r="O744" s="77">
        <v>73385</v>
      </c>
      <c r="P744" s="77">
        <v>122715</v>
      </c>
      <c r="Q744" s="77">
        <v>49330</v>
      </c>
      <c r="R744" s="77">
        <v>0</v>
      </c>
      <c r="S744" s="188">
        <v>177905</v>
      </c>
      <c r="T744" s="188">
        <v>177905</v>
      </c>
      <c r="U744" s="77">
        <v>33913</v>
      </c>
      <c r="V744" s="77">
        <v>16498</v>
      </c>
      <c r="W744" s="77">
        <v>12244</v>
      </c>
      <c r="X744" s="77">
        <v>21669</v>
      </c>
      <c r="Y744" s="77">
        <v>20293</v>
      </c>
      <c r="Z744" s="77">
        <v>4145</v>
      </c>
      <c r="AA744" s="77">
        <v>0</v>
      </c>
      <c r="AB744" s="77">
        <v>0</v>
      </c>
      <c r="AC744" s="188">
        <v>12836</v>
      </c>
      <c r="AD744" s="188">
        <v>0</v>
      </c>
      <c r="AE744" s="77">
        <v>249890</v>
      </c>
      <c r="AF744" s="77">
        <v>3429</v>
      </c>
      <c r="AG744" s="27">
        <v>0</v>
      </c>
      <c r="AH744" s="27">
        <v>0</v>
      </c>
      <c r="AI744" s="27">
        <v>0</v>
      </c>
      <c r="AJ744" s="27">
        <v>3429</v>
      </c>
      <c r="AK744" s="27">
        <v>0</v>
      </c>
      <c r="AL744" s="27">
        <v>0</v>
      </c>
      <c r="AM744" s="27">
        <f t="shared" si="11"/>
        <v>3429</v>
      </c>
      <c r="AN744" s="27">
        <v>0</v>
      </c>
      <c r="AO744" s="27">
        <v>0</v>
      </c>
      <c r="AP744" s="27">
        <v>45655</v>
      </c>
      <c r="AQ744" s="27">
        <v>45655</v>
      </c>
      <c r="AR744" s="27">
        <v>0</v>
      </c>
      <c r="AS744" s="190">
        <v>1054028</v>
      </c>
      <c r="AT744" s="190">
        <v>337363</v>
      </c>
      <c r="AU744" s="190">
        <v>337363</v>
      </c>
    </row>
    <row r="745" spans="1:47" x14ac:dyDescent="0.2">
      <c r="A745" s="96" t="s">
        <v>1997</v>
      </c>
      <c r="B745" t="s">
        <v>1986</v>
      </c>
      <c r="C745" t="s">
        <v>1998</v>
      </c>
      <c r="D745" s="78">
        <v>15208</v>
      </c>
      <c r="E745" s="78">
        <v>0</v>
      </c>
      <c r="F745" s="82">
        <v>0</v>
      </c>
      <c r="G745" s="78">
        <v>97196</v>
      </c>
      <c r="H745" s="78">
        <v>76576</v>
      </c>
      <c r="I745" s="78">
        <v>20620</v>
      </c>
      <c r="J745" s="78">
        <v>20620</v>
      </c>
      <c r="K745" s="78">
        <v>0</v>
      </c>
      <c r="L745" s="78">
        <v>118190</v>
      </c>
      <c r="M745" s="78">
        <v>71750</v>
      </c>
      <c r="N745" s="78">
        <v>118190</v>
      </c>
      <c r="O745" s="78">
        <v>0</v>
      </c>
      <c r="P745" s="78">
        <v>17280</v>
      </c>
      <c r="Q745" s="78">
        <v>17280</v>
      </c>
      <c r="R745" s="78">
        <v>0</v>
      </c>
      <c r="S745" s="187">
        <v>23850</v>
      </c>
      <c r="T745" s="187">
        <v>23850</v>
      </c>
      <c r="U745" s="78">
        <v>12185</v>
      </c>
      <c r="V745" s="78">
        <v>5948</v>
      </c>
      <c r="W745" s="78">
        <v>4080</v>
      </c>
      <c r="X745" s="78">
        <v>8105</v>
      </c>
      <c r="Y745" s="78">
        <v>0</v>
      </c>
      <c r="Z745" s="78">
        <v>1455</v>
      </c>
      <c r="AA745" s="78">
        <v>0</v>
      </c>
      <c r="AB745" s="187">
        <v>4000</v>
      </c>
      <c r="AC745" s="187">
        <v>1206</v>
      </c>
      <c r="AD745" s="187">
        <v>0</v>
      </c>
      <c r="AE745" s="78">
        <v>92810</v>
      </c>
      <c r="AF745" s="78">
        <v>1989</v>
      </c>
      <c r="AG745" s="104">
        <v>0</v>
      </c>
      <c r="AH745" s="104">
        <v>0</v>
      </c>
      <c r="AI745" s="104">
        <v>0</v>
      </c>
      <c r="AJ745" s="104">
        <v>1989</v>
      </c>
      <c r="AK745" s="104">
        <v>0</v>
      </c>
      <c r="AL745" s="104">
        <v>0</v>
      </c>
      <c r="AM745" s="104">
        <f t="shared" si="11"/>
        <v>1989</v>
      </c>
      <c r="AN745" s="104">
        <v>0</v>
      </c>
      <c r="AO745" s="104">
        <v>0</v>
      </c>
      <c r="AP745" s="104">
        <v>16679</v>
      </c>
      <c r="AQ745" s="104">
        <v>16679</v>
      </c>
      <c r="AR745" s="104">
        <v>0</v>
      </c>
      <c r="AS745" s="189">
        <v>387864</v>
      </c>
      <c r="AT745" s="189">
        <v>115249</v>
      </c>
      <c r="AU745" s="189">
        <v>94178</v>
      </c>
    </row>
    <row r="746" spans="1:47" x14ac:dyDescent="0.2">
      <c r="A746" s="96" t="s">
        <v>1999</v>
      </c>
      <c r="B746" t="s">
        <v>1986</v>
      </c>
      <c r="C746" t="s">
        <v>2000</v>
      </c>
      <c r="D746" s="77">
        <v>15209</v>
      </c>
      <c r="E746" s="77">
        <v>0</v>
      </c>
      <c r="F746" s="77">
        <v>0</v>
      </c>
      <c r="G746" s="77">
        <v>85235</v>
      </c>
      <c r="H746" s="77">
        <v>0</v>
      </c>
      <c r="I746" s="77">
        <v>85235</v>
      </c>
      <c r="J746" s="77">
        <v>85235</v>
      </c>
      <c r="K746" s="77">
        <v>0</v>
      </c>
      <c r="L746" s="77">
        <v>92530</v>
      </c>
      <c r="M746" s="77">
        <v>59240</v>
      </c>
      <c r="N746" s="77">
        <v>81000</v>
      </c>
      <c r="O746" s="77">
        <v>11530</v>
      </c>
      <c r="P746" s="77">
        <v>0</v>
      </c>
      <c r="Q746" s="77">
        <v>12830</v>
      </c>
      <c r="R746" s="77">
        <v>0</v>
      </c>
      <c r="S746" s="188">
        <v>61230</v>
      </c>
      <c r="T746" s="188">
        <v>36870</v>
      </c>
      <c r="U746" s="77">
        <v>9351</v>
      </c>
      <c r="V746" s="77">
        <v>4905</v>
      </c>
      <c r="W746" s="77">
        <v>480</v>
      </c>
      <c r="X746" s="77">
        <v>8871</v>
      </c>
      <c r="Y746" s="77">
        <v>6482</v>
      </c>
      <c r="Z746" s="77">
        <v>1088</v>
      </c>
      <c r="AA746" s="77">
        <v>0</v>
      </c>
      <c r="AB746" s="188">
        <v>6456</v>
      </c>
      <c r="AC746" s="188">
        <v>2979</v>
      </c>
      <c r="AD746" s="188">
        <v>0</v>
      </c>
      <c r="AE746" s="77">
        <v>73190</v>
      </c>
      <c r="AF746" s="77">
        <v>1509</v>
      </c>
      <c r="AG746" s="27">
        <v>0</v>
      </c>
      <c r="AH746" s="27">
        <v>0</v>
      </c>
      <c r="AI746" s="27">
        <v>0</v>
      </c>
      <c r="AJ746" s="27">
        <v>1509</v>
      </c>
      <c r="AK746" s="27">
        <v>0</v>
      </c>
      <c r="AL746" s="27">
        <v>0</v>
      </c>
      <c r="AM746" s="27">
        <f t="shared" si="11"/>
        <v>1509</v>
      </c>
      <c r="AN746" s="27">
        <v>0</v>
      </c>
      <c r="AO746" s="27">
        <v>0</v>
      </c>
      <c r="AP746" s="27">
        <v>14653</v>
      </c>
      <c r="AQ746" s="27">
        <v>14653</v>
      </c>
      <c r="AR746" s="27">
        <v>0</v>
      </c>
      <c r="AS746" s="190">
        <v>328829</v>
      </c>
      <c r="AT746" s="190">
        <v>91227</v>
      </c>
      <c r="AU746" s="190">
        <v>91227</v>
      </c>
    </row>
    <row r="747" spans="1:47" x14ac:dyDescent="0.2">
      <c r="A747" s="96" t="s">
        <v>2001</v>
      </c>
      <c r="B747" t="s">
        <v>1986</v>
      </c>
      <c r="C747" t="s">
        <v>2002</v>
      </c>
      <c r="D747" s="78">
        <v>15210</v>
      </c>
      <c r="E747" s="78">
        <v>0</v>
      </c>
      <c r="F747" s="82">
        <v>0</v>
      </c>
      <c r="G747" s="78">
        <v>189145</v>
      </c>
      <c r="H747" s="78">
        <v>39264</v>
      </c>
      <c r="I747" s="78">
        <v>149881</v>
      </c>
      <c r="J747" s="78">
        <v>149881</v>
      </c>
      <c r="K747" s="78">
        <v>0</v>
      </c>
      <c r="L747" s="78">
        <v>179845</v>
      </c>
      <c r="M747" s="78">
        <v>114360</v>
      </c>
      <c r="N747" s="78">
        <v>179845</v>
      </c>
      <c r="O747" s="78">
        <v>0</v>
      </c>
      <c r="P747" s="78">
        <v>26720</v>
      </c>
      <c r="Q747" s="78">
        <v>26720</v>
      </c>
      <c r="R747" s="78">
        <v>0</v>
      </c>
      <c r="S747" s="187">
        <v>53285</v>
      </c>
      <c r="T747" s="187">
        <v>53285</v>
      </c>
      <c r="U747" s="78">
        <v>18266</v>
      </c>
      <c r="V747" s="78">
        <v>9515</v>
      </c>
      <c r="W747" s="78">
        <v>18266</v>
      </c>
      <c r="X747" s="78">
        <v>0</v>
      </c>
      <c r="Y747" s="78">
        <v>0</v>
      </c>
      <c r="Z747" s="78">
        <v>2233</v>
      </c>
      <c r="AA747" s="78">
        <v>0</v>
      </c>
      <c r="AB747" s="78">
        <v>0</v>
      </c>
      <c r="AC747" s="187">
        <v>3954</v>
      </c>
      <c r="AD747" s="187">
        <v>0</v>
      </c>
      <c r="AE747" s="78">
        <v>141080</v>
      </c>
      <c r="AF747" s="78">
        <v>2469</v>
      </c>
      <c r="AG747" s="104">
        <v>0</v>
      </c>
      <c r="AH747" s="104">
        <v>0</v>
      </c>
      <c r="AI747" s="104">
        <v>0</v>
      </c>
      <c r="AJ747" s="104">
        <v>2469</v>
      </c>
      <c r="AK747" s="104">
        <v>0</v>
      </c>
      <c r="AL747" s="104">
        <v>0</v>
      </c>
      <c r="AM747" s="104">
        <f t="shared" si="11"/>
        <v>2469</v>
      </c>
      <c r="AN747" s="104">
        <v>0</v>
      </c>
      <c r="AO747" s="104">
        <v>0</v>
      </c>
      <c r="AP747" s="104">
        <v>31269</v>
      </c>
      <c r="AQ747" s="104">
        <v>0</v>
      </c>
      <c r="AR747" s="189">
        <v>31269</v>
      </c>
      <c r="AS747" s="189">
        <v>724846</v>
      </c>
      <c r="AT747" s="189">
        <v>186943</v>
      </c>
      <c r="AU747" s="189">
        <v>186943</v>
      </c>
    </row>
    <row r="748" spans="1:47" x14ac:dyDescent="0.2">
      <c r="A748" s="96" t="s">
        <v>2003</v>
      </c>
      <c r="B748" t="s">
        <v>1986</v>
      </c>
      <c r="C748" t="s">
        <v>2004</v>
      </c>
      <c r="D748" s="77">
        <v>15211</v>
      </c>
      <c r="E748" s="77">
        <v>0</v>
      </c>
      <c r="F748" s="77">
        <v>0</v>
      </c>
      <c r="G748" s="77">
        <v>101814</v>
      </c>
      <c r="H748" s="77">
        <v>2440</v>
      </c>
      <c r="I748" s="77">
        <v>99374</v>
      </c>
      <c r="J748" s="77">
        <v>99374</v>
      </c>
      <c r="K748" s="77">
        <v>0</v>
      </c>
      <c r="L748" s="77">
        <v>131465</v>
      </c>
      <c r="M748" s="77">
        <v>77500</v>
      </c>
      <c r="N748" s="77">
        <v>108600</v>
      </c>
      <c r="O748" s="77">
        <v>22865</v>
      </c>
      <c r="P748" s="77">
        <v>35135</v>
      </c>
      <c r="Q748" s="77">
        <v>12270</v>
      </c>
      <c r="R748" s="77">
        <v>0</v>
      </c>
      <c r="S748" s="188">
        <v>66865</v>
      </c>
      <c r="T748" s="188">
        <v>66865</v>
      </c>
      <c r="U748" s="77">
        <v>13667</v>
      </c>
      <c r="V748" s="77">
        <v>6413</v>
      </c>
      <c r="W748" s="77">
        <v>6380</v>
      </c>
      <c r="X748" s="77">
        <v>7287</v>
      </c>
      <c r="Y748" s="77">
        <v>5421</v>
      </c>
      <c r="Z748" s="77">
        <v>1040</v>
      </c>
      <c r="AA748" s="77">
        <v>0</v>
      </c>
      <c r="AB748" s="77">
        <v>0</v>
      </c>
      <c r="AC748" s="188">
        <v>4507</v>
      </c>
      <c r="AD748" s="188">
        <v>0</v>
      </c>
      <c r="AE748" s="77">
        <v>91880</v>
      </c>
      <c r="AF748" s="77">
        <v>2229</v>
      </c>
      <c r="AG748" s="27">
        <v>0</v>
      </c>
      <c r="AH748" s="27">
        <v>0</v>
      </c>
      <c r="AI748" s="27">
        <v>0</v>
      </c>
      <c r="AJ748" s="27">
        <v>2229</v>
      </c>
      <c r="AK748" s="27">
        <v>0</v>
      </c>
      <c r="AL748" s="27">
        <v>0</v>
      </c>
      <c r="AM748" s="27">
        <f t="shared" si="11"/>
        <v>2229</v>
      </c>
      <c r="AN748" s="27">
        <v>0</v>
      </c>
      <c r="AO748" s="27">
        <v>0</v>
      </c>
      <c r="AP748" s="27">
        <v>17643</v>
      </c>
      <c r="AQ748" s="27">
        <v>17643</v>
      </c>
      <c r="AR748" s="27">
        <v>0</v>
      </c>
      <c r="AS748" s="190">
        <v>416216</v>
      </c>
      <c r="AT748" s="190">
        <v>139827</v>
      </c>
      <c r="AU748" s="190">
        <v>139827</v>
      </c>
    </row>
    <row r="749" spans="1:47" x14ac:dyDescent="0.2">
      <c r="A749" s="96" t="s">
        <v>2005</v>
      </c>
      <c r="B749" t="s">
        <v>1986</v>
      </c>
      <c r="C749" t="s">
        <v>2006</v>
      </c>
      <c r="D749" s="78">
        <v>15212</v>
      </c>
      <c r="E749" s="78">
        <v>0</v>
      </c>
      <c r="F749" s="82">
        <v>0</v>
      </c>
      <c r="G749" s="78">
        <v>202142</v>
      </c>
      <c r="H749" s="78">
        <v>130600</v>
      </c>
      <c r="I749" s="78">
        <v>71542</v>
      </c>
      <c r="J749" s="78">
        <v>71542</v>
      </c>
      <c r="K749" s="78">
        <v>0</v>
      </c>
      <c r="L749" s="78">
        <v>215195</v>
      </c>
      <c r="M749" s="78">
        <v>141890</v>
      </c>
      <c r="N749" s="78">
        <v>183600</v>
      </c>
      <c r="O749" s="78">
        <v>31595</v>
      </c>
      <c r="P749" s="78">
        <v>58275</v>
      </c>
      <c r="Q749" s="78">
        <v>26680</v>
      </c>
      <c r="R749" s="78">
        <v>0</v>
      </c>
      <c r="S749" s="187">
        <v>119835</v>
      </c>
      <c r="T749" s="187">
        <v>119835</v>
      </c>
      <c r="U749" s="78">
        <v>21457</v>
      </c>
      <c r="V749" s="78">
        <v>11698</v>
      </c>
      <c r="W749" s="78">
        <v>5226</v>
      </c>
      <c r="X749" s="78">
        <v>16231</v>
      </c>
      <c r="Y749" s="78">
        <v>8832</v>
      </c>
      <c r="Z749" s="78">
        <v>2275</v>
      </c>
      <c r="AA749" s="78">
        <v>0</v>
      </c>
      <c r="AB749" s="78">
        <v>0</v>
      </c>
      <c r="AC749" s="187">
        <v>9105</v>
      </c>
      <c r="AD749" s="187">
        <v>0</v>
      </c>
      <c r="AE749" s="78">
        <v>171280</v>
      </c>
      <c r="AF749" s="78">
        <v>2229</v>
      </c>
      <c r="AG749" s="104">
        <v>0</v>
      </c>
      <c r="AH749" s="104">
        <v>0</v>
      </c>
      <c r="AI749" s="104">
        <v>0</v>
      </c>
      <c r="AJ749" s="104">
        <v>2229</v>
      </c>
      <c r="AK749" s="104">
        <v>0</v>
      </c>
      <c r="AL749" s="104">
        <v>0</v>
      </c>
      <c r="AM749" s="104">
        <f t="shared" si="11"/>
        <v>2229</v>
      </c>
      <c r="AN749" s="104">
        <v>0</v>
      </c>
      <c r="AO749" s="104">
        <v>0</v>
      </c>
      <c r="AP749" s="104">
        <v>34714</v>
      </c>
      <c r="AQ749" s="104">
        <v>34714</v>
      </c>
      <c r="AR749" s="104">
        <v>0</v>
      </c>
      <c r="AS749" s="189">
        <v>794164</v>
      </c>
      <c r="AT749" s="189">
        <v>210869</v>
      </c>
      <c r="AU749" s="189">
        <v>210869</v>
      </c>
    </row>
    <row r="750" spans="1:47" x14ac:dyDescent="0.2">
      <c r="A750" s="96" t="s">
        <v>2007</v>
      </c>
      <c r="B750" t="s">
        <v>1986</v>
      </c>
      <c r="C750" t="s">
        <v>2008</v>
      </c>
      <c r="D750" s="77">
        <v>15213</v>
      </c>
      <c r="E750" s="77">
        <v>0</v>
      </c>
      <c r="F750" s="77">
        <v>0</v>
      </c>
      <c r="G750" s="77">
        <v>209106</v>
      </c>
      <c r="H750" s="77">
        <v>0</v>
      </c>
      <c r="I750" s="77">
        <v>209106</v>
      </c>
      <c r="J750" s="77">
        <v>209106</v>
      </c>
      <c r="K750" s="77">
        <v>0</v>
      </c>
      <c r="L750" s="77">
        <v>258865</v>
      </c>
      <c r="M750" s="77">
        <v>147760</v>
      </c>
      <c r="N750" s="77">
        <v>226000</v>
      </c>
      <c r="O750" s="77">
        <v>32865</v>
      </c>
      <c r="P750" s="77">
        <v>43895</v>
      </c>
      <c r="Q750" s="77">
        <v>11030</v>
      </c>
      <c r="R750" s="77">
        <v>0</v>
      </c>
      <c r="S750" s="188">
        <v>108065</v>
      </c>
      <c r="T750" s="188">
        <v>108065</v>
      </c>
      <c r="U750" s="77">
        <v>27309</v>
      </c>
      <c r="V750" s="77">
        <v>12285</v>
      </c>
      <c r="W750" s="77">
        <v>13044</v>
      </c>
      <c r="X750" s="77">
        <v>14265</v>
      </c>
      <c r="Y750" s="77">
        <v>15191</v>
      </c>
      <c r="Z750" s="77">
        <v>926</v>
      </c>
      <c r="AA750" s="77">
        <v>0</v>
      </c>
      <c r="AB750" s="188">
        <v>6271</v>
      </c>
      <c r="AC750" s="188">
        <v>6271</v>
      </c>
      <c r="AD750" s="188">
        <v>0</v>
      </c>
      <c r="AE750" s="77">
        <v>172450</v>
      </c>
      <c r="AF750" s="77">
        <v>2949</v>
      </c>
      <c r="AG750" s="27">
        <v>0</v>
      </c>
      <c r="AH750" s="27">
        <v>0</v>
      </c>
      <c r="AI750" s="27">
        <v>0</v>
      </c>
      <c r="AJ750" s="27">
        <v>2949</v>
      </c>
      <c r="AK750" s="27">
        <v>0</v>
      </c>
      <c r="AL750" s="27">
        <v>0</v>
      </c>
      <c r="AM750" s="27">
        <f t="shared" si="11"/>
        <v>2949</v>
      </c>
      <c r="AN750" s="27">
        <v>0</v>
      </c>
      <c r="AO750" s="27">
        <v>0</v>
      </c>
      <c r="AP750" s="27">
        <v>36057</v>
      </c>
      <c r="AQ750" s="27">
        <v>36057</v>
      </c>
      <c r="AR750" s="27">
        <v>0</v>
      </c>
      <c r="AS750" s="190">
        <v>838321</v>
      </c>
      <c r="AT750" s="190">
        <v>251228</v>
      </c>
      <c r="AU750" s="190">
        <v>0</v>
      </c>
    </row>
    <row r="751" spans="1:47" x14ac:dyDescent="0.2">
      <c r="A751" s="96" t="s">
        <v>2009</v>
      </c>
      <c r="B751" t="s">
        <v>1986</v>
      </c>
      <c r="C751" t="s">
        <v>2010</v>
      </c>
      <c r="D751" s="78">
        <v>15216</v>
      </c>
      <c r="E751" s="78">
        <v>0</v>
      </c>
      <c r="F751" s="82">
        <v>0</v>
      </c>
      <c r="G751" s="78">
        <v>123846</v>
      </c>
      <c r="H751" s="78">
        <v>100846</v>
      </c>
      <c r="I751" s="78">
        <v>23000</v>
      </c>
      <c r="J751" s="78">
        <v>23000</v>
      </c>
      <c r="K751" s="78">
        <v>0</v>
      </c>
      <c r="L751" s="78">
        <v>152565</v>
      </c>
      <c r="M751" s="78">
        <v>97350</v>
      </c>
      <c r="N751" s="78">
        <v>137000</v>
      </c>
      <c r="O751" s="78">
        <v>15565</v>
      </c>
      <c r="P751" s="78">
        <v>32645</v>
      </c>
      <c r="Q751" s="78">
        <v>17080</v>
      </c>
      <c r="R751" s="78">
        <v>0</v>
      </c>
      <c r="S751" s="187">
        <v>75085</v>
      </c>
      <c r="T751" s="187">
        <v>75085</v>
      </c>
      <c r="U751" s="78">
        <v>15473</v>
      </c>
      <c r="V751" s="78">
        <v>8063</v>
      </c>
      <c r="W751" s="78">
        <v>6300</v>
      </c>
      <c r="X751" s="78">
        <v>9173</v>
      </c>
      <c r="Y751" s="78">
        <v>2640</v>
      </c>
      <c r="Z751" s="78">
        <v>1435</v>
      </c>
      <c r="AA751" s="78">
        <v>0</v>
      </c>
      <c r="AB751" s="78">
        <v>0</v>
      </c>
      <c r="AC751" s="187">
        <v>3429</v>
      </c>
      <c r="AD751" s="187">
        <v>0</v>
      </c>
      <c r="AE751" s="78">
        <v>114430</v>
      </c>
      <c r="AF751" s="78">
        <v>2229</v>
      </c>
      <c r="AG751" s="104">
        <v>0</v>
      </c>
      <c r="AH751" s="104">
        <v>0</v>
      </c>
      <c r="AI751" s="104">
        <v>0</v>
      </c>
      <c r="AJ751" s="104">
        <v>2229</v>
      </c>
      <c r="AK751" s="104">
        <v>0</v>
      </c>
      <c r="AL751" s="104">
        <v>0</v>
      </c>
      <c r="AM751" s="104">
        <f t="shared" si="11"/>
        <v>2229</v>
      </c>
      <c r="AN751" s="104">
        <v>0</v>
      </c>
      <c r="AO751" s="104">
        <v>0</v>
      </c>
      <c r="AP751" s="104">
        <v>21179</v>
      </c>
      <c r="AQ751" s="104">
        <v>21179</v>
      </c>
      <c r="AR751" s="104">
        <v>0</v>
      </c>
      <c r="AS751" s="189">
        <v>483076</v>
      </c>
      <c r="AT751" s="189">
        <v>130044</v>
      </c>
      <c r="AU751" s="189">
        <v>130044</v>
      </c>
    </row>
    <row r="752" spans="1:47" x14ac:dyDescent="0.2">
      <c r="A752" s="96" t="s">
        <v>2011</v>
      </c>
      <c r="B752" t="s">
        <v>1986</v>
      </c>
      <c r="C752" t="s">
        <v>2012</v>
      </c>
      <c r="D752" s="77">
        <v>15217</v>
      </c>
      <c r="E752" s="77">
        <v>0</v>
      </c>
      <c r="F752" s="77">
        <v>0</v>
      </c>
      <c r="G752" s="77">
        <v>99064</v>
      </c>
      <c r="H752" s="77">
        <v>99064</v>
      </c>
      <c r="I752" s="77">
        <v>0</v>
      </c>
      <c r="J752" s="77">
        <v>0</v>
      </c>
      <c r="K752" s="77">
        <v>0</v>
      </c>
      <c r="L752" s="77">
        <v>113525</v>
      </c>
      <c r="M752" s="77">
        <v>72940</v>
      </c>
      <c r="N752" s="77">
        <v>113525</v>
      </c>
      <c r="O752" s="77">
        <v>0</v>
      </c>
      <c r="P752" s="77">
        <v>14800</v>
      </c>
      <c r="Q752" s="77">
        <v>14800</v>
      </c>
      <c r="R752" s="77">
        <v>0</v>
      </c>
      <c r="S752" s="77">
        <v>0</v>
      </c>
      <c r="T752" s="77">
        <v>0</v>
      </c>
      <c r="U752" s="77">
        <v>11526</v>
      </c>
      <c r="V752" s="77">
        <v>6090</v>
      </c>
      <c r="W752" s="77">
        <v>4426</v>
      </c>
      <c r="X752" s="77">
        <v>7100</v>
      </c>
      <c r="Y752" s="77">
        <v>7476</v>
      </c>
      <c r="Z752" s="77">
        <v>1180</v>
      </c>
      <c r="AA752" s="77">
        <v>0</v>
      </c>
      <c r="AB752" s="77">
        <v>804</v>
      </c>
      <c r="AC752" s="77">
        <v>0</v>
      </c>
      <c r="AD752" s="77">
        <v>0</v>
      </c>
      <c r="AE752" s="77">
        <v>88850</v>
      </c>
      <c r="AF752" s="77">
        <v>1749</v>
      </c>
      <c r="AG752" s="27">
        <v>0</v>
      </c>
      <c r="AH752" s="27">
        <v>0</v>
      </c>
      <c r="AI752" s="27">
        <v>0</v>
      </c>
      <c r="AJ752" s="27">
        <v>1749</v>
      </c>
      <c r="AK752" s="27">
        <v>0</v>
      </c>
      <c r="AL752" s="27">
        <v>0</v>
      </c>
      <c r="AM752" s="27">
        <f t="shared" si="11"/>
        <v>1749</v>
      </c>
      <c r="AN752" s="27">
        <v>0</v>
      </c>
      <c r="AO752" s="27">
        <v>0</v>
      </c>
      <c r="AP752" s="27">
        <v>16967</v>
      </c>
      <c r="AQ752" s="27">
        <v>0</v>
      </c>
      <c r="AR752" s="190">
        <v>16967</v>
      </c>
      <c r="AS752" s="190">
        <v>378642</v>
      </c>
      <c r="AT752" s="190">
        <v>98846</v>
      </c>
      <c r="AU752" s="190">
        <v>98846</v>
      </c>
    </row>
    <row r="753" spans="1:47" x14ac:dyDescent="0.2">
      <c r="A753" s="96" t="s">
        <v>2013</v>
      </c>
      <c r="B753" t="s">
        <v>1986</v>
      </c>
      <c r="C753" t="s">
        <v>2014</v>
      </c>
      <c r="D753" s="78">
        <v>15218</v>
      </c>
      <c r="E753" s="78">
        <v>0</v>
      </c>
      <c r="F753" s="82">
        <v>0</v>
      </c>
      <c r="G753" s="78">
        <v>148158</v>
      </c>
      <c r="H753" s="78">
        <v>57465</v>
      </c>
      <c r="I753" s="78">
        <v>90693</v>
      </c>
      <c r="J753" s="78">
        <v>90693</v>
      </c>
      <c r="K753" s="78">
        <v>0</v>
      </c>
      <c r="L753" s="78">
        <v>174410</v>
      </c>
      <c r="M753" s="78">
        <v>110700</v>
      </c>
      <c r="N753" s="78">
        <v>148000</v>
      </c>
      <c r="O753" s="78">
        <v>26410</v>
      </c>
      <c r="P753" s="78">
        <v>43680</v>
      </c>
      <c r="Q753" s="78">
        <v>17270</v>
      </c>
      <c r="R753" s="78">
        <v>0</v>
      </c>
      <c r="S753" s="78">
        <v>0</v>
      </c>
      <c r="T753" s="78">
        <v>0</v>
      </c>
      <c r="U753" s="78">
        <v>17723</v>
      </c>
      <c r="V753" s="78">
        <v>9188</v>
      </c>
      <c r="W753" s="78">
        <v>5534</v>
      </c>
      <c r="X753" s="78">
        <v>12189</v>
      </c>
      <c r="Y753" s="78">
        <v>5016</v>
      </c>
      <c r="Z753" s="78">
        <v>1475</v>
      </c>
      <c r="AA753" s="78">
        <v>0</v>
      </c>
      <c r="AB753" s="78">
        <v>0</v>
      </c>
      <c r="AC753" s="78">
        <v>0</v>
      </c>
      <c r="AD753" s="78">
        <v>0</v>
      </c>
      <c r="AE753" s="78">
        <v>128060</v>
      </c>
      <c r="AF753" s="78">
        <v>2469</v>
      </c>
      <c r="AG753" s="104">
        <v>0</v>
      </c>
      <c r="AH753" s="104">
        <v>0</v>
      </c>
      <c r="AI753" s="104">
        <v>0</v>
      </c>
      <c r="AJ753" s="104">
        <v>2469</v>
      </c>
      <c r="AK753" s="104">
        <v>0</v>
      </c>
      <c r="AL753" s="104">
        <v>0</v>
      </c>
      <c r="AM753" s="104">
        <f t="shared" si="11"/>
        <v>2469</v>
      </c>
      <c r="AN753" s="104">
        <v>0</v>
      </c>
      <c r="AO753" s="104">
        <v>0</v>
      </c>
      <c r="AP753" s="104">
        <v>25544</v>
      </c>
      <c r="AQ753" s="104">
        <v>25544</v>
      </c>
      <c r="AR753" s="104">
        <v>0</v>
      </c>
      <c r="AS753" s="189">
        <v>586404</v>
      </c>
      <c r="AT753" s="189">
        <v>169561</v>
      </c>
      <c r="AU753" s="189">
        <v>169561</v>
      </c>
    </row>
    <row r="754" spans="1:47" x14ac:dyDescent="0.2">
      <c r="A754" s="96" t="s">
        <v>2015</v>
      </c>
      <c r="B754" t="s">
        <v>1986</v>
      </c>
      <c r="C754" t="s">
        <v>2016</v>
      </c>
      <c r="D754" s="77">
        <v>15222</v>
      </c>
      <c r="E754" s="77">
        <v>0</v>
      </c>
      <c r="F754" s="77">
        <v>0</v>
      </c>
      <c r="G754" s="77">
        <v>468385</v>
      </c>
      <c r="H754" s="77">
        <v>283709</v>
      </c>
      <c r="I754" s="77">
        <v>184676</v>
      </c>
      <c r="J754" s="77">
        <v>184676</v>
      </c>
      <c r="K754" s="77">
        <v>0</v>
      </c>
      <c r="L754" s="77">
        <v>657820</v>
      </c>
      <c r="M754" s="77">
        <v>397060</v>
      </c>
      <c r="N754" s="77">
        <v>475000</v>
      </c>
      <c r="O754" s="77">
        <v>182820</v>
      </c>
      <c r="P754" s="77">
        <v>268400</v>
      </c>
      <c r="Q754" s="77">
        <v>85580</v>
      </c>
      <c r="R754" s="77">
        <v>0</v>
      </c>
      <c r="S754" s="188">
        <v>194560</v>
      </c>
      <c r="T754" s="188">
        <v>194560</v>
      </c>
      <c r="U754" s="77">
        <v>67964</v>
      </c>
      <c r="V754" s="77">
        <v>32870</v>
      </c>
      <c r="W754" s="77">
        <v>7599</v>
      </c>
      <c r="X754" s="77">
        <v>60365</v>
      </c>
      <c r="Y754" s="77">
        <v>13863</v>
      </c>
      <c r="Z754" s="77">
        <v>7223</v>
      </c>
      <c r="AA754" s="77">
        <v>0</v>
      </c>
      <c r="AB754" s="188">
        <v>6409</v>
      </c>
      <c r="AC754" s="188">
        <v>10367</v>
      </c>
      <c r="AD754" s="188">
        <v>0</v>
      </c>
      <c r="AE754" s="77">
        <v>484680</v>
      </c>
      <c r="AF754" s="77">
        <v>5909</v>
      </c>
      <c r="AG754" s="27">
        <v>0</v>
      </c>
      <c r="AH754" s="27">
        <v>0</v>
      </c>
      <c r="AI754" s="27">
        <v>0</v>
      </c>
      <c r="AJ754" s="27">
        <v>5909</v>
      </c>
      <c r="AK754" s="27">
        <v>0</v>
      </c>
      <c r="AL754" s="27">
        <v>0</v>
      </c>
      <c r="AM754" s="27">
        <f t="shared" si="11"/>
        <v>5909</v>
      </c>
      <c r="AN754" s="27">
        <v>0</v>
      </c>
      <c r="AO754" s="27">
        <v>0</v>
      </c>
      <c r="AP754" s="27">
        <v>80963</v>
      </c>
      <c r="AQ754" s="27">
        <v>80963</v>
      </c>
      <c r="AR754" s="27">
        <v>0</v>
      </c>
      <c r="AS754" s="190">
        <v>1877183</v>
      </c>
      <c r="AT754" s="190">
        <v>603626</v>
      </c>
      <c r="AU754" s="190">
        <v>407933</v>
      </c>
    </row>
    <row r="755" spans="1:47" x14ac:dyDescent="0.2">
      <c r="A755" s="96" t="s">
        <v>2017</v>
      </c>
      <c r="B755" t="s">
        <v>1986</v>
      </c>
      <c r="C755" t="s">
        <v>2018</v>
      </c>
      <c r="D755" s="78">
        <v>15223</v>
      </c>
      <c r="E755" s="78">
        <v>0</v>
      </c>
      <c r="F755" s="82">
        <v>0</v>
      </c>
      <c r="G755" s="78">
        <v>129386</v>
      </c>
      <c r="H755" s="78">
        <v>129386</v>
      </c>
      <c r="I755" s="78">
        <v>0</v>
      </c>
      <c r="J755" s="78">
        <v>0</v>
      </c>
      <c r="K755" s="78">
        <v>0</v>
      </c>
      <c r="L755" s="78">
        <v>136025</v>
      </c>
      <c r="M755" s="78">
        <v>81380</v>
      </c>
      <c r="N755" s="78">
        <v>114000</v>
      </c>
      <c r="O755" s="78">
        <v>22025</v>
      </c>
      <c r="P755" s="78">
        <v>37705</v>
      </c>
      <c r="Q755" s="78">
        <v>15680</v>
      </c>
      <c r="R755" s="78">
        <v>0</v>
      </c>
      <c r="S755" s="187">
        <v>35065</v>
      </c>
      <c r="T755" s="187">
        <v>35065</v>
      </c>
      <c r="U755" s="78">
        <v>14038</v>
      </c>
      <c r="V755" s="78">
        <v>6715</v>
      </c>
      <c r="W755" s="78">
        <v>3563</v>
      </c>
      <c r="X755" s="78">
        <v>10475</v>
      </c>
      <c r="Y755" s="78">
        <v>2791</v>
      </c>
      <c r="Z755" s="78">
        <v>1325</v>
      </c>
      <c r="AA755" s="78">
        <v>0</v>
      </c>
      <c r="AB755" s="78">
        <v>0</v>
      </c>
      <c r="AC755" s="187">
        <v>1426</v>
      </c>
      <c r="AD755" s="187">
        <v>0</v>
      </c>
      <c r="AE755" s="78">
        <v>97760</v>
      </c>
      <c r="AF755" s="78">
        <v>1989</v>
      </c>
      <c r="AG755" s="104">
        <v>0</v>
      </c>
      <c r="AH755" s="104">
        <v>0</v>
      </c>
      <c r="AI755" s="104">
        <v>0</v>
      </c>
      <c r="AJ755" s="104">
        <v>1989</v>
      </c>
      <c r="AK755" s="104">
        <v>0</v>
      </c>
      <c r="AL755" s="104">
        <v>0</v>
      </c>
      <c r="AM755" s="104">
        <f t="shared" si="11"/>
        <v>1989</v>
      </c>
      <c r="AN755" s="104">
        <v>0</v>
      </c>
      <c r="AO755" s="104">
        <v>0</v>
      </c>
      <c r="AP755" s="104">
        <v>22219</v>
      </c>
      <c r="AQ755" s="104">
        <v>22219</v>
      </c>
      <c r="AR755" s="104">
        <v>0</v>
      </c>
      <c r="AS755" s="189">
        <v>507310</v>
      </c>
      <c r="AT755" s="189">
        <v>145420</v>
      </c>
      <c r="AU755" s="189">
        <v>145420</v>
      </c>
    </row>
    <row r="756" spans="1:47" x14ac:dyDescent="0.2">
      <c r="A756" s="96" t="s">
        <v>2019</v>
      </c>
      <c r="B756" t="s">
        <v>1986</v>
      </c>
      <c r="C756" t="s">
        <v>2020</v>
      </c>
      <c r="D756" s="77">
        <v>15224</v>
      </c>
      <c r="E756" s="77">
        <v>0</v>
      </c>
      <c r="F756" s="77">
        <v>0</v>
      </c>
      <c r="G756" s="77">
        <v>211129</v>
      </c>
      <c r="H756" s="77">
        <v>0</v>
      </c>
      <c r="I756" s="77">
        <v>211129</v>
      </c>
      <c r="J756" s="77">
        <v>211129</v>
      </c>
      <c r="K756" s="77">
        <v>0</v>
      </c>
      <c r="L756" s="77">
        <v>242230</v>
      </c>
      <c r="M756" s="77">
        <v>179570</v>
      </c>
      <c r="N756" s="77">
        <v>227000</v>
      </c>
      <c r="O756" s="77">
        <v>15230</v>
      </c>
      <c r="P756" s="77">
        <v>42680</v>
      </c>
      <c r="Q756" s="77">
        <v>27450</v>
      </c>
      <c r="R756" s="77">
        <v>0</v>
      </c>
      <c r="S756" s="188">
        <v>102100</v>
      </c>
      <c r="T756" s="188">
        <v>102100</v>
      </c>
      <c r="U756" s="77">
        <v>23064</v>
      </c>
      <c r="V756" s="77">
        <v>14778</v>
      </c>
      <c r="W756" s="77">
        <v>6236</v>
      </c>
      <c r="X756" s="77">
        <v>16828</v>
      </c>
      <c r="Y756" s="77">
        <v>9079</v>
      </c>
      <c r="Z756" s="77">
        <v>2357</v>
      </c>
      <c r="AA756" s="77">
        <v>0</v>
      </c>
      <c r="AB756" s="77">
        <v>732</v>
      </c>
      <c r="AC756" s="188">
        <v>7457</v>
      </c>
      <c r="AD756" s="188">
        <v>0</v>
      </c>
      <c r="AE756" s="77">
        <v>210480</v>
      </c>
      <c r="AF756" s="77">
        <v>2010</v>
      </c>
      <c r="AG756" s="27">
        <v>0</v>
      </c>
      <c r="AH756" s="27">
        <v>0</v>
      </c>
      <c r="AI756" s="27">
        <v>0</v>
      </c>
      <c r="AJ756" s="27">
        <v>2010</v>
      </c>
      <c r="AK756" s="27">
        <v>0</v>
      </c>
      <c r="AL756" s="27">
        <v>0</v>
      </c>
      <c r="AM756" s="27">
        <f t="shared" si="11"/>
        <v>2010</v>
      </c>
      <c r="AN756" s="27">
        <v>0</v>
      </c>
      <c r="AO756" s="27">
        <v>0</v>
      </c>
      <c r="AP756" s="27">
        <v>36187</v>
      </c>
      <c r="AQ756" s="27">
        <v>22494</v>
      </c>
      <c r="AR756" s="190">
        <v>13693</v>
      </c>
      <c r="AS756" s="190">
        <v>832871</v>
      </c>
      <c r="AT756" s="190">
        <v>198817</v>
      </c>
      <c r="AU756" s="190">
        <v>26512</v>
      </c>
    </row>
    <row r="757" spans="1:47" x14ac:dyDescent="0.2">
      <c r="A757" s="96" t="s">
        <v>2021</v>
      </c>
      <c r="B757" t="s">
        <v>1986</v>
      </c>
      <c r="C757" t="s">
        <v>2022</v>
      </c>
      <c r="D757" s="78">
        <v>15225</v>
      </c>
      <c r="E757" s="78">
        <v>0</v>
      </c>
      <c r="F757" s="82">
        <v>0</v>
      </c>
      <c r="G757" s="78">
        <v>135419</v>
      </c>
      <c r="H757" s="78">
        <v>135419</v>
      </c>
      <c r="I757" s="78">
        <v>0</v>
      </c>
      <c r="J757" s="78">
        <v>0</v>
      </c>
      <c r="K757" s="78">
        <v>0</v>
      </c>
      <c r="L757" s="78">
        <v>121420</v>
      </c>
      <c r="M757" s="78">
        <v>75220</v>
      </c>
      <c r="N757" s="78">
        <v>111000</v>
      </c>
      <c r="O757" s="78">
        <v>10420</v>
      </c>
      <c r="P757" s="78">
        <v>26330</v>
      </c>
      <c r="Q757" s="78">
        <v>15910</v>
      </c>
      <c r="R757" s="78">
        <v>0</v>
      </c>
      <c r="S757" s="187">
        <v>85410</v>
      </c>
      <c r="T757" s="187">
        <v>85410</v>
      </c>
      <c r="U757" s="78">
        <v>12434</v>
      </c>
      <c r="V757" s="78">
        <v>6245</v>
      </c>
      <c r="W757" s="78">
        <v>7893</v>
      </c>
      <c r="X757" s="78">
        <v>4541</v>
      </c>
      <c r="Y757" s="78">
        <v>5884</v>
      </c>
      <c r="Z757" s="78">
        <v>1343</v>
      </c>
      <c r="AA757" s="78">
        <v>0</v>
      </c>
      <c r="AB757" s="187">
        <v>3678</v>
      </c>
      <c r="AC757" s="187">
        <v>6507</v>
      </c>
      <c r="AD757" s="187">
        <v>0</v>
      </c>
      <c r="AE757" s="78">
        <v>91140</v>
      </c>
      <c r="AF757" s="78">
        <v>1989</v>
      </c>
      <c r="AG757" s="104">
        <v>0</v>
      </c>
      <c r="AH757" s="104">
        <v>0</v>
      </c>
      <c r="AI757" s="104">
        <v>0</v>
      </c>
      <c r="AJ757" s="104">
        <v>1989</v>
      </c>
      <c r="AK757" s="104">
        <v>0</v>
      </c>
      <c r="AL757" s="104">
        <v>0</v>
      </c>
      <c r="AM757" s="104">
        <f t="shared" si="11"/>
        <v>1989</v>
      </c>
      <c r="AN757" s="104">
        <v>0</v>
      </c>
      <c r="AO757" s="104">
        <v>0</v>
      </c>
      <c r="AP757" s="104">
        <v>22406</v>
      </c>
      <c r="AQ757" s="104">
        <v>22406</v>
      </c>
      <c r="AR757" s="104">
        <v>0</v>
      </c>
      <c r="AS757" s="189">
        <v>517482</v>
      </c>
      <c r="AT757" s="189">
        <v>125771</v>
      </c>
      <c r="AU757" s="189">
        <v>125771</v>
      </c>
    </row>
    <row r="758" spans="1:47" x14ac:dyDescent="0.2">
      <c r="A758" s="96" t="s">
        <v>2023</v>
      </c>
      <c r="B758" t="s">
        <v>1986</v>
      </c>
      <c r="C758" t="s">
        <v>2024</v>
      </c>
      <c r="D758" s="77">
        <v>15226</v>
      </c>
      <c r="E758" s="77">
        <v>0</v>
      </c>
      <c r="F758" s="77">
        <v>0</v>
      </c>
      <c r="G758" s="77">
        <v>196186</v>
      </c>
      <c r="H758" s="77">
        <v>85600</v>
      </c>
      <c r="I758" s="77">
        <v>110586</v>
      </c>
      <c r="J758" s="77">
        <v>110586</v>
      </c>
      <c r="K758" s="77">
        <v>0</v>
      </c>
      <c r="L758" s="77">
        <v>179150</v>
      </c>
      <c r="M758" s="77">
        <v>104800</v>
      </c>
      <c r="N758" s="77">
        <v>147000</v>
      </c>
      <c r="O758" s="77">
        <v>32150</v>
      </c>
      <c r="P758" s="77">
        <v>45660</v>
      </c>
      <c r="Q758" s="77">
        <v>13510</v>
      </c>
      <c r="R758" s="77">
        <v>0</v>
      </c>
      <c r="S758" s="188">
        <v>121230</v>
      </c>
      <c r="T758" s="188">
        <v>121230</v>
      </c>
      <c r="U758" s="77">
        <v>18638</v>
      </c>
      <c r="V758" s="77">
        <v>8660</v>
      </c>
      <c r="W758" s="77">
        <v>5000</v>
      </c>
      <c r="X758" s="77">
        <v>13638</v>
      </c>
      <c r="Y758" s="77">
        <v>14814</v>
      </c>
      <c r="Z758" s="77">
        <v>1176</v>
      </c>
      <c r="AA758" s="77">
        <v>0</v>
      </c>
      <c r="AB758" s="188">
        <v>1662</v>
      </c>
      <c r="AC758" s="188">
        <v>8166</v>
      </c>
      <c r="AD758" s="188">
        <v>0</v>
      </c>
      <c r="AE758" s="77">
        <v>129310</v>
      </c>
      <c r="AF758" s="77">
        <v>2229</v>
      </c>
      <c r="AG758" s="27">
        <v>0</v>
      </c>
      <c r="AH758" s="27">
        <v>0</v>
      </c>
      <c r="AI758" s="27">
        <v>0</v>
      </c>
      <c r="AJ758" s="27">
        <v>2229</v>
      </c>
      <c r="AK758" s="27">
        <v>0</v>
      </c>
      <c r="AL758" s="27">
        <v>0</v>
      </c>
      <c r="AM758" s="27">
        <f t="shared" si="11"/>
        <v>2229</v>
      </c>
      <c r="AN758" s="27">
        <v>0</v>
      </c>
      <c r="AO758" s="27">
        <v>0</v>
      </c>
      <c r="AP758" s="27">
        <v>32480</v>
      </c>
      <c r="AQ758" s="27">
        <v>0</v>
      </c>
      <c r="AR758" s="190">
        <v>32480</v>
      </c>
      <c r="AS758" s="190">
        <v>767106</v>
      </c>
      <c r="AT758" s="190">
        <v>194309</v>
      </c>
      <c r="AU758" s="190">
        <v>194309</v>
      </c>
    </row>
    <row r="759" spans="1:47" x14ac:dyDescent="0.2">
      <c r="A759" s="96" t="s">
        <v>2025</v>
      </c>
      <c r="B759" t="s">
        <v>1986</v>
      </c>
      <c r="C759" t="s">
        <v>2026</v>
      </c>
      <c r="D759" s="78">
        <v>15227</v>
      </c>
      <c r="E759" s="78">
        <v>0</v>
      </c>
      <c r="F759" s="82">
        <v>0</v>
      </c>
      <c r="G759" s="78">
        <v>92093</v>
      </c>
      <c r="H759" s="78">
        <v>92093</v>
      </c>
      <c r="I759" s="78">
        <v>0</v>
      </c>
      <c r="J759" s="78">
        <v>0</v>
      </c>
      <c r="K759" s="78">
        <v>0</v>
      </c>
      <c r="L759" s="78">
        <v>100685</v>
      </c>
      <c r="M759" s="78">
        <v>63690</v>
      </c>
      <c r="N759" s="78">
        <v>89000</v>
      </c>
      <c r="O759" s="78">
        <v>11685</v>
      </c>
      <c r="P759" s="78">
        <v>19685</v>
      </c>
      <c r="Q759" s="78">
        <v>8000</v>
      </c>
      <c r="R759" s="78">
        <v>0</v>
      </c>
      <c r="S759" s="78">
        <v>0</v>
      </c>
      <c r="T759" s="78">
        <v>0</v>
      </c>
      <c r="U759" s="78">
        <v>10183</v>
      </c>
      <c r="V759" s="78">
        <v>5248</v>
      </c>
      <c r="W759" s="78">
        <v>7365</v>
      </c>
      <c r="X759" s="78">
        <v>2818</v>
      </c>
      <c r="Y759" s="78">
        <v>3506</v>
      </c>
      <c r="Z759" s="78">
        <v>688</v>
      </c>
      <c r="AA759" s="78">
        <v>0</v>
      </c>
      <c r="AB759" s="78">
        <v>0</v>
      </c>
      <c r="AC759" s="78">
        <v>0</v>
      </c>
      <c r="AD759" s="78">
        <v>0</v>
      </c>
      <c r="AE759" s="78">
        <v>73830</v>
      </c>
      <c r="AF759" s="78">
        <v>1749</v>
      </c>
      <c r="AG759" s="104">
        <v>0</v>
      </c>
      <c r="AH759" s="104">
        <v>0</v>
      </c>
      <c r="AI759" s="104">
        <v>0</v>
      </c>
      <c r="AJ759" s="104">
        <v>1749</v>
      </c>
      <c r="AK759" s="104">
        <v>0</v>
      </c>
      <c r="AL759" s="104">
        <v>0</v>
      </c>
      <c r="AM759" s="104">
        <f t="shared" si="11"/>
        <v>1749</v>
      </c>
      <c r="AN759" s="104">
        <v>0</v>
      </c>
      <c r="AO759" s="104">
        <v>0</v>
      </c>
      <c r="AP759" s="104">
        <v>15830</v>
      </c>
      <c r="AQ759" s="104">
        <v>15830</v>
      </c>
      <c r="AR759" s="104">
        <v>0</v>
      </c>
      <c r="AS759" s="189">
        <v>364331</v>
      </c>
      <c r="AT759" s="189">
        <v>98769</v>
      </c>
      <c r="AU759" s="189">
        <v>98769</v>
      </c>
    </row>
    <row r="760" spans="1:47" x14ac:dyDescent="0.2">
      <c r="A760" s="96" t="s">
        <v>2027</v>
      </c>
      <c r="B760" t="s">
        <v>1986</v>
      </c>
      <c r="C760" t="s">
        <v>2028</v>
      </c>
      <c r="D760" s="77">
        <v>15307</v>
      </c>
      <c r="E760" s="77">
        <v>0</v>
      </c>
      <c r="F760" s="77">
        <v>0</v>
      </c>
      <c r="G760" s="77">
        <v>22337</v>
      </c>
      <c r="H760" s="77">
        <v>22337</v>
      </c>
      <c r="I760" s="77">
        <v>0</v>
      </c>
      <c r="J760" s="77">
        <v>0</v>
      </c>
      <c r="K760" s="77">
        <v>0</v>
      </c>
      <c r="L760" s="77">
        <v>39255</v>
      </c>
      <c r="M760" s="77">
        <v>19960</v>
      </c>
      <c r="N760" s="77">
        <v>39255</v>
      </c>
      <c r="O760" s="77">
        <v>0</v>
      </c>
      <c r="P760" s="77">
        <v>1870</v>
      </c>
      <c r="Q760" s="77">
        <v>1870</v>
      </c>
      <c r="R760" s="77">
        <v>0</v>
      </c>
      <c r="S760" s="188">
        <v>36535</v>
      </c>
      <c r="T760" s="188">
        <v>36535</v>
      </c>
      <c r="U760" s="77">
        <v>4212</v>
      </c>
      <c r="V760" s="77">
        <v>1623</v>
      </c>
      <c r="W760" s="77">
        <v>3152</v>
      </c>
      <c r="X760" s="77">
        <v>1060</v>
      </c>
      <c r="Y760" s="77">
        <v>90</v>
      </c>
      <c r="Z760" s="77">
        <v>185</v>
      </c>
      <c r="AA760" s="77">
        <v>0</v>
      </c>
      <c r="AB760" s="77">
        <v>0</v>
      </c>
      <c r="AC760" s="188">
        <v>2741</v>
      </c>
      <c r="AD760" s="188">
        <v>0</v>
      </c>
      <c r="AE760" s="77">
        <v>23340</v>
      </c>
      <c r="AF760" s="77">
        <v>570</v>
      </c>
      <c r="AG760" s="27">
        <v>0</v>
      </c>
      <c r="AH760" s="27">
        <v>0</v>
      </c>
      <c r="AI760" s="27">
        <v>0</v>
      </c>
      <c r="AJ760" s="27">
        <v>570</v>
      </c>
      <c r="AK760" s="27">
        <v>570</v>
      </c>
      <c r="AL760" s="27">
        <v>570</v>
      </c>
      <c r="AM760" s="27">
        <f t="shared" si="11"/>
        <v>0</v>
      </c>
      <c r="AN760" s="27">
        <v>0</v>
      </c>
      <c r="AO760" s="27">
        <v>0</v>
      </c>
      <c r="AP760" s="27">
        <v>3899</v>
      </c>
      <c r="AQ760" s="27">
        <v>0</v>
      </c>
      <c r="AR760" s="190">
        <v>3899</v>
      </c>
      <c r="AS760" s="190">
        <v>96789</v>
      </c>
      <c r="AT760" s="190">
        <v>37941</v>
      </c>
      <c r="AU760" s="190">
        <v>37941</v>
      </c>
    </row>
    <row r="761" spans="1:47" x14ac:dyDescent="0.2">
      <c r="A761" s="96" t="s">
        <v>2029</v>
      </c>
      <c r="B761" t="s">
        <v>1986</v>
      </c>
      <c r="C761" t="s">
        <v>2030</v>
      </c>
      <c r="D761" s="78">
        <v>15342</v>
      </c>
      <c r="E761" s="78">
        <v>0</v>
      </c>
      <c r="F761" s="82">
        <v>0</v>
      </c>
      <c r="G761" s="78">
        <v>30075</v>
      </c>
      <c r="H761" s="78">
        <v>0</v>
      </c>
      <c r="I761" s="78">
        <v>30075</v>
      </c>
      <c r="J761" s="78">
        <v>30075</v>
      </c>
      <c r="K761" s="78">
        <v>0</v>
      </c>
      <c r="L761" s="78">
        <v>23090</v>
      </c>
      <c r="M761" s="78">
        <v>12320</v>
      </c>
      <c r="N761" s="78">
        <v>17500</v>
      </c>
      <c r="O761" s="78">
        <v>5590</v>
      </c>
      <c r="P761" s="78">
        <v>8580</v>
      </c>
      <c r="Q761" s="78">
        <v>2990</v>
      </c>
      <c r="R761" s="78">
        <v>0</v>
      </c>
      <c r="S761" s="78">
        <v>0</v>
      </c>
      <c r="T761" s="78">
        <v>0</v>
      </c>
      <c r="U761" s="78">
        <v>2459</v>
      </c>
      <c r="V761" s="78">
        <v>1010</v>
      </c>
      <c r="W761" s="78">
        <v>1140</v>
      </c>
      <c r="X761" s="78">
        <v>1319</v>
      </c>
      <c r="Y761" s="78">
        <v>1577</v>
      </c>
      <c r="Z761" s="78">
        <v>258</v>
      </c>
      <c r="AA761" s="78">
        <v>0</v>
      </c>
      <c r="AB761" s="78">
        <v>0</v>
      </c>
      <c r="AC761" s="78">
        <v>0</v>
      </c>
      <c r="AD761" s="78">
        <v>0</v>
      </c>
      <c r="AE761" s="78">
        <v>15310</v>
      </c>
      <c r="AF761" s="78">
        <v>1029</v>
      </c>
      <c r="AG761" s="104">
        <v>0</v>
      </c>
      <c r="AH761" s="104">
        <v>0</v>
      </c>
      <c r="AI761" s="104">
        <v>0</v>
      </c>
      <c r="AJ761" s="104">
        <v>1029</v>
      </c>
      <c r="AK761" s="104">
        <v>0</v>
      </c>
      <c r="AL761" s="104">
        <v>0</v>
      </c>
      <c r="AM761" s="104">
        <f t="shared" si="11"/>
        <v>1029</v>
      </c>
      <c r="AN761" s="104">
        <v>0</v>
      </c>
      <c r="AO761" s="104">
        <v>0</v>
      </c>
      <c r="AP761" s="104">
        <v>5145</v>
      </c>
      <c r="AQ761" s="104">
        <v>5145</v>
      </c>
      <c r="AR761" s="104">
        <v>0</v>
      </c>
      <c r="AS761" s="189">
        <v>112584</v>
      </c>
      <c r="AT761" s="189">
        <v>25962</v>
      </c>
      <c r="AU761" s="189">
        <v>25962</v>
      </c>
    </row>
    <row r="762" spans="1:47" x14ac:dyDescent="0.2">
      <c r="A762" s="96" t="s">
        <v>2031</v>
      </c>
      <c r="B762" t="s">
        <v>1986</v>
      </c>
      <c r="C762" t="s">
        <v>2032</v>
      </c>
      <c r="D762" s="77">
        <v>15361</v>
      </c>
      <c r="E762" s="77">
        <v>0</v>
      </c>
      <c r="F762" s="77">
        <v>0</v>
      </c>
      <c r="G762" s="77">
        <v>39212</v>
      </c>
      <c r="H762" s="77">
        <v>0</v>
      </c>
      <c r="I762" s="77">
        <v>39212</v>
      </c>
      <c r="J762" s="77">
        <v>39212</v>
      </c>
      <c r="K762" s="77">
        <v>0</v>
      </c>
      <c r="L762" s="77">
        <v>37945</v>
      </c>
      <c r="M762" s="77">
        <v>22960</v>
      </c>
      <c r="N762" s="77">
        <v>29410</v>
      </c>
      <c r="O762" s="77">
        <v>8535</v>
      </c>
      <c r="P762" s="77">
        <v>13135</v>
      </c>
      <c r="Q762" s="77">
        <v>4600</v>
      </c>
      <c r="R762" s="77">
        <v>0</v>
      </c>
      <c r="S762" s="77">
        <v>0</v>
      </c>
      <c r="T762" s="77">
        <v>0</v>
      </c>
      <c r="U762" s="77">
        <v>3910</v>
      </c>
      <c r="V762" s="77">
        <v>1903</v>
      </c>
      <c r="W762" s="77">
        <v>1577</v>
      </c>
      <c r="X762" s="77">
        <v>2333</v>
      </c>
      <c r="Y762" s="77">
        <v>0</v>
      </c>
      <c r="Z762" s="77">
        <v>397</v>
      </c>
      <c r="AA762" s="77">
        <v>0</v>
      </c>
      <c r="AB762" s="77">
        <v>634</v>
      </c>
      <c r="AC762" s="77">
        <v>0</v>
      </c>
      <c r="AD762" s="77">
        <v>0</v>
      </c>
      <c r="AE762" s="77">
        <v>28880</v>
      </c>
      <c r="AF762" s="77">
        <v>1029</v>
      </c>
      <c r="AG762" s="27">
        <v>0</v>
      </c>
      <c r="AH762" s="27">
        <v>0</v>
      </c>
      <c r="AI762" s="27">
        <v>0</v>
      </c>
      <c r="AJ762" s="27">
        <v>1029</v>
      </c>
      <c r="AK762" s="27">
        <v>0</v>
      </c>
      <c r="AL762" s="27">
        <v>0</v>
      </c>
      <c r="AM762" s="27">
        <f t="shared" si="11"/>
        <v>1029</v>
      </c>
      <c r="AN762" s="27">
        <v>0</v>
      </c>
      <c r="AO762" s="27">
        <v>0</v>
      </c>
      <c r="AP762" s="27">
        <v>6733</v>
      </c>
      <c r="AQ762" s="27">
        <v>6733</v>
      </c>
      <c r="AR762" s="27">
        <v>0</v>
      </c>
      <c r="AS762" s="190">
        <v>152181</v>
      </c>
      <c r="AT762" s="190">
        <v>39800</v>
      </c>
      <c r="AU762" s="190">
        <v>0</v>
      </c>
    </row>
    <row r="763" spans="1:47" x14ac:dyDescent="0.2">
      <c r="A763" s="96" t="s">
        <v>2033</v>
      </c>
      <c r="B763" t="s">
        <v>1986</v>
      </c>
      <c r="C763" t="s">
        <v>2034</v>
      </c>
      <c r="D763" s="78">
        <v>15385</v>
      </c>
      <c r="E763" s="78">
        <v>0</v>
      </c>
      <c r="F763" s="82">
        <v>0</v>
      </c>
      <c r="G763" s="78">
        <v>50468</v>
      </c>
      <c r="H763" s="78">
        <v>50468</v>
      </c>
      <c r="I763" s="78">
        <v>0</v>
      </c>
      <c r="J763" s="78">
        <v>0</v>
      </c>
      <c r="K763" s="78">
        <v>0</v>
      </c>
      <c r="L763" s="78">
        <v>49690</v>
      </c>
      <c r="M763" s="78">
        <v>37790</v>
      </c>
      <c r="N763" s="78">
        <v>48280</v>
      </c>
      <c r="O763" s="78">
        <v>1410</v>
      </c>
      <c r="P763" s="78">
        <v>7440</v>
      </c>
      <c r="Q763" s="78">
        <v>6030</v>
      </c>
      <c r="R763" s="78">
        <v>0</v>
      </c>
      <c r="S763" s="187">
        <v>18530</v>
      </c>
      <c r="T763" s="187">
        <v>18530</v>
      </c>
      <c r="U763" s="78">
        <v>4712</v>
      </c>
      <c r="V763" s="78">
        <v>3143</v>
      </c>
      <c r="W763" s="78">
        <v>1630</v>
      </c>
      <c r="X763" s="78">
        <v>3082</v>
      </c>
      <c r="Y763" s="78">
        <v>2200</v>
      </c>
      <c r="Z763" s="78">
        <v>500</v>
      </c>
      <c r="AA763" s="78">
        <v>0</v>
      </c>
      <c r="AB763" s="78">
        <v>0</v>
      </c>
      <c r="AC763" s="187">
        <v>1278</v>
      </c>
      <c r="AD763" s="187">
        <v>0</v>
      </c>
      <c r="AE763" s="78">
        <v>43820</v>
      </c>
      <c r="AF763" s="78">
        <v>1029</v>
      </c>
      <c r="AG763" s="104">
        <v>0</v>
      </c>
      <c r="AH763" s="104">
        <v>0</v>
      </c>
      <c r="AI763" s="104">
        <v>0</v>
      </c>
      <c r="AJ763" s="104">
        <v>1029</v>
      </c>
      <c r="AK763" s="104">
        <v>0</v>
      </c>
      <c r="AL763" s="104">
        <v>0</v>
      </c>
      <c r="AM763" s="104">
        <f t="shared" si="11"/>
        <v>1029</v>
      </c>
      <c r="AN763" s="104">
        <v>0</v>
      </c>
      <c r="AO763" s="104">
        <v>0</v>
      </c>
      <c r="AP763" s="104">
        <v>8381</v>
      </c>
      <c r="AQ763" s="104">
        <v>8381</v>
      </c>
      <c r="AR763" s="104">
        <v>0</v>
      </c>
      <c r="AS763" s="189">
        <v>185459</v>
      </c>
      <c r="AT763" s="189">
        <v>35618</v>
      </c>
      <c r="AU763" s="189">
        <v>35618</v>
      </c>
    </row>
    <row r="764" spans="1:47" x14ac:dyDescent="0.2">
      <c r="A764" s="96" t="s">
        <v>2035</v>
      </c>
      <c r="B764" t="s">
        <v>1986</v>
      </c>
      <c r="C764" t="s">
        <v>2036</v>
      </c>
      <c r="D764" s="77">
        <v>15405</v>
      </c>
      <c r="E764" s="77">
        <v>0</v>
      </c>
      <c r="F764" s="77">
        <v>0</v>
      </c>
      <c r="G764" s="77">
        <v>26297</v>
      </c>
      <c r="H764" s="77">
        <v>20000</v>
      </c>
      <c r="I764" s="77">
        <v>6297</v>
      </c>
      <c r="J764" s="77">
        <v>6297</v>
      </c>
      <c r="K764" s="77">
        <v>0</v>
      </c>
      <c r="L764" s="77">
        <v>17640</v>
      </c>
      <c r="M764" s="77">
        <v>12400</v>
      </c>
      <c r="N764" s="77">
        <v>16300</v>
      </c>
      <c r="O764" s="77">
        <v>1340</v>
      </c>
      <c r="P764" s="77">
        <v>4070</v>
      </c>
      <c r="Q764" s="77">
        <v>2730</v>
      </c>
      <c r="R764" s="77">
        <v>0</v>
      </c>
      <c r="S764" s="77">
        <v>0</v>
      </c>
      <c r="T764" s="77">
        <v>0</v>
      </c>
      <c r="U764" s="77">
        <v>1726</v>
      </c>
      <c r="V764" s="77">
        <v>1030</v>
      </c>
      <c r="W764" s="77">
        <v>210</v>
      </c>
      <c r="X764" s="77">
        <v>1516</v>
      </c>
      <c r="Y764" s="77">
        <v>560</v>
      </c>
      <c r="Z764" s="77">
        <v>226</v>
      </c>
      <c r="AA764" s="77">
        <v>0</v>
      </c>
      <c r="AB764" s="77">
        <v>0</v>
      </c>
      <c r="AC764" s="77">
        <v>0</v>
      </c>
      <c r="AD764" s="77">
        <v>0</v>
      </c>
      <c r="AE764" s="77">
        <v>15130</v>
      </c>
      <c r="AF764" s="77">
        <v>789</v>
      </c>
      <c r="AG764" s="27">
        <v>0</v>
      </c>
      <c r="AH764" s="27">
        <v>0</v>
      </c>
      <c r="AI764" s="27">
        <v>0</v>
      </c>
      <c r="AJ764" s="27">
        <v>789</v>
      </c>
      <c r="AK764" s="27">
        <v>0</v>
      </c>
      <c r="AL764" s="27">
        <v>0</v>
      </c>
      <c r="AM764" s="27">
        <f t="shared" si="11"/>
        <v>789</v>
      </c>
      <c r="AN764" s="27">
        <v>0</v>
      </c>
      <c r="AO764" s="27">
        <v>0</v>
      </c>
      <c r="AP764" s="27">
        <v>4469</v>
      </c>
      <c r="AQ764" s="27">
        <v>0</v>
      </c>
      <c r="AR764" s="190">
        <v>4469</v>
      </c>
      <c r="AS764" s="190">
        <v>96806</v>
      </c>
      <c r="AT764" s="190">
        <v>15783</v>
      </c>
      <c r="AU764" s="190">
        <v>15783</v>
      </c>
    </row>
    <row r="765" spans="1:47" x14ac:dyDescent="0.2">
      <c r="A765" s="96" t="s">
        <v>2037</v>
      </c>
      <c r="B765" t="s">
        <v>1986</v>
      </c>
      <c r="C765" t="s">
        <v>2038</v>
      </c>
      <c r="D765" s="78">
        <v>15461</v>
      </c>
      <c r="E765" s="78">
        <v>0</v>
      </c>
      <c r="F765" s="82">
        <v>0</v>
      </c>
      <c r="G765" s="78">
        <v>21589</v>
      </c>
      <c r="H765" s="78">
        <v>21589</v>
      </c>
      <c r="I765" s="78">
        <v>0</v>
      </c>
      <c r="J765" s="78">
        <v>0</v>
      </c>
      <c r="K765" s="78">
        <v>0</v>
      </c>
      <c r="L765" s="78">
        <v>35640</v>
      </c>
      <c r="M765" s="78">
        <v>24780</v>
      </c>
      <c r="N765" s="78">
        <v>34000</v>
      </c>
      <c r="O765" s="78">
        <v>1640</v>
      </c>
      <c r="P765" s="78">
        <v>10060</v>
      </c>
      <c r="Q765" s="78">
        <v>8420</v>
      </c>
      <c r="R765" s="78">
        <v>0</v>
      </c>
      <c r="S765" s="187">
        <v>16280</v>
      </c>
      <c r="T765" s="187">
        <v>16280</v>
      </c>
      <c r="U765" s="78">
        <v>3509</v>
      </c>
      <c r="V765" s="78">
        <v>2045</v>
      </c>
      <c r="W765" s="78">
        <v>2248</v>
      </c>
      <c r="X765" s="78">
        <v>1261</v>
      </c>
      <c r="Y765" s="78">
        <v>1966</v>
      </c>
      <c r="Z765" s="78">
        <v>705</v>
      </c>
      <c r="AA765" s="78">
        <v>0</v>
      </c>
      <c r="AB765" s="187">
        <v>1347</v>
      </c>
      <c r="AC765" s="187">
        <v>1347</v>
      </c>
      <c r="AD765" s="187">
        <v>0</v>
      </c>
      <c r="AE765" s="78">
        <v>33420</v>
      </c>
      <c r="AF765" s="78">
        <v>1029</v>
      </c>
      <c r="AG765" s="104">
        <v>0</v>
      </c>
      <c r="AH765" s="104">
        <v>0</v>
      </c>
      <c r="AI765" s="104">
        <v>0</v>
      </c>
      <c r="AJ765" s="104">
        <v>1029</v>
      </c>
      <c r="AK765" s="104">
        <v>0</v>
      </c>
      <c r="AL765" s="104">
        <v>0</v>
      </c>
      <c r="AM765" s="104">
        <f t="shared" si="11"/>
        <v>1029</v>
      </c>
      <c r="AN765" s="104">
        <v>0</v>
      </c>
      <c r="AO765" s="104">
        <v>0</v>
      </c>
      <c r="AP765" s="104">
        <v>3579</v>
      </c>
      <c r="AQ765" s="104">
        <v>3579</v>
      </c>
      <c r="AR765" s="104">
        <v>0</v>
      </c>
      <c r="AS765" s="189">
        <v>83152</v>
      </c>
      <c r="AT765" s="189">
        <v>18687</v>
      </c>
      <c r="AU765" s="189">
        <v>18687</v>
      </c>
    </row>
    <row r="766" spans="1:47" x14ac:dyDescent="0.2">
      <c r="A766" s="96" t="s">
        <v>2039</v>
      </c>
      <c r="B766" t="s">
        <v>1986</v>
      </c>
      <c r="C766" t="s">
        <v>2040</v>
      </c>
      <c r="D766" s="77">
        <v>15482</v>
      </c>
      <c r="E766" s="77">
        <v>0</v>
      </c>
      <c r="F766" s="77">
        <v>0</v>
      </c>
      <c r="G766" s="77">
        <v>46338</v>
      </c>
      <c r="H766" s="77">
        <v>5000</v>
      </c>
      <c r="I766" s="77">
        <v>41338</v>
      </c>
      <c r="J766" s="77">
        <v>41338</v>
      </c>
      <c r="K766" s="77">
        <v>0</v>
      </c>
      <c r="L766" s="77">
        <v>32630</v>
      </c>
      <c r="M766" s="77">
        <v>21190</v>
      </c>
      <c r="N766" s="77">
        <v>29500</v>
      </c>
      <c r="O766" s="77">
        <v>3130</v>
      </c>
      <c r="P766" s="77">
        <v>6460</v>
      </c>
      <c r="Q766" s="77">
        <v>3330</v>
      </c>
      <c r="R766" s="77">
        <v>0</v>
      </c>
      <c r="S766" s="188">
        <v>18360</v>
      </c>
      <c r="T766" s="188">
        <v>18360</v>
      </c>
      <c r="U766" s="77">
        <v>3279</v>
      </c>
      <c r="V766" s="77">
        <v>1758</v>
      </c>
      <c r="W766" s="77">
        <v>1404</v>
      </c>
      <c r="X766" s="77">
        <v>1875</v>
      </c>
      <c r="Y766" s="77">
        <v>2155</v>
      </c>
      <c r="Z766" s="77">
        <v>280</v>
      </c>
      <c r="AA766" s="77">
        <v>0</v>
      </c>
      <c r="AB766" s="77">
        <v>430</v>
      </c>
      <c r="AC766" s="188">
        <v>1409</v>
      </c>
      <c r="AD766" s="188">
        <v>0</v>
      </c>
      <c r="AE766" s="77">
        <v>25120</v>
      </c>
      <c r="AF766" s="77">
        <v>1029</v>
      </c>
      <c r="AG766" s="27">
        <v>0</v>
      </c>
      <c r="AH766" s="27">
        <v>0</v>
      </c>
      <c r="AI766" s="27">
        <v>0</v>
      </c>
      <c r="AJ766" s="27">
        <v>1029</v>
      </c>
      <c r="AK766" s="27">
        <v>0</v>
      </c>
      <c r="AL766" s="27">
        <v>0</v>
      </c>
      <c r="AM766" s="27">
        <f t="shared" si="11"/>
        <v>1029</v>
      </c>
      <c r="AN766" s="27">
        <v>0</v>
      </c>
      <c r="AO766" s="27">
        <v>0</v>
      </c>
      <c r="AP766" s="27">
        <v>7683</v>
      </c>
      <c r="AQ766" s="27">
        <v>7683</v>
      </c>
      <c r="AR766" s="27">
        <v>0</v>
      </c>
      <c r="AS766" s="190">
        <v>176486</v>
      </c>
      <c r="AT766" s="190">
        <v>34479</v>
      </c>
      <c r="AU766" s="190">
        <v>34479</v>
      </c>
    </row>
    <row r="767" spans="1:47" x14ac:dyDescent="0.2">
      <c r="A767" s="96" t="s">
        <v>2041</v>
      </c>
      <c r="B767" t="s">
        <v>1986</v>
      </c>
      <c r="C767" t="s">
        <v>2042</v>
      </c>
      <c r="D767" s="78">
        <v>15504</v>
      </c>
      <c r="E767" s="78">
        <v>0</v>
      </c>
      <c r="F767" s="82">
        <v>0</v>
      </c>
      <c r="G767" s="78">
        <v>6901</v>
      </c>
      <c r="H767" s="78">
        <v>0</v>
      </c>
      <c r="I767" s="78">
        <v>6901</v>
      </c>
      <c r="J767" s="78">
        <v>6901</v>
      </c>
      <c r="K767" s="78">
        <v>0</v>
      </c>
      <c r="L767" s="78">
        <v>12995</v>
      </c>
      <c r="M767" s="78">
        <v>6970</v>
      </c>
      <c r="N767" s="78">
        <v>8350</v>
      </c>
      <c r="O767" s="78">
        <v>4645</v>
      </c>
      <c r="P767" s="78">
        <v>5445</v>
      </c>
      <c r="Q767" s="78">
        <v>800</v>
      </c>
      <c r="R767" s="78">
        <v>0</v>
      </c>
      <c r="S767" s="187">
        <v>9175</v>
      </c>
      <c r="T767" s="187">
        <v>9175</v>
      </c>
      <c r="U767" s="78">
        <v>1386</v>
      </c>
      <c r="V767" s="78">
        <v>576</v>
      </c>
      <c r="W767" s="78">
        <v>683</v>
      </c>
      <c r="X767" s="78">
        <v>703</v>
      </c>
      <c r="Y767" s="78">
        <v>770</v>
      </c>
      <c r="Z767" s="78">
        <v>67</v>
      </c>
      <c r="AA767" s="78">
        <v>0</v>
      </c>
      <c r="AB767" s="78">
        <v>576</v>
      </c>
      <c r="AC767" s="78">
        <v>576</v>
      </c>
      <c r="AD767" s="78">
        <v>0</v>
      </c>
      <c r="AE767" s="78">
        <v>7770</v>
      </c>
      <c r="AF767" s="78">
        <v>789</v>
      </c>
      <c r="AG767" s="104">
        <v>0</v>
      </c>
      <c r="AH767" s="104">
        <v>0</v>
      </c>
      <c r="AI767" s="104">
        <v>0</v>
      </c>
      <c r="AJ767" s="104">
        <v>789</v>
      </c>
      <c r="AK767" s="104">
        <v>0</v>
      </c>
      <c r="AL767" s="104">
        <v>0</v>
      </c>
      <c r="AM767" s="104">
        <f t="shared" si="11"/>
        <v>789</v>
      </c>
      <c r="AN767" s="104">
        <v>0</v>
      </c>
      <c r="AO767" s="104">
        <v>0</v>
      </c>
      <c r="AP767" s="104">
        <v>1206</v>
      </c>
      <c r="AQ767" s="104">
        <v>0</v>
      </c>
      <c r="AR767" s="189">
        <v>1206</v>
      </c>
      <c r="AS767" s="189">
        <v>29093</v>
      </c>
      <c r="AT767" s="189">
        <v>11729</v>
      </c>
      <c r="AU767" s="189">
        <v>11729</v>
      </c>
    </row>
    <row r="768" spans="1:47" x14ac:dyDescent="0.2">
      <c r="A768" s="96" t="s">
        <v>2043</v>
      </c>
      <c r="B768" t="s">
        <v>1986</v>
      </c>
      <c r="C768" t="s">
        <v>2044</v>
      </c>
      <c r="D768" s="77">
        <v>15581</v>
      </c>
      <c r="E768" s="77">
        <v>0</v>
      </c>
      <c r="F768" s="77">
        <v>0</v>
      </c>
      <c r="G768" s="77">
        <v>30931</v>
      </c>
      <c r="H768" s="77">
        <v>10477</v>
      </c>
      <c r="I768" s="77">
        <v>20454</v>
      </c>
      <c r="J768" s="77">
        <v>20454</v>
      </c>
      <c r="K768" s="77">
        <v>0</v>
      </c>
      <c r="L768" s="77">
        <v>19565</v>
      </c>
      <c r="M768" s="77">
        <v>13570</v>
      </c>
      <c r="N768" s="77">
        <v>18800</v>
      </c>
      <c r="O768" s="77">
        <v>765</v>
      </c>
      <c r="P768" s="77">
        <v>3105</v>
      </c>
      <c r="Q768" s="77">
        <v>2340</v>
      </c>
      <c r="R768" s="77">
        <v>0</v>
      </c>
      <c r="S768" s="188">
        <v>12405</v>
      </c>
      <c r="T768" s="188">
        <v>12405</v>
      </c>
      <c r="U768" s="77">
        <v>1907</v>
      </c>
      <c r="V768" s="77">
        <v>1121</v>
      </c>
      <c r="W768" s="77">
        <v>1139</v>
      </c>
      <c r="X768" s="77">
        <v>768</v>
      </c>
      <c r="Y768" s="77">
        <v>965</v>
      </c>
      <c r="Z768" s="77">
        <v>197</v>
      </c>
      <c r="AA768" s="77">
        <v>0</v>
      </c>
      <c r="AB768" s="77">
        <v>2</v>
      </c>
      <c r="AC768" s="77">
        <v>702</v>
      </c>
      <c r="AD768" s="77">
        <v>0</v>
      </c>
      <c r="AE768" s="77">
        <v>15910</v>
      </c>
      <c r="AF768" s="77">
        <v>789</v>
      </c>
      <c r="AG768" s="27">
        <v>0</v>
      </c>
      <c r="AH768" s="27">
        <v>0</v>
      </c>
      <c r="AI768" s="27">
        <v>0</v>
      </c>
      <c r="AJ768" s="27">
        <v>789</v>
      </c>
      <c r="AK768" s="27">
        <v>0</v>
      </c>
      <c r="AL768" s="27">
        <v>0</v>
      </c>
      <c r="AM768" s="27">
        <f t="shared" si="11"/>
        <v>789</v>
      </c>
      <c r="AN768" s="27">
        <v>0</v>
      </c>
      <c r="AO768" s="27">
        <v>0</v>
      </c>
      <c r="AP768" s="27">
        <v>5142</v>
      </c>
      <c r="AQ768" s="27">
        <v>0</v>
      </c>
      <c r="AR768" s="190">
        <v>5142</v>
      </c>
      <c r="AS768" s="190">
        <v>117099</v>
      </c>
      <c r="AT768" s="190">
        <v>18754</v>
      </c>
      <c r="AU768" s="190">
        <v>18754</v>
      </c>
    </row>
    <row r="769" spans="1:47" x14ac:dyDescent="0.2">
      <c r="A769" s="96" t="s">
        <v>2045</v>
      </c>
      <c r="B769" t="s">
        <v>1986</v>
      </c>
      <c r="C769" t="s">
        <v>2046</v>
      </c>
      <c r="D769" s="78">
        <v>15586</v>
      </c>
      <c r="E769" s="78">
        <v>0</v>
      </c>
      <c r="F769" s="82">
        <v>0</v>
      </c>
      <c r="G769" s="78">
        <v>6506</v>
      </c>
      <c r="H769" s="78">
        <v>6506</v>
      </c>
      <c r="I769" s="78">
        <v>0</v>
      </c>
      <c r="J769" s="78">
        <v>0</v>
      </c>
      <c r="K769" s="78">
        <v>0</v>
      </c>
      <c r="L769" s="78">
        <v>1145</v>
      </c>
      <c r="M769" s="78">
        <v>740</v>
      </c>
      <c r="N769" s="78">
        <v>1145</v>
      </c>
      <c r="O769" s="78">
        <v>0</v>
      </c>
      <c r="P769" s="78">
        <v>440</v>
      </c>
      <c r="Q769" s="78">
        <v>440</v>
      </c>
      <c r="R769" s="78">
        <v>0</v>
      </c>
      <c r="S769" s="187">
        <v>3515</v>
      </c>
      <c r="T769" s="187">
        <v>3515</v>
      </c>
      <c r="U769" s="78">
        <v>114</v>
      </c>
      <c r="V769" s="78">
        <v>63</v>
      </c>
      <c r="W769" s="78">
        <v>114</v>
      </c>
      <c r="X769" s="78">
        <v>0</v>
      </c>
      <c r="Y769" s="78">
        <v>35</v>
      </c>
      <c r="Z769" s="78">
        <v>35</v>
      </c>
      <c r="AA769" s="78">
        <v>0</v>
      </c>
      <c r="AB769" s="78">
        <v>158</v>
      </c>
      <c r="AC769" s="78">
        <v>168</v>
      </c>
      <c r="AD769" s="78">
        <v>0</v>
      </c>
      <c r="AE769" s="78">
        <v>1180</v>
      </c>
      <c r="AF769" s="78">
        <v>789</v>
      </c>
      <c r="AG769" s="104">
        <v>0</v>
      </c>
      <c r="AH769" s="104">
        <v>0</v>
      </c>
      <c r="AI769" s="104">
        <v>0</v>
      </c>
      <c r="AJ769" s="104">
        <v>789</v>
      </c>
      <c r="AK769" s="104">
        <v>0</v>
      </c>
      <c r="AL769" s="104">
        <v>0</v>
      </c>
      <c r="AM769" s="104">
        <f t="shared" si="11"/>
        <v>789</v>
      </c>
      <c r="AN769" s="104">
        <v>0</v>
      </c>
      <c r="AO769" s="104">
        <v>0</v>
      </c>
      <c r="AP769" s="104">
        <v>1095</v>
      </c>
      <c r="AQ769" s="104">
        <v>1095</v>
      </c>
      <c r="AR769" s="104">
        <v>0</v>
      </c>
      <c r="AS769" s="189">
        <v>22758</v>
      </c>
      <c r="AT769" s="189">
        <v>1346</v>
      </c>
      <c r="AU769" s="189">
        <v>1346</v>
      </c>
    </row>
    <row r="770" spans="1:47" x14ac:dyDescent="0.2">
      <c r="A770" s="96" t="s">
        <v>2047</v>
      </c>
      <c r="B770" t="s">
        <v>2048</v>
      </c>
      <c r="C770">
        <v>0</v>
      </c>
      <c r="D770" s="77">
        <v>16000</v>
      </c>
      <c r="E770" s="77">
        <v>0</v>
      </c>
      <c r="F770" s="77">
        <v>0</v>
      </c>
      <c r="G770" s="77">
        <v>3665629</v>
      </c>
      <c r="H770" s="77">
        <v>3004810</v>
      </c>
      <c r="I770" s="77">
        <v>660819</v>
      </c>
      <c r="J770" s="77">
        <v>317000</v>
      </c>
      <c r="K770" s="188">
        <v>343819</v>
      </c>
      <c r="L770" s="77">
        <v>0</v>
      </c>
      <c r="M770" s="77">
        <v>0</v>
      </c>
      <c r="N770" s="77">
        <v>0</v>
      </c>
      <c r="O770" s="77">
        <v>0</v>
      </c>
      <c r="P770" s="77">
        <v>0</v>
      </c>
      <c r="Q770" s="77">
        <v>0</v>
      </c>
      <c r="R770" s="77">
        <v>0</v>
      </c>
      <c r="S770" s="77">
        <v>0</v>
      </c>
      <c r="T770" s="77">
        <v>0</v>
      </c>
      <c r="U770" s="77">
        <v>0</v>
      </c>
      <c r="V770" s="77">
        <v>0</v>
      </c>
      <c r="W770" s="77">
        <v>0</v>
      </c>
      <c r="X770" s="77">
        <v>0</v>
      </c>
      <c r="Y770" s="77">
        <v>0</v>
      </c>
      <c r="Z770" s="77">
        <v>0</v>
      </c>
      <c r="AA770" s="77">
        <v>0</v>
      </c>
      <c r="AB770" s="77">
        <v>0</v>
      </c>
      <c r="AC770" s="77">
        <v>0</v>
      </c>
      <c r="AD770" s="77">
        <v>0</v>
      </c>
      <c r="AE770" s="77">
        <v>0</v>
      </c>
      <c r="AF770" s="77">
        <v>0</v>
      </c>
      <c r="AG770" s="27">
        <v>0</v>
      </c>
      <c r="AH770" s="27">
        <v>0</v>
      </c>
      <c r="AI770" s="27">
        <v>0</v>
      </c>
      <c r="AJ770" s="27">
        <v>0</v>
      </c>
      <c r="AK770" s="27">
        <v>0</v>
      </c>
      <c r="AL770" s="27">
        <v>0</v>
      </c>
      <c r="AM770" s="27">
        <f t="shared" si="11"/>
        <v>0</v>
      </c>
      <c r="AN770" s="27">
        <v>0</v>
      </c>
      <c r="AO770" s="27">
        <v>0</v>
      </c>
      <c r="AP770" s="27">
        <v>598333</v>
      </c>
      <c r="AQ770" s="27">
        <v>598333</v>
      </c>
      <c r="AR770" s="27">
        <v>0</v>
      </c>
      <c r="AS770" s="190">
        <v>9703979</v>
      </c>
      <c r="AT770" s="190">
        <v>0</v>
      </c>
      <c r="AU770" s="190">
        <v>0</v>
      </c>
    </row>
    <row r="771" spans="1:47" x14ac:dyDescent="0.2">
      <c r="A771" s="96" t="s">
        <v>2049</v>
      </c>
      <c r="B771" t="s">
        <v>2048</v>
      </c>
      <c r="C771" t="s">
        <v>2050</v>
      </c>
      <c r="D771" s="78">
        <v>16201</v>
      </c>
      <c r="E771" s="78">
        <v>0</v>
      </c>
      <c r="F771" s="82">
        <v>0</v>
      </c>
      <c r="G771" s="78">
        <v>819043</v>
      </c>
      <c r="H771" s="78">
        <v>458146</v>
      </c>
      <c r="I771" s="78">
        <v>360897</v>
      </c>
      <c r="J771" s="78">
        <v>360897</v>
      </c>
      <c r="K771" s="78">
        <v>0</v>
      </c>
      <c r="L771" s="78">
        <v>1573490</v>
      </c>
      <c r="M771" s="78">
        <v>972120</v>
      </c>
      <c r="N771" s="78">
        <v>944000</v>
      </c>
      <c r="O771" s="78">
        <v>629490</v>
      </c>
      <c r="P771" s="78">
        <v>789700</v>
      </c>
      <c r="Q771" s="78">
        <v>160210</v>
      </c>
      <c r="R771" s="78">
        <v>0</v>
      </c>
      <c r="S771" s="187">
        <v>332180</v>
      </c>
      <c r="T771" s="187">
        <v>332180</v>
      </c>
      <c r="U771" s="78">
        <v>162065</v>
      </c>
      <c r="V771" s="78">
        <v>80660</v>
      </c>
      <c r="W771" s="78">
        <v>27716</v>
      </c>
      <c r="X771" s="78">
        <v>134349</v>
      </c>
      <c r="Y771" s="78">
        <v>147725</v>
      </c>
      <c r="Z771" s="78">
        <v>13376</v>
      </c>
      <c r="AA771" s="78">
        <v>0</v>
      </c>
      <c r="AB771" s="187">
        <v>5378</v>
      </c>
      <c r="AC771" s="187">
        <v>10028</v>
      </c>
      <c r="AD771" s="187">
        <v>0</v>
      </c>
      <c r="AE771" s="78">
        <v>1158060</v>
      </c>
      <c r="AF771" s="78">
        <v>11530</v>
      </c>
      <c r="AG771" s="104">
        <v>11530</v>
      </c>
      <c r="AH771" s="104">
        <v>7282</v>
      </c>
      <c r="AI771" s="104">
        <v>4248</v>
      </c>
      <c r="AJ771" s="104">
        <v>0</v>
      </c>
      <c r="AK771" s="104">
        <v>4248</v>
      </c>
      <c r="AL771" s="104">
        <v>0</v>
      </c>
      <c r="AM771" s="104">
        <f t="shared" ref="AM771:AM834" si="12">IF(OR(AG771&lt;&gt;0,AL771&lt;&gt;0),0,AF771)</f>
        <v>0</v>
      </c>
      <c r="AN771" s="104">
        <v>0</v>
      </c>
      <c r="AO771" s="104">
        <v>0</v>
      </c>
      <c r="AP771" s="104">
        <v>131168</v>
      </c>
      <c r="AQ771" s="104">
        <v>131168</v>
      </c>
      <c r="AR771" s="104">
        <v>0</v>
      </c>
      <c r="AS771" s="189">
        <v>3315437</v>
      </c>
      <c r="AT771" s="104">
        <v>1284156</v>
      </c>
      <c r="AU771" s="104">
        <v>1028706</v>
      </c>
    </row>
    <row r="772" spans="1:47" x14ac:dyDescent="0.2">
      <c r="A772" s="96" t="s">
        <v>2051</v>
      </c>
      <c r="B772" t="s">
        <v>2048</v>
      </c>
      <c r="C772" t="s">
        <v>2052</v>
      </c>
      <c r="D772" s="77">
        <v>16202</v>
      </c>
      <c r="E772" s="77">
        <v>0</v>
      </c>
      <c r="F772" s="77">
        <v>0</v>
      </c>
      <c r="G772" s="77">
        <v>398991</v>
      </c>
      <c r="H772" s="77">
        <v>268991</v>
      </c>
      <c r="I772" s="77">
        <v>130000</v>
      </c>
      <c r="J772" s="77">
        <v>93261</v>
      </c>
      <c r="K772" s="188">
        <v>36739</v>
      </c>
      <c r="L772" s="77">
        <v>612460</v>
      </c>
      <c r="M772" s="77">
        <v>373150</v>
      </c>
      <c r="N772" s="77">
        <v>360000</v>
      </c>
      <c r="O772" s="77">
        <v>252460</v>
      </c>
      <c r="P772" s="77">
        <v>336280</v>
      </c>
      <c r="Q772" s="77">
        <v>83820</v>
      </c>
      <c r="R772" s="77">
        <v>0</v>
      </c>
      <c r="S772" s="188">
        <v>97750</v>
      </c>
      <c r="T772" s="188">
        <v>97750</v>
      </c>
      <c r="U772" s="77">
        <v>63321</v>
      </c>
      <c r="V772" s="77">
        <v>30966</v>
      </c>
      <c r="W772" s="77">
        <v>4500</v>
      </c>
      <c r="X772" s="77">
        <v>58821</v>
      </c>
      <c r="Y772" s="77">
        <v>34570</v>
      </c>
      <c r="Z772" s="77">
        <v>6972</v>
      </c>
      <c r="AA772" s="77">
        <v>0</v>
      </c>
      <c r="AB772" s="188">
        <v>20611</v>
      </c>
      <c r="AC772" s="188">
        <v>4921</v>
      </c>
      <c r="AD772" s="188">
        <v>0</v>
      </c>
      <c r="AE772" s="77">
        <v>464910</v>
      </c>
      <c r="AF772" s="77">
        <v>5909</v>
      </c>
      <c r="AG772" s="27">
        <v>0</v>
      </c>
      <c r="AH772" s="27">
        <v>0</v>
      </c>
      <c r="AI772" s="27">
        <v>0</v>
      </c>
      <c r="AJ772" s="27">
        <v>5909</v>
      </c>
      <c r="AK772" s="27">
        <v>0</v>
      </c>
      <c r="AL772" s="27">
        <v>0</v>
      </c>
      <c r="AM772" s="27">
        <f t="shared" si="12"/>
        <v>5909</v>
      </c>
      <c r="AN772" s="27">
        <v>0</v>
      </c>
      <c r="AO772" s="27">
        <v>0</v>
      </c>
      <c r="AP772" s="27">
        <v>64107</v>
      </c>
      <c r="AQ772" s="27">
        <v>0</v>
      </c>
      <c r="AR772" s="190">
        <v>64107</v>
      </c>
      <c r="AS772" s="190">
        <v>1571874</v>
      </c>
      <c r="AT772" s="190">
        <v>553536</v>
      </c>
      <c r="AU772" s="190">
        <v>385192</v>
      </c>
    </row>
    <row r="773" spans="1:47" x14ac:dyDescent="0.2">
      <c r="A773" s="96" t="s">
        <v>2053</v>
      </c>
      <c r="B773" t="s">
        <v>2048</v>
      </c>
      <c r="C773" t="s">
        <v>2054</v>
      </c>
      <c r="D773" s="78">
        <v>16204</v>
      </c>
      <c r="E773" s="78">
        <v>0</v>
      </c>
      <c r="F773" s="82">
        <v>0</v>
      </c>
      <c r="G773" s="78">
        <v>102681</v>
      </c>
      <c r="H773" s="78">
        <v>102681</v>
      </c>
      <c r="I773" s="78">
        <v>0</v>
      </c>
      <c r="J773" s="78">
        <v>0</v>
      </c>
      <c r="K773" s="78">
        <v>0</v>
      </c>
      <c r="L773" s="78">
        <v>135985</v>
      </c>
      <c r="M773" s="78">
        <v>76250</v>
      </c>
      <c r="N773" s="78">
        <v>102600</v>
      </c>
      <c r="O773" s="78">
        <v>33385</v>
      </c>
      <c r="P773" s="78">
        <v>42985</v>
      </c>
      <c r="Q773" s="78">
        <v>9600</v>
      </c>
      <c r="R773" s="78">
        <v>0</v>
      </c>
      <c r="S773" s="78">
        <v>0</v>
      </c>
      <c r="T773" s="78">
        <v>0</v>
      </c>
      <c r="U773" s="78">
        <v>14435</v>
      </c>
      <c r="V773" s="78">
        <v>6338</v>
      </c>
      <c r="W773" s="78">
        <v>10166</v>
      </c>
      <c r="X773" s="78">
        <v>4269</v>
      </c>
      <c r="Y773" s="78">
        <v>5082</v>
      </c>
      <c r="Z773" s="78">
        <v>813</v>
      </c>
      <c r="AA773" s="78">
        <v>0</v>
      </c>
      <c r="AB773" s="78">
        <v>0</v>
      </c>
      <c r="AC773" s="187">
        <v>1650</v>
      </c>
      <c r="AD773" s="187">
        <v>0</v>
      </c>
      <c r="AE773" s="78">
        <v>91730</v>
      </c>
      <c r="AF773" s="78">
        <v>2229</v>
      </c>
      <c r="AG773" s="104">
        <v>0</v>
      </c>
      <c r="AH773" s="104">
        <v>0</v>
      </c>
      <c r="AI773" s="104">
        <v>0</v>
      </c>
      <c r="AJ773" s="104">
        <v>2229</v>
      </c>
      <c r="AK773" s="104">
        <v>0</v>
      </c>
      <c r="AL773" s="104">
        <v>0</v>
      </c>
      <c r="AM773" s="104">
        <f t="shared" si="12"/>
        <v>2229</v>
      </c>
      <c r="AN773" s="104">
        <v>0</v>
      </c>
      <c r="AO773" s="104">
        <v>0</v>
      </c>
      <c r="AP773" s="104">
        <v>16577</v>
      </c>
      <c r="AQ773" s="104">
        <v>0</v>
      </c>
      <c r="AR773" s="189">
        <v>16577</v>
      </c>
      <c r="AS773" s="189">
        <v>401432</v>
      </c>
      <c r="AT773" s="189">
        <v>130350</v>
      </c>
      <c r="AU773" s="189">
        <v>130350</v>
      </c>
    </row>
    <row r="774" spans="1:47" x14ac:dyDescent="0.2">
      <c r="A774" s="96" t="s">
        <v>2055</v>
      </c>
      <c r="B774" t="s">
        <v>2048</v>
      </c>
      <c r="C774" t="s">
        <v>2056</v>
      </c>
      <c r="D774" s="77">
        <v>16205</v>
      </c>
      <c r="E774" s="77">
        <v>5466</v>
      </c>
      <c r="F774" s="77">
        <v>0</v>
      </c>
      <c r="G774" s="77">
        <v>134392</v>
      </c>
      <c r="H774" s="77">
        <v>1134</v>
      </c>
      <c r="I774" s="77">
        <v>133258</v>
      </c>
      <c r="J774" s="77">
        <v>133258</v>
      </c>
      <c r="K774" s="77">
        <v>0</v>
      </c>
      <c r="L774" s="77">
        <v>151935</v>
      </c>
      <c r="M774" s="77">
        <v>89540</v>
      </c>
      <c r="N774" s="77">
        <v>127300</v>
      </c>
      <c r="O774" s="77">
        <v>24635</v>
      </c>
      <c r="P774" s="77">
        <v>35385</v>
      </c>
      <c r="Q774" s="77">
        <v>10750</v>
      </c>
      <c r="R774" s="77">
        <v>0</v>
      </c>
      <c r="S774" s="188">
        <v>36315</v>
      </c>
      <c r="T774" s="188">
        <v>36315</v>
      </c>
      <c r="U774" s="77">
        <v>15857</v>
      </c>
      <c r="V774" s="77">
        <v>7433</v>
      </c>
      <c r="W774" s="77">
        <v>9813</v>
      </c>
      <c r="X774" s="77">
        <v>6044</v>
      </c>
      <c r="Y774" s="77">
        <v>6952</v>
      </c>
      <c r="Z774" s="77">
        <v>908</v>
      </c>
      <c r="AA774" s="77">
        <v>0</v>
      </c>
      <c r="AB774" s="188">
        <v>2798</v>
      </c>
      <c r="AC774" s="188">
        <v>2798</v>
      </c>
      <c r="AD774" s="188">
        <v>0</v>
      </c>
      <c r="AE774" s="77">
        <v>108820</v>
      </c>
      <c r="AF774" s="77">
        <v>2229</v>
      </c>
      <c r="AG774" s="27">
        <v>0</v>
      </c>
      <c r="AH774" s="27">
        <v>0</v>
      </c>
      <c r="AI774" s="27">
        <v>0</v>
      </c>
      <c r="AJ774" s="27">
        <v>2229</v>
      </c>
      <c r="AK774" s="27">
        <v>0</v>
      </c>
      <c r="AL774" s="27">
        <v>0</v>
      </c>
      <c r="AM774" s="27">
        <f t="shared" si="12"/>
        <v>2229</v>
      </c>
      <c r="AN774" s="27">
        <v>0</v>
      </c>
      <c r="AO774" s="27">
        <v>0</v>
      </c>
      <c r="AP774" s="27">
        <v>21677</v>
      </c>
      <c r="AQ774" s="27">
        <v>0</v>
      </c>
      <c r="AR774" s="190">
        <v>21677</v>
      </c>
      <c r="AS774" s="190">
        <v>514288</v>
      </c>
      <c r="AT774" s="190">
        <v>164012</v>
      </c>
      <c r="AU774" s="190">
        <v>49220</v>
      </c>
    </row>
    <row r="775" spans="1:47" x14ac:dyDescent="0.2">
      <c r="A775" s="96" t="s">
        <v>2057</v>
      </c>
      <c r="B775" t="s">
        <v>2048</v>
      </c>
      <c r="C775" t="s">
        <v>2058</v>
      </c>
      <c r="D775" s="78">
        <v>16206</v>
      </c>
      <c r="E775" s="78">
        <v>0</v>
      </c>
      <c r="F775" s="82">
        <v>0</v>
      </c>
      <c r="G775" s="78">
        <v>75166</v>
      </c>
      <c r="H775" s="78">
        <v>75166</v>
      </c>
      <c r="I775" s="78">
        <v>0</v>
      </c>
      <c r="J775" s="78">
        <v>0</v>
      </c>
      <c r="K775" s="78">
        <v>0</v>
      </c>
      <c r="L775" s="78">
        <v>99870</v>
      </c>
      <c r="M775" s="78">
        <v>51320</v>
      </c>
      <c r="N775" s="78">
        <v>0</v>
      </c>
      <c r="O775" s="78">
        <v>99870</v>
      </c>
      <c r="P775" s="78">
        <v>92140</v>
      </c>
      <c r="Q775" s="78">
        <v>10820</v>
      </c>
      <c r="R775" s="78">
        <v>0</v>
      </c>
      <c r="S775" s="78">
        <v>0</v>
      </c>
      <c r="T775" s="78">
        <v>0</v>
      </c>
      <c r="U775" s="78">
        <v>10855</v>
      </c>
      <c r="V775" s="78">
        <v>4255</v>
      </c>
      <c r="W775" s="78">
        <v>2</v>
      </c>
      <c r="X775" s="78">
        <v>10853</v>
      </c>
      <c r="Y775" s="78">
        <v>9284</v>
      </c>
      <c r="Z775" s="78">
        <v>905</v>
      </c>
      <c r="AA775" s="78">
        <v>0</v>
      </c>
      <c r="AB775" s="78">
        <v>0</v>
      </c>
      <c r="AC775" s="78">
        <v>0</v>
      </c>
      <c r="AD775" s="78">
        <v>0</v>
      </c>
      <c r="AE775" s="78">
        <v>62110</v>
      </c>
      <c r="AF775" s="78">
        <v>1989</v>
      </c>
      <c r="AG775" s="104">
        <v>0</v>
      </c>
      <c r="AH775" s="104">
        <v>0</v>
      </c>
      <c r="AI775" s="104">
        <v>0</v>
      </c>
      <c r="AJ775" s="104">
        <v>1989</v>
      </c>
      <c r="AK775" s="104">
        <v>0</v>
      </c>
      <c r="AL775" s="104">
        <v>0</v>
      </c>
      <c r="AM775" s="104">
        <f t="shared" si="12"/>
        <v>1989</v>
      </c>
      <c r="AN775" s="104">
        <v>0</v>
      </c>
      <c r="AO775" s="104">
        <v>0</v>
      </c>
      <c r="AP775" s="104">
        <v>12100</v>
      </c>
      <c r="AQ775" s="104">
        <v>12100</v>
      </c>
      <c r="AR775" s="104">
        <v>0</v>
      </c>
      <c r="AS775" s="189">
        <v>303828</v>
      </c>
      <c r="AT775" s="189">
        <v>108850</v>
      </c>
      <c r="AU775" s="189">
        <v>108850</v>
      </c>
    </row>
    <row r="776" spans="1:47" x14ac:dyDescent="0.2">
      <c r="A776" s="96" t="s">
        <v>2059</v>
      </c>
      <c r="B776" t="s">
        <v>2048</v>
      </c>
      <c r="C776" t="s">
        <v>2060</v>
      </c>
      <c r="D776" s="77">
        <v>16207</v>
      </c>
      <c r="E776" s="77">
        <v>0</v>
      </c>
      <c r="F776" s="77">
        <v>0</v>
      </c>
      <c r="G776" s="77">
        <v>98322</v>
      </c>
      <c r="H776" s="77">
        <v>71450</v>
      </c>
      <c r="I776" s="77">
        <v>26872</v>
      </c>
      <c r="J776" s="77">
        <v>26872</v>
      </c>
      <c r="K776" s="77">
        <v>0</v>
      </c>
      <c r="L776" s="77">
        <v>114800</v>
      </c>
      <c r="M776" s="77">
        <v>53440</v>
      </c>
      <c r="N776" s="77">
        <v>66000</v>
      </c>
      <c r="O776" s="77">
        <v>48800</v>
      </c>
      <c r="P776" s="77">
        <v>64790</v>
      </c>
      <c r="Q776" s="77">
        <v>15990</v>
      </c>
      <c r="R776" s="77">
        <v>0</v>
      </c>
      <c r="S776" s="188">
        <v>52740</v>
      </c>
      <c r="T776" s="188">
        <v>52740</v>
      </c>
      <c r="U776" s="77">
        <v>12795</v>
      </c>
      <c r="V776" s="77">
        <v>4428</v>
      </c>
      <c r="W776" s="77">
        <v>1346</v>
      </c>
      <c r="X776" s="77">
        <v>11449</v>
      </c>
      <c r="Y776" s="77">
        <v>12789</v>
      </c>
      <c r="Z776" s="77">
        <v>1340</v>
      </c>
      <c r="AA776" s="77">
        <v>0</v>
      </c>
      <c r="AB776" s="188">
        <v>1172</v>
      </c>
      <c r="AC776" s="188">
        <v>3750</v>
      </c>
      <c r="AD776" s="188">
        <v>0</v>
      </c>
      <c r="AE776" s="77">
        <v>72630</v>
      </c>
      <c r="AF776" s="77">
        <v>2229</v>
      </c>
      <c r="AG776" s="27">
        <v>0</v>
      </c>
      <c r="AH776" s="27">
        <v>0</v>
      </c>
      <c r="AI776" s="27">
        <v>0</v>
      </c>
      <c r="AJ776" s="27">
        <v>2229</v>
      </c>
      <c r="AK776" s="27">
        <v>0</v>
      </c>
      <c r="AL776" s="27">
        <v>0</v>
      </c>
      <c r="AM776" s="27">
        <f t="shared" si="12"/>
        <v>2229</v>
      </c>
      <c r="AN776" s="27">
        <v>0</v>
      </c>
      <c r="AO776" s="27">
        <v>0</v>
      </c>
      <c r="AP776" s="27">
        <v>15923</v>
      </c>
      <c r="AQ776" s="27">
        <v>4585</v>
      </c>
      <c r="AR776" s="190">
        <v>11338</v>
      </c>
      <c r="AS776" s="190">
        <v>383106</v>
      </c>
      <c r="AT776" s="190">
        <v>122765</v>
      </c>
      <c r="AU776" s="190">
        <v>122765</v>
      </c>
    </row>
    <row r="777" spans="1:47" x14ac:dyDescent="0.2">
      <c r="A777" s="96" t="s">
        <v>2061</v>
      </c>
      <c r="B777" t="s">
        <v>2048</v>
      </c>
      <c r="C777" t="s">
        <v>2062</v>
      </c>
      <c r="D777" s="78">
        <v>16208</v>
      </c>
      <c r="E777" s="78">
        <v>0</v>
      </c>
      <c r="F777" s="82">
        <v>0</v>
      </c>
      <c r="G777" s="78">
        <v>132845</v>
      </c>
      <c r="H777" s="78">
        <v>75861</v>
      </c>
      <c r="I777" s="78">
        <v>56984</v>
      </c>
      <c r="J777" s="78">
        <v>56984</v>
      </c>
      <c r="K777" s="78">
        <v>0</v>
      </c>
      <c r="L777" s="78">
        <v>132575</v>
      </c>
      <c r="M777" s="78">
        <v>60820</v>
      </c>
      <c r="N777" s="78">
        <v>84000</v>
      </c>
      <c r="O777" s="78">
        <v>48575</v>
      </c>
      <c r="P777" s="78">
        <v>62105</v>
      </c>
      <c r="Q777" s="78">
        <v>13530</v>
      </c>
      <c r="R777" s="78">
        <v>0</v>
      </c>
      <c r="S777" s="187">
        <v>57035</v>
      </c>
      <c r="T777" s="187">
        <v>57035</v>
      </c>
      <c r="U777" s="78">
        <v>14754</v>
      </c>
      <c r="V777" s="78">
        <v>5013</v>
      </c>
      <c r="W777" s="78">
        <v>1820</v>
      </c>
      <c r="X777" s="78">
        <v>12934</v>
      </c>
      <c r="Y777" s="78">
        <v>14067</v>
      </c>
      <c r="Z777" s="78">
        <v>1133</v>
      </c>
      <c r="AA777" s="78">
        <v>0</v>
      </c>
      <c r="AB777" s="187">
        <v>3984</v>
      </c>
      <c r="AC777" s="187">
        <v>3984</v>
      </c>
      <c r="AD777" s="187">
        <v>0</v>
      </c>
      <c r="AE777" s="78">
        <v>76650</v>
      </c>
      <c r="AF777" s="78">
        <v>2229</v>
      </c>
      <c r="AG777" s="104">
        <v>0</v>
      </c>
      <c r="AH777" s="104">
        <v>0</v>
      </c>
      <c r="AI777" s="104">
        <v>0</v>
      </c>
      <c r="AJ777" s="104">
        <v>2229</v>
      </c>
      <c r="AK777" s="104">
        <v>0</v>
      </c>
      <c r="AL777" s="104">
        <v>0</v>
      </c>
      <c r="AM777" s="104">
        <f t="shared" si="12"/>
        <v>2229</v>
      </c>
      <c r="AN777" s="104">
        <v>0</v>
      </c>
      <c r="AO777" s="104">
        <v>0</v>
      </c>
      <c r="AP777" s="104">
        <v>21483</v>
      </c>
      <c r="AQ777" s="104">
        <v>21483</v>
      </c>
      <c r="AR777" s="104">
        <v>0</v>
      </c>
      <c r="AS777" s="189">
        <v>512356</v>
      </c>
      <c r="AT777" s="189">
        <v>162712</v>
      </c>
      <c r="AU777" s="189">
        <v>162712</v>
      </c>
    </row>
    <row r="778" spans="1:47" x14ac:dyDescent="0.2">
      <c r="A778" s="96" t="s">
        <v>2063</v>
      </c>
      <c r="B778" t="s">
        <v>2048</v>
      </c>
      <c r="C778" t="s">
        <v>2064</v>
      </c>
      <c r="D778" s="77">
        <v>16209</v>
      </c>
      <c r="E778" s="77">
        <v>0</v>
      </c>
      <c r="F778" s="77">
        <v>0</v>
      </c>
      <c r="G778" s="77">
        <v>84880</v>
      </c>
      <c r="H778" s="77">
        <v>84880</v>
      </c>
      <c r="I778" s="77">
        <v>0</v>
      </c>
      <c r="J778" s="77">
        <v>0</v>
      </c>
      <c r="K778" s="77">
        <v>0</v>
      </c>
      <c r="L778" s="77">
        <v>91300</v>
      </c>
      <c r="M778" s="77">
        <v>50120</v>
      </c>
      <c r="N778" s="77">
        <v>65200</v>
      </c>
      <c r="O778" s="77">
        <v>26100</v>
      </c>
      <c r="P778" s="77">
        <v>32290</v>
      </c>
      <c r="Q778" s="77">
        <v>6190</v>
      </c>
      <c r="R778" s="77">
        <v>0</v>
      </c>
      <c r="S778" s="188">
        <v>54430</v>
      </c>
      <c r="T778" s="188">
        <v>54430</v>
      </c>
      <c r="U778" s="77">
        <v>9709</v>
      </c>
      <c r="V778" s="77">
        <v>4150</v>
      </c>
      <c r="W778" s="77">
        <v>1359</v>
      </c>
      <c r="X778" s="77">
        <v>8350</v>
      </c>
      <c r="Y778" s="77">
        <v>8891</v>
      </c>
      <c r="Z778" s="77">
        <v>541</v>
      </c>
      <c r="AA778" s="77">
        <v>0</v>
      </c>
      <c r="AB778" s="77">
        <v>0</v>
      </c>
      <c r="AC778" s="188">
        <v>4136</v>
      </c>
      <c r="AD778" s="188">
        <v>0</v>
      </c>
      <c r="AE778" s="77">
        <v>57410</v>
      </c>
      <c r="AF778" s="77">
        <v>1749</v>
      </c>
      <c r="AG778" s="27">
        <v>0</v>
      </c>
      <c r="AH778" s="27">
        <v>0</v>
      </c>
      <c r="AI778" s="27">
        <v>0</v>
      </c>
      <c r="AJ778" s="27">
        <v>1749</v>
      </c>
      <c r="AK778" s="27">
        <v>0</v>
      </c>
      <c r="AL778" s="27">
        <v>0</v>
      </c>
      <c r="AM778" s="27">
        <f t="shared" si="12"/>
        <v>1749</v>
      </c>
      <c r="AN778" s="27">
        <v>0</v>
      </c>
      <c r="AO778" s="27">
        <v>0</v>
      </c>
      <c r="AP778" s="27">
        <v>13735</v>
      </c>
      <c r="AQ778" s="27">
        <v>13735</v>
      </c>
      <c r="AR778" s="27">
        <v>0</v>
      </c>
      <c r="AS778" s="190">
        <v>332519</v>
      </c>
      <c r="AT778" s="190">
        <v>100287</v>
      </c>
      <c r="AU778" s="190">
        <v>100287</v>
      </c>
    </row>
    <row r="779" spans="1:47" x14ac:dyDescent="0.2">
      <c r="A779" s="96" t="s">
        <v>2065</v>
      </c>
      <c r="B779" t="s">
        <v>2048</v>
      </c>
      <c r="C779" t="s">
        <v>2066</v>
      </c>
      <c r="D779" s="78">
        <v>16210</v>
      </c>
      <c r="E779" s="78">
        <v>0</v>
      </c>
      <c r="F779" s="82">
        <v>0</v>
      </c>
      <c r="G779" s="78">
        <v>171778</v>
      </c>
      <c r="H779" s="78">
        <v>65371</v>
      </c>
      <c r="I779" s="78">
        <v>106407</v>
      </c>
      <c r="J779" s="78">
        <v>87184</v>
      </c>
      <c r="K779" s="187">
        <v>19223</v>
      </c>
      <c r="L779" s="78">
        <v>151080</v>
      </c>
      <c r="M779" s="78">
        <v>82450</v>
      </c>
      <c r="N779" s="78">
        <v>109500</v>
      </c>
      <c r="O779" s="78">
        <v>41580</v>
      </c>
      <c r="P779" s="78">
        <v>51500</v>
      </c>
      <c r="Q779" s="78">
        <v>9920</v>
      </c>
      <c r="R779" s="78">
        <v>0</v>
      </c>
      <c r="S779" s="187">
        <v>86620</v>
      </c>
      <c r="T779" s="187">
        <v>86620</v>
      </c>
      <c r="U779" s="78">
        <v>16101</v>
      </c>
      <c r="V779" s="78">
        <v>6828</v>
      </c>
      <c r="W779" s="78">
        <v>5561</v>
      </c>
      <c r="X779" s="78">
        <v>10540</v>
      </c>
      <c r="Y779" s="78">
        <v>5847</v>
      </c>
      <c r="Z779" s="78">
        <v>835</v>
      </c>
      <c r="AA779" s="78">
        <v>0</v>
      </c>
      <c r="AB779" s="187">
        <v>1753</v>
      </c>
      <c r="AC779" s="187">
        <v>6763</v>
      </c>
      <c r="AD779" s="187">
        <v>0</v>
      </c>
      <c r="AE779" s="78">
        <v>95160</v>
      </c>
      <c r="AF779" s="78">
        <v>2229</v>
      </c>
      <c r="AG779" s="104">
        <v>0</v>
      </c>
      <c r="AH779" s="104">
        <v>0</v>
      </c>
      <c r="AI779" s="104">
        <v>0</v>
      </c>
      <c r="AJ779" s="104">
        <v>2229</v>
      </c>
      <c r="AK779" s="104">
        <v>0</v>
      </c>
      <c r="AL779" s="104">
        <v>0</v>
      </c>
      <c r="AM779" s="104">
        <f t="shared" si="12"/>
        <v>2229</v>
      </c>
      <c r="AN779" s="104">
        <v>0</v>
      </c>
      <c r="AO779" s="104">
        <v>0</v>
      </c>
      <c r="AP779" s="104">
        <v>27940</v>
      </c>
      <c r="AQ779" s="104">
        <v>0</v>
      </c>
      <c r="AR779" s="189">
        <v>27940</v>
      </c>
      <c r="AS779" s="189">
        <v>645429</v>
      </c>
      <c r="AT779" s="189">
        <v>178483</v>
      </c>
      <c r="AU779" s="189">
        <v>178483</v>
      </c>
    </row>
    <row r="780" spans="1:47" x14ac:dyDescent="0.2">
      <c r="A780" s="96" t="s">
        <v>2067</v>
      </c>
      <c r="B780" t="s">
        <v>2048</v>
      </c>
      <c r="C780" t="s">
        <v>2068</v>
      </c>
      <c r="D780" s="77">
        <v>16211</v>
      </c>
      <c r="E780" s="77">
        <v>0</v>
      </c>
      <c r="F780" s="77">
        <v>0</v>
      </c>
      <c r="G780" s="77">
        <v>219710</v>
      </c>
      <c r="H780" s="77">
        <v>90349</v>
      </c>
      <c r="I780" s="77">
        <v>129361</v>
      </c>
      <c r="J780" s="77">
        <v>129361</v>
      </c>
      <c r="K780" s="77">
        <v>0</v>
      </c>
      <c r="L780" s="77">
        <v>309390</v>
      </c>
      <c r="M780" s="77">
        <v>178050</v>
      </c>
      <c r="N780" s="77">
        <v>180000</v>
      </c>
      <c r="O780" s="77">
        <v>129390</v>
      </c>
      <c r="P780" s="77">
        <v>170270</v>
      </c>
      <c r="Q780" s="77">
        <v>40880</v>
      </c>
      <c r="R780" s="77">
        <v>0</v>
      </c>
      <c r="S780" s="188">
        <v>141220</v>
      </c>
      <c r="T780" s="188">
        <v>141220</v>
      </c>
      <c r="U780" s="77">
        <v>32427</v>
      </c>
      <c r="V780" s="77">
        <v>14658</v>
      </c>
      <c r="W780" s="77">
        <v>9000</v>
      </c>
      <c r="X780" s="77">
        <v>23427</v>
      </c>
      <c r="Y780" s="77">
        <v>20852</v>
      </c>
      <c r="Z780" s="77">
        <v>3445</v>
      </c>
      <c r="AA780" s="77">
        <v>0</v>
      </c>
      <c r="AB780" s="77">
        <v>0</v>
      </c>
      <c r="AC780" s="188">
        <v>11206</v>
      </c>
      <c r="AD780" s="188">
        <v>0</v>
      </c>
      <c r="AE780" s="77">
        <v>220880</v>
      </c>
      <c r="AF780" s="77">
        <v>3429</v>
      </c>
      <c r="AG780" s="27">
        <v>0</v>
      </c>
      <c r="AH780" s="27">
        <v>0</v>
      </c>
      <c r="AI780" s="27">
        <v>0</v>
      </c>
      <c r="AJ780" s="27">
        <v>3429</v>
      </c>
      <c r="AK780" s="27">
        <v>0</v>
      </c>
      <c r="AL780" s="27">
        <v>0</v>
      </c>
      <c r="AM780" s="27">
        <f t="shared" si="12"/>
        <v>3429</v>
      </c>
      <c r="AN780" s="27">
        <v>0</v>
      </c>
      <c r="AO780" s="27">
        <v>0</v>
      </c>
      <c r="AP780" s="27">
        <v>34867</v>
      </c>
      <c r="AQ780" s="27">
        <v>10161</v>
      </c>
      <c r="AR780" s="190">
        <v>24706</v>
      </c>
      <c r="AS780" s="190">
        <v>860725</v>
      </c>
      <c r="AT780" s="190">
        <v>301190</v>
      </c>
      <c r="AU780" s="190">
        <v>213635</v>
      </c>
    </row>
    <row r="781" spans="1:47" x14ac:dyDescent="0.2">
      <c r="A781" s="96" t="s">
        <v>2069</v>
      </c>
      <c r="B781" t="s">
        <v>2048</v>
      </c>
      <c r="C781" t="s">
        <v>2070</v>
      </c>
      <c r="D781" s="78">
        <v>16321</v>
      </c>
      <c r="E781" s="78">
        <v>0</v>
      </c>
      <c r="F781" s="82">
        <v>0</v>
      </c>
      <c r="G781" s="78">
        <v>13891</v>
      </c>
      <c r="H781" s="78">
        <v>12279</v>
      </c>
      <c r="I781" s="78">
        <v>1612</v>
      </c>
      <c r="J781" s="78">
        <v>1146</v>
      </c>
      <c r="K781" s="78">
        <v>0</v>
      </c>
      <c r="L781" s="78">
        <v>8180</v>
      </c>
      <c r="M781" s="78">
        <v>3320</v>
      </c>
      <c r="N781" s="78">
        <v>4800</v>
      </c>
      <c r="O781" s="78">
        <v>3380</v>
      </c>
      <c r="P781" s="78">
        <v>4140</v>
      </c>
      <c r="Q781" s="78">
        <v>1190</v>
      </c>
      <c r="R781" s="78">
        <v>0</v>
      </c>
      <c r="S781" s="187">
        <v>1650</v>
      </c>
      <c r="T781" s="187">
        <v>1220</v>
      </c>
      <c r="U781" s="78">
        <v>936</v>
      </c>
      <c r="V781" s="78">
        <v>273</v>
      </c>
      <c r="W781" s="78">
        <v>936</v>
      </c>
      <c r="X781" s="78">
        <v>0</v>
      </c>
      <c r="Y781" s="78">
        <v>95</v>
      </c>
      <c r="Z781" s="78">
        <v>95</v>
      </c>
      <c r="AA781" s="78">
        <v>0</v>
      </c>
      <c r="AB781" s="78">
        <v>0</v>
      </c>
      <c r="AC781" s="78">
        <v>0</v>
      </c>
      <c r="AD781" s="78">
        <v>0</v>
      </c>
      <c r="AE781" s="78">
        <v>4510</v>
      </c>
      <c r="AF781" s="78">
        <v>789</v>
      </c>
      <c r="AG781" s="104">
        <v>0</v>
      </c>
      <c r="AH781" s="104">
        <v>0</v>
      </c>
      <c r="AI781" s="104">
        <v>0</v>
      </c>
      <c r="AJ781" s="104">
        <v>789</v>
      </c>
      <c r="AK781" s="104">
        <v>0</v>
      </c>
      <c r="AL781" s="104">
        <v>0</v>
      </c>
      <c r="AM781" s="104">
        <f t="shared" si="12"/>
        <v>789</v>
      </c>
      <c r="AN781" s="104">
        <v>0</v>
      </c>
      <c r="AO781" s="104">
        <v>0</v>
      </c>
      <c r="AP781" s="104">
        <v>2274</v>
      </c>
      <c r="AQ781" s="104">
        <v>443</v>
      </c>
      <c r="AR781" s="189">
        <v>1831</v>
      </c>
      <c r="AS781" s="189">
        <v>51254</v>
      </c>
      <c r="AT781" s="189">
        <v>11254</v>
      </c>
      <c r="AU781" s="189">
        <v>11254</v>
      </c>
    </row>
    <row r="782" spans="1:47" x14ac:dyDescent="0.2">
      <c r="A782" s="96" t="s">
        <v>2071</v>
      </c>
      <c r="B782" t="s">
        <v>2048</v>
      </c>
      <c r="C782" t="s">
        <v>2072</v>
      </c>
      <c r="D782" s="77">
        <v>16322</v>
      </c>
      <c r="E782" s="77">
        <v>0</v>
      </c>
      <c r="F782" s="77">
        <v>0</v>
      </c>
      <c r="G782" s="77">
        <v>62527</v>
      </c>
      <c r="H782" s="77">
        <v>2027</v>
      </c>
      <c r="I782" s="77">
        <v>60500</v>
      </c>
      <c r="J782" s="77">
        <v>60500</v>
      </c>
      <c r="K782" s="77">
        <v>0</v>
      </c>
      <c r="L782" s="77">
        <v>69720</v>
      </c>
      <c r="M782" s="77">
        <v>42090</v>
      </c>
      <c r="N782" s="77">
        <v>57000</v>
      </c>
      <c r="O782" s="77">
        <v>12720</v>
      </c>
      <c r="P782" s="77">
        <v>20800</v>
      </c>
      <c r="Q782" s="77">
        <v>8080</v>
      </c>
      <c r="R782" s="77">
        <v>0</v>
      </c>
      <c r="S782" s="188">
        <v>8630</v>
      </c>
      <c r="T782" s="188">
        <v>8630</v>
      </c>
      <c r="U782" s="77">
        <v>7208</v>
      </c>
      <c r="V782" s="77">
        <v>3476</v>
      </c>
      <c r="W782" s="77">
        <v>3880</v>
      </c>
      <c r="X782" s="77">
        <v>3328</v>
      </c>
      <c r="Y782" s="77">
        <v>4003</v>
      </c>
      <c r="Z782" s="77">
        <v>675</v>
      </c>
      <c r="AA782" s="77">
        <v>0</v>
      </c>
      <c r="AB782" s="77">
        <v>39</v>
      </c>
      <c r="AC782" s="77">
        <v>39</v>
      </c>
      <c r="AD782" s="77">
        <v>0</v>
      </c>
      <c r="AE782" s="77">
        <v>50170</v>
      </c>
      <c r="AF782" s="77">
        <v>1269</v>
      </c>
      <c r="AG782" s="27">
        <v>0</v>
      </c>
      <c r="AH782" s="27">
        <v>0</v>
      </c>
      <c r="AI782" s="27">
        <v>0</v>
      </c>
      <c r="AJ782" s="27">
        <v>1269</v>
      </c>
      <c r="AK782" s="27">
        <v>0</v>
      </c>
      <c r="AL782" s="27">
        <v>0</v>
      </c>
      <c r="AM782" s="27">
        <f t="shared" si="12"/>
        <v>1269</v>
      </c>
      <c r="AN782" s="27">
        <v>0</v>
      </c>
      <c r="AO782" s="27">
        <v>0</v>
      </c>
      <c r="AP782" s="27">
        <v>10144</v>
      </c>
      <c r="AQ782" s="27">
        <v>0</v>
      </c>
      <c r="AR782" s="190">
        <v>10144</v>
      </c>
      <c r="AS782" s="190">
        <v>238847</v>
      </c>
      <c r="AT782" s="190">
        <v>67605</v>
      </c>
      <c r="AU782" s="190">
        <v>37815</v>
      </c>
    </row>
    <row r="783" spans="1:47" x14ac:dyDescent="0.2">
      <c r="A783" s="96" t="s">
        <v>2073</v>
      </c>
      <c r="B783" t="s">
        <v>2048</v>
      </c>
      <c r="C783" t="s">
        <v>2074</v>
      </c>
      <c r="D783" s="78">
        <v>16323</v>
      </c>
      <c r="E783" s="78">
        <v>0</v>
      </c>
      <c r="F783" s="82">
        <v>0</v>
      </c>
      <c r="G783" s="78">
        <v>76694</v>
      </c>
      <c r="H783" s="78">
        <v>28102</v>
      </c>
      <c r="I783" s="78">
        <v>48592</v>
      </c>
      <c r="J783" s="78">
        <v>48592</v>
      </c>
      <c r="K783" s="78">
        <v>0</v>
      </c>
      <c r="L783" s="78">
        <v>78965</v>
      </c>
      <c r="M783" s="78">
        <v>42890</v>
      </c>
      <c r="N783" s="78">
        <v>58000</v>
      </c>
      <c r="O783" s="78">
        <v>20965</v>
      </c>
      <c r="P783" s="78">
        <v>29565</v>
      </c>
      <c r="Q783" s="78">
        <v>8600</v>
      </c>
      <c r="R783" s="78">
        <v>0</v>
      </c>
      <c r="S783" s="187">
        <v>12625</v>
      </c>
      <c r="T783" s="187">
        <v>12625</v>
      </c>
      <c r="U783" s="78">
        <v>8420</v>
      </c>
      <c r="V783" s="78">
        <v>3536</v>
      </c>
      <c r="W783" s="78">
        <v>5122</v>
      </c>
      <c r="X783" s="78">
        <v>3298</v>
      </c>
      <c r="Y783" s="78">
        <v>4025</v>
      </c>
      <c r="Z783" s="78">
        <v>727</v>
      </c>
      <c r="AA783" s="78">
        <v>0</v>
      </c>
      <c r="AB783" s="78">
        <v>171</v>
      </c>
      <c r="AC783" s="78">
        <v>498</v>
      </c>
      <c r="AD783" s="78">
        <v>0</v>
      </c>
      <c r="AE783" s="78">
        <v>51490</v>
      </c>
      <c r="AF783" s="78">
        <v>1269</v>
      </c>
      <c r="AG783" s="104">
        <v>0</v>
      </c>
      <c r="AH783" s="104">
        <v>0</v>
      </c>
      <c r="AI783" s="104">
        <v>0</v>
      </c>
      <c r="AJ783" s="104">
        <v>1269</v>
      </c>
      <c r="AK783" s="104">
        <v>0</v>
      </c>
      <c r="AL783" s="104">
        <v>0</v>
      </c>
      <c r="AM783" s="104">
        <f t="shared" si="12"/>
        <v>1269</v>
      </c>
      <c r="AN783" s="104">
        <v>0</v>
      </c>
      <c r="AO783" s="104">
        <v>0</v>
      </c>
      <c r="AP783" s="104">
        <v>12407</v>
      </c>
      <c r="AQ783" s="104">
        <v>3161</v>
      </c>
      <c r="AR783" s="189">
        <v>9246</v>
      </c>
      <c r="AS783" s="189">
        <v>291694</v>
      </c>
      <c r="AT783" s="189">
        <v>88005</v>
      </c>
      <c r="AU783" s="189">
        <v>23500</v>
      </c>
    </row>
    <row r="784" spans="1:47" x14ac:dyDescent="0.2">
      <c r="A784" s="96" t="s">
        <v>2075</v>
      </c>
      <c r="B784" t="s">
        <v>2048</v>
      </c>
      <c r="C784" t="s">
        <v>2076</v>
      </c>
      <c r="D784" s="77">
        <v>16342</v>
      </c>
      <c r="E784" s="77">
        <v>0</v>
      </c>
      <c r="F784" s="77">
        <v>0</v>
      </c>
      <c r="G784" s="77">
        <v>65376</v>
      </c>
      <c r="H784" s="77">
        <v>65376</v>
      </c>
      <c r="I784" s="77">
        <v>0</v>
      </c>
      <c r="J784" s="77">
        <v>0</v>
      </c>
      <c r="K784" s="77">
        <v>0</v>
      </c>
      <c r="L784" s="77">
        <v>75390</v>
      </c>
      <c r="M784" s="77">
        <v>40940</v>
      </c>
      <c r="N784" s="77">
        <v>54300</v>
      </c>
      <c r="O784" s="77">
        <v>21090</v>
      </c>
      <c r="P784" s="77">
        <v>27030</v>
      </c>
      <c r="Q784" s="77">
        <v>5940</v>
      </c>
      <c r="R784" s="77">
        <v>0</v>
      </c>
      <c r="S784" s="188">
        <v>49650</v>
      </c>
      <c r="T784" s="188">
        <v>49650</v>
      </c>
      <c r="U784" s="77">
        <v>8057</v>
      </c>
      <c r="V784" s="77">
        <v>3395</v>
      </c>
      <c r="W784" s="77">
        <v>4512</v>
      </c>
      <c r="X784" s="77">
        <v>3545</v>
      </c>
      <c r="Y784" s="77">
        <v>4050</v>
      </c>
      <c r="Z784" s="77">
        <v>505</v>
      </c>
      <c r="AA784" s="77">
        <v>0</v>
      </c>
      <c r="AB784" s="188">
        <v>4045</v>
      </c>
      <c r="AC784" s="188">
        <v>4045</v>
      </c>
      <c r="AD784" s="188">
        <v>0</v>
      </c>
      <c r="AE784" s="77">
        <v>49020</v>
      </c>
      <c r="AF784" s="77">
        <v>1269</v>
      </c>
      <c r="AG784" s="27">
        <v>0</v>
      </c>
      <c r="AH784" s="27">
        <v>0</v>
      </c>
      <c r="AI784" s="27">
        <v>0</v>
      </c>
      <c r="AJ784" s="27">
        <v>1269</v>
      </c>
      <c r="AK784" s="27">
        <v>0</v>
      </c>
      <c r="AL784" s="27">
        <v>0</v>
      </c>
      <c r="AM784" s="27">
        <f t="shared" si="12"/>
        <v>1269</v>
      </c>
      <c r="AN784" s="27">
        <v>0</v>
      </c>
      <c r="AO784" s="27">
        <v>0</v>
      </c>
      <c r="AP784" s="27">
        <v>10566</v>
      </c>
      <c r="AQ784" s="27">
        <v>0</v>
      </c>
      <c r="AR784" s="190">
        <v>10566</v>
      </c>
      <c r="AS784" s="190">
        <v>253795</v>
      </c>
      <c r="AT784" s="190">
        <v>81321</v>
      </c>
      <c r="AU784" s="190">
        <v>16782</v>
      </c>
    </row>
    <row r="785" spans="1:47" x14ac:dyDescent="0.2">
      <c r="A785" s="96" t="s">
        <v>2077</v>
      </c>
      <c r="B785" t="s">
        <v>2048</v>
      </c>
      <c r="C785" t="s">
        <v>1188</v>
      </c>
      <c r="D785" s="78">
        <v>16343</v>
      </c>
      <c r="E785" s="78">
        <v>0</v>
      </c>
      <c r="F785" s="82">
        <v>0</v>
      </c>
      <c r="G785" s="78">
        <v>47457</v>
      </c>
      <c r="H785" s="78">
        <v>34736</v>
      </c>
      <c r="I785" s="78">
        <v>12721</v>
      </c>
      <c r="J785" s="78">
        <v>12721</v>
      </c>
      <c r="K785" s="78">
        <v>0</v>
      </c>
      <c r="L785" s="78">
        <v>43965</v>
      </c>
      <c r="M785" s="78">
        <v>28930</v>
      </c>
      <c r="N785" s="78">
        <v>36600</v>
      </c>
      <c r="O785" s="78">
        <v>7365</v>
      </c>
      <c r="P785" s="78">
        <v>12595</v>
      </c>
      <c r="Q785" s="78">
        <v>5230</v>
      </c>
      <c r="R785" s="78">
        <v>0</v>
      </c>
      <c r="S785" s="187">
        <v>22605</v>
      </c>
      <c r="T785" s="187">
        <v>22605</v>
      </c>
      <c r="U785" s="78">
        <v>4414</v>
      </c>
      <c r="V785" s="78">
        <v>2398</v>
      </c>
      <c r="W785" s="78">
        <v>1451</v>
      </c>
      <c r="X785" s="78">
        <v>2963</v>
      </c>
      <c r="Y785" s="78">
        <v>0</v>
      </c>
      <c r="Z785" s="78">
        <v>432</v>
      </c>
      <c r="AA785" s="78">
        <v>0</v>
      </c>
      <c r="AB785" s="78">
        <v>267</v>
      </c>
      <c r="AC785" s="187">
        <v>1778</v>
      </c>
      <c r="AD785" s="187">
        <v>0</v>
      </c>
      <c r="AE785" s="78">
        <v>34250</v>
      </c>
      <c r="AF785" s="78">
        <v>1029</v>
      </c>
      <c r="AG785" s="104">
        <v>0</v>
      </c>
      <c r="AH785" s="104">
        <v>0</v>
      </c>
      <c r="AI785" s="104">
        <v>0</v>
      </c>
      <c r="AJ785" s="104">
        <v>1029</v>
      </c>
      <c r="AK785" s="104">
        <v>0</v>
      </c>
      <c r="AL785" s="104">
        <v>0</v>
      </c>
      <c r="AM785" s="104">
        <f t="shared" si="12"/>
        <v>1029</v>
      </c>
      <c r="AN785" s="104">
        <v>0</v>
      </c>
      <c r="AO785" s="104">
        <v>0</v>
      </c>
      <c r="AP785" s="104">
        <v>7762</v>
      </c>
      <c r="AQ785" s="104">
        <v>0</v>
      </c>
      <c r="AR785" s="189">
        <v>7762</v>
      </c>
      <c r="AS785" s="189">
        <v>177615</v>
      </c>
      <c r="AT785" s="189">
        <v>40213</v>
      </c>
      <c r="AU785" s="189">
        <v>25000</v>
      </c>
    </row>
    <row r="786" spans="1:47" x14ac:dyDescent="0.2">
      <c r="A786" s="96" t="s">
        <v>2078</v>
      </c>
      <c r="B786" t="s">
        <v>2079</v>
      </c>
      <c r="C786">
        <v>0</v>
      </c>
      <c r="D786" s="77">
        <v>17000</v>
      </c>
      <c r="E786" s="77">
        <v>0</v>
      </c>
      <c r="F786" s="77">
        <v>0</v>
      </c>
      <c r="G786" s="77">
        <v>3943143</v>
      </c>
      <c r="H786" s="77">
        <v>1400000</v>
      </c>
      <c r="I786" s="77">
        <v>2543143</v>
      </c>
      <c r="J786" s="77">
        <v>2543143</v>
      </c>
      <c r="K786" s="77">
        <v>0</v>
      </c>
      <c r="L786" s="77">
        <v>0</v>
      </c>
      <c r="M786" s="77">
        <v>0</v>
      </c>
      <c r="N786" s="77">
        <v>0</v>
      </c>
      <c r="O786" s="77">
        <v>0</v>
      </c>
      <c r="P786" s="77">
        <v>0</v>
      </c>
      <c r="Q786" s="77">
        <v>0</v>
      </c>
      <c r="R786" s="77">
        <v>0</v>
      </c>
      <c r="S786" s="77">
        <v>0</v>
      </c>
      <c r="T786" s="77">
        <v>0</v>
      </c>
      <c r="U786" s="77">
        <v>0</v>
      </c>
      <c r="V786" s="77">
        <v>0</v>
      </c>
      <c r="W786" s="77">
        <v>0</v>
      </c>
      <c r="X786" s="77">
        <v>0</v>
      </c>
      <c r="Y786" s="77">
        <v>0</v>
      </c>
      <c r="Z786" s="77">
        <v>0</v>
      </c>
      <c r="AA786" s="77">
        <v>0</v>
      </c>
      <c r="AB786" s="77">
        <v>0</v>
      </c>
      <c r="AC786" s="77">
        <v>0</v>
      </c>
      <c r="AD786" s="77">
        <v>0</v>
      </c>
      <c r="AE786" s="77">
        <v>0</v>
      </c>
      <c r="AF786" s="77">
        <v>0</v>
      </c>
      <c r="AG786" s="27">
        <v>0</v>
      </c>
      <c r="AH786" s="27">
        <v>0</v>
      </c>
      <c r="AI786" s="27">
        <v>0</v>
      </c>
      <c r="AJ786" s="27">
        <v>0</v>
      </c>
      <c r="AK786" s="27">
        <v>0</v>
      </c>
      <c r="AL786" s="27">
        <v>0</v>
      </c>
      <c r="AM786" s="27">
        <f t="shared" si="12"/>
        <v>0</v>
      </c>
      <c r="AN786" s="27">
        <v>0</v>
      </c>
      <c r="AO786" s="27">
        <v>0</v>
      </c>
      <c r="AP786" s="27">
        <v>663373</v>
      </c>
      <c r="AQ786" s="27">
        <v>663373</v>
      </c>
      <c r="AR786" s="27">
        <v>0</v>
      </c>
      <c r="AS786" s="190">
        <v>11141622</v>
      </c>
      <c r="AT786" s="190">
        <v>0</v>
      </c>
      <c r="AU786" s="190">
        <v>0</v>
      </c>
    </row>
    <row r="787" spans="1:47" x14ac:dyDescent="0.2">
      <c r="A787" s="96" t="s">
        <v>2080</v>
      </c>
      <c r="B787" t="s">
        <v>2079</v>
      </c>
      <c r="C787" t="s">
        <v>2081</v>
      </c>
      <c r="D787" s="78">
        <v>17201</v>
      </c>
      <c r="E787" s="78">
        <v>0</v>
      </c>
      <c r="F787" s="82">
        <v>0</v>
      </c>
      <c r="G787" s="78">
        <v>891444</v>
      </c>
      <c r="H787" s="78">
        <v>891444</v>
      </c>
      <c r="I787" s="78">
        <v>0</v>
      </c>
      <c r="J787" s="78">
        <v>0</v>
      </c>
      <c r="K787" s="78">
        <v>0</v>
      </c>
      <c r="L787" s="78">
        <v>1776255</v>
      </c>
      <c r="M787" s="78">
        <v>1118800</v>
      </c>
      <c r="N787" s="78">
        <v>1274000</v>
      </c>
      <c r="O787" s="78">
        <v>502255</v>
      </c>
      <c r="P787" s="78">
        <v>762805</v>
      </c>
      <c r="Q787" s="78">
        <v>260550</v>
      </c>
      <c r="R787" s="78">
        <v>0</v>
      </c>
      <c r="S787" s="187">
        <v>474195</v>
      </c>
      <c r="T787" s="187">
        <v>474195</v>
      </c>
      <c r="U787" s="78">
        <v>181433</v>
      </c>
      <c r="V787" s="78">
        <v>92690</v>
      </c>
      <c r="W787" s="78">
        <v>96000</v>
      </c>
      <c r="X787" s="78">
        <v>85433</v>
      </c>
      <c r="Y787" s="78">
        <v>107136</v>
      </c>
      <c r="Z787" s="78">
        <v>21703</v>
      </c>
      <c r="AA787" s="78">
        <v>0</v>
      </c>
      <c r="AB787" s="187">
        <v>28522</v>
      </c>
      <c r="AC787" s="187">
        <v>28522</v>
      </c>
      <c r="AD787" s="187">
        <v>0</v>
      </c>
      <c r="AE787" s="78">
        <v>1402580</v>
      </c>
      <c r="AF787" s="78">
        <v>13429</v>
      </c>
      <c r="AG787" s="104">
        <v>0</v>
      </c>
      <c r="AH787" s="104">
        <v>0</v>
      </c>
      <c r="AI787" s="104">
        <v>0</v>
      </c>
      <c r="AJ787" s="104">
        <v>13429</v>
      </c>
      <c r="AK787" s="104">
        <v>0</v>
      </c>
      <c r="AL787" s="104">
        <v>0</v>
      </c>
      <c r="AM787" s="104">
        <f t="shared" si="12"/>
        <v>13429</v>
      </c>
      <c r="AN787" s="104">
        <v>0</v>
      </c>
      <c r="AO787" s="104">
        <v>0</v>
      </c>
      <c r="AP787" s="104">
        <v>150678</v>
      </c>
      <c r="AQ787" s="104">
        <v>150678</v>
      </c>
      <c r="AR787" s="104">
        <v>0</v>
      </c>
      <c r="AS787" s="189">
        <v>3740056</v>
      </c>
      <c r="AT787" s="104">
        <v>1474936</v>
      </c>
      <c r="AU787" s="104">
        <v>1474936</v>
      </c>
    </row>
    <row r="788" spans="1:47" x14ac:dyDescent="0.2">
      <c r="A788" s="96" t="s">
        <v>2082</v>
      </c>
      <c r="B788" t="s">
        <v>2079</v>
      </c>
      <c r="C788" t="s">
        <v>2083</v>
      </c>
      <c r="D788" s="77">
        <v>17202</v>
      </c>
      <c r="E788" s="77">
        <v>0</v>
      </c>
      <c r="F788" s="77">
        <v>0</v>
      </c>
      <c r="G788" s="77">
        <v>169175</v>
      </c>
      <c r="H788" s="77">
        <v>169175</v>
      </c>
      <c r="I788" s="77">
        <v>0</v>
      </c>
      <c r="J788" s="77">
        <v>0</v>
      </c>
      <c r="K788" s="77">
        <v>0</v>
      </c>
      <c r="L788" s="77">
        <v>201895</v>
      </c>
      <c r="M788" s="77">
        <v>133460</v>
      </c>
      <c r="N788" s="77">
        <v>201895</v>
      </c>
      <c r="O788" s="77">
        <v>0</v>
      </c>
      <c r="P788" s="77">
        <v>19820</v>
      </c>
      <c r="Q788" s="77">
        <v>19820</v>
      </c>
      <c r="R788" s="77">
        <v>0</v>
      </c>
      <c r="S788" s="188">
        <v>55785</v>
      </c>
      <c r="T788" s="188">
        <v>55785</v>
      </c>
      <c r="U788" s="77">
        <v>20272</v>
      </c>
      <c r="V788" s="77">
        <v>11083</v>
      </c>
      <c r="W788" s="77">
        <v>11443</v>
      </c>
      <c r="X788" s="77">
        <v>8829</v>
      </c>
      <c r="Y788" s="77">
        <v>10471</v>
      </c>
      <c r="Z788" s="77">
        <v>1642</v>
      </c>
      <c r="AA788" s="77">
        <v>0</v>
      </c>
      <c r="AB788" s="188">
        <v>4248</v>
      </c>
      <c r="AC788" s="188">
        <v>4248</v>
      </c>
      <c r="AD788" s="188">
        <v>0</v>
      </c>
      <c r="AE788" s="77">
        <v>153280</v>
      </c>
      <c r="AF788" s="77">
        <v>2229</v>
      </c>
      <c r="AG788" s="27">
        <v>0</v>
      </c>
      <c r="AH788" s="27">
        <v>0</v>
      </c>
      <c r="AI788" s="27">
        <v>0</v>
      </c>
      <c r="AJ788" s="27">
        <v>2229</v>
      </c>
      <c r="AK788" s="27">
        <v>0</v>
      </c>
      <c r="AL788" s="27">
        <v>0</v>
      </c>
      <c r="AM788" s="27">
        <f t="shared" si="12"/>
        <v>2229</v>
      </c>
      <c r="AN788" s="27">
        <v>0</v>
      </c>
      <c r="AO788" s="27">
        <v>0</v>
      </c>
      <c r="AP788" s="27">
        <v>28429</v>
      </c>
      <c r="AQ788" s="27">
        <v>28429</v>
      </c>
      <c r="AR788" s="27">
        <v>0</v>
      </c>
      <c r="AS788" s="190">
        <v>655547</v>
      </c>
      <c r="AT788" s="190">
        <v>183274</v>
      </c>
      <c r="AU788" s="190">
        <v>183274</v>
      </c>
    </row>
    <row r="789" spans="1:47" x14ac:dyDescent="0.2">
      <c r="A789" s="96" t="s">
        <v>2084</v>
      </c>
      <c r="B789" t="s">
        <v>2079</v>
      </c>
      <c r="C789" t="s">
        <v>2085</v>
      </c>
      <c r="D789" s="78">
        <v>17203</v>
      </c>
      <c r="E789" s="78">
        <v>0</v>
      </c>
      <c r="F789" s="82">
        <v>0</v>
      </c>
      <c r="G789" s="78">
        <v>275250</v>
      </c>
      <c r="H789" s="78">
        <v>0</v>
      </c>
      <c r="I789" s="78">
        <v>275250</v>
      </c>
      <c r="J789" s="78">
        <v>275250</v>
      </c>
      <c r="K789" s="78">
        <v>0</v>
      </c>
      <c r="L789" s="78">
        <v>379955</v>
      </c>
      <c r="M789" s="78">
        <v>223730</v>
      </c>
      <c r="N789" s="78">
        <v>290000</v>
      </c>
      <c r="O789" s="78">
        <v>89955</v>
      </c>
      <c r="P789" s="78">
        <v>132945</v>
      </c>
      <c r="Q789" s="78">
        <v>42990</v>
      </c>
      <c r="R789" s="78">
        <v>0</v>
      </c>
      <c r="S789" s="187">
        <v>78915</v>
      </c>
      <c r="T789" s="187">
        <v>78915</v>
      </c>
      <c r="U789" s="78">
        <v>39658</v>
      </c>
      <c r="V789" s="78">
        <v>18481</v>
      </c>
      <c r="W789" s="78">
        <v>20000</v>
      </c>
      <c r="X789" s="78">
        <v>19658</v>
      </c>
      <c r="Y789" s="78">
        <v>0</v>
      </c>
      <c r="Z789" s="78">
        <v>3602</v>
      </c>
      <c r="AA789" s="78">
        <v>0</v>
      </c>
      <c r="AB789" s="187">
        <v>13441</v>
      </c>
      <c r="AC789" s="187">
        <v>4285</v>
      </c>
      <c r="AD789" s="187">
        <v>0</v>
      </c>
      <c r="AE789" s="78">
        <v>267500</v>
      </c>
      <c r="AF789" s="78">
        <v>4149</v>
      </c>
      <c r="AG789" s="104">
        <v>0</v>
      </c>
      <c r="AH789" s="104">
        <v>0</v>
      </c>
      <c r="AI789" s="104">
        <v>0</v>
      </c>
      <c r="AJ789" s="104">
        <v>4149</v>
      </c>
      <c r="AK789" s="104">
        <v>0</v>
      </c>
      <c r="AL789" s="104">
        <v>0</v>
      </c>
      <c r="AM789" s="104">
        <f t="shared" si="12"/>
        <v>4149</v>
      </c>
      <c r="AN789" s="104">
        <v>0</v>
      </c>
      <c r="AO789" s="104">
        <v>0</v>
      </c>
      <c r="AP789" s="104">
        <v>46469</v>
      </c>
      <c r="AQ789" s="104">
        <v>46469</v>
      </c>
      <c r="AR789" s="104">
        <v>0</v>
      </c>
      <c r="AS789" s="189">
        <v>1115092</v>
      </c>
      <c r="AT789" s="189">
        <v>379667</v>
      </c>
      <c r="AU789" s="189">
        <v>379667</v>
      </c>
    </row>
    <row r="790" spans="1:47" x14ac:dyDescent="0.2">
      <c r="A790" s="96" t="s">
        <v>2086</v>
      </c>
      <c r="B790" t="s">
        <v>2079</v>
      </c>
      <c r="C790" t="s">
        <v>2087</v>
      </c>
      <c r="D790" s="77">
        <v>17204</v>
      </c>
      <c r="E790" s="77">
        <v>0</v>
      </c>
      <c r="F790" s="77">
        <v>0</v>
      </c>
      <c r="G790" s="77">
        <v>110180</v>
      </c>
      <c r="H790" s="77">
        <v>0</v>
      </c>
      <c r="I790" s="77">
        <v>110180</v>
      </c>
      <c r="J790" s="77">
        <v>110180</v>
      </c>
      <c r="K790" s="77">
        <v>0</v>
      </c>
      <c r="L790" s="77">
        <v>117265</v>
      </c>
      <c r="M790" s="77">
        <v>87660</v>
      </c>
      <c r="N790" s="77">
        <v>117265</v>
      </c>
      <c r="O790" s="77">
        <v>0</v>
      </c>
      <c r="P790" s="77">
        <v>51950</v>
      </c>
      <c r="Q790" s="77">
        <v>51950</v>
      </c>
      <c r="R790" s="77">
        <v>0</v>
      </c>
      <c r="S790" s="77">
        <v>0</v>
      </c>
      <c r="T790" s="77">
        <v>0</v>
      </c>
      <c r="U790" s="77">
        <v>11181</v>
      </c>
      <c r="V790" s="77">
        <v>7275</v>
      </c>
      <c r="W790" s="77">
        <v>1600</v>
      </c>
      <c r="X790" s="77">
        <v>9581</v>
      </c>
      <c r="Y790" s="77">
        <v>5900</v>
      </c>
      <c r="Z790" s="77">
        <v>4303</v>
      </c>
      <c r="AA790" s="77">
        <v>0</v>
      </c>
      <c r="AB790" s="188">
        <v>2800</v>
      </c>
      <c r="AC790" s="77">
        <v>0</v>
      </c>
      <c r="AD790" s="77">
        <v>0</v>
      </c>
      <c r="AE790" s="77">
        <v>141060</v>
      </c>
      <c r="AF790" s="77">
        <v>1749</v>
      </c>
      <c r="AG790" s="27">
        <v>0</v>
      </c>
      <c r="AH790" s="27">
        <v>0</v>
      </c>
      <c r="AI790" s="27">
        <v>0</v>
      </c>
      <c r="AJ790" s="27">
        <v>1749</v>
      </c>
      <c r="AK790" s="27">
        <v>0</v>
      </c>
      <c r="AL790" s="27">
        <v>0</v>
      </c>
      <c r="AM790" s="27">
        <f t="shared" si="12"/>
        <v>1749</v>
      </c>
      <c r="AN790" s="27">
        <v>0</v>
      </c>
      <c r="AO790" s="27">
        <v>0</v>
      </c>
      <c r="AP790" s="27">
        <v>18562</v>
      </c>
      <c r="AQ790" s="27">
        <v>0</v>
      </c>
      <c r="AR790" s="190">
        <v>18562</v>
      </c>
      <c r="AS790" s="190">
        <v>429877</v>
      </c>
      <c r="AT790" s="190">
        <v>104976</v>
      </c>
      <c r="AU790" s="190">
        <v>104976</v>
      </c>
    </row>
    <row r="791" spans="1:47" x14ac:dyDescent="0.2">
      <c r="A791" s="96" t="s">
        <v>2088</v>
      </c>
      <c r="B791" t="s">
        <v>2079</v>
      </c>
      <c r="C791" t="s">
        <v>2089</v>
      </c>
      <c r="D791" s="78">
        <v>17205</v>
      </c>
      <c r="E791" s="78">
        <v>0</v>
      </c>
      <c r="F791" s="82">
        <v>0</v>
      </c>
      <c r="G791" s="78">
        <v>68129</v>
      </c>
      <c r="H791" s="78">
        <v>68129</v>
      </c>
      <c r="I791" s="78">
        <v>0</v>
      </c>
      <c r="J791" s="78">
        <v>0</v>
      </c>
      <c r="K791" s="78">
        <v>0</v>
      </c>
      <c r="L791" s="78">
        <v>62390</v>
      </c>
      <c r="M791" s="78">
        <v>46240</v>
      </c>
      <c r="N791" s="78">
        <v>56700</v>
      </c>
      <c r="O791" s="78">
        <v>5690</v>
      </c>
      <c r="P791" s="78">
        <v>6550</v>
      </c>
      <c r="Q791" s="78">
        <v>7010</v>
      </c>
      <c r="R791" s="78">
        <v>0</v>
      </c>
      <c r="S791" s="187">
        <v>15860</v>
      </c>
      <c r="T791" s="187">
        <v>9710</v>
      </c>
      <c r="U791" s="78">
        <v>5988</v>
      </c>
      <c r="V791" s="78">
        <v>3843</v>
      </c>
      <c r="W791" s="78">
        <v>3000</v>
      </c>
      <c r="X791" s="78">
        <v>2988</v>
      </c>
      <c r="Y791" s="78">
        <v>2800</v>
      </c>
      <c r="Z791" s="78">
        <v>575</v>
      </c>
      <c r="AA791" s="78">
        <v>0</v>
      </c>
      <c r="AB791" s="78">
        <v>0</v>
      </c>
      <c r="AC791" s="78">
        <v>372</v>
      </c>
      <c r="AD791" s="78">
        <v>0</v>
      </c>
      <c r="AE791" s="78">
        <v>53250</v>
      </c>
      <c r="AF791" s="78">
        <v>1269</v>
      </c>
      <c r="AG791" s="104">
        <v>0</v>
      </c>
      <c r="AH791" s="104">
        <v>0</v>
      </c>
      <c r="AI791" s="104">
        <v>0</v>
      </c>
      <c r="AJ791" s="104">
        <v>1269</v>
      </c>
      <c r="AK791" s="104">
        <v>0</v>
      </c>
      <c r="AL791" s="104">
        <v>0</v>
      </c>
      <c r="AM791" s="104">
        <f t="shared" si="12"/>
        <v>1269</v>
      </c>
      <c r="AN791" s="104">
        <v>0</v>
      </c>
      <c r="AO791" s="104">
        <v>0</v>
      </c>
      <c r="AP791" s="104">
        <v>11472</v>
      </c>
      <c r="AQ791" s="104">
        <v>0</v>
      </c>
      <c r="AR791" s="189">
        <v>11472</v>
      </c>
      <c r="AS791" s="189">
        <v>260146</v>
      </c>
      <c r="AT791" s="189">
        <v>56798</v>
      </c>
      <c r="AU791" s="189">
        <v>56798</v>
      </c>
    </row>
    <row r="792" spans="1:47" x14ac:dyDescent="0.2">
      <c r="A792" s="96" t="s">
        <v>2090</v>
      </c>
      <c r="B792" t="s">
        <v>2079</v>
      </c>
      <c r="C792" t="s">
        <v>2091</v>
      </c>
      <c r="D792" s="77">
        <v>17206</v>
      </c>
      <c r="E792" s="77">
        <v>0</v>
      </c>
      <c r="F792" s="77">
        <v>0</v>
      </c>
      <c r="G792" s="77">
        <v>185736</v>
      </c>
      <c r="H792" s="77">
        <v>30000</v>
      </c>
      <c r="I792" s="77">
        <v>155736</v>
      </c>
      <c r="J792" s="77">
        <v>155736</v>
      </c>
      <c r="K792" s="77">
        <v>0</v>
      </c>
      <c r="L792" s="77">
        <v>277495</v>
      </c>
      <c r="M792" s="77">
        <v>187750</v>
      </c>
      <c r="N792" s="77">
        <v>254000</v>
      </c>
      <c r="O792" s="77">
        <v>23495</v>
      </c>
      <c r="P792" s="77">
        <v>51125</v>
      </c>
      <c r="Q792" s="77">
        <v>27630</v>
      </c>
      <c r="R792" s="77">
        <v>0</v>
      </c>
      <c r="S792" s="188">
        <v>89275</v>
      </c>
      <c r="T792" s="188">
        <v>89275</v>
      </c>
      <c r="U792" s="77">
        <v>27635</v>
      </c>
      <c r="V792" s="77">
        <v>15521</v>
      </c>
      <c r="W792" s="77">
        <v>11800</v>
      </c>
      <c r="X792" s="77">
        <v>15835</v>
      </c>
      <c r="Y792" s="77">
        <v>16000</v>
      </c>
      <c r="Z792" s="77">
        <v>2317</v>
      </c>
      <c r="AA792" s="77">
        <v>0</v>
      </c>
      <c r="AB792" s="188">
        <v>4267</v>
      </c>
      <c r="AC792" s="188">
        <v>5916</v>
      </c>
      <c r="AD792" s="188">
        <v>0</v>
      </c>
      <c r="AE792" s="77">
        <v>217050</v>
      </c>
      <c r="AF792" s="77">
        <v>2949</v>
      </c>
      <c r="AG792" s="27">
        <v>0</v>
      </c>
      <c r="AH792" s="27">
        <v>0</v>
      </c>
      <c r="AI792" s="27">
        <v>0</v>
      </c>
      <c r="AJ792" s="27">
        <v>2949</v>
      </c>
      <c r="AK792" s="27">
        <v>0</v>
      </c>
      <c r="AL792" s="27">
        <v>0</v>
      </c>
      <c r="AM792" s="27">
        <f t="shared" si="12"/>
        <v>2949</v>
      </c>
      <c r="AN792" s="27">
        <v>0</v>
      </c>
      <c r="AO792" s="27">
        <v>0</v>
      </c>
      <c r="AP792" s="27">
        <v>31311</v>
      </c>
      <c r="AQ792" s="27">
        <v>31311</v>
      </c>
      <c r="AR792" s="27">
        <v>0</v>
      </c>
      <c r="AS792" s="190">
        <v>737557</v>
      </c>
      <c r="AT792" s="190">
        <v>231697</v>
      </c>
      <c r="AU792" s="190">
        <v>231697</v>
      </c>
    </row>
    <row r="793" spans="1:47" x14ac:dyDescent="0.2">
      <c r="A793" s="96" t="s">
        <v>2092</v>
      </c>
      <c r="B793" t="s">
        <v>2079</v>
      </c>
      <c r="C793" t="s">
        <v>2093</v>
      </c>
      <c r="D793" s="78">
        <v>17207</v>
      </c>
      <c r="E793" s="78">
        <v>0</v>
      </c>
      <c r="F793" s="82">
        <v>0</v>
      </c>
      <c r="G793" s="78">
        <v>75387</v>
      </c>
      <c r="H793" s="78">
        <v>75387</v>
      </c>
      <c r="I793" s="78">
        <v>0</v>
      </c>
      <c r="J793" s="78">
        <v>0</v>
      </c>
      <c r="K793" s="78">
        <v>0</v>
      </c>
      <c r="L793" s="78">
        <v>76300</v>
      </c>
      <c r="M793" s="78">
        <v>48620</v>
      </c>
      <c r="N793" s="78">
        <v>68000</v>
      </c>
      <c r="O793" s="78">
        <v>8300</v>
      </c>
      <c r="P793" s="78">
        <v>19310</v>
      </c>
      <c r="Q793" s="78">
        <v>11010</v>
      </c>
      <c r="R793" s="78">
        <v>0</v>
      </c>
      <c r="S793" s="187">
        <v>23830</v>
      </c>
      <c r="T793" s="187">
        <v>23830</v>
      </c>
      <c r="U793" s="78">
        <v>7745</v>
      </c>
      <c r="V793" s="78">
        <v>4028</v>
      </c>
      <c r="W793" s="78">
        <v>1500</v>
      </c>
      <c r="X793" s="78">
        <v>6245</v>
      </c>
      <c r="Y793" s="78">
        <v>4500</v>
      </c>
      <c r="Z793" s="78">
        <v>928</v>
      </c>
      <c r="AA793" s="78">
        <v>0</v>
      </c>
      <c r="AB793" s="78">
        <v>0</v>
      </c>
      <c r="AC793" s="187">
        <v>2002</v>
      </c>
      <c r="AD793" s="187">
        <v>0</v>
      </c>
      <c r="AE793" s="78">
        <v>60630</v>
      </c>
      <c r="AF793" s="78">
        <v>1509</v>
      </c>
      <c r="AG793" s="104">
        <v>0</v>
      </c>
      <c r="AH793" s="104">
        <v>0</v>
      </c>
      <c r="AI793" s="104">
        <v>0</v>
      </c>
      <c r="AJ793" s="104">
        <v>1509</v>
      </c>
      <c r="AK793" s="104">
        <v>0</v>
      </c>
      <c r="AL793" s="104">
        <v>0</v>
      </c>
      <c r="AM793" s="104">
        <f t="shared" si="12"/>
        <v>1509</v>
      </c>
      <c r="AN793" s="104">
        <v>0</v>
      </c>
      <c r="AO793" s="104">
        <v>0</v>
      </c>
      <c r="AP793" s="104">
        <v>12673</v>
      </c>
      <c r="AQ793" s="104">
        <v>0</v>
      </c>
      <c r="AR793" s="189">
        <v>12673</v>
      </c>
      <c r="AS793" s="189">
        <v>293074</v>
      </c>
      <c r="AT793" s="189">
        <v>80103</v>
      </c>
      <c r="AU793" s="189">
        <v>80103</v>
      </c>
    </row>
    <row r="794" spans="1:47" x14ac:dyDescent="0.2">
      <c r="A794" s="96" t="s">
        <v>2094</v>
      </c>
      <c r="B794" t="s">
        <v>2079</v>
      </c>
      <c r="C794" t="s">
        <v>2095</v>
      </c>
      <c r="D794" s="77">
        <v>17209</v>
      </c>
      <c r="E794" s="77">
        <v>0</v>
      </c>
      <c r="F794" s="77">
        <v>0</v>
      </c>
      <c r="G794" s="77">
        <v>111245</v>
      </c>
      <c r="H794" s="77">
        <v>111245</v>
      </c>
      <c r="I794" s="77">
        <v>0</v>
      </c>
      <c r="J794" s="77">
        <v>0</v>
      </c>
      <c r="K794" s="77">
        <v>0</v>
      </c>
      <c r="L794" s="77">
        <v>111800</v>
      </c>
      <c r="M794" s="77">
        <v>60980</v>
      </c>
      <c r="N794" s="77">
        <v>77510</v>
      </c>
      <c r="O794" s="77">
        <v>34290</v>
      </c>
      <c r="P794" s="77">
        <v>52490</v>
      </c>
      <c r="Q794" s="77">
        <v>18200</v>
      </c>
      <c r="R794" s="77">
        <v>0</v>
      </c>
      <c r="S794" s="188">
        <v>50420</v>
      </c>
      <c r="T794" s="188">
        <v>50420</v>
      </c>
      <c r="U794" s="77">
        <v>11955</v>
      </c>
      <c r="V794" s="77">
        <v>5073</v>
      </c>
      <c r="W794" s="77">
        <v>3400</v>
      </c>
      <c r="X794" s="77">
        <v>8555</v>
      </c>
      <c r="Y794" s="77">
        <v>5117</v>
      </c>
      <c r="Z794" s="77">
        <v>1490</v>
      </c>
      <c r="AA794" s="77">
        <v>0</v>
      </c>
      <c r="AB794" s="77">
        <v>0</v>
      </c>
      <c r="AC794" s="77">
        <v>0</v>
      </c>
      <c r="AD794" s="77">
        <v>0</v>
      </c>
      <c r="AE794" s="77">
        <v>79240</v>
      </c>
      <c r="AF794" s="77">
        <v>1989</v>
      </c>
      <c r="AG794" s="27">
        <v>0</v>
      </c>
      <c r="AH794" s="27">
        <v>0</v>
      </c>
      <c r="AI794" s="27">
        <v>0</v>
      </c>
      <c r="AJ794" s="27">
        <v>1989</v>
      </c>
      <c r="AK794" s="27">
        <v>0</v>
      </c>
      <c r="AL794" s="27">
        <v>0</v>
      </c>
      <c r="AM794" s="27">
        <f t="shared" si="12"/>
        <v>1989</v>
      </c>
      <c r="AN794" s="27">
        <v>0</v>
      </c>
      <c r="AO794" s="27">
        <v>0</v>
      </c>
      <c r="AP794" s="27">
        <v>18798</v>
      </c>
      <c r="AQ794" s="27">
        <v>0</v>
      </c>
      <c r="AR794" s="190">
        <v>18798</v>
      </c>
      <c r="AS794" s="190">
        <v>437605</v>
      </c>
      <c r="AT794" s="190">
        <v>140359</v>
      </c>
      <c r="AU794" s="190">
        <v>140359</v>
      </c>
    </row>
    <row r="795" spans="1:47" x14ac:dyDescent="0.2">
      <c r="A795" s="96" t="s">
        <v>2096</v>
      </c>
      <c r="B795" t="s">
        <v>2079</v>
      </c>
      <c r="C795" t="s">
        <v>2097</v>
      </c>
      <c r="D795" s="78">
        <v>17210</v>
      </c>
      <c r="E795" s="78">
        <v>0</v>
      </c>
      <c r="F795" s="82">
        <v>0</v>
      </c>
      <c r="G795" s="78">
        <v>262256</v>
      </c>
      <c r="H795" s="78">
        <v>262256</v>
      </c>
      <c r="I795" s="78">
        <v>0</v>
      </c>
      <c r="J795" s="78">
        <v>0</v>
      </c>
      <c r="K795" s="78">
        <v>0</v>
      </c>
      <c r="L795" s="78">
        <v>352835</v>
      </c>
      <c r="M795" s="78">
        <v>190590</v>
      </c>
      <c r="N795" s="78">
        <v>322000</v>
      </c>
      <c r="O795" s="78">
        <v>30835</v>
      </c>
      <c r="P795" s="78">
        <v>77985</v>
      </c>
      <c r="Q795" s="78">
        <v>47150</v>
      </c>
      <c r="R795" s="78">
        <v>0</v>
      </c>
      <c r="S795" s="187">
        <v>158075</v>
      </c>
      <c r="T795" s="187">
        <v>158075</v>
      </c>
      <c r="U795" s="78">
        <v>37851</v>
      </c>
      <c r="V795" s="78">
        <v>15858</v>
      </c>
      <c r="W795" s="78">
        <v>13000</v>
      </c>
      <c r="X795" s="78">
        <v>24851</v>
      </c>
      <c r="Y795" s="78">
        <v>13225</v>
      </c>
      <c r="Z795" s="78">
        <v>3860</v>
      </c>
      <c r="AA795" s="78">
        <v>0</v>
      </c>
      <c r="AB795" s="187">
        <v>10775</v>
      </c>
      <c r="AC795" s="187">
        <v>11334</v>
      </c>
      <c r="AD795" s="187">
        <v>0</v>
      </c>
      <c r="AE795" s="78">
        <v>238060</v>
      </c>
      <c r="AF795" s="78">
        <v>4149</v>
      </c>
      <c r="AG795" s="104">
        <v>0</v>
      </c>
      <c r="AH795" s="104">
        <v>0</v>
      </c>
      <c r="AI795" s="104">
        <v>0</v>
      </c>
      <c r="AJ795" s="104">
        <v>4149</v>
      </c>
      <c r="AK795" s="104">
        <v>0</v>
      </c>
      <c r="AL795" s="104">
        <v>0</v>
      </c>
      <c r="AM795" s="104">
        <f t="shared" si="12"/>
        <v>4149</v>
      </c>
      <c r="AN795" s="104">
        <v>0</v>
      </c>
      <c r="AO795" s="104">
        <v>0</v>
      </c>
      <c r="AP795" s="104">
        <v>44455</v>
      </c>
      <c r="AQ795" s="104">
        <v>0</v>
      </c>
      <c r="AR795" s="189">
        <v>44455</v>
      </c>
      <c r="AS795" s="189">
        <v>1080116</v>
      </c>
      <c r="AT795" s="189">
        <v>392520</v>
      </c>
      <c r="AU795" s="189">
        <v>392520</v>
      </c>
    </row>
    <row r="796" spans="1:47" x14ac:dyDescent="0.2">
      <c r="A796" s="96" t="s">
        <v>2098</v>
      </c>
      <c r="B796" t="s">
        <v>2079</v>
      </c>
      <c r="C796" t="s">
        <v>2099</v>
      </c>
      <c r="D796" s="77">
        <v>17211</v>
      </c>
      <c r="E796" s="77">
        <v>0</v>
      </c>
      <c r="F796" s="77">
        <v>0</v>
      </c>
      <c r="G796" s="77">
        <v>117595</v>
      </c>
      <c r="H796" s="77">
        <v>62595</v>
      </c>
      <c r="I796" s="77">
        <v>55000</v>
      </c>
      <c r="J796" s="77">
        <v>0</v>
      </c>
      <c r="K796" s="188">
        <v>55000</v>
      </c>
      <c r="L796" s="77">
        <v>159410</v>
      </c>
      <c r="M796" s="77">
        <v>87470</v>
      </c>
      <c r="N796" s="77">
        <v>111300</v>
      </c>
      <c r="O796" s="77">
        <v>48110</v>
      </c>
      <c r="P796" s="77">
        <v>67200</v>
      </c>
      <c r="Q796" s="77">
        <v>19090</v>
      </c>
      <c r="R796" s="77">
        <v>0</v>
      </c>
      <c r="S796" s="188">
        <v>78330</v>
      </c>
      <c r="T796" s="188">
        <v>78330</v>
      </c>
      <c r="U796" s="77">
        <v>16993</v>
      </c>
      <c r="V796" s="77">
        <v>7228</v>
      </c>
      <c r="W796" s="77">
        <v>4700</v>
      </c>
      <c r="X796" s="77">
        <v>12293</v>
      </c>
      <c r="Y796" s="77">
        <v>13890</v>
      </c>
      <c r="Z796" s="77">
        <v>1597</v>
      </c>
      <c r="AA796" s="77">
        <v>0</v>
      </c>
      <c r="AB796" s="188">
        <v>4203</v>
      </c>
      <c r="AC796" s="188">
        <v>5269</v>
      </c>
      <c r="AD796" s="188">
        <v>0</v>
      </c>
      <c r="AE796" s="77">
        <v>107270</v>
      </c>
      <c r="AF796" s="77">
        <v>2469</v>
      </c>
      <c r="AG796" s="27">
        <v>0</v>
      </c>
      <c r="AH796" s="27">
        <v>0</v>
      </c>
      <c r="AI796" s="27">
        <v>0</v>
      </c>
      <c r="AJ796" s="27">
        <v>2469</v>
      </c>
      <c r="AK796" s="27">
        <v>0</v>
      </c>
      <c r="AL796" s="27">
        <v>0</v>
      </c>
      <c r="AM796" s="27">
        <f t="shared" si="12"/>
        <v>2469</v>
      </c>
      <c r="AN796" s="27">
        <v>0</v>
      </c>
      <c r="AO796" s="27">
        <v>0</v>
      </c>
      <c r="AP796" s="27">
        <v>19924</v>
      </c>
      <c r="AQ796" s="27">
        <v>0</v>
      </c>
      <c r="AR796" s="190">
        <v>19924</v>
      </c>
      <c r="AS796" s="190">
        <v>474249</v>
      </c>
      <c r="AT796" s="190">
        <v>160435</v>
      </c>
      <c r="AU796" s="190">
        <v>160435</v>
      </c>
    </row>
    <row r="797" spans="1:47" x14ac:dyDescent="0.2">
      <c r="A797" s="96" t="s">
        <v>2100</v>
      </c>
      <c r="B797" t="s">
        <v>2079</v>
      </c>
      <c r="C797" t="s">
        <v>2101</v>
      </c>
      <c r="D797" s="78">
        <v>17212</v>
      </c>
      <c r="E797" s="78">
        <v>0</v>
      </c>
      <c r="F797" s="82">
        <v>0</v>
      </c>
      <c r="G797" s="78">
        <v>118037</v>
      </c>
      <c r="H797" s="78">
        <v>118037</v>
      </c>
      <c r="I797" s="78">
        <v>0</v>
      </c>
      <c r="J797" s="78">
        <v>0</v>
      </c>
      <c r="K797" s="78">
        <v>0</v>
      </c>
      <c r="L797" s="78">
        <v>191425</v>
      </c>
      <c r="M797" s="78">
        <v>109970</v>
      </c>
      <c r="N797" s="78">
        <v>144000</v>
      </c>
      <c r="O797" s="78">
        <v>47425</v>
      </c>
      <c r="P797" s="78">
        <v>65605</v>
      </c>
      <c r="Q797" s="78">
        <v>18180</v>
      </c>
      <c r="R797" s="78">
        <v>0</v>
      </c>
      <c r="S797" s="187">
        <v>68915</v>
      </c>
      <c r="T797" s="187">
        <v>68915</v>
      </c>
      <c r="U797" s="78">
        <v>20079</v>
      </c>
      <c r="V797" s="78">
        <v>9081</v>
      </c>
      <c r="W797" s="78">
        <v>5262</v>
      </c>
      <c r="X797" s="78">
        <v>14817</v>
      </c>
      <c r="Y797" s="78">
        <v>16122</v>
      </c>
      <c r="Z797" s="78">
        <v>1537</v>
      </c>
      <c r="AA797" s="78">
        <v>0</v>
      </c>
      <c r="AB797" s="78">
        <v>0</v>
      </c>
      <c r="AC797" s="187">
        <v>4427</v>
      </c>
      <c r="AD797" s="187">
        <v>0</v>
      </c>
      <c r="AE797" s="78">
        <v>128360</v>
      </c>
      <c r="AF797" s="78">
        <v>2469</v>
      </c>
      <c r="AG797" s="104">
        <v>0</v>
      </c>
      <c r="AH797" s="104">
        <v>0</v>
      </c>
      <c r="AI797" s="104">
        <v>0</v>
      </c>
      <c r="AJ797" s="104">
        <v>2469</v>
      </c>
      <c r="AK797" s="104">
        <v>0</v>
      </c>
      <c r="AL797" s="104">
        <v>0</v>
      </c>
      <c r="AM797" s="104">
        <f t="shared" si="12"/>
        <v>2469</v>
      </c>
      <c r="AN797" s="104">
        <v>0</v>
      </c>
      <c r="AO797" s="104">
        <v>0</v>
      </c>
      <c r="AP797" s="104">
        <v>20016</v>
      </c>
      <c r="AQ797" s="104">
        <v>0</v>
      </c>
      <c r="AR797" s="189">
        <v>20016</v>
      </c>
      <c r="AS797" s="189">
        <v>492237</v>
      </c>
      <c r="AT797" s="189">
        <v>194306</v>
      </c>
      <c r="AU797" s="189">
        <v>194306</v>
      </c>
    </row>
    <row r="798" spans="1:47" x14ac:dyDescent="0.2">
      <c r="A798" s="96" t="s">
        <v>2102</v>
      </c>
      <c r="B798" t="s">
        <v>2079</v>
      </c>
      <c r="C798" t="s">
        <v>2103</v>
      </c>
      <c r="D798" s="77">
        <v>17324</v>
      </c>
      <c r="E798" s="77">
        <v>0</v>
      </c>
      <c r="F798" s="77">
        <v>0</v>
      </c>
      <c r="G798" s="77">
        <v>20829</v>
      </c>
      <c r="H798" s="77">
        <v>20829</v>
      </c>
      <c r="I798" s="77">
        <v>0</v>
      </c>
      <c r="J798" s="77">
        <v>0</v>
      </c>
      <c r="K798" s="77">
        <v>0</v>
      </c>
      <c r="L798" s="77">
        <v>14115</v>
      </c>
      <c r="M798" s="77">
        <v>5140</v>
      </c>
      <c r="N798" s="77">
        <v>8000</v>
      </c>
      <c r="O798" s="77">
        <v>6115</v>
      </c>
      <c r="P798" s="77">
        <v>8045</v>
      </c>
      <c r="Q798" s="77">
        <v>1930</v>
      </c>
      <c r="R798" s="77">
        <v>0</v>
      </c>
      <c r="S798" s="188">
        <v>10735</v>
      </c>
      <c r="T798" s="188">
        <v>10735</v>
      </c>
      <c r="U798" s="77">
        <v>1638</v>
      </c>
      <c r="V798" s="77">
        <v>423</v>
      </c>
      <c r="W798" s="77">
        <v>120</v>
      </c>
      <c r="X798" s="77">
        <v>1518</v>
      </c>
      <c r="Y798" s="77">
        <v>360</v>
      </c>
      <c r="Z798" s="77">
        <v>168</v>
      </c>
      <c r="AA798" s="77">
        <v>0</v>
      </c>
      <c r="AB798" s="77">
        <v>0</v>
      </c>
      <c r="AC798" s="77">
        <v>609</v>
      </c>
      <c r="AD798" s="77">
        <v>0</v>
      </c>
      <c r="AE798" s="77">
        <v>7070</v>
      </c>
      <c r="AF798" s="77">
        <v>789</v>
      </c>
      <c r="AG798" s="27">
        <v>0</v>
      </c>
      <c r="AH798" s="27">
        <v>0</v>
      </c>
      <c r="AI798" s="27">
        <v>0</v>
      </c>
      <c r="AJ798" s="27">
        <v>789</v>
      </c>
      <c r="AK798" s="27">
        <v>0</v>
      </c>
      <c r="AL798" s="27">
        <v>0</v>
      </c>
      <c r="AM798" s="27">
        <f t="shared" si="12"/>
        <v>789</v>
      </c>
      <c r="AN798" s="27">
        <v>0</v>
      </c>
      <c r="AO798" s="27">
        <v>0</v>
      </c>
      <c r="AP798" s="27">
        <v>3536</v>
      </c>
      <c r="AQ798" s="27">
        <v>0</v>
      </c>
      <c r="AR798" s="190">
        <v>3536</v>
      </c>
      <c r="AS798" s="190">
        <v>81932</v>
      </c>
      <c r="AT798" s="190">
        <v>19444</v>
      </c>
      <c r="AU798" s="190">
        <v>19444</v>
      </c>
    </row>
    <row r="799" spans="1:47" x14ac:dyDescent="0.2">
      <c r="A799" s="96" t="s">
        <v>2104</v>
      </c>
      <c r="B799" t="s">
        <v>2079</v>
      </c>
      <c r="C799" t="s">
        <v>2105</v>
      </c>
      <c r="D799" s="78">
        <v>17361</v>
      </c>
      <c r="E799" s="78">
        <v>0</v>
      </c>
      <c r="F799" s="82">
        <v>0</v>
      </c>
      <c r="G799" s="78">
        <v>97062</v>
      </c>
      <c r="H799" s="78">
        <v>87062</v>
      </c>
      <c r="I799" s="78">
        <v>10000</v>
      </c>
      <c r="J799" s="78">
        <v>10000</v>
      </c>
      <c r="K799" s="78">
        <v>0</v>
      </c>
      <c r="L799" s="78">
        <v>116320</v>
      </c>
      <c r="M799" s="78">
        <v>61440</v>
      </c>
      <c r="N799" s="78">
        <v>83600</v>
      </c>
      <c r="O799" s="78">
        <v>32720</v>
      </c>
      <c r="P799" s="78">
        <v>46870</v>
      </c>
      <c r="Q799" s="78">
        <v>14150</v>
      </c>
      <c r="R799" s="78">
        <v>0</v>
      </c>
      <c r="S799" s="187">
        <v>63560</v>
      </c>
      <c r="T799" s="187">
        <v>63560</v>
      </c>
      <c r="U799" s="78">
        <v>12537</v>
      </c>
      <c r="V799" s="78">
        <v>5088</v>
      </c>
      <c r="W799" s="78">
        <v>3128</v>
      </c>
      <c r="X799" s="78">
        <v>9409</v>
      </c>
      <c r="Y799" s="78">
        <v>10599</v>
      </c>
      <c r="Z799" s="78">
        <v>1190</v>
      </c>
      <c r="AA799" s="78">
        <v>0</v>
      </c>
      <c r="AB799" s="187">
        <v>3051</v>
      </c>
      <c r="AC799" s="187">
        <v>4050</v>
      </c>
      <c r="AD799" s="187">
        <v>0</v>
      </c>
      <c r="AE799" s="78">
        <v>76170</v>
      </c>
      <c r="AF799" s="78">
        <v>1749</v>
      </c>
      <c r="AG799" s="104">
        <v>0</v>
      </c>
      <c r="AH799" s="104">
        <v>0</v>
      </c>
      <c r="AI799" s="104">
        <v>0</v>
      </c>
      <c r="AJ799" s="104">
        <v>1749</v>
      </c>
      <c r="AK799" s="104">
        <v>0</v>
      </c>
      <c r="AL799" s="104">
        <v>0</v>
      </c>
      <c r="AM799" s="104">
        <f t="shared" si="12"/>
        <v>1749</v>
      </c>
      <c r="AN799" s="104">
        <v>0</v>
      </c>
      <c r="AO799" s="104">
        <v>0</v>
      </c>
      <c r="AP799" s="104">
        <v>16415</v>
      </c>
      <c r="AQ799" s="104">
        <v>16415</v>
      </c>
      <c r="AR799" s="104">
        <v>0</v>
      </c>
      <c r="AS799" s="189">
        <v>397434</v>
      </c>
      <c r="AT799" s="189">
        <v>138042</v>
      </c>
      <c r="AU799" s="189">
        <v>127700</v>
      </c>
    </row>
    <row r="800" spans="1:47" x14ac:dyDescent="0.2">
      <c r="A800" s="96" t="s">
        <v>2106</v>
      </c>
      <c r="B800" t="s">
        <v>2079</v>
      </c>
      <c r="C800" t="s">
        <v>2107</v>
      </c>
      <c r="D800" s="77">
        <v>17365</v>
      </c>
      <c r="E800" s="77">
        <v>0</v>
      </c>
      <c r="F800" s="77">
        <v>0</v>
      </c>
      <c r="G800" s="77">
        <v>76349</v>
      </c>
      <c r="H800" s="77">
        <v>76349</v>
      </c>
      <c r="I800" s="77">
        <v>0</v>
      </c>
      <c r="J800" s="77">
        <v>0</v>
      </c>
      <c r="K800" s="77">
        <v>0</v>
      </c>
      <c r="L800" s="77">
        <v>94615</v>
      </c>
      <c r="M800" s="77">
        <v>57050</v>
      </c>
      <c r="N800" s="77">
        <v>80000</v>
      </c>
      <c r="O800" s="77">
        <v>14615</v>
      </c>
      <c r="P800" s="77">
        <v>25125</v>
      </c>
      <c r="Q800" s="77">
        <v>10510</v>
      </c>
      <c r="R800" s="77">
        <v>0</v>
      </c>
      <c r="S800" s="188">
        <v>39315</v>
      </c>
      <c r="T800" s="188">
        <v>39315</v>
      </c>
      <c r="U800" s="77">
        <v>9765</v>
      </c>
      <c r="V800" s="77">
        <v>4698</v>
      </c>
      <c r="W800" s="77">
        <v>3000</v>
      </c>
      <c r="X800" s="77">
        <v>6765</v>
      </c>
      <c r="Y800" s="77">
        <v>7667</v>
      </c>
      <c r="Z800" s="77">
        <v>902</v>
      </c>
      <c r="AA800" s="77">
        <v>0</v>
      </c>
      <c r="AB800" s="188">
        <v>2497</v>
      </c>
      <c r="AC800" s="188">
        <v>2497</v>
      </c>
      <c r="AD800" s="188">
        <v>0</v>
      </c>
      <c r="AE800" s="77">
        <v>68600</v>
      </c>
      <c r="AF800" s="77">
        <v>1509</v>
      </c>
      <c r="AG800" s="27">
        <v>0</v>
      </c>
      <c r="AH800" s="27">
        <v>0</v>
      </c>
      <c r="AI800" s="27">
        <v>0</v>
      </c>
      <c r="AJ800" s="27">
        <v>1509</v>
      </c>
      <c r="AK800" s="27">
        <v>0</v>
      </c>
      <c r="AL800" s="27">
        <v>0</v>
      </c>
      <c r="AM800" s="27">
        <f t="shared" si="12"/>
        <v>1509</v>
      </c>
      <c r="AN800" s="27">
        <v>0</v>
      </c>
      <c r="AO800" s="27">
        <v>0</v>
      </c>
      <c r="AP800" s="27">
        <v>12896</v>
      </c>
      <c r="AQ800" s="27">
        <v>12896</v>
      </c>
      <c r="AR800" s="27">
        <v>0</v>
      </c>
      <c r="AS800" s="190">
        <v>308136</v>
      </c>
      <c r="AT800" s="190">
        <v>102533</v>
      </c>
      <c r="AU800" s="190">
        <v>102533</v>
      </c>
    </row>
    <row r="801" spans="1:47" x14ac:dyDescent="0.2">
      <c r="A801" s="96" t="s">
        <v>2108</v>
      </c>
      <c r="B801" t="s">
        <v>2079</v>
      </c>
      <c r="C801" t="s">
        <v>2109</v>
      </c>
      <c r="D801" s="78">
        <v>17384</v>
      </c>
      <c r="E801" s="78">
        <v>0</v>
      </c>
      <c r="F801" s="82">
        <v>0</v>
      </c>
      <c r="G801" s="78">
        <v>60993</v>
      </c>
      <c r="H801" s="78">
        <v>60993</v>
      </c>
      <c r="I801" s="78">
        <v>0</v>
      </c>
      <c r="J801" s="78">
        <v>0</v>
      </c>
      <c r="K801" s="78">
        <v>0</v>
      </c>
      <c r="L801" s="78">
        <v>75810</v>
      </c>
      <c r="M801" s="78">
        <v>50820</v>
      </c>
      <c r="N801" s="78">
        <v>75810</v>
      </c>
      <c r="O801" s="78">
        <v>0</v>
      </c>
      <c r="P801" s="78">
        <v>0</v>
      </c>
      <c r="Q801" s="78">
        <v>11050</v>
      </c>
      <c r="R801" s="78">
        <v>0</v>
      </c>
      <c r="S801" s="78">
        <v>0</v>
      </c>
      <c r="T801" s="78">
        <v>0</v>
      </c>
      <c r="U801" s="78">
        <v>7576</v>
      </c>
      <c r="V801" s="78">
        <v>4225</v>
      </c>
      <c r="W801" s="78">
        <v>7576</v>
      </c>
      <c r="X801" s="78">
        <v>0</v>
      </c>
      <c r="Y801" s="78">
        <v>0</v>
      </c>
      <c r="Z801" s="78">
        <v>923</v>
      </c>
      <c r="AA801" s="78">
        <v>0</v>
      </c>
      <c r="AB801" s="78">
        <v>0</v>
      </c>
      <c r="AC801" s="78">
        <v>0</v>
      </c>
      <c r="AD801" s="78">
        <v>0</v>
      </c>
      <c r="AE801" s="78">
        <v>61870</v>
      </c>
      <c r="AF801" s="78">
        <v>1509</v>
      </c>
      <c r="AG801" s="104">
        <v>0</v>
      </c>
      <c r="AH801" s="104">
        <v>0</v>
      </c>
      <c r="AI801" s="104">
        <v>0</v>
      </c>
      <c r="AJ801" s="104">
        <v>1509</v>
      </c>
      <c r="AK801" s="104">
        <v>0</v>
      </c>
      <c r="AL801" s="104">
        <v>0</v>
      </c>
      <c r="AM801" s="104">
        <f t="shared" si="12"/>
        <v>1509</v>
      </c>
      <c r="AN801" s="104">
        <v>0</v>
      </c>
      <c r="AO801" s="104">
        <v>0</v>
      </c>
      <c r="AP801" s="104">
        <v>10352</v>
      </c>
      <c r="AQ801" s="104">
        <v>10352</v>
      </c>
      <c r="AR801" s="104">
        <v>0</v>
      </c>
      <c r="AS801" s="189">
        <v>240014</v>
      </c>
      <c r="AT801" s="189">
        <v>60683</v>
      </c>
      <c r="AU801" s="189">
        <v>60683</v>
      </c>
    </row>
    <row r="802" spans="1:47" x14ac:dyDescent="0.2">
      <c r="A802" s="96" t="s">
        <v>2110</v>
      </c>
      <c r="B802" t="s">
        <v>2079</v>
      </c>
      <c r="C802" t="s">
        <v>2111</v>
      </c>
      <c r="D802" s="77">
        <v>17386</v>
      </c>
      <c r="E802" s="77">
        <v>0</v>
      </c>
      <c r="F802" s="77">
        <v>0</v>
      </c>
      <c r="G802" s="77">
        <v>46336</v>
      </c>
      <c r="H802" s="77">
        <v>0</v>
      </c>
      <c r="I802" s="77">
        <v>46336</v>
      </c>
      <c r="J802" s="77">
        <v>46336</v>
      </c>
      <c r="K802" s="77">
        <v>0</v>
      </c>
      <c r="L802" s="77">
        <v>46120</v>
      </c>
      <c r="M802" s="77">
        <v>29520</v>
      </c>
      <c r="N802" s="77">
        <v>41880</v>
      </c>
      <c r="O802" s="77">
        <v>4240</v>
      </c>
      <c r="P802" s="77">
        <v>10710</v>
      </c>
      <c r="Q802" s="77">
        <v>6470</v>
      </c>
      <c r="R802" s="77">
        <v>0</v>
      </c>
      <c r="S802" s="188">
        <v>8780</v>
      </c>
      <c r="T802" s="188">
        <v>8780</v>
      </c>
      <c r="U802" s="77">
        <v>4674</v>
      </c>
      <c r="V802" s="77">
        <v>2445</v>
      </c>
      <c r="W802" s="77">
        <v>1073</v>
      </c>
      <c r="X802" s="77">
        <v>3601</v>
      </c>
      <c r="Y802" s="77">
        <v>2182</v>
      </c>
      <c r="Z802" s="77">
        <v>553</v>
      </c>
      <c r="AA802" s="77">
        <v>0</v>
      </c>
      <c r="AB802" s="188">
        <v>2521</v>
      </c>
      <c r="AC802" s="77">
        <v>549</v>
      </c>
      <c r="AD802" s="77">
        <v>0</v>
      </c>
      <c r="AE802" s="77">
        <v>36160</v>
      </c>
      <c r="AF802" s="77">
        <v>1029</v>
      </c>
      <c r="AG802" s="27">
        <v>0</v>
      </c>
      <c r="AH802" s="27">
        <v>0</v>
      </c>
      <c r="AI802" s="27">
        <v>0</v>
      </c>
      <c r="AJ802" s="27">
        <v>1029</v>
      </c>
      <c r="AK802" s="27">
        <v>0</v>
      </c>
      <c r="AL802" s="27">
        <v>0</v>
      </c>
      <c r="AM802" s="27">
        <f t="shared" si="12"/>
        <v>1029</v>
      </c>
      <c r="AN802" s="27">
        <v>0</v>
      </c>
      <c r="AO802" s="27">
        <v>0</v>
      </c>
      <c r="AP802" s="27">
        <v>7829</v>
      </c>
      <c r="AQ802" s="27">
        <v>7829</v>
      </c>
      <c r="AR802" s="27">
        <v>0</v>
      </c>
      <c r="AS802" s="190">
        <v>177345</v>
      </c>
      <c r="AT802" s="190">
        <v>43798</v>
      </c>
      <c r="AU802" s="190">
        <v>43798</v>
      </c>
    </row>
    <row r="803" spans="1:47" x14ac:dyDescent="0.2">
      <c r="A803" s="96" t="s">
        <v>2112</v>
      </c>
      <c r="B803" t="s">
        <v>2079</v>
      </c>
      <c r="C803" t="s">
        <v>2113</v>
      </c>
      <c r="D803" s="78">
        <v>17407</v>
      </c>
      <c r="E803" s="78">
        <v>0</v>
      </c>
      <c r="F803" s="82">
        <v>0</v>
      </c>
      <c r="G803" s="78">
        <v>63648</v>
      </c>
      <c r="H803" s="78">
        <v>37050</v>
      </c>
      <c r="I803" s="78">
        <v>26598</v>
      </c>
      <c r="J803" s="78">
        <v>0</v>
      </c>
      <c r="K803" s="187">
        <v>26598</v>
      </c>
      <c r="L803" s="78">
        <v>63440</v>
      </c>
      <c r="M803" s="78">
        <v>40800</v>
      </c>
      <c r="N803" s="78">
        <v>51500</v>
      </c>
      <c r="O803" s="78">
        <v>11940</v>
      </c>
      <c r="P803" s="78">
        <v>19920</v>
      </c>
      <c r="Q803" s="78">
        <v>7980</v>
      </c>
      <c r="R803" s="78">
        <v>0</v>
      </c>
      <c r="S803" s="187">
        <v>11470</v>
      </c>
      <c r="T803" s="187">
        <v>11470</v>
      </c>
      <c r="U803" s="78">
        <v>6392</v>
      </c>
      <c r="V803" s="78">
        <v>3350</v>
      </c>
      <c r="W803" s="78">
        <v>675</v>
      </c>
      <c r="X803" s="78">
        <v>5717</v>
      </c>
      <c r="Y803" s="78">
        <v>6377</v>
      </c>
      <c r="Z803" s="78">
        <v>660</v>
      </c>
      <c r="AA803" s="78">
        <v>0</v>
      </c>
      <c r="AB803" s="78">
        <v>663</v>
      </c>
      <c r="AC803" s="78">
        <v>663</v>
      </c>
      <c r="AD803" s="78">
        <v>0</v>
      </c>
      <c r="AE803" s="78">
        <v>48780</v>
      </c>
      <c r="AF803" s="78">
        <v>1269</v>
      </c>
      <c r="AG803" s="104">
        <v>0</v>
      </c>
      <c r="AH803" s="104">
        <v>0</v>
      </c>
      <c r="AI803" s="104">
        <v>0</v>
      </c>
      <c r="AJ803" s="104">
        <v>1269</v>
      </c>
      <c r="AK803" s="104">
        <v>0</v>
      </c>
      <c r="AL803" s="104">
        <v>0</v>
      </c>
      <c r="AM803" s="104">
        <f t="shared" si="12"/>
        <v>1269</v>
      </c>
      <c r="AN803" s="104">
        <v>0</v>
      </c>
      <c r="AO803" s="104">
        <v>0</v>
      </c>
      <c r="AP803" s="104">
        <v>10733</v>
      </c>
      <c r="AQ803" s="104">
        <v>0</v>
      </c>
      <c r="AR803" s="189">
        <v>10733</v>
      </c>
      <c r="AS803" s="189">
        <v>247407</v>
      </c>
      <c r="AT803" s="189">
        <v>68765</v>
      </c>
      <c r="AU803" s="189">
        <v>68765</v>
      </c>
    </row>
    <row r="804" spans="1:47" x14ac:dyDescent="0.2">
      <c r="A804" s="96" t="s">
        <v>2114</v>
      </c>
      <c r="B804" t="s">
        <v>2079</v>
      </c>
      <c r="C804" t="s">
        <v>2115</v>
      </c>
      <c r="D804" s="77">
        <v>17461</v>
      </c>
      <c r="E804" s="77">
        <v>0</v>
      </c>
      <c r="F804" s="77">
        <v>0</v>
      </c>
      <c r="G804" s="77">
        <v>45119</v>
      </c>
      <c r="H804" s="77">
        <v>0</v>
      </c>
      <c r="I804" s="77">
        <v>45119</v>
      </c>
      <c r="J804" s="77">
        <v>45119</v>
      </c>
      <c r="K804" s="77">
        <v>0</v>
      </c>
      <c r="L804" s="77">
        <v>39900</v>
      </c>
      <c r="M804" s="77">
        <v>30320</v>
      </c>
      <c r="N804" s="77">
        <v>39900</v>
      </c>
      <c r="O804" s="77">
        <v>0</v>
      </c>
      <c r="P804" s="77">
        <v>7620</v>
      </c>
      <c r="Q804" s="77">
        <v>7620</v>
      </c>
      <c r="R804" s="77">
        <v>0</v>
      </c>
      <c r="S804" s="77">
        <v>0</v>
      </c>
      <c r="T804" s="77">
        <v>0</v>
      </c>
      <c r="U804" s="77">
        <v>3789</v>
      </c>
      <c r="V804" s="77">
        <v>2523</v>
      </c>
      <c r="W804" s="77">
        <v>1627</v>
      </c>
      <c r="X804" s="77">
        <v>2162</v>
      </c>
      <c r="Y804" s="77">
        <v>2447</v>
      </c>
      <c r="Z804" s="77">
        <v>632</v>
      </c>
      <c r="AA804" s="77">
        <v>0</v>
      </c>
      <c r="AB804" s="77">
        <v>0</v>
      </c>
      <c r="AC804" s="77">
        <v>0</v>
      </c>
      <c r="AD804" s="77">
        <v>0</v>
      </c>
      <c r="AE804" s="77">
        <v>38420</v>
      </c>
      <c r="AF804" s="77">
        <v>1029</v>
      </c>
      <c r="AG804" s="27">
        <v>0</v>
      </c>
      <c r="AH804" s="27">
        <v>0</v>
      </c>
      <c r="AI804" s="27">
        <v>0</v>
      </c>
      <c r="AJ804" s="27">
        <v>1029</v>
      </c>
      <c r="AK804" s="27">
        <v>0</v>
      </c>
      <c r="AL804" s="27">
        <v>0</v>
      </c>
      <c r="AM804" s="27">
        <f t="shared" si="12"/>
        <v>1029</v>
      </c>
      <c r="AN804" s="27">
        <v>0</v>
      </c>
      <c r="AO804" s="27">
        <v>0</v>
      </c>
      <c r="AP804" s="27">
        <v>7553</v>
      </c>
      <c r="AQ804" s="27">
        <v>0</v>
      </c>
      <c r="AR804" s="190">
        <v>7553</v>
      </c>
      <c r="AS804" s="190">
        <v>166977</v>
      </c>
      <c r="AT804" s="190">
        <v>32067</v>
      </c>
      <c r="AU804" s="190">
        <v>32067</v>
      </c>
    </row>
    <row r="805" spans="1:47" x14ac:dyDescent="0.2">
      <c r="A805" s="96" t="s">
        <v>2116</v>
      </c>
      <c r="B805" t="s">
        <v>2079</v>
      </c>
      <c r="C805" t="s">
        <v>2117</v>
      </c>
      <c r="D805" s="78">
        <v>17463</v>
      </c>
      <c r="E805" s="78">
        <v>0</v>
      </c>
      <c r="F805" s="82">
        <v>0</v>
      </c>
      <c r="G805" s="78">
        <v>77611</v>
      </c>
      <c r="H805" s="78">
        <v>77611</v>
      </c>
      <c r="I805" s="78">
        <v>0</v>
      </c>
      <c r="J805" s="78">
        <v>0</v>
      </c>
      <c r="K805" s="78">
        <v>0</v>
      </c>
      <c r="L805" s="78">
        <v>74735</v>
      </c>
      <c r="M805" s="78">
        <v>55450</v>
      </c>
      <c r="N805" s="78">
        <v>74000</v>
      </c>
      <c r="O805" s="78">
        <v>735</v>
      </c>
      <c r="P805" s="78">
        <v>13725</v>
      </c>
      <c r="Q805" s="78">
        <v>12990</v>
      </c>
      <c r="R805" s="78">
        <v>0</v>
      </c>
      <c r="S805" s="78">
        <v>0</v>
      </c>
      <c r="T805" s="78">
        <v>0</v>
      </c>
      <c r="U805" s="78">
        <v>7169</v>
      </c>
      <c r="V805" s="78">
        <v>4616</v>
      </c>
      <c r="W805" s="78">
        <v>1215</v>
      </c>
      <c r="X805" s="78">
        <v>5954</v>
      </c>
      <c r="Y805" s="78">
        <v>6052</v>
      </c>
      <c r="Z805" s="78">
        <v>1072</v>
      </c>
      <c r="AA805" s="78">
        <v>0</v>
      </c>
      <c r="AB805" s="78">
        <v>0</v>
      </c>
      <c r="AC805" s="78">
        <v>0</v>
      </c>
      <c r="AD805" s="78">
        <v>0</v>
      </c>
      <c r="AE805" s="78">
        <v>68440</v>
      </c>
      <c r="AF805" s="78">
        <v>1269</v>
      </c>
      <c r="AG805" s="104">
        <v>0</v>
      </c>
      <c r="AH805" s="104">
        <v>0</v>
      </c>
      <c r="AI805" s="104">
        <v>0</v>
      </c>
      <c r="AJ805" s="104">
        <v>1269</v>
      </c>
      <c r="AK805" s="104">
        <v>0</v>
      </c>
      <c r="AL805" s="104">
        <v>0</v>
      </c>
      <c r="AM805" s="104">
        <f t="shared" si="12"/>
        <v>1269</v>
      </c>
      <c r="AN805" s="104">
        <v>0</v>
      </c>
      <c r="AO805" s="104">
        <v>0</v>
      </c>
      <c r="AP805" s="104">
        <v>13069</v>
      </c>
      <c r="AQ805" s="104">
        <v>0</v>
      </c>
      <c r="AR805" s="189">
        <v>13069</v>
      </c>
      <c r="AS805" s="189">
        <v>302653</v>
      </c>
      <c r="AT805" s="189">
        <v>68327</v>
      </c>
      <c r="AU805" s="189">
        <v>800</v>
      </c>
    </row>
    <row r="806" spans="1:47" x14ac:dyDescent="0.2">
      <c r="A806" s="96" t="s">
        <v>2118</v>
      </c>
      <c r="B806" t="s">
        <v>2119</v>
      </c>
      <c r="C806">
        <v>0</v>
      </c>
      <c r="D806" s="77">
        <v>18000</v>
      </c>
      <c r="E806" s="77">
        <v>0</v>
      </c>
      <c r="F806" s="77">
        <v>0</v>
      </c>
      <c r="G806" s="77">
        <v>3332557</v>
      </c>
      <c r="H806" s="77">
        <v>3332557</v>
      </c>
      <c r="I806" s="77">
        <v>0</v>
      </c>
      <c r="J806" s="77">
        <v>0</v>
      </c>
      <c r="K806" s="77">
        <v>0</v>
      </c>
      <c r="L806" s="77">
        <v>0</v>
      </c>
      <c r="M806" s="77">
        <v>0</v>
      </c>
      <c r="N806" s="77">
        <v>0</v>
      </c>
      <c r="O806" s="77">
        <v>0</v>
      </c>
      <c r="P806" s="77">
        <v>0</v>
      </c>
      <c r="Q806" s="77">
        <v>0</v>
      </c>
      <c r="R806" s="77">
        <v>0</v>
      </c>
      <c r="S806" s="77">
        <v>0</v>
      </c>
      <c r="T806" s="77">
        <v>0</v>
      </c>
      <c r="U806" s="77">
        <v>0</v>
      </c>
      <c r="V806" s="77">
        <v>0</v>
      </c>
      <c r="W806" s="77">
        <v>0</v>
      </c>
      <c r="X806" s="77">
        <v>0</v>
      </c>
      <c r="Y806" s="77">
        <v>0</v>
      </c>
      <c r="Z806" s="77">
        <v>0</v>
      </c>
      <c r="AA806" s="77">
        <v>0</v>
      </c>
      <c r="AB806" s="77">
        <v>0</v>
      </c>
      <c r="AC806" s="77">
        <v>0</v>
      </c>
      <c r="AD806" s="77">
        <v>0</v>
      </c>
      <c r="AE806" s="77">
        <v>0</v>
      </c>
      <c r="AF806" s="77">
        <v>0</v>
      </c>
      <c r="AG806" s="27">
        <v>0</v>
      </c>
      <c r="AH806" s="27">
        <v>0</v>
      </c>
      <c r="AI806" s="27">
        <v>0</v>
      </c>
      <c r="AJ806" s="27">
        <v>0</v>
      </c>
      <c r="AK806" s="27">
        <v>0</v>
      </c>
      <c r="AL806" s="27">
        <v>0</v>
      </c>
      <c r="AM806" s="27">
        <f t="shared" si="12"/>
        <v>0</v>
      </c>
      <c r="AN806" s="27">
        <v>0</v>
      </c>
      <c r="AO806" s="27">
        <v>0</v>
      </c>
      <c r="AP806" s="27">
        <v>559688</v>
      </c>
      <c r="AQ806" s="27">
        <v>559688</v>
      </c>
      <c r="AR806" s="27">
        <v>0</v>
      </c>
      <c r="AS806" s="190">
        <v>9798918</v>
      </c>
      <c r="AT806" s="190">
        <v>0</v>
      </c>
      <c r="AU806" s="190">
        <v>0</v>
      </c>
    </row>
    <row r="807" spans="1:47" x14ac:dyDescent="0.2">
      <c r="A807" s="96" t="s">
        <v>2120</v>
      </c>
      <c r="B807" t="s">
        <v>2119</v>
      </c>
      <c r="C807" t="s">
        <v>2121</v>
      </c>
      <c r="D807" s="78">
        <v>18201</v>
      </c>
      <c r="E807" s="78">
        <v>0</v>
      </c>
      <c r="F807" s="82">
        <v>0</v>
      </c>
      <c r="G807" s="78">
        <v>559176</v>
      </c>
      <c r="H807" s="78">
        <v>89176</v>
      </c>
      <c r="I807" s="78">
        <v>470000</v>
      </c>
      <c r="J807" s="78">
        <v>470000</v>
      </c>
      <c r="K807" s="78">
        <v>0</v>
      </c>
      <c r="L807" s="78">
        <v>931925</v>
      </c>
      <c r="M807" s="78">
        <v>554910</v>
      </c>
      <c r="N807" s="78">
        <v>835000</v>
      </c>
      <c r="O807" s="78">
        <v>96925</v>
      </c>
      <c r="P807" s="78">
        <v>209305</v>
      </c>
      <c r="Q807" s="78">
        <v>112380</v>
      </c>
      <c r="R807" s="78">
        <v>0</v>
      </c>
      <c r="S807" s="187">
        <v>140135</v>
      </c>
      <c r="T807" s="187">
        <v>140135</v>
      </c>
      <c r="U807" s="78">
        <v>96923</v>
      </c>
      <c r="V807" s="78">
        <v>45956</v>
      </c>
      <c r="W807" s="78">
        <v>69730</v>
      </c>
      <c r="X807" s="78">
        <v>27193</v>
      </c>
      <c r="Y807" s="78">
        <v>36568</v>
      </c>
      <c r="Z807" s="78">
        <v>9375</v>
      </c>
      <c r="AA807" s="78">
        <v>0</v>
      </c>
      <c r="AB807" s="78">
        <v>263</v>
      </c>
      <c r="AC807" s="78">
        <v>263</v>
      </c>
      <c r="AD807" s="78">
        <v>0</v>
      </c>
      <c r="AE807" s="78">
        <v>673570</v>
      </c>
      <c r="AF807" s="78">
        <v>7829</v>
      </c>
      <c r="AG807" s="104">
        <v>0</v>
      </c>
      <c r="AH807" s="104">
        <v>0</v>
      </c>
      <c r="AI807" s="104">
        <v>0</v>
      </c>
      <c r="AJ807" s="104">
        <v>7829</v>
      </c>
      <c r="AK807" s="104">
        <v>0</v>
      </c>
      <c r="AL807" s="104">
        <v>0</v>
      </c>
      <c r="AM807" s="104">
        <f t="shared" si="12"/>
        <v>7829</v>
      </c>
      <c r="AN807" s="104">
        <v>0</v>
      </c>
      <c r="AO807" s="104">
        <v>0</v>
      </c>
      <c r="AP807" s="104">
        <v>94327</v>
      </c>
      <c r="AQ807" s="104">
        <v>94327</v>
      </c>
      <c r="AR807" s="104">
        <v>0</v>
      </c>
      <c r="AS807" s="189">
        <v>2366885</v>
      </c>
      <c r="AT807" s="27">
        <v>896930</v>
      </c>
      <c r="AU807" s="27">
        <v>50000</v>
      </c>
    </row>
    <row r="808" spans="1:47" x14ac:dyDescent="0.2">
      <c r="A808" s="96" t="s">
        <v>2122</v>
      </c>
      <c r="B808" t="s">
        <v>2119</v>
      </c>
      <c r="C808" t="s">
        <v>2123</v>
      </c>
      <c r="D808" s="77">
        <v>18202</v>
      </c>
      <c r="E808" s="77">
        <v>0</v>
      </c>
      <c r="F808" s="77">
        <v>0</v>
      </c>
      <c r="G808" s="77">
        <v>122442</v>
      </c>
      <c r="H808" s="77">
        <v>122442</v>
      </c>
      <c r="I808" s="77">
        <v>0</v>
      </c>
      <c r="J808" s="77">
        <v>0</v>
      </c>
      <c r="K808" s="77">
        <v>0</v>
      </c>
      <c r="L808" s="77">
        <v>241630</v>
      </c>
      <c r="M808" s="77">
        <v>150020</v>
      </c>
      <c r="N808" s="77">
        <v>195000</v>
      </c>
      <c r="O808" s="77">
        <v>46630</v>
      </c>
      <c r="P808" s="77">
        <v>75620</v>
      </c>
      <c r="Q808" s="77">
        <v>28990</v>
      </c>
      <c r="R808" s="77">
        <v>0</v>
      </c>
      <c r="S808" s="188">
        <v>86410</v>
      </c>
      <c r="T808" s="188">
        <v>86410</v>
      </c>
      <c r="U808" s="77">
        <v>24750</v>
      </c>
      <c r="V808" s="77">
        <v>12378</v>
      </c>
      <c r="W808" s="77">
        <v>11140</v>
      </c>
      <c r="X808" s="77">
        <v>13610</v>
      </c>
      <c r="Y808" s="77">
        <v>16058</v>
      </c>
      <c r="Z808" s="77">
        <v>2448</v>
      </c>
      <c r="AA808" s="77">
        <v>0</v>
      </c>
      <c r="AB808" s="188">
        <v>1379</v>
      </c>
      <c r="AC808" s="188">
        <v>5997</v>
      </c>
      <c r="AD808" s="188">
        <v>0</v>
      </c>
      <c r="AE808" s="77">
        <v>179010</v>
      </c>
      <c r="AF808" s="77">
        <v>2949</v>
      </c>
      <c r="AG808" s="27">
        <v>0</v>
      </c>
      <c r="AH808" s="27">
        <v>0</v>
      </c>
      <c r="AI808" s="27">
        <v>0</v>
      </c>
      <c r="AJ808" s="27">
        <v>2949</v>
      </c>
      <c r="AK808" s="27">
        <v>0</v>
      </c>
      <c r="AL808" s="27">
        <v>0</v>
      </c>
      <c r="AM808" s="27">
        <f t="shared" si="12"/>
        <v>2949</v>
      </c>
      <c r="AN808" s="27">
        <v>0</v>
      </c>
      <c r="AO808" s="27">
        <v>0</v>
      </c>
      <c r="AP808" s="27">
        <v>20730</v>
      </c>
      <c r="AQ808" s="27">
        <v>10091</v>
      </c>
      <c r="AR808" s="190">
        <v>10639</v>
      </c>
      <c r="AS808" s="190">
        <v>534501</v>
      </c>
      <c r="AT808" s="190">
        <v>203099</v>
      </c>
      <c r="AU808" s="190">
        <v>203099</v>
      </c>
    </row>
    <row r="809" spans="1:47" x14ac:dyDescent="0.2">
      <c r="A809" s="96" t="s">
        <v>2124</v>
      </c>
      <c r="B809" t="s">
        <v>2119</v>
      </c>
      <c r="C809" t="s">
        <v>2125</v>
      </c>
      <c r="D809" s="78">
        <v>18204</v>
      </c>
      <c r="E809" s="78">
        <v>0</v>
      </c>
      <c r="F809" s="82">
        <v>0</v>
      </c>
      <c r="G809" s="78">
        <v>99553</v>
      </c>
      <c r="H809" s="78">
        <v>64500</v>
      </c>
      <c r="I809" s="78">
        <v>35053</v>
      </c>
      <c r="J809" s="78">
        <v>35053</v>
      </c>
      <c r="K809" s="78">
        <v>0</v>
      </c>
      <c r="L809" s="78">
        <v>107300</v>
      </c>
      <c r="M809" s="78">
        <v>67620</v>
      </c>
      <c r="N809" s="78">
        <v>91000</v>
      </c>
      <c r="O809" s="78">
        <v>16300</v>
      </c>
      <c r="P809" s="78">
        <v>26350</v>
      </c>
      <c r="Q809" s="78">
        <v>10050</v>
      </c>
      <c r="R809" s="78">
        <v>0</v>
      </c>
      <c r="S809" s="187">
        <v>44100</v>
      </c>
      <c r="T809" s="187">
        <v>44100</v>
      </c>
      <c r="U809" s="78">
        <v>10927</v>
      </c>
      <c r="V809" s="78">
        <v>5593</v>
      </c>
      <c r="W809" s="78">
        <v>2556</v>
      </c>
      <c r="X809" s="78">
        <v>8371</v>
      </c>
      <c r="Y809" s="78">
        <v>7392</v>
      </c>
      <c r="Z809" s="78">
        <v>840</v>
      </c>
      <c r="AA809" s="78">
        <v>0</v>
      </c>
      <c r="AB809" s="78">
        <v>621</v>
      </c>
      <c r="AC809" s="187">
        <v>2199</v>
      </c>
      <c r="AD809" s="187">
        <v>0</v>
      </c>
      <c r="AE809" s="78">
        <v>77670</v>
      </c>
      <c r="AF809" s="78">
        <v>1290</v>
      </c>
      <c r="AG809" s="104">
        <v>0</v>
      </c>
      <c r="AH809" s="104">
        <v>0</v>
      </c>
      <c r="AI809" s="104">
        <v>0</v>
      </c>
      <c r="AJ809" s="104">
        <v>1290</v>
      </c>
      <c r="AK809" s="104">
        <v>0</v>
      </c>
      <c r="AL809" s="104">
        <v>0</v>
      </c>
      <c r="AM809" s="104">
        <f t="shared" si="12"/>
        <v>1290</v>
      </c>
      <c r="AN809" s="104">
        <v>0</v>
      </c>
      <c r="AO809" s="104">
        <v>0</v>
      </c>
      <c r="AP809" s="104">
        <v>16783</v>
      </c>
      <c r="AQ809" s="104">
        <v>0</v>
      </c>
      <c r="AR809" s="189">
        <v>16783</v>
      </c>
      <c r="AS809" s="189">
        <v>391230</v>
      </c>
      <c r="AT809" s="190">
        <v>115193</v>
      </c>
      <c r="AU809" s="190">
        <v>115193</v>
      </c>
    </row>
    <row r="810" spans="1:47" x14ac:dyDescent="0.2">
      <c r="A810" s="96" t="s">
        <v>2126</v>
      </c>
      <c r="B810" t="s">
        <v>2119</v>
      </c>
      <c r="C810" t="s">
        <v>2127</v>
      </c>
      <c r="D810" s="77">
        <v>18205</v>
      </c>
      <c r="E810" s="77">
        <v>0</v>
      </c>
      <c r="F810" s="77">
        <v>0</v>
      </c>
      <c r="G810" s="77">
        <v>108213</v>
      </c>
      <c r="H810" s="77">
        <v>108213</v>
      </c>
      <c r="I810" s="77">
        <v>0</v>
      </c>
      <c r="J810" s="77">
        <v>0</v>
      </c>
      <c r="K810" s="77">
        <v>0</v>
      </c>
      <c r="L810" s="77">
        <v>104205</v>
      </c>
      <c r="M810" s="77">
        <v>60520</v>
      </c>
      <c r="N810" s="77">
        <v>94000</v>
      </c>
      <c r="O810" s="77">
        <v>10205</v>
      </c>
      <c r="P810" s="77">
        <v>21575</v>
      </c>
      <c r="Q810" s="77">
        <v>11370</v>
      </c>
      <c r="R810" s="77">
        <v>0</v>
      </c>
      <c r="S810" s="188">
        <v>81615</v>
      </c>
      <c r="T810" s="188">
        <v>81615</v>
      </c>
      <c r="U810" s="77">
        <v>10903</v>
      </c>
      <c r="V810" s="77">
        <v>5020</v>
      </c>
      <c r="W810" s="77">
        <v>4577</v>
      </c>
      <c r="X810" s="77">
        <v>6326</v>
      </c>
      <c r="Y810" s="77">
        <v>5403</v>
      </c>
      <c r="Z810" s="77">
        <v>938</v>
      </c>
      <c r="AA810" s="77">
        <v>0</v>
      </c>
      <c r="AB810" s="77">
        <v>0</v>
      </c>
      <c r="AC810" s="188">
        <v>6996</v>
      </c>
      <c r="AD810" s="188">
        <v>0</v>
      </c>
      <c r="AE810" s="77">
        <v>71890</v>
      </c>
      <c r="AF810" s="77">
        <v>1749</v>
      </c>
      <c r="AG810" s="27">
        <v>0</v>
      </c>
      <c r="AH810" s="27">
        <v>0</v>
      </c>
      <c r="AI810" s="27">
        <v>0</v>
      </c>
      <c r="AJ810" s="27">
        <v>1749</v>
      </c>
      <c r="AK810" s="27">
        <v>0</v>
      </c>
      <c r="AL810" s="27">
        <v>0</v>
      </c>
      <c r="AM810" s="27">
        <f t="shared" si="12"/>
        <v>1749</v>
      </c>
      <c r="AN810" s="27">
        <v>0</v>
      </c>
      <c r="AO810" s="27">
        <v>0</v>
      </c>
      <c r="AP810" s="27">
        <v>18242</v>
      </c>
      <c r="AQ810" s="27">
        <v>18242</v>
      </c>
      <c r="AR810" s="27">
        <v>0</v>
      </c>
      <c r="AS810" s="190">
        <v>434936</v>
      </c>
      <c r="AT810" s="190">
        <v>124716</v>
      </c>
      <c r="AU810" s="190">
        <v>124716</v>
      </c>
    </row>
    <row r="811" spans="1:47" x14ac:dyDescent="0.2">
      <c r="A811" s="96" t="s">
        <v>2128</v>
      </c>
      <c r="B811" t="s">
        <v>2119</v>
      </c>
      <c r="C811" t="s">
        <v>2129</v>
      </c>
      <c r="D811" s="78">
        <v>18206</v>
      </c>
      <c r="E811" s="78">
        <v>0</v>
      </c>
      <c r="F811" s="82">
        <v>0</v>
      </c>
      <c r="G811" s="78">
        <v>73704</v>
      </c>
      <c r="H811" s="78">
        <v>73704</v>
      </c>
      <c r="I811" s="78">
        <v>0</v>
      </c>
      <c r="J811" s="78">
        <v>0</v>
      </c>
      <c r="K811" s="78">
        <v>0</v>
      </c>
      <c r="L811" s="78">
        <v>72355</v>
      </c>
      <c r="M811" s="78">
        <v>41560</v>
      </c>
      <c r="N811" s="78">
        <v>72355</v>
      </c>
      <c r="O811" s="78">
        <v>0</v>
      </c>
      <c r="P811" s="78">
        <v>9230</v>
      </c>
      <c r="Q811" s="78">
        <v>9230</v>
      </c>
      <c r="R811" s="78">
        <v>0</v>
      </c>
      <c r="S811" s="187">
        <v>34205</v>
      </c>
      <c r="T811" s="187">
        <v>34205</v>
      </c>
      <c r="U811" s="78">
        <v>7584</v>
      </c>
      <c r="V811" s="78">
        <v>3435</v>
      </c>
      <c r="W811" s="78">
        <v>5291</v>
      </c>
      <c r="X811" s="78">
        <v>2293</v>
      </c>
      <c r="Y811" s="78">
        <v>1278</v>
      </c>
      <c r="Z811" s="78">
        <v>776</v>
      </c>
      <c r="AA811" s="78">
        <v>0</v>
      </c>
      <c r="AB811" s="187">
        <v>3552</v>
      </c>
      <c r="AC811" s="187">
        <v>1761</v>
      </c>
      <c r="AD811" s="187">
        <v>0</v>
      </c>
      <c r="AE811" s="78">
        <v>50790</v>
      </c>
      <c r="AF811" s="78">
        <v>1509</v>
      </c>
      <c r="AG811" s="104">
        <v>0</v>
      </c>
      <c r="AH811" s="104">
        <v>0</v>
      </c>
      <c r="AI811" s="104">
        <v>0</v>
      </c>
      <c r="AJ811" s="104">
        <v>1509</v>
      </c>
      <c r="AK811" s="104">
        <v>0</v>
      </c>
      <c r="AL811" s="104">
        <v>0</v>
      </c>
      <c r="AM811" s="104">
        <f t="shared" si="12"/>
        <v>1509</v>
      </c>
      <c r="AN811" s="104">
        <v>0</v>
      </c>
      <c r="AO811" s="104">
        <v>0</v>
      </c>
      <c r="AP811" s="104">
        <v>12425</v>
      </c>
      <c r="AQ811" s="104">
        <v>12425</v>
      </c>
      <c r="AR811" s="104">
        <v>0</v>
      </c>
      <c r="AS811" s="189">
        <v>290627</v>
      </c>
      <c r="AT811" s="190">
        <v>88466</v>
      </c>
      <c r="AU811" s="190">
        <v>88466</v>
      </c>
    </row>
    <row r="812" spans="1:47" x14ac:dyDescent="0.2">
      <c r="A812" s="96" t="s">
        <v>2130</v>
      </c>
      <c r="B812" t="s">
        <v>2119</v>
      </c>
      <c r="C812" t="s">
        <v>2131</v>
      </c>
      <c r="D812" s="77">
        <v>18207</v>
      </c>
      <c r="E812" s="77">
        <v>0</v>
      </c>
      <c r="F812" s="77">
        <v>0</v>
      </c>
      <c r="G812" s="77">
        <v>166227</v>
      </c>
      <c r="H812" s="77">
        <v>166227</v>
      </c>
      <c r="I812" s="77">
        <v>0</v>
      </c>
      <c r="J812" s="77">
        <v>0</v>
      </c>
      <c r="K812" s="77">
        <v>0</v>
      </c>
      <c r="L812" s="77">
        <v>200880</v>
      </c>
      <c r="M812" s="77">
        <v>99720</v>
      </c>
      <c r="N812" s="77">
        <v>128500</v>
      </c>
      <c r="O812" s="77">
        <v>72380</v>
      </c>
      <c r="P812" s="77">
        <v>89610</v>
      </c>
      <c r="Q812" s="77">
        <v>17230</v>
      </c>
      <c r="R812" s="77">
        <v>0</v>
      </c>
      <c r="S812" s="188">
        <v>115800</v>
      </c>
      <c r="T812" s="188">
        <v>115800</v>
      </c>
      <c r="U812" s="77">
        <v>21923</v>
      </c>
      <c r="V812" s="77">
        <v>8198</v>
      </c>
      <c r="W812" s="77">
        <v>6000</v>
      </c>
      <c r="X812" s="77">
        <v>15923</v>
      </c>
      <c r="Y812" s="77">
        <v>10687</v>
      </c>
      <c r="Z812" s="77">
        <v>1443</v>
      </c>
      <c r="AA812" s="77">
        <v>0</v>
      </c>
      <c r="AB812" s="188">
        <v>2973</v>
      </c>
      <c r="AC812" s="188">
        <v>8415</v>
      </c>
      <c r="AD812" s="188">
        <v>0</v>
      </c>
      <c r="AE812" s="77">
        <v>116730</v>
      </c>
      <c r="AF812" s="77">
        <v>2709</v>
      </c>
      <c r="AG812" s="27">
        <v>0</v>
      </c>
      <c r="AH812" s="27">
        <v>0</v>
      </c>
      <c r="AI812" s="27">
        <v>0</v>
      </c>
      <c r="AJ812" s="27">
        <v>2709</v>
      </c>
      <c r="AK812" s="27">
        <v>0</v>
      </c>
      <c r="AL812" s="27">
        <v>0</v>
      </c>
      <c r="AM812" s="27">
        <f t="shared" si="12"/>
        <v>2709</v>
      </c>
      <c r="AN812" s="27">
        <v>0</v>
      </c>
      <c r="AO812" s="27">
        <v>0</v>
      </c>
      <c r="AP812" s="27">
        <v>28076</v>
      </c>
      <c r="AQ812" s="27">
        <v>0</v>
      </c>
      <c r="AR812" s="190">
        <v>28076</v>
      </c>
      <c r="AS812" s="190">
        <v>698298</v>
      </c>
      <c r="AT812" s="190">
        <v>253533</v>
      </c>
      <c r="AU812" s="190">
        <v>170998</v>
      </c>
    </row>
    <row r="813" spans="1:47" x14ac:dyDescent="0.2">
      <c r="A813" s="96" t="s">
        <v>2132</v>
      </c>
      <c r="B813" t="s">
        <v>2119</v>
      </c>
      <c r="C813" t="s">
        <v>2133</v>
      </c>
      <c r="D813" s="78">
        <v>18208</v>
      </c>
      <c r="E813" s="78">
        <v>0</v>
      </c>
      <c r="F813" s="82">
        <v>0</v>
      </c>
      <c r="G813" s="78">
        <v>74553</v>
      </c>
      <c r="H813" s="78">
        <v>74553</v>
      </c>
      <c r="I813" s="78">
        <v>0</v>
      </c>
      <c r="J813" s="78">
        <v>0</v>
      </c>
      <c r="K813" s="78">
        <v>0</v>
      </c>
      <c r="L813" s="78">
        <v>85665</v>
      </c>
      <c r="M813" s="78">
        <v>46320</v>
      </c>
      <c r="N813" s="78">
        <v>77000</v>
      </c>
      <c r="O813" s="78">
        <v>8665</v>
      </c>
      <c r="P813" s="78">
        <v>14335</v>
      </c>
      <c r="Q813" s="78">
        <v>5670</v>
      </c>
      <c r="R813" s="78">
        <v>0</v>
      </c>
      <c r="S813" s="187">
        <v>46315</v>
      </c>
      <c r="T813" s="187">
        <v>46315</v>
      </c>
      <c r="U813" s="78">
        <v>9149</v>
      </c>
      <c r="V813" s="78">
        <v>3833</v>
      </c>
      <c r="W813" s="78">
        <v>6100</v>
      </c>
      <c r="X813" s="78">
        <v>3049</v>
      </c>
      <c r="Y813" s="78">
        <v>3539</v>
      </c>
      <c r="Z813" s="78">
        <v>490</v>
      </c>
      <c r="AA813" s="78">
        <v>0</v>
      </c>
      <c r="AB813" s="187">
        <v>3638</v>
      </c>
      <c r="AC813" s="187">
        <v>3638</v>
      </c>
      <c r="AD813" s="187">
        <v>0</v>
      </c>
      <c r="AE813" s="78">
        <v>52560</v>
      </c>
      <c r="AF813" s="78">
        <v>1749</v>
      </c>
      <c r="AG813" s="104">
        <v>0</v>
      </c>
      <c r="AH813" s="104">
        <v>0</v>
      </c>
      <c r="AI813" s="104">
        <v>0</v>
      </c>
      <c r="AJ813" s="104">
        <v>1749</v>
      </c>
      <c r="AK813" s="104">
        <v>0</v>
      </c>
      <c r="AL813" s="104">
        <v>0</v>
      </c>
      <c r="AM813" s="104">
        <f t="shared" si="12"/>
        <v>1749</v>
      </c>
      <c r="AN813" s="104">
        <v>0</v>
      </c>
      <c r="AO813" s="104">
        <v>0</v>
      </c>
      <c r="AP813" s="104">
        <v>12606</v>
      </c>
      <c r="AQ813" s="104">
        <v>12606</v>
      </c>
      <c r="AR813" s="104">
        <v>0</v>
      </c>
      <c r="AS813" s="189">
        <v>302322</v>
      </c>
      <c r="AT813" s="190">
        <v>97159</v>
      </c>
      <c r="AU813" s="190">
        <v>97159</v>
      </c>
    </row>
    <row r="814" spans="1:47" x14ac:dyDescent="0.2">
      <c r="A814" s="96" t="s">
        <v>2134</v>
      </c>
      <c r="B814" t="s">
        <v>2119</v>
      </c>
      <c r="C814" t="s">
        <v>2135</v>
      </c>
      <c r="D814" s="77">
        <v>18209</v>
      </c>
      <c r="E814" s="77">
        <v>0</v>
      </c>
      <c r="F814" s="77">
        <v>0</v>
      </c>
      <c r="G814" s="77">
        <v>180141</v>
      </c>
      <c r="H814" s="77">
        <v>66646</v>
      </c>
      <c r="I814" s="77">
        <v>113495</v>
      </c>
      <c r="J814" s="77">
        <v>113495</v>
      </c>
      <c r="K814" s="77">
        <v>0</v>
      </c>
      <c r="L814" s="77">
        <v>248265</v>
      </c>
      <c r="M814" s="77">
        <v>129570</v>
      </c>
      <c r="N814" s="77">
        <v>185000</v>
      </c>
      <c r="O814" s="77">
        <v>63265</v>
      </c>
      <c r="P814" s="77">
        <v>76665</v>
      </c>
      <c r="Q814" s="77">
        <v>13400</v>
      </c>
      <c r="R814" s="77">
        <v>0</v>
      </c>
      <c r="S814" s="188">
        <v>92555</v>
      </c>
      <c r="T814" s="188">
        <v>92555</v>
      </c>
      <c r="U814" s="77">
        <v>26743</v>
      </c>
      <c r="V814" s="77">
        <v>10651</v>
      </c>
      <c r="W814" s="77">
        <v>8100</v>
      </c>
      <c r="X814" s="77">
        <v>18643</v>
      </c>
      <c r="Y814" s="77">
        <v>19768</v>
      </c>
      <c r="Z814" s="77">
        <v>1125</v>
      </c>
      <c r="AA814" s="77">
        <v>0</v>
      </c>
      <c r="AB814" s="188">
        <v>5130</v>
      </c>
      <c r="AC814" s="188">
        <v>5130</v>
      </c>
      <c r="AD814" s="188">
        <v>0</v>
      </c>
      <c r="AE814" s="77">
        <v>150290</v>
      </c>
      <c r="AF814" s="77">
        <v>2949</v>
      </c>
      <c r="AG814" s="27">
        <v>0</v>
      </c>
      <c r="AH814" s="27">
        <v>0</v>
      </c>
      <c r="AI814" s="27">
        <v>0</v>
      </c>
      <c r="AJ814" s="27">
        <v>2949</v>
      </c>
      <c r="AK814" s="27">
        <v>2949</v>
      </c>
      <c r="AL814" s="27">
        <v>2949</v>
      </c>
      <c r="AM814" s="27">
        <f t="shared" si="12"/>
        <v>0</v>
      </c>
      <c r="AN814" s="27">
        <v>0</v>
      </c>
      <c r="AO814" s="27">
        <v>0</v>
      </c>
      <c r="AP814" s="27">
        <v>30428</v>
      </c>
      <c r="AQ814" s="27">
        <v>0</v>
      </c>
      <c r="AR814" s="190">
        <v>30428</v>
      </c>
      <c r="AS814" s="190">
        <v>765997</v>
      </c>
      <c r="AT814" s="190">
        <v>275660</v>
      </c>
      <c r="AU814" s="190">
        <v>0</v>
      </c>
    </row>
    <row r="815" spans="1:47" x14ac:dyDescent="0.2">
      <c r="A815" s="96" t="s">
        <v>2136</v>
      </c>
      <c r="B815" t="s">
        <v>2119</v>
      </c>
      <c r="C815" t="s">
        <v>2137</v>
      </c>
      <c r="D815" s="78">
        <v>18210</v>
      </c>
      <c r="E815" s="78">
        <v>0</v>
      </c>
      <c r="F815" s="82">
        <v>0</v>
      </c>
      <c r="G815" s="78">
        <v>213794</v>
      </c>
      <c r="H815" s="78">
        <v>40000</v>
      </c>
      <c r="I815" s="78">
        <v>173794</v>
      </c>
      <c r="J815" s="78">
        <v>173794</v>
      </c>
      <c r="K815" s="78">
        <v>0</v>
      </c>
      <c r="L815" s="78">
        <v>265495</v>
      </c>
      <c r="M815" s="78">
        <v>134940</v>
      </c>
      <c r="N815" s="78">
        <v>192000</v>
      </c>
      <c r="O815" s="78">
        <v>73495</v>
      </c>
      <c r="P815" s="78">
        <v>91185</v>
      </c>
      <c r="Q815" s="78">
        <v>17690</v>
      </c>
      <c r="R815" s="78">
        <v>0</v>
      </c>
      <c r="S815" s="187">
        <v>165385</v>
      </c>
      <c r="T815" s="187">
        <v>165385</v>
      </c>
      <c r="U815" s="78">
        <v>28831</v>
      </c>
      <c r="V815" s="78">
        <v>11128</v>
      </c>
      <c r="W815" s="78">
        <v>12905</v>
      </c>
      <c r="X815" s="78">
        <v>15926</v>
      </c>
      <c r="Y815" s="78">
        <v>17406</v>
      </c>
      <c r="Z815" s="78">
        <v>1480</v>
      </c>
      <c r="AA815" s="78">
        <v>0</v>
      </c>
      <c r="AB815" s="187">
        <v>2644</v>
      </c>
      <c r="AC815" s="187">
        <v>13770</v>
      </c>
      <c r="AD815" s="187">
        <v>0</v>
      </c>
      <c r="AE815" s="78">
        <v>160210</v>
      </c>
      <c r="AF815" s="78">
        <v>3189</v>
      </c>
      <c r="AG815" s="104">
        <v>0</v>
      </c>
      <c r="AH815" s="104">
        <v>0</v>
      </c>
      <c r="AI815" s="104">
        <v>0</v>
      </c>
      <c r="AJ815" s="104">
        <v>3189</v>
      </c>
      <c r="AK815" s="104">
        <v>0</v>
      </c>
      <c r="AL815" s="104">
        <v>0</v>
      </c>
      <c r="AM815" s="104">
        <f t="shared" si="12"/>
        <v>3189</v>
      </c>
      <c r="AN815" s="104">
        <v>0</v>
      </c>
      <c r="AO815" s="104">
        <v>0</v>
      </c>
      <c r="AP815" s="104">
        <v>36134</v>
      </c>
      <c r="AQ815" s="104">
        <v>0</v>
      </c>
      <c r="AR815" s="189">
        <v>36134</v>
      </c>
      <c r="AS815" s="189">
        <v>888575</v>
      </c>
      <c r="AT815" s="190">
        <v>323593</v>
      </c>
      <c r="AU815" s="190">
        <v>0</v>
      </c>
    </row>
    <row r="816" spans="1:47" x14ac:dyDescent="0.2">
      <c r="A816" s="96" t="s">
        <v>2138</v>
      </c>
      <c r="B816" t="s">
        <v>2119</v>
      </c>
      <c r="C816" t="s">
        <v>2139</v>
      </c>
      <c r="D816" s="77">
        <v>18322</v>
      </c>
      <c r="E816" s="77">
        <v>0</v>
      </c>
      <c r="F816" s="77">
        <v>0</v>
      </c>
      <c r="G816" s="77">
        <v>60951</v>
      </c>
      <c r="H816" s="77">
        <v>0</v>
      </c>
      <c r="I816" s="77">
        <v>60951</v>
      </c>
      <c r="J816" s="77">
        <v>60951</v>
      </c>
      <c r="K816" s="77">
        <v>0</v>
      </c>
      <c r="L816" s="77">
        <v>52420</v>
      </c>
      <c r="M816" s="77">
        <v>25900</v>
      </c>
      <c r="N816" s="77">
        <v>28600</v>
      </c>
      <c r="O816" s="77">
        <v>23820</v>
      </c>
      <c r="P816" s="77">
        <v>28430</v>
      </c>
      <c r="Q816" s="77">
        <v>4610</v>
      </c>
      <c r="R816" s="77">
        <v>0</v>
      </c>
      <c r="S816" s="188">
        <v>23420</v>
      </c>
      <c r="T816" s="188">
        <v>23420</v>
      </c>
      <c r="U816" s="77">
        <v>5720</v>
      </c>
      <c r="V816" s="77">
        <v>2150</v>
      </c>
      <c r="W816" s="77">
        <v>4547</v>
      </c>
      <c r="X816" s="77">
        <v>1173</v>
      </c>
      <c r="Y816" s="77">
        <v>1529</v>
      </c>
      <c r="Z816" s="77">
        <v>356</v>
      </c>
      <c r="AA816" s="77">
        <v>0</v>
      </c>
      <c r="AB816" s="188">
        <v>1431</v>
      </c>
      <c r="AC816" s="188">
        <v>1431</v>
      </c>
      <c r="AD816" s="188">
        <v>0</v>
      </c>
      <c r="AE816" s="77">
        <v>30630</v>
      </c>
      <c r="AF816" s="77">
        <v>1269</v>
      </c>
      <c r="AG816" s="27">
        <v>0</v>
      </c>
      <c r="AH816" s="27">
        <v>0</v>
      </c>
      <c r="AI816" s="27">
        <v>0</v>
      </c>
      <c r="AJ816" s="27">
        <v>1269</v>
      </c>
      <c r="AK816" s="27">
        <v>0</v>
      </c>
      <c r="AL816" s="27">
        <v>0</v>
      </c>
      <c r="AM816" s="27">
        <f t="shared" si="12"/>
        <v>1269</v>
      </c>
      <c r="AN816" s="27">
        <v>0</v>
      </c>
      <c r="AO816" s="27">
        <v>0</v>
      </c>
      <c r="AP816" s="27">
        <v>10281</v>
      </c>
      <c r="AQ816" s="27">
        <v>0</v>
      </c>
      <c r="AR816" s="190">
        <v>10281</v>
      </c>
      <c r="AS816" s="190">
        <v>240816</v>
      </c>
      <c r="AT816" s="190">
        <v>73021</v>
      </c>
      <c r="AU816" s="190">
        <v>73021</v>
      </c>
    </row>
    <row r="817" spans="1:47" x14ac:dyDescent="0.2">
      <c r="A817" s="96" t="s">
        <v>2140</v>
      </c>
      <c r="B817" t="s">
        <v>2119</v>
      </c>
      <c r="C817" t="s">
        <v>844</v>
      </c>
      <c r="D817" s="78">
        <v>18382</v>
      </c>
      <c r="E817" s="78">
        <v>0</v>
      </c>
      <c r="F817" s="82">
        <v>0</v>
      </c>
      <c r="G817" s="78">
        <v>18585</v>
      </c>
      <c r="H817" s="78">
        <v>18585</v>
      </c>
      <c r="I817" s="78">
        <v>0</v>
      </c>
      <c r="J817" s="78">
        <v>0</v>
      </c>
      <c r="K817" s="78">
        <v>0</v>
      </c>
      <c r="L817" s="78">
        <v>8105</v>
      </c>
      <c r="M817" s="78">
        <v>4810</v>
      </c>
      <c r="N817" s="78">
        <v>7590</v>
      </c>
      <c r="O817" s="78">
        <v>515</v>
      </c>
      <c r="P817" s="78">
        <v>1365</v>
      </c>
      <c r="Q817" s="78">
        <v>850</v>
      </c>
      <c r="R817" s="78">
        <v>0</v>
      </c>
      <c r="S817" s="78">
        <v>0</v>
      </c>
      <c r="T817" s="78">
        <v>0</v>
      </c>
      <c r="U817" s="78">
        <v>834</v>
      </c>
      <c r="V817" s="78">
        <v>393</v>
      </c>
      <c r="W817" s="78">
        <v>202</v>
      </c>
      <c r="X817" s="78">
        <v>632</v>
      </c>
      <c r="Y817" s="78">
        <v>194</v>
      </c>
      <c r="Z817" s="78">
        <v>70</v>
      </c>
      <c r="AA817" s="78">
        <v>0</v>
      </c>
      <c r="AB817" s="78">
        <v>0</v>
      </c>
      <c r="AC817" s="78">
        <v>0</v>
      </c>
      <c r="AD817" s="78">
        <v>0</v>
      </c>
      <c r="AE817" s="78">
        <v>5950</v>
      </c>
      <c r="AF817" s="78">
        <v>789</v>
      </c>
      <c r="AG817" s="104">
        <v>0</v>
      </c>
      <c r="AH817" s="104">
        <v>0</v>
      </c>
      <c r="AI817" s="104">
        <v>0</v>
      </c>
      <c r="AJ817" s="104">
        <v>789</v>
      </c>
      <c r="AK817" s="104">
        <v>0</v>
      </c>
      <c r="AL817" s="104">
        <v>0</v>
      </c>
      <c r="AM817" s="104">
        <f t="shared" si="12"/>
        <v>789</v>
      </c>
      <c r="AN817" s="104">
        <v>0</v>
      </c>
      <c r="AO817" s="104">
        <v>0</v>
      </c>
      <c r="AP817" s="104">
        <v>3065</v>
      </c>
      <c r="AQ817" s="104">
        <v>3065</v>
      </c>
      <c r="AR817" s="104">
        <v>0</v>
      </c>
      <c r="AS817" s="189">
        <v>67793</v>
      </c>
      <c r="AT817" s="190">
        <v>10309</v>
      </c>
      <c r="AU817" s="190">
        <v>10309</v>
      </c>
    </row>
    <row r="818" spans="1:47" x14ac:dyDescent="0.2">
      <c r="A818" s="96" t="s">
        <v>2141</v>
      </c>
      <c r="B818" t="s">
        <v>2119</v>
      </c>
      <c r="C818" t="s">
        <v>2142</v>
      </c>
      <c r="D818" s="77">
        <v>18404</v>
      </c>
      <c r="E818" s="77">
        <v>0</v>
      </c>
      <c r="F818" s="77">
        <v>0</v>
      </c>
      <c r="G818" s="77">
        <v>42407</v>
      </c>
      <c r="H818" s="77">
        <v>1502</v>
      </c>
      <c r="I818" s="77">
        <v>40905</v>
      </c>
      <c r="J818" s="77">
        <v>40905</v>
      </c>
      <c r="K818" s="77">
        <v>0</v>
      </c>
      <c r="L818" s="77">
        <v>27830</v>
      </c>
      <c r="M818" s="77">
        <v>13920</v>
      </c>
      <c r="N818" s="77">
        <v>17900</v>
      </c>
      <c r="O818" s="77">
        <v>9930</v>
      </c>
      <c r="P818" s="77">
        <v>12390</v>
      </c>
      <c r="Q818" s="77">
        <v>2460</v>
      </c>
      <c r="R818" s="77">
        <v>0</v>
      </c>
      <c r="S818" s="188">
        <v>20300</v>
      </c>
      <c r="T818" s="188">
        <v>20300</v>
      </c>
      <c r="U818" s="77">
        <v>3023</v>
      </c>
      <c r="V818" s="77">
        <v>1148</v>
      </c>
      <c r="W818" s="77">
        <v>504</v>
      </c>
      <c r="X818" s="77">
        <v>2519</v>
      </c>
      <c r="Y818" s="77">
        <v>952</v>
      </c>
      <c r="Z818" s="77">
        <v>210</v>
      </c>
      <c r="AA818" s="77">
        <v>0</v>
      </c>
      <c r="AB818" s="77">
        <v>90</v>
      </c>
      <c r="AC818" s="188">
        <v>1419</v>
      </c>
      <c r="AD818" s="188">
        <v>0</v>
      </c>
      <c r="AE818" s="77">
        <v>16380</v>
      </c>
      <c r="AF818" s="77">
        <v>570</v>
      </c>
      <c r="AG818" s="27">
        <v>0</v>
      </c>
      <c r="AH818" s="27">
        <v>0</v>
      </c>
      <c r="AI818" s="27">
        <v>0</v>
      </c>
      <c r="AJ818" s="27">
        <v>570</v>
      </c>
      <c r="AK818" s="27">
        <v>0</v>
      </c>
      <c r="AL818" s="27">
        <v>0</v>
      </c>
      <c r="AM818" s="27">
        <f t="shared" si="12"/>
        <v>570</v>
      </c>
      <c r="AN818" s="27">
        <v>0</v>
      </c>
      <c r="AO818" s="27">
        <v>0</v>
      </c>
      <c r="AP818" s="27">
        <v>7139</v>
      </c>
      <c r="AQ818" s="27">
        <v>7139</v>
      </c>
      <c r="AR818" s="27">
        <v>0</v>
      </c>
      <c r="AS818" s="190">
        <v>164017</v>
      </c>
      <c r="AT818" s="190">
        <v>40977</v>
      </c>
      <c r="AU818" s="190">
        <v>0</v>
      </c>
    </row>
    <row r="819" spans="1:47" x14ac:dyDescent="0.2">
      <c r="A819" s="96" t="s">
        <v>2143</v>
      </c>
      <c r="B819" t="s">
        <v>2119</v>
      </c>
      <c r="C819" t="s">
        <v>2144</v>
      </c>
      <c r="D819" s="78">
        <v>18423</v>
      </c>
      <c r="E819" s="78">
        <v>0</v>
      </c>
      <c r="F819" s="82">
        <v>0</v>
      </c>
      <c r="G819" s="78">
        <v>74751</v>
      </c>
      <c r="H819" s="78">
        <v>0</v>
      </c>
      <c r="I819" s="78">
        <v>74751</v>
      </c>
      <c r="J819" s="78">
        <v>74751</v>
      </c>
      <c r="K819" s="78">
        <v>0</v>
      </c>
      <c r="L819" s="78">
        <v>68350</v>
      </c>
      <c r="M819" s="78">
        <v>39340</v>
      </c>
      <c r="N819" s="78">
        <v>64000</v>
      </c>
      <c r="O819" s="78">
        <v>4350</v>
      </c>
      <c r="P819" s="78">
        <v>8090</v>
      </c>
      <c r="Q819" s="78">
        <v>3740</v>
      </c>
      <c r="R819" s="78">
        <v>0</v>
      </c>
      <c r="S819" s="187">
        <v>28550</v>
      </c>
      <c r="T819" s="187">
        <v>28550</v>
      </c>
      <c r="U819" s="78">
        <v>7176</v>
      </c>
      <c r="V819" s="78">
        <v>3255</v>
      </c>
      <c r="W819" s="78">
        <v>2836</v>
      </c>
      <c r="X819" s="78">
        <v>4340</v>
      </c>
      <c r="Y819" s="78">
        <v>3600</v>
      </c>
      <c r="Z819" s="78">
        <v>320</v>
      </c>
      <c r="AA819" s="78">
        <v>0</v>
      </c>
      <c r="AB819" s="187">
        <v>1427</v>
      </c>
      <c r="AC819" s="78">
        <v>483</v>
      </c>
      <c r="AD819" s="78">
        <v>0</v>
      </c>
      <c r="AE819" s="78">
        <v>45080</v>
      </c>
      <c r="AF819" s="78">
        <v>1269</v>
      </c>
      <c r="AG819" s="104">
        <v>0</v>
      </c>
      <c r="AH819" s="104">
        <v>0</v>
      </c>
      <c r="AI819" s="104">
        <v>0</v>
      </c>
      <c r="AJ819" s="104">
        <v>1269</v>
      </c>
      <c r="AK819" s="104">
        <v>0</v>
      </c>
      <c r="AL819" s="104">
        <v>0</v>
      </c>
      <c r="AM819" s="104">
        <f t="shared" si="12"/>
        <v>1269</v>
      </c>
      <c r="AN819" s="104">
        <v>0</v>
      </c>
      <c r="AO819" s="104">
        <v>0</v>
      </c>
      <c r="AP819" s="104">
        <v>12597</v>
      </c>
      <c r="AQ819" s="104">
        <v>12597</v>
      </c>
      <c r="AR819" s="104">
        <v>0</v>
      </c>
      <c r="AS819" s="189">
        <v>296538</v>
      </c>
      <c r="AT819" s="190">
        <v>81566</v>
      </c>
      <c r="AU819" s="190">
        <v>30000</v>
      </c>
    </row>
    <row r="820" spans="1:47" x14ac:dyDescent="0.2">
      <c r="A820" s="96" t="s">
        <v>2145</v>
      </c>
      <c r="B820" t="s">
        <v>2119</v>
      </c>
      <c r="C820" t="s">
        <v>2146</v>
      </c>
      <c r="D820" s="77">
        <v>18442</v>
      </c>
      <c r="E820" s="77">
        <v>0</v>
      </c>
      <c r="F820" s="77">
        <v>0</v>
      </c>
      <c r="G820" s="77">
        <v>19062</v>
      </c>
      <c r="H820" s="77">
        <v>10624</v>
      </c>
      <c r="I820" s="77">
        <v>8438</v>
      </c>
      <c r="J820" s="77">
        <v>8438</v>
      </c>
      <c r="K820" s="77">
        <v>0</v>
      </c>
      <c r="L820" s="77">
        <v>31370</v>
      </c>
      <c r="M820" s="77">
        <v>18840</v>
      </c>
      <c r="N820" s="77">
        <v>27500</v>
      </c>
      <c r="O820" s="77">
        <v>3870</v>
      </c>
      <c r="P820" s="77">
        <v>5580</v>
      </c>
      <c r="Q820" s="77">
        <v>1710</v>
      </c>
      <c r="R820" s="77">
        <v>0</v>
      </c>
      <c r="S820" s="188">
        <v>12970</v>
      </c>
      <c r="T820" s="188">
        <v>12970</v>
      </c>
      <c r="U820" s="77">
        <v>3246</v>
      </c>
      <c r="V820" s="77">
        <v>1563</v>
      </c>
      <c r="W820" s="77">
        <v>1995</v>
      </c>
      <c r="X820" s="77">
        <v>1251</v>
      </c>
      <c r="Y820" s="77">
        <v>1391</v>
      </c>
      <c r="Z820" s="77">
        <v>140</v>
      </c>
      <c r="AA820" s="77">
        <v>0</v>
      </c>
      <c r="AB820" s="77">
        <v>723</v>
      </c>
      <c r="AC820" s="77">
        <v>723</v>
      </c>
      <c r="AD820" s="77">
        <v>0</v>
      </c>
      <c r="AE820" s="77">
        <v>21840</v>
      </c>
      <c r="AF820" s="77">
        <v>1029</v>
      </c>
      <c r="AG820" s="27">
        <v>0</v>
      </c>
      <c r="AH820" s="27">
        <v>0</v>
      </c>
      <c r="AI820" s="27">
        <v>0</v>
      </c>
      <c r="AJ820" s="27">
        <v>1029</v>
      </c>
      <c r="AK820" s="27">
        <v>0</v>
      </c>
      <c r="AL820" s="27">
        <v>0</v>
      </c>
      <c r="AM820" s="27">
        <f t="shared" si="12"/>
        <v>1029</v>
      </c>
      <c r="AN820" s="27">
        <v>0</v>
      </c>
      <c r="AO820" s="27">
        <v>0</v>
      </c>
      <c r="AP820" s="27">
        <v>3032</v>
      </c>
      <c r="AQ820" s="27">
        <v>0</v>
      </c>
      <c r="AR820" s="190">
        <v>3032</v>
      </c>
      <c r="AS820" s="190">
        <v>74595</v>
      </c>
      <c r="AT820" s="190">
        <v>27602</v>
      </c>
      <c r="AU820" s="190">
        <v>27602</v>
      </c>
    </row>
    <row r="821" spans="1:47" x14ac:dyDescent="0.2">
      <c r="A821" s="96" t="s">
        <v>2147</v>
      </c>
      <c r="B821" t="s">
        <v>2119</v>
      </c>
      <c r="C821" t="s">
        <v>2148</v>
      </c>
      <c r="D821" s="78">
        <v>18481</v>
      </c>
      <c r="E821" s="78">
        <v>0</v>
      </c>
      <c r="F821" s="82">
        <v>0</v>
      </c>
      <c r="G821" s="78">
        <v>15286</v>
      </c>
      <c r="H821" s="78">
        <v>0</v>
      </c>
      <c r="I821" s="78">
        <v>15286</v>
      </c>
      <c r="J821" s="78">
        <v>15286</v>
      </c>
      <c r="K821" s="78">
        <v>0</v>
      </c>
      <c r="L821" s="78">
        <v>36335</v>
      </c>
      <c r="M821" s="78">
        <v>22620</v>
      </c>
      <c r="N821" s="78">
        <v>31500</v>
      </c>
      <c r="O821" s="78">
        <v>4835</v>
      </c>
      <c r="P821" s="78">
        <v>7585</v>
      </c>
      <c r="Q821" s="78">
        <v>2750</v>
      </c>
      <c r="R821" s="78">
        <v>0</v>
      </c>
      <c r="S821" s="78">
        <v>0</v>
      </c>
      <c r="T821" s="78">
        <v>0</v>
      </c>
      <c r="U821" s="78">
        <v>3684</v>
      </c>
      <c r="V821" s="78">
        <v>1848</v>
      </c>
      <c r="W821" s="78">
        <v>1764</v>
      </c>
      <c r="X821" s="78">
        <v>1920</v>
      </c>
      <c r="Y821" s="78">
        <v>2125</v>
      </c>
      <c r="Z821" s="78">
        <v>240</v>
      </c>
      <c r="AA821" s="78">
        <v>0</v>
      </c>
      <c r="AB821" s="78">
        <v>0</v>
      </c>
      <c r="AC821" s="78">
        <v>0</v>
      </c>
      <c r="AD821" s="78">
        <v>0</v>
      </c>
      <c r="AE821" s="78">
        <v>26020</v>
      </c>
      <c r="AF821" s="78">
        <v>1029</v>
      </c>
      <c r="AG821" s="104">
        <v>0</v>
      </c>
      <c r="AH821" s="104">
        <v>0</v>
      </c>
      <c r="AI821" s="104">
        <v>0</v>
      </c>
      <c r="AJ821" s="104">
        <v>1029</v>
      </c>
      <c r="AK821" s="104">
        <v>0</v>
      </c>
      <c r="AL821" s="104">
        <v>0</v>
      </c>
      <c r="AM821" s="104">
        <f t="shared" si="12"/>
        <v>1029</v>
      </c>
      <c r="AN821" s="104">
        <v>0</v>
      </c>
      <c r="AO821" s="104">
        <v>0</v>
      </c>
      <c r="AP821" s="104">
        <v>2589</v>
      </c>
      <c r="AQ821" s="104">
        <v>2589</v>
      </c>
      <c r="AR821" s="104">
        <v>0</v>
      </c>
      <c r="AS821" s="189">
        <v>67108</v>
      </c>
      <c r="AT821" s="190">
        <v>29837</v>
      </c>
      <c r="AU821" s="190">
        <v>29837</v>
      </c>
    </row>
    <row r="822" spans="1:47" x14ac:dyDescent="0.2">
      <c r="A822" s="96" t="s">
        <v>2149</v>
      </c>
      <c r="B822" t="s">
        <v>2119</v>
      </c>
      <c r="C822" t="s">
        <v>2150</v>
      </c>
      <c r="D822" s="77">
        <v>18483</v>
      </c>
      <c r="E822" s="77">
        <v>0</v>
      </c>
      <c r="F822" s="77">
        <v>0</v>
      </c>
      <c r="G822" s="77">
        <v>17161</v>
      </c>
      <c r="H822" s="77">
        <v>17161</v>
      </c>
      <c r="I822" s="77">
        <v>0</v>
      </c>
      <c r="J822" s="77">
        <v>0</v>
      </c>
      <c r="K822" s="77">
        <v>0</v>
      </c>
      <c r="L822" s="77">
        <v>27475</v>
      </c>
      <c r="M822" s="77">
        <v>16620</v>
      </c>
      <c r="N822" s="77">
        <v>23800</v>
      </c>
      <c r="O822" s="77">
        <v>3675</v>
      </c>
      <c r="P822" s="77">
        <v>6875</v>
      </c>
      <c r="Q822" s="77">
        <v>3200</v>
      </c>
      <c r="R822" s="77">
        <v>0</v>
      </c>
      <c r="S822" s="77">
        <v>815</v>
      </c>
      <c r="T822" s="77">
        <v>815</v>
      </c>
      <c r="U822" s="77">
        <v>2831</v>
      </c>
      <c r="V822" s="77">
        <v>1373</v>
      </c>
      <c r="W822" s="77">
        <v>484</v>
      </c>
      <c r="X822" s="77">
        <v>2347</v>
      </c>
      <c r="Y822" s="77">
        <v>1230</v>
      </c>
      <c r="Z822" s="77">
        <v>267</v>
      </c>
      <c r="AA822" s="77">
        <v>0</v>
      </c>
      <c r="AB822" s="77">
        <v>0</v>
      </c>
      <c r="AC822" s="77">
        <v>0</v>
      </c>
      <c r="AD822" s="77">
        <v>0</v>
      </c>
      <c r="AE822" s="77">
        <v>19820</v>
      </c>
      <c r="AF822" s="77">
        <v>1029</v>
      </c>
      <c r="AG822" s="27">
        <v>0</v>
      </c>
      <c r="AH822" s="27">
        <v>0</v>
      </c>
      <c r="AI822" s="27">
        <v>0</v>
      </c>
      <c r="AJ822" s="27">
        <v>1029</v>
      </c>
      <c r="AK822" s="27">
        <v>0</v>
      </c>
      <c r="AL822" s="27">
        <v>0</v>
      </c>
      <c r="AM822" s="27">
        <f t="shared" si="12"/>
        <v>1029</v>
      </c>
      <c r="AN822" s="27">
        <v>0</v>
      </c>
      <c r="AO822" s="27">
        <v>0</v>
      </c>
      <c r="AP822" s="27">
        <v>2898</v>
      </c>
      <c r="AQ822" s="27">
        <v>2898</v>
      </c>
      <c r="AR822" s="27">
        <v>0</v>
      </c>
      <c r="AS822" s="190">
        <v>66045</v>
      </c>
      <c r="AT822" s="190">
        <v>24441</v>
      </c>
      <c r="AU822" s="190">
        <v>24441</v>
      </c>
    </row>
    <row r="823" spans="1:47" x14ac:dyDescent="0.2">
      <c r="A823" s="96" t="s">
        <v>2151</v>
      </c>
      <c r="B823" t="s">
        <v>2119</v>
      </c>
      <c r="C823" t="s">
        <v>2152</v>
      </c>
      <c r="D823" s="78">
        <v>18501</v>
      </c>
      <c r="E823" s="78">
        <v>0</v>
      </c>
      <c r="F823" s="82">
        <v>0</v>
      </c>
      <c r="G823" s="78">
        <v>58893</v>
      </c>
      <c r="H823" s="78">
        <v>0</v>
      </c>
      <c r="I823" s="78">
        <v>58893</v>
      </c>
      <c r="J823" s="78">
        <v>58893</v>
      </c>
      <c r="K823" s="78">
        <v>0</v>
      </c>
      <c r="L823" s="78">
        <v>43150</v>
      </c>
      <c r="M823" s="78">
        <v>24220</v>
      </c>
      <c r="N823" s="78">
        <v>34600</v>
      </c>
      <c r="O823" s="78">
        <v>8550</v>
      </c>
      <c r="P823" s="78">
        <v>11670</v>
      </c>
      <c r="Q823" s="78">
        <v>3120</v>
      </c>
      <c r="R823" s="78">
        <v>0</v>
      </c>
      <c r="S823" s="187">
        <v>21530</v>
      </c>
      <c r="T823" s="187">
        <v>21530</v>
      </c>
      <c r="U823" s="78">
        <v>4536</v>
      </c>
      <c r="V823" s="78">
        <v>1995</v>
      </c>
      <c r="W823" s="78">
        <v>816</v>
      </c>
      <c r="X823" s="78">
        <v>3720</v>
      </c>
      <c r="Y823" s="78">
        <v>3200</v>
      </c>
      <c r="Z823" s="78">
        <v>273</v>
      </c>
      <c r="AA823" s="78">
        <v>0</v>
      </c>
      <c r="AB823" s="78">
        <v>0</v>
      </c>
      <c r="AC823" s="187">
        <v>1329</v>
      </c>
      <c r="AD823" s="187">
        <v>0</v>
      </c>
      <c r="AE823" s="78">
        <v>27340</v>
      </c>
      <c r="AF823" s="78">
        <v>1029</v>
      </c>
      <c r="AG823" s="104">
        <v>0</v>
      </c>
      <c r="AH823" s="104">
        <v>0</v>
      </c>
      <c r="AI823" s="104">
        <v>0</v>
      </c>
      <c r="AJ823" s="104">
        <v>1029</v>
      </c>
      <c r="AK823" s="104">
        <v>0</v>
      </c>
      <c r="AL823" s="104">
        <v>0</v>
      </c>
      <c r="AM823" s="104">
        <f t="shared" si="12"/>
        <v>1029</v>
      </c>
      <c r="AN823" s="104">
        <v>0</v>
      </c>
      <c r="AO823" s="104">
        <v>0</v>
      </c>
      <c r="AP823" s="104">
        <v>9908</v>
      </c>
      <c r="AQ823" s="104">
        <v>9908</v>
      </c>
      <c r="AR823" s="104">
        <v>0</v>
      </c>
      <c r="AS823" s="189">
        <v>228130</v>
      </c>
      <c r="AT823" s="190">
        <v>56600</v>
      </c>
      <c r="AU823" s="190">
        <v>56600</v>
      </c>
    </row>
    <row r="824" spans="1:47" x14ac:dyDescent="0.2">
      <c r="A824" s="96" t="s">
        <v>2153</v>
      </c>
      <c r="B824" t="s">
        <v>2154</v>
      </c>
      <c r="C824">
        <v>0</v>
      </c>
      <c r="D824" s="77">
        <v>19000</v>
      </c>
      <c r="E824" s="77">
        <v>0</v>
      </c>
      <c r="F824" s="77">
        <v>0</v>
      </c>
      <c r="G824" s="77">
        <v>3825133</v>
      </c>
      <c r="H824" s="77">
        <v>3825133</v>
      </c>
      <c r="I824" s="77">
        <v>0</v>
      </c>
      <c r="J824" s="77">
        <v>0</v>
      </c>
      <c r="K824" s="77">
        <v>0</v>
      </c>
      <c r="L824" s="77">
        <v>0</v>
      </c>
      <c r="M824" s="77">
        <v>0</v>
      </c>
      <c r="N824" s="77">
        <v>0</v>
      </c>
      <c r="O824" s="77">
        <v>0</v>
      </c>
      <c r="P824" s="77">
        <v>0</v>
      </c>
      <c r="Q824" s="77">
        <v>0</v>
      </c>
      <c r="R824" s="77">
        <v>0</v>
      </c>
      <c r="S824" s="77">
        <v>0</v>
      </c>
      <c r="T824" s="77">
        <v>0</v>
      </c>
      <c r="U824" s="77">
        <v>0</v>
      </c>
      <c r="V824" s="77">
        <v>0</v>
      </c>
      <c r="W824" s="77">
        <v>0</v>
      </c>
      <c r="X824" s="77">
        <v>0</v>
      </c>
      <c r="Y824" s="77">
        <v>0</v>
      </c>
      <c r="Z824" s="77">
        <v>0</v>
      </c>
      <c r="AA824" s="77">
        <v>0</v>
      </c>
      <c r="AB824" s="77">
        <v>0</v>
      </c>
      <c r="AC824" s="77">
        <v>0</v>
      </c>
      <c r="AD824" s="77">
        <v>0</v>
      </c>
      <c r="AE824" s="77">
        <v>0</v>
      </c>
      <c r="AF824" s="77">
        <v>0</v>
      </c>
      <c r="AG824" s="27">
        <v>0</v>
      </c>
      <c r="AH824" s="27">
        <v>0</v>
      </c>
      <c r="AI824" s="27">
        <v>0</v>
      </c>
      <c r="AJ824" s="27">
        <v>0</v>
      </c>
      <c r="AK824" s="27">
        <v>0</v>
      </c>
      <c r="AL824" s="27">
        <v>0</v>
      </c>
      <c r="AM824" s="27">
        <f t="shared" si="12"/>
        <v>0</v>
      </c>
      <c r="AN824" s="27">
        <v>0</v>
      </c>
      <c r="AO824" s="27">
        <v>0</v>
      </c>
      <c r="AP824" s="27">
        <v>637615</v>
      </c>
      <c r="AQ824" s="27">
        <v>105796</v>
      </c>
      <c r="AR824" s="190">
        <v>531819</v>
      </c>
      <c r="AS824" s="190">
        <v>10910390</v>
      </c>
      <c r="AT824" s="190">
        <v>0</v>
      </c>
      <c r="AU824" s="190">
        <v>0</v>
      </c>
    </row>
    <row r="825" spans="1:47" x14ac:dyDescent="0.2">
      <c r="A825" s="96" t="s">
        <v>2155</v>
      </c>
      <c r="B825" t="s">
        <v>2154</v>
      </c>
      <c r="C825" t="s">
        <v>2156</v>
      </c>
      <c r="D825" s="78">
        <v>19201</v>
      </c>
      <c r="E825" s="78">
        <v>0</v>
      </c>
      <c r="F825" s="82">
        <v>0</v>
      </c>
      <c r="G825" s="78">
        <v>436829</v>
      </c>
      <c r="H825" s="78">
        <v>436829</v>
      </c>
      <c r="I825" s="78">
        <v>0</v>
      </c>
      <c r="J825" s="78">
        <v>0</v>
      </c>
      <c r="K825" s="78">
        <v>0</v>
      </c>
      <c r="L825" s="78">
        <v>917315</v>
      </c>
      <c r="M825" s="78">
        <v>659030</v>
      </c>
      <c r="N825" s="78">
        <v>857000</v>
      </c>
      <c r="O825" s="78">
        <v>60315</v>
      </c>
      <c r="P825" s="78">
        <v>174035</v>
      </c>
      <c r="Q825" s="78">
        <v>113720</v>
      </c>
      <c r="R825" s="78">
        <v>0</v>
      </c>
      <c r="S825" s="187">
        <v>325365</v>
      </c>
      <c r="T825" s="187">
        <v>325365</v>
      </c>
      <c r="U825" s="78">
        <v>89329</v>
      </c>
      <c r="V825" s="78">
        <v>54646</v>
      </c>
      <c r="W825" s="78">
        <v>26045</v>
      </c>
      <c r="X825" s="78">
        <v>63284</v>
      </c>
      <c r="Y825" s="78">
        <v>70797</v>
      </c>
      <c r="Z825" s="78">
        <v>9490</v>
      </c>
      <c r="AA825" s="78">
        <v>0</v>
      </c>
      <c r="AB825" s="78">
        <v>0</v>
      </c>
      <c r="AC825" s="187">
        <v>25433</v>
      </c>
      <c r="AD825" s="187">
        <v>0</v>
      </c>
      <c r="AE825" s="78">
        <v>798260</v>
      </c>
      <c r="AF825" s="78">
        <v>7189</v>
      </c>
      <c r="AG825" s="104">
        <v>0</v>
      </c>
      <c r="AH825" s="104">
        <v>0</v>
      </c>
      <c r="AI825" s="104">
        <v>0</v>
      </c>
      <c r="AJ825" s="104">
        <v>7189</v>
      </c>
      <c r="AK825" s="104">
        <v>0</v>
      </c>
      <c r="AL825" s="104">
        <v>0</v>
      </c>
      <c r="AM825" s="104">
        <f t="shared" si="12"/>
        <v>7189</v>
      </c>
      <c r="AN825" s="104">
        <v>0</v>
      </c>
      <c r="AO825" s="104">
        <v>0</v>
      </c>
      <c r="AP825" s="104">
        <v>73512</v>
      </c>
      <c r="AQ825" s="104">
        <v>0</v>
      </c>
      <c r="AR825" s="189">
        <v>73512</v>
      </c>
      <c r="AS825" s="189">
        <v>1777825</v>
      </c>
      <c r="AT825" s="104">
        <v>612777</v>
      </c>
      <c r="AU825" s="104">
        <v>612777</v>
      </c>
    </row>
    <row r="826" spans="1:47" x14ac:dyDescent="0.2">
      <c r="A826" s="96" t="s">
        <v>2157</v>
      </c>
      <c r="B826" t="s">
        <v>2154</v>
      </c>
      <c r="C826" t="s">
        <v>2158</v>
      </c>
      <c r="D826" s="77">
        <v>19202</v>
      </c>
      <c r="E826" s="77">
        <v>0</v>
      </c>
      <c r="F826" s="77">
        <v>0</v>
      </c>
      <c r="G826" s="77">
        <v>140169</v>
      </c>
      <c r="H826" s="77">
        <v>140169</v>
      </c>
      <c r="I826" s="77">
        <v>0</v>
      </c>
      <c r="J826" s="77">
        <v>0</v>
      </c>
      <c r="K826" s="77">
        <v>0</v>
      </c>
      <c r="L826" s="77">
        <v>171370</v>
      </c>
      <c r="M826" s="77">
        <v>104650</v>
      </c>
      <c r="N826" s="77">
        <v>145400</v>
      </c>
      <c r="O826" s="77">
        <v>25970</v>
      </c>
      <c r="P826" s="77">
        <v>42780</v>
      </c>
      <c r="Q826" s="77">
        <v>16810</v>
      </c>
      <c r="R826" s="77">
        <v>0</v>
      </c>
      <c r="S826" s="188">
        <v>38270</v>
      </c>
      <c r="T826" s="188">
        <v>38270</v>
      </c>
      <c r="U826" s="77">
        <v>17671</v>
      </c>
      <c r="V826" s="77">
        <v>8653</v>
      </c>
      <c r="W826" s="77">
        <v>7845</v>
      </c>
      <c r="X826" s="77">
        <v>9826</v>
      </c>
      <c r="Y826" s="77">
        <v>11241</v>
      </c>
      <c r="Z826" s="77">
        <v>1415</v>
      </c>
      <c r="AA826" s="77">
        <v>0</v>
      </c>
      <c r="AB826" s="77">
        <v>922</v>
      </c>
      <c r="AC826" s="188">
        <v>1903</v>
      </c>
      <c r="AD826" s="188">
        <v>0</v>
      </c>
      <c r="AE826" s="77">
        <v>123250</v>
      </c>
      <c r="AF826" s="77">
        <v>2709</v>
      </c>
      <c r="AG826" s="27">
        <v>0</v>
      </c>
      <c r="AH826" s="27">
        <v>0</v>
      </c>
      <c r="AI826" s="27">
        <v>0</v>
      </c>
      <c r="AJ826" s="27">
        <v>2709</v>
      </c>
      <c r="AK826" s="27">
        <v>0</v>
      </c>
      <c r="AL826" s="27">
        <v>0</v>
      </c>
      <c r="AM826" s="27">
        <f t="shared" si="12"/>
        <v>2709</v>
      </c>
      <c r="AN826" s="27">
        <v>0</v>
      </c>
      <c r="AO826" s="27">
        <v>0</v>
      </c>
      <c r="AP826" s="27">
        <v>21578</v>
      </c>
      <c r="AQ826" s="27">
        <v>0</v>
      </c>
      <c r="AR826" s="190">
        <v>21578</v>
      </c>
      <c r="AS826" s="190">
        <v>531511</v>
      </c>
      <c r="AT826" s="190">
        <v>158576</v>
      </c>
      <c r="AU826" s="190">
        <v>158576</v>
      </c>
    </row>
    <row r="827" spans="1:47" x14ac:dyDescent="0.2">
      <c r="A827" s="96" t="s">
        <v>2159</v>
      </c>
      <c r="B827" t="s">
        <v>2154</v>
      </c>
      <c r="C827" t="s">
        <v>2160</v>
      </c>
      <c r="D827" s="78">
        <v>19204</v>
      </c>
      <c r="E827" s="78">
        <v>0</v>
      </c>
      <c r="F827" s="82">
        <v>0</v>
      </c>
      <c r="G827" s="78">
        <v>99192</v>
      </c>
      <c r="H827" s="78">
        <v>99192</v>
      </c>
      <c r="I827" s="78">
        <v>0</v>
      </c>
      <c r="J827" s="78">
        <v>0</v>
      </c>
      <c r="K827" s="78">
        <v>0</v>
      </c>
      <c r="L827" s="78">
        <v>101050</v>
      </c>
      <c r="M827" s="78">
        <v>60910</v>
      </c>
      <c r="N827" s="78">
        <v>96000</v>
      </c>
      <c r="O827" s="78">
        <v>5050</v>
      </c>
      <c r="P827" s="78">
        <v>19100</v>
      </c>
      <c r="Q827" s="78">
        <v>14050</v>
      </c>
      <c r="R827" s="78">
        <v>0</v>
      </c>
      <c r="S827" s="187">
        <v>48410</v>
      </c>
      <c r="T827" s="187">
        <v>48410</v>
      </c>
      <c r="U827" s="78">
        <v>10398</v>
      </c>
      <c r="V827" s="78">
        <v>5043</v>
      </c>
      <c r="W827" s="78">
        <v>6238</v>
      </c>
      <c r="X827" s="78">
        <v>4160</v>
      </c>
      <c r="Y827" s="78">
        <v>5345</v>
      </c>
      <c r="Z827" s="78">
        <v>1185</v>
      </c>
      <c r="AA827" s="78">
        <v>0</v>
      </c>
      <c r="AB827" s="78">
        <v>0</v>
      </c>
      <c r="AC827" s="187">
        <v>3858</v>
      </c>
      <c r="AD827" s="187">
        <v>0</v>
      </c>
      <c r="AE827" s="78">
        <v>74960</v>
      </c>
      <c r="AF827" s="78">
        <v>1989</v>
      </c>
      <c r="AG827" s="104">
        <v>0</v>
      </c>
      <c r="AH827" s="104">
        <v>0</v>
      </c>
      <c r="AI827" s="104">
        <v>0</v>
      </c>
      <c r="AJ827" s="104">
        <v>1989</v>
      </c>
      <c r="AK827" s="104">
        <v>0</v>
      </c>
      <c r="AL827" s="104">
        <v>0</v>
      </c>
      <c r="AM827" s="104">
        <f t="shared" si="12"/>
        <v>1989</v>
      </c>
      <c r="AN827" s="104">
        <v>0</v>
      </c>
      <c r="AO827" s="104">
        <v>0</v>
      </c>
      <c r="AP827" s="104">
        <v>16669</v>
      </c>
      <c r="AQ827" s="104">
        <v>0</v>
      </c>
      <c r="AR827" s="189">
        <v>16669</v>
      </c>
      <c r="AS827" s="189">
        <v>390730</v>
      </c>
      <c r="AT827" s="189">
        <v>103152</v>
      </c>
      <c r="AU827" s="189">
        <v>103152</v>
      </c>
    </row>
    <row r="828" spans="1:47" x14ac:dyDescent="0.2">
      <c r="A828" s="96" t="s">
        <v>2161</v>
      </c>
      <c r="B828" t="s">
        <v>2154</v>
      </c>
      <c r="C828" t="s">
        <v>2162</v>
      </c>
      <c r="D828" s="77">
        <v>19205</v>
      </c>
      <c r="E828" s="77">
        <v>0</v>
      </c>
      <c r="F828" s="77">
        <v>0</v>
      </c>
      <c r="G828" s="77">
        <v>111126</v>
      </c>
      <c r="H828" s="77">
        <v>0</v>
      </c>
      <c r="I828" s="77">
        <v>111126</v>
      </c>
      <c r="J828" s="77">
        <v>111126</v>
      </c>
      <c r="K828" s="77">
        <v>0</v>
      </c>
      <c r="L828" s="77">
        <v>130690</v>
      </c>
      <c r="M828" s="77">
        <v>85050</v>
      </c>
      <c r="N828" s="77">
        <v>115000</v>
      </c>
      <c r="O828" s="77">
        <v>15690</v>
      </c>
      <c r="P828" s="77">
        <v>25700</v>
      </c>
      <c r="Q828" s="77">
        <v>10010</v>
      </c>
      <c r="R828" s="77">
        <v>0</v>
      </c>
      <c r="S828" s="188">
        <v>35630</v>
      </c>
      <c r="T828" s="188">
        <v>35630</v>
      </c>
      <c r="U828" s="77">
        <v>13140</v>
      </c>
      <c r="V828" s="77">
        <v>7011</v>
      </c>
      <c r="W828" s="77">
        <v>13140</v>
      </c>
      <c r="X828" s="77">
        <v>0</v>
      </c>
      <c r="Y828" s="77">
        <v>837</v>
      </c>
      <c r="Z828" s="77">
        <v>837</v>
      </c>
      <c r="AA828" s="77">
        <v>0</v>
      </c>
      <c r="AB828" s="77">
        <v>594</v>
      </c>
      <c r="AC828" s="77">
        <v>594</v>
      </c>
      <c r="AD828" s="77">
        <v>0</v>
      </c>
      <c r="AE828" s="77">
        <v>98510</v>
      </c>
      <c r="AF828" s="77">
        <v>1989</v>
      </c>
      <c r="AG828" s="27">
        <v>0</v>
      </c>
      <c r="AH828" s="27">
        <v>0</v>
      </c>
      <c r="AI828" s="27">
        <v>0</v>
      </c>
      <c r="AJ828" s="27">
        <v>1989</v>
      </c>
      <c r="AK828" s="27">
        <v>0</v>
      </c>
      <c r="AL828" s="27">
        <v>0</v>
      </c>
      <c r="AM828" s="27">
        <f t="shared" si="12"/>
        <v>1989</v>
      </c>
      <c r="AN828" s="27">
        <v>0</v>
      </c>
      <c r="AO828" s="27">
        <v>0</v>
      </c>
      <c r="AP828" s="27">
        <v>18743</v>
      </c>
      <c r="AQ828" s="27">
        <v>0</v>
      </c>
      <c r="AR828" s="190">
        <v>18743</v>
      </c>
      <c r="AS828" s="190">
        <v>449309</v>
      </c>
      <c r="AT828" s="190">
        <v>124700</v>
      </c>
      <c r="AU828" s="190">
        <v>124700</v>
      </c>
    </row>
    <row r="829" spans="1:47" x14ac:dyDescent="0.2">
      <c r="A829" s="96" t="s">
        <v>2163</v>
      </c>
      <c r="B829" t="s">
        <v>2154</v>
      </c>
      <c r="C829" t="s">
        <v>2164</v>
      </c>
      <c r="D829" s="78">
        <v>19206</v>
      </c>
      <c r="E829" s="78">
        <v>0</v>
      </c>
      <c r="F829" s="82">
        <v>0</v>
      </c>
      <c r="G829" s="78">
        <v>62912</v>
      </c>
      <c r="H829" s="78">
        <v>62912</v>
      </c>
      <c r="I829" s="78">
        <v>0</v>
      </c>
      <c r="J829" s="78">
        <v>0</v>
      </c>
      <c r="K829" s="78">
        <v>0</v>
      </c>
      <c r="L829" s="78">
        <v>93260</v>
      </c>
      <c r="M829" s="78">
        <v>63170</v>
      </c>
      <c r="N829" s="78">
        <v>93260</v>
      </c>
      <c r="O829" s="78">
        <v>0</v>
      </c>
      <c r="P829" s="78">
        <v>14000</v>
      </c>
      <c r="Q829" s="78">
        <v>14000</v>
      </c>
      <c r="R829" s="78">
        <v>0</v>
      </c>
      <c r="S829" s="187">
        <v>26160</v>
      </c>
      <c r="T829" s="187">
        <v>26160</v>
      </c>
      <c r="U829" s="78">
        <v>9288</v>
      </c>
      <c r="V829" s="78">
        <v>5256</v>
      </c>
      <c r="W829" s="78">
        <v>6784</v>
      </c>
      <c r="X829" s="78">
        <v>2504</v>
      </c>
      <c r="Y829" s="78">
        <v>3676</v>
      </c>
      <c r="Z829" s="78">
        <v>1172</v>
      </c>
      <c r="AA829" s="78">
        <v>0</v>
      </c>
      <c r="AB829" s="187">
        <v>2378</v>
      </c>
      <c r="AC829" s="187">
        <v>2378</v>
      </c>
      <c r="AD829" s="187">
        <v>0</v>
      </c>
      <c r="AE829" s="78">
        <v>77170</v>
      </c>
      <c r="AF829" s="78">
        <v>1749</v>
      </c>
      <c r="AG829" s="104">
        <v>0</v>
      </c>
      <c r="AH829" s="104">
        <v>0</v>
      </c>
      <c r="AI829" s="104">
        <v>0</v>
      </c>
      <c r="AJ829" s="104">
        <v>1749</v>
      </c>
      <c r="AK829" s="104">
        <v>0</v>
      </c>
      <c r="AL829" s="104">
        <v>0</v>
      </c>
      <c r="AM829" s="104">
        <f t="shared" si="12"/>
        <v>1749</v>
      </c>
      <c r="AN829" s="104">
        <v>0</v>
      </c>
      <c r="AO829" s="104">
        <v>0</v>
      </c>
      <c r="AP829" s="104">
        <v>10640</v>
      </c>
      <c r="AQ829" s="104">
        <v>0</v>
      </c>
      <c r="AR829" s="189">
        <v>10640</v>
      </c>
      <c r="AS829" s="189">
        <v>251975</v>
      </c>
      <c r="AT829" s="189">
        <v>70553</v>
      </c>
      <c r="AU829" s="189">
        <v>70553</v>
      </c>
    </row>
    <row r="830" spans="1:47" x14ac:dyDescent="0.2">
      <c r="A830" s="96" t="s">
        <v>2165</v>
      </c>
      <c r="B830" t="s">
        <v>2154</v>
      </c>
      <c r="C830" t="s">
        <v>2166</v>
      </c>
      <c r="D830" s="77">
        <v>19207</v>
      </c>
      <c r="E830" s="77">
        <v>0</v>
      </c>
      <c r="F830" s="77">
        <v>0</v>
      </c>
      <c r="G830" s="77">
        <v>70918</v>
      </c>
      <c r="H830" s="77">
        <v>38000</v>
      </c>
      <c r="I830" s="77">
        <v>32918</v>
      </c>
      <c r="J830" s="77">
        <v>32918</v>
      </c>
      <c r="K830" s="77">
        <v>0</v>
      </c>
      <c r="L830" s="77">
        <v>108695</v>
      </c>
      <c r="M830" s="77">
        <v>68570</v>
      </c>
      <c r="N830" s="77">
        <v>98120</v>
      </c>
      <c r="O830" s="77">
        <v>10575</v>
      </c>
      <c r="P830" s="77">
        <v>21995</v>
      </c>
      <c r="Q830" s="77">
        <v>11420</v>
      </c>
      <c r="R830" s="77">
        <v>0</v>
      </c>
      <c r="S830" s="188">
        <v>48695</v>
      </c>
      <c r="T830" s="188">
        <v>48695</v>
      </c>
      <c r="U830" s="77">
        <v>11068</v>
      </c>
      <c r="V830" s="77">
        <v>5671</v>
      </c>
      <c r="W830" s="77">
        <v>8145</v>
      </c>
      <c r="X830" s="77">
        <v>2923</v>
      </c>
      <c r="Y830" s="77">
        <v>3865</v>
      </c>
      <c r="Z830" s="77">
        <v>942</v>
      </c>
      <c r="AA830" s="77">
        <v>0</v>
      </c>
      <c r="AB830" s="188">
        <v>3517</v>
      </c>
      <c r="AC830" s="188">
        <v>3517</v>
      </c>
      <c r="AD830" s="188">
        <v>0</v>
      </c>
      <c r="AE830" s="77">
        <v>82100</v>
      </c>
      <c r="AF830" s="77">
        <v>1989</v>
      </c>
      <c r="AG830" s="27">
        <v>0</v>
      </c>
      <c r="AH830" s="27">
        <v>0</v>
      </c>
      <c r="AI830" s="27">
        <v>0</v>
      </c>
      <c r="AJ830" s="27">
        <v>1989</v>
      </c>
      <c r="AK830" s="27">
        <v>0</v>
      </c>
      <c r="AL830" s="27">
        <v>0</v>
      </c>
      <c r="AM830" s="27">
        <f t="shared" si="12"/>
        <v>1989</v>
      </c>
      <c r="AN830" s="27">
        <v>0</v>
      </c>
      <c r="AO830" s="27">
        <v>0</v>
      </c>
      <c r="AP830" s="27">
        <v>11953</v>
      </c>
      <c r="AQ830" s="27">
        <v>0</v>
      </c>
      <c r="AR830" s="190">
        <v>11953</v>
      </c>
      <c r="AS830" s="190">
        <v>280050</v>
      </c>
      <c r="AT830" s="190">
        <v>84212</v>
      </c>
      <c r="AU830" s="190">
        <v>84212</v>
      </c>
    </row>
    <row r="831" spans="1:47" x14ac:dyDescent="0.2">
      <c r="A831" s="96" t="s">
        <v>2167</v>
      </c>
      <c r="B831" t="s">
        <v>2154</v>
      </c>
      <c r="C831" t="s">
        <v>2168</v>
      </c>
      <c r="D831" s="78">
        <v>19208</v>
      </c>
      <c r="E831" s="78">
        <v>0</v>
      </c>
      <c r="F831" s="82">
        <v>0</v>
      </c>
      <c r="G831" s="78">
        <v>197531</v>
      </c>
      <c r="H831" s="78">
        <v>197531</v>
      </c>
      <c r="I831" s="78">
        <v>0</v>
      </c>
      <c r="J831" s="78">
        <v>0</v>
      </c>
      <c r="K831" s="78">
        <v>0</v>
      </c>
      <c r="L831" s="78">
        <v>242945</v>
      </c>
      <c r="M831" s="78">
        <v>142550</v>
      </c>
      <c r="N831" s="78">
        <v>187000</v>
      </c>
      <c r="O831" s="78">
        <v>55945</v>
      </c>
      <c r="P831" s="78">
        <v>76735</v>
      </c>
      <c r="Q831" s="78">
        <v>20790</v>
      </c>
      <c r="R831" s="78">
        <v>0</v>
      </c>
      <c r="S831" s="187">
        <v>107125</v>
      </c>
      <c r="T831" s="187">
        <v>107125</v>
      </c>
      <c r="U831" s="78">
        <v>25279</v>
      </c>
      <c r="V831" s="78">
        <v>11698</v>
      </c>
      <c r="W831" s="78">
        <v>11536</v>
      </c>
      <c r="X831" s="78">
        <v>13743</v>
      </c>
      <c r="Y831" s="78">
        <v>15460</v>
      </c>
      <c r="Z831" s="78">
        <v>1717</v>
      </c>
      <c r="AA831" s="78">
        <v>0</v>
      </c>
      <c r="AB831" s="187">
        <v>6084</v>
      </c>
      <c r="AC831" s="187">
        <v>6084</v>
      </c>
      <c r="AD831" s="187">
        <v>0</v>
      </c>
      <c r="AE831" s="78">
        <v>171280</v>
      </c>
      <c r="AF831" s="78">
        <v>2949</v>
      </c>
      <c r="AG831" s="104">
        <v>0</v>
      </c>
      <c r="AH831" s="104">
        <v>0</v>
      </c>
      <c r="AI831" s="104">
        <v>0</v>
      </c>
      <c r="AJ831" s="104">
        <v>2949</v>
      </c>
      <c r="AK831" s="104">
        <v>0</v>
      </c>
      <c r="AL831" s="104">
        <v>0</v>
      </c>
      <c r="AM831" s="104">
        <f t="shared" si="12"/>
        <v>2949</v>
      </c>
      <c r="AN831" s="104">
        <v>0</v>
      </c>
      <c r="AO831" s="104">
        <v>0</v>
      </c>
      <c r="AP831" s="104">
        <v>33358</v>
      </c>
      <c r="AQ831" s="104">
        <v>0</v>
      </c>
      <c r="AR831" s="104">
        <v>0</v>
      </c>
      <c r="AS831" s="189">
        <v>797769</v>
      </c>
      <c r="AT831" s="189">
        <v>250160</v>
      </c>
      <c r="AU831" s="189">
        <v>250160</v>
      </c>
    </row>
    <row r="832" spans="1:47" x14ac:dyDescent="0.2">
      <c r="A832" s="96" t="s">
        <v>2169</v>
      </c>
      <c r="B832" t="s">
        <v>2154</v>
      </c>
      <c r="C832" t="s">
        <v>2170</v>
      </c>
      <c r="D832" s="77">
        <v>19209</v>
      </c>
      <c r="E832" s="77">
        <v>0</v>
      </c>
      <c r="F832" s="77">
        <v>0</v>
      </c>
      <c r="G832" s="77">
        <v>156584</v>
      </c>
      <c r="H832" s="77">
        <v>31000</v>
      </c>
      <c r="I832" s="77">
        <v>125584</v>
      </c>
      <c r="J832" s="77">
        <v>125584</v>
      </c>
      <c r="K832" s="77">
        <v>0</v>
      </c>
      <c r="L832" s="77">
        <v>203260</v>
      </c>
      <c r="M832" s="77">
        <v>143000</v>
      </c>
      <c r="N832" s="77">
        <v>61600</v>
      </c>
      <c r="O832" s="77">
        <v>141660</v>
      </c>
      <c r="P832" s="77">
        <v>172100</v>
      </c>
      <c r="Q832" s="77">
        <v>30440</v>
      </c>
      <c r="R832" s="77">
        <v>0</v>
      </c>
      <c r="S832" s="188">
        <v>91900</v>
      </c>
      <c r="T832" s="188">
        <v>91900</v>
      </c>
      <c r="U832" s="77">
        <v>19862</v>
      </c>
      <c r="V832" s="77">
        <v>11768</v>
      </c>
      <c r="W832" s="77">
        <v>10700</v>
      </c>
      <c r="X832" s="77">
        <v>9162</v>
      </c>
      <c r="Y832" s="77">
        <v>11734</v>
      </c>
      <c r="Z832" s="77">
        <v>2572</v>
      </c>
      <c r="AA832" s="77">
        <v>0</v>
      </c>
      <c r="AB832" s="188">
        <v>7117</v>
      </c>
      <c r="AC832" s="188">
        <v>7117</v>
      </c>
      <c r="AD832" s="188">
        <v>0</v>
      </c>
      <c r="AE832" s="77">
        <v>176350</v>
      </c>
      <c r="AF832" s="77">
        <v>2709</v>
      </c>
      <c r="AG832" s="27">
        <v>0</v>
      </c>
      <c r="AH832" s="27">
        <v>0</v>
      </c>
      <c r="AI832" s="27">
        <v>0</v>
      </c>
      <c r="AJ832" s="27">
        <v>2709</v>
      </c>
      <c r="AK832" s="27">
        <v>0</v>
      </c>
      <c r="AL832" s="27">
        <v>0</v>
      </c>
      <c r="AM832" s="27">
        <f t="shared" si="12"/>
        <v>2709</v>
      </c>
      <c r="AN832" s="27">
        <v>0</v>
      </c>
      <c r="AO832" s="27">
        <v>0</v>
      </c>
      <c r="AP832" s="27">
        <v>25318</v>
      </c>
      <c r="AQ832" s="27">
        <v>0</v>
      </c>
      <c r="AR832" s="190">
        <v>25318</v>
      </c>
      <c r="AS832" s="190">
        <v>598789</v>
      </c>
      <c r="AT832" s="190">
        <v>153496</v>
      </c>
      <c r="AU832" s="190">
        <v>153496</v>
      </c>
    </row>
    <row r="833" spans="1:47" x14ac:dyDescent="0.2">
      <c r="A833" s="96" t="s">
        <v>2171</v>
      </c>
      <c r="B833" t="s">
        <v>2154</v>
      </c>
      <c r="C833" t="s">
        <v>2172</v>
      </c>
      <c r="D833" s="78">
        <v>19210</v>
      </c>
      <c r="E833" s="78">
        <v>0</v>
      </c>
      <c r="F833" s="82">
        <v>0</v>
      </c>
      <c r="G833" s="78">
        <v>182783</v>
      </c>
      <c r="H833" s="78">
        <v>64970</v>
      </c>
      <c r="I833" s="78">
        <v>117813</v>
      </c>
      <c r="J833" s="78">
        <v>117813</v>
      </c>
      <c r="K833" s="78">
        <v>0</v>
      </c>
      <c r="L833" s="78">
        <v>275900</v>
      </c>
      <c r="M833" s="78">
        <v>166990</v>
      </c>
      <c r="N833" s="78">
        <v>0</v>
      </c>
      <c r="O833" s="78">
        <v>275900</v>
      </c>
      <c r="P833" s="78">
        <v>307570</v>
      </c>
      <c r="Q833" s="78">
        <v>31670</v>
      </c>
      <c r="R833" s="78">
        <v>0</v>
      </c>
      <c r="S833" s="187">
        <v>68870</v>
      </c>
      <c r="T833" s="187">
        <v>68870</v>
      </c>
      <c r="U833" s="78">
        <v>28539</v>
      </c>
      <c r="V833" s="78">
        <v>13806</v>
      </c>
      <c r="W833" s="78">
        <v>3702</v>
      </c>
      <c r="X833" s="78">
        <v>24837</v>
      </c>
      <c r="Y833" s="78">
        <v>27456</v>
      </c>
      <c r="Z833" s="78">
        <v>2619</v>
      </c>
      <c r="AA833" s="78">
        <v>0</v>
      </c>
      <c r="AB833" s="187">
        <v>3728</v>
      </c>
      <c r="AC833" s="187">
        <v>3728</v>
      </c>
      <c r="AD833" s="187">
        <v>0</v>
      </c>
      <c r="AE833" s="78">
        <v>204510</v>
      </c>
      <c r="AF833" s="78">
        <v>3189</v>
      </c>
      <c r="AG833" s="104">
        <v>0</v>
      </c>
      <c r="AH833" s="104">
        <v>0</v>
      </c>
      <c r="AI833" s="104">
        <v>0</v>
      </c>
      <c r="AJ833" s="104">
        <v>3189</v>
      </c>
      <c r="AK833" s="104">
        <v>0</v>
      </c>
      <c r="AL833" s="104">
        <v>0</v>
      </c>
      <c r="AM833" s="104">
        <f t="shared" si="12"/>
        <v>3189</v>
      </c>
      <c r="AN833" s="104">
        <v>0</v>
      </c>
      <c r="AO833" s="104">
        <v>0</v>
      </c>
      <c r="AP833" s="104">
        <v>30550</v>
      </c>
      <c r="AQ833" s="104">
        <v>0</v>
      </c>
      <c r="AR833" s="189">
        <v>30550</v>
      </c>
      <c r="AS833" s="189">
        <v>752195</v>
      </c>
      <c r="AT833" s="189">
        <v>268537</v>
      </c>
      <c r="AU833" s="189">
        <v>268537</v>
      </c>
    </row>
    <row r="834" spans="1:47" x14ac:dyDescent="0.2">
      <c r="A834" s="96" t="s">
        <v>2173</v>
      </c>
      <c r="B834" t="s">
        <v>2154</v>
      </c>
      <c r="C834" t="s">
        <v>2174</v>
      </c>
      <c r="D834" s="77">
        <v>19211</v>
      </c>
      <c r="E834" s="77">
        <v>0</v>
      </c>
      <c r="F834" s="77">
        <v>0</v>
      </c>
      <c r="G834" s="77">
        <v>192049</v>
      </c>
      <c r="H834" s="77">
        <v>192049</v>
      </c>
      <c r="I834" s="77">
        <v>0</v>
      </c>
      <c r="J834" s="77">
        <v>0</v>
      </c>
      <c r="K834" s="77">
        <v>0</v>
      </c>
      <c r="L834" s="77">
        <v>267135</v>
      </c>
      <c r="M834" s="77">
        <v>172690</v>
      </c>
      <c r="N834" s="77">
        <v>210060</v>
      </c>
      <c r="O834" s="77">
        <v>57075</v>
      </c>
      <c r="P834" s="77">
        <v>88375</v>
      </c>
      <c r="Q834" s="77">
        <v>31300</v>
      </c>
      <c r="R834" s="77">
        <v>0</v>
      </c>
      <c r="S834" s="188">
        <v>101615</v>
      </c>
      <c r="T834" s="188">
        <v>101615</v>
      </c>
      <c r="U834" s="77">
        <v>27009</v>
      </c>
      <c r="V834" s="77">
        <v>14271</v>
      </c>
      <c r="W834" s="77">
        <v>7542</v>
      </c>
      <c r="X834" s="77">
        <v>19467</v>
      </c>
      <c r="Y834" s="77">
        <v>16878</v>
      </c>
      <c r="Z834" s="77">
        <v>2607</v>
      </c>
      <c r="AA834" s="77">
        <v>0</v>
      </c>
      <c r="AB834" s="188">
        <v>11624</v>
      </c>
      <c r="AC834" s="188">
        <v>6428</v>
      </c>
      <c r="AD834" s="188">
        <v>0</v>
      </c>
      <c r="AE834" s="77">
        <v>207450</v>
      </c>
      <c r="AF834" s="77">
        <v>2949</v>
      </c>
      <c r="AG834" s="27">
        <v>0</v>
      </c>
      <c r="AH834" s="27">
        <v>0</v>
      </c>
      <c r="AI834" s="27">
        <v>0</v>
      </c>
      <c r="AJ834" s="27">
        <v>2949</v>
      </c>
      <c r="AK834" s="27">
        <v>0</v>
      </c>
      <c r="AL834" s="27">
        <v>0</v>
      </c>
      <c r="AM834" s="27">
        <f t="shared" si="12"/>
        <v>2949</v>
      </c>
      <c r="AN834" s="27">
        <v>0</v>
      </c>
      <c r="AO834" s="27">
        <v>0</v>
      </c>
      <c r="AP834" s="27">
        <v>32361</v>
      </c>
      <c r="AQ834" s="27">
        <v>0</v>
      </c>
      <c r="AR834" s="190">
        <v>32361</v>
      </c>
      <c r="AS834" s="190">
        <v>775804</v>
      </c>
      <c r="AT834" s="190">
        <v>234803</v>
      </c>
      <c r="AU834" s="190">
        <v>234803</v>
      </c>
    </row>
    <row r="835" spans="1:47" x14ac:dyDescent="0.2">
      <c r="A835" s="96" t="s">
        <v>2175</v>
      </c>
      <c r="B835" t="s">
        <v>2154</v>
      </c>
      <c r="C835" t="s">
        <v>2176</v>
      </c>
      <c r="D835" s="78">
        <v>19212</v>
      </c>
      <c r="E835" s="78">
        <v>0</v>
      </c>
      <c r="F835" s="82">
        <v>0</v>
      </c>
      <c r="G835" s="78">
        <v>66855</v>
      </c>
      <c r="H835" s="78">
        <v>0</v>
      </c>
      <c r="I835" s="78">
        <v>66855</v>
      </c>
      <c r="J835" s="78">
        <v>66855</v>
      </c>
      <c r="K835" s="78">
        <v>0</v>
      </c>
      <c r="L835" s="78">
        <v>82795</v>
      </c>
      <c r="M835" s="78">
        <v>51810</v>
      </c>
      <c r="N835" s="78">
        <v>72000</v>
      </c>
      <c r="O835" s="78">
        <v>10795</v>
      </c>
      <c r="P835" s="78">
        <v>21825</v>
      </c>
      <c r="Q835" s="78">
        <v>11030</v>
      </c>
      <c r="R835" s="78">
        <v>0</v>
      </c>
      <c r="S835" s="187">
        <v>39965</v>
      </c>
      <c r="T835" s="187">
        <v>39965</v>
      </c>
      <c r="U835" s="78">
        <v>8462</v>
      </c>
      <c r="V835" s="78">
        <v>4298</v>
      </c>
      <c r="W835" s="78">
        <v>4568</v>
      </c>
      <c r="X835" s="78">
        <v>3894</v>
      </c>
      <c r="Y835" s="78">
        <v>4821</v>
      </c>
      <c r="Z835" s="78">
        <v>927</v>
      </c>
      <c r="AA835" s="78">
        <v>0</v>
      </c>
      <c r="AB835" s="187">
        <v>3165</v>
      </c>
      <c r="AC835" s="187">
        <v>3165</v>
      </c>
      <c r="AD835" s="187">
        <v>0</v>
      </c>
      <c r="AE835" s="78">
        <v>62840</v>
      </c>
      <c r="AF835" s="78">
        <v>1509</v>
      </c>
      <c r="AG835" s="104">
        <v>0</v>
      </c>
      <c r="AH835" s="104">
        <v>0</v>
      </c>
      <c r="AI835" s="104">
        <v>0</v>
      </c>
      <c r="AJ835" s="104">
        <v>1509</v>
      </c>
      <c r="AK835" s="104">
        <v>0</v>
      </c>
      <c r="AL835" s="104">
        <v>0</v>
      </c>
      <c r="AM835" s="104">
        <f t="shared" ref="AM835:AM898" si="13">IF(OR(AG835&lt;&gt;0,AL835&lt;&gt;0),0,AF835)</f>
        <v>1509</v>
      </c>
      <c r="AN835" s="104">
        <v>0</v>
      </c>
      <c r="AO835" s="104">
        <v>0</v>
      </c>
      <c r="AP835" s="104">
        <v>11285</v>
      </c>
      <c r="AQ835" s="104">
        <v>0</v>
      </c>
      <c r="AR835" s="189">
        <v>5290</v>
      </c>
      <c r="AS835" s="189">
        <v>262778</v>
      </c>
      <c r="AT835" s="189">
        <v>76650</v>
      </c>
      <c r="AU835" s="189">
        <v>76650</v>
      </c>
    </row>
    <row r="836" spans="1:47" x14ac:dyDescent="0.2">
      <c r="A836" s="96" t="s">
        <v>2177</v>
      </c>
      <c r="B836" t="s">
        <v>2154</v>
      </c>
      <c r="C836" t="s">
        <v>2178</v>
      </c>
      <c r="D836" s="77">
        <v>19213</v>
      </c>
      <c r="E836" s="77">
        <v>0</v>
      </c>
      <c r="F836" s="77">
        <v>0</v>
      </c>
      <c r="G836" s="77">
        <v>98131</v>
      </c>
      <c r="H836" s="77">
        <v>98131</v>
      </c>
      <c r="I836" s="77">
        <v>0</v>
      </c>
      <c r="J836" s="77">
        <v>0</v>
      </c>
      <c r="K836" s="77">
        <v>0</v>
      </c>
      <c r="L836" s="77">
        <v>118335</v>
      </c>
      <c r="M836" s="77">
        <v>78440</v>
      </c>
      <c r="N836" s="77">
        <v>900</v>
      </c>
      <c r="O836" s="77">
        <v>117435</v>
      </c>
      <c r="P836" s="77">
        <v>133615</v>
      </c>
      <c r="Q836" s="77">
        <v>16180</v>
      </c>
      <c r="R836" s="77">
        <v>0</v>
      </c>
      <c r="S836" s="188">
        <v>61515</v>
      </c>
      <c r="T836" s="188">
        <v>61515</v>
      </c>
      <c r="U836" s="77">
        <v>11836</v>
      </c>
      <c r="V836" s="77">
        <v>6478</v>
      </c>
      <c r="W836" s="77">
        <v>540</v>
      </c>
      <c r="X836" s="77">
        <v>11296</v>
      </c>
      <c r="Y836" s="77">
        <v>12636</v>
      </c>
      <c r="Z836" s="77">
        <v>1340</v>
      </c>
      <c r="AA836" s="77">
        <v>0</v>
      </c>
      <c r="AB836" s="188">
        <v>4474</v>
      </c>
      <c r="AC836" s="188">
        <v>4474</v>
      </c>
      <c r="AD836" s="188">
        <v>0</v>
      </c>
      <c r="AE836" s="77">
        <v>97290</v>
      </c>
      <c r="AF836" s="77">
        <v>1989</v>
      </c>
      <c r="AG836" s="27">
        <v>0</v>
      </c>
      <c r="AH836" s="27">
        <v>0</v>
      </c>
      <c r="AI836" s="27">
        <v>0</v>
      </c>
      <c r="AJ836" s="27">
        <v>1989</v>
      </c>
      <c r="AK836" s="27">
        <v>0</v>
      </c>
      <c r="AL836" s="27">
        <v>0</v>
      </c>
      <c r="AM836" s="27">
        <f t="shared" si="13"/>
        <v>1989</v>
      </c>
      <c r="AN836" s="27">
        <v>0</v>
      </c>
      <c r="AO836" s="27">
        <v>0</v>
      </c>
      <c r="AP836" s="27">
        <v>16547</v>
      </c>
      <c r="AQ836" s="27">
        <v>0</v>
      </c>
      <c r="AR836" s="190">
        <v>16547</v>
      </c>
      <c r="AS836" s="190">
        <v>392825</v>
      </c>
      <c r="AT836" s="190">
        <v>106608</v>
      </c>
      <c r="AU836" s="190">
        <v>106608</v>
      </c>
    </row>
    <row r="837" spans="1:47" x14ac:dyDescent="0.2">
      <c r="A837" s="96" t="s">
        <v>2179</v>
      </c>
      <c r="B837" t="s">
        <v>2154</v>
      </c>
      <c r="C837" t="s">
        <v>2180</v>
      </c>
      <c r="D837" s="78">
        <v>19214</v>
      </c>
      <c r="E837" s="78">
        <v>0</v>
      </c>
      <c r="F837" s="82">
        <v>0</v>
      </c>
      <c r="G837" s="78">
        <v>74108</v>
      </c>
      <c r="H837" s="78">
        <v>74108</v>
      </c>
      <c r="I837" s="78">
        <v>0</v>
      </c>
      <c r="J837" s="78">
        <v>0</v>
      </c>
      <c r="K837" s="78">
        <v>0</v>
      </c>
      <c r="L837" s="78">
        <v>111415</v>
      </c>
      <c r="M837" s="78">
        <v>66680</v>
      </c>
      <c r="N837" s="78">
        <v>104000</v>
      </c>
      <c r="O837" s="78">
        <v>7415</v>
      </c>
      <c r="P837" s="78">
        <v>7415</v>
      </c>
      <c r="Q837" s="78">
        <v>0</v>
      </c>
      <c r="R837" s="78">
        <v>0</v>
      </c>
      <c r="S837" s="187">
        <v>47965</v>
      </c>
      <c r="T837" s="187">
        <v>47965</v>
      </c>
      <c r="U837" s="78">
        <v>11535</v>
      </c>
      <c r="V837" s="78">
        <v>5490</v>
      </c>
      <c r="W837" s="78">
        <v>6426</v>
      </c>
      <c r="X837" s="78">
        <v>5109</v>
      </c>
      <c r="Y837" s="78">
        <v>5109</v>
      </c>
      <c r="Z837" s="78">
        <v>0</v>
      </c>
      <c r="AA837" s="78">
        <v>0</v>
      </c>
      <c r="AB837" s="78">
        <v>358</v>
      </c>
      <c r="AC837" s="187">
        <v>2999</v>
      </c>
      <c r="AD837" s="187">
        <v>0</v>
      </c>
      <c r="AE837" s="78">
        <v>77620</v>
      </c>
      <c r="AF837" s="78">
        <v>1989</v>
      </c>
      <c r="AG837" s="104">
        <v>0</v>
      </c>
      <c r="AH837" s="104">
        <v>0</v>
      </c>
      <c r="AI837" s="104">
        <v>0</v>
      </c>
      <c r="AJ837" s="104">
        <v>1989</v>
      </c>
      <c r="AK837" s="104">
        <v>0</v>
      </c>
      <c r="AL837" s="104">
        <v>0</v>
      </c>
      <c r="AM837" s="104">
        <f t="shared" si="13"/>
        <v>1989</v>
      </c>
      <c r="AN837" s="104">
        <v>0</v>
      </c>
      <c r="AO837" s="104">
        <v>0</v>
      </c>
      <c r="AP837" s="104">
        <v>12503</v>
      </c>
      <c r="AQ837" s="104">
        <v>0</v>
      </c>
      <c r="AR837" s="189">
        <v>12503</v>
      </c>
      <c r="AS837" s="189">
        <v>300651</v>
      </c>
      <c r="AT837" s="189">
        <v>97541</v>
      </c>
      <c r="AU837" s="189">
        <v>97541</v>
      </c>
    </row>
    <row r="838" spans="1:47" x14ac:dyDescent="0.2">
      <c r="A838" s="96" t="s">
        <v>2181</v>
      </c>
      <c r="B838" t="s">
        <v>2154</v>
      </c>
      <c r="C838" t="s">
        <v>2182</v>
      </c>
      <c r="D838" s="77">
        <v>19346</v>
      </c>
      <c r="E838" s="77">
        <v>0</v>
      </c>
      <c r="F838" s="77">
        <v>0</v>
      </c>
      <c r="G838" s="77">
        <v>56551</v>
      </c>
      <c r="H838" s="77">
        <v>8000</v>
      </c>
      <c r="I838" s="77">
        <v>48551</v>
      </c>
      <c r="J838" s="77">
        <v>48551</v>
      </c>
      <c r="K838" s="77">
        <v>0</v>
      </c>
      <c r="L838" s="77">
        <v>63820</v>
      </c>
      <c r="M838" s="77">
        <v>44290</v>
      </c>
      <c r="N838" s="77">
        <v>63820</v>
      </c>
      <c r="O838" s="77">
        <v>0</v>
      </c>
      <c r="P838" s="77">
        <v>6510</v>
      </c>
      <c r="Q838" s="77">
        <v>6510</v>
      </c>
      <c r="R838" s="77">
        <v>0</v>
      </c>
      <c r="S838" s="188">
        <v>18830</v>
      </c>
      <c r="T838" s="188">
        <v>18830</v>
      </c>
      <c r="U838" s="77">
        <v>6276</v>
      </c>
      <c r="V838" s="77">
        <v>3663</v>
      </c>
      <c r="W838" s="77">
        <v>3641</v>
      </c>
      <c r="X838" s="77">
        <v>2635</v>
      </c>
      <c r="Y838" s="77">
        <v>3182</v>
      </c>
      <c r="Z838" s="77">
        <v>547</v>
      </c>
      <c r="AA838" s="77">
        <v>0</v>
      </c>
      <c r="AB838" s="77">
        <v>308</v>
      </c>
      <c r="AC838" s="188">
        <v>1046</v>
      </c>
      <c r="AD838" s="188">
        <v>0</v>
      </c>
      <c r="AE838" s="77">
        <v>54850</v>
      </c>
      <c r="AF838" s="77">
        <v>1269</v>
      </c>
      <c r="AG838" s="27">
        <v>0</v>
      </c>
      <c r="AH838" s="27">
        <v>0</v>
      </c>
      <c r="AI838" s="27">
        <v>0</v>
      </c>
      <c r="AJ838" s="27">
        <v>1269</v>
      </c>
      <c r="AK838" s="27">
        <v>0</v>
      </c>
      <c r="AL838" s="27">
        <v>0</v>
      </c>
      <c r="AM838" s="27">
        <f t="shared" si="13"/>
        <v>1269</v>
      </c>
      <c r="AN838" s="27">
        <v>0</v>
      </c>
      <c r="AO838" s="27">
        <v>0</v>
      </c>
      <c r="AP838" s="27">
        <v>9526</v>
      </c>
      <c r="AQ838" s="27">
        <v>0</v>
      </c>
      <c r="AR838" s="190">
        <v>9526</v>
      </c>
      <c r="AS838" s="190">
        <v>218637</v>
      </c>
      <c r="AT838" s="190">
        <v>56706</v>
      </c>
      <c r="AU838" s="190">
        <v>56706</v>
      </c>
    </row>
    <row r="839" spans="1:47" x14ac:dyDescent="0.2">
      <c r="A839" s="96" t="s">
        <v>2183</v>
      </c>
      <c r="B839" t="s">
        <v>2154</v>
      </c>
      <c r="C839" t="s">
        <v>2184</v>
      </c>
      <c r="D839" s="78">
        <v>19364</v>
      </c>
      <c r="E839" s="78">
        <v>0</v>
      </c>
      <c r="F839" s="82">
        <v>0</v>
      </c>
      <c r="G839" s="78">
        <v>8114</v>
      </c>
      <c r="H839" s="78">
        <v>0</v>
      </c>
      <c r="I839" s="78">
        <v>8114</v>
      </c>
      <c r="J839" s="78">
        <v>8114</v>
      </c>
      <c r="K839" s="78">
        <v>0</v>
      </c>
      <c r="L839" s="78">
        <v>5610</v>
      </c>
      <c r="M839" s="78">
        <v>4360</v>
      </c>
      <c r="N839" s="78">
        <v>0</v>
      </c>
      <c r="O839" s="78">
        <v>5610</v>
      </c>
      <c r="P839" s="78">
        <v>5940</v>
      </c>
      <c r="Q839" s="78">
        <v>330</v>
      </c>
      <c r="R839" s="78">
        <v>0</v>
      </c>
      <c r="S839" s="78">
        <v>420</v>
      </c>
      <c r="T839" s="78">
        <v>420</v>
      </c>
      <c r="U839" s="78">
        <v>528</v>
      </c>
      <c r="V839" s="78">
        <v>363</v>
      </c>
      <c r="W839" s="78">
        <v>528</v>
      </c>
      <c r="X839" s="78">
        <v>0</v>
      </c>
      <c r="Y839" s="78">
        <v>25</v>
      </c>
      <c r="Z839" s="78">
        <v>25</v>
      </c>
      <c r="AA839" s="78">
        <v>0</v>
      </c>
      <c r="AB839" s="78">
        <v>26</v>
      </c>
      <c r="AC839" s="78">
        <v>26</v>
      </c>
      <c r="AD839" s="78">
        <v>0</v>
      </c>
      <c r="AE839" s="78">
        <v>4750</v>
      </c>
      <c r="AF839" s="78">
        <v>789</v>
      </c>
      <c r="AG839" s="104">
        <v>0</v>
      </c>
      <c r="AH839" s="104">
        <v>0</v>
      </c>
      <c r="AI839" s="104">
        <v>0</v>
      </c>
      <c r="AJ839" s="104">
        <v>789</v>
      </c>
      <c r="AK839" s="104">
        <v>0</v>
      </c>
      <c r="AL839" s="104">
        <v>0</v>
      </c>
      <c r="AM839" s="104">
        <f t="shared" si="13"/>
        <v>789</v>
      </c>
      <c r="AN839" s="104">
        <v>0</v>
      </c>
      <c r="AO839" s="104">
        <v>0</v>
      </c>
      <c r="AP839" s="104">
        <v>1361</v>
      </c>
      <c r="AQ839" s="104">
        <v>0</v>
      </c>
      <c r="AR839" s="189">
        <v>1361</v>
      </c>
      <c r="AS839" s="189">
        <v>28084</v>
      </c>
      <c r="AT839" s="189">
        <v>2939</v>
      </c>
      <c r="AU839" s="189">
        <v>2939</v>
      </c>
    </row>
    <row r="840" spans="1:47" x14ac:dyDescent="0.2">
      <c r="A840" s="96" t="s">
        <v>2185</v>
      </c>
      <c r="B840" t="s">
        <v>2154</v>
      </c>
      <c r="C840" t="s">
        <v>2186</v>
      </c>
      <c r="D840" s="77">
        <v>19365</v>
      </c>
      <c r="E840" s="77">
        <v>0</v>
      </c>
      <c r="F840" s="77">
        <v>0</v>
      </c>
      <c r="G840" s="77">
        <v>49719</v>
      </c>
      <c r="H840" s="77">
        <v>0</v>
      </c>
      <c r="I840" s="77">
        <v>49719</v>
      </c>
      <c r="J840" s="77">
        <v>49719</v>
      </c>
      <c r="K840" s="77">
        <v>0</v>
      </c>
      <c r="L840" s="77">
        <v>54525</v>
      </c>
      <c r="M840" s="77">
        <v>41060</v>
      </c>
      <c r="N840" s="77">
        <v>4200</v>
      </c>
      <c r="O840" s="77">
        <v>50325</v>
      </c>
      <c r="P840" s="77">
        <v>50325</v>
      </c>
      <c r="Q840" s="77">
        <v>0</v>
      </c>
      <c r="R840" s="77">
        <v>0</v>
      </c>
      <c r="S840" s="188">
        <v>23345</v>
      </c>
      <c r="T840" s="188">
        <v>23345</v>
      </c>
      <c r="U840" s="77">
        <v>5211</v>
      </c>
      <c r="V840" s="77">
        <v>3420</v>
      </c>
      <c r="W840" s="77">
        <v>2087</v>
      </c>
      <c r="X840" s="77">
        <v>3124</v>
      </c>
      <c r="Y840" s="77">
        <v>3124</v>
      </c>
      <c r="Z840" s="77">
        <v>0</v>
      </c>
      <c r="AA840" s="77">
        <v>0</v>
      </c>
      <c r="AB840" s="188">
        <v>1661</v>
      </c>
      <c r="AC840" s="188">
        <v>1661</v>
      </c>
      <c r="AD840" s="188">
        <v>0</v>
      </c>
      <c r="AE840" s="77">
        <v>43600</v>
      </c>
      <c r="AF840" s="77">
        <v>1029</v>
      </c>
      <c r="AG840" s="27">
        <v>0</v>
      </c>
      <c r="AH840" s="27">
        <v>0</v>
      </c>
      <c r="AI840" s="27">
        <v>0</v>
      </c>
      <c r="AJ840" s="27">
        <v>1029</v>
      </c>
      <c r="AK840" s="27">
        <v>0</v>
      </c>
      <c r="AL840" s="27">
        <v>0</v>
      </c>
      <c r="AM840" s="27">
        <f t="shared" si="13"/>
        <v>1029</v>
      </c>
      <c r="AN840" s="27">
        <v>0</v>
      </c>
      <c r="AO840" s="27">
        <v>0</v>
      </c>
      <c r="AP840" s="27">
        <v>8374</v>
      </c>
      <c r="AQ840" s="27">
        <v>0</v>
      </c>
      <c r="AR840" s="190">
        <v>8374</v>
      </c>
      <c r="AS840" s="190">
        <v>186955</v>
      </c>
      <c r="AT840" s="190">
        <v>40199</v>
      </c>
      <c r="AU840" s="190">
        <v>40199</v>
      </c>
    </row>
    <row r="841" spans="1:47" x14ac:dyDescent="0.2">
      <c r="A841" s="96" t="s">
        <v>2187</v>
      </c>
      <c r="B841" t="s">
        <v>2154</v>
      </c>
      <c r="C841" t="s">
        <v>954</v>
      </c>
      <c r="D841" s="78">
        <v>19366</v>
      </c>
      <c r="E841" s="78">
        <v>0</v>
      </c>
      <c r="F841" s="82">
        <v>0</v>
      </c>
      <c r="G841" s="78">
        <v>34359</v>
      </c>
      <c r="H841" s="78">
        <v>0</v>
      </c>
      <c r="I841" s="78">
        <v>34359</v>
      </c>
      <c r="J841" s="78">
        <v>34359</v>
      </c>
      <c r="K841" s="78">
        <v>0</v>
      </c>
      <c r="L841" s="78">
        <v>28170</v>
      </c>
      <c r="M841" s="78">
        <v>18560</v>
      </c>
      <c r="N841" s="78">
        <v>0</v>
      </c>
      <c r="O841" s="78">
        <v>28170</v>
      </c>
      <c r="P841" s="78">
        <v>30660</v>
      </c>
      <c r="Q841" s="78">
        <v>2490</v>
      </c>
      <c r="R841" s="78">
        <v>0</v>
      </c>
      <c r="S841" s="187">
        <v>15840</v>
      </c>
      <c r="T841" s="187">
        <v>15840</v>
      </c>
      <c r="U841" s="78">
        <v>2835</v>
      </c>
      <c r="V841" s="78">
        <v>1545</v>
      </c>
      <c r="W841" s="78">
        <v>1639</v>
      </c>
      <c r="X841" s="78">
        <v>1196</v>
      </c>
      <c r="Y841" s="78">
        <v>1407</v>
      </c>
      <c r="Z841" s="78">
        <v>211</v>
      </c>
      <c r="AA841" s="78">
        <v>0</v>
      </c>
      <c r="AB841" s="187">
        <v>1124</v>
      </c>
      <c r="AC841" s="187">
        <v>1124</v>
      </c>
      <c r="AD841" s="187">
        <v>0</v>
      </c>
      <c r="AE841" s="78">
        <v>21610</v>
      </c>
      <c r="AF841" s="78">
        <v>1029</v>
      </c>
      <c r="AG841" s="104">
        <v>0</v>
      </c>
      <c r="AH841" s="104">
        <v>0</v>
      </c>
      <c r="AI841" s="104">
        <v>0</v>
      </c>
      <c r="AJ841" s="104">
        <v>1029</v>
      </c>
      <c r="AK841" s="104">
        <v>0</v>
      </c>
      <c r="AL841" s="104">
        <v>0</v>
      </c>
      <c r="AM841" s="104">
        <f t="shared" si="13"/>
        <v>1029</v>
      </c>
      <c r="AN841" s="104">
        <v>0</v>
      </c>
      <c r="AO841" s="104">
        <v>0</v>
      </c>
      <c r="AP841" s="104">
        <v>5786</v>
      </c>
      <c r="AQ841" s="104">
        <v>0</v>
      </c>
      <c r="AR841" s="189">
        <v>4943</v>
      </c>
      <c r="AS841" s="189">
        <v>129416</v>
      </c>
      <c r="AT841" s="189">
        <v>26769</v>
      </c>
      <c r="AU841" s="189">
        <v>26769</v>
      </c>
    </row>
    <row r="842" spans="1:47" x14ac:dyDescent="0.2">
      <c r="A842" s="96" t="s">
        <v>2188</v>
      </c>
      <c r="B842" t="s">
        <v>2154</v>
      </c>
      <c r="C842" t="s">
        <v>2189</v>
      </c>
      <c r="D842" s="77">
        <v>19368</v>
      </c>
      <c r="E842" s="77">
        <v>0</v>
      </c>
      <c r="F842" s="77">
        <v>0</v>
      </c>
      <c r="G842" s="77">
        <v>52131</v>
      </c>
      <c r="H842" s="77">
        <v>13752</v>
      </c>
      <c r="I842" s="77">
        <v>38379</v>
      </c>
      <c r="J842" s="77">
        <v>0</v>
      </c>
      <c r="K842" s="188">
        <v>38379</v>
      </c>
      <c r="L842" s="77">
        <v>59705</v>
      </c>
      <c r="M842" s="77">
        <v>40200</v>
      </c>
      <c r="N842" s="77">
        <v>54000</v>
      </c>
      <c r="O842" s="77">
        <v>5705</v>
      </c>
      <c r="P842" s="77">
        <v>7575</v>
      </c>
      <c r="Q842" s="77">
        <v>1870</v>
      </c>
      <c r="R842" s="77">
        <v>0</v>
      </c>
      <c r="S842" s="188">
        <v>36585</v>
      </c>
      <c r="T842" s="188">
        <v>36585</v>
      </c>
      <c r="U842" s="77">
        <v>5947</v>
      </c>
      <c r="V842" s="77">
        <v>3325</v>
      </c>
      <c r="W842" s="77">
        <v>3062</v>
      </c>
      <c r="X842" s="77">
        <v>2885</v>
      </c>
      <c r="Y842" s="77">
        <v>3041</v>
      </c>
      <c r="Z842" s="77">
        <v>156</v>
      </c>
      <c r="AA842" s="77">
        <v>0</v>
      </c>
      <c r="AB842" s="77">
        <v>956</v>
      </c>
      <c r="AC842" s="188">
        <v>2448</v>
      </c>
      <c r="AD842" s="188">
        <v>0</v>
      </c>
      <c r="AE842" s="77">
        <v>44590</v>
      </c>
      <c r="AF842" s="77">
        <v>1269</v>
      </c>
      <c r="AG842" s="27">
        <v>0</v>
      </c>
      <c r="AH842" s="27">
        <v>0</v>
      </c>
      <c r="AI842" s="27">
        <v>0</v>
      </c>
      <c r="AJ842" s="27">
        <v>1269</v>
      </c>
      <c r="AK842" s="27">
        <v>0</v>
      </c>
      <c r="AL842" s="27">
        <v>0</v>
      </c>
      <c r="AM842" s="27">
        <f t="shared" si="13"/>
        <v>1269</v>
      </c>
      <c r="AN842" s="27">
        <v>0</v>
      </c>
      <c r="AO842" s="27">
        <v>0</v>
      </c>
      <c r="AP842" s="27">
        <v>8786</v>
      </c>
      <c r="AQ842" s="27">
        <v>0</v>
      </c>
      <c r="AR842" s="190">
        <v>8786</v>
      </c>
      <c r="AS842" s="190">
        <v>199195</v>
      </c>
      <c r="AT842" s="190">
        <v>52294</v>
      </c>
      <c r="AU842" s="190">
        <v>52294</v>
      </c>
    </row>
    <row r="843" spans="1:47" x14ac:dyDescent="0.2">
      <c r="A843" s="96" t="s">
        <v>2190</v>
      </c>
      <c r="B843" t="s">
        <v>2154</v>
      </c>
      <c r="C843" t="s">
        <v>2191</v>
      </c>
      <c r="D843" s="78">
        <v>19384</v>
      </c>
      <c r="E843" s="78">
        <v>0</v>
      </c>
      <c r="F843" s="82">
        <v>0</v>
      </c>
      <c r="G843" s="78">
        <v>32700</v>
      </c>
      <c r="H843" s="78">
        <v>0</v>
      </c>
      <c r="I843" s="78">
        <v>32700</v>
      </c>
      <c r="J843" s="78">
        <v>32700</v>
      </c>
      <c r="K843" s="78">
        <v>0</v>
      </c>
      <c r="L843" s="78">
        <v>68415</v>
      </c>
      <c r="M843" s="78">
        <v>37350</v>
      </c>
      <c r="N843" s="78">
        <v>58000</v>
      </c>
      <c r="O843" s="78">
        <v>10415</v>
      </c>
      <c r="P843" s="78">
        <v>14100</v>
      </c>
      <c r="Q843" s="78">
        <v>7750</v>
      </c>
      <c r="R843" s="78">
        <v>0</v>
      </c>
      <c r="S843" s="187">
        <v>1360</v>
      </c>
      <c r="T843" s="78">
        <v>0</v>
      </c>
      <c r="U843" s="78">
        <v>7281</v>
      </c>
      <c r="V843" s="78">
        <v>3066</v>
      </c>
      <c r="W843" s="78">
        <v>0</v>
      </c>
      <c r="X843" s="78">
        <v>7281</v>
      </c>
      <c r="Y843" s="78">
        <v>6124</v>
      </c>
      <c r="Z843" s="78">
        <v>644</v>
      </c>
      <c r="AA843" s="78">
        <v>0</v>
      </c>
      <c r="AB843" s="78">
        <v>571</v>
      </c>
      <c r="AC843" s="78">
        <v>0</v>
      </c>
      <c r="AD843" s="78">
        <v>0</v>
      </c>
      <c r="AE843" s="78">
        <v>45100</v>
      </c>
      <c r="AF843" s="78">
        <v>1269</v>
      </c>
      <c r="AG843" s="104">
        <v>0</v>
      </c>
      <c r="AH843" s="104">
        <v>0</v>
      </c>
      <c r="AI843" s="104">
        <v>0</v>
      </c>
      <c r="AJ843" s="104">
        <v>1269</v>
      </c>
      <c r="AK843" s="104">
        <v>0</v>
      </c>
      <c r="AL843" s="104">
        <v>0</v>
      </c>
      <c r="AM843" s="104">
        <f t="shared" si="13"/>
        <v>1269</v>
      </c>
      <c r="AN843" s="104">
        <v>0</v>
      </c>
      <c r="AO843" s="104">
        <v>0</v>
      </c>
      <c r="AP843" s="104">
        <v>5550</v>
      </c>
      <c r="AQ843" s="104">
        <v>0</v>
      </c>
      <c r="AR843" s="189">
        <v>5550</v>
      </c>
      <c r="AS843" s="189">
        <v>140063</v>
      </c>
      <c r="AT843" s="189">
        <v>58925</v>
      </c>
      <c r="AU843" s="189">
        <v>58925</v>
      </c>
    </row>
    <row r="844" spans="1:47" x14ac:dyDescent="0.2">
      <c r="A844" s="96" t="s">
        <v>2192</v>
      </c>
      <c r="B844" t="s">
        <v>2154</v>
      </c>
      <c r="C844" t="s">
        <v>2193</v>
      </c>
      <c r="D844" s="77">
        <v>19422</v>
      </c>
      <c r="E844" s="77">
        <v>0</v>
      </c>
      <c r="F844" s="77">
        <v>0</v>
      </c>
      <c r="G844" s="77">
        <v>13858</v>
      </c>
      <c r="H844" s="77">
        <v>0</v>
      </c>
      <c r="I844" s="77">
        <v>13858</v>
      </c>
      <c r="J844" s="77">
        <v>13858</v>
      </c>
      <c r="K844" s="77">
        <v>0</v>
      </c>
      <c r="L844" s="77">
        <v>5235</v>
      </c>
      <c r="M844" s="77">
        <v>3000</v>
      </c>
      <c r="N844" s="77">
        <v>0</v>
      </c>
      <c r="O844" s="77">
        <v>5235</v>
      </c>
      <c r="P844" s="77">
        <v>5845</v>
      </c>
      <c r="Q844" s="77">
        <v>610</v>
      </c>
      <c r="R844" s="77">
        <v>0</v>
      </c>
      <c r="S844" s="188">
        <v>1985</v>
      </c>
      <c r="T844" s="188">
        <v>1985</v>
      </c>
      <c r="U844" s="77">
        <v>548</v>
      </c>
      <c r="V844" s="77">
        <v>245</v>
      </c>
      <c r="W844" s="77">
        <v>0</v>
      </c>
      <c r="X844" s="77">
        <v>548</v>
      </c>
      <c r="Y844" s="77">
        <v>601</v>
      </c>
      <c r="Z844" s="77">
        <v>53</v>
      </c>
      <c r="AA844" s="77">
        <v>0</v>
      </c>
      <c r="AB844" s="77">
        <v>168</v>
      </c>
      <c r="AC844" s="77">
        <v>168</v>
      </c>
      <c r="AD844" s="77">
        <v>0</v>
      </c>
      <c r="AE844" s="77">
        <v>3670</v>
      </c>
      <c r="AF844" s="77">
        <v>789</v>
      </c>
      <c r="AG844" s="27">
        <v>0</v>
      </c>
      <c r="AH844" s="27">
        <v>0</v>
      </c>
      <c r="AI844" s="27">
        <v>0</v>
      </c>
      <c r="AJ844" s="27">
        <v>789</v>
      </c>
      <c r="AK844" s="27">
        <v>0</v>
      </c>
      <c r="AL844" s="27">
        <v>0</v>
      </c>
      <c r="AM844" s="27">
        <f t="shared" si="13"/>
        <v>789</v>
      </c>
      <c r="AN844" s="27">
        <v>0</v>
      </c>
      <c r="AO844" s="27">
        <v>0</v>
      </c>
      <c r="AP844" s="27">
        <v>2292</v>
      </c>
      <c r="AQ844" s="27">
        <v>0</v>
      </c>
      <c r="AR844" s="190">
        <v>2292</v>
      </c>
      <c r="AS844" s="190">
        <v>50256</v>
      </c>
      <c r="AT844" s="190">
        <v>5981</v>
      </c>
      <c r="AU844" s="190">
        <v>5981</v>
      </c>
    </row>
    <row r="845" spans="1:47" x14ac:dyDescent="0.2">
      <c r="A845" s="96" t="s">
        <v>2194</v>
      </c>
      <c r="B845" t="s">
        <v>2154</v>
      </c>
      <c r="C845" t="s">
        <v>2195</v>
      </c>
      <c r="D845" s="78">
        <v>19423</v>
      </c>
      <c r="E845" s="78">
        <v>0</v>
      </c>
      <c r="F845" s="82">
        <v>0</v>
      </c>
      <c r="G845" s="78">
        <v>19924</v>
      </c>
      <c r="H845" s="78">
        <v>19924</v>
      </c>
      <c r="I845" s="78">
        <v>0</v>
      </c>
      <c r="J845" s="78">
        <v>0</v>
      </c>
      <c r="K845" s="78">
        <v>0</v>
      </c>
      <c r="L845" s="78">
        <v>13065</v>
      </c>
      <c r="M845" s="78">
        <v>7370</v>
      </c>
      <c r="N845" s="78">
        <v>9600</v>
      </c>
      <c r="O845" s="78">
        <v>3465</v>
      </c>
      <c r="P845" s="78">
        <v>4845</v>
      </c>
      <c r="Q845" s="78">
        <v>1380</v>
      </c>
      <c r="R845" s="78">
        <v>0</v>
      </c>
      <c r="S845" s="187">
        <v>5435</v>
      </c>
      <c r="T845" s="187">
        <v>5435</v>
      </c>
      <c r="U845" s="78">
        <v>1376</v>
      </c>
      <c r="V845" s="78">
        <v>608</v>
      </c>
      <c r="W845" s="78">
        <v>130</v>
      </c>
      <c r="X845" s="78">
        <v>1246</v>
      </c>
      <c r="Y845" s="78">
        <v>1356</v>
      </c>
      <c r="Z845" s="78">
        <v>110</v>
      </c>
      <c r="AA845" s="78">
        <v>0</v>
      </c>
      <c r="AB845" s="78">
        <v>381</v>
      </c>
      <c r="AC845" s="78">
        <v>381</v>
      </c>
      <c r="AD845" s="78">
        <v>0</v>
      </c>
      <c r="AE845" s="78">
        <v>8750</v>
      </c>
      <c r="AF845" s="78">
        <v>789</v>
      </c>
      <c r="AG845" s="104">
        <v>0</v>
      </c>
      <c r="AH845" s="104">
        <v>0</v>
      </c>
      <c r="AI845" s="104">
        <v>0</v>
      </c>
      <c r="AJ845" s="104">
        <v>789</v>
      </c>
      <c r="AK845" s="104">
        <v>0</v>
      </c>
      <c r="AL845" s="104">
        <v>0</v>
      </c>
      <c r="AM845" s="104">
        <f t="shared" si="13"/>
        <v>789</v>
      </c>
      <c r="AN845" s="104">
        <v>0</v>
      </c>
      <c r="AO845" s="104">
        <v>0</v>
      </c>
      <c r="AP845" s="104">
        <v>3263</v>
      </c>
      <c r="AQ845" s="104">
        <v>0</v>
      </c>
      <c r="AR845" s="104">
        <v>0</v>
      </c>
      <c r="AS845" s="189">
        <v>73332</v>
      </c>
      <c r="AT845" s="189">
        <v>14609</v>
      </c>
      <c r="AU845" s="189">
        <v>14609</v>
      </c>
    </row>
    <row r="846" spans="1:47" x14ac:dyDescent="0.2">
      <c r="A846" s="96" t="s">
        <v>2196</v>
      </c>
      <c r="B846" t="s">
        <v>2154</v>
      </c>
      <c r="C846" t="s">
        <v>2197</v>
      </c>
      <c r="D846" s="77">
        <v>19424</v>
      </c>
      <c r="E846" s="77">
        <v>0</v>
      </c>
      <c r="F846" s="77">
        <v>0</v>
      </c>
      <c r="G846" s="77">
        <v>15780</v>
      </c>
      <c r="H846" s="77">
        <v>15780</v>
      </c>
      <c r="I846" s="77">
        <v>0</v>
      </c>
      <c r="J846" s="77">
        <v>0</v>
      </c>
      <c r="K846" s="77">
        <v>0</v>
      </c>
      <c r="L846" s="77">
        <v>25715</v>
      </c>
      <c r="M846" s="77">
        <v>11220</v>
      </c>
      <c r="N846" s="77">
        <v>25715</v>
      </c>
      <c r="O846" s="77">
        <v>0</v>
      </c>
      <c r="P846" s="77">
        <v>2500</v>
      </c>
      <c r="Q846" s="77">
        <v>2500</v>
      </c>
      <c r="R846" s="77">
        <v>0</v>
      </c>
      <c r="S846" s="188">
        <v>2835</v>
      </c>
      <c r="T846" s="188">
        <v>2835</v>
      </c>
      <c r="U846" s="77">
        <v>2908</v>
      </c>
      <c r="V846" s="77">
        <v>928</v>
      </c>
      <c r="W846" s="77">
        <v>1534</v>
      </c>
      <c r="X846" s="77">
        <v>1374</v>
      </c>
      <c r="Y846" s="77">
        <v>1576</v>
      </c>
      <c r="Z846" s="77">
        <v>202</v>
      </c>
      <c r="AA846" s="77">
        <v>0</v>
      </c>
      <c r="AB846" s="77">
        <v>0</v>
      </c>
      <c r="AC846" s="77">
        <v>0</v>
      </c>
      <c r="AD846" s="77">
        <v>0</v>
      </c>
      <c r="AE846" s="77">
        <v>14230</v>
      </c>
      <c r="AF846" s="77">
        <v>1029</v>
      </c>
      <c r="AG846" s="27">
        <v>0</v>
      </c>
      <c r="AH846" s="27">
        <v>0</v>
      </c>
      <c r="AI846" s="27">
        <v>0</v>
      </c>
      <c r="AJ846" s="27">
        <v>1029</v>
      </c>
      <c r="AK846" s="27">
        <v>0</v>
      </c>
      <c r="AL846" s="27">
        <v>0</v>
      </c>
      <c r="AM846" s="27">
        <f t="shared" si="13"/>
        <v>1029</v>
      </c>
      <c r="AN846" s="27">
        <v>0</v>
      </c>
      <c r="AO846" s="27">
        <v>0</v>
      </c>
      <c r="AP846" s="27">
        <v>2384</v>
      </c>
      <c r="AQ846" s="27">
        <v>2384</v>
      </c>
      <c r="AR846" s="27">
        <v>0</v>
      </c>
      <c r="AS846" s="190">
        <v>60418</v>
      </c>
      <c r="AT846" s="190">
        <v>23311</v>
      </c>
      <c r="AU846" s="190">
        <v>23311</v>
      </c>
    </row>
    <row r="847" spans="1:47" x14ac:dyDescent="0.2">
      <c r="A847" s="96" t="s">
        <v>2198</v>
      </c>
      <c r="B847" t="s">
        <v>2154</v>
      </c>
      <c r="C847" t="s">
        <v>2199</v>
      </c>
      <c r="D847" s="78">
        <v>19425</v>
      </c>
      <c r="E847" s="78">
        <v>0</v>
      </c>
      <c r="F847" s="82">
        <v>0</v>
      </c>
      <c r="G847" s="78">
        <v>11582</v>
      </c>
      <c r="H847" s="78">
        <v>11582</v>
      </c>
      <c r="I847" s="78">
        <v>0</v>
      </c>
      <c r="J847" s="78">
        <v>0</v>
      </c>
      <c r="K847" s="78">
        <v>0</v>
      </c>
      <c r="L847" s="78">
        <v>21340</v>
      </c>
      <c r="M847" s="78">
        <v>13500</v>
      </c>
      <c r="N847" s="78">
        <v>3300</v>
      </c>
      <c r="O847" s="78">
        <v>18040</v>
      </c>
      <c r="P847" s="78">
        <v>19090</v>
      </c>
      <c r="Q847" s="78">
        <v>1050</v>
      </c>
      <c r="R847" s="78">
        <v>0</v>
      </c>
      <c r="S847" s="187">
        <v>13360</v>
      </c>
      <c r="T847" s="187">
        <v>13360</v>
      </c>
      <c r="U847" s="78">
        <v>2186</v>
      </c>
      <c r="V847" s="78">
        <v>1118</v>
      </c>
      <c r="W847" s="78">
        <v>2017</v>
      </c>
      <c r="X847" s="78">
        <v>169</v>
      </c>
      <c r="Y847" s="78">
        <v>259</v>
      </c>
      <c r="Z847" s="78">
        <v>90</v>
      </c>
      <c r="AA847" s="78">
        <v>0</v>
      </c>
      <c r="AB847" s="187">
        <v>1089</v>
      </c>
      <c r="AC847" s="187">
        <v>1089</v>
      </c>
      <c r="AD847" s="187">
        <v>0</v>
      </c>
      <c r="AE847" s="78">
        <v>14550</v>
      </c>
      <c r="AF847" s="78">
        <v>1029</v>
      </c>
      <c r="AG847" s="104">
        <v>0</v>
      </c>
      <c r="AH847" s="104">
        <v>0</v>
      </c>
      <c r="AI847" s="104">
        <v>0</v>
      </c>
      <c r="AJ847" s="104">
        <v>1029</v>
      </c>
      <c r="AK847" s="104">
        <v>0</v>
      </c>
      <c r="AL847" s="104">
        <v>0</v>
      </c>
      <c r="AM847" s="104">
        <f t="shared" si="13"/>
        <v>1029</v>
      </c>
      <c r="AN847" s="104">
        <v>0</v>
      </c>
      <c r="AO847" s="104">
        <v>0</v>
      </c>
      <c r="AP847" s="104">
        <v>1790</v>
      </c>
      <c r="AQ847" s="104">
        <v>0</v>
      </c>
      <c r="AR847" s="189">
        <v>1790</v>
      </c>
      <c r="AS847" s="189">
        <v>38428</v>
      </c>
      <c r="AT847" s="189">
        <v>13638</v>
      </c>
      <c r="AU847" s="189">
        <v>13638</v>
      </c>
    </row>
    <row r="848" spans="1:47" x14ac:dyDescent="0.2">
      <c r="A848" s="96" t="s">
        <v>2200</v>
      </c>
      <c r="B848" t="s">
        <v>2154</v>
      </c>
      <c r="C848" t="s">
        <v>2201</v>
      </c>
      <c r="D848" s="77">
        <v>19429</v>
      </c>
      <c r="E848" s="77">
        <v>0</v>
      </c>
      <c r="F848" s="77">
        <v>0</v>
      </c>
      <c r="G848" s="77">
        <v>14552</v>
      </c>
      <c r="H848" s="77">
        <v>14552</v>
      </c>
      <c r="I848" s="77">
        <v>0</v>
      </c>
      <c r="J848" s="77">
        <v>0</v>
      </c>
      <c r="K848" s="77">
        <v>0</v>
      </c>
      <c r="L848" s="77">
        <v>11835</v>
      </c>
      <c r="M848" s="77">
        <v>7700</v>
      </c>
      <c r="N848" s="77">
        <v>0</v>
      </c>
      <c r="O848" s="77">
        <v>11835</v>
      </c>
      <c r="P848" s="77">
        <v>13425</v>
      </c>
      <c r="Q848" s="77">
        <v>1590</v>
      </c>
      <c r="R848" s="77">
        <v>0</v>
      </c>
      <c r="S848" s="188">
        <v>4865</v>
      </c>
      <c r="T848" s="188">
        <v>4865</v>
      </c>
      <c r="U848" s="77">
        <v>1208</v>
      </c>
      <c r="V848" s="77">
        <v>650</v>
      </c>
      <c r="W848" s="77">
        <v>1208</v>
      </c>
      <c r="X848" s="77">
        <v>0</v>
      </c>
      <c r="Y848" s="77">
        <v>121</v>
      </c>
      <c r="Z848" s="77">
        <v>121</v>
      </c>
      <c r="AA848" s="77">
        <v>0</v>
      </c>
      <c r="AB848" s="77">
        <v>312</v>
      </c>
      <c r="AC848" s="77">
        <v>312</v>
      </c>
      <c r="AD848" s="77">
        <v>0</v>
      </c>
      <c r="AE848" s="77">
        <v>9290</v>
      </c>
      <c r="AF848" s="77">
        <v>789</v>
      </c>
      <c r="AG848" s="27">
        <v>0</v>
      </c>
      <c r="AH848" s="27">
        <v>0</v>
      </c>
      <c r="AI848" s="27">
        <v>0</v>
      </c>
      <c r="AJ848" s="27">
        <v>789</v>
      </c>
      <c r="AK848" s="27">
        <v>0</v>
      </c>
      <c r="AL848" s="27">
        <v>0</v>
      </c>
      <c r="AM848" s="27">
        <f t="shared" si="13"/>
        <v>789</v>
      </c>
      <c r="AN848" s="27">
        <v>0</v>
      </c>
      <c r="AO848" s="27">
        <v>0</v>
      </c>
      <c r="AP848" s="27">
        <v>2353</v>
      </c>
      <c r="AQ848" s="27">
        <v>2353</v>
      </c>
      <c r="AR848" s="27">
        <v>0</v>
      </c>
      <c r="AS848" s="190">
        <v>52501</v>
      </c>
      <c r="AT848" s="190">
        <v>7631</v>
      </c>
      <c r="AU848" s="190">
        <v>7631</v>
      </c>
    </row>
    <row r="849" spans="1:47" x14ac:dyDescent="0.2">
      <c r="A849" s="96" t="s">
        <v>2202</v>
      </c>
      <c r="B849" t="s">
        <v>2154</v>
      </c>
      <c r="C849" t="s">
        <v>2203</v>
      </c>
      <c r="D849" s="78">
        <v>19430</v>
      </c>
      <c r="E849" s="78">
        <v>0</v>
      </c>
      <c r="F849" s="82">
        <v>0</v>
      </c>
      <c r="G849" s="78">
        <v>80922</v>
      </c>
      <c r="H849" s="78">
        <v>80922</v>
      </c>
      <c r="I849" s="78">
        <v>0</v>
      </c>
      <c r="J849" s="78">
        <v>0</v>
      </c>
      <c r="K849" s="78">
        <v>0</v>
      </c>
      <c r="L849" s="78">
        <v>89125</v>
      </c>
      <c r="M849" s="78">
        <v>51420</v>
      </c>
      <c r="N849" s="78">
        <v>89125</v>
      </c>
      <c r="O849" s="78">
        <v>0</v>
      </c>
      <c r="P849" s="78">
        <v>15350</v>
      </c>
      <c r="Q849" s="78">
        <v>15350</v>
      </c>
      <c r="R849" s="78">
        <v>0</v>
      </c>
      <c r="S849" s="187">
        <v>22265</v>
      </c>
      <c r="T849" s="187">
        <v>22265</v>
      </c>
      <c r="U849" s="78">
        <v>9385</v>
      </c>
      <c r="V849" s="78">
        <v>4285</v>
      </c>
      <c r="W849" s="78">
        <v>2920</v>
      </c>
      <c r="X849" s="78">
        <v>6465</v>
      </c>
      <c r="Y849" s="78">
        <v>1236</v>
      </c>
      <c r="Z849" s="78">
        <v>1236</v>
      </c>
      <c r="AA849" s="78">
        <v>0</v>
      </c>
      <c r="AB849" s="187">
        <v>7488</v>
      </c>
      <c r="AC849" s="187">
        <v>1023</v>
      </c>
      <c r="AD849" s="187">
        <v>0</v>
      </c>
      <c r="AE849" s="78">
        <v>67780</v>
      </c>
      <c r="AF849" s="78">
        <v>1509</v>
      </c>
      <c r="AG849" s="104">
        <v>0</v>
      </c>
      <c r="AH849" s="104">
        <v>0</v>
      </c>
      <c r="AI849" s="104">
        <v>0</v>
      </c>
      <c r="AJ849" s="104">
        <v>1509</v>
      </c>
      <c r="AK849" s="104">
        <v>0</v>
      </c>
      <c r="AL849" s="104">
        <v>0</v>
      </c>
      <c r="AM849" s="104">
        <f t="shared" si="13"/>
        <v>1509</v>
      </c>
      <c r="AN849" s="104">
        <v>0</v>
      </c>
      <c r="AO849" s="104">
        <v>0</v>
      </c>
      <c r="AP849" s="104">
        <v>12610</v>
      </c>
      <c r="AQ849" s="104">
        <v>0</v>
      </c>
      <c r="AR849" s="104">
        <v>0</v>
      </c>
      <c r="AS849" s="189">
        <v>304570</v>
      </c>
      <c r="AT849" s="189">
        <v>84612</v>
      </c>
      <c r="AU849" s="189">
        <v>84612</v>
      </c>
    </row>
    <row r="850" spans="1:47" x14ac:dyDescent="0.2">
      <c r="A850" s="96" t="s">
        <v>2204</v>
      </c>
      <c r="B850" t="s">
        <v>2154</v>
      </c>
      <c r="C850" t="s">
        <v>2205</v>
      </c>
      <c r="D850" s="77">
        <v>19442</v>
      </c>
      <c r="E850" s="77">
        <v>0</v>
      </c>
      <c r="F850" s="77">
        <v>0</v>
      </c>
      <c r="G850" s="77">
        <v>8138</v>
      </c>
      <c r="H850" s="77">
        <v>7100</v>
      </c>
      <c r="I850" s="77">
        <v>1038</v>
      </c>
      <c r="J850" s="77">
        <v>550</v>
      </c>
      <c r="K850" s="77">
        <v>0</v>
      </c>
      <c r="L850" s="77">
        <v>3190</v>
      </c>
      <c r="M850" s="77">
        <v>2360</v>
      </c>
      <c r="N850" s="77">
        <v>3190</v>
      </c>
      <c r="O850" s="77">
        <v>0</v>
      </c>
      <c r="P850" s="77">
        <v>560</v>
      </c>
      <c r="Q850" s="77">
        <v>560</v>
      </c>
      <c r="R850" s="77">
        <v>0</v>
      </c>
      <c r="S850" s="188">
        <v>1190</v>
      </c>
      <c r="T850" s="188">
        <v>1190</v>
      </c>
      <c r="U850" s="77">
        <v>306</v>
      </c>
      <c r="V850" s="77">
        <v>195</v>
      </c>
      <c r="W850" s="77">
        <v>270</v>
      </c>
      <c r="X850" s="77">
        <v>36</v>
      </c>
      <c r="Y850" s="77">
        <v>84</v>
      </c>
      <c r="Z850" s="77">
        <v>48</v>
      </c>
      <c r="AA850" s="77">
        <v>0</v>
      </c>
      <c r="AB850" s="77">
        <v>114</v>
      </c>
      <c r="AC850" s="77">
        <v>114</v>
      </c>
      <c r="AD850" s="77">
        <v>0</v>
      </c>
      <c r="AE850" s="77">
        <v>2920</v>
      </c>
      <c r="AF850" s="77">
        <v>789</v>
      </c>
      <c r="AG850" s="27">
        <v>0</v>
      </c>
      <c r="AH850" s="27">
        <v>0</v>
      </c>
      <c r="AI850" s="27">
        <v>0</v>
      </c>
      <c r="AJ850" s="27">
        <v>789</v>
      </c>
      <c r="AK850" s="27">
        <v>0</v>
      </c>
      <c r="AL850" s="27">
        <v>0</v>
      </c>
      <c r="AM850" s="27">
        <f t="shared" si="13"/>
        <v>789</v>
      </c>
      <c r="AN850" s="27">
        <v>0</v>
      </c>
      <c r="AO850" s="27">
        <v>0</v>
      </c>
      <c r="AP850" s="27">
        <v>1348</v>
      </c>
      <c r="AQ850" s="27">
        <v>0</v>
      </c>
      <c r="AR850" s="190">
        <v>1348</v>
      </c>
      <c r="AS850" s="190">
        <v>28184</v>
      </c>
      <c r="AT850" s="190">
        <v>2888</v>
      </c>
      <c r="AU850" s="190">
        <v>2888</v>
      </c>
    </row>
    <row r="851" spans="1:47" x14ac:dyDescent="0.2">
      <c r="A851" s="96" t="s">
        <v>2206</v>
      </c>
      <c r="B851" t="s">
        <v>2154</v>
      </c>
      <c r="C851" t="s">
        <v>2207</v>
      </c>
      <c r="D851" s="78">
        <v>19443</v>
      </c>
      <c r="E851" s="78">
        <v>0</v>
      </c>
      <c r="F851" s="82">
        <v>0</v>
      </c>
      <c r="G851" s="78">
        <v>6824</v>
      </c>
      <c r="H851" s="78">
        <v>0</v>
      </c>
      <c r="I851" s="78">
        <v>6824</v>
      </c>
      <c r="J851" s="78">
        <v>6824</v>
      </c>
      <c r="K851" s="78">
        <v>0</v>
      </c>
      <c r="L851" s="78">
        <v>2725</v>
      </c>
      <c r="M851" s="78">
        <v>2040</v>
      </c>
      <c r="N851" s="78">
        <v>1860</v>
      </c>
      <c r="O851" s="78">
        <v>865</v>
      </c>
      <c r="P851" s="78">
        <v>450</v>
      </c>
      <c r="Q851" s="78">
        <v>150</v>
      </c>
      <c r="R851" s="78">
        <v>0</v>
      </c>
      <c r="S851" s="187">
        <v>1320</v>
      </c>
      <c r="T851" s="78">
        <v>755</v>
      </c>
      <c r="U851" s="78">
        <v>263</v>
      </c>
      <c r="V851" s="78">
        <v>170</v>
      </c>
      <c r="W851" s="78">
        <v>239</v>
      </c>
      <c r="X851" s="78">
        <v>24</v>
      </c>
      <c r="Y851" s="78">
        <v>37</v>
      </c>
      <c r="Z851" s="78">
        <v>13</v>
      </c>
      <c r="AA851" s="78">
        <v>0</v>
      </c>
      <c r="AB851" s="78">
        <v>0</v>
      </c>
      <c r="AC851" s="78">
        <v>60</v>
      </c>
      <c r="AD851" s="78">
        <v>0</v>
      </c>
      <c r="AE851" s="78">
        <v>2190</v>
      </c>
      <c r="AF851" s="78">
        <v>789</v>
      </c>
      <c r="AG851" s="104">
        <v>0</v>
      </c>
      <c r="AH851" s="104">
        <v>0</v>
      </c>
      <c r="AI851" s="104">
        <v>0</v>
      </c>
      <c r="AJ851" s="104">
        <v>789</v>
      </c>
      <c r="AK851" s="104">
        <v>0</v>
      </c>
      <c r="AL851" s="104">
        <v>0</v>
      </c>
      <c r="AM851" s="104">
        <f t="shared" si="13"/>
        <v>789</v>
      </c>
      <c r="AN851" s="104">
        <v>0</v>
      </c>
      <c r="AO851" s="104">
        <v>0</v>
      </c>
      <c r="AP851" s="104">
        <v>1132</v>
      </c>
      <c r="AQ851" s="104">
        <v>0</v>
      </c>
      <c r="AR851" s="189">
        <v>1132</v>
      </c>
      <c r="AS851" s="189">
        <v>22988</v>
      </c>
      <c r="AT851" s="189">
        <v>2037</v>
      </c>
      <c r="AU851" s="189">
        <v>2037</v>
      </c>
    </row>
    <row r="852" spans="1:47" x14ac:dyDescent="0.2">
      <c r="A852" s="96" t="s">
        <v>2208</v>
      </c>
      <c r="B852" t="s">
        <v>2209</v>
      </c>
      <c r="C852">
        <v>0</v>
      </c>
      <c r="D852" s="77">
        <v>20000</v>
      </c>
      <c r="E852" s="77">
        <v>0</v>
      </c>
      <c r="F852" s="77">
        <v>0</v>
      </c>
      <c r="G852" s="77">
        <v>6861226</v>
      </c>
      <c r="H852" s="77">
        <v>4952692</v>
      </c>
      <c r="I852" s="77">
        <v>1908534</v>
      </c>
      <c r="J852" s="77">
        <v>1908534</v>
      </c>
      <c r="K852" s="77">
        <v>0</v>
      </c>
      <c r="L852" s="77">
        <v>0</v>
      </c>
      <c r="M852" s="77">
        <v>0</v>
      </c>
      <c r="N852" s="77">
        <v>0</v>
      </c>
      <c r="O852" s="77">
        <v>0</v>
      </c>
      <c r="P852" s="77">
        <v>0</v>
      </c>
      <c r="Q852" s="77">
        <v>0</v>
      </c>
      <c r="R852" s="77">
        <v>0</v>
      </c>
      <c r="S852" s="77">
        <v>0</v>
      </c>
      <c r="T852" s="77">
        <v>0</v>
      </c>
      <c r="U852" s="77">
        <v>0</v>
      </c>
      <c r="V852" s="77">
        <v>0</v>
      </c>
      <c r="W852" s="77">
        <v>0</v>
      </c>
      <c r="X852" s="77">
        <v>0</v>
      </c>
      <c r="Y852" s="77">
        <v>0</v>
      </c>
      <c r="Z852" s="77">
        <v>0</v>
      </c>
      <c r="AA852" s="77">
        <v>0</v>
      </c>
      <c r="AB852" s="77">
        <v>0</v>
      </c>
      <c r="AC852" s="77">
        <v>0</v>
      </c>
      <c r="AD852" s="77">
        <v>0</v>
      </c>
      <c r="AE852" s="77">
        <v>0</v>
      </c>
      <c r="AF852" s="77">
        <v>0</v>
      </c>
      <c r="AG852" s="27">
        <v>0</v>
      </c>
      <c r="AH852" s="27">
        <v>0</v>
      </c>
      <c r="AI852" s="27">
        <v>0</v>
      </c>
      <c r="AJ852" s="27">
        <v>0</v>
      </c>
      <c r="AK852" s="27">
        <v>0</v>
      </c>
      <c r="AL852" s="27">
        <v>0</v>
      </c>
      <c r="AM852" s="27">
        <f t="shared" si="13"/>
        <v>0</v>
      </c>
      <c r="AN852" s="27">
        <v>0</v>
      </c>
      <c r="AO852" s="27">
        <v>0</v>
      </c>
      <c r="AP852" s="27">
        <v>1104722</v>
      </c>
      <c r="AQ852" s="27">
        <v>1104722</v>
      </c>
      <c r="AR852" s="27">
        <v>0</v>
      </c>
      <c r="AS852" s="190">
        <v>17852755</v>
      </c>
      <c r="AT852" s="190">
        <v>0</v>
      </c>
      <c r="AU852" s="190">
        <v>0</v>
      </c>
    </row>
    <row r="853" spans="1:47" x14ac:dyDescent="0.2">
      <c r="A853" s="96" t="s">
        <v>2210</v>
      </c>
      <c r="B853" t="s">
        <v>2209</v>
      </c>
      <c r="C853" t="s">
        <v>2211</v>
      </c>
      <c r="D853" s="78">
        <v>20201</v>
      </c>
      <c r="E853" s="78">
        <v>0</v>
      </c>
      <c r="F853" s="82">
        <v>0</v>
      </c>
      <c r="G853" s="78">
        <v>883558</v>
      </c>
      <c r="H853" s="78">
        <v>46872</v>
      </c>
      <c r="I853" s="78">
        <v>836686</v>
      </c>
      <c r="J853" s="78">
        <v>836686</v>
      </c>
      <c r="K853" s="78">
        <v>0</v>
      </c>
      <c r="L853" s="78">
        <v>1392280</v>
      </c>
      <c r="M853" s="78">
        <v>869910</v>
      </c>
      <c r="N853" s="78">
        <v>605000</v>
      </c>
      <c r="O853" s="78">
        <v>787280</v>
      </c>
      <c r="P853" s="78">
        <v>943200</v>
      </c>
      <c r="Q853" s="78">
        <v>155920</v>
      </c>
      <c r="R853" s="78">
        <v>0</v>
      </c>
      <c r="S853" s="187">
        <v>524730</v>
      </c>
      <c r="T853" s="187">
        <v>524730</v>
      </c>
      <c r="U853" s="78">
        <v>142301</v>
      </c>
      <c r="V853" s="78">
        <v>71903</v>
      </c>
      <c r="W853" s="78">
        <v>73783</v>
      </c>
      <c r="X853" s="78">
        <v>68518</v>
      </c>
      <c r="Y853" s="78">
        <v>81508</v>
      </c>
      <c r="Z853" s="78">
        <v>12990</v>
      </c>
      <c r="AA853" s="78">
        <v>0</v>
      </c>
      <c r="AB853" s="187">
        <v>22606</v>
      </c>
      <c r="AC853" s="187">
        <v>36262</v>
      </c>
      <c r="AD853" s="187">
        <v>0</v>
      </c>
      <c r="AE853" s="78">
        <v>1044470</v>
      </c>
      <c r="AF853" s="78">
        <v>10869</v>
      </c>
      <c r="AG853" s="104">
        <v>0</v>
      </c>
      <c r="AH853" s="104">
        <v>0</v>
      </c>
      <c r="AI853" s="104">
        <v>0</v>
      </c>
      <c r="AJ853" s="104">
        <v>10869</v>
      </c>
      <c r="AK853" s="104">
        <v>0</v>
      </c>
      <c r="AL853" s="104">
        <v>0</v>
      </c>
      <c r="AM853" s="104">
        <f t="shared" si="13"/>
        <v>10869</v>
      </c>
      <c r="AN853" s="104">
        <v>0</v>
      </c>
      <c r="AO853" s="104">
        <v>0</v>
      </c>
      <c r="AP853" s="104">
        <v>141390</v>
      </c>
      <c r="AQ853" s="104">
        <v>141390</v>
      </c>
      <c r="AR853" s="104">
        <v>0</v>
      </c>
      <c r="AS853" s="189">
        <v>3431749</v>
      </c>
      <c r="AT853" s="104">
        <v>1240172</v>
      </c>
      <c r="AU853" s="104">
        <v>1240172</v>
      </c>
    </row>
    <row r="854" spans="1:47" x14ac:dyDescent="0.2">
      <c r="A854" s="96" t="s">
        <v>2212</v>
      </c>
      <c r="B854" t="s">
        <v>2209</v>
      </c>
      <c r="C854" t="s">
        <v>2213</v>
      </c>
      <c r="D854" s="77">
        <v>20202</v>
      </c>
      <c r="E854" s="77">
        <v>0</v>
      </c>
      <c r="F854" s="77">
        <v>0</v>
      </c>
      <c r="G854" s="77">
        <v>593283</v>
      </c>
      <c r="H854" s="77">
        <v>593283</v>
      </c>
      <c r="I854" s="77">
        <v>0</v>
      </c>
      <c r="J854" s="77">
        <v>0</v>
      </c>
      <c r="K854" s="77">
        <v>0</v>
      </c>
      <c r="L854" s="77">
        <v>915365</v>
      </c>
      <c r="M854" s="77">
        <v>579500</v>
      </c>
      <c r="N854" s="77">
        <v>744000</v>
      </c>
      <c r="O854" s="77">
        <v>171365</v>
      </c>
      <c r="P854" s="77">
        <v>300635</v>
      </c>
      <c r="Q854" s="77">
        <v>129270</v>
      </c>
      <c r="R854" s="77">
        <v>0</v>
      </c>
      <c r="S854" s="188">
        <v>319425</v>
      </c>
      <c r="T854" s="188">
        <v>319425</v>
      </c>
      <c r="U854" s="77">
        <v>93141</v>
      </c>
      <c r="V854" s="77">
        <v>47913</v>
      </c>
      <c r="W854" s="77">
        <v>39640</v>
      </c>
      <c r="X854" s="77">
        <v>53501</v>
      </c>
      <c r="Y854" s="77">
        <v>43607</v>
      </c>
      <c r="Z854" s="77">
        <v>10733</v>
      </c>
      <c r="AA854" s="77">
        <v>0</v>
      </c>
      <c r="AB854" s="188">
        <v>2577</v>
      </c>
      <c r="AC854" s="188">
        <v>21870</v>
      </c>
      <c r="AD854" s="188">
        <v>0</v>
      </c>
      <c r="AE854" s="77">
        <v>709320</v>
      </c>
      <c r="AF854" s="77">
        <v>7989</v>
      </c>
      <c r="AG854" s="27">
        <v>0</v>
      </c>
      <c r="AH854" s="27">
        <v>0</v>
      </c>
      <c r="AI854" s="27">
        <v>0</v>
      </c>
      <c r="AJ854" s="27">
        <v>7989</v>
      </c>
      <c r="AK854" s="27">
        <v>0</v>
      </c>
      <c r="AL854" s="27">
        <v>0</v>
      </c>
      <c r="AM854" s="27">
        <f t="shared" si="13"/>
        <v>7989</v>
      </c>
      <c r="AN854" s="27">
        <v>0</v>
      </c>
      <c r="AO854" s="27">
        <v>0</v>
      </c>
      <c r="AP854" s="27">
        <v>95205</v>
      </c>
      <c r="AQ854" s="27">
        <v>0</v>
      </c>
      <c r="AR854" s="190">
        <v>95205</v>
      </c>
      <c r="AS854" s="190">
        <v>2285666</v>
      </c>
      <c r="AT854" s="190">
        <v>796151</v>
      </c>
      <c r="AU854" s="190">
        <v>796151</v>
      </c>
    </row>
    <row r="855" spans="1:47" x14ac:dyDescent="0.2">
      <c r="A855" s="96" t="s">
        <v>2214</v>
      </c>
      <c r="B855" t="s">
        <v>2209</v>
      </c>
      <c r="C855" t="s">
        <v>2215</v>
      </c>
      <c r="D855" s="78">
        <v>20203</v>
      </c>
      <c r="E855" s="78">
        <v>0</v>
      </c>
      <c r="F855" s="82">
        <v>0</v>
      </c>
      <c r="G855" s="78">
        <v>417741</v>
      </c>
      <c r="H855" s="78">
        <v>35324</v>
      </c>
      <c r="I855" s="78">
        <v>382417</v>
      </c>
      <c r="J855" s="78">
        <v>382417</v>
      </c>
      <c r="K855" s="78">
        <v>0</v>
      </c>
      <c r="L855" s="78">
        <v>599395</v>
      </c>
      <c r="M855" s="78">
        <v>385440</v>
      </c>
      <c r="N855" s="78">
        <v>495000</v>
      </c>
      <c r="O855" s="78">
        <v>104395</v>
      </c>
      <c r="P855" s="78">
        <v>183655</v>
      </c>
      <c r="Q855" s="78">
        <v>79260</v>
      </c>
      <c r="R855" s="78">
        <v>0</v>
      </c>
      <c r="S855" s="187">
        <v>168695</v>
      </c>
      <c r="T855" s="187">
        <v>168695</v>
      </c>
      <c r="U855" s="78">
        <v>60670</v>
      </c>
      <c r="V855" s="78">
        <v>31870</v>
      </c>
      <c r="W855" s="78">
        <v>14826</v>
      </c>
      <c r="X855" s="78">
        <v>45844</v>
      </c>
      <c r="Y855" s="78">
        <v>49739</v>
      </c>
      <c r="Z855" s="78">
        <v>6648</v>
      </c>
      <c r="AA855" s="78">
        <v>0</v>
      </c>
      <c r="AB855" s="78">
        <v>0</v>
      </c>
      <c r="AC855" s="187">
        <v>11222</v>
      </c>
      <c r="AD855" s="187">
        <v>0</v>
      </c>
      <c r="AE855" s="78">
        <v>473110</v>
      </c>
      <c r="AF855" s="78">
        <v>5909</v>
      </c>
      <c r="AG855" s="104">
        <v>0</v>
      </c>
      <c r="AH855" s="104">
        <v>0</v>
      </c>
      <c r="AI855" s="104">
        <v>0</v>
      </c>
      <c r="AJ855" s="104">
        <v>5909</v>
      </c>
      <c r="AK855" s="104">
        <v>0</v>
      </c>
      <c r="AL855" s="104">
        <v>0</v>
      </c>
      <c r="AM855" s="104">
        <f t="shared" si="13"/>
        <v>5909</v>
      </c>
      <c r="AN855" s="104">
        <v>0</v>
      </c>
      <c r="AO855" s="104">
        <v>0</v>
      </c>
      <c r="AP855" s="104">
        <v>67121</v>
      </c>
      <c r="AQ855" s="104">
        <v>67121</v>
      </c>
      <c r="AR855" s="104">
        <v>0</v>
      </c>
      <c r="AS855" s="189">
        <v>1587379</v>
      </c>
      <c r="AT855" s="189">
        <v>534300</v>
      </c>
      <c r="AU855" s="189">
        <v>61300</v>
      </c>
    </row>
    <row r="856" spans="1:47" x14ac:dyDescent="0.2">
      <c r="A856" s="96" t="s">
        <v>2216</v>
      </c>
      <c r="B856" t="s">
        <v>2209</v>
      </c>
      <c r="C856" t="s">
        <v>2217</v>
      </c>
      <c r="D856" s="77">
        <v>20204</v>
      </c>
      <c r="E856" s="77">
        <v>0</v>
      </c>
      <c r="F856" s="77">
        <v>0</v>
      </c>
      <c r="G856" s="77">
        <v>140739</v>
      </c>
      <c r="H856" s="77">
        <v>40000</v>
      </c>
      <c r="I856" s="77">
        <v>100739</v>
      </c>
      <c r="J856" s="77">
        <v>100739</v>
      </c>
      <c r="K856" s="77">
        <v>0</v>
      </c>
      <c r="L856" s="77">
        <v>180020</v>
      </c>
      <c r="M856" s="77">
        <v>111220</v>
      </c>
      <c r="N856" s="77">
        <v>149600</v>
      </c>
      <c r="O856" s="77">
        <v>30420</v>
      </c>
      <c r="P856" s="77">
        <v>52960</v>
      </c>
      <c r="Q856" s="77">
        <v>22540</v>
      </c>
      <c r="R856" s="77">
        <v>0</v>
      </c>
      <c r="S856" s="188">
        <v>67760</v>
      </c>
      <c r="T856" s="188">
        <v>67760</v>
      </c>
      <c r="U856" s="77">
        <v>18493</v>
      </c>
      <c r="V856" s="77">
        <v>9190</v>
      </c>
      <c r="W856" s="77">
        <v>10500</v>
      </c>
      <c r="X856" s="77">
        <v>7993</v>
      </c>
      <c r="Y856" s="77">
        <v>9868</v>
      </c>
      <c r="Z856" s="77">
        <v>1875</v>
      </c>
      <c r="AA856" s="77">
        <v>0</v>
      </c>
      <c r="AB856" s="188">
        <v>6175</v>
      </c>
      <c r="AC856" s="188">
        <v>6175</v>
      </c>
      <c r="AD856" s="188">
        <v>0</v>
      </c>
      <c r="AE856" s="77">
        <v>135340</v>
      </c>
      <c r="AF856" s="77">
        <v>2709</v>
      </c>
      <c r="AG856" s="27">
        <v>0</v>
      </c>
      <c r="AH856" s="27">
        <v>0</v>
      </c>
      <c r="AI856" s="27">
        <v>0</v>
      </c>
      <c r="AJ856" s="27">
        <v>2709</v>
      </c>
      <c r="AK856" s="27">
        <v>0</v>
      </c>
      <c r="AL856" s="27">
        <v>0</v>
      </c>
      <c r="AM856" s="27">
        <f t="shared" si="13"/>
        <v>2709</v>
      </c>
      <c r="AN856" s="27">
        <v>0</v>
      </c>
      <c r="AO856" s="27">
        <v>0</v>
      </c>
      <c r="AP856" s="27">
        <v>21619</v>
      </c>
      <c r="AQ856" s="27">
        <v>21619</v>
      </c>
      <c r="AR856" s="27">
        <v>0</v>
      </c>
      <c r="AS856" s="190">
        <v>523810</v>
      </c>
      <c r="AT856" s="190">
        <v>165840</v>
      </c>
      <c r="AU856" s="190">
        <v>15370</v>
      </c>
    </row>
    <row r="857" spans="1:47" x14ac:dyDescent="0.2">
      <c r="A857" s="96" t="s">
        <v>2218</v>
      </c>
      <c r="B857" t="s">
        <v>2209</v>
      </c>
      <c r="C857" t="s">
        <v>2219</v>
      </c>
      <c r="D857" s="78">
        <v>20205</v>
      </c>
      <c r="E857" s="78">
        <v>0</v>
      </c>
      <c r="F857" s="82">
        <v>0</v>
      </c>
      <c r="G857" s="78">
        <v>312842</v>
      </c>
      <c r="H857" s="78">
        <v>0</v>
      </c>
      <c r="I857" s="78">
        <v>312842</v>
      </c>
      <c r="J857" s="78">
        <v>276961</v>
      </c>
      <c r="K857" s="187">
        <v>35881</v>
      </c>
      <c r="L857" s="78">
        <v>346995</v>
      </c>
      <c r="M857" s="78">
        <v>209790</v>
      </c>
      <c r="N857" s="78">
        <v>303000</v>
      </c>
      <c r="O857" s="78">
        <v>43995</v>
      </c>
      <c r="P857" s="78">
        <v>73155</v>
      </c>
      <c r="Q857" s="78">
        <v>29160</v>
      </c>
      <c r="R857" s="78">
        <v>0</v>
      </c>
      <c r="S857" s="187">
        <v>187085</v>
      </c>
      <c r="T857" s="187">
        <v>187085</v>
      </c>
      <c r="U857" s="78">
        <v>35744</v>
      </c>
      <c r="V857" s="78">
        <v>17258</v>
      </c>
      <c r="W857" s="78">
        <v>7674</v>
      </c>
      <c r="X857" s="78">
        <v>28070</v>
      </c>
      <c r="Y857" s="78">
        <v>23901</v>
      </c>
      <c r="Z857" s="78">
        <v>2490</v>
      </c>
      <c r="AA857" s="78">
        <v>0</v>
      </c>
      <c r="AB857" s="187">
        <v>6065</v>
      </c>
      <c r="AC857" s="187">
        <v>14451</v>
      </c>
      <c r="AD857" s="187">
        <v>0</v>
      </c>
      <c r="AE857" s="78">
        <v>241220</v>
      </c>
      <c r="AF857" s="78">
        <v>3669</v>
      </c>
      <c r="AG857" s="104">
        <v>0</v>
      </c>
      <c r="AH857" s="104">
        <v>0</v>
      </c>
      <c r="AI857" s="104">
        <v>0</v>
      </c>
      <c r="AJ857" s="104">
        <v>3669</v>
      </c>
      <c r="AK857" s="104">
        <v>0</v>
      </c>
      <c r="AL857" s="104">
        <v>0</v>
      </c>
      <c r="AM857" s="104">
        <f t="shared" si="13"/>
        <v>3669</v>
      </c>
      <c r="AN857" s="104">
        <v>0</v>
      </c>
      <c r="AO857" s="104">
        <v>0</v>
      </c>
      <c r="AP857" s="104">
        <v>52680</v>
      </c>
      <c r="AQ857" s="104">
        <v>0</v>
      </c>
      <c r="AR857" s="189">
        <v>52680</v>
      </c>
      <c r="AS857" s="189">
        <v>1187686</v>
      </c>
      <c r="AT857" s="189">
        <v>364764</v>
      </c>
      <c r="AU857" s="189">
        <v>6493</v>
      </c>
    </row>
    <row r="858" spans="1:47" x14ac:dyDescent="0.2">
      <c r="A858" s="96" t="s">
        <v>2220</v>
      </c>
      <c r="B858" t="s">
        <v>2209</v>
      </c>
      <c r="C858" t="s">
        <v>2221</v>
      </c>
      <c r="D858" s="77">
        <v>20206</v>
      </c>
      <c r="E858" s="77">
        <v>0</v>
      </c>
      <c r="F858" s="77">
        <v>0</v>
      </c>
      <c r="G858" s="77">
        <v>127233</v>
      </c>
      <c r="H858" s="77">
        <v>5812</v>
      </c>
      <c r="I858" s="77">
        <v>121421</v>
      </c>
      <c r="J858" s="77">
        <v>63821</v>
      </c>
      <c r="K858" s="188">
        <v>57547</v>
      </c>
      <c r="L858" s="77">
        <v>196935</v>
      </c>
      <c r="M858" s="77">
        <v>126460</v>
      </c>
      <c r="N858" s="77">
        <v>175000</v>
      </c>
      <c r="O858" s="77">
        <v>21935</v>
      </c>
      <c r="P858" s="77">
        <v>35165</v>
      </c>
      <c r="Q858" s="77">
        <v>13230</v>
      </c>
      <c r="R858" s="77">
        <v>0</v>
      </c>
      <c r="S858" s="188">
        <v>69325</v>
      </c>
      <c r="T858" s="188">
        <v>69325</v>
      </c>
      <c r="U858" s="77">
        <v>20002</v>
      </c>
      <c r="V858" s="77">
        <v>10465</v>
      </c>
      <c r="W858" s="77">
        <v>13115</v>
      </c>
      <c r="X858" s="77">
        <v>6887</v>
      </c>
      <c r="Y858" s="77">
        <v>7968</v>
      </c>
      <c r="Z858" s="77">
        <v>1081</v>
      </c>
      <c r="AA858" s="77">
        <v>0</v>
      </c>
      <c r="AB858" s="77">
        <v>214</v>
      </c>
      <c r="AC858" s="188">
        <v>4688</v>
      </c>
      <c r="AD858" s="188">
        <v>0</v>
      </c>
      <c r="AE858" s="77">
        <v>144240</v>
      </c>
      <c r="AF858" s="77">
        <v>2709</v>
      </c>
      <c r="AG858" s="27">
        <v>0</v>
      </c>
      <c r="AH858" s="27">
        <v>0</v>
      </c>
      <c r="AI858" s="27">
        <v>0</v>
      </c>
      <c r="AJ858" s="27">
        <v>2709</v>
      </c>
      <c r="AK858" s="27">
        <v>0</v>
      </c>
      <c r="AL858" s="27">
        <v>0</v>
      </c>
      <c r="AM858" s="27">
        <f t="shared" si="13"/>
        <v>2709</v>
      </c>
      <c r="AN858" s="27">
        <v>0</v>
      </c>
      <c r="AO858" s="27">
        <v>0</v>
      </c>
      <c r="AP858" s="27">
        <v>20421</v>
      </c>
      <c r="AQ858" s="27">
        <v>0</v>
      </c>
      <c r="AR858" s="190">
        <v>20421</v>
      </c>
      <c r="AS858" s="190">
        <v>485205</v>
      </c>
      <c r="AT858" s="190">
        <v>160525</v>
      </c>
      <c r="AU858" s="190">
        <v>160525</v>
      </c>
    </row>
    <row r="859" spans="1:47" x14ac:dyDescent="0.2">
      <c r="A859" s="96" t="s">
        <v>2222</v>
      </c>
      <c r="B859" t="s">
        <v>2209</v>
      </c>
      <c r="C859" t="s">
        <v>2223</v>
      </c>
      <c r="D859" s="78">
        <v>20207</v>
      </c>
      <c r="E859" s="78">
        <v>0</v>
      </c>
      <c r="F859" s="82">
        <v>0</v>
      </c>
      <c r="G859" s="78">
        <v>155755</v>
      </c>
      <c r="H859" s="78">
        <v>880</v>
      </c>
      <c r="I859" s="78">
        <v>154875</v>
      </c>
      <c r="J859" s="78">
        <v>154875</v>
      </c>
      <c r="K859" s="78">
        <v>0</v>
      </c>
      <c r="L859" s="78">
        <v>176375</v>
      </c>
      <c r="M859" s="78">
        <v>107010</v>
      </c>
      <c r="N859" s="78">
        <v>140000</v>
      </c>
      <c r="O859" s="78">
        <v>36375</v>
      </c>
      <c r="P859" s="78">
        <v>54215</v>
      </c>
      <c r="Q859" s="78">
        <v>17840</v>
      </c>
      <c r="R859" s="78">
        <v>0</v>
      </c>
      <c r="S859" s="187">
        <v>78455</v>
      </c>
      <c r="T859" s="187">
        <v>78455</v>
      </c>
      <c r="U859" s="78">
        <v>18181</v>
      </c>
      <c r="V859" s="78">
        <v>8833</v>
      </c>
      <c r="W859" s="78">
        <v>10961</v>
      </c>
      <c r="X859" s="78">
        <v>7220</v>
      </c>
      <c r="Y859" s="78">
        <v>8703</v>
      </c>
      <c r="Z859" s="78">
        <v>1483</v>
      </c>
      <c r="AA859" s="78">
        <v>0</v>
      </c>
      <c r="AB859" s="78">
        <v>802</v>
      </c>
      <c r="AC859" s="187">
        <v>5437</v>
      </c>
      <c r="AD859" s="187">
        <v>0</v>
      </c>
      <c r="AE859" s="78">
        <v>127540</v>
      </c>
      <c r="AF859" s="78">
        <v>2709</v>
      </c>
      <c r="AG859" s="104">
        <v>0</v>
      </c>
      <c r="AH859" s="104">
        <v>0</v>
      </c>
      <c r="AI859" s="104">
        <v>0</v>
      </c>
      <c r="AJ859" s="104">
        <v>2709</v>
      </c>
      <c r="AK859" s="104">
        <v>0</v>
      </c>
      <c r="AL859" s="104">
        <v>0</v>
      </c>
      <c r="AM859" s="104">
        <f t="shared" si="13"/>
        <v>2709</v>
      </c>
      <c r="AN859" s="104">
        <v>0</v>
      </c>
      <c r="AO859" s="104">
        <v>0</v>
      </c>
      <c r="AP859" s="104">
        <v>25137</v>
      </c>
      <c r="AQ859" s="104">
        <v>0</v>
      </c>
      <c r="AR859" s="189">
        <v>25137</v>
      </c>
      <c r="AS859" s="189">
        <v>605935</v>
      </c>
      <c r="AT859" s="189">
        <v>182354</v>
      </c>
      <c r="AU859" s="189">
        <v>182354</v>
      </c>
    </row>
    <row r="860" spans="1:47" x14ac:dyDescent="0.2">
      <c r="A860" s="96" t="s">
        <v>2224</v>
      </c>
      <c r="B860" t="s">
        <v>2209</v>
      </c>
      <c r="C860" t="s">
        <v>2225</v>
      </c>
      <c r="D860" s="77">
        <v>20208</v>
      </c>
      <c r="E860" s="77">
        <v>0</v>
      </c>
      <c r="F860" s="77">
        <v>0</v>
      </c>
      <c r="G860" s="77">
        <v>126992</v>
      </c>
      <c r="H860" s="77">
        <v>47925</v>
      </c>
      <c r="I860" s="77">
        <v>79067</v>
      </c>
      <c r="J860" s="77">
        <v>79067</v>
      </c>
      <c r="K860" s="77">
        <v>0</v>
      </c>
      <c r="L860" s="77">
        <v>174230</v>
      </c>
      <c r="M860" s="77">
        <v>117870</v>
      </c>
      <c r="N860" s="77">
        <v>164000</v>
      </c>
      <c r="O860" s="77">
        <v>10230</v>
      </c>
      <c r="P860" s="77">
        <v>18460</v>
      </c>
      <c r="Q860" s="77">
        <v>8230</v>
      </c>
      <c r="R860" s="77">
        <v>0</v>
      </c>
      <c r="S860" s="188">
        <v>81200</v>
      </c>
      <c r="T860" s="188">
        <v>81200</v>
      </c>
      <c r="U860" s="77">
        <v>17289</v>
      </c>
      <c r="V860" s="77">
        <v>9711</v>
      </c>
      <c r="W860" s="77">
        <v>15444</v>
      </c>
      <c r="X860" s="77">
        <v>1845</v>
      </c>
      <c r="Y860" s="77">
        <v>2539</v>
      </c>
      <c r="Z860" s="77">
        <v>694</v>
      </c>
      <c r="AA860" s="77">
        <v>0</v>
      </c>
      <c r="AB860" s="188">
        <v>5748</v>
      </c>
      <c r="AC860" s="188">
        <v>5748</v>
      </c>
      <c r="AD860" s="188">
        <v>0</v>
      </c>
      <c r="AE860" s="77">
        <v>141780</v>
      </c>
      <c r="AF860" s="77">
        <v>2010</v>
      </c>
      <c r="AG860" s="27">
        <v>0</v>
      </c>
      <c r="AH860" s="27">
        <v>0</v>
      </c>
      <c r="AI860" s="27">
        <v>0</v>
      </c>
      <c r="AJ860" s="27">
        <v>2010</v>
      </c>
      <c r="AK860" s="27">
        <v>0</v>
      </c>
      <c r="AL860" s="27">
        <v>0</v>
      </c>
      <c r="AM860" s="27">
        <f t="shared" si="13"/>
        <v>2010</v>
      </c>
      <c r="AN860" s="27">
        <v>0</v>
      </c>
      <c r="AO860" s="27">
        <v>0</v>
      </c>
      <c r="AP860" s="27">
        <v>19549</v>
      </c>
      <c r="AQ860" s="27">
        <v>0</v>
      </c>
      <c r="AR860" s="190">
        <v>19549</v>
      </c>
      <c r="AS860" s="190">
        <v>470289</v>
      </c>
      <c r="AT860" s="190">
        <v>147141</v>
      </c>
      <c r="AU860" s="190">
        <v>147141</v>
      </c>
    </row>
    <row r="861" spans="1:47" x14ac:dyDescent="0.2">
      <c r="A861" s="96" t="s">
        <v>2226</v>
      </c>
      <c r="B861" t="s">
        <v>2209</v>
      </c>
      <c r="C861" t="s">
        <v>2227</v>
      </c>
      <c r="D861" s="78">
        <v>20209</v>
      </c>
      <c r="E861" s="78">
        <v>0</v>
      </c>
      <c r="F861" s="82">
        <v>0</v>
      </c>
      <c r="G861" s="78">
        <v>210866</v>
      </c>
      <c r="H861" s="78">
        <v>15000</v>
      </c>
      <c r="I861" s="78">
        <v>195866</v>
      </c>
      <c r="J861" s="78">
        <v>144831</v>
      </c>
      <c r="K861" s="187">
        <v>51035</v>
      </c>
      <c r="L861" s="78">
        <v>234335</v>
      </c>
      <c r="M861" s="78">
        <v>140340</v>
      </c>
      <c r="N861" s="78">
        <v>214000</v>
      </c>
      <c r="O861" s="78">
        <v>20335</v>
      </c>
      <c r="P861" s="78">
        <v>51945</v>
      </c>
      <c r="Q861" s="78">
        <v>31610</v>
      </c>
      <c r="R861" s="78">
        <v>0</v>
      </c>
      <c r="S861" s="187">
        <v>138515</v>
      </c>
      <c r="T861" s="187">
        <v>138515</v>
      </c>
      <c r="U861" s="78">
        <v>24257</v>
      </c>
      <c r="V861" s="78">
        <v>11570</v>
      </c>
      <c r="W861" s="78">
        <v>7494</v>
      </c>
      <c r="X861" s="78">
        <v>16763</v>
      </c>
      <c r="Y861" s="78">
        <v>14802</v>
      </c>
      <c r="Z861" s="78">
        <v>2648</v>
      </c>
      <c r="AA861" s="78">
        <v>0</v>
      </c>
      <c r="AB861" s="78">
        <v>0</v>
      </c>
      <c r="AC861" s="187">
        <v>10987</v>
      </c>
      <c r="AD861" s="187">
        <v>0</v>
      </c>
      <c r="AE861" s="78">
        <v>173810</v>
      </c>
      <c r="AF861" s="78">
        <v>2709</v>
      </c>
      <c r="AG861" s="104">
        <v>0</v>
      </c>
      <c r="AH861" s="104">
        <v>0</v>
      </c>
      <c r="AI861" s="104">
        <v>0</v>
      </c>
      <c r="AJ861" s="104">
        <v>2709</v>
      </c>
      <c r="AK861" s="104">
        <v>0</v>
      </c>
      <c r="AL861" s="104">
        <v>0</v>
      </c>
      <c r="AM861" s="104">
        <f t="shared" si="13"/>
        <v>2709</v>
      </c>
      <c r="AN861" s="104">
        <v>0</v>
      </c>
      <c r="AO861" s="104">
        <v>0</v>
      </c>
      <c r="AP861" s="104">
        <v>33998</v>
      </c>
      <c r="AQ861" s="104">
        <v>0</v>
      </c>
      <c r="AR861" s="189">
        <v>33998</v>
      </c>
      <c r="AS861" s="189">
        <v>786240</v>
      </c>
      <c r="AT861" s="189">
        <v>238620</v>
      </c>
      <c r="AU861" s="189">
        <v>238620</v>
      </c>
    </row>
    <row r="862" spans="1:47" x14ac:dyDescent="0.2">
      <c r="A862" s="96" t="s">
        <v>2228</v>
      </c>
      <c r="B862" t="s">
        <v>2209</v>
      </c>
      <c r="C862" t="s">
        <v>2229</v>
      </c>
      <c r="D862" s="77">
        <v>20210</v>
      </c>
      <c r="E862" s="77">
        <v>0</v>
      </c>
      <c r="F862" s="77">
        <v>0</v>
      </c>
      <c r="G862" s="77">
        <v>101387</v>
      </c>
      <c r="H862" s="77">
        <v>81387</v>
      </c>
      <c r="I862" s="77">
        <v>20000</v>
      </c>
      <c r="J862" s="77">
        <v>20000</v>
      </c>
      <c r="K862" s="77">
        <v>0</v>
      </c>
      <c r="L862" s="77">
        <v>114420</v>
      </c>
      <c r="M862" s="77">
        <v>68700</v>
      </c>
      <c r="N862" s="77">
        <v>99000</v>
      </c>
      <c r="O862" s="77">
        <v>15420</v>
      </c>
      <c r="P862" s="77">
        <v>26820</v>
      </c>
      <c r="Q862" s="77">
        <v>11620</v>
      </c>
      <c r="R862" s="77">
        <v>0</v>
      </c>
      <c r="S862" s="188">
        <v>37830</v>
      </c>
      <c r="T862" s="188">
        <v>37610</v>
      </c>
      <c r="U862" s="77">
        <v>11847</v>
      </c>
      <c r="V862" s="77">
        <v>5673</v>
      </c>
      <c r="W862" s="77">
        <v>6772</v>
      </c>
      <c r="X862" s="77">
        <v>5075</v>
      </c>
      <c r="Y862" s="77">
        <v>6062</v>
      </c>
      <c r="Z862" s="77">
        <v>987</v>
      </c>
      <c r="AA862" s="77">
        <v>0</v>
      </c>
      <c r="AB862" s="77">
        <v>0</v>
      </c>
      <c r="AC862" s="188">
        <v>2454</v>
      </c>
      <c r="AD862" s="188">
        <v>0</v>
      </c>
      <c r="AE862" s="77">
        <v>82500</v>
      </c>
      <c r="AF862" s="77">
        <v>1989</v>
      </c>
      <c r="AG862" s="27">
        <v>0</v>
      </c>
      <c r="AH862" s="27">
        <v>0</v>
      </c>
      <c r="AI862" s="27">
        <v>0</v>
      </c>
      <c r="AJ862" s="27">
        <v>1989</v>
      </c>
      <c r="AK862" s="27">
        <v>0</v>
      </c>
      <c r="AL862" s="27">
        <v>0</v>
      </c>
      <c r="AM862" s="27">
        <f t="shared" si="13"/>
        <v>1989</v>
      </c>
      <c r="AN862" s="27">
        <v>0</v>
      </c>
      <c r="AO862" s="27">
        <v>0</v>
      </c>
      <c r="AP862" s="27">
        <v>16387</v>
      </c>
      <c r="AQ862" s="27">
        <v>0</v>
      </c>
      <c r="AR862" s="190">
        <v>16387</v>
      </c>
      <c r="AS862" s="190">
        <v>375096</v>
      </c>
      <c r="AT862" s="190">
        <v>110408</v>
      </c>
      <c r="AU862" s="190">
        <v>110408</v>
      </c>
    </row>
    <row r="863" spans="1:47" x14ac:dyDescent="0.2">
      <c r="A863" s="96" t="s">
        <v>2230</v>
      </c>
      <c r="B863" t="s">
        <v>2209</v>
      </c>
      <c r="C863" t="s">
        <v>2231</v>
      </c>
      <c r="D863" s="78">
        <v>20211</v>
      </c>
      <c r="E863" s="78">
        <v>0</v>
      </c>
      <c r="F863" s="82">
        <v>0</v>
      </c>
      <c r="G863" s="78">
        <v>131218</v>
      </c>
      <c r="H863" s="78">
        <v>131218</v>
      </c>
      <c r="I863" s="78">
        <v>0</v>
      </c>
      <c r="J863" s="78">
        <v>0</v>
      </c>
      <c r="K863" s="78">
        <v>0</v>
      </c>
      <c r="L863" s="78">
        <v>154790</v>
      </c>
      <c r="M863" s="78">
        <v>95590</v>
      </c>
      <c r="N863" s="78">
        <v>123800</v>
      </c>
      <c r="O863" s="78">
        <v>30990</v>
      </c>
      <c r="P863" s="78">
        <v>30990</v>
      </c>
      <c r="Q863" s="78">
        <v>0</v>
      </c>
      <c r="R863" s="78">
        <v>0</v>
      </c>
      <c r="S863" s="187">
        <v>75820</v>
      </c>
      <c r="T863" s="187">
        <v>75820</v>
      </c>
      <c r="U863" s="78">
        <v>15835</v>
      </c>
      <c r="V863" s="78">
        <v>7861</v>
      </c>
      <c r="W863" s="78">
        <v>10953</v>
      </c>
      <c r="X863" s="78">
        <v>4882</v>
      </c>
      <c r="Y863" s="78">
        <v>4882</v>
      </c>
      <c r="Z863" s="78">
        <v>0</v>
      </c>
      <c r="AA863" s="78">
        <v>0</v>
      </c>
      <c r="AB863" s="187">
        <v>5250</v>
      </c>
      <c r="AC863" s="187">
        <v>5250</v>
      </c>
      <c r="AD863" s="187">
        <v>0</v>
      </c>
      <c r="AE863" s="78">
        <v>116740</v>
      </c>
      <c r="AF863" s="78">
        <v>2229</v>
      </c>
      <c r="AG863" s="104">
        <v>0</v>
      </c>
      <c r="AH863" s="104">
        <v>0</v>
      </c>
      <c r="AI863" s="104">
        <v>0</v>
      </c>
      <c r="AJ863" s="104">
        <v>2229</v>
      </c>
      <c r="AK863" s="104">
        <v>0</v>
      </c>
      <c r="AL863" s="104">
        <v>0</v>
      </c>
      <c r="AM863" s="104">
        <f t="shared" si="13"/>
        <v>2229</v>
      </c>
      <c r="AN863" s="104">
        <v>0</v>
      </c>
      <c r="AO863" s="104">
        <v>0</v>
      </c>
      <c r="AP863" s="104">
        <v>21107</v>
      </c>
      <c r="AQ863" s="104">
        <v>21107</v>
      </c>
      <c r="AR863" s="104">
        <v>0</v>
      </c>
      <c r="AS863" s="189">
        <v>505018</v>
      </c>
      <c r="AT863" s="189">
        <v>143824</v>
      </c>
      <c r="AU863" s="189">
        <v>143824</v>
      </c>
    </row>
    <row r="864" spans="1:47" x14ac:dyDescent="0.2">
      <c r="A864" s="96" t="s">
        <v>2232</v>
      </c>
      <c r="B864" t="s">
        <v>2209</v>
      </c>
      <c r="C864" t="s">
        <v>2233</v>
      </c>
      <c r="D864" s="77">
        <v>20212</v>
      </c>
      <c r="E864" s="77">
        <v>0</v>
      </c>
      <c r="F864" s="77">
        <v>0</v>
      </c>
      <c r="G864" s="77">
        <v>94963</v>
      </c>
      <c r="H864" s="77">
        <v>94963</v>
      </c>
      <c r="I864" s="77">
        <v>0</v>
      </c>
      <c r="J864" s="77">
        <v>0</v>
      </c>
      <c r="K864" s="77">
        <v>0</v>
      </c>
      <c r="L864" s="77">
        <v>115310</v>
      </c>
      <c r="M864" s="77">
        <v>80420</v>
      </c>
      <c r="N864" s="77">
        <v>109000</v>
      </c>
      <c r="O864" s="77">
        <v>6310</v>
      </c>
      <c r="P864" s="77">
        <v>17040</v>
      </c>
      <c r="Q864" s="77">
        <v>10730</v>
      </c>
      <c r="R864" s="77">
        <v>0</v>
      </c>
      <c r="S864" s="188">
        <v>28530</v>
      </c>
      <c r="T864" s="188">
        <v>28530</v>
      </c>
      <c r="U864" s="77">
        <v>11310</v>
      </c>
      <c r="V864" s="77">
        <v>6633</v>
      </c>
      <c r="W864" s="77">
        <v>7366</v>
      </c>
      <c r="X864" s="77">
        <v>3944</v>
      </c>
      <c r="Y864" s="77">
        <v>4834</v>
      </c>
      <c r="Z864" s="77">
        <v>890</v>
      </c>
      <c r="AA864" s="77">
        <v>0</v>
      </c>
      <c r="AB864" s="188">
        <v>1400</v>
      </c>
      <c r="AC864" s="188">
        <v>1478</v>
      </c>
      <c r="AD864" s="188">
        <v>0</v>
      </c>
      <c r="AE864" s="77">
        <v>93740</v>
      </c>
      <c r="AF864" s="77">
        <v>1749</v>
      </c>
      <c r="AG864" s="27">
        <v>0</v>
      </c>
      <c r="AH864" s="27">
        <v>0</v>
      </c>
      <c r="AI864" s="27">
        <v>0</v>
      </c>
      <c r="AJ864" s="27">
        <v>1749</v>
      </c>
      <c r="AK864" s="27">
        <v>0</v>
      </c>
      <c r="AL864" s="27">
        <v>0</v>
      </c>
      <c r="AM864" s="27">
        <f t="shared" si="13"/>
        <v>1749</v>
      </c>
      <c r="AN864" s="27">
        <v>0</v>
      </c>
      <c r="AO864" s="27">
        <v>0</v>
      </c>
      <c r="AP864" s="27">
        <v>14772</v>
      </c>
      <c r="AQ864" s="27">
        <v>14772</v>
      </c>
      <c r="AR864" s="27">
        <v>0</v>
      </c>
      <c r="AS864" s="190">
        <v>346388</v>
      </c>
      <c r="AT864" s="190">
        <v>87839</v>
      </c>
      <c r="AU864" s="190">
        <v>87839</v>
      </c>
    </row>
    <row r="865" spans="1:47" x14ac:dyDescent="0.2">
      <c r="A865" s="96" t="s">
        <v>2234</v>
      </c>
      <c r="B865" t="s">
        <v>2209</v>
      </c>
      <c r="C865" t="s">
        <v>2235</v>
      </c>
      <c r="D865" s="78">
        <v>20213</v>
      </c>
      <c r="E865" s="78">
        <v>0</v>
      </c>
      <c r="F865" s="82">
        <v>0</v>
      </c>
      <c r="G865" s="78">
        <v>82509</v>
      </c>
      <c r="H865" s="78">
        <v>1700</v>
      </c>
      <c r="I865" s="78">
        <v>80809</v>
      </c>
      <c r="J865" s="78">
        <v>80809</v>
      </c>
      <c r="K865" s="78">
        <v>0</v>
      </c>
      <c r="L865" s="78">
        <v>76985</v>
      </c>
      <c r="M865" s="78">
        <v>51790</v>
      </c>
      <c r="N865" s="78">
        <v>66000</v>
      </c>
      <c r="O865" s="78">
        <v>10985</v>
      </c>
      <c r="P865" s="78">
        <v>20405</v>
      </c>
      <c r="Q865" s="78">
        <v>9420</v>
      </c>
      <c r="R865" s="78">
        <v>0</v>
      </c>
      <c r="S865" s="187">
        <v>17205</v>
      </c>
      <c r="T865" s="187">
        <v>17205</v>
      </c>
      <c r="U865" s="78">
        <v>7640</v>
      </c>
      <c r="V865" s="78">
        <v>4283</v>
      </c>
      <c r="W865" s="78">
        <v>3098</v>
      </c>
      <c r="X865" s="78">
        <v>4542</v>
      </c>
      <c r="Y865" s="78">
        <v>4904</v>
      </c>
      <c r="Z865" s="78">
        <v>798</v>
      </c>
      <c r="AA865" s="78">
        <v>0</v>
      </c>
      <c r="AB865" s="187">
        <v>1124</v>
      </c>
      <c r="AC865" s="78">
        <v>688</v>
      </c>
      <c r="AD865" s="78">
        <v>0</v>
      </c>
      <c r="AE865" s="78">
        <v>62700</v>
      </c>
      <c r="AF865" s="78">
        <v>1509</v>
      </c>
      <c r="AG865" s="104">
        <v>0</v>
      </c>
      <c r="AH865" s="104">
        <v>0</v>
      </c>
      <c r="AI865" s="104">
        <v>0</v>
      </c>
      <c r="AJ865" s="104">
        <v>1509</v>
      </c>
      <c r="AK865" s="104">
        <v>0</v>
      </c>
      <c r="AL865" s="104">
        <v>0</v>
      </c>
      <c r="AM865" s="104">
        <f t="shared" si="13"/>
        <v>1509</v>
      </c>
      <c r="AN865" s="104">
        <v>0</v>
      </c>
      <c r="AO865" s="104">
        <v>0</v>
      </c>
      <c r="AP865" s="104">
        <v>13438</v>
      </c>
      <c r="AQ865" s="104">
        <v>0</v>
      </c>
      <c r="AR865" s="189">
        <v>13438</v>
      </c>
      <c r="AS865" s="189">
        <v>315843</v>
      </c>
      <c r="AT865" s="189">
        <v>72244</v>
      </c>
      <c r="AU865" s="189">
        <v>72244</v>
      </c>
    </row>
    <row r="866" spans="1:47" x14ac:dyDescent="0.2">
      <c r="A866" s="96" t="s">
        <v>2236</v>
      </c>
      <c r="B866" t="s">
        <v>2209</v>
      </c>
      <c r="C866" t="s">
        <v>2237</v>
      </c>
      <c r="D866" s="77">
        <v>20214</v>
      </c>
      <c r="E866" s="77">
        <v>0</v>
      </c>
      <c r="F866" s="77">
        <v>0</v>
      </c>
      <c r="G866" s="77">
        <v>168484</v>
      </c>
      <c r="H866" s="77">
        <v>143632</v>
      </c>
      <c r="I866" s="77">
        <v>24852</v>
      </c>
      <c r="J866" s="77">
        <v>24852</v>
      </c>
      <c r="K866" s="77">
        <v>0</v>
      </c>
      <c r="L866" s="77">
        <v>204950</v>
      </c>
      <c r="M866" s="77">
        <v>126850</v>
      </c>
      <c r="N866" s="77">
        <v>200000</v>
      </c>
      <c r="O866" s="77">
        <v>4950</v>
      </c>
      <c r="P866" s="77">
        <v>32620</v>
      </c>
      <c r="Q866" s="77">
        <v>27670</v>
      </c>
      <c r="R866" s="77">
        <v>0</v>
      </c>
      <c r="S866" s="188">
        <v>81120</v>
      </c>
      <c r="T866" s="188">
        <v>81120</v>
      </c>
      <c r="U866" s="77">
        <v>20963</v>
      </c>
      <c r="V866" s="77">
        <v>10451</v>
      </c>
      <c r="W866" s="77">
        <v>9975</v>
      </c>
      <c r="X866" s="77">
        <v>10988</v>
      </c>
      <c r="Y866" s="77">
        <v>13282</v>
      </c>
      <c r="Z866" s="77">
        <v>2294</v>
      </c>
      <c r="AA866" s="77">
        <v>0</v>
      </c>
      <c r="AB866" s="188">
        <v>3538</v>
      </c>
      <c r="AC866" s="188">
        <v>5940</v>
      </c>
      <c r="AD866" s="188">
        <v>0</v>
      </c>
      <c r="AE866" s="77">
        <v>158320</v>
      </c>
      <c r="AF866" s="77">
        <v>2469</v>
      </c>
      <c r="AG866" s="27">
        <v>0</v>
      </c>
      <c r="AH866" s="27">
        <v>0</v>
      </c>
      <c r="AI866" s="27">
        <v>0</v>
      </c>
      <c r="AJ866" s="27">
        <v>2469</v>
      </c>
      <c r="AK866" s="27">
        <v>0</v>
      </c>
      <c r="AL866" s="27">
        <v>0</v>
      </c>
      <c r="AM866" s="27">
        <f t="shared" si="13"/>
        <v>2469</v>
      </c>
      <c r="AN866" s="27">
        <v>0</v>
      </c>
      <c r="AO866" s="27">
        <v>0</v>
      </c>
      <c r="AP866" s="27">
        <v>25935</v>
      </c>
      <c r="AQ866" s="27">
        <v>25935</v>
      </c>
      <c r="AR866" s="27">
        <v>0</v>
      </c>
      <c r="AS866" s="190">
        <v>626211</v>
      </c>
      <c r="AT866" s="190">
        <v>191356</v>
      </c>
      <c r="AU866" s="190">
        <v>191356</v>
      </c>
    </row>
    <row r="867" spans="1:47" x14ac:dyDescent="0.2">
      <c r="A867" s="96" t="s">
        <v>2238</v>
      </c>
      <c r="B867" t="s">
        <v>2209</v>
      </c>
      <c r="C867" t="s">
        <v>2239</v>
      </c>
      <c r="D867" s="78">
        <v>20215</v>
      </c>
      <c r="E867" s="78">
        <v>0</v>
      </c>
      <c r="F867" s="82">
        <v>0</v>
      </c>
      <c r="G867" s="78">
        <v>191158</v>
      </c>
      <c r="H867" s="78">
        <v>0</v>
      </c>
      <c r="I867" s="78">
        <v>191158</v>
      </c>
      <c r="J867" s="78">
        <v>191158</v>
      </c>
      <c r="K867" s="78">
        <v>0</v>
      </c>
      <c r="L867" s="78">
        <v>224790</v>
      </c>
      <c r="M867" s="78">
        <v>129170</v>
      </c>
      <c r="N867" s="78">
        <v>171000</v>
      </c>
      <c r="O867" s="78">
        <v>53790</v>
      </c>
      <c r="P867" s="78">
        <v>77070</v>
      </c>
      <c r="Q867" s="78">
        <v>23280</v>
      </c>
      <c r="R867" s="78">
        <v>0</v>
      </c>
      <c r="S867" s="187">
        <v>66150</v>
      </c>
      <c r="T867" s="187">
        <v>66150</v>
      </c>
      <c r="U867" s="78">
        <v>23598</v>
      </c>
      <c r="V867" s="78">
        <v>10686</v>
      </c>
      <c r="W867" s="78">
        <v>10300</v>
      </c>
      <c r="X867" s="78">
        <v>13298</v>
      </c>
      <c r="Y867" s="78">
        <v>9060</v>
      </c>
      <c r="Z867" s="78">
        <v>1960</v>
      </c>
      <c r="AA867" s="78">
        <v>0</v>
      </c>
      <c r="AB867" s="78">
        <v>0</v>
      </c>
      <c r="AC867" s="187">
        <v>3152</v>
      </c>
      <c r="AD867" s="187">
        <v>0</v>
      </c>
      <c r="AE867" s="78">
        <v>158980</v>
      </c>
      <c r="AF867" s="78">
        <v>2949</v>
      </c>
      <c r="AG867" s="104">
        <v>0</v>
      </c>
      <c r="AH867" s="104">
        <v>0</v>
      </c>
      <c r="AI867" s="104">
        <v>0</v>
      </c>
      <c r="AJ867" s="104">
        <v>2949</v>
      </c>
      <c r="AK867" s="104">
        <v>0</v>
      </c>
      <c r="AL867" s="104">
        <v>0</v>
      </c>
      <c r="AM867" s="104">
        <f t="shared" si="13"/>
        <v>2949</v>
      </c>
      <c r="AN867" s="104">
        <v>0</v>
      </c>
      <c r="AO867" s="104">
        <v>0</v>
      </c>
      <c r="AP867" s="104">
        <v>29459</v>
      </c>
      <c r="AQ867" s="104">
        <v>0</v>
      </c>
      <c r="AR867" s="189">
        <v>29459</v>
      </c>
      <c r="AS867" s="189">
        <v>718733</v>
      </c>
      <c r="AT867" s="189">
        <v>222081</v>
      </c>
      <c r="AU867" s="189">
        <v>0</v>
      </c>
    </row>
    <row r="868" spans="1:47" x14ac:dyDescent="0.2">
      <c r="A868" s="96" t="s">
        <v>2240</v>
      </c>
      <c r="B868" t="s">
        <v>2209</v>
      </c>
      <c r="C868" t="s">
        <v>2241</v>
      </c>
      <c r="D868" s="77">
        <v>20217</v>
      </c>
      <c r="E868" s="77">
        <v>0</v>
      </c>
      <c r="F868" s="77">
        <v>0</v>
      </c>
      <c r="G868" s="77">
        <v>324332</v>
      </c>
      <c r="H868" s="77">
        <v>167010</v>
      </c>
      <c r="I868" s="77">
        <v>157322</v>
      </c>
      <c r="J868" s="77">
        <v>157322</v>
      </c>
      <c r="K868" s="77">
        <v>0</v>
      </c>
      <c r="L868" s="77">
        <v>370130</v>
      </c>
      <c r="M868" s="77">
        <v>235030</v>
      </c>
      <c r="N868" s="77">
        <v>345000</v>
      </c>
      <c r="O868" s="77">
        <v>25130</v>
      </c>
      <c r="P868" s="77">
        <v>62900</v>
      </c>
      <c r="Q868" s="77">
        <v>37770</v>
      </c>
      <c r="R868" s="77">
        <v>0</v>
      </c>
      <c r="S868" s="188">
        <v>131850</v>
      </c>
      <c r="T868" s="188">
        <v>131850</v>
      </c>
      <c r="U868" s="77">
        <v>37553</v>
      </c>
      <c r="V868" s="77">
        <v>19391</v>
      </c>
      <c r="W868" s="77">
        <v>17225</v>
      </c>
      <c r="X868" s="77">
        <v>20328</v>
      </c>
      <c r="Y868" s="77">
        <v>23500</v>
      </c>
      <c r="Z868" s="77">
        <v>3172</v>
      </c>
      <c r="AA868" s="77">
        <v>0</v>
      </c>
      <c r="AB868" s="188">
        <v>2482</v>
      </c>
      <c r="AC868" s="188">
        <v>8151</v>
      </c>
      <c r="AD868" s="188">
        <v>0</v>
      </c>
      <c r="AE868" s="77">
        <v>282420</v>
      </c>
      <c r="AF868" s="77">
        <v>3909</v>
      </c>
      <c r="AG868" s="27">
        <v>0</v>
      </c>
      <c r="AH868" s="27">
        <v>0</v>
      </c>
      <c r="AI868" s="27">
        <v>0</v>
      </c>
      <c r="AJ868" s="27">
        <v>3909</v>
      </c>
      <c r="AK868" s="27">
        <v>0</v>
      </c>
      <c r="AL868" s="27">
        <v>0</v>
      </c>
      <c r="AM868" s="27">
        <f t="shared" si="13"/>
        <v>3909</v>
      </c>
      <c r="AN868" s="27">
        <v>0</v>
      </c>
      <c r="AO868" s="27">
        <v>0</v>
      </c>
      <c r="AP868" s="27">
        <v>50077</v>
      </c>
      <c r="AQ868" s="27">
        <v>50077</v>
      </c>
      <c r="AR868" s="27">
        <v>0</v>
      </c>
      <c r="AS868" s="190">
        <v>1213831</v>
      </c>
      <c r="AT868" s="190">
        <v>360356</v>
      </c>
      <c r="AU868" s="190">
        <v>360356</v>
      </c>
    </row>
    <row r="869" spans="1:47" x14ac:dyDescent="0.2">
      <c r="A869" s="96" t="s">
        <v>2242</v>
      </c>
      <c r="B869" t="s">
        <v>2209</v>
      </c>
      <c r="C869" t="s">
        <v>2243</v>
      </c>
      <c r="D869" s="78">
        <v>20218</v>
      </c>
      <c r="E869" s="78">
        <v>0</v>
      </c>
      <c r="F869" s="82">
        <v>0</v>
      </c>
      <c r="G869" s="78">
        <v>172347</v>
      </c>
      <c r="H869" s="78">
        <v>55200</v>
      </c>
      <c r="I869" s="78">
        <v>117147</v>
      </c>
      <c r="J869" s="78">
        <v>117147</v>
      </c>
      <c r="K869" s="78">
        <v>0</v>
      </c>
      <c r="L869" s="78">
        <v>201115</v>
      </c>
      <c r="M869" s="78">
        <v>118910</v>
      </c>
      <c r="N869" s="78">
        <v>166000</v>
      </c>
      <c r="O869" s="78">
        <v>35115</v>
      </c>
      <c r="P869" s="78">
        <v>45785</v>
      </c>
      <c r="Q869" s="78">
        <v>10670</v>
      </c>
      <c r="R869" s="78">
        <v>0</v>
      </c>
      <c r="S869" s="187">
        <v>101615</v>
      </c>
      <c r="T869" s="187">
        <v>101615</v>
      </c>
      <c r="U869" s="78">
        <v>20904</v>
      </c>
      <c r="V869" s="78">
        <v>9828</v>
      </c>
      <c r="W869" s="78">
        <v>10000</v>
      </c>
      <c r="X869" s="78">
        <v>10904</v>
      </c>
      <c r="Y869" s="78">
        <v>905</v>
      </c>
      <c r="Z869" s="78">
        <v>905</v>
      </c>
      <c r="AA869" s="78">
        <v>0</v>
      </c>
      <c r="AB869" s="187">
        <v>5495</v>
      </c>
      <c r="AC869" s="187">
        <v>6400</v>
      </c>
      <c r="AD869" s="187">
        <v>0</v>
      </c>
      <c r="AE869" s="78">
        <v>141080</v>
      </c>
      <c r="AF869" s="78">
        <v>2469</v>
      </c>
      <c r="AG869" s="104">
        <v>0</v>
      </c>
      <c r="AH869" s="104">
        <v>0</v>
      </c>
      <c r="AI869" s="104">
        <v>0</v>
      </c>
      <c r="AJ869" s="104">
        <v>2469</v>
      </c>
      <c r="AK869" s="104">
        <v>0</v>
      </c>
      <c r="AL869" s="104">
        <v>0</v>
      </c>
      <c r="AM869" s="104">
        <f t="shared" si="13"/>
        <v>2469</v>
      </c>
      <c r="AN869" s="104">
        <v>0</v>
      </c>
      <c r="AO869" s="104">
        <v>0</v>
      </c>
      <c r="AP869" s="104">
        <v>27732</v>
      </c>
      <c r="AQ869" s="104">
        <v>27732</v>
      </c>
      <c r="AR869" s="104">
        <v>0</v>
      </c>
      <c r="AS869" s="189">
        <v>656225</v>
      </c>
      <c r="AT869" s="189">
        <v>215696</v>
      </c>
      <c r="AU869" s="189">
        <v>194178</v>
      </c>
    </row>
    <row r="870" spans="1:47" x14ac:dyDescent="0.2">
      <c r="A870" s="96" t="s">
        <v>2244</v>
      </c>
      <c r="B870" t="s">
        <v>2209</v>
      </c>
      <c r="C870" t="s">
        <v>2245</v>
      </c>
      <c r="D870" s="77">
        <v>20219</v>
      </c>
      <c r="E870" s="77">
        <v>0</v>
      </c>
      <c r="F870" s="77">
        <v>0</v>
      </c>
      <c r="G870" s="77">
        <v>92153</v>
      </c>
      <c r="H870" s="77">
        <v>25093</v>
      </c>
      <c r="I870" s="77">
        <v>67060</v>
      </c>
      <c r="J870" s="77">
        <v>67060</v>
      </c>
      <c r="K870" s="77">
        <v>0</v>
      </c>
      <c r="L870" s="77">
        <v>106310</v>
      </c>
      <c r="M870" s="77">
        <v>65520</v>
      </c>
      <c r="N870" s="77">
        <v>106310</v>
      </c>
      <c r="O870" s="77">
        <v>0</v>
      </c>
      <c r="P870" s="77">
        <v>11070</v>
      </c>
      <c r="Q870" s="77">
        <v>11070</v>
      </c>
      <c r="R870" s="77">
        <v>0</v>
      </c>
      <c r="S870" s="188">
        <v>55980</v>
      </c>
      <c r="T870" s="188">
        <v>55980</v>
      </c>
      <c r="U870" s="77">
        <v>10882</v>
      </c>
      <c r="V870" s="77">
        <v>5410</v>
      </c>
      <c r="W870" s="77">
        <v>4640</v>
      </c>
      <c r="X870" s="77">
        <v>6242</v>
      </c>
      <c r="Y870" s="77">
        <v>7188</v>
      </c>
      <c r="Z870" s="77">
        <v>946</v>
      </c>
      <c r="AA870" s="77">
        <v>0</v>
      </c>
      <c r="AB870" s="188">
        <v>1861</v>
      </c>
      <c r="AC870" s="188">
        <v>3842</v>
      </c>
      <c r="AD870" s="188">
        <v>0</v>
      </c>
      <c r="AE870" s="77">
        <v>78300</v>
      </c>
      <c r="AF870" s="77">
        <v>1749</v>
      </c>
      <c r="AG870" s="27">
        <v>0</v>
      </c>
      <c r="AH870" s="27">
        <v>0</v>
      </c>
      <c r="AI870" s="27">
        <v>0</v>
      </c>
      <c r="AJ870" s="27">
        <v>1749</v>
      </c>
      <c r="AK870" s="27">
        <v>0</v>
      </c>
      <c r="AL870" s="27">
        <v>0</v>
      </c>
      <c r="AM870" s="27">
        <f t="shared" si="13"/>
        <v>1749</v>
      </c>
      <c r="AN870" s="27">
        <v>0</v>
      </c>
      <c r="AO870" s="27">
        <v>0</v>
      </c>
      <c r="AP870" s="27">
        <v>14867</v>
      </c>
      <c r="AQ870" s="27">
        <v>0</v>
      </c>
      <c r="AR870" s="190">
        <v>14867</v>
      </c>
      <c r="AS870" s="190">
        <v>352033</v>
      </c>
      <c r="AT870" s="190">
        <v>108573</v>
      </c>
      <c r="AU870" s="190">
        <v>108573</v>
      </c>
    </row>
    <row r="871" spans="1:47" x14ac:dyDescent="0.2">
      <c r="A871" s="96" t="s">
        <v>2246</v>
      </c>
      <c r="B871" t="s">
        <v>2209</v>
      </c>
      <c r="C871" t="s">
        <v>2247</v>
      </c>
      <c r="D871" s="78">
        <v>20220</v>
      </c>
      <c r="E871" s="78">
        <v>0</v>
      </c>
      <c r="F871" s="82">
        <v>0</v>
      </c>
      <c r="G871" s="78">
        <v>285107</v>
      </c>
      <c r="H871" s="78">
        <v>141022</v>
      </c>
      <c r="I871" s="78">
        <v>144085</v>
      </c>
      <c r="J871" s="78">
        <v>144085</v>
      </c>
      <c r="K871" s="78">
        <v>0</v>
      </c>
      <c r="L871" s="78">
        <v>327595</v>
      </c>
      <c r="M871" s="78">
        <v>192940</v>
      </c>
      <c r="N871" s="78">
        <v>327595</v>
      </c>
      <c r="O871" s="78">
        <v>0</v>
      </c>
      <c r="P871" s="78">
        <v>50640</v>
      </c>
      <c r="Q871" s="78">
        <v>50640</v>
      </c>
      <c r="R871" s="78">
        <v>0</v>
      </c>
      <c r="S871" s="187">
        <v>126095</v>
      </c>
      <c r="T871" s="187">
        <v>126095</v>
      </c>
      <c r="U871" s="78">
        <v>34264</v>
      </c>
      <c r="V871" s="78">
        <v>16075</v>
      </c>
      <c r="W871" s="78">
        <v>15675</v>
      </c>
      <c r="X871" s="78">
        <v>18589</v>
      </c>
      <c r="Y871" s="78">
        <v>22742</v>
      </c>
      <c r="Z871" s="78">
        <v>4153</v>
      </c>
      <c r="AA871" s="78">
        <v>0</v>
      </c>
      <c r="AB871" s="187">
        <v>9065</v>
      </c>
      <c r="AC871" s="187">
        <v>9065</v>
      </c>
      <c r="AD871" s="187">
        <v>0</v>
      </c>
      <c r="AE871" s="78">
        <v>249360</v>
      </c>
      <c r="AF871" s="78">
        <v>3909</v>
      </c>
      <c r="AG871" s="104">
        <v>0</v>
      </c>
      <c r="AH871" s="104">
        <v>0</v>
      </c>
      <c r="AI871" s="104">
        <v>0</v>
      </c>
      <c r="AJ871" s="104">
        <v>3909</v>
      </c>
      <c r="AK871" s="104">
        <v>0</v>
      </c>
      <c r="AL871" s="104">
        <v>0</v>
      </c>
      <c r="AM871" s="104">
        <f t="shared" si="13"/>
        <v>3909</v>
      </c>
      <c r="AN871" s="104">
        <v>0</v>
      </c>
      <c r="AO871" s="104">
        <v>0</v>
      </c>
      <c r="AP871" s="104">
        <v>45917</v>
      </c>
      <c r="AQ871" s="104">
        <v>45917</v>
      </c>
      <c r="AR871" s="104">
        <v>0</v>
      </c>
      <c r="AS871" s="189">
        <v>1078827</v>
      </c>
      <c r="AT871" s="189">
        <v>341294</v>
      </c>
      <c r="AU871" s="189">
        <v>341294</v>
      </c>
    </row>
    <row r="872" spans="1:47" x14ac:dyDescent="0.2">
      <c r="A872" s="96" t="s">
        <v>2248</v>
      </c>
      <c r="B872" t="s">
        <v>2209</v>
      </c>
      <c r="C872" t="s">
        <v>2249</v>
      </c>
      <c r="D872" s="77">
        <v>20303</v>
      </c>
      <c r="E872" s="77">
        <v>0</v>
      </c>
      <c r="F872" s="77">
        <v>0</v>
      </c>
      <c r="G872" s="77">
        <v>27664</v>
      </c>
      <c r="H872" s="77">
        <v>27664</v>
      </c>
      <c r="I872" s="77">
        <v>0</v>
      </c>
      <c r="J872" s="77">
        <v>0</v>
      </c>
      <c r="K872" s="77">
        <v>0</v>
      </c>
      <c r="L872" s="77">
        <v>18215</v>
      </c>
      <c r="M872" s="77">
        <v>12460</v>
      </c>
      <c r="N872" s="77">
        <v>18215</v>
      </c>
      <c r="O872" s="77">
        <v>0</v>
      </c>
      <c r="P872" s="77">
        <v>0</v>
      </c>
      <c r="Q872" s="77">
        <v>1260</v>
      </c>
      <c r="R872" s="77">
        <v>0</v>
      </c>
      <c r="S872" s="77">
        <v>0</v>
      </c>
      <c r="T872" s="77">
        <v>0</v>
      </c>
      <c r="U872" s="77">
        <v>1796</v>
      </c>
      <c r="V872" s="77">
        <v>1028</v>
      </c>
      <c r="W872" s="77">
        <v>972</v>
      </c>
      <c r="X872" s="77">
        <v>824</v>
      </c>
      <c r="Y872" s="77">
        <v>926</v>
      </c>
      <c r="Z872" s="77">
        <v>102</v>
      </c>
      <c r="AA872" s="77">
        <v>0</v>
      </c>
      <c r="AB872" s="77">
        <v>0</v>
      </c>
      <c r="AC872" s="77">
        <v>0</v>
      </c>
      <c r="AD872" s="77">
        <v>0</v>
      </c>
      <c r="AE872" s="77">
        <v>14170</v>
      </c>
      <c r="AF872" s="77">
        <v>789</v>
      </c>
      <c r="AG872" s="27">
        <v>0</v>
      </c>
      <c r="AH872" s="27">
        <v>0</v>
      </c>
      <c r="AI872" s="27">
        <v>0</v>
      </c>
      <c r="AJ872" s="27">
        <v>789</v>
      </c>
      <c r="AK872" s="27">
        <v>0</v>
      </c>
      <c r="AL872" s="27">
        <v>0</v>
      </c>
      <c r="AM872" s="27">
        <f t="shared" si="13"/>
        <v>789</v>
      </c>
      <c r="AN872" s="27">
        <v>0</v>
      </c>
      <c r="AO872" s="27">
        <v>0</v>
      </c>
      <c r="AP872" s="27">
        <v>4441</v>
      </c>
      <c r="AQ872" s="27">
        <v>0</v>
      </c>
      <c r="AR872" s="190">
        <v>4441</v>
      </c>
      <c r="AS872" s="190">
        <v>100684</v>
      </c>
      <c r="AT872" s="190">
        <v>16210</v>
      </c>
      <c r="AU872" s="190">
        <v>16210</v>
      </c>
    </row>
    <row r="873" spans="1:47" x14ac:dyDescent="0.2">
      <c r="A873" s="96" t="s">
        <v>2250</v>
      </c>
      <c r="B873" t="s">
        <v>2209</v>
      </c>
      <c r="C873" t="s">
        <v>2251</v>
      </c>
      <c r="D873" s="78">
        <v>20304</v>
      </c>
      <c r="E873" s="78">
        <v>0</v>
      </c>
      <c r="F873" s="82">
        <v>0</v>
      </c>
      <c r="G873" s="78">
        <v>26214</v>
      </c>
      <c r="H873" s="78">
        <v>26214</v>
      </c>
      <c r="I873" s="78">
        <v>0</v>
      </c>
      <c r="J873" s="78">
        <v>0</v>
      </c>
      <c r="K873" s="78">
        <v>0</v>
      </c>
      <c r="L873" s="78">
        <v>11460</v>
      </c>
      <c r="M873" s="78">
        <v>5780</v>
      </c>
      <c r="N873" s="78">
        <v>6620</v>
      </c>
      <c r="O873" s="78">
        <v>4840</v>
      </c>
      <c r="P873" s="78">
        <v>200</v>
      </c>
      <c r="Q873" s="78">
        <v>1040</v>
      </c>
      <c r="R873" s="78">
        <v>0</v>
      </c>
      <c r="S873" s="187">
        <v>14230</v>
      </c>
      <c r="T873" s="187">
        <v>8550</v>
      </c>
      <c r="U873" s="78">
        <v>1242</v>
      </c>
      <c r="V873" s="78">
        <v>483</v>
      </c>
      <c r="W873" s="78">
        <v>500</v>
      </c>
      <c r="X873" s="78">
        <v>742</v>
      </c>
      <c r="Y873" s="78">
        <v>829</v>
      </c>
      <c r="Z873" s="78">
        <v>87</v>
      </c>
      <c r="AA873" s="78">
        <v>0</v>
      </c>
      <c r="AB873" s="78">
        <v>534</v>
      </c>
      <c r="AC873" s="78">
        <v>534</v>
      </c>
      <c r="AD873" s="78">
        <v>0</v>
      </c>
      <c r="AE873" s="78">
        <v>6820</v>
      </c>
      <c r="AF873" s="78">
        <v>789</v>
      </c>
      <c r="AG873" s="104">
        <v>0</v>
      </c>
      <c r="AH873" s="104">
        <v>0</v>
      </c>
      <c r="AI873" s="104">
        <v>0</v>
      </c>
      <c r="AJ873" s="104">
        <v>789</v>
      </c>
      <c r="AK873" s="104">
        <v>0</v>
      </c>
      <c r="AL873" s="104">
        <v>0</v>
      </c>
      <c r="AM873" s="104">
        <f t="shared" si="13"/>
        <v>789</v>
      </c>
      <c r="AN873" s="104">
        <v>0</v>
      </c>
      <c r="AO873" s="104">
        <v>0</v>
      </c>
      <c r="AP873" s="104">
        <v>4088</v>
      </c>
      <c r="AQ873" s="104">
        <v>4088</v>
      </c>
      <c r="AR873" s="104">
        <v>0</v>
      </c>
      <c r="AS873" s="189">
        <v>94916</v>
      </c>
      <c r="AT873" s="189">
        <v>14877</v>
      </c>
      <c r="AU873" s="189">
        <v>14877</v>
      </c>
    </row>
    <row r="874" spans="1:47" x14ac:dyDescent="0.2">
      <c r="A874" s="96" t="s">
        <v>2252</v>
      </c>
      <c r="B874" t="s">
        <v>2209</v>
      </c>
      <c r="C874" t="s">
        <v>1520</v>
      </c>
      <c r="D874" s="77">
        <v>20305</v>
      </c>
      <c r="E874" s="77">
        <v>0</v>
      </c>
      <c r="F874" s="77">
        <v>0</v>
      </c>
      <c r="G874" s="77">
        <v>20083</v>
      </c>
      <c r="H874" s="77">
        <v>20083</v>
      </c>
      <c r="I874" s="77">
        <v>0</v>
      </c>
      <c r="J874" s="77">
        <v>0</v>
      </c>
      <c r="K874" s="77">
        <v>0</v>
      </c>
      <c r="L874" s="77">
        <v>10695</v>
      </c>
      <c r="M874" s="77">
        <v>6560</v>
      </c>
      <c r="N874" s="77">
        <v>8770</v>
      </c>
      <c r="O874" s="77">
        <v>1925</v>
      </c>
      <c r="P874" s="77">
        <v>1925</v>
      </c>
      <c r="Q874" s="77">
        <v>0</v>
      </c>
      <c r="R874" s="77">
        <v>0</v>
      </c>
      <c r="S874" s="77">
        <v>0</v>
      </c>
      <c r="T874" s="77">
        <v>0</v>
      </c>
      <c r="U874" s="77">
        <v>1085</v>
      </c>
      <c r="V874" s="77">
        <v>533</v>
      </c>
      <c r="W874" s="77">
        <v>647</v>
      </c>
      <c r="X874" s="77">
        <v>438</v>
      </c>
      <c r="Y874" s="77">
        <v>438</v>
      </c>
      <c r="Z874" s="77">
        <v>0</v>
      </c>
      <c r="AA874" s="77">
        <v>0</v>
      </c>
      <c r="AB874" s="77">
        <v>0</v>
      </c>
      <c r="AC874" s="77">
        <v>0</v>
      </c>
      <c r="AD874" s="77">
        <v>0</v>
      </c>
      <c r="AE874" s="77">
        <v>6360</v>
      </c>
      <c r="AF874" s="77">
        <v>789</v>
      </c>
      <c r="AG874" s="27">
        <v>0</v>
      </c>
      <c r="AH874" s="27">
        <v>0</v>
      </c>
      <c r="AI874" s="27">
        <v>0</v>
      </c>
      <c r="AJ874" s="27">
        <v>789</v>
      </c>
      <c r="AK874" s="27">
        <v>0</v>
      </c>
      <c r="AL874" s="27">
        <v>0</v>
      </c>
      <c r="AM874" s="27">
        <f t="shared" si="13"/>
        <v>789</v>
      </c>
      <c r="AN874" s="27">
        <v>0</v>
      </c>
      <c r="AO874" s="27">
        <v>0</v>
      </c>
      <c r="AP874" s="27">
        <v>3192</v>
      </c>
      <c r="AQ874" s="27">
        <v>3192</v>
      </c>
      <c r="AR874" s="27">
        <v>0</v>
      </c>
      <c r="AS874" s="190">
        <v>72996</v>
      </c>
      <c r="AT874" s="190">
        <v>9559</v>
      </c>
      <c r="AU874" s="190">
        <v>9559</v>
      </c>
    </row>
    <row r="875" spans="1:47" x14ac:dyDescent="0.2">
      <c r="A875" s="96" t="s">
        <v>2253</v>
      </c>
      <c r="B875" t="s">
        <v>2209</v>
      </c>
      <c r="C875" t="s">
        <v>2254</v>
      </c>
      <c r="D875" s="78">
        <v>20306</v>
      </c>
      <c r="E875" s="78">
        <v>0</v>
      </c>
      <c r="F875" s="82">
        <v>0</v>
      </c>
      <c r="G875" s="78">
        <v>5995</v>
      </c>
      <c r="H875" s="78">
        <v>5995</v>
      </c>
      <c r="I875" s="78">
        <v>0</v>
      </c>
      <c r="J875" s="78">
        <v>0</v>
      </c>
      <c r="K875" s="78">
        <v>0</v>
      </c>
      <c r="L875" s="78">
        <v>4505</v>
      </c>
      <c r="M875" s="78">
        <v>3370</v>
      </c>
      <c r="N875" s="78">
        <v>4050</v>
      </c>
      <c r="O875" s="78">
        <v>455</v>
      </c>
      <c r="P875" s="78">
        <v>0</v>
      </c>
      <c r="Q875" s="78">
        <v>0</v>
      </c>
      <c r="R875" s="78">
        <v>0</v>
      </c>
      <c r="S875" s="78">
        <v>0</v>
      </c>
      <c r="T875" s="78">
        <v>0</v>
      </c>
      <c r="U875" s="78">
        <v>426</v>
      </c>
      <c r="V875" s="78">
        <v>276</v>
      </c>
      <c r="W875" s="78">
        <v>426</v>
      </c>
      <c r="X875" s="78">
        <v>0</v>
      </c>
      <c r="Y875" s="78">
        <v>0</v>
      </c>
      <c r="Z875" s="78">
        <v>0</v>
      </c>
      <c r="AA875" s="78">
        <v>0</v>
      </c>
      <c r="AB875" s="78">
        <v>0</v>
      </c>
      <c r="AC875" s="78">
        <v>0</v>
      </c>
      <c r="AD875" s="78">
        <v>0</v>
      </c>
      <c r="AE875" s="78">
        <v>3820</v>
      </c>
      <c r="AF875" s="78">
        <v>789</v>
      </c>
      <c r="AG875" s="104">
        <v>0</v>
      </c>
      <c r="AH875" s="104">
        <v>0</v>
      </c>
      <c r="AI875" s="104">
        <v>0</v>
      </c>
      <c r="AJ875" s="104">
        <v>789</v>
      </c>
      <c r="AK875" s="104">
        <v>0</v>
      </c>
      <c r="AL875" s="104">
        <v>0</v>
      </c>
      <c r="AM875" s="104">
        <f t="shared" si="13"/>
        <v>789</v>
      </c>
      <c r="AN875" s="104">
        <v>0</v>
      </c>
      <c r="AO875" s="104">
        <v>0</v>
      </c>
      <c r="AP875" s="104">
        <v>955</v>
      </c>
      <c r="AQ875" s="104">
        <v>955</v>
      </c>
      <c r="AR875" s="104">
        <v>0</v>
      </c>
      <c r="AS875" s="189">
        <v>23023</v>
      </c>
      <c r="AT875" s="189">
        <v>2747</v>
      </c>
      <c r="AU875" s="189">
        <v>2747</v>
      </c>
    </row>
    <row r="876" spans="1:47" x14ac:dyDescent="0.2">
      <c r="A876" s="96" t="s">
        <v>2255</v>
      </c>
      <c r="B876" t="s">
        <v>2209</v>
      </c>
      <c r="C876" t="s">
        <v>2256</v>
      </c>
      <c r="D876" s="77">
        <v>20307</v>
      </c>
      <c r="E876" s="77">
        <v>0</v>
      </c>
      <c r="F876" s="77">
        <v>0</v>
      </c>
      <c r="G876" s="77">
        <v>8077</v>
      </c>
      <c r="H876" s="77">
        <v>8077</v>
      </c>
      <c r="I876" s="77">
        <v>0</v>
      </c>
      <c r="J876" s="77">
        <v>0</v>
      </c>
      <c r="K876" s="77">
        <v>0</v>
      </c>
      <c r="L876" s="77">
        <v>2245</v>
      </c>
      <c r="M876" s="77">
        <v>1420</v>
      </c>
      <c r="N876" s="77">
        <v>980</v>
      </c>
      <c r="O876" s="77">
        <v>1265</v>
      </c>
      <c r="P876" s="77">
        <v>700</v>
      </c>
      <c r="Q876" s="77">
        <v>0</v>
      </c>
      <c r="R876" s="77">
        <v>0</v>
      </c>
      <c r="S876" s="77">
        <v>0</v>
      </c>
      <c r="T876" s="77">
        <v>0</v>
      </c>
      <c r="U876" s="77">
        <v>226</v>
      </c>
      <c r="V876" s="77">
        <v>118</v>
      </c>
      <c r="W876" s="77">
        <v>104</v>
      </c>
      <c r="X876" s="77">
        <v>122</v>
      </c>
      <c r="Y876" s="77">
        <v>50</v>
      </c>
      <c r="Z876" s="77">
        <v>0</v>
      </c>
      <c r="AA876" s="77">
        <v>0</v>
      </c>
      <c r="AB876" s="77">
        <v>72</v>
      </c>
      <c r="AC876" s="77">
        <v>0</v>
      </c>
      <c r="AD876" s="77">
        <v>0</v>
      </c>
      <c r="AE876" s="77">
        <v>800</v>
      </c>
      <c r="AF876" s="77">
        <v>789</v>
      </c>
      <c r="AG876" s="27">
        <v>0</v>
      </c>
      <c r="AH876" s="27">
        <v>0</v>
      </c>
      <c r="AI876" s="27">
        <v>0</v>
      </c>
      <c r="AJ876" s="27">
        <v>789</v>
      </c>
      <c r="AK876" s="27">
        <v>0</v>
      </c>
      <c r="AL876" s="27">
        <v>0</v>
      </c>
      <c r="AM876" s="27">
        <f t="shared" si="13"/>
        <v>789</v>
      </c>
      <c r="AN876" s="27">
        <v>0</v>
      </c>
      <c r="AO876" s="27">
        <v>0</v>
      </c>
      <c r="AP876" s="27">
        <v>1295</v>
      </c>
      <c r="AQ876" s="27">
        <v>1295</v>
      </c>
      <c r="AR876" s="27">
        <v>0</v>
      </c>
      <c r="AS876" s="190">
        <v>29158</v>
      </c>
      <c r="AT876" s="190">
        <v>3274</v>
      </c>
      <c r="AU876" s="190">
        <v>3274</v>
      </c>
    </row>
    <row r="877" spans="1:47" x14ac:dyDescent="0.2">
      <c r="A877" s="96" t="s">
        <v>2257</v>
      </c>
      <c r="B877" t="s">
        <v>2209</v>
      </c>
      <c r="C877" t="s">
        <v>2258</v>
      </c>
      <c r="D877" s="78">
        <v>20309</v>
      </c>
      <c r="E877" s="78">
        <v>0</v>
      </c>
      <c r="F877" s="82">
        <v>0</v>
      </c>
      <c r="G877" s="78">
        <v>52301</v>
      </c>
      <c r="H877" s="78">
        <v>52301</v>
      </c>
      <c r="I877" s="78">
        <v>0</v>
      </c>
      <c r="J877" s="78">
        <v>0</v>
      </c>
      <c r="K877" s="78">
        <v>0</v>
      </c>
      <c r="L877" s="78">
        <v>40495</v>
      </c>
      <c r="M877" s="78">
        <v>27060</v>
      </c>
      <c r="N877" s="78">
        <v>38680</v>
      </c>
      <c r="O877" s="78">
        <v>1815</v>
      </c>
      <c r="P877" s="78">
        <v>5475</v>
      </c>
      <c r="Q877" s="78">
        <v>3660</v>
      </c>
      <c r="R877" s="78">
        <v>0</v>
      </c>
      <c r="S877" s="187">
        <v>29495</v>
      </c>
      <c r="T877" s="187">
        <v>29495</v>
      </c>
      <c r="U877" s="78">
        <v>4022</v>
      </c>
      <c r="V877" s="78">
        <v>2228</v>
      </c>
      <c r="W877" s="78">
        <v>1181</v>
      </c>
      <c r="X877" s="78">
        <v>2841</v>
      </c>
      <c r="Y877" s="78">
        <v>914</v>
      </c>
      <c r="Z877" s="78">
        <v>332</v>
      </c>
      <c r="AA877" s="78">
        <v>0</v>
      </c>
      <c r="AB877" s="78">
        <v>0</v>
      </c>
      <c r="AC877" s="187">
        <v>1547</v>
      </c>
      <c r="AD877" s="187">
        <v>0</v>
      </c>
      <c r="AE877" s="78">
        <v>32940</v>
      </c>
      <c r="AF877" s="78">
        <v>1029</v>
      </c>
      <c r="AG877" s="104">
        <v>0</v>
      </c>
      <c r="AH877" s="104">
        <v>0</v>
      </c>
      <c r="AI877" s="104">
        <v>0</v>
      </c>
      <c r="AJ877" s="104">
        <v>1029</v>
      </c>
      <c r="AK877" s="104">
        <v>0</v>
      </c>
      <c r="AL877" s="104">
        <v>0</v>
      </c>
      <c r="AM877" s="104">
        <f t="shared" si="13"/>
        <v>1029</v>
      </c>
      <c r="AN877" s="104">
        <v>0</v>
      </c>
      <c r="AO877" s="104">
        <v>0</v>
      </c>
      <c r="AP877" s="104">
        <v>8276</v>
      </c>
      <c r="AQ877" s="104">
        <v>8276</v>
      </c>
      <c r="AR877" s="104">
        <v>0</v>
      </c>
      <c r="AS877" s="189">
        <v>194229</v>
      </c>
      <c r="AT877" s="189">
        <v>41900</v>
      </c>
      <c r="AU877" s="189">
        <v>41900</v>
      </c>
    </row>
    <row r="878" spans="1:47" x14ac:dyDescent="0.2">
      <c r="A878" s="96" t="s">
        <v>2259</v>
      </c>
      <c r="B878" t="s">
        <v>2209</v>
      </c>
      <c r="C878" t="s">
        <v>2260</v>
      </c>
      <c r="D878" s="77">
        <v>20321</v>
      </c>
      <c r="E878" s="77">
        <v>0</v>
      </c>
      <c r="F878" s="77">
        <v>0</v>
      </c>
      <c r="G878" s="77">
        <v>34487</v>
      </c>
      <c r="H878" s="77">
        <v>34487</v>
      </c>
      <c r="I878" s="77">
        <v>0</v>
      </c>
      <c r="J878" s="77">
        <v>0</v>
      </c>
      <c r="K878" s="77">
        <v>0</v>
      </c>
      <c r="L878" s="77">
        <v>90520</v>
      </c>
      <c r="M878" s="77">
        <v>61380</v>
      </c>
      <c r="N878" s="77">
        <v>90520</v>
      </c>
      <c r="O878" s="77">
        <v>0</v>
      </c>
      <c r="P878" s="77">
        <v>0</v>
      </c>
      <c r="Q878" s="77">
        <v>0</v>
      </c>
      <c r="R878" s="77">
        <v>0</v>
      </c>
      <c r="S878" s="188">
        <v>33240</v>
      </c>
      <c r="T878" s="188">
        <v>33240</v>
      </c>
      <c r="U878" s="77">
        <v>9071</v>
      </c>
      <c r="V878" s="77">
        <v>5105</v>
      </c>
      <c r="W878" s="77">
        <v>3281</v>
      </c>
      <c r="X878" s="77">
        <v>5790</v>
      </c>
      <c r="Y878" s="77">
        <v>2393</v>
      </c>
      <c r="Z878" s="77">
        <v>0</v>
      </c>
      <c r="AA878" s="77">
        <v>0</v>
      </c>
      <c r="AB878" s="188">
        <v>5513</v>
      </c>
      <c r="AC878" s="188">
        <v>2116</v>
      </c>
      <c r="AD878" s="188">
        <v>0</v>
      </c>
      <c r="AE878" s="77">
        <v>72790</v>
      </c>
      <c r="AF878" s="77">
        <v>1749</v>
      </c>
      <c r="AG878" s="27">
        <v>0</v>
      </c>
      <c r="AH878" s="27">
        <v>0</v>
      </c>
      <c r="AI878" s="27">
        <v>0</v>
      </c>
      <c r="AJ878" s="27">
        <v>1749</v>
      </c>
      <c r="AK878" s="27">
        <v>0</v>
      </c>
      <c r="AL878" s="27">
        <v>0</v>
      </c>
      <c r="AM878" s="27">
        <f t="shared" si="13"/>
        <v>1749</v>
      </c>
      <c r="AN878" s="27">
        <v>0</v>
      </c>
      <c r="AO878" s="27">
        <v>0</v>
      </c>
      <c r="AP878" s="27">
        <v>5170</v>
      </c>
      <c r="AQ878" s="27">
        <v>0</v>
      </c>
      <c r="AR878" s="190">
        <v>5170</v>
      </c>
      <c r="AS878" s="190">
        <v>133618</v>
      </c>
      <c r="AT878" s="190">
        <v>52484</v>
      </c>
      <c r="AU878" s="190">
        <v>52484</v>
      </c>
    </row>
    <row r="879" spans="1:47" x14ac:dyDescent="0.2">
      <c r="A879" s="96" t="s">
        <v>2261</v>
      </c>
      <c r="B879" t="s">
        <v>2209</v>
      </c>
      <c r="C879" t="s">
        <v>2262</v>
      </c>
      <c r="D879" s="78">
        <v>20323</v>
      </c>
      <c r="E879" s="78">
        <v>0</v>
      </c>
      <c r="F879" s="82">
        <v>0</v>
      </c>
      <c r="G879" s="78">
        <v>46341</v>
      </c>
      <c r="H879" s="78">
        <v>46341</v>
      </c>
      <c r="I879" s="78">
        <v>0</v>
      </c>
      <c r="J879" s="78">
        <v>0</v>
      </c>
      <c r="K879" s="78">
        <v>0</v>
      </c>
      <c r="L879" s="78">
        <v>60405</v>
      </c>
      <c r="M879" s="78">
        <v>37350</v>
      </c>
      <c r="N879" s="78">
        <v>51000</v>
      </c>
      <c r="O879" s="78">
        <v>9405</v>
      </c>
      <c r="P879" s="78">
        <v>12805</v>
      </c>
      <c r="Q879" s="78">
        <v>3400</v>
      </c>
      <c r="R879" s="78">
        <v>0</v>
      </c>
      <c r="S879" s="187">
        <v>14965</v>
      </c>
      <c r="T879" s="187">
        <v>14965</v>
      </c>
      <c r="U879" s="78">
        <v>6202</v>
      </c>
      <c r="V879" s="78">
        <v>3073</v>
      </c>
      <c r="W879" s="78">
        <v>5000</v>
      </c>
      <c r="X879" s="78">
        <v>1202</v>
      </c>
      <c r="Y879" s="78">
        <v>1510</v>
      </c>
      <c r="Z879" s="78">
        <v>308</v>
      </c>
      <c r="AA879" s="78">
        <v>0</v>
      </c>
      <c r="AB879" s="78">
        <v>0</v>
      </c>
      <c r="AC879" s="78">
        <v>794</v>
      </c>
      <c r="AD879" s="78">
        <v>0</v>
      </c>
      <c r="AE879" s="78">
        <v>42560</v>
      </c>
      <c r="AF879" s="78">
        <v>1269</v>
      </c>
      <c r="AG879" s="104">
        <v>0</v>
      </c>
      <c r="AH879" s="104">
        <v>0</v>
      </c>
      <c r="AI879" s="104">
        <v>0</v>
      </c>
      <c r="AJ879" s="104">
        <v>1269</v>
      </c>
      <c r="AK879" s="104">
        <v>0</v>
      </c>
      <c r="AL879" s="104">
        <v>0</v>
      </c>
      <c r="AM879" s="104">
        <f t="shared" si="13"/>
        <v>1269</v>
      </c>
      <c r="AN879" s="104">
        <v>0</v>
      </c>
      <c r="AO879" s="104">
        <v>0</v>
      </c>
      <c r="AP879" s="104">
        <v>7160</v>
      </c>
      <c r="AQ879" s="104">
        <v>7160</v>
      </c>
      <c r="AR879" s="104">
        <v>0</v>
      </c>
      <c r="AS879" s="189">
        <v>171355</v>
      </c>
      <c r="AT879" s="189">
        <v>51598</v>
      </c>
      <c r="AU879" s="189">
        <v>51598</v>
      </c>
    </row>
    <row r="880" spans="1:47" x14ac:dyDescent="0.2">
      <c r="A880" s="96" t="s">
        <v>2263</v>
      </c>
      <c r="B880" t="s">
        <v>2209</v>
      </c>
      <c r="C880" t="s">
        <v>2264</v>
      </c>
      <c r="D880" s="77">
        <v>20324</v>
      </c>
      <c r="E880" s="77">
        <v>0</v>
      </c>
      <c r="F880" s="77">
        <v>0</v>
      </c>
      <c r="G880" s="77">
        <v>34836</v>
      </c>
      <c r="H880" s="77">
        <v>0</v>
      </c>
      <c r="I880" s="77">
        <v>34836</v>
      </c>
      <c r="J880" s="77">
        <v>34836</v>
      </c>
      <c r="K880" s="77">
        <v>0</v>
      </c>
      <c r="L880" s="77">
        <v>26430</v>
      </c>
      <c r="M880" s="77">
        <v>17550</v>
      </c>
      <c r="N880" s="77">
        <v>24500</v>
      </c>
      <c r="O880" s="77">
        <v>1930</v>
      </c>
      <c r="P880" s="77">
        <v>5200</v>
      </c>
      <c r="Q880" s="77">
        <v>3270</v>
      </c>
      <c r="R880" s="77">
        <v>0</v>
      </c>
      <c r="S880" s="188">
        <v>14930</v>
      </c>
      <c r="T880" s="188">
        <v>14930</v>
      </c>
      <c r="U880" s="77">
        <v>2644</v>
      </c>
      <c r="V880" s="77">
        <v>1453</v>
      </c>
      <c r="W880" s="77">
        <v>1208</v>
      </c>
      <c r="X880" s="77">
        <v>1436</v>
      </c>
      <c r="Y880" s="77">
        <v>1713</v>
      </c>
      <c r="Z880" s="77">
        <v>277</v>
      </c>
      <c r="AA880" s="77">
        <v>0</v>
      </c>
      <c r="AB880" s="77">
        <v>430</v>
      </c>
      <c r="AC880" s="188">
        <v>1007</v>
      </c>
      <c r="AD880" s="188">
        <v>0</v>
      </c>
      <c r="AE880" s="77">
        <v>21110</v>
      </c>
      <c r="AF880" s="77">
        <v>1029</v>
      </c>
      <c r="AG880" s="27">
        <v>0</v>
      </c>
      <c r="AH880" s="27">
        <v>0</v>
      </c>
      <c r="AI880" s="27">
        <v>0</v>
      </c>
      <c r="AJ880" s="27">
        <v>1029</v>
      </c>
      <c r="AK880" s="27">
        <v>0</v>
      </c>
      <c r="AL880" s="27">
        <v>0</v>
      </c>
      <c r="AM880" s="27">
        <f t="shared" si="13"/>
        <v>1029</v>
      </c>
      <c r="AN880" s="27">
        <v>0</v>
      </c>
      <c r="AO880" s="27">
        <v>0</v>
      </c>
      <c r="AP880" s="27">
        <v>5556</v>
      </c>
      <c r="AQ880" s="27">
        <v>0</v>
      </c>
      <c r="AR880" s="190">
        <v>5556</v>
      </c>
      <c r="AS880" s="190">
        <v>127647</v>
      </c>
      <c r="AT880" s="190">
        <v>23968</v>
      </c>
      <c r="AU880" s="190">
        <v>23968</v>
      </c>
    </row>
    <row r="881" spans="1:47" x14ac:dyDescent="0.2">
      <c r="A881" s="96" t="s">
        <v>2265</v>
      </c>
      <c r="B881" t="s">
        <v>2209</v>
      </c>
      <c r="C881" t="s">
        <v>2266</v>
      </c>
      <c r="D881" s="78">
        <v>20349</v>
      </c>
      <c r="E881" s="78">
        <v>0</v>
      </c>
      <c r="F881" s="82">
        <v>0</v>
      </c>
      <c r="G881" s="78">
        <v>25868</v>
      </c>
      <c r="H881" s="78">
        <v>0</v>
      </c>
      <c r="I881" s="78">
        <v>25868</v>
      </c>
      <c r="J881" s="78">
        <v>25868</v>
      </c>
      <c r="K881" s="78">
        <v>0</v>
      </c>
      <c r="L881" s="78">
        <v>15700</v>
      </c>
      <c r="M881" s="78">
        <v>10340</v>
      </c>
      <c r="N881" s="78">
        <v>14300</v>
      </c>
      <c r="O881" s="78">
        <v>1400</v>
      </c>
      <c r="P881" s="78">
        <v>3200</v>
      </c>
      <c r="Q881" s="78">
        <v>1800</v>
      </c>
      <c r="R881" s="78">
        <v>0</v>
      </c>
      <c r="S881" s="187">
        <v>21920</v>
      </c>
      <c r="T881" s="187">
        <v>21920</v>
      </c>
      <c r="U881" s="78">
        <v>1567</v>
      </c>
      <c r="V881" s="78">
        <v>853</v>
      </c>
      <c r="W881" s="78">
        <v>780</v>
      </c>
      <c r="X881" s="78">
        <v>787</v>
      </c>
      <c r="Y881" s="78">
        <v>500</v>
      </c>
      <c r="Z881" s="78">
        <v>140</v>
      </c>
      <c r="AA881" s="78">
        <v>0</v>
      </c>
      <c r="AB881" s="78">
        <v>0</v>
      </c>
      <c r="AC881" s="187">
        <v>1654</v>
      </c>
      <c r="AD881" s="187">
        <v>0</v>
      </c>
      <c r="AE881" s="78">
        <v>24560</v>
      </c>
      <c r="AF881" s="78">
        <v>789</v>
      </c>
      <c r="AG881" s="104">
        <v>0</v>
      </c>
      <c r="AH881" s="104">
        <v>0</v>
      </c>
      <c r="AI881" s="104">
        <v>0</v>
      </c>
      <c r="AJ881" s="104">
        <v>789</v>
      </c>
      <c r="AK881" s="104">
        <v>0</v>
      </c>
      <c r="AL881" s="104">
        <v>0</v>
      </c>
      <c r="AM881" s="104">
        <f t="shared" si="13"/>
        <v>789</v>
      </c>
      <c r="AN881" s="104">
        <v>0</v>
      </c>
      <c r="AO881" s="104">
        <v>0</v>
      </c>
      <c r="AP881" s="104">
        <v>4244</v>
      </c>
      <c r="AQ881" s="104">
        <v>0</v>
      </c>
      <c r="AR881" s="189">
        <v>4244</v>
      </c>
      <c r="AS881" s="189">
        <v>92151</v>
      </c>
      <c r="AT881" s="189">
        <v>16840</v>
      </c>
      <c r="AU881" s="189">
        <v>16840</v>
      </c>
    </row>
    <row r="882" spans="1:47" x14ac:dyDescent="0.2">
      <c r="A882" s="96" t="s">
        <v>2267</v>
      </c>
      <c r="B882" t="s">
        <v>2209</v>
      </c>
      <c r="C882" t="s">
        <v>2268</v>
      </c>
      <c r="D882" s="77">
        <v>20350</v>
      </c>
      <c r="E882" s="77">
        <v>0</v>
      </c>
      <c r="F882" s="77">
        <v>0</v>
      </c>
      <c r="G882" s="77">
        <v>35403</v>
      </c>
      <c r="H882" s="77">
        <v>35403</v>
      </c>
      <c r="I882" s="77">
        <v>0</v>
      </c>
      <c r="J882" s="77">
        <v>0</v>
      </c>
      <c r="K882" s="77">
        <v>0</v>
      </c>
      <c r="L882" s="77">
        <v>26140</v>
      </c>
      <c r="M882" s="77">
        <v>19080</v>
      </c>
      <c r="N882" s="77">
        <v>26140</v>
      </c>
      <c r="O882" s="77">
        <v>0</v>
      </c>
      <c r="P882" s="77">
        <v>0</v>
      </c>
      <c r="Q882" s="77">
        <v>3720</v>
      </c>
      <c r="R882" s="77">
        <v>0</v>
      </c>
      <c r="S882" s="188">
        <v>8500</v>
      </c>
      <c r="T882" s="188">
        <v>4780</v>
      </c>
      <c r="U882" s="77">
        <v>2529</v>
      </c>
      <c r="V882" s="77">
        <v>1590</v>
      </c>
      <c r="W882" s="77">
        <v>928</v>
      </c>
      <c r="X882" s="77">
        <v>1601</v>
      </c>
      <c r="Y882" s="77">
        <v>0</v>
      </c>
      <c r="Z882" s="77">
        <v>308</v>
      </c>
      <c r="AA882" s="77">
        <v>0</v>
      </c>
      <c r="AB882" s="188">
        <v>1945</v>
      </c>
      <c r="AC882" s="77">
        <v>111</v>
      </c>
      <c r="AD882" s="77">
        <v>0</v>
      </c>
      <c r="AE882" s="77">
        <v>22800</v>
      </c>
      <c r="AF882" s="77">
        <v>1029</v>
      </c>
      <c r="AG882" s="27">
        <v>0</v>
      </c>
      <c r="AH882" s="27">
        <v>0</v>
      </c>
      <c r="AI882" s="27">
        <v>0</v>
      </c>
      <c r="AJ882" s="27">
        <v>1029</v>
      </c>
      <c r="AK882" s="27">
        <v>0</v>
      </c>
      <c r="AL882" s="27">
        <v>0</v>
      </c>
      <c r="AM882" s="27">
        <f t="shared" si="13"/>
        <v>1029</v>
      </c>
      <c r="AN882" s="27">
        <v>0</v>
      </c>
      <c r="AO882" s="27">
        <v>0</v>
      </c>
      <c r="AP882" s="27">
        <v>5680</v>
      </c>
      <c r="AQ882" s="27">
        <v>5680</v>
      </c>
      <c r="AR882" s="27">
        <v>0</v>
      </c>
      <c r="AS882" s="190">
        <v>130558</v>
      </c>
      <c r="AT882" s="190">
        <v>21533</v>
      </c>
      <c r="AU882" s="190">
        <v>21533</v>
      </c>
    </row>
    <row r="883" spans="1:47" x14ac:dyDescent="0.2">
      <c r="A883" s="96" t="s">
        <v>2269</v>
      </c>
      <c r="B883" t="s">
        <v>2209</v>
      </c>
      <c r="C883" t="s">
        <v>2270</v>
      </c>
      <c r="D883" s="78">
        <v>20361</v>
      </c>
      <c r="E883" s="78">
        <v>0</v>
      </c>
      <c r="F883" s="82">
        <v>0</v>
      </c>
      <c r="G883" s="78">
        <v>59819</v>
      </c>
      <c r="H883" s="78">
        <v>45096</v>
      </c>
      <c r="I883" s="78">
        <v>14723</v>
      </c>
      <c r="J883" s="78">
        <v>14723</v>
      </c>
      <c r="K883" s="78">
        <v>0</v>
      </c>
      <c r="L883" s="78">
        <v>78525</v>
      </c>
      <c r="M883" s="78">
        <v>51830</v>
      </c>
      <c r="N883" s="78">
        <v>72000</v>
      </c>
      <c r="O883" s="78">
        <v>6525</v>
      </c>
      <c r="P883" s="78">
        <v>14785</v>
      </c>
      <c r="Q883" s="78">
        <v>8260</v>
      </c>
      <c r="R883" s="78">
        <v>0</v>
      </c>
      <c r="S883" s="187">
        <v>19505</v>
      </c>
      <c r="T883" s="187">
        <v>19505</v>
      </c>
      <c r="U883" s="78">
        <v>7885</v>
      </c>
      <c r="V883" s="78">
        <v>4288</v>
      </c>
      <c r="W883" s="78">
        <v>3659</v>
      </c>
      <c r="X883" s="78">
        <v>4226</v>
      </c>
      <c r="Y883" s="78">
        <v>4909</v>
      </c>
      <c r="Z883" s="78">
        <v>683</v>
      </c>
      <c r="AA883" s="78">
        <v>0</v>
      </c>
      <c r="AB883" s="187">
        <v>1652</v>
      </c>
      <c r="AC883" s="187">
        <v>1652</v>
      </c>
      <c r="AD883" s="187">
        <v>0</v>
      </c>
      <c r="AE883" s="78">
        <v>61930</v>
      </c>
      <c r="AF883" s="78">
        <v>1509</v>
      </c>
      <c r="AG883" s="104">
        <v>0</v>
      </c>
      <c r="AH883" s="104">
        <v>0</v>
      </c>
      <c r="AI883" s="104">
        <v>0</v>
      </c>
      <c r="AJ883" s="104">
        <v>1509</v>
      </c>
      <c r="AK883" s="104">
        <v>0</v>
      </c>
      <c r="AL883" s="104">
        <v>0</v>
      </c>
      <c r="AM883" s="104">
        <f t="shared" si="13"/>
        <v>1509</v>
      </c>
      <c r="AN883" s="104">
        <v>0</v>
      </c>
      <c r="AO883" s="104">
        <v>0</v>
      </c>
      <c r="AP883" s="104">
        <v>9643</v>
      </c>
      <c r="AQ883" s="104">
        <v>9643</v>
      </c>
      <c r="AR883" s="104">
        <v>0</v>
      </c>
      <c r="AS883" s="189">
        <v>225739</v>
      </c>
      <c r="AT883" s="189">
        <v>69920</v>
      </c>
      <c r="AU883" s="189">
        <v>69920</v>
      </c>
    </row>
    <row r="884" spans="1:47" x14ac:dyDescent="0.2">
      <c r="A884" s="96" t="s">
        <v>2271</v>
      </c>
      <c r="B884" t="s">
        <v>2209</v>
      </c>
      <c r="C884" t="s">
        <v>2272</v>
      </c>
      <c r="D884" s="77">
        <v>20362</v>
      </c>
      <c r="E884" s="77">
        <v>0</v>
      </c>
      <c r="F884" s="77">
        <v>0</v>
      </c>
      <c r="G884" s="77">
        <v>48562</v>
      </c>
      <c r="H884" s="77">
        <v>40000</v>
      </c>
      <c r="I884" s="77">
        <v>8562</v>
      </c>
      <c r="J884" s="77">
        <v>8562</v>
      </c>
      <c r="K884" s="77">
        <v>0</v>
      </c>
      <c r="L884" s="77">
        <v>53760</v>
      </c>
      <c r="M884" s="77">
        <v>34040</v>
      </c>
      <c r="N884" s="77">
        <v>49600</v>
      </c>
      <c r="O884" s="77">
        <v>4160</v>
      </c>
      <c r="P884" s="77">
        <v>8690</v>
      </c>
      <c r="Q884" s="77">
        <v>4530</v>
      </c>
      <c r="R884" s="77">
        <v>0</v>
      </c>
      <c r="S884" s="188">
        <v>26150</v>
      </c>
      <c r="T884" s="188">
        <v>26150</v>
      </c>
      <c r="U884" s="77">
        <v>5458</v>
      </c>
      <c r="V884" s="77">
        <v>2800</v>
      </c>
      <c r="W884" s="77">
        <v>3647</v>
      </c>
      <c r="X884" s="77">
        <v>1811</v>
      </c>
      <c r="Y884" s="77">
        <v>2199</v>
      </c>
      <c r="Z884" s="77">
        <v>388</v>
      </c>
      <c r="AA884" s="77">
        <v>0</v>
      </c>
      <c r="AB884" s="188">
        <v>2107</v>
      </c>
      <c r="AC884" s="188">
        <v>2107</v>
      </c>
      <c r="AD884" s="188">
        <v>0</v>
      </c>
      <c r="AE884" s="77">
        <v>39040</v>
      </c>
      <c r="AF884" s="77">
        <v>1269</v>
      </c>
      <c r="AG884" s="27">
        <v>0</v>
      </c>
      <c r="AH884" s="27">
        <v>0</v>
      </c>
      <c r="AI884" s="27">
        <v>0</v>
      </c>
      <c r="AJ884" s="27">
        <v>1269</v>
      </c>
      <c r="AK884" s="27">
        <v>0</v>
      </c>
      <c r="AL884" s="27">
        <v>0</v>
      </c>
      <c r="AM884" s="27">
        <f t="shared" si="13"/>
        <v>1269</v>
      </c>
      <c r="AN884" s="27">
        <v>0</v>
      </c>
      <c r="AO884" s="27">
        <v>0</v>
      </c>
      <c r="AP884" s="27">
        <v>7570</v>
      </c>
      <c r="AQ884" s="27">
        <v>0</v>
      </c>
      <c r="AR884" s="190">
        <v>7570</v>
      </c>
      <c r="AS884" s="190">
        <v>179853</v>
      </c>
      <c r="AT884" s="190">
        <v>48290</v>
      </c>
      <c r="AU884" s="190">
        <v>48290</v>
      </c>
    </row>
    <row r="885" spans="1:47" x14ac:dyDescent="0.2">
      <c r="A885" s="96" t="s">
        <v>2273</v>
      </c>
      <c r="B885" t="s">
        <v>2209</v>
      </c>
      <c r="C885" t="s">
        <v>2274</v>
      </c>
      <c r="D885" s="78">
        <v>20363</v>
      </c>
      <c r="E885" s="78">
        <v>0</v>
      </c>
      <c r="F885" s="82">
        <v>0</v>
      </c>
      <c r="G885" s="78">
        <v>37030</v>
      </c>
      <c r="H885" s="78">
        <v>3000</v>
      </c>
      <c r="I885" s="78">
        <v>34030</v>
      </c>
      <c r="J885" s="78">
        <v>34030</v>
      </c>
      <c r="K885" s="78">
        <v>0</v>
      </c>
      <c r="L885" s="78">
        <v>31435</v>
      </c>
      <c r="M885" s="78">
        <v>20840</v>
      </c>
      <c r="N885" s="78">
        <v>31435</v>
      </c>
      <c r="O885" s="78">
        <v>0</v>
      </c>
      <c r="P885" s="78">
        <v>0</v>
      </c>
      <c r="Q885" s="78">
        <v>0</v>
      </c>
      <c r="R885" s="78">
        <v>0</v>
      </c>
      <c r="S885" s="187">
        <v>20285</v>
      </c>
      <c r="T885" s="187">
        <v>20285</v>
      </c>
      <c r="U885" s="78">
        <v>3146</v>
      </c>
      <c r="V885" s="78">
        <v>1718</v>
      </c>
      <c r="W885" s="78">
        <v>1568</v>
      </c>
      <c r="X885" s="78">
        <v>1578</v>
      </c>
      <c r="Y885" s="78">
        <v>1578</v>
      </c>
      <c r="Z885" s="78">
        <v>0</v>
      </c>
      <c r="AA885" s="78">
        <v>0</v>
      </c>
      <c r="AB885" s="187">
        <v>1202</v>
      </c>
      <c r="AC885" s="187">
        <v>1673</v>
      </c>
      <c r="AD885" s="187">
        <v>0</v>
      </c>
      <c r="AE885" s="78">
        <v>23260</v>
      </c>
      <c r="AF885" s="78">
        <v>1029</v>
      </c>
      <c r="AG885" s="104">
        <v>0</v>
      </c>
      <c r="AH885" s="104">
        <v>0</v>
      </c>
      <c r="AI885" s="104">
        <v>0</v>
      </c>
      <c r="AJ885" s="104">
        <v>1029</v>
      </c>
      <c r="AK885" s="104">
        <v>0</v>
      </c>
      <c r="AL885" s="104">
        <v>0</v>
      </c>
      <c r="AM885" s="104">
        <f t="shared" si="13"/>
        <v>1029</v>
      </c>
      <c r="AN885" s="104">
        <v>0</v>
      </c>
      <c r="AO885" s="104">
        <v>0</v>
      </c>
      <c r="AP885" s="104">
        <v>5856</v>
      </c>
      <c r="AQ885" s="104">
        <v>5856</v>
      </c>
      <c r="AR885" s="104">
        <v>0</v>
      </c>
      <c r="AS885" s="189">
        <v>137754</v>
      </c>
      <c r="AT885" s="189">
        <v>29885</v>
      </c>
      <c r="AU885" s="189">
        <v>29885</v>
      </c>
    </row>
    <row r="886" spans="1:47" x14ac:dyDescent="0.2">
      <c r="A886" s="96" t="s">
        <v>2275</v>
      </c>
      <c r="B886" t="s">
        <v>2209</v>
      </c>
      <c r="C886" t="s">
        <v>2276</v>
      </c>
      <c r="D886" s="77">
        <v>20382</v>
      </c>
      <c r="E886" s="77">
        <v>0</v>
      </c>
      <c r="F886" s="77">
        <v>0</v>
      </c>
      <c r="G886" s="77">
        <v>69022</v>
      </c>
      <c r="H886" s="77">
        <v>43826</v>
      </c>
      <c r="I886" s="77">
        <v>25196</v>
      </c>
      <c r="J886" s="77">
        <v>24811</v>
      </c>
      <c r="K886" s="77">
        <v>385</v>
      </c>
      <c r="L886" s="77">
        <v>65050</v>
      </c>
      <c r="M886" s="77">
        <v>39160</v>
      </c>
      <c r="N886" s="77">
        <v>55000</v>
      </c>
      <c r="O886" s="77">
        <v>10050</v>
      </c>
      <c r="P886" s="77">
        <v>10480</v>
      </c>
      <c r="Q886" s="77">
        <v>430</v>
      </c>
      <c r="R886" s="77">
        <v>0</v>
      </c>
      <c r="S886" s="188">
        <v>45320</v>
      </c>
      <c r="T886" s="188">
        <v>45320</v>
      </c>
      <c r="U886" s="77">
        <v>6724</v>
      </c>
      <c r="V886" s="77">
        <v>3238</v>
      </c>
      <c r="W886" s="77">
        <v>2788</v>
      </c>
      <c r="X886" s="77">
        <v>3936</v>
      </c>
      <c r="Y886" s="77">
        <v>2213</v>
      </c>
      <c r="Z886" s="77">
        <v>40</v>
      </c>
      <c r="AA886" s="77">
        <v>0</v>
      </c>
      <c r="AB886" s="77">
        <v>537</v>
      </c>
      <c r="AC886" s="188">
        <v>3622</v>
      </c>
      <c r="AD886" s="188">
        <v>0</v>
      </c>
      <c r="AE886" s="77">
        <v>45660</v>
      </c>
      <c r="AF886" s="77">
        <v>1269</v>
      </c>
      <c r="AG886" s="27">
        <v>0</v>
      </c>
      <c r="AH886" s="27">
        <v>0</v>
      </c>
      <c r="AI886" s="27">
        <v>0</v>
      </c>
      <c r="AJ886" s="27">
        <v>1269</v>
      </c>
      <c r="AK886" s="27">
        <v>0</v>
      </c>
      <c r="AL886" s="27">
        <v>0</v>
      </c>
      <c r="AM886" s="27">
        <f t="shared" si="13"/>
        <v>1269</v>
      </c>
      <c r="AN886" s="27">
        <v>0</v>
      </c>
      <c r="AO886" s="27">
        <v>0</v>
      </c>
      <c r="AP886" s="27">
        <v>10694</v>
      </c>
      <c r="AQ886" s="27">
        <v>10650</v>
      </c>
      <c r="AR886" s="27">
        <v>44</v>
      </c>
      <c r="AS886" s="190">
        <v>250926</v>
      </c>
      <c r="AT886" s="190">
        <v>68593</v>
      </c>
      <c r="AU886" s="190">
        <v>68593</v>
      </c>
    </row>
    <row r="887" spans="1:47" x14ac:dyDescent="0.2">
      <c r="A887" s="96" t="s">
        <v>2277</v>
      </c>
      <c r="B887" t="s">
        <v>2209</v>
      </c>
      <c r="C887" t="s">
        <v>2278</v>
      </c>
      <c r="D887" s="78">
        <v>20383</v>
      </c>
      <c r="E887" s="78">
        <v>0</v>
      </c>
      <c r="F887" s="82">
        <v>0</v>
      </c>
      <c r="G887" s="78">
        <v>78682</v>
      </c>
      <c r="H887" s="78">
        <v>6100</v>
      </c>
      <c r="I887" s="78">
        <v>72582</v>
      </c>
      <c r="J887" s="78">
        <v>71098</v>
      </c>
      <c r="K887" s="187">
        <v>1484</v>
      </c>
      <c r="L887" s="78">
        <v>81355</v>
      </c>
      <c r="M887" s="78">
        <v>45600</v>
      </c>
      <c r="N887" s="78">
        <v>60100</v>
      </c>
      <c r="O887" s="78">
        <v>21255</v>
      </c>
      <c r="P887" s="78">
        <v>26545</v>
      </c>
      <c r="Q887" s="78">
        <v>5290</v>
      </c>
      <c r="R887" s="78">
        <v>0</v>
      </c>
      <c r="S887" s="187">
        <v>39155</v>
      </c>
      <c r="T887" s="187">
        <v>39155</v>
      </c>
      <c r="U887" s="78">
        <v>8580</v>
      </c>
      <c r="V887" s="78">
        <v>3750</v>
      </c>
      <c r="W887" s="78">
        <v>4296</v>
      </c>
      <c r="X887" s="78">
        <v>4284</v>
      </c>
      <c r="Y887" s="78">
        <v>4732</v>
      </c>
      <c r="Z887" s="78">
        <v>448</v>
      </c>
      <c r="AA887" s="78">
        <v>0</v>
      </c>
      <c r="AB887" s="187">
        <v>2533</v>
      </c>
      <c r="AC887" s="187">
        <v>2709</v>
      </c>
      <c r="AD887" s="187">
        <v>0</v>
      </c>
      <c r="AE887" s="78">
        <v>53840</v>
      </c>
      <c r="AF887" s="78">
        <v>1269</v>
      </c>
      <c r="AG887" s="104">
        <v>0</v>
      </c>
      <c r="AH887" s="104">
        <v>0</v>
      </c>
      <c r="AI887" s="104">
        <v>0</v>
      </c>
      <c r="AJ887" s="104">
        <v>1269</v>
      </c>
      <c r="AK887" s="104">
        <v>0</v>
      </c>
      <c r="AL887" s="104">
        <v>0</v>
      </c>
      <c r="AM887" s="104">
        <f t="shared" si="13"/>
        <v>1269</v>
      </c>
      <c r="AN887" s="104">
        <v>0</v>
      </c>
      <c r="AO887" s="104">
        <v>0</v>
      </c>
      <c r="AP887" s="104">
        <v>12147</v>
      </c>
      <c r="AQ887" s="104">
        <v>12147</v>
      </c>
      <c r="AR887" s="104">
        <v>0</v>
      </c>
      <c r="AS887" s="189">
        <v>290408</v>
      </c>
      <c r="AT887" s="189">
        <v>87921</v>
      </c>
      <c r="AU887" s="189">
        <v>87921</v>
      </c>
    </row>
    <row r="888" spans="1:47" x14ac:dyDescent="0.2">
      <c r="A888" s="96" t="s">
        <v>2279</v>
      </c>
      <c r="B888" t="s">
        <v>2209</v>
      </c>
      <c r="C888" t="s">
        <v>2280</v>
      </c>
      <c r="D888" s="77">
        <v>20384</v>
      </c>
      <c r="E888" s="77">
        <v>0</v>
      </c>
      <c r="F888" s="77">
        <v>0</v>
      </c>
      <c r="G888" s="77">
        <v>38941</v>
      </c>
      <c r="H888" s="77">
        <v>38941</v>
      </c>
      <c r="I888" s="77">
        <v>0</v>
      </c>
      <c r="J888" s="77">
        <v>0</v>
      </c>
      <c r="K888" s="77">
        <v>0</v>
      </c>
      <c r="L888" s="77">
        <v>31680</v>
      </c>
      <c r="M888" s="77">
        <v>19220</v>
      </c>
      <c r="N888" s="77">
        <v>31680</v>
      </c>
      <c r="O888" s="77">
        <v>0</v>
      </c>
      <c r="P888" s="77">
        <v>0</v>
      </c>
      <c r="Q888" s="77">
        <v>740</v>
      </c>
      <c r="R888" s="77">
        <v>0</v>
      </c>
      <c r="S888" s="188">
        <v>2200</v>
      </c>
      <c r="T888" s="188">
        <v>1460</v>
      </c>
      <c r="U888" s="77">
        <v>3255</v>
      </c>
      <c r="V888" s="77">
        <v>1578</v>
      </c>
      <c r="W888" s="77">
        <v>3255</v>
      </c>
      <c r="X888" s="77">
        <v>0</v>
      </c>
      <c r="Y888" s="77">
        <v>0</v>
      </c>
      <c r="Z888" s="77">
        <v>67</v>
      </c>
      <c r="AA888" s="77">
        <v>0</v>
      </c>
      <c r="AB888" s="77">
        <v>67</v>
      </c>
      <c r="AC888" s="77">
        <v>0</v>
      </c>
      <c r="AD888" s="77">
        <v>0</v>
      </c>
      <c r="AE888" s="77">
        <v>22810</v>
      </c>
      <c r="AF888" s="77">
        <v>1029</v>
      </c>
      <c r="AG888" s="27">
        <v>0</v>
      </c>
      <c r="AH888" s="27">
        <v>0</v>
      </c>
      <c r="AI888" s="27">
        <v>0</v>
      </c>
      <c r="AJ888" s="27">
        <v>1029</v>
      </c>
      <c r="AK888" s="27">
        <v>0</v>
      </c>
      <c r="AL888" s="27">
        <v>0</v>
      </c>
      <c r="AM888" s="27">
        <f t="shared" si="13"/>
        <v>1029</v>
      </c>
      <c r="AN888" s="27">
        <v>0</v>
      </c>
      <c r="AO888" s="27">
        <v>0</v>
      </c>
      <c r="AP888" s="27">
        <v>6346</v>
      </c>
      <c r="AQ888" s="27">
        <v>6346</v>
      </c>
      <c r="AR888" s="27">
        <v>0</v>
      </c>
      <c r="AS888" s="190">
        <v>148194</v>
      </c>
      <c r="AT888" s="190">
        <v>34267</v>
      </c>
      <c r="AU888" s="190">
        <v>28254</v>
      </c>
    </row>
    <row r="889" spans="1:47" x14ac:dyDescent="0.2">
      <c r="A889" s="96" t="s">
        <v>2281</v>
      </c>
      <c r="B889" t="s">
        <v>2209</v>
      </c>
      <c r="C889" t="s">
        <v>2282</v>
      </c>
      <c r="D889" s="78">
        <v>20385</v>
      </c>
      <c r="E889" s="78">
        <v>0</v>
      </c>
      <c r="F889" s="82">
        <v>0</v>
      </c>
      <c r="G889" s="78">
        <v>49136</v>
      </c>
      <c r="H889" s="78">
        <v>26010</v>
      </c>
      <c r="I889" s="78">
        <v>23126</v>
      </c>
      <c r="J889" s="78">
        <v>23126</v>
      </c>
      <c r="K889" s="78">
        <v>0</v>
      </c>
      <c r="L889" s="78">
        <v>50570</v>
      </c>
      <c r="M889" s="78">
        <v>27480</v>
      </c>
      <c r="N889" s="78">
        <v>39400</v>
      </c>
      <c r="O889" s="78">
        <v>11170</v>
      </c>
      <c r="P889" s="78">
        <v>15970</v>
      </c>
      <c r="Q889" s="78">
        <v>4800</v>
      </c>
      <c r="R889" s="78">
        <v>0</v>
      </c>
      <c r="S889" s="187">
        <v>18230</v>
      </c>
      <c r="T889" s="187">
        <v>18230</v>
      </c>
      <c r="U889" s="78">
        <v>5382</v>
      </c>
      <c r="V889" s="78">
        <v>2253</v>
      </c>
      <c r="W889" s="78">
        <v>2207</v>
      </c>
      <c r="X889" s="78">
        <v>3175</v>
      </c>
      <c r="Y889" s="78">
        <v>3580</v>
      </c>
      <c r="Z889" s="78">
        <v>405</v>
      </c>
      <c r="AA889" s="78">
        <v>0</v>
      </c>
      <c r="AB889" s="187">
        <v>1028</v>
      </c>
      <c r="AC889" s="187">
        <v>1028</v>
      </c>
      <c r="AD889" s="187">
        <v>0</v>
      </c>
      <c r="AE889" s="78">
        <v>32860</v>
      </c>
      <c r="AF889" s="78">
        <v>1269</v>
      </c>
      <c r="AG889" s="104">
        <v>0</v>
      </c>
      <c r="AH889" s="104">
        <v>0</v>
      </c>
      <c r="AI889" s="104">
        <v>0</v>
      </c>
      <c r="AJ889" s="104">
        <v>1269</v>
      </c>
      <c r="AK889" s="104">
        <v>0</v>
      </c>
      <c r="AL889" s="104">
        <v>0</v>
      </c>
      <c r="AM889" s="104">
        <f t="shared" si="13"/>
        <v>1269</v>
      </c>
      <c r="AN889" s="104">
        <v>0</v>
      </c>
      <c r="AO889" s="104">
        <v>0</v>
      </c>
      <c r="AP889" s="104">
        <v>7921</v>
      </c>
      <c r="AQ889" s="104">
        <v>0</v>
      </c>
      <c r="AR889" s="189">
        <v>7921</v>
      </c>
      <c r="AS889" s="189">
        <v>187106</v>
      </c>
      <c r="AT889" s="189">
        <v>57087</v>
      </c>
      <c r="AU889" s="189">
        <v>57087</v>
      </c>
    </row>
    <row r="890" spans="1:47" x14ac:dyDescent="0.2">
      <c r="A890" s="96" t="s">
        <v>2283</v>
      </c>
      <c r="B890" t="s">
        <v>2209</v>
      </c>
      <c r="C890" t="s">
        <v>2284</v>
      </c>
      <c r="D890" s="77">
        <v>20386</v>
      </c>
      <c r="E890" s="77">
        <v>0</v>
      </c>
      <c r="F890" s="77">
        <v>0</v>
      </c>
      <c r="G890" s="77">
        <v>28674</v>
      </c>
      <c r="H890" s="77">
        <v>28674</v>
      </c>
      <c r="I890" s="77">
        <v>0</v>
      </c>
      <c r="J890" s="77">
        <v>0</v>
      </c>
      <c r="K890" s="77">
        <v>0</v>
      </c>
      <c r="L890" s="77">
        <v>15145</v>
      </c>
      <c r="M890" s="77">
        <v>8770</v>
      </c>
      <c r="N890" s="77">
        <v>11620</v>
      </c>
      <c r="O890" s="77">
        <v>3525</v>
      </c>
      <c r="P890" s="77">
        <v>4985</v>
      </c>
      <c r="Q890" s="77">
        <v>1460</v>
      </c>
      <c r="R890" s="77">
        <v>0</v>
      </c>
      <c r="S890" s="188">
        <v>14315</v>
      </c>
      <c r="T890" s="188">
        <v>14315</v>
      </c>
      <c r="U890" s="77">
        <v>1576</v>
      </c>
      <c r="V890" s="77">
        <v>718</v>
      </c>
      <c r="W890" s="77">
        <v>554</v>
      </c>
      <c r="X890" s="77">
        <v>1022</v>
      </c>
      <c r="Y890" s="77">
        <v>545</v>
      </c>
      <c r="Z890" s="77">
        <v>105</v>
      </c>
      <c r="AA890" s="77">
        <v>0</v>
      </c>
      <c r="AB890" s="77">
        <v>8</v>
      </c>
      <c r="AC890" s="188">
        <v>1134</v>
      </c>
      <c r="AD890" s="188">
        <v>0</v>
      </c>
      <c r="AE890" s="77">
        <v>10940</v>
      </c>
      <c r="AF890" s="77">
        <v>789</v>
      </c>
      <c r="AG890" s="27">
        <v>0</v>
      </c>
      <c r="AH890" s="27">
        <v>0</v>
      </c>
      <c r="AI890" s="27">
        <v>0</v>
      </c>
      <c r="AJ890" s="27">
        <v>789</v>
      </c>
      <c r="AK890" s="27">
        <v>0</v>
      </c>
      <c r="AL890" s="27">
        <v>0</v>
      </c>
      <c r="AM890" s="27">
        <f t="shared" si="13"/>
        <v>789</v>
      </c>
      <c r="AN890" s="27">
        <v>0</v>
      </c>
      <c r="AO890" s="27">
        <v>0</v>
      </c>
      <c r="AP890" s="27">
        <v>4701</v>
      </c>
      <c r="AQ890" s="27">
        <v>4701</v>
      </c>
      <c r="AR890" s="27">
        <v>0</v>
      </c>
      <c r="AS890" s="190">
        <v>107372</v>
      </c>
      <c r="AT890" s="190">
        <v>18989</v>
      </c>
      <c r="AU890" s="190">
        <v>18989</v>
      </c>
    </row>
    <row r="891" spans="1:47" x14ac:dyDescent="0.2">
      <c r="A891" s="96" t="s">
        <v>2285</v>
      </c>
      <c r="B891" t="s">
        <v>2209</v>
      </c>
      <c r="C891" t="s">
        <v>2286</v>
      </c>
      <c r="D891" s="78">
        <v>20388</v>
      </c>
      <c r="E891" s="78">
        <v>0</v>
      </c>
      <c r="F891" s="82">
        <v>0</v>
      </c>
      <c r="G891" s="78">
        <v>32657</v>
      </c>
      <c r="H891" s="78">
        <v>4780</v>
      </c>
      <c r="I891" s="78">
        <v>27877</v>
      </c>
      <c r="J891" s="78">
        <v>0</v>
      </c>
      <c r="K891" s="187">
        <v>27877</v>
      </c>
      <c r="L891" s="78">
        <v>27375</v>
      </c>
      <c r="M891" s="78">
        <v>15000</v>
      </c>
      <c r="N891" s="78">
        <v>19000</v>
      </c>
      <c r="O891" s="78">
        <v>8375</v>
      </c>
      <c r="P891" s="78">
        <v>10815</v>
      </c>
      <c r="Q891" s="78">
        <v>2440</v>
      </c>
      <c r="R891" s="78">
        <v>0</v>
      </c>
      <c r="S891" s="187">
        <v>20565</v>
      </c>
      <c r="T891" s="187">
        <v>20565</v>
      </c>
      <c r="U891" s="78">
        <v>2912</v>
      </c>
      <c r="V891" s="78">
        <v>1235</v>
      </c>
      <c r="W891" s="78">
        <v>1229</v>
      </c>
      <c r="X891" s="78">
        <v>1683</v>
      </c>
      <c r="Y891" s="78">
        <v>1599</v>
      </c>
      <c r="Z891" s="78">
        <v>210</v>
      </c>
      <c r="AA891" s="78">
        <v>0</v>
      </c>
      <c r="AB891" s="78">
        <v>0</v>
      </c>
      <c r="AC891" s="187">
        <v>1152</v>
      </c>
      <c r="AD891" s="187">
        <v>0</v>
      </c>
      <c r="AE891" s="78">
        <v>17470</v>
      </c>
      <c r="AF891" s="78">
        <v>1029</v>
      </c>
      <c r="AG891" s="104">
        <v>0</v>
      </c>
      <c r="AH891" s="104">
        <v>0</v>
      </c>
      <c r="AI891" s="104">
        <v>0</v>
      </c>
      <c r="AJ891" s="104">
        <v>1029</v>
      </c>
      <c r="AK891" s="104">
        <v>0</v>
      </c>
      <c r="AL891" s="104">
        <v>0</v>
      </c>
      <c r="AM891" s="104">
        <f t="shared" si="13"/>
        <v>1029</v>
      </c>
      <c r="AN891" s="104">
        <v>0</v>
      </c>
      <c r="AO891" s="104">
        <v>0</v>
      </c>
      <c r="AP891" s="104">
        <v>5301</v>
      </c>
      <c r="AQ891" s="104">
        <v>0</v>
      </c>
      <c r="AR891" s="189">
        <v>5301</v>
      </c>
      <c r="AS891" s="189">
        <v>118845</v>
      </c>
      <c r="AT891" s="189">
        <v>30144</v>
      </c>
      <c r="AU891" s="189">
        <v>30144</v>
      </c>
    </row>
    <row r="892" spans="1:47" x14ac:dyDescent="0.2">
      <c r="A892" s="96" t="s">
        <v>2287</v>
      </c>
      <c r="B892" t="s">
        <v>2209</v>
      </c>
      <c r="C892" t="s">
        <v>2288</v>
      </c>
      <c r="D892" s="77">
        <v>20402</v>
      </c>
      <c r="E892" s="77">
        <v>0</v>
      </c>
      <c r="F892" s="77">
        <v>0</v>
      </c>
      <c r="G892" s="77">
        <v>50504</v>
      </c>
      <c r="H892" s="77">
        <v>50504</v>
      </c>
      <c r="I892" s="77">
        <v>0</v>
      </c>
      <c r="J892" s="77">
        <v>0</v>
      </c>
      <c r="K892" s="77">
        <v>0</v>
      </c>
      <c r="L892" s="77">
        <v>42030</v>
      </c>
      <c r="M892" s="77">
        <v>24770</v>
      </c>
      <c r="N892" s="77">
        <v>38000</v>
      </c>
      <c r="O892" s="77">
        <v>4030</v>
      </c>
      <c r="P892" s="77">
        <v>7660</v>
      </c>
      <c r="Q892" s="77">
        <v>3630</v>
      </c>
      <c r="R892" s="77">
        <v>0</v>
      </c>
      <c r="S892" s="188">
        <v>24130</v>
      </c>
      <c r="T892" s="188">
        <v>24130</v>
      </c>
      <c r="U892" s="77">
        <v>4355</v>
      </c>
      <c r="V892" s="77">
        <v>2033</v>
      </c>
      <c r="W892" s="77">
        <v>3125</v>
      </c>
      <c r="X892" s="77">
        <v>1230</v>
      </c>
      <c r="Y892" s="77">
        <v>1500</v>
      </c>
      <c r="Z892" s="77">
        <v>290</v>
      </c>
      <c r="AA892" s="77">
        <v>0</v>
      </c>
      <c r="AB892" s="77">
        <v>0</v>
      </c>
      <c r="AC892" s="188">
        <v>1097</v>
      </c>
      <c r="AD892" s="188">
        <v>0</v>
      </c>
      <c r="AE892" s="77">
        <v>29320</v>
      </c>
      <c r="AF892" s="77">
        <v>1029</v>
      </c>
      <c r="AG892" s="27">
        <v>0</v>
      </c>
      <c r="AH892" s="27">
        <v>0</v>
      </c>
      <c r="AI892" s="27">
        <v>0</v>
      </c>
      <c r="AJ892" s="27">
        <v>1029</v>
      </c>
      <c r="AK892" s="27">
        <v>0</v>
      </c>
      <c r="AL892" s="27">
        <v>0</v>
      </c>
      <c r="AM892" s="27">
        <f t="shared" si="13"/>
        <v>1029</v>
      </c>
      <c r="AN892" s="27">
        <v>0</v>
      </c>
      <c r="AO892" s="27">
        <v>0</v>
      </c>
      <c r="AP892" s="27">
        <v>8195</v>
      </c>
      <c r="AQ892" s="27">
        <v>0</v>
      </c>
      <c r="AR892" s="190">
        <v>8195</v>
      </c>
      <c r="AS892" s="190">
        <v>192253</v>
      </c>
      <c r="AT892" s="190">
        <v>48723</v>
      </c>
      <c r="AU892" s="190">
        <v>48723</v>
      </c>
    </row>
    <row r="893" spans="1:47" x14ac:dyDescent="0.2">
      <c r="A893" s="96" t="s">
        <v>2289</v>
      </c>
      <c r="B893" t="s">
        <v>2209</v>
      </c>
      <c r="C893" t="s">
        <v>2290</v>
      </c>
      <c r="D893" s="78">
        <v>20403</v>
      </c>
      <c r="E893" s="78">
        <v>0</v>
      </c>
      <c r="F893" s="82">
        <v>0</v>
      </c>
      <c r="G893" s="78">
        <v>45693</v>
      </c>
      <c r="H893" s="78">
        <v>45693</v>
      </c>
      <c r="I893" s="78">
        <v>0</v>
      </c>
      <c r="J893" s="78">
        <v>0</v>
      </c>
      <c r="K893" s="78">
        <v>0</v>
      </c>
      <c r="L893" s="78">
        <v>38095</v>
      </c>
      <c r="M893" s="78">
        <v>20350</v>
      </c>
      <c r="N893" s="78">
        <v>32000</v>
      </c>
      <c r="O893" s="78">
        <v>6095</v>
      </c>
      <c r="P893" s="78">
        <v>2040</v>
      </c>
      <c r="Q893" s="78">
        <v>2090</v>
      </c>
      <c r="R893" s="78">
        <v>0</v>
      </c>
      <c r="S893" s="187">
        <v>16480</v>
      </c>
      <c r="T893" s="187">
        <v>10335</v>
      </c>
      <c r="U893" s="78">
        <v>4079</v>
      </c>
      <c r="V893" s="78">
        <v>1691</v>
      </c>
      <c r="W893" s="78">
        <v>2371</v>
      </c>
      <c r="X893" s="78">
        <v>1708</v>
      </c>
      <c r="Y893" s="78">
        <v>1708</v>
      </c>
      <c r="Z893" s="78">
        <v>179</v>
      </c>
      <c r="AA893" s="78">
        <v>0</v>
      </c>
      <c r="AB893" s="78">
        <v>0</v>
      </c>
      <c r="AC893" s="78">
        <v>375</v>
      </c>
      <c r="AD893" s="78">
        <v>0</v>
      </c>
      <c r="AE893" s="78">
        <v>23780</v>
      </c>
      <c r="AF893" s="78">
        <v>1029</v>
      </c>
      <c r="AG893" s="104">
        <v>0</v>
      </c>
      <c r="AH893" s="104">
        <v>0</v>
      </c>
      <c r="AI893" s="104">
        <v>0</v>
      </c>
      <c r="AJ893" s="104">
        <v>1029</v>
      </c>
      <c r="AK893" s="104">
        <v>0</v>
      </c>
      <c r="AL893" s="104">
        <v>0</v>
      </c>
      <c r="AM893" s="104">
        <f t="shared" si="13"/>
        <v>1029</v>
      </c>
      <c r="AN893" s="104">
        <v>0</v>
      </c>
      <c r="AO893" s="104">
        <v>0</v>
      </c>
      <c r="AP893" s="104">
        <v>7706</v>
      </c>
      <c r="AQ893" s="104">
        <v>7706</v>
      </c>
      <c r="AR893" s="104">
        <v>0</v>
      </c>
      <c r="AS893" s="189">
        <v>176597</v>
      </c>
      <c r="AT893" s="189">
        <v>50160</v>
      </c>
      <c r="AU893" s="189">
        <v>50160</v>
      </c>
    </row>
    <row r="894" spans="1:47" x14ac:dyDescent="0.2">
      <c r="A894" s="96" t="s">
        <v>2291</v>
      </c>
      <c r="B894" t="s">
        <v>2209</v>
      </c>
      <c r="C894" t="s">
        <v>2292</v>
      </c>
      <c r="D894" s="77">
        <v>20404</v>
      </c>
      <c r="E894" s="77">
        <v>0</v>
      </c>
      <c r="F894" s="77">
        <v>0</v>
      </c>
      <c r="G894" s="77">
        <v>28985</v>
      </c>
      <c r="H894" s="77">
        <v>28985</v>
      </c>
      <c r="I894" s="77">
        <v>0</v>
      </c>
      <c r="J894" s="77">
        <v>0</v>
      </c>
      <c r="K894" s="77">
        <v>0</v>
      </c>
      <c r="L894" s="77">
        <v>24600</v>
      </c>
      <c r="M894" s="77">
        <v>19470</v>
      </c>
      <c r="N894" s="77">
        <v>24600</v>
      </c>
      <c r="O894" s="77">
        <v>0</v>
      </c>
      <c r="P894" s="77">
        <v>470</v>
      </c>
      <c r="Q894" s="77">
        <v>2600</v>
      </c>
      <c r="R894" s="77">
        <v>0</v>
      </c>
      <c r="S894" s="188">
        <v>9290</v>
      </c>
      <c r="T894" s="188">
        <v>7160</v>
      </c>
      <c r="U894" s="77">
        <v>2294</v>
      </c>
      <c r="V894" s="77">
        <v>1616</v>
      </c>
      <c r="W894" s="77">
        <v>418</v>
      </c>
      <c r="X894" s="77">
        <v>1876</v>
      </c>
      <c r="Y894" s="77">
        <v>2096</v>
      </c>
      <c r="Z894" s="77">
        <v>220</v>
      </c>
      <c r="AA894" s="77">
        <v>0</v>
      </c>
      <c r="AB894" s="77">
        <v>0</v>
      </c>
      <c r="AC894" s="77">
        <v>412</v>
      </c>
      <c r="AD894" s="77">
        <v>0</v>
      </c>
      <c r="AE894" s="77">
        <v>22340</v>
      </c>
      <c r="AF894" s="77">
        <v>789</v>
      </c>
      <c r="AG894" s="27">
        <v>0</v>
      </c>
      <c r="AH894" s="27">
        <v>0</v>
      </c>
      <c r="AI894" s="27">
        <v>0</v>
      </c>
      <c r="AJ894" s="27">
        <v>789</v>
      </c>
      <c r="AK894" s="27">
        <v>0</v>
      </c>
      <c r="AL894" s="27">
        <v>0</v>
      </c>
      <c r="AM894" s="27">
        <f t="shared" si="13"/>
        <v>789</v>
      </c>
      <c r="AN894" s="27">
        <v>0</v>
      </c>
      <c r="AO894" s="27">
        <v>0</v>
      </c>
      <c r="AP894" s="27">
        <v>4760</v>
      </c>
      <c r="AQ894" s="27">
        <v>0</v>
      </c>
      <c r="AR894" s="190">
        <v>4760</v>
      </c>
      <c r="AS894" s="190">
        <v>107800</v>
      </c>
      <c r="AT894" s="190">
        <v>18027</v>
      </c>
      <c r="AU894" s="190">
        <v>18027</v>
      </c>
    </row>
    <row r="895" spans="1:47" x14ac:dyDescent="0.2">
      <c r="A895" s="96" t="s">
        <v>2293</v>
      </c>
      <c r="B895" t="s">
        <v>2209</v>
      </c>
      <c r="C895" t="s">
        <v>2294</v>
      </c>
      <c r="D895" s="78">
        <v>20407</v>
      </c>
      <c r="E895" s="78">
        <v>0</v>
      </c>
      <c r="F895" s="82">
        <v>0</v>
      </c>
      <c r="G895" s="78">
        <v>38262</v>
      </c>
      <c r="H895" s="78">
        <v>8000</v>
      </c>
      <c r="I895" s="78">
        <v>30262</v>
      </c>
      <c r="J895" s="78">
        <v>30262</v>
      </c>
      <c r="K895" s="78">
        <v>0</v>
      </c>
      <c r="L895" s="78">
        <v>21480</v>
      </c>
      <c r="M895" s="78">
        <v>13630</v>
      </c>
      <c r="N895" s="78">
        <v>18500</v>
      </c>
      <c r="O895" s="78">
        <v>2980</v>
      </c>
      <c r="P895" s="78">
        <v>6060</v>
      </c>
      <c r="Q895" s="78">
        <v>3080</v>
      </c>
      <c r="R895" s="78">
        <v>0</v>
      </c>
      <c r="S895" s="187">
        <v>13440</v>
      </c>
      <c r="T895" s="187">
        <v>13440</v>
      </c>
      <c r="U895" s="78">
        <v>2180</v>
      </c>
      <c r="V895" s="78">
        <v>1133</v>
      </c>
      <c r="W895" s="78">
        <v>800</v>
      </c>
      <c r="X895" s="78">
        <v>1380</v>
      </c>
      <c r="Y895" s="78">
        <v>1370</v>
      </c>
      <c r="Z895" s="78">
        <v>238</v>
      </c>
      <c r="AA895" s="78">
        <v>0</v>
      </c>
      <c r="AB895" s="78">
        <v>211</v>
      </c>
      <c r="AC895" s="78">
        <v>351</v>
      </c>
      <c r="AD895" s="78">
        <v>0</v>
      </c>
      <c r="AE895" s="78">
        <v>17450</v>
      </c>
      <c r="AF895" s="78">
        <v>1029</v>
      </c>
      <c r="AG895" s="104">
        <v>0</v>
      </c>
      <c r="AH895" s="104">
        <v>0</v>
      </c>
      <c r="AI895" s="104">
        <v>0</v>
      </c>
      <c r="AJ895" s="104">
        <v>1029</v>
      </c>
      <c r="AK895" s="104">
        <v>0</v>
      </c>
      <c r="AL895" s="104">
        <v>0</v>
      </c>
      <c r="AM895" s="104">
        <f t="shared" si="13"/>
        <v>1029</v>
      </c>
      <c r="AN895" s="104">
        <v>0</v>
      </c>
      <c r="AO895" s="104">
        <v>0</v>
      </c>
      <c r="AP895" s="104">
        <v>6268</v>
      </c>
      <c r="AQ895" s="104">
        <v>0</v>
      </c>
      <c r="AR895" s="189">
        <v>6268</v>
      </c>
      <c r="AS895" s="189">
        <v>140725</v>
      </c>
      <c r="AT895" s="189">
        <v>24670</v>
      </c>
      <c r="AU895" s="189">
        <v>24670</v>
      </c>
    </row>
    <row r="896" spans="1:47" x14ac:dyDescent="0.2">
      <c r="A896" s="96" t="s">
        <v>2295</v>
      </c>
      <c r="B896" t="s">
        <v>2209</v>
      </c>
      <c r="C896" t="s">
        <v>2296</v>
      </c>
      <c r="D896" s="77">
        <v>20409</v>
      </c>
      <c r="E896" s="77">
        <v>0</v>
      </c>
      <c r="F896" s="77">
        <v>0</v>
      </c>
      <c r="G896" s="77">
        <v>5981</v>
      </c>
      <c r="H896" s="77">
        <v>5981</v>
      </c>
      <c r="I896" s="77">
        <v>0</v>
      </c>
      <c r="J896" s="77">
        <v>0</v>
      </c>
      <c r="K896" s="77">
        <v>0</v>
      </c>
      <c r="L896" s="77">
        <v>1775</v>
      </c>
      <c r="M896" s="77">
        <v>1280</v>
      </c>
      <c r="N896" s="77">
        <v>1610</v>
      </c>
      <c r="O896" s="77">
        <v>165</v>
      </c>
      <c r="P896" s="77">
        <v>435</v>
      </c>
      <c r="Q896" s="77">
        <v>270</v>
      </c>
      <c r="R896" s="77">
        <v>0</v>
      </c>
      <c r="S896" s="77">
        <v>995</v>
      </c>
      <c r="T896" s="77">
        <v>995</v>
      </c>
      <c r="U896" s="77">
        <v>174</v>
      </c>
      <c r="V896" s="77">
        <v>108</v>
      </c>
      <c r="W896" s="77">
        <v>10</v>
      </c>
      <c r="X896" s="77">
        <v>164</v>
      </c>
      <c r="Y896" s="77">
        <v>179</v>
      </c>
      <c r="Z896" s="77">
        <v>15</v>
      </c>
      <c r="AA896" s="77">
        <v>0</v>
      </c>
      <c r="AB896" s="77">
        <v>72</v>
      </c>
      <c r="AC896" s="77">
        <v>72</v>
      </c>
      <c r="AD896" s="77">
        <v>0</v>
      </c>
      <c r="AE896" s="77">
        <v>1550</v>
      </c>
      <c r="AF896" s="77">
        <v>789</v>
      </c>
      <c r="AG896" s="27">
        <v>0</v>
      </c>
      <c r="AH896" s="27">
        <v>0</v>
      </c>
      <c r="AI896" s="27">
        <v>0</v>
      </c>
      <c r="AJ896" s="27">
        <v>789</v>
      </c>
      <c r="AK896" s="27">
        <v>0</v>
      </c>
      <c r="AL896" s="27">
        <v>0</v>
      </c>
      <c r="AM896" s="27">
        <f t="shared" si="13"/>
        <v>789</v>
      </c>
      <c r="AN896" s="27">
        <v>0</v>
      </c>
      <c r="AO896" s="27">
        <v>0</v>
      </c>
      <c r="AP896" s="27">
        <v>988</v>
      </c>
      <c r="AQ896" s="27">
        <v>0</v>
      </c>
      <c r="AR896" s="27">
        <v>988</v>
      </c>
      <c r="AS896" s="190">
        <v>21233</v>
      </c>
      <c r="AT896" s="190">
        <v>1213</v>
      </c>
      <c r="AU896" s="190">
        <v>1213</v>
      </c>
    </row>
    <row r="897" spans="1:47" x14ac:dyDescent="0.2">
      <c r="A897" s="96" t="s">
        <v>2297</v>
      </c>
      <c r="B897" t="s">
        <v>2209</v>
      </c>
      <c r="C897" t="s">
        <v>2298</v>
      </c>
      <c r="D897" s="78">
        <v>20410</v>
      </c>
      <c r="E897" s="78">
        <v>0</v>
      </c>
      <c r="F897" s="82">
        <v>0</v>
      </c>
      <c r="G897" s="78">
        <v>9287</v>
      </c>
      <c r="H897" s="78">
        <v>9287</v>
      </c>
      <c r="I897" s="78">
        <v>0</v>
      </c>
      <c r="J897" s="78">
        <v>0</v>
      </c>
      <c r="K897" s="78">
        <v>0</v>
      </c>
      <c r="L897" s="78">
        <v>3760</v>
      </c>
      <c r="M897" s="78">
        <v>2670</v>
      </c>
      <c r="N897" s="78">
        <v>3760</v>
      </c>
      <c r="O897" s="78">
        <v>0</v>
      </c>
      <c r="P897" s="78">
        <v>230</v>
      </c>
      <c r="Q897" s="78">
        <v>230</v>
      </c>
      <c r="R897" s="78">
        <v>0</v>
      </c>
      <c r="S897" s="187">
        <v>2040</v>
      </c>
      <c r="T897" s="187">
        <v>2040</v>
      </c>
      <c r="U897" s="78">
        <v>362</v>
      </c>
      <c r="V897" s="78">
        <v>218</v>
      </c>
      <c r="W897" s="78">
        <v>200</v>
      </c>
      <c r="X897" s="78">
        <v>162</v>
      </c>
      <c r="Y897" s="78">
        <v>177</v>
      </c>
      <c r="Z897" s="78">
        <v>15</v>
      </c>
      <c r="AA897" s="78">
        <v>0</v>
      </c>
      <c r="AB897" s="78">
        <v>120</v>
      </c>
      <c r="AC897" s="78">
        <v>120</v>
      </c>
      <c r="AD897" s="78">
        <v>0</v>
      </c>
      <c r="AE897" s="78">
        <v>2900</v>
      </c>
      <c r="AF897" s="78">
        <v>789</v>
      </c>
      <c r="AG897" s="104">
        <v>0</v>
      </c>
      <c r="AH897" s="104">
        <v>0</v>
      </c>
      <c r="AI897" s="104">
        <v>0</v>
      </c>
      <c r="AJ897" s="104">
        <v>789</v>
      </c>
      <c r="AK897" s="104">
        <v>0</v>
      </c>
      <c r="AL897" s="104">
        <v>0</v>
      </c>
      <c r="AM897" s="104">
        <f t="shared" si="13"/>
        <v>789</v>
      </c>
      <c r="AN897" s="104">
        <v>0</v>
      </c>
      <c r="AO897" s="104">
        <v>0</v>
      </c>
      <c r="AP897" s="104">
        <v>1536</v>
      </c>
      <c r="AQ897" s="104">
        <v>1536</v>
      </c>
      <c r="AR897" s="104">
        <v>0</v>
      </c>
      <c r="AS897" s="189">
        <v>33801</v>
      </c>
      <c r="AT897" s="189">
        <v>3834</v>
      </c>
      <c r="AU897" s="189">
        <v>3834</v>
      </c>
    </row>
    <row r="898" spans="1:47" x14ac:dyDescent="0.2">
      <c r="A898" s="96" t="s">
        <v>2299</v>
      </c>
      <c r="B898" t="s">
        <v>2209</v>
      </c>
      <c r="C898" t="s">
        <v>2300</v>
      </c>
      <c r="D898" s="77">
        <v>20411</v>
      </c>
      <c r="E898" s="77">
        <v>0</v>
      </c>
      <c r="F898" s="77">
        <v>0</v>
      </c>
      <c r="G898" s="77">
        <v>21017</v>
      </c>
      <c r="H898" s="77">
        <v>21017</v>
      </c>
      <c r="I898" s="77">
        <v>0</v>
      </c>
      <c r="J898" s="77">
        <v>0</v>
      </c>
      <c r="K898" s="77">
        <v>0</v>
      </c>
      <c r="L898" s="77">
        <v>11775</v>
      </c>
      <c r="M898" s="77">
        <v>7110</v>
      </c>
      <c r="N898" s="77">
        <v>11700</v>
      </c>
      <c r="O898" s="77">
        <v>75</v>
      </c>
      <c r="P898" s="77">
        <v>1125</v>
      </c>
      <c r="Q898" s="77">
        <v>1050</v>
      </c>
      <c r="R898" s="77">
        <v>0</v>
      </c>
      <c r="S898" s="188">
        <v>6755</v>
      </c>
      <c r="T898" s="188">
        <v>6755</v>
      </c>
      <c r="U898" s="77">
        <v>1218</v>
      </c>
      <c r="V898" s="77">
        <v>591</v>
      </c>
      <c r="W898" s="77">
        <v>1200</v>
      </c>
      <c r="X898" s="77">
        <v>18</v>
      </c>
      <c r="Y898" s="77">
        <v>0</v>
      </c>
      <c r="Z898" s="77">
        <v>72</v>
      </c>
      <c r="AA898" s="77">
        <v>0</v>
      </c>
      <c r="AB898" s="77">
        <v>0</v>
      </c>
      <c r="AC898" s="77">
        <v>510</v>
      </c>
      <c r="AD898" s="77">
        <v>0</v>
      </c>
      <c r="AE898" s="77">
        <v>8160</v>
      </c>
      <c r="AF898" s="77">
        <v>789</v>
      </c>
      <c r="AG898" s="27">
        <v>0</v>
      </c>
      <c r="AH898" s="27">
        <v>0</v>
      </c>
      <c r="AI898" s="27">
        <v>0</v>
      </c>
      <c r="AJ898" s="27">
        <v>789</v>
      </c>
      <c r="AK898" s="27">
        <v>0</v>
      </c>
      <c r="AL898" s="27">
        <v>0</v>
      </c>
      <c r="AM898" s="27">
        <f t="shared" si="13"/>
        <v>789</v>
      </c>
      <c r="AN898" s="27">
        <v>0</v>
      </c>
      <c r="AO898" s="27">
        <v>0</v>
      </c>
      <c r="AP898" s="27">
        <v>3444</v>
      </c>
      <c r="AQ898" s="27">
        <v>3444</v>
      </c>
      <c r="AR898" s="27">
        <v>0</v>
      </c>
      <c r="AS898" s="190">
        <v>79202</v>
      </c>
      <c r="AT898" s="190">
        <v>14410</v>
      </c>
      <c r="AU898" s="190">
        <v>14410</v>
      </c>
    </row>
    <row r="899" spans="1:47" x14ac:dyDescent="0.2">
      <c r="A899" s="96" t="s">
        <v>2301</v>
      </c>
      <c r="B899" t="s">
        <v>2209</v>
      </c>
      <c r="C899" t="s">
        <v>2302</v>
      </c>
      <c r="D899" s="78">
        <v>20412</v>
      </c>
      <c r="E899" s="78">
        <v>0</v>
      </c>
      <c r="F899" s="82">
        <v>0</v>
      </c>
      <c r="G899" s="78">
        <v>7143</v>
      </c>
      <c r="H899" s="78">
        <v>5158</v>
      </c>
      <c r="I899" s="78">
        <v>1985</v>
      </c>
      <c r="J899" s="78">
        <v>0</v>
      </c>
      <c r="K899" s="78">
        <v>0</v>
      </c>
      <c r="L899" s="78">
        <v>3025</v>
      </c>
      <c r="M899" s="78">
        <v>2460</v>
      </c>
      <c r="N899" s="78">
        <v>3025</v>
      </c>
      <c r="O899" s="78">
        <v>0</v>
      </c>
      <c r="P899" s="78">
        <v>0</v>
      </c>
      <c r="Q899" s="78">
        <v>0</v>
      </c>
      <c r="R899" s="78">
        <v>0</v>
      </c>
      <c r="S899" s="78">
        <v>0</v>
      </c>
      <c r="T899" s="78">
        <v>0</v>
      </c>
      <c r="U899" s="78">
        <v>272</v>
      </c>
      <c r="V899" s="78">
        <v>200</v>
      </c>
      <c r="W899" s="78">
        <v>272</v>
      </c>
      <c r="X899" s="78">
        <v>0</v>
      </c>
      <c r="Y899" s="78">
        <v>0</v>
      </c>
      <c r="Z899" s="78">
        <v>0</v>
      </c>
      <c r="AA899" s="78">
        <v>0</v>
      </c>
      <c r="AB899" s="78">
        <v>0</v>
      </c>
      <c r="AC899" s="78">
        <v>0</v>
      </c>
      <c r="AD899" s="78">
        <v>0</v>
      </c>
      <c r="AE899" s="78">
        <v>3000</v>
      </c>
      <c r="AF899" s="78">
        <v>789</v>
      </c>
      <c r="AG899" s="104">
        <v>0</v>
      </c>
      <c r="AH899" s="104">
        <v>0</v>
      </c>
      <c r="AI899" s="104">
        <v>0</v>
      </c>
      <c r="AJ899" s="104">
        <v>789</v>
      </c>
      <c r="AK899" s="104">
        <v>0</v>
      </c>
      <c r="AL899" s="104">
        <v>0</v>
      </c>
      <c r="AM899" s="104">
        <f t="shared" ref="AM899:AM962" si="14">IF(OR(AG899&lt;&gt;0,AL899&lt;&gt;0),0,AF899)</f>
        <v>789</v>
      </c>
      <c r="AN899" s="104">
        <v>0</v>
      </c>
      <c r="AO899" s="104">
        <v>0</v>
      </c>
      <c r="AP899" s="104">
        <v>1170</v>
      </c>
      <c r="AQ899" s="104">
        <v>0</v>
      </c>
      <c r="AR899" s="104">
        <v>0</v>
      </c>
      <c r="AS899" s="189">
        <v>25291</v>
      </c>
      <c r="AT899" s="189">
        <v>2130</v>
      </c>
      <c r="AU899" s="189">
        <v>2130</v>
      </c>
    </row>
    <row r="900" spans="1:47" x14ac:dyDescent="0.2">
      <c r="A900" s="96" t="s">
        <v>2303</v>
      </c>
      <c r="B900" t="s">
        <v>2209</v>
      </c>
      <c r="C900" t="s">
        <v>2304</v>
      </c>
      <c r="D900" s="77">
        <v>20413</v>
      </c>
      <c r="E900" s="77">
        <v>0</v>
      </c>
      <c r="F900" s="77">
        <v>0</v>
      </c>
      <c r="G900" s="77">
        <v>10609</v>
      </c>
      <c r="H900" s="77">
        <v>3000</v>
      </c>
      <c r="I900" s="77">
        <v>7609</v>
      </c>
      <c r="J900" s="77">
        <v>7609</v>
      </c>
      <c r="K900" s="77">
        <v>0</v>
      </c>
      <c r="L900" s="77">
        <v>7875</v>
      </c>
      <c r="M900" s="77">
        <v>6510</v>
      </c>
      <c r="N900" s="77">
        <v>7875</v>
      </c>
      <c r="O900" s="77">
        <v>0</v>
      </c>
      <c r="P900" s="77">
        <v>0</v>
      </c>
      <c r="Q900" s="77">
        <v>0</v>
      </c>
      <c r="R900" s="77">
        <v>0</v>
      </c>
      <c r="S900" s="77">
        <v>0</v>
      </c>
      <c r="T900" s="77">
        <v>0</v>
      </c>
      <c r="U900" s="77">
        <v>721</v>
      </c>
      <c r="V900" s="77">
        <v>541</v>
      </c>
      <c r="W900" s="77">
        <v>458</v>
      </c>
      <c r="X900" s="77">
        <v>263</v>
      </c>
      <c r="Y900" s="77">
        <v>0</v>
      </c>
      <c r="Z900" s="77">
        <v>0</v>
      </c>
      <c r="AA900" s="77">
        <v>0</v>
      </c>
      <c r="AB900" s="77">
        <v>263</v>
      </c>
      <c r="AC900" s="77">
        <v>0</v>
      </c>
      <c r="AD900" s="77">
        <v>0</v>
      </c>
      <c r="AE900" s="77">
        <v>7810</v>
      </c>
      <c r="AF900" s="77">
        <v>789</v>
      </c>
      <c r="AG900" s="27">
        <v>0</v>
      </c>
      <c r="AH900" s="27">
        <v>0</v>
      </c>
      <c r="AI900" s="27">
        <v>0</v>
      </c>
      <c r="AJ900" s="27">
        <v>789</v>
      </c>
      <c r="AK900" s="27">
        <v>0</v>
      </c>
      <c r="AL900" s="27">
        <v>0</v>
      </c>
      <c r="AM900" s="27">
        <f t="shared" si="14"/>
        <v>789</v>
      </c>
      <c r="AN900" s="27">
        <v>0</v>
      </c>
      <c r="AO900" s="27">
        <v>0</v>
      </c>
      <c r="AP900" s="27">
        <v>1782</v>
      </c>
      <c r="AQ900" s="27">
        <v>1782</v>
      </c>
      <c r="AR900" s="27">
        <v>0</v>
      </c>
      <c r="AS900" s="190">
        <v>39148</v>
      </c>
      <c r="AT900" s="190">
        <v>4632</v>
      </c>
      <c r="AU900" s="190">
        <v>4632</v>
      </c>
    </row>
    <row r="901" spans="1:47" x14ac:dyDescent="0.2">
      <c r="A901" s="96" t="s">
        <v>2305</v>
      </c>
      <c r="B901" t="s">
        <v>2209</v>
      </c>
      <c r="C901" t="s">
        <v>2306</v>
      </c>
      <c r="D901" s="78">
        <v>20414</v>
      </c>
      <c r="E901" s="78">
        <v>0</v>
      </c>
      <c r="F901" s="82">
        <v>0</v>
      </c>
      <c r="G901" s="78">
        <v>12960</v>
      </c>
      <c r="H901" s="78">
        <v>12960</v>
      </c>
      <c r="I901" s="78">
        <v>0</v>
      </c>
      <c r="J901" s="78">
        <v>0</v>
      </c>
      <c r="K901" s="78">
        <v>0</v>
      </c>
      <c r="L901" s="78">
        <v>6735</v>
      </c>
      <c r="M901" s="78">
        <v>4860</v>
      </c>
      <c r="N901" s="78">
        <v>6735</v>
      </c>
      <c r="O901" s="78">
        <v>0</v>
      </c>
      <c r="P901" s="78">
        <v>1150</v>
      </c>
      <c r="Q901" s="78">
        <v>1150</v>
      </c>
      <c r="R901" s="78">
        <v>725</v>
      </c>
      <c r="S901" s="187">
        <v>5590</v>
      </c>
      <c r="T901" s="187">
        <v>4865</v>
      </c>
      <c r="U901" s="78">
        <v>649</v>
      </c>
      <c r="V901" s="78">
        <v>400</v>
      </c>
      <c r="W901" s="78">
        <v>649</v>
      </c>
      <c r="X901" s="78">
        <v>0</v>
      </c>
      <c r="Y901" s="78">
        <v>91</v>
      </c>
      <c r="Z901" s="78">
        <v>96</v>
      </c>
      <c r="AA901" s="78">
        <v>0</v>
      </c>
      <c r="AB901" s="78">
        <v>365</v>
      </c>
      <c r="AC901" s="78">
        <v>360</v>
      </c>
      <c r="AD901" s="78">
        <v>0</v>
      </c>
      <c r="AE901" s="78">
        <v>6010</v>
      </c>
      <c r="AF901" s="78">
        <v>789</v>
      </c>
      <c r="AG901" s="104">
        <v>0</v>
      </c>
      <c r="AH901" s="104">
        <v>0</v>
      </c>
      <c r="AI901" s="104">
        <v>0</v>
      </c>
      <c r="AJ901" s="104">
        <v>789</v>
      </c>
      <c r="AK901" s="104">
        <v>0</v>
      </c>
      <c r="AL901" s="104">
        <v>0</v>
      </c>
      <c r="AM901" s="104">
        <f t="shared" si="14"/>
        <v>789</v>
      </c>
      <c r="AN901" s="104">
        <v>0</v>
      </c>
      <c r="AO901" s="104">
        <v>0</v>
      </c>
      <c r="AP901" s="104">
        <v>2135</v>
      </c>
      <c r="AQ901" s="104">
        <v>2135</v>
      </c>
      <c r="AR901" s="104">
        <v>0</v>
      </c>
      <c r="AS901" s="189">
        <v>48193</v>
      </c>
      <c r="AT901" s="189">
        <v>6817</v>
      </c>
      <c r="AU901" s="189">
        <v>3817</v>
      </c>
    </row>
    <row r="902" spans="1:47" x14ac:dyDescent="0.2">
      <c r="A902" s="96" t="s">
        <v>2307</v>
      </c>
      <c r="B902" t="s">
        <v>2209</v>
      </c>
      <c r="C902" t="s">
        <v>2308</v>
      </c>
      <c r="D902" s="77">
        <v>20415</v>
      </c>
      <c r="E902" s="77">
        <v>0</v>
      </c>
      <c r="F902" s="77">
        <v>0</v>
      </c>
      <c r="G902" s="77">
        <v>30480</v>
      </c>
      <c r="H902" s="77">
        <v>30480</v>
      </c>
      <c r="I902" s="77">
        <v>0</v>
      </c>
      <c r="J902" s="77">
        <v>0</v>
      </c>
      <c r="K902" s="77">
        <v>0</v>
      </c>
      <c r="L902" s="77">
        <v>20360</v>
      </c>
      <c r="M902" s="77">
        <v>12400</v>
      </c>
      <c r="N902" s="77">
        <v>18700</v>
      </c>
      <c r="O902" s="77">
        <v>1660</v>
      </c>
      <c r="P902" s="77">
        <v>0</v>
      </c>
      <c r="Q902" s="77">
        <v>1780</v>
      </c>
      <c r="R902" s="77">
        <v>0</v>
      </c>
      <c r="S902" s="188">
        <v>8560</v>
      </c>
      <c r="T902" s="188">
        <v>5120</v>
      </c>
      <c r="U902" s="77">
        <v>2083</v>
      </c>
      <c r="V902" s="77">
        <v>1018</v>
      </c>
      <c r="W902" s="77">
        <v>1220</v>
      </c>
      <c r="X902" s="77">
        <v>863</v>
      </c>
      <c r="Y902" s="77">
        <v>99</v>
      </c>
      <c r="Z902" s="77">
        <v>160</v>
      </c>
      <c r="AA902" s="77">
        <v>0</v>
      </c>
      <c r="AB902" s="77">
        <v>0</v>
      </c>
      <c r="AC902" s="77">
        <v>321</v>
      </c>
      <c r="AD902" s="77">
        <v>0</v>
      </c>
      <c r="AE902" s="77">
        <v>14390</v>
      </c>
      <c r="AF902" s="77">
        <v>789</v>
      </c>
      <c r="AG902" s="27">
        <v>0</v>
      </c>
      <c r="AH902" s="27">
        <v>0</v>
      </c>
      <c r="AI902" s="27">
        <v>0</v>
      </c>
      <c r="AJ902" s="27">
        <v>789</v>
      </c>
      <c r="AK902" s="27">
        <v>0</v>
      </c>
      <c r="AL902" s="27">
        <v>0</v>
      </c>
      <c r="AM902" s="27">
        <f t="shared" si="14"/>
        <v>789</v>
      </c>
      <c r="AN902" s="27">
        <v>0</v>
      </c>
      <c r="AO902" s="27">
        <v>0</v>
      </c>
      <c r="AP902" s="27">
        <v>5132</v>
      </c>
      <c r="AQ902" s="27">
        <v>0</v>
      </c>
      <c r="AR902" s="190">
        <v>5132</v>
      </c>
      <c r="AS902" s="190">
        <v>116148</v>
      </c>
      <c r="AT902" s="190">
        <v>24727</v>
      </c>
      <c r="AU902" s="190">
        <v>24727</v>
      </c>
    </row>
    <row r="903" spans="1:47" x14ac:dyDescent="0.2">
      <c r="A903" s="96" t="s">
        <v>2309</v>
      </c>
      <c r="B903" t="s">
        <v>2209</v>
      </c>
      <c r="C903" t="s">
        <v>2310</v>
      </c>
      <c r="D903" s="78">
        <v>20416</v>
      </c>
      <c r="E903" s="78">
        <v>0</v>
      </c>
      <c r="F903" s="82">
        <v>0</v>
      </c>
      <c r="G903" s="78">
        <v>33440</v>
      </c>
      <c r="H903" s="78">
        <v>33440</v>
      </c>
      <c r="I903" s="78">
        <v>0</v>
      </c>
      <c r="J903" s="78">
        <v>0</v>
      </c>
      <c r="K903" s="78">
        <v>0</v>
      </c>
      <c r="L903" s="78">
        <v>18695</v>
      </c>
      <c r="M903" s="78">
        <v>9810</v>
      </c>
      <c r="N903" s="78">
        <v>13200</v>
      </c>
      <c r="O903" s="78">
        <v>5495</v>
      </c>
      <c r="P903" s="78">
        <v>5495</v>
      </c>
      <c r="Q903" s="78">
        <v>0</v>
      </c>
      <c r="R903" s="78">
        <v>0</v>
      </c>
      <c r="S903" s="187">
        <v>9205</v>
      </c>
      <c r="T903" s="187">
        <v>9205</v>
      </c>
      <c r="U903" s="78">
        <v>1990</v>
      </c>
      <c r="V903" s="78">
        <v>796</v>
      </c>
      <c r="W903" s="78">
        <v>990</v>
      </c>
      <c r="X903" s="78">
        <v>1000</v>
      </c>
      <c r="Y903" s="78">
        <v>1000</v>
      </c>
      <c r="Z903" s="78">
        <v>0</v>
      </c>
      <c r="AA903" s="78">
        <v>0</v>
      </c>
      <c r="AB903" s="78">
        <v>0</v>
      </c>
      <c r="AC903" s="78">
        <v>384</v>
      </c>
      <c r="AD903" s="78">
        <v>0</v>
      </c>
      <c r="AE903" s="78">
        <v>11450</v>
      </c>
      <c r="AF903" s="78">
        <v>789</v>
      </c>
      <c r="AG903" s="104">
        <v>0</v>
      </c>
      <c r="AH903" s="104">
        <v>0</v>
      </c>
      <c r="AI903" s="104">
        <v>0</v>
      </c>
      <c r="AJ903" s="104">
        <v>789</v>
      </c>
      <c r="AK903" s="104">
        <v>0</v>
      </c>
      <c r="AL903" s="104">
        <v>0</v>
      </c>
      <c r="AM903" s="104">
        <f t="shared" si="14"/>
        <v>789</v>
      </c>
      <c r="AN903" s="104">
        <v>0</v>
      </c>
      <c r="AO903" s="104">
        <v>0</v>
      </c>
      <c r="AP903" s="104">
        <v>5630</v>
      </c>
      <c r="AQ903" s="104">
        <v>5630</v>
      </c>
      <c r="AR903" s="104">
        <v>0</v>
      </c>
      <c r="AS903" s="189">
        <v>127676</v>
      </c>
      <c r="AT903" s="189">
        <v>26717</v>
      </c>
      <c r="AU903" s="189">
        <v>26717</v>
      </c>
    </row>
    <row r="904" spans="1:47" x14ac:dyDescent="0.2">
      <c r="A904" s="96" t="s">
        <v>2311</v>
      </c>
      <c r="B904" t="s">
        <v>2209</v>
      </c>
      <c r="C904" t="s">
        <v>2312</v>
      </c>
      <c r="D904" s="77">
        <v>20417</v>
      </c>
      <c r="E904" s="77">
        <v>0</v>
      </c>
      <c r="F904" s="77">
        <v>0</v>
      </c>
      <c r="G904" s="77">
        <v>9929</v>
      </c>
      <c r="H904" s="77">
        <v>9811</v>
      </c>
      <c r="I904" s="77">
        <v>118</v>
      </c>
      <c r="J904" s="77">
        <v>0</v>
      </c>
      <c r="K904" s="77">
        <v>118</v>
      </c>
      <c r="L904" s="77">
        <v>6010</v>
      </c>
      <c r="M904" s="77">
        <v>5000</v>
      </c>
      <c r="N904" s="77">
        <v>6010</v>
      </c>
      <c r="O904" s="77">
        <v>0</v>
      </c>
      <c r="P904" s="77">
        <v>0</v>
      </c>
      <c r="Q904" s="77">
        <v>880</v>
      </c>
      <c r="R904" s="77">
        <v>0</v>
      </c>
      <c r="S904" s="188">
        <v>3570</v>
      </c>
      <c r="T904" s="188">
        <v>2690</v>
      </c>
      <c r="U904" s="77">
        <v>532</v>
      </c>
      <c r="V904" s="77">
        <v>403</v>
      </c>
      <c r="W904" s="77">
        <v>0</v>
      </c>
      <c r="X904" s="77">
        <v>532</v>
      </c>
      <c r="Y904" s="77">
        <v>602</v>
      </c>
      <c r="Z904" s="77">
        <v>70</v>
      </c>
      <c r="AA904" s="77">
        <v>0</v>
      </c>
      <c r="AB904" s="77">
        <v>195</v>
      </c>
      <c r="AC904" s="77">
        <v>195</v>
      </c>
      <c r="AD904" s="77">
        <v>0</v>
      </c>
      <c r="AE904" s="77">
        <v>5880</v>
      </c>
      <c r="AF904" s="77">
        <v>789</v>
      </c>
      <c r="AG904" s="27">
        <v>0</v>
      </c>
      <c r="AH904" s="27">
        <v>0</v>
      </c>
      <c r="AI904" s="27">
        <v>0</v>
      </c>
      <c r="AJ904" s="27">
        <v>789</v>
      </c>
      <c r="AK904" s="27">
        <v>0</v>
      </c>
      <c r="AL904" s="27">
        <v>0</v>
      </c>
      <c r="AM904" s="27">
        <f t="shared" si="14"/>
        <v>789</v>
      </c>
      <c r="AN904" s="27">
        <v>0</v>
      </c>
      <c r="AO904" s="27">
        <v>0</v>
      </c>
      <c r="AP904" s="27">
        <v>1617</v>
      </c>
      <c r="AQ904" s="27">
        <v>0</v>
      </c>
      <c r="AR904" s="190">
        <v>1617</v>
      </c>
      <c r="AS904" s="190">
        <v>36000</v>
      </c>
      <c r="AT904" s="190">
        <v>3957</v>
      </c>
      <c r="AU904" s="190">
        <v>3957</v>
      </c>
    </row>
    <row r="905" spans="1:47" x14ac:dyDescent="0.2">
      <c r="A905" s="96" t="s">
        <v>2313</v>
      </c>
      <c r="B905" t="s">
        <v>2209</v>
      </c>
      <c r="C905" t="s">
        <v>2314</v>
      </c>
      <c r="D905" s="78">
        <v>20422</v>
      </c>
      <c r="E905" s="78">
        <v>240</v>
      </c>
      <c r="F905" s="82">
        <v>0</v>
      </c>
      <c r="G905" s="78">
        <v>28974</v>
      </c>
      <c r="H905" s="78">
        <v>21649</v>
      </c>
      <c r="I905" s="78">
        <v>7325</v>
      </c>
      <c r="J905" s="78">
        <v>7325</v>
      </c>
      <c r="K905" s="78">
        <v>0</v>
      </c>
      <c r="L905" s="78">
        <v>19945</v>
      </c>
      <c r="M905" s="78">
        <v>14480</v>
      </c>
      <c r="N905" s="78">
        <v>18660</v>
      </c>
      <c r="O905" s="78">
        <v>1285</v>
      </c>
      <c r="P905" s="78">
        <v>4055</v>
      </c>
      <c r="Q905" s="78">
        <v>2770</v>
      </c>
      <c r="R905" s="78">
        <v>0</v>
      </c>
      <c r="S905" s="187">
        <v>8085</v>
      </c>
      <c r="T905" s="187">
        <v>8085</v>
      </c>
      <c r="U905" s="78">
        <v>1940</v>
      </c>
      <c r="V905" s="78">
        <v>1208</v>
      </c>
      <c r="W905" s="78">
        <v>1496</v>
      </c>
      <c r="X905" s="78">
        <v>444</v>
      </c>
      <c r="Y905" s="78">
        <v>672</v>
      </c>
      <c r="Z905" s="78">
        <v>228</v>
      </c>
      <c r="AA905" s="78">
        <v>0</v>
      </c>
      <c r="AB905" s="78">
        <v>657</v>
      </c>
      <c r="AC905" s="78">
        <v>657</v>
      </c>
      <c r="AD905" s="78">
        <v>0</v>
      </c>
      <c r="AE905" s="78">
        <v>17250</v>
      </c>
      <c r="AF905" s="78">
        <v>789</v>
      </c>
      <c r="AG905" s="104">
        <v>0</v>
      </c>
      <c r="AH905" s="104">
        <v>0</v>
      </c>
      <c r="AI905" s="104">
        <v>0</v>
      </c>
      <c r="AJ905" s="104">
        <v>789</v>
      </c>
      <c r="AK905" s="104">
        <v>0</v>
      </c>
      <c r="AL905" s="104">
        <v>0</v>
      </c>
      <c r="AM905" s="104">
        <f t="shared" si="14"/>
        <v>789</v>
      </c>
      <c r="AN905" s="104">
        <v>0</v>
      </c>
      <c r="AO905" s="104">
        <v>0</v>
      </c>
      <c r="AP905" s="104">
        <v>4665</v>
      </c>
      <c r="AQ905" s="104">
        <v>4665</v>
      </c>
      <c r="AR905" s="104">
        <v>0</v>
      </c>
      <c r="AS905" s="189">
        <v>101406</v>
      </c>
      <c r="AT905" s="189">
        <v>15254</v>
      </c>
      <c r="AU905" s="189">
        <v>15254</v>
      </c>
    </row>
    <row r="906" spans="1:47" x14ac:dyDescent="0.2">
      <c r="A906" s="96" t="s">
        <v>2315</v>
      </c>
      <c r="B906" t="s">
        <v>2209</v>
      </c>
      <c r="C906" t="s">
        <v>2316</v>
      </c>
      <c r="D906" s="77">
        <v>20423</v>
      </c>
      <c r="E906" s="77">
        <v>0</v>
      </c>
      <c r="F906" s="77">
        <v>0</v>
      </c>
      <c r="G906" s="77">
        <v>27603</v>
      </c>
      <c r="H906" s="77">
        <v>27603</v>
      </c>
      <c r="I906" s="77">
        <v>0</v>
      </c>
      <c r="J906" s="77">
        <v>0</v>
      </c>
      <c r="K906" s="77">
        <v>0</v>
      </c>
      <c r="L906" s="77">
        <v>16245</v>
      </c>
      <c r="M906" s="77">
        <v>11340</v>
      </c>
      <c r="N906" s="77">
        <v>15600</v>
      </c>
      <c r="O906" s="77">
        <v>645</v>
      </c>
      <c r="P906" s="77">
        <v>2285</v>
      </c>
      <c r="Q906" s="77">
        <v>1640</v>
      </c>
      <c r="R906" s="77">
        <v>0</v>
      </c>
      <c r="S906" s="188">
        <v>7015</v>
      </c>
      <c r="T906" s="188">
        <v>7015</v>
      </c>
      <c r="U906" s="77">
        <v>1586</v>
      </c>
      <c r="V906" s="77">
        <v>935</v>
      </c>
      <c r="W906" s="77">
        <v>920</v>
      </c>
      <c r="X906" s="77">
        <v>666</v>
      </c>
      <c r="Y906" s="77">
        <v>202</v>
      </c>
      <c r="Z906" s="77">
        <v>140</v>
      </c>
      <c r="AA906" s="77">
        <v>0</v>
      </c>
      <c r="AB906" s="188">
        <v>1054</v>
      </c>
      <c r="AC906" s="77">
        <v>450</v>
      </c>
      <c r="AD906" s="77">
        <v>0</v>
      </c>
      <c r="AE906" s="77">
        <v>13400</v>
      </c>
      <c r="AF906" s="77">
        <v>789</v>
      </c>
      <c r="AG906" s="27">
        <v>0</v>
      </c>
      <c r="AH906" s="27">
        <v>0</v>
      </c>
      <c r="AI906" s="27">
        <v>0</v>
      </c>
      <c r="AJ906" s="27">
        <v>789</v>
      </c>
      <c r="AK906" s="27">
        <v>0</v>
      </c>
      <c r="AL906" s="27">
        <v>0</v>
      </c>
      <c r="AM906" s="27">
        <f t="shared" si="14"/>
        <v>789</v>
      </c>
      <c r="AN906" s="27">
        <v>0</v>
      </c>
      <c r="AO906" s="27">
        <v>0</v>
      </c>
      <c r="AP906" s="27">
        <v>4537</v>
      </c>
      <c r="AQ906" s="27">
        <v>4537</v>
      </c>
      <c r="AR906" s="27">
        <v>0</v>
      </c>
      <c r="AS906" s="190">
        <v>97934</v>
      </c>
      <c r="AT906" s="190">
        <v>14997</v>
      </c>
      <c r="AU906" s="190">
        <v>14997</v>
      </c>
    </row>
    <row r="907" spans="1:47" x14ac:dyDescent="0.2">
      <c r="A907" s="96" t="s">
        <v>2317</v>
      </c>
      <c r="B907" t="s">
        <v>2209</v>
      </c>
      <c r="C907" t="s">
        <v>2318</v>
      </c>
      <c r="D907" s="78">
        <v>20425</v>
      </c>
      <c r="E907" s="78">
        <v>0</v>
      </c>
      <c r="F907" s="82">
        <v>0</v>
      </c>
      <c r="G907" s="78">
        <v>18610</v>
      </c>
      <c r="H907" s="78">
        <v>18610</v>
      </c>
      <c r="I907" s="78">
        <v>0</v>
      </c>
      <c r="J907" s="78">
        <v>0</v>
      </c>
      <c r="K907" s="78">
        <v>0</v>
      </c>
      <c r="L907" s="78">
        <v>10480</v>
      </c>
      <c r="M907" s="78">
        <v>6940</v>
      </c>
      <c r="N907" s="78">
        <v>9300</v>
      </c>
      <c r="O907" s="78">
        <v>1180</v>
      </c>
      <c r="P907" s="78">
        <v>0</v>
      </c>
      <c r="Q907" s="78">
        <v>2040</v>
      </c>
      <c r="R907" s="78">
        <v>0</v>
      </c>
      <c r="S907" s="187">
        <v>2700</v>
      </c>
      <c r="T907" s="78">
        <v>0</v>
      </c>
      <c r="U907" s="78">
        <v>1051</v>
      </c>
      <c r="V907" s="78">
        <v>580</v>
      </c>
      <c r="W907" s="78">
        <v>973</v>
      </c>
      <c r="X907" s="78">
        <v>78</v>
      </c>
      <c r="Y907" s="78">
        <v>0</v>
      </c>
      <c r="Z907" s="78">
        <v>168</v>
      </c>
      <c r="AA907" s="78">
        <v>0</v>
      </c>
      <c r="AB907" s="78">
        <v>138</v>
      </c>
      <c r="AC907" s="78">
        <v>0</v>
      </c>
      <c r="AD907" s="78">
        <v>0</v>
      </c>
      <c r="AE907" s="78">
        <v>8980</v>
      </c>
      <c r="AF907" s="78">
        <v>789</v>
      </c>
      <c r="AG907" s="104">
        <v>0</v>
      </c>
      <c r="AH907" s="104">
        <v>0</v>
      </c>
      <c r="AI907" s="104">
        <v>0</v>
      </c>
      <c r="AJ907" s="104">
        <v>789</v>
      </c>
      <c r="AK907" s="104">
        <v>0</v>
      </c>
      <c r="AL907" s="104">
        <v>0</v>
      </c>
      <c r="AM907" s="104">
        <f t="shared" si="14"/>
        <v>789</v>
      </c>
      <c r="AN907" s="104">
        <v>0</v>
      </c>
      <c r="AO907" s="104">
        <v>0</v>
      </c>
      <c r="AP907" s="104">
        <v>3021</v>
      </c>
      <c r="AQ907" s="104">
        <v>3021</v>
      </c>
      <c r="AR907" s="104">
        <v>0</v>
      </c>
      <c r="AS907" s="189">
        <v>65749</v>
      </c>
      <c r="AT907" s="189">
        <v>8878</v>
      </c>
      <c r="AU907" s="189">
        <v>8878</v>
      </c>
    </row>
    <row r="908" spans="1:47" x14ac:dyDescent="0.2">
      <c r="A908" s="96" t="s">
        <v>2319</v>
      </c>
      <c r="B908" t="s">
        <v>2209</v>
      </c>
      <c r="C908" t="s">
        <v>2320</v>
      </c>
      <c r="D908" s="77">
        <v>20429</v>
      </c>
      <c r="E908" s="77">
        <v>0</v>
      </c>
      <c r="F908" s="77">
        <v>0</v>
      </c>
      <c r="G908" s="77">
        <v>7612</v>
      </c>
      <c r="H908" s="77">
        <v>0</v>
      </c>
      <c r="I908" s="77">
        <v>7612</v>
      </c>
      <c r="J908" s="77">
        <v>7612</v>
      </c>
      <c r="K908" s="77">
        <v>0</v>
      </c>
      <c r="L908" s="77">
        <v>3280</v>
      </c>
      <c r="M908" s="77">
        <v>2320</v>
      </c>
      <c r="N908" s="77">
        <v>3280</v>
      </c>
      <c r="O908" s="77">
        <v>0</v>
      </c>
      <c r="P908" s="77">
        <v>0</v>
      </c>
      <c r="Q908" s="77">
        <v>0</v>
      </c>
      <c r="R908" s="77">
        <v>0</v>
      </c>
      <c r="S908" s="77">
        <v>630</v>
      </c>
      <c r="T908" s="77">
        <v>630</v>
      </c>
      <c r="U908" s="77">
        <v>319</v>
      </c>
      <c r="V908" s="77">
        <v>193</v>
      </c>
      <c r="W908" s="77">
        <v>319</v>
      </c>
      <c r="X908" s="77">
        <v>0</v>
      </c>
      <c r="Y908" s="77">
        <v>0</v>
      </c>
      <c r="Z908" s="77">
        <v>0</v>
      </c>
      <c r="AA908" s="77">
        <v>0</v>
      </c>
      <c r="AB908" s="77">
        <v>38</v>
      </c>
      <c r="AC908" s="77">
        <v>38</v>
      </c>
      <c r="AD908" s="77">
        <v>0</v>
      </c>
      <c r="AE908" s="77">
        <v>2570</v>
      </c>
      <c r="AF908" s="77">
        <v>789</v>
      </c>
      <c r="AG908" s="27">
        <v>0</v>
      </c>
      <c r="AH908" s="27">
        <v>0</v>
      </c>
      <c r="AI908" s="27">
        <v>0</v>
      </c>
      <c r="AJ908" s="27">
        <v>789</v>
      </c>
      <c r="AK908" s="27">
        <v>0</v>
      </c>
      <c r="AL908" s="27">
        <v>0</v>
      </c>
      <c r="AM908" s="27">
        <f t="shared" si="14"/>
        <v>789</v>
      </c>
      <c r="AN908" s="27">
        <v>0</v>
      </c>
      <c r="AO908" s="27">
        <v>0</v>
      </c>
      <c r="AP908" s="27">
        <v>1253</v>
      </c>
      <c r="AQ908" s="27">
        <v>1253</v>
      </c>
      <c r="AR908" s="27">
        <v>0</v>
      </c>
      <c r="AS908" s="190">
        <v>27044</v>
      </c>
      <c r="AT908" s="190">
        <v>1779</v>
      </c>
      <c r="AU908" s="190">
        <v>1779</v>
      </c>
    </row>
    <row r="909" spans="1:47" x14ac:dyDescent="0.2">
      <c r="A909" s="96" t="s">
        <v>2321</v>
      </c>
      <c r="B909" t="s">
        <v>2209</v>
      </c>
      <c r="C909" t="s">
        <v>2322</v>
      </c>
      <c r="D909" s="78">
        <v>20430</v>
      </c>
      <c r="E909" s="78">
        <v>0</v>
      </c>
      <c r="F909" s="82">
        <v>0</v>
      </c>
      <c r="G909" s="78">
        <v>22032</v>
      </c>
      <c r="H909" s="78">
        <v>22032</v>
      </c>
      <c r="I909" s="78">
        <v>0</v>
      </c>
      <c r="J909" s="78">
        <v>0</v>
      </c>
      <c r="K909" s="78">
        <v>0</v>
      </c>
      <c r="L909" s="78">
        <v>13025</v>
      </c>
      <c r="M909" s="78">
        <v>8240</v>
      </c>
      <c r="N909" s="78">
        <v>11360</v>
      </c>
      <c r="O909" s="78">
        <v>1665</v>
      </c>
      <c r="P909" s="78">
        <v>2835</v>
      </c>
      <c r="Q909" s="78">
        <v>1170</v>
      </c>
      <c r="R909" s="78">
        <v>0</v>
      </c>
      <c r="S909" s="187">
        <v>5535</v>
      </c>
      <c r="T909" s="187">
        <v>5535</v>
      </c>
      <c r="U909" s="78">
        <v>1325</v>
      </c>
      <c r="V909" s="78">
        <v>683</v>
      </c>
      <c r="W909" s="78">
        <v>613</v>
      </c>
      <c r="X909" s="78">
        <v>712</v>
      </c>
      <c r="Y909" s="78">
        <v>820</v>
      </c>
      <c r="Z909" s="78">
        <v>108</v>
      </c>
      <c r="AA909" s="78">
        <v>0</v>
      </c>
      <c r="AB909" s="78">
        <v>385</v>
      </c>
      <c r="AC909" s="78">
        <v>385</v>
      </c>
      <c r="AD909" s="78">
        <v>0</v>
      </c>
      <c r="AE909" s="78">
        <v>9500</v>
      </c>
      <c r="AF909" s="78">
        <v>789</v>
      </c>
      <c r="AG909" s="104">
        <v>0</v>
      </c>
      <c r="AH909" s="104">
        <v>0</v>
      </c>
      <c r="AI909" s="104">
        <v>0</v>
      </c>
      <c r="AJ909" s="104">
        <v>789</v>
      </c>
      <c r="AK909" s="104">
        <v>0</v>
      </c>
      <c r="AL909" s="104">
        <v>0</v>
      </c>
      <c r="AM909" s="104">
        <f t="shared" si="14"/>
        <v>789</v>
      </c>
      <c r="AN909" s="104">
        <v>0</v>
      </c>
      <c r="AO909" s="104">
        <v>0</v>
      </c>
      <c r="AP909" s="104">
        <v>3625</v>
      </c>
      <c r="AQ909" s="104">
        <v>3625</v>
      </c>
      <c r="AR909" s="104">
        <v>0</v>
      </c>
      <c r="AS909" s="189">
        <v>77179</v>
      </c>
      <c r="AT909" s="189">
        <v>12156</v>
      </c>
      <c r="AU909" s="189">
        <v>12156</v>
      </c>
    </row>
    <row r="910" spans="1:47" x14ac:dyDescent="0.2">
      <c r="A910" s="96" t="s">
        <v>2323</v>
      </c>
      <c r="B910" t="s">
        <v>2209</v>
      </c>
      <c r="C910" t="s">
        <v>2324</v>
      </c>
      <c r="D910" s="77">
        <v>20432</v>
      </c>
      <c r="E910" s="77">
        <v>0</v>
      </c>
      <c r="F910" s="77">
        <v>0</v>
      </c>
      <c r="G910" s="77">
        <v>57457</v>
      </c>
      <c r="H910" s="77">
        <v>57457</v>
      </c>
      <c r="I910" s="77">
        <v>0</v>
      </c>
      <c r="J910" s="77">
        <v>0</v>
      </c>
      <c r="K910" s="77">
        <v>0</v>
      </c>
      <c r="L910" s="77">
        <v>41950</v>
      </c>
      <c r="M910" s="77">
        <v>27480</v>
      </c>
      <c r="N910" s="77">
        <v>37400</v>
      </c>
      <c r="O910" s="77">
        <v>4550</v>
      </c>
      <c r="P910" s="77">
        <v>8130</v>
      </c>
      <c r="Q910" s="77">
        <v>3580</v>
      </c>
      <c r="R910" s="77">
        <v>0</v>
      </c>
      <c r="S910" s="188">
        <v>11240</v>
      </c>
      <c r="T910" s="188">
        <v>11240</v>
      </c>
      <c r="U910" s="77">
        <v>4219</v>
      </c>
      <c r="V910" s="77">
        <v>2275</v>
      </c>
      <c r="W910" s="77">
        <v>1324</v>
      </c>
      <c r="X910" s="77">
        <v>2895</v>
      </c>
      <c r="Y910" s="77">
        <v>1800</v>
      </c>
      <c r="Z910" s="77">
        <v>305</v>
      </c>
      <c r="AA910" s="77">
        <v>0</v>
      </c>
      <c r="AB910" s="77">
        <v>100</v>
      </c>
      <c r="AC910" s="77">
        <v>707</v>
      </c>
      <c r="AD910" s="77">
        <v>0</v>
      </c>
      <c r="AE910" s="77">
        <v>31690</v>
      </c>
      <c r="AF910" s="77">
        <v>1029</v>
      </c>
      <c r="AG910" s="27">
        <v>0</v>
      </c>
      <c r="AH910" s="27">
        <v>0</v>
      </c>
      <c r="AI910" s="27">
        <v>0</v>
      </c>
      <c r="AJ910" s="27">
        <v>1029</v>
      </c>
      <c r="AK910" s="27">
        <v>0</v>
      </c>
      <c r="AL910" s="27">
        <v>0</v>
      </c>
      <c r="AM910" s="27">
        <f t="shared" si="14"/>
        <v>1029</v>
      </c>
      <c r="AN910" s="27">
        <v>0</v>
      </c>
      <c r="AO910" s="27">
        <v>0</v>
      </c>
      <c r="AP910" s="27">
        <v>9174</v>
      </c>
      <c r="AQ910" s="27">
        <v>9174</v>
      </c>
      <c r="AR910" s="27">
        <v>0</v>
      </c>
      <c r="AS910" s="190">
        <v>204485</v>
      </c>
      <c r="AT910" s="190">
        <v>37944</v>
      </c>
      <c r="AU910" s="190">
        <v>37944</v>
      </c>
    </row>
    <row r="911" spans="1:47" x14ac:dyDescent="0.2">
      <c r="A911" s="96" t="s">
        <v>2325</v>
      </c>
      <c r="B911" t="s">
        <v>2209</v>
      </c>
      <c r="C911" t="s">
        <v>2326</v>
      </c>
      <c r="D911" s="78">
        <v>20446</v>
      </c>
      <c r="E911" s="78">
        <v>0</v>
      </c>
      <c r="F911" s="82">
        <v>0</v>
      </c>
      <c r="G911" s="78">
        <v>19329</v>
      </c>
      <c r="H911" s="78">
        <v>19329</v>
      </c>
      <c r="I911" s="78">
        <v>0</v>
      </c>
      <c r="J911" s="78">
        <v>0</v>
      </c>
      <c r="K911" s="78">
        <v>0</v>
      </c>
      <c r="L911" s="78">
        <v>11370</v>
      </c>
      <c r="M911" s="78">
        <v>8230</v>
      </c>
      <c r="N911" s="78">
        <v>11370</v>
      </c>
      <c r="O911" s="78">
        <v>0</v>
      </c>
      <c r="P911" s="78">
        <v>250</v>
      </c>
      <c r="Q911" s="78">
        <v>250</v>
      </c>
      <c r="R911" s="78">
        <v>0</v>
      </c>
      <c r="S911" s="187">
        <v>5770</v>
      </c>
      <c r="T911" s="187">
        <v>5770</v>
      </c>
      <c r="U911" s="78">
        <v>1092</v>
      </c>
      <c r="V911" s="78">
        <v>678</v>
      </c>
      <c r="W911" s="78">
        <v>590</v>
      </c>
      <c r="X911" s="78">
        <v>502</v>
      </c>
      <c r="Y911" s="78">
        <v>527</v>
      </c>
      <c r="Z911" s="78">
        <v>25</v>
      </c>
      <c r="AA911" s="78">
        <v>0</v>
      </c>
      <c r="AB911" s="78">
        <v>390</v>
      </c>
      <c r="AC911" s="78">
        <v>390</v>
      </c>
      <c r="AD911" s="78">
        <v>0</v>
      </c>
      <c r="AE911" s="78">
        <v>8840</v>
      </c>
      <c r="AF911" s="78">
        <v>789</v>
      </c>
      <c r="AG911" s="104">
        <v>0</v>
      </c>
      <c r="AH911" s="104">
        <v>0</v>
      </c>
      <c r="AI911" s="104">
        <v>0</v>
      </c>
      <c r="AJ911" s="104">
        <v>789</v>
      </c>
      <c r="AK911" s="104">
        <v>0</v>
      </c>
      <c r="AL911" s="104">
        <v>0</v>
      </c>
      <c r="AM911" s="104">
        <f t="shared" si="14"/>
        <v>789</v>
      </c>
      <c r="AN911" s="104">
        <v>0</v>
      </c>
      <c r="AO911" s="104">
        <v>0</v>
      </c>
      <c r="AP911" s="104">
        <v>3115</v>
      </c>
      <c r="AQ911" s="104">
        <v>0</v>
      </c>
      <c r="AR911" s="189">
        <v>3115</v>
      </c>
      <c r="AS911" s="189">
        <v>71082</v>
      </c>
      <c r="AT911" s="189">
        <v>10475</v>
      </c>
      <c r="AU911" s="189">
        <v>10475</v>
      </c>
    </row>
    <row r="912" spans="1:47" x14ac:dyDescent="0.2">
      <c r="A912" s="96" t="s">
        <v>2327</v>
      </c>
      <c r="B912" t="s">
        <v>2209</v>
      </c>
      <c r="C912" t="s">
        <v>2328</v>
      </c>
      <c r="D912" s="77">
        <v>20448</v>
      </c>
      <c r="E912" s="77">
        <v>0</v>
      </c>
      <c r="F912" s="77">
        <v>0</v>
      </c>
      <c r="G912" s="77">
        <v>13499</v>
      </c>
      <c r="H912" s="77">
        <v>13499</v>
      </c>
      <c r="I912" s="77">
        <v>0</v>
      </c>
      <c r="J912" s="77">
        <v>0</v>
      </c>
      <c r="K912" s="77">
        <v>0</v>
      </c>
      <c r="L912" s="77">
        <v>7310</v>
      </c>
      <c r="M912" s="77">
        <v>5260</v>
      </c>
      <c r="N912" s="77">
        <v>6700</v>
      </c>
      <c r="O912" s="77">
        <v>610</v>
      </c>
      <c r="P912" s="77">
        <v>1490</v>
      </c>
      <c r="Q912" s="77">
        <v>880</v>
      </c>
      <c r="R912" s="77">
        <v>0</v>
      </c>
      <c r="S912" s="188">
        <v>2430</v>
      </c>
      <c r="T912" s="188">
        <v>2430</v>
      </c>
      <c r="U912" s="77">
        <v>698</v>
      </c>
      <c r="V912" s="77">
        <v>428</v>
      </c>
      <c r="W912" s="77">
        <v>102</v>
      </c>
      <c r="X912" s="77">
        <v>596</v>
      </c>
      <c r="Y912" s="77">
        <v>671</v>
      </c>
      <c r="Z912" s="77">
        <v>75</v>
      </c>
      <c r="AA912" s="77">
        <v>0</v>
      </c>
      <c r="AB912" s="77">
        <v>25</v>
      </c>
      <c r="AC912" s="77">
        <v>155</v>
      </c>
      <c r="AD912" s="77">
        <v>0</v>
      </c>
      <c r="AE912" s="77">
        <v>6380</v>
      </c>
      <c r="AF912" s="77">
        <v>789</v>
      </c>
      <c r="AG912" s="27">
        <v>0</v>
      </c>
      <c r="AH912" s="27">
        <v>0</v>
      </c>
      <c r="AI912" s="27">
        <v>0</v>
      </c>
      <c r="AJ912" s="27">
        <v>789</v>
      </c>
      <c r="AK912" s="27">
        <v>0</v>
      </c>
      <c r="AL912" s="27">
        <v>0</v>
      </c>
      <c r="AM912" s="27">
        <f t="shared" si="14"/>
        <v>789</v>
      </c>
      <c r="AN912" s="27">
        <v>0</v>
      </c>
      <c r="AO912" s="27">
        <v>0</v>
      </c>
      <c r="AP912" s="27">
        <v>2223</v>
      </c>
      <c r="AQ912" s="27">
        <v>2223</v>
      </c>
      <c r="AR912" s="27">
        <v>0</v>
      </c>
      <c r="AS912" s="190">
        <v>49688</v>
      </c>
      <c r="AT912" s="190">
        <v>6961</v>
      </c>
      <c r="AU912" s="190">
        <v>6961</v>
      </c>
    </row>
    <row r="913" spans="1:47" x14ac:dyDescent="0.2">
      <c r="A913" s="96" t="s">
        <v>2329</v>
      </c>
      <c r="B913" t="s">
        <v>2209</v>
      </c>
      <c r="C913" t="s">
        <v>2330</v>
      </c>
      <c r="D913" s="78">
        <v>20450</v>
      </c>
      <c r="E913" s="78">
        <v>0</v>
      </c>
      <c r="F913" s="82">
        <v>0</v>
      </c>
      <c r="G913" s="78">
        <v>33013</v>
      </c>
      <c r="H913" s="78">
        <v>0</v>
      </c>
      <c r="I913" s="78">
        <v>33013</v>
      </c>
      <c r="J913" s="78">
        <v>33013</v>
      </c>
      <c r="K913" s="78">
        <v>0</v>
      </c>
      <c r="L913" s="78">
        <v>26375</v>
      </c>
      <c r="M913" s="78">
        <v>14520</v>
      </c>
      <c r="N913" s="78">
        <v>0</v>
      </c>
      <c r="O913" s="78">
        <v>26375</v>
      </c>
      <c r="P913" s="78">
        <v>27635</v>
      </c>
      <c r="Q913" s="78">
        <v>1260</v>
      </c>
      <c r="R913" s="78">
        <v>0</v>
      </c>
      <c r="S913" s="187">
        <v>19195</v>
      </c>
      <c r="T913" s="187">
        <v>19195</v>
      </c>
      <c r="U913" s="78">
        <v>2779</v>
      </c>
      <c r="V913" s="78">
        <v>1180</v>
      </c>
      <c r="W913" s="78">
        <v>0</v>
      </c>
      <c r="X913" s="78">
        <v>2779</v>
      </c>
      <c r="Y913" s="78">
        <v>2899</v>
      </c>
      <c r="Z913" s="78">
        <v>120</v>
      </c>
      <c r="AA913" s="78">
        <v>0</v>
      </c>
      <c r="AB913" s="78">
        <v>382</v>
      </c>
      <c r="AC913" s="187">
        <v>1297</v>
      </c>
      <c r="AD913" s="187">
        <v>0</v>
      </c>
      <c r="AE913" s="78">
        <v>16440</v>
      </c>
      <c r="AF913" s="78">
        <v>1029</v>
      </c>
      <c r="AG913" s="104">
        <v>0</v>
      </c>
      <c r="AH913" s="104">
        <v>0</v>
      </c>
      <c r="AI913" s="104">
        <v>0</v>
      </c>
      <c r="AJ913" s="104">
        <v>1029</v>
      </c>
      <c r="AK913" s="104">
        <v>0</v>
      </c>
      <c r="AL913" s="104">
        <v>0</v>
      </c>
      <c r="AM913" s="104">
        <f t="shared" si="14"/>
        <v>1029</v>
      </c>
      <c r="AN913" s="104">
        <v>0</v>
      </c>
      <c r="AO913" s="104">
        <v>0</v>
      </c>
      <c r="AP913" s="104">
        <v>5372</v>
      </c>
      <c r="AQ913" s="104">
        <v>5372</v>
      </c>
      <c r="AR913" s="104">
        <v>0</v>
      </c>
      <c r="AS913" s="189">
        <v>125257</v>
      </c>
      <c r="AT913" s="189">
        <v>29964</v>
      </c>
      <c r="AU913" s="189">
        <v>3964</v>
      </c>
    </row>
    <row r="914" spans="1:47" x14ac:dyDescent="0.2">
      <c r="A914" s="96" t="s">
        <v>2331</v>
      </c>
      <c r="B914" t="s">
        <v>2209</v>
      </c>
      <c r="C914" t="s">
        <v>2332</v>
      </c>
      <c r="D914" s="77">
        <v>20451</v>
      </c>
      <c r="E914" s="77">
        <v>0</v>
      </c>
      <c r="F914" s="77">
        <v>0</v>
      </c>
      <c r="G914" s="77">
        <v>22928</v>
      </c>
      <c r="H914" s="77">
        <v>4000</v>
      </c>
      <c r="I914" s="77">
        <v>18928</v>
      </c>
      <c r="J914" s="77">
        <v>18928</v>
      </c>
      <c r="K914" s="77">
        <v>0</v>
      </c>
      <c r="L914" s="77">
        <v>12655</v>
      </c>
      <c r="M914" s="77">
        <v>6700</v>
      </c>
      <c r="N914" s="77">
        <v>9310</v>
      </c>
      <c r="O914" s="77">
        <v>3345</v>
      </c>
      <c r="P914" s="77">
        <v>3915</v>
      </c>
      <c r="Q914" s="77">
        <v>570</v>
      </c>
      <c r="R914" s="77">
        <v>0</v>
      </c>
      <c r="S914" s="188">
        <v>10905</v>
      </c>
      <c r="T914" s="188">
        <v>10905</v>
      </c>
      <c r="U914" s="77">
        <v>1359</v>
      </c>
      <c r="V914" s="77">
        <v>555</v>
      </c>
      <c r="W914" s="77">
        <v>753</v>
      </c>
      <c r="X914" s="77">
        <v>606</v>
      </c>
      <c r="Y914" s="77">
        <v>654</v>
      </c>
      <c r="Z914" s="77">
        <v>48</v>
      </c>
      <c r="AA914" s="77">
        <v>0</v>
      </c>
      <c r="AB914" s="77">
        <v>942</v>
      </c>
      <c r="AC914" s="77">
        <v>942</v>
      </c>
      <c r="AD914" s="77">
        <v>0</v>
      </c>
      <c r="AE914" s="77">
        <v>7580</v>
      </c>
      <c r="AF914" s="77">
        <v>789</v>
      </c>
      <c r="AG914" s="27">
        <v>0</v>
      </c>
      <c r="AH914" s="27">
        <v>0</v>
      </c>
      <c r="AI914" s="27">
        <v>0</v>
      </c>
      <c r="AJ914" s="27">
        <v>789</v>
      </c>
      <c r="AK914" s="27">
        <v>0</v>
      </c>
      <c r="AL914" s="27">
        <v>0</v>
      </c>
      <c r="AM914" s="27">
        <f t="shared" si="14"/>
        <v>789</v>
      </c>
      <c r="AN914" s="27">
        <v>0</v>
      </c>
      <c r="AO914" s="27">
        <v>0</v>
      </c>
      <c r="AP914" s="27">
        <v>3610</v>
      </c>
      <c r="AQ914" s="27">
        <v>3610</v>
      </c>
      <c r="AR914" s="27">
        <v>0</v>
      </c>
      <c r="AS914" s="190">
        <v>81478</v>
      </c>
      <c r="AT914" s="190">
        <v>13761</v>
      </c>
      <c r="AU914" s="190">
        <v>13761</v>
      </c>
    </row>
    <row r="915" spans="1:47" x14ac:dyDescent="0.2">
      <c r="A915" s="96" t="s">
        <v>2333</v>
      </c>
      <c r="B915" t="s">
        <v>2209</v>
      </c>
      <c r="C915" t="s">
        <v>2334</v>
      </c>
      <c r="D915" s="78">
        <v>20452</v>
      </c>
      <c r="E915" s="78">
        <v>0</v>
      </c>
      <c r="F915" s="82">
        <v>0</v>
      </c>
      <c r="G915" s="78">
        <v>27494</v>
      </c>
      <c r="H915" s="78">
        <v>27494</v>
      </c>
      <c r="I915" s="78">
        <v>0</v>
      </c>
      <c r="J915" s="78">
        <v>0</v>
      </c>
      <c r="K915" s="78">
        <v>0</v>
      </c>
      <c r="L915" s="78">
        <v>17820</v>
      </c>
      <c r="M915" s="78">
        <v>12730</v>
      </c>
      <c r="N915" s="78">
        <v>17100</v>
      </c>
      <c r="O915" s="78">
        <v>720</v>
      </c>
      <c r="P915" s="78">
        <v>3640</v>
      </c>
      <c r="Q915" s="78">
        <v>2920</v>
      </c>
      <c r="R915" s="78">
        <v>0</v>
      </c>
      <c r="S915" s="187">
        <v>5170</v>
      </c>
      <c r="T915" s="187">
        <v>5170</v>
      </c>
      <c r="U915" s="78">
        <v>1731</v>
      </c>
      <c r="V915" s="78">
        <v>1056</v>
      </c>
      <c r="W915" s="78">
        <v>615</v>
      </c>
      <c r="X915" s="78">
        <v>1116</v>
      </c>
      <c r="Y915" s="78">
        <v>152</v>
      </c>
      <c r="Z915" s="78">
        <v>240</v>
      </c>
      <c r="AA915" s="78">
        <v>0</v>
      </c>
      <c r="AB915" s="187">
        <v>1090</v>
      </c>
      <c r="AC915" s="78">
        <v>0</v>
      </c>
      <c r="AD915" s="78">
        <v>0</v>
      </c>
      <c r="AE915" s="78">
        <v>15650</v>
      </c>
      <c r="AF915" s="78">
        <v>789</v>
      </c>
      <c r="AG915" s="104">
        <v>0</v>
      </c>
      <c r="AH915" s="104">
        <v>0</v>
      </c>
      <c r="AI915" s="104">
        <v>0</v>
      </c>
      <c r="AJ915" s="104">
        <v>789</v>
      </c>
      <c r="AK915" s="104">
        <v>0</v>
      </c>
      <c r="AL915" s="104">
        <v>0</v>
      </c>
      <c r="AM915" s="104">
        <f t="shared" si="14"/>
        <v>789</v>
      </c>
      <c r="AN915" s="104">
        <v>0</v>
      </c>
      <c r="AO915" s="104">
        <v>0</v>
      </c>
      <c r="AP915" s="104">
        <v>4517</v>
      </c>
      <c r="AQ915" s="104">
        <v>4517</v>
      </c>
      <c r="AR915" s="104">
        <v>0</v>
      </c>
      <c r="AS915" s="189">
        <v>102197</v>
      </c>
      <c r="AT915" s="189">
        <v>16332</v>
      </c>
      <c r="AU915" s="189">
        <v>16332</v>
      </c>
    </row>
    <row r="916" spans="1:47" x14ac:dyDescent="0.2">
      <c r="A916" s="96" t="s">
        <v>2335</v>
      </c>
      <c r="B916" t="s">
        <v>2209</v>
      </c>
      <c r="C916" t="s">
        <v>844</v>
      </c>
      <c r="D916" s="77">
        <v>20481</v>
      </c>
      <c r="E916" s="77">
        <v>0</v>
      </c>
      <c r="F916" s="77">
        <v>0</v>
      </c>
      <c r="G916" s="77">
        <v>44059</v>
      </c>
      <c r="H916" s="77">
        <v>1760</v>
      </c>
      <c r="I916" s="77">
        <v>42299</v>
      </c>
      <c r="J916" s="77">
        <v>42299</v>
      </c>
      <c r="K916" s="77">
        <v>0</v>
      </c>
      <c r="L916" s="77">
        <v>37350</v>
      </c>
      <c r="M916" s="77">
        <v>25010</v>
      </c>
      <c r="N916" s="77">
        <v>0</v>
      </c>
      <c r="O916" s="77">
        <v>37350</v>
      </c>
      <c r="P916" s="77">
        <v>42170</v>
      </c>
      <c r="Q916" s="77">
        <v>4820</v>
      </c>
      <c r="R916" s="77">
        <v>0</v>
      </c>
      <c r="S916" s="188">
        <v>16950</v>
      </c>
      <c r="T916" s="188">
        <v>16950</v>
      </c>
      <c r="U916" s="77">
        <v>3728</v>
      </c>
      <c r="V916" s="77">
        <v>2078</v>
      </c>
      <c r="W916" s="77">
        <v>0</v>
      </c>
      <c r="X916" s="77">
        <v>3728</v>
      </c>
      <c r="Y916" s="77">
        <v>4092</v>
      </c>
      <c r="Z916" s="77">
        <v>398</v>
      </c>
      <c r="AA916" s="77">
        <v>0</v>
      </c>
      <c r="AB916" s="77">
        <v>0</v>
      </c>
      <c r="AC916" s="188">
        <v>1362</v>
      </c>
      <c r="AD916" s="188">
        <v>0</v>
      </c>
      <c r="AE916" s="77">
        <v>31090</v>
      </c>
      <c r="AF916" s="77">
        <v>1029</v>
      </c>
      <c r="AG916" s="27">
        <v>0</v>
      </c>
      <c r="AH916" s="27">
        <v>0</v>
      </c>
      <c r="AI916" s="27">
        <v>0</v>
      </c>
      <c r="AJ916" s="27">
        <v>1029</v>
      </c>
      <c r="AK916" s="27">
        <v>0</v>
      </c>
      <c r="AL916" s="27">
        <v>0</v>
      </c>
      <c r="AM916" s="27">
        <f t="shared" si="14"/>
        <v>1029</v>
      </c>
      <c r="AN916" s="27">
        <v>0</v>
      </c>
      <c r="AO916" s="27">
        <v>0</v>
      </c>
      <c r="AP916" s="27">
        <v>6952</v>
      </c>
      <c r="AQ916" s="27">
        <v>6952</v>
      </c>
      <c r="AR916" s="27">
        <v>0</v>
      </c>
      <c r="AS916" s="190">
        <v>158492</v>
      </c>
      <c r="AT916" s="190">
        <v>36429</v>
      </c>
      <c r="AU916" s="190">
        <v>36429</v>
      </c>
    </row>
    <row r="917" spans="1:47" x14ac:dyDescent="0.2">
      <c r="A917" s="96" t="s">
        <v>2336</v>
      </c>
      <c r="B917" t="s">
        <v>2209</v>
      </c>
      <c r="C917" t="s">
        <v>2337</v>
      </c>
      <c r="D917" s="78">
        <v>20482</v>
      </c>
      <c r="E917" s="78">
        <v>0</v>
      </c>
      <c r="F917" s="82">
        <v>0</v>
      </c>
      <c r="G917" s="78">
        <v>42109</v>
      </c>
      <c r="H917" s="78">
        <v>42109</v>
      </c>
      <c r="I917" s="78">
        <v>0</v>
      </c>
      <c r="J917" s="78">
        <v>0</v>
      </c>
      <c r="K917" s="78">
        <v>0</v>
      </c>
      <c r="L917" s="78">
        <v>34925</v>
      </c>
      <c r="M917" s="78">
        <v>21630</v>
      </c>
      <c r="N917" s="78">
        <v>24100</v>
      </c>
      <c r="O917" s="78">
        <v>10825</v>
      </c>
      <c r="P917" s="78">
        <v>15075</v>
      </c>
      <c r="Q917" s="78">
        <v>4250</v>
      </c>
      <c r="R917" s="78">
        <v>0</v>
      </c>
      <c r="S917" s="187">
        <v>23025</v>
      </c>
      <c r="T917" s="187">
        <v>23025</v>
      </c>
      <c r="U917" s="78">
        <v>3569</v>
      </c>
      <c r="V917" s="78">
        <v>1778</v>
      </c>
      <c r="W917" s="78">
        <v>550</v>
      </c>
      <c r="X917" s="78">
        <v>3019</v>
      </c>
      <c r="Y917" s="78">
        <v>2195</v>
      </c>
      <c r="Z917" s="78">
        <v>362</v>
      </c>
      <c r="AA917" s="78">
        <v>0</v>
      </c>
      <c r="AB917" s="78">
        <v>670</v>
      </c>
      <c r="AC917" s="187">
        <v>1797</v>
      </c>
      <c r="AD917" s="187">
        <v>0</v>
      </c>
      <c r="AE917" s="78">
        <v>26270</v>
      </c>
      <c r="AF917" s="78">
        <v>1029</v>
      </c>
      <c r="AG917" s="104">
        <v>0</v>
      </c>
      <c r="AH917" s="104">
        <v>0</v>
      </c>
      <c r="AI917" s="104">
        <v>0</v>
      </c>
      <c r="AJ917" s="104">
        <v>1029</v>
      </c>
      <c r="AK917" s="104">
        <v>0</v>
      </c>
      <c r="AL917" s="104">
        <v>0</v>
      </c>
      <c r="AM917" s="104">
        <f t="shared" si="14"/>
        <v>1029</v>
      </c>
      <c r="AN917" s="104">
        <v>0</v>
      </c>
      <c r="AO917" s="104">
        <v>0</v>
      </c>
      <c r="AP917" s="104">
        <v>6630</v>
      </c>
      <c r="AQ917" s="104">
        <v>0</v>
      </c>
      <c r="AR917" s="189">
        <v>6630</v>
      </c>
      <c r="AS917" s="189">
        <v>156387</v>
      </c>
      <c r="AT917" s="189">
        <v>36415</v>
      </c>
      <c r="AU917" s="189">
        <v>36415</v>
      </c>
    </row>
    <row r="918" spans="1:47" x14ac:dyDescent="0.2">
      <c r="A918" s="96" t="s">
        <v>2338</v>
      </c>
      <c r="B918" t="s">
        <v>2209</v>
      </c>
      <c r="C918" t="s">
        <v>2339</v>
      </c>
      <c r="D918" s="77">
        <v>20485</v>
      </c>
      <c r="E918" s="77">
        <v>0</v>
      </c>
      <c r="F918" s="77">
        <v>0</v>
      </c>
      <c r="G918" s="77">
        <v>45186</v>
      </c>
      <c r="H918" s="77">
        <v>45186</v>
      </c>
      <c r="I918" s="77">
        <v>0</v>
      </c>
      <c r="J918" s="77">
        <v>0</v>
      </c>
      <c r="K918" s="77">
        <v>0</v>
      </c>
      <c r="L918" s="77">
        <v>36375</v>
      </c>
      <c r="M918" s="77">
        <v>25440</v>
      </c>
      <c r="N918" s="77">
        <v>32800</v>
      </c>
      <c r="O918" s="77">
        <v>3575</v>
      </c>
      <c r="P918" s="77">
        <v>7065</v>
      </c>
      <c r="Q918" s="77">
        <v>3490</v>
      </c>
      <c r="R918" s="77">
        <v>0</v>
      </c>
      <c r="S918" s="77">
        <v>0</v>
      </c>
      <c r="T918" s="77">
        <v>0</v>
      </c>
      <c r="U918" s="77">
        <v>3541</v>
      </c>
      <c r="V918" s="77">
        <v>2083</v>
      </c>
      <c r="W918" s="77">
        <v>3120</v>
      </c>
      <c r="X918" s="77">
        <v>421</v>
      </c>
      <c r="Y918" s="77">
        <v>724</v>
      </c>
      <c r="Z918" s="77">
        <v>303</v>
      </c>
      <c r="AA918" s="77">
        <v>0</v>
      </c>
      <c r="AB918" s="77">
        <v>0</v>
      </c>
      <c r="AC918" s="77">
        <v>0</v>
      </c>
      <c r="AD918" s="77">
        <v>0</v>
      </c>
      <c r="AE918" s="77">
        <v>29140</v>
      </c>
      <c r="AF918" s="77">
        <v>1269</v>
      </c>
      <c r="AG918" s="27">
        <v>0</v>
      </c>
      <c r="AH918" s="27">
        <v>0</v>
      </c>
      <c r="AI918" s="27">
        <v>0</v>
      </c>
      <c r="AJ918" s="27">
        <v>1269</v>
      </c>
      <c r="AK918" s="27">
        <v>0</v>
      </c>
      <c r="AL918" s="27">
        <v>0</v>
      </c>
      <c r="AM918" s="27">
        <f t="shared" si="14"/>
        <v>1269</v>
      </c>
      <c r="AN918" s="27">
        <v>0</v>
      </c>
      <c r="AO918" s="27">
        <v>0</v>
      </c>
      <c r="AP918" s="27">
        <v>7280</v>
      </c>
      <c r="AQ918" s="27">
        <v>7280</v>
      </c>
      <c r="AR918" s="27">
        <v>0</v>
      </c>
      <c r="AS918" s="190">
        <v>158489</v>
      </c>
      <c r="AT918" s="190">
        <v>24658</v>
      </c>
      <c r="AU918" s="190">
        <v>24658</v>
      </c>
    </row>
    <row r="919" spans="1:47" x14ac:dyDescent="0.2">
      <c r="A919" s="96" t="s">
        <v>2340</v>
      </c>
      <c r="B919" t="s">
        <v>2209</v>
      </c>
      <c r="C919" t="s">
        <v>2341</v>
      </c>
      <c r="D919" s="78">
        <v>20486</v>
      </c>
      <c r="E919" s="78">
        <v>0</v>
      </c>
      <c r="F919" s="82">
        <v>0</v>
      </c>
      <c r="G919" s="78">
        <v>21589</v>
      </c>
      <c r="H919" s="78">
        <v>21589</v>
      </c>
      <c r="I919" s="78">
        <v>0</v>
      </c>
      <c r="J919" s="78">
        <v>0</v>
      </c>
      <c r="K919" s="78">
        <v>0</v>
      </c>
      <c r="L919" s="78">
        <v>12070</v>
      </c>
      <c r="M919" s="78">
        <v>8840</v>
      </c>
      <c r="N919" s="78">
        <v>11400</v>
      </c>
      <c r="O919" s="78">
        <v>670</v>
      </c>
      <c r="P919" s="78">
        <v>0</v>
      </c>
      <c r="Q919" s="78">
        <v>700</v>
      </c>
      <c r="R919" s="78">
        <v>0</v>
      </c>
      <c r="S919" s="187">
        <v>7620</v>
      </c>
      <c r="T919" s="187">
        <v>6250</v>
      </c>
      <c r="U919" s="78">
        <v>1157</v>
      </c>
      <c r="V919" s="78">
        <v>728</v>
      </c>
      <c r="W919" s="78">
        <v>1157</v>
      </c>
      <c r="X919" s="78">
        <v>0</v>
      </c>
      <c r="Y919" s="78">
        <v>67</v>
      </c>
      <c r="Z919" s="78">
        <v>67</v>
      </c>
      <c r="AA919" s="78">
        <v>0</v>
      </c>
      <c r="AB919" s="78">
        <v>333</v>
      </c>
      <c r="AC919" s="78">
        <v>333</v>
      </c>
      <c r="AD919" s="78">
        <v>0</v>
      </c>
      <c r="AE919" s="78">
        <v>10600</v>
      </c>
      <c r="AF919" s="78">
        <v>789</v>
      </c>
      <c r="AG919" s="104">
        <v>0</v>
      </c>
      <c r="AH919" s="104">
        <v>0</v>
      </c>
      <c r="AI919" s="104">
        <v>0</v>
      </c>
      <c r="AJ919" s="104">
        <v>789</v>
      </c>
      <c r="AK919" s="104">
        <v>0</v>
      </c>
      <c r="AL919" s="104">
        <v>0</v>
      </c>
      <c r="AM919" s="104">
        <f t="shared" si="14"/>
        <v>789</v>
      </c>
      <c r="AN919" s="104">
        <v>0</v>
      </c>
      <c r="AO919" s="104">
        <v>0</v>
      </c>
      <c r="AP919" s="104">
        <v>3518</v>
      </c>
      <c r="AQ919" s="104">
        <v>2000</v>
      </c>
      <c r="AR919" s="189">
        <v>1518</v>
      </c>
      <c r="AS919" s="189">
        <v>75429</v>
      </c>
      <c r="AT919" s="189">
        <v>7989</v>
      </c>
      <c r="AU919" s="189">
        <v>0</v>
      </c>
    </row>
    <row r="920" spans="1:47" x14ac:dyDescent="0.2">
      <c r="A920" s="96" t="s">
        <v>2342</v>
      </c>
      <c r="B920" t="s">
        <v>2209</v>
      </c>
      <c r="C920" t="s">
        <v>2343</v>
      </c>
      <c r="D920" s="77">
        <v>20521</v>
      </c>
      <c r="E920" s="77">
        <v>0</v>
      </c>
      <c r="F920" s="77">
        <v>0</v>
      </c>
      <c r="G920" s="77">
        <v>40613</v>
      </c>
      <c r="H920" s="77">
        <v>0</v>
      </c>
      <c r="I920" s="77">
        <v>40613</v>
      </c>
      <c r="J920" s="77">
        <v>40613</v>
      </c>
      <c r="K920" s="77">
        <v>0</v>
      </c>
      <c r="L920" s="77">
        <v>51660</v>
      </c>
      <c r="M920" s="77">
        <v>31980</v>
      </c>
      <c r="N920" s="77">
        <v>51660</v>
      </c>
      <c r="O920" s="77">
        <v>0</v>
      </c>
      <c r="P920" s="77">
        <v>7220</v>
      </c>
      <c r="Q920" s="77">
        <v>7220</v>
      </c>
      <c r="R920" s="77">
        <v>0</v>
      </c>
      <c r="S920" s="188">
        <v>28550</v>
      </c>
      <c r="T920" s="188">
        <v>28550</v>
      </c>
      <c r="U920" s="77">
        <v>5280</v>
      </c>
      <c r="V920" s="77">
        <v>2625</v>
      </c>
      <c r="W920" s="77">
        <v>3604</v>
      </c>
      <c r="X920" s="77">
        <v>1676</v>
      </c>
      <c r="Y920" s="77">
        <v>2284</v>
      </c>
      <c r="Z920" s="77">
        <v>608</v>
      </c>
      <c r="AA920" s="77">
        <v>0</v>
      </c>
      <c r="AB920" s="77">
        <v>793</v>
      </c>
      <c r="AC920" s="188">
        <v>2369</v>
      </c>
      <c r="AD920" s="188">
        <v>0</v>
      </c>
      <c r="AE920" s="77">
        <v>39620</v>
      </c>
      <c r="AF920" s="77">
        <v>1269</v>
      </c>
      <c r="AG920" s="27">
        <v>0</v>
      </c>
      <c r="AH920" s="27">
        <v>0</v>
      </c>
      <c r="AI920" s="27">
        <v>0</v>
      </c>
      <c r="AJ920" s="27">
        <v>1269</v>
      </c>
      <c r="AK920" s="27">
        <v>0</v>
      </c>
      <c r="AL920" s="27">
        <v>0</v>
      </c>
      <c r="AM920" s="27">
        <f t="shared" si="14"/>
        <v>1269</v>
      </c>
      <c r="AN920" s="27">
        <v>0</v>
      </c>
      <c r="AO920" s="27">
        <v>0</v>
      </c>
      <c r="AP920" s="27">
        <v>6561</v>
      </c>
      <c r="AQ920" s="27">
        <v>6561</v>
      </c>
      <c r="AR920" s="27">
        <v>0</v>
      </c>
      <c r="AS920" s="190">
        <v>150953</v>
      </c>
      <c r="AT920" s="190">
        <v>44425</v>
      </c>
      <c r="AU920" s="190">
        <v>44425</v>
      </c>
    </row>
    <row r="921" spans="1:47" x14ac:dyDescent="0.2">
      <c r="A921" s="96" t="s">
        <v>2344</v>
      </c>
      <c r="B921" t="s">
        <v>2209</v>
      </c>
      <c r="C921" t="s">
        <v>2345</v>
      </c>
      <c r="D921" s="78">
        <v>20541</v>
      </c>
      <c r="E921" s="78">
        <v>0</v>
      </c>
      <c r="F921" s="82">
        <v>0</v>
      </c>
      <c r="G921" s="78">
        <v>43170</v>
      </c>
      <c r="H921" s="78">
        <v>0</v>
      </c>
      <c r="I921" s="78">
        <v>43170</v>
      </c>
      <c r="J921" s="78">
        <v>43170</v>
      </c>
      <c r="K921" s="78">
        <v>0</v>
      </c>
      <c r="L921" s="78">
        <v>32800</v>
      </c>
      <c r="M921" s="78">
        <v>17940</v>
      </c>
      <c r="N921" s="78">
        <v>25100</v>
      </c>
      <c r="O921" s="78">
        <v>7700</v>
      </c>
      <c r="P921" s="78">
        <v>9780</v>
      </c>
      <c r="Q921" s="78">
        <v>2080</v>
      </c>
      <c r="R921" s="78">
        <v>0</v>
      </c>
      <c r="S921" s="187">
        <v>21170</v>
      </c>
      <c r="T921" s="187">
        <v>21170</v>
      </c>
      <c r="U921" s="78">
        <v>3469</v>
      </c>
      <c r="V921" s="78">
        <v>1468</v>
      </c>
      <c r="W921" s="78">
        <v>672</v>
      </c>
      <c r="X921" s="78">
        <v>2797</v>
      </c>
      <c r="Y921" s="78">
        <v>2982</v>
      </c>
      <c r="Z921" s="78">
        <v>185</v>
      </c>
      <c r="AA921" s="78">
        <v>0</v>
      </c>
      <c r="AB921" s="78">
        <v>0</v>
      </c>
      <c r="AC921" s="78">
        <v>0</v>
      </c>
      <c r="AD921" s="78">
        <v>0</v>
      </c>
      <c r="AE921" s="78">
        <v>21250</v>
      </c>
      <c r="AF921" s="78">
        <v>1029</v>
      </c>
      <c r="AG921" s="104">
        <v>0</v>
      </c>
      <c r="AH921" s="104">
        <v>0</v>
      </c>
      <c r="AI921" s="104">
        <v>0</v>
      </c>
      <c r="AJ921" s="104">
        <v>1029</v>
      </c>
      <c r="AK921" s="104">
        <v>0</v>
      </c>
      <c r="AL921" s="104">
        <v>0</v>
      </c>
      <c r="AM921" s="104">
        <f t="shared" si="14"/>
        <v>1029</v>
      </c>
      <c r="AN921" s="104">
        <v>0</v>
      </c>
      <c r="AO921" s="104">
        <v>0</v>
      </c>
      <c r="AP921" s="104">
        <v>6999</v>
      </c>
      <c r="AQ921" s="104">
        <v>6999</v>
      </c>
      <c r="AR921" s="104">
        <v>0</v>
      </c>
      <c r="AS921" s="189">
        <v>163893</v>
      </c>
      <c r="AT921" s="189">
        <v>43467</v>
      </c>
      <c r="AU921" s="189">
        <v>43467</v>
      </c>
    </row>
    <row r="922" spans="1:47" x14ac:dyDescent="0.2">
      <c r="A922" s="96" t="s">
        <v>2346</v>
      </c>
      <c r="B922" t="s">
        <v>2209</v>
      </c>
      <c r="C922" t="s">
        <v>1532</v>
      </c>
      <c r="D922" s="77">
        <v>20543</v>
      </c>
      <c r="E922" s="77">
        <v>0</v>
      </c>
      <c r="F922" s="77">
        <v>0</v>
      </c>
      <c r="G922" s="77">
        <v>35610</v>
      </c>
      <c r="H922" s="77">
        <v>35610</v>
      </c>
      <c r="I922" s="77">
        <v>0</v>
      </c>
      <c r="J922" s="77">
        <v>0</v>
      </c>
      <c r="K922" s="77">
        <v>0</v>
      </c>
      <c r="L922" s="77">
        <v>19980</v>
      </c>
      <c r="M922" s="77">
        <v>10860</v>
      </c>
      <c r="N922" s="77">
        <v>18900</v>
      </c>
      <c r="O922" s="77">
        <v>1080</v>
      </c>
      <c r="P922" s="77">
        <v>3180</v>
      </c>
      <c r="Q922" s="77">
        <v>2100</v>
      </c>
      <c r="R922" s="77">
        <v>0</v>
      </c>
      <c r="S922" s="77">
        <v>0</v>
      </c>
      <c r="T922" s="77">
        <v>0</v>
      </c>
      <c r="U922" s="77">
        <v>2117</v>
      </c>
      <c r="V922" s="77">
        <v>890</v>
      </c>
      <c r="W922" s="77">
        <v>555</v>
      </c>
      <c r="X922" s="77">
        <v>1562</v>
      </c>
      <c r="Y922" s="77">
        <v>1730</v>
      </c>
      <c r="Z922" s="77">
        <v>168</v>
      </c>
      <c r="AA922" s="77">
        <v>0</v>
      </c>
      <c r="AB922" s="77">
        <v>0</v>
      </c>
      <c r="AC922" s="77">
        <v>0</v>
      </c>
      <c r="AD922" s="77">
        <v>0</v>
      </c>
      <c r="AE922" s="77">
        <v>13200</v>
      </c>
      <c r="AF922" s="77">
        <v>1029</v>
      </c>
      <c r="AG922" s="27">
        <v>0</v>
      </c>
      <c r="AH922" s="27">
        <v>0</v>
      </c>
      <c r="AI922" s="27">
        <v>0</v>
      </c>
      <c r="AJ922" s="27">
        <v>1029</v>
      </c>
      <c r="AK922" s="27">
        <v>0</v>
      </c>
      <c r="AL922" s="27">
        <v>0</v>
      </c>
      <c r="AM922" s="27">
        <f t="shared" si="14"/>
        <v>1029</v>
      </c>
      <c r="AN922" s="27">
        <v>0</v>
      </c>
      <c r="AO922" s="27">
        <v>0</v>
      </c>
      <c r="AP922" s="27">
        <v>5681</v>
      </c>
      <c r="AQ922" s="27">
        <v>5681</v>
      </c>
      <c r="AR922" s="27">
        <v>0</v>
      </c>
      <c r="AS922" s="190">
        <v>131495</v>
      </c>
      <c r="AT922" s="190">
        <v>24542</v>
      </c>
      <c r="AU922" s="190">
        <v>24542</v>
      </c>
    </row>
    <row r="923" spans="1:47" x14ac:dyDescent="0.2">
      <c r="A923" s="96" t="s">
        <v>2347</v>
      </c>
      <c r="B923" t="s">
        <v>2209</v>
      </c>
      <c r="C923" t="s">
        <v>2348</v>
      </c>
      <c r="D923" s="78">
        <v>20561</v>
      </c>
      <c r="E923" s="78">
        <v>0</v>
      </c>
      <c r="F923" s="82">
        <v>0</v>
      </c>
      <c r="G923" s="78">
        <v>53638</v>
      </c>
      <c r="H923" s="78">
        <v>53638</v>
      </c>
      <c r="I923" s="78">
        <v>0</v>
      </c>
      <c r="J923" s="78">
        <v>0</v>
      </c>
      <c r="K923" s="78">
        <v>0</v>
      </c>
      <c r="L923" s="78">
        <v>47900</v>
      </c>
      <c r="M923" s="78">
        <v>32920</v>
      </c>
      <c r="N923" s="78">
        <v>47900</v>
      </c>
      <c r="O923" s="78">
        <v>0</v>
      </c>
      <c r="P923" s="78">
        <v>5400</v>
      </c>
      <c r="Q923" s="78">
        <v>5400</v>
      </c>
      <c r="R923" s="78">
        <v>0</v>
      </c>
      <c r="S923" s="187">
        <v>15700</v>
      </c>
      <c r="T923" s="187">
        <v>15700</v>
      </c>
      <c r="U923" s="78">
        <v>4719</v>
      </c>
      <c r="V923" s="78">
        <v>2718</v>
      </c>
      <c r="W923" s="78">
        <v>2219</v>
      </c>
      <c r="X923" s="78">
        <v>2500</v>
      </c>
      <c r="Y923" s="78">
        <v>1874</v>
      </c>
      <c r="Z923" s="78">
        <v>450</v>
      </c>
      <c r="AA923" s="78">
        <v>0</v>
      </c>
      <c r="AB923" s="187">
        <v>1429</v>
      </c>
      <c r="AC923" s="187">
        <v>1054</v>
      </c>
      <c r="AD923" s="187">
        <v>0</v>
      </c>
      <c r="AE923" s="78">
        <v>38980</v>
      </c>
      <c r="AF923" s="78">
        <v>1029</v>
      </c>
      <c r="AG923" s="104">
        <v>0</v>
      </c>
      <c r="AH923" s="104">
        <v>0</v>
      </c>
      <c r="AI923" s="104">
        <v>0</v>
      </c>
      <c r="AJ923" s="104">
        <v>1029</v>
      </c>
      <c r="AK923" s="104">
        <v>0</v>
      </c>
      <c r="AL923" s="104">
        <v>0</v>
      </c>
      <c r="AM923" s="104">
        <f t="shared" si="14"/>
        <v>1029</v>
      </c>
      <c r="AN923" s="104">
        <v>0</v>
      </c>
      <c r="AO923" s="104">
        <v>0</v>
      </c>
      <c r="AP923" s="104">
        <v>8495</v>
      </c>
      <c r="AQ923" s="104">
        <v>8495</v>
      </c>
      <c r="AR923" s="104">
        <v>0</v>
      </c>
      <c r="AS923" s="189">
        <v>198988</v>
      </c>
      <c r="AT923" s="189">
        <v>40819</v>
      </c>
      <c r="AU923" s="189">
        <v>40819</v>
      </c>
    </row>
    <row r="924" spans="1:47" x14ac:dyDescent="0.2">
      <c r="A924" s="96" t="s">
        <v>2349</v>
      </c>
      <c r="B924" t="s">
        <v>2209</v>
      </c>
      <c r="C924" t="s">
        <v>2350</v>
      </c>
      <c r="D924" s="77">
        <v>20562</v>
      </c>
      <c r="E924" s="77">
        <v>0</v>
      </c>
      <c r="F924" s="77">
        <v>0</v>
      </c>
      <c r="G924" s="77">
        <v>29460</v>
      </c>
      <c r="H924" s="77">
        <v>29460</v>
      </c>
      <c r="I924" s="77">
        <v>0</v>
      </c>
      <c r="J924" s="77">
        <v>0</v>
      </c>
      <c r="K924" s="77">
        <v>0</v>
      </c>
      <c r="L924" s="77">
        <v>16430</v>
      </c>
      <c r="M924" s="77">
        <v>10780</v>
      </c>
      <c r="N924" s="77">
        <v>15700</v>
      </c>
      <c r="O924" s="77">
        <v>730</v>
      </c>
      <c r="P924" s="77">
        <v>1650</v>
      </c>
      <c r="Q924" s="77">
        <v>920</v>
      </c>
      <c r="R924" s="77">
        <v>0</v>
      </c>
      <c r="S924" s="188">
        <v>6340</v>
      </c>
      <c r="T924" s="188">
        <v>6340</v>
      </c>
      <c r="U924" s="77">
        <v>1646</v>
      </c>
      <c r="V924" s="77">
        <v>893</v>
      </c>
      <c r="W924" s="77">
        <v>1460</v>
      </c>
      <c r="X924" s="77">
        <v>186</v>
      </c>
      <c r="Y924" s="77">
        <v>266</v>
      </c>
      <c r="Z924" s="77">
        <v>80</v>
      </c>
      <c r="AA924" s="77">
        <v>0</v>
      </c>
      <c r="AB924" s="77">
        <v>406</v>
      </c>
      <c r="AC924" s="77">
        <v>406</v>
      </c>
      <c r="AD924" s="77">
        <v>0</v>
      </c>
      <c r="AE924" s="77">
        <v>11820</v>
      </c>
      <c r="AF924" s="77">
        <v>789</v>
      </c>
      <c r="AG924" s="27">
        <v>0</v>
      </c>
      <c r="AH924" s="27">
        <v>0</v>
      </c>
      <c r="AI924" s="27">
        <v>0</v>
      </c>
      <c r="AJ924" s="27">
        <v>789</v>
      </c>
      <c r="AK924" s="27">
        <v>0</v>
      </c>
      <c r="AL924" s="27">
        <v>0</v>
      </c>
      <c r="AM924" s="27">
        <f t="shared" si="14"/>
        <v>789</v>
      </c>
      <c r="AN924" s="27">
        <v>0</v>
      </c>
      <c r="AO924" s="27">
        <v>0</v>
      </c>
      <c r="AP924" s="27">
        <v>4726</v>
      </c>
      <c r="AQ924" s="27">
        <v>4726</v>
      </c>
      <c r="AR924" s="27">
        <v>0</v>
      </c>
      <c r="AS924" s="190">
        <v>108071</v>
      </c>
      <c r="AT924" s="190">
        <v>17815</v>
      </c>
      <c r="AU924" s="190">
        <v>17815</v>
      </c>
    </row>
    <row r="925" spans="1:47" x14ac:dyDescent="0.2">
      <c r="A925" s="96" t="s">
        <v>2351</v>
      </c>
      <c r="B925" t="s">
        <v>2209</v>
      </c>
      <c r="C925" t="s">
        <v>2352</v>
      </c>
      <c r="D925" s="78">
        <v>20563</v>
      </c>
      <c r="E925" s="78">
        <v>0</v>
      </c>
      <c r="F925" s="82">
        <v>0</v>
      </c>
      <c r="G925" s="78">
        <v>28330</v>
      </c>
      <c r="H925" s="78">
        <v>25000</v>
      </c>
      <c r="I925" s="78">
        <v>3330</v>
      </c>
      <c r="J925" s="78">
        <v>3330</v>
      </c>
      <c r="K925" s="78">
        <v>0</v>
      </c>
      <c r="L925" s="78">
        <v>12225</v>
      </c>
      <c r="M925" s="78">
        <v>8360</v>
      </c>
      <c r="N925" s="78">
        <v>0</v>
      </c>
      <c r="O925" s="78">
        <v>12225</v>
      </c>
      <c r="P925" s="78">
        <v>8190</v>
      </c>
      <c r="Q925" s="78">
        <v>0</v>
      </c>
      <c r="R925" s="78">
        <v>0</v>
      </c>
      <c r="S925" s="187">
        <v>10780</v>
      </c>
      <c r="T925" s="187">
        <v>6745</v>
      </c>
      <c r="U925" s="78">
        <v>1195</v>
      </c>
      <c r="V925" s="78">
        <v>685</v>
      </c>
      <c r="W925" s="78">
        <v>0</v>
      </c>
      <c r="X925" s="78">
        <v>1195</v>
      </c>
      <c r="Y925" s="78">
        <v>0</v>
      </c>
      <c r="Z925" s="78">
        <v>0</v>
      </c>
      <c r="AA925" s="78">
        <v>0</v>
      </c>
      <c r="AB925" s="78">
        <v>499</v>
      </c>
      <c r="AC925" s="78">
        <v>414</v>
      </c>
      <c r="AD925" s="78">
        <v>0</v>
      </c>
      <c r="AE925" s="78">
        <v>9270</v>
      </c>
      <c r="AF925" s="78">
        <v>789</v>
      </c>
      <c r="AG925" s="104">
        <v>0</v>
      </c>
      <c r="AH925" s="104">
        <v>0</v>
      </c>
      <c r="AI925" s="104">
        <v>0</v>
      </c>
      <c r="AJ925" s="104">
        <v>789</v>
      </c>
      <c r="AK925" s="104">
        <v>0</v>
      </c>
      <c r="AL925" s="104">
        <v>0</v>
      </c>
      <c r="AM925" s="104">
        <f t="shared" si="14"/>
        <v>789</v>
      </c>
      <c r="AN925" s="104">
        <v>0</v>
      </c>
      <c r="AO925" s="104">
        <v>0</v>
      </c>
      <c r="AP925" s="104">
        <v>4607</v>
      </c>
      <c r="AQ925" s="104">
        <v>4607</v>
      </c>
      <c r="AR925" s="104">
        <v>0</v>
      </c>
      <c r="AS925" s="189">
        <v>102528</v>
      </c>
      <c r="AT925" s="189">
        <v>11585</v>
      </c>
      <c r="AU925" s="189">
        <v>11585</v>
      </c>
    </row>
    <row r="926" spans="1:47" x14ac:dyDescent="0.2">
      <c r="A926" s="96" t="s">
        <v>2353</v>
      </c>
      <c r="B926" t="s">
        <v>2209</v>
      </c>
      <c r="C926" t="s">
        <v>2354</v>
      </c>
      <c r="D926" s="77">
        <v>20583</v>
      </c>
      <c r="E926" s="77">
        <v>0</v>
      </c>
      <c r="F926" s="77">
        <v>0</v>
      </c>
      <c r="G926" s="77">
        <v>41925</v>
      </c>
      <c r="H926" s="77">
        <v>41925</v>
      </c>
      <c r="I926" s="77">
        <v>0</v>
      </c>
      <c r="J926" s="77">
        <v>0</v>
      </c>
      <c r="K926" s="77">
        <v>0</v>
      </c>
      <c r="L926" s="77">
        <v>32815</v>
      </c>
      <c r="M926" s="77">
        <v>22840</v>
      </c>
      <c r="N926" s="77">
        <v>0</v>
      </c>
      <c r="O926" s="77">
        <v>32815</v>
      </c>
      <c r="P926" s="77">
        <v>32815</v>
      </c>
      <c r="Q926" s="77">
        <v>0</v>
      </c>
      <c r="R926" s="77">
        <v>0</v>
      </c>
      <c r="S926" s="188">
        <v>11805</v>
      </c>
      <c r="T926" s="188">
        <v>11805</v>
      </c>
      <c r="U926" s="77">
        <v>3112</v>
      </c>
      <c r="V926" s="77">
        <v>1783</v>
      </c>
      <c r="W926" s="77">
        <v>0</v>
      </c>
      <c r="X926" s="77">
        <v>3112</v>
      </c>
      <c r="Y926" s="77">
        <v>3179</v>
      </c>
      <c r="Z926" s="77">
        <v>67</v>
      </c>
      <c r="AA926" s="77">
        <v>0</v>
      </c>
      <c r="AB926" s="77">
        <v>123</v>
      </c>
      <c r="AC926" s="77">
        <v>704</v>
      </c>
      <c r="AD926" s="77">
        <v>0</v>
      </c>
      <c r="AE926" s="77">
        <v>26340</v>
      </c>
      <c r="AF926" s="77">
        <v>1029</v>
      </c>
      <c r="AG926" s="27">
        <v>0</v>
      </c>
      <c r="AH926" s="27">
        <v>0</v>
      </c>
      <c r="AI926" s="27">
        <v>0</v>
      </c>
      <c r="AJ926" s="27">
        <v>1029</v>
      </c>
      <c r="AK926" s="27">
        <v>0</v>
      </c>
      <c r="AL926" s="27">
        <v>0</v>
      </c>
      <c r="AM926" s="27">
        <f t="shared" si="14"/>
        <v>1029</v>
      </c>
      <c r="AN926" s="27">
        <v>0</v>
      </c>
      <c r="AO926" s="27">
        <v>0</v>
      </c>
      <c r="AP926" s="27">
        <v>6678</v>
      </c>
      <c r="AQ926" s="27">
        <v>6678</v>
      </c>
      <c r="AR926" s="27">
        <v>0</v>
      </c>
      <c r="AS926" s="190">
        <v>153213</v>
      </c>
      <c r="AT926" s="190">
        <v>28148</v>
      </c>
      <c r="AU926" s="190">
        <v>28148</v>
      </c>
    </row>
    <row r="927" spans="1:47" x14ac:dyDescent="0.2">
      <c r="A927" s="96" t="s">
        <v>2355</v>
      </c>
      <c r="B927" t="s">
        <v>2209</v>
      </c>
      <c r="C927" t="s">
        <v>2356</v>
      </c>
      <c r="D927" s="78">
        <v>20588</v>
      </c>
      <c r="E927" s="78">
        <v>357</v>
      </c>
      <c r="F927" s="82">
        <v>0</v>
      </c>
      <c r="G927" s="78">
        <v>17258</v>
      </c>
      <c r="H927" s="78">
        <v>17258</v>
      </c>
      <c r="I927" s="78">
        <v>0</v>
      </c>
      <c r="J927" s="78">
        <v>0</v>
      </c>
      <c r="K927" s="78">
        <v>0</v>
      </c>
      <c r="L927" s="78">
        <v>10145</v>
      </c>
      <c r="M927" s="78">
        <v>7320</v>
      </c>
      <c r="N927" s="78">
        <v>10145</v>
      </c>
      <c r="O927" s="78">
        <v>0</v>
      </c>
      <c r="P927" s="78">
        <v>1530</v>
      </c>
      <c r="Q927" s="78">
        <v>1530</v>
      </c>
      <c r="R927" s="78">
        <v>0</v>
      </c>
      <c r="S927" s="187">
        <v>2115</v>
      </c>
      <c r="T927" s="187">
        <v>2115</v>
      </c>
      <c r="U927" s="78">
        <v>986</v>
      </c>
      <c r="V927" s="78">
        <v>608</v>
      </c>
      <c r="W927" s="78">
        <v>810</v>
      </c>
      <c r="X927" s="78">
        <v>176</v>
      </c>
      <c r="Y927" s="78">
        <v>299</v>
      </c>
      <c r="Z927" s="78">
        <v>123</v>
      </c>
      <c r="AA927" s="78">
        <v>0</v>
      </c>
      <c r="AB927" s="78">
        <v>80</v>
      </c>
      <c r="AC927" s="78">
        <v>80</v>
      </c>
      <c r="AD927" s="78">
        <v>0</v>
      </c>
      <c r="AE927" s="78">
        <v>8880</v>
      </c>
      <c r="AF927" s="78">
        <v>789</v>
      </c>
      <c r="AG927" s="104">
        <v>0</v>
      </c>
      <c r="AH927" s="104">
        <v>0</v>
      </c>
      <c r="AI927" s="104">
        <v>0</v>
      </c>
      <c r="AJ927" s="104">
        <v>789</v>
      </c>
      <c r="AK927" s="104">
        <v>0</v>
      </c>
      <c r="AL927" s="104">
        <v>0</v>
      </c>
      <c r="AM927" s="104">
        <f t="shared" si="14"/>
        <v>789</v>
      </c>
      <c r="AN927" s="104">
        <v>0</v>
      </c>
      <c r="AO927" s="104">
        <v>0</v>
      </c>
      <c r="AP927" s="104">
        <v>2842</v>
      </c>
      <c r="AQ927" s="104">
        <v>2842</v>
      </c>
      <c r="AR927" s="104">
        <v>0</v>
      </c>
      <c r="AS927" s="189">
        <v>63585</v>
      </c>
      <c r="AT927" s="189">
        <v>8909</v>
      </c>
      <c r="AU927" s="189">
        <v>8909</v>
      </c>
    </row>
    <row r="928" spans="1:47" x14ac:dyDescent="0.2">
      <c r="A928" s="96" t="s">
        <v>2357</v>
      </c>
      <c r="B928" t="s">
        <v>2209</v>
      </c>
      <c r="C928" t="s">
        <v>2358</v>
      </c>
      <c r="D928" s="77">
        <v>20590</v>
      </c>
      <c r="E928" s="77">
        <v>0</v>
      </c>
      <c r="F928" s="77">
        <v>0</v>
      </c>
      <c r="G928" s="77">
        <v>48814</v>
      </c>
      <c r="H928" s="77">
        <v>48814</v>
      </c>
      <c r="I928" s="77">
        <v>0</v>
      </c>
      <c r="J928" s="77">
        <v>0</v>
      </c>
      <c r="K928" s="77">
        <v>0</v>
      </c>
      <c r="L928" s="77">
        <v>37560</v>
      </c>
      <c r="M928" s="77">
        <v>23620</v>
      </c>
      <c r="N928" s="77">
        <v>32400</v>
      </c>
      <c r="O928" s="77">
        <v>5160</v>
      </c>
      <c r="P928" s="77">
        <v>7510</v>
      </c>
      <c r="Q928" s="77">
        <v>2350</v>
      </c>
      <c r="R928" s="77">
        <v>0</v>
      </c>
      <c r="S928" s="188">
        <v>25860</v>
      </c>
      <c r="T928" s="188">
        <v>25860</v>
      </c>
      <c r="U928" s="77">
        <v>3812</v>
      </c>
      <c r="V928" s="77">
        <v>1943</v>
      </c>
      <c r="W928" s="77">
        <v>2022</v>
      </c>
      <c r="X928" s="77">
        <v>1790</v>
      </c>
      <c r="Y928" s="77">
        <v>1988</v>
      </c>
      <c r="Z928" s="77">
        <v>198</v>
      </c>
      <c r="AA928" s="77">
        <v>0</v>
      </c>
      <c r="AB928" s="188">
        <v>1707</v>
      </c>
      <c r="AC928" s="188">
        <v>1707</v>
      </c>
      <c r="AD928" s="188">
        <v>0</v>
      </c>
      <c r="AE928" s="77">
        <v>28350</v>
      </c>
      <c r="AF928" s="77">
        <v>1029</v>
      </c>
      <c r="AG928" s="27">
        <v>0</v>
      </c>
      <c r="AH928" s="27">
        <v>0</v>
      </c>
      <c r="AI928" s="27">
        <v>0</v>
      </c>
      <c r="AJ928" s="27">
        <v>1029</v>
      </c>
      <c r="AK928" s="27">
        <v>0</v>
      </c>
      <c r="AL928" s="27">
        <v>0</v>
      </c>
      <c r="AM928" s="27">
        <f t="shared" si="14"/>
        <v>1029</v>
      </c>
      <c r="AN928" s="27">
        <v>0</v>
      </c>
      <c r="AO928" s="27">
        <v>0</v>
      </c>
      <c r="AP928" s="27">
        <v>7695</v>
      </c>
      <c r="AQ928" s="27">
        <v>7695</v>
      </c>
      <c r="AR928" s="27">
        <v>0</v>
      </c>
      <c r="AS928" s="190">
        <v>181019</v>
      </c>
      <c r="AT928" s="190">
        <v>41448</v>
      </c>
      <c r="AU928" s="190">
        <v>41448</v>
      </c>
    </row>
    <row r="929" spans="1:47" x14ac:dyDescent="0.2">
      <c r="A929" s="96" t="s">
        <v>2359</v>
      </c>
      <c r="B929" t="s">
        <v>2209</v>
      </c>
      <c r="C929" t="s">
        <v>2360</v>
      </c>
      <c r="D929" s="78">
        <v>20602</v>
      </c>
      <c r="E929" s="78">
        <v>0</v>
      </c>
      <c r="F929" s="82">
        <v>0</v>
      </c>
      <c r="G929" s="78">
        <v>14012</v>
      </c>
      <c r="H929" s="78">
        <v>14012</v>
      </c>
      <c r="I929" s="78">
        <v>0</v>
      </c>
      <c r="J929" s="78">
        <v>0</v>
      </c>
      <c r="K929" s="78">
        <v>0</v>
      </c>
      <c r="L929" s="78">
        <v>9180</v>
      </c>
      <c r="M929" s="78">
        <v>7370</v>
      </c>
      <c r="N929" s="78">
        <v>9180</v>
      </c>
      <c r="O929" s="78">
        <v>0</v>
      </c>
      <c r="P929" s="78">
        <v>0</v>
      </c>
      <c r="Q929" s="78">
        <v>0</v>
      </c>
      <c r="R929" s="78">
        <v>0</v>
      </c>
      <c r="S929" s="187">
        <v>4770</v>
      </c>
      <c r="T929" s="187">
        <v>4770</v>
      </c>
      <c r="U929" s="78">
        <v>845</v>
      </c>
      <c r="V929" s="78">
        <v>611</v>
      </c>
      <c r="W929" s="78">
        <v>845</v>
      </c>
      <c r="X929" s="78">
        <v>0</v>
      </c>
      <c r="Y929" s="78">
        <v>0</v>
      </c>
      <c r="Z929" s="78">
        <v>0</v>
      </c>
      <c r="AA929" s="78">
        <v>0</v>
      </c>
      <c r="AB929" s="78">
        <v>309</v>
      </c>
      <c r="AC929" s="78">
        <v>309</v>
      </c>
      <c r="AD929" s="78">
        <v>0</v>
      </c>
      <c r="AE929" s="78">
        <v>8290</v>
      </c>
      <c r="AF929" s="78">
        <v>789</v>
      </c>
      <c r="AG929" s="104">
        <v>0</v>
      </c>
      <c r="AH929" s="104">
        <v>0</v>
      </c>
      <c r="AI929" s="104">
        <v>0</v>
      </c>
      <c r="AJ929" s="104">
        <v>789</v>
      </c>
      <c r="AK929" s="104">
        <v>0</v>
      </c>
      <c r="AL929" s="104">
        <v>0</v>
      </c>
      <c r="AM929" s="104">
        <f t="shared" si="14"/>
        <v>789</v>
      </c>
      <c r="AN929" s="104">
        <v>0</v>
      </c>
      <c r="AO929" s="104">
        <v>0</v>
      </c>
      <c r="AP929" s="104">
        <v>2305</v>
      </c>
      <c r="AQ929" s="104">
        <v>0</v>
      </c>
      <c r="AR929" s="189">
        <v>2305</v>
      </c>
      <c r="AS929" s="189">
        <v>51704</v>
      </c>
      <c r="AT929" s="189">
        <v>7292</v>
      </c>
      <c r="AU929" s="189">
        <v>7292</v>
      </c>
    </row>
    <row r="930" spans="1:47" x14ac:dyDescent="0.2">
      <c r="A930" s="96" t="s">
        <v>2361</v>
      </c>
      <c r="B930" t="s">
        <v>2362</v>
      </c>
      <c r="C930">
        <v>0</v>
      </c>
      <c r="D930" s="77">
        <v>21000</v>
      </c>
      <c r="E930" s="77">
        <v>0</v>
      </c>
      <c r="F930" s="77">
        <v>0</v>
      </c>
      <c r="G930" s="77">
        <v>5714936</v>
      </c>
      <c r="H930" s="77">
        <v>2692775</v>
      </c>
      <c r="I930" s="77">
        <v>3022161</v>
      </c>
      <c r="J930" s="77">
        <v>3022161</v>
      </c>
      <c r="K930" s="77">
        <v>0</v>
      </c>
      <c r="L930" s="77">
        <v>0</v>
      </c>
      <c r="M930" s="77">
        <v>0</v>
      </c>
      <c r="N930" s="77">
        <v>0</v>
      </c>
      <c r="O930" s="77">
        <v>0</v>
      </c>
      <c r="P930" s="77">
        <v>0</v>
      </c>
      <c r="Q930" s="77">
        <v>0</v>
      </c>
      <c r="R930" s="77">
        <v>0</v>
      </c>
      <c r="S930" s="77">
        <v>0</v>
      </c>
      <c r="T930" s="77">
        <v>0</v>
      </c>
      <c r="U930" s="77">
        <v>0</v>
      </c>
      <c r="V930" s="77">
        <v>0</v>
      </c>
      <c r="W930" s="77">
        <v>0</v>
      </c>
      <c r="X930" s="77">
        <v>0</v>
      </c>
      <c r="Y930" s="77">
        <v>0</v>
      </c>
      <c r="Z930" s="77">
        <v>0</v>
      </c>
      <c r="AA930" s="77">
        <v>0</v>
      </c>
      <c r="AB930" s="77">
        <v>0</v>
      </c>
      <c r="AC930" s="77">
        <v>0</v>
      </c>
      <c r="AD930" s="77">
        <v>0</v>
      </c>
      <c r="AE930" s="77">
        <v>0</v>
      </c>
      <c r="AF930" s="77">
        <v>0</v>
      </c>
      <c r="AG930" s="27">
        <v>0</v>
      </c>
      <c r="AH930" s="27">
        <v>0</v>
      </c>
      <c r="AI930" s="27">
        <v>0</v>
      </c>
      <c r="AJ930" s="27">
        <v>0</v>
      </c>
      <c r="AK930" s="27">
        <v>0</v>
      </c>
      <c r="AL930" s="27">
        <v>0</v>
      </c>
      <c r="AM930" s="27">
        <f t="shared" si="14"/>
        <v>0</v>
      </c>
      <c r="AN930" s="27">
        <v>0</v>
      </c>
      <c r="AO930" s="27">
        <v>0</v>
      </c>
      <c r="AP930" s="27">
        <v>959546</v>
      </c>
      <c r="AQ930" s="27">
        <v>959546</v>
      </c>
      <c r="AR930" s="27">
        <v>0</v>
      </c>
      <c r="AS930" s="190">
        <v>15431575</v>
      </c>
      <c r="AT930" s="190">
        <v>0</v>
      </c>
      <c r="AU930" s="190">
        <v>0</v>
      </c>
    </row>
    <row r="931" spans="1:47" x14ac:dyDescent="0.2">
      <c r="A931" s="96" t="s">
        <v>2363</v>
      </c>
      <c r="B931" t="s">
        <v>2362</v>
      </c>
      <c r="C931" t="s">
        <v>2364</v>
      </c>
      <c r="D931" s="78">
        <v>21201</v>
      </c>
      <c r="E931" s="78">
        <v>0</v>
      </c>
      <c r="F931" s="82">
        <v>0</v>
      </c>
      <c r="G931" s="78">
        <v>811718</v>
      </c>
      <c r="H931" s="78">
        <v>0</v>
      </c>
      <c r="I931" s="78">
        <v>811718</v>
      </c>
      <c r="J931" s="78">
        <v>811718</v>
      </c>
      <c r="K931" s="78">
        <v>0</v>
      </c>
      <c r="L931" s="78">
        <v>1578640</v>
      </c>
      <c r="M931" s="78">
        <v>1018380</v>
      </c>
      <c r="N931" s="78">
        <v>1410000</v>
      </c>
      <c r="O931" s="78">
        <v>168640</v>
      </c>
      <c r="P931" s="78">
        <v>375020</v>
      </c>
      <c r="Q931" s="78">
        <v>206380</v>
      </c>
      <c r="R931" s="78">
        <v>0</v>
      </c>
      <c r="S931" s="187">
        <v>568640</v>
      </c>
      <c r="T931" s="187">
        <v>568640</v>
      </c>
      <c r="U931" s="78">
        <v>159733</v>
      </c>
      <c r="V931" s="78">
        <v>84295</v>
      </c>
      <c r="W931" s="78">
        <v>89210</v>
      </c>
      <c r="X931" s="78">
        <v>70523</v>
      </c>
      <c r="Y931" s="78">
        <v>87723</v>
      </c>
      <c r="Z931" s="78">
        <v>17200</v>
      </c>
      <c r="AA931" s="78">
        <v>0</v>
      </c>
      <c r="AB931" s="187">
        <v>41199</v>
      </c>
      <c r="AC931" s="187">
        <v>42062</v>
      </c>
      <c r="AD931" s="187">
        <v>0</v>
      </c>
      <c r="AE931" s="78">
        <v>1257410</v>
      </c>
      <c r="AF931" s="78">
        <v>11989</v>
      </c>
      <c r="AG931" s="104">
        <v>0</v>
      </c>
      <c r="AH931" s="104">
        <v>0</v>
      </c>
      <c r="AI931" s="104">
        <v>0</v>
      </c>
      <c r="AJ931" s="104">
        <v>11989</v>
      </c>
      <c r="AK931" s="104">
        <v>0</v>
      </c>
      <c r="AL931" s="104">
        <v>0</v>
      </c>
      <c r="AM931" s="104">
        <f t="shared" si="14"/>
        <v>11989</v>
      </c>
      <c r="AN931" s="104">
        <v>0</v>
      </c>
      <c r="AO931" s="104">
        <v>0</v>
      </c>
      <c r="AP931" s="104">
        <v>137837</v>
      </c>
      <c r="AQ931" s="104">
        <v>0</v>
      </c>
      <c r="AR931" s="189">
        <v>137837</v>
      </c>
      <c r="AS931" s="189">
        <v>3431356</v>
      </c>
      <c r="AT931" s="104">
        <v>1365376</v>
      </c>
      <c r="AU931" s="104">
        <v>34757</v>
      </c>
    </row>
    <row r="932" spans="1:47" x14ac:dyDescent="0.2">
      <c r="A932" s="96" t="s">
        <v>2365</v>
      </c>
      <c r="B932" t="s">
        <v>2362</v>
      </c>
      <c r="C932" t="s">
        <v>2366</v>
      </c>
      <c r="D932" s="77">
        <v>21202</v>
      </c>
      <c r="E932" s="77">
        <v>0</v>
      </c>
      <c r="F932" s="77">
        <v>0</v>
      </c>
      <c r="G932" s="77">
        <v>319762</v>
      </c>
      <c r="H932" s="77">
        <v>319762</v>
      </c>
      <c r="I932" s="77">
        <v>0</v>
      </c>
      <c r="J932" s="77">
        <v>0</v>
      </c>
      <c r="K932" s="77">
        <v>0</v>
      </c>
      <c r="L932" s="77">
        <v>587945</v>
      </c>
      <c r="M932" s="77">
        <v>362620</v>
      </c>
      <c r="N932" s="77">
        <v>488000</v>
      </c>
      <c r="O932" s="77">
        <v>99945</v>
      </c>
      <c r="P932" s="77">
        <v>169525</v>
      </c>
      <c r="Q932" s="77">
        <v>69580</v>
      </c>
      <c r="R932" s="77">
        <v>0</v>
      </c>
      <c r="S932" s="188">
        <v>259505</v>
      </c>
      <c r="T932" s="188">
        <v>259505</v>
      </c>
      <c r="U932" s="77">
        <v>60294</v>
      </c>
      <c r="V932" s="77">
        <v>29868</v>
      </c>
      <c r="W932" s="77">
        <v>40000</v>
      </c>
      <c r="X932" s="77">
        <v>20294</v>
      </c>
      <c r="Y932" s="77">
        <v>0</v>
      </c>
      <c r="Z932" s="77">
        <v>5827</v>
      </c>
      <c r="AA932" s="77">
        <v>0</v>
      </c>
      <c r="AB932" s="77">
        <v>0</v>
      </c>
      <c r="AC932" s="188">
        <v>16412</v>
      </c>
      <c r="AD932" s="188">
        <v>0</v>
      </c>
      <c r="AE932" s="77">
        <v>438020</v>
      </c>
      <c r="AF932" s="77">
        <v>5909</v>
      </c>
      <c r="AG932" s="27">
        <v>0</v>
      </c>
      <c r="AH932" s="27">
        <v>0</v>
      </c>
      <c r="AI932" s="27">
        <v>0</v>
      </c>
      <c r="AJ932" s="27">
        <v>5909</v>
      </c>
      <c r="AK932" s="27">
        <v>0</v>
      </c>
      <c r="AL932" s="27">
        <v>0</v>
      </c>
      <c r="AM932" s="27">
        <f t="shared" si="14"/>
        <v>5909</v>
      </c>
      <c r="AN932" s="27">
        <v>0</v>
      </c>
      <c r="AO932" s="27">
        <v>0</v>
      </c>
      <c r="AP932" s="27">
        <v>53984</v>
      </c>
      <c r="AQ932" s="27">
        <v>0</v>
      </c>
      <c r="AR932" s="190">
        <v>53984</v>
      </c>
      <c r="AS932" s="190">
        <v>1325152</v>
      </c>
      <c r="AT932" s="190">
        <v>522921</v>
      </c>
      <c r="AU932" s="190">
        <v>522921</v>
      </c>
    </row>
    <row r="933" spans="1:47" x14ac:dyDescent="0.2">
      <c r="A933" s="96" t="s">
        <v>2367</v>
      </c>
      <c r="B933" t="s">
        <v>2362</v>
      </c>
      <c r="C933" t="s">
        <v>2368</v>
      </c>
      <c r="D933" s="78">
        <v>21203</v>
      </c>
      <c r="E933" s="78">
        <v>0</v>
      </c>
      <c r="F933" s="82">
        <v>0</v>
      </c>
      <c r="G933" s="78">
        <v>296400</v>
      </c>
      <c r="H933" s="78">
        <v>296400</v>
      </c>
      <c r="I933" s="78">
        <v>0</v>
      </c>
      <c r="J933" s="78">
        <v>0</v>
      </c>
      <c r="K933" s="78">
        <v>0</v>
      </c>
      <c r="L933" s="78">
        <v>297100</v>
      </c>
      <c r="M933" s="78">
        <v>176540</v>
      </c>
      <c r="N933" s="78">
        <v>224000</v>
      </c>
      <c r="O933" s="78">
        <v>73100</v>
      </c>
      <c r="P933" s="78">
        <v>109430</v>
      </c>
      <c r="Q933" s="78">
        <v>36330</v>
      </c>
      <c r="R933" s="78">
        <v>0</v>
      </c>
      <c r="S933" s="187">
        <v>167180</v>
      </c>
      <c r="T933" s="187">
        <v>167180</v>
      </c>
      <c r="U933" s="78">
        <v>30829</v>
      </c>
      <c r="V933" s="78">
        <v>14545</v>
      </c>
      <c r="W933" s="78">
        <v>14000</v>
      </c>
      <c r="X933" s="78">
        <v>16829</v>
      </c>
      <c r="Y933" s="78">
        <v>19485</v>
      </c>
      <c r="Z933" s="78">
        <v>3091</v>
      </c>
      <c r="AA933" s="78">
        <v>0</v>
      </c>
      <c r="AB933" s="78">
        <v>10</v>
      </c>
      <c r="AC933" s="187">
        <v>13708</v>
      </c>
      <c r="AD933" s="187">
        <v>0</v>
      </c>
      <c r="AE933" s="78">
        <v>213320</v>
      </c>
      <c r="AF933" s="78">
        <v>3429</v>
      </c>
      <c r="AG933" s="104">
        <v>0</v>
      </c>
      <c r="AH933" s="104">
        <v>0</v>
      </c>
      <c r="AI933" s="104">
        <v>0</v>
      </c>
      <c r="AJ933" s="104">
        <v>3429</v>
      </c>
      <c r="AK933" s="104">
        <v>0</v>
      </c>
      <c r="AL933" s="104">
        <v>0</v>
      </c>
      <c r="AM933" s="104">
        <f t="shared" si="14"/>
        <v>3429</v>
      </c>
      <c r="AN933" s="104">
        <v>0</v>
      </c>
      <c r="AO933" s="104">
        <v>0</v>
      </c>
      <c r="AP933" s="104">
        <v>47936</v>
      </c>
      <c r="AQ933" s="104">
        <v>47936</v>
      </c>
      <c r="AR933" s="104">
        <v>0</v>
      </c>
      <c r="AS933" s="189">
        <v>1135836</v>
      </c>
      <c r="AT933" s="189">
        <v>305042</v>
      </c>
      <c r="AU933" s="189">
        <v>305042</v>
      </c>
    </row>
    <row r="934" spans="1:47" x14ac:dyDescent="0.2">
      <c r="A934" s="96" t="s">
        <v>2369</v>
      </c>
      <c r="B934" t="s">
        <v>2362</v>
      </c>
      <c r="C934" t="s">
        <v>2370</v>
      </c>
      <c r="D934" s="77">
        <v>21204</v>
      </c>
      <c r="E934" s="77">
        <v>0</v>
      </c>
      <c r="F934" s="77">
        <v>0</v>
      </c>
      <c r="G934" s="77">
        <v>241627</v>
      </c>
      <c r="H934" s="77">
        <v>0</v>
      </c>
      <c r="I934" s="77">
        <v>241627</v>
      </c>
      <c r="J934" s="77">
        <v>241627</v>
      </c>
      <c r="K934" s="77">
        <v>0</v>
      </c>
      <c r="L934" s="77">
        <v>391275</v>
      </c>
      <c r="M934" s="77">
        <v>238760</v>
      </c>
      <c r="N934" s="77">
        <v>320000</v>
      </c>
      <c r="O934" s="77">
        <v>71275</v>
      </c>
      <c r="P934" s="77">
        <v>129575</v>
      </c>
      <c r="Q934" s="77">
        <v>58300</v>
      </c>
      <c r="R934" s="77">
        <v>0</v>
      </c>
      <c r="S934" s="188">
        <v>93025</v>
      </c>
      <c r="T934" s="188">
        <v>93025</v>
      </c>
      <c r="U934" s="77">
        <v>40294</v>
      </c>
      <c r="V934" s="77">
        <v>19690</v>
      </c>
      <c r="W934" s="77">
        <v>21000</v>
      </c>
      <c r="X934" s="77">
        <v>19294</v>
      </c>
      <c r="Y934" s="77">
        <v>24159</v>
      </c>
      <c r="Z934" s="77">
        <v>4878</v>
      </c>
      <c r="AA934" s="77">
        <v>0</v>
      </c>
      <c r="AB934" s="77">
        <v>0</v>
      </c>
      <c r="AC934" s="188">
        <v>4611</v>
      </c>
      <c r="AD934" s="188">
        <v>0</v>
      </c>
      <c r="AE934" s="77">
        <v>297060</v>
      </c>
      <c r="AF934" s="77">
        <v>4389</v>
      </c>
      <c r="AG934" s="27">
        <v>0</v>
      </c>
      <c r="AH934" s="27">
        <v>0</v>
      </c>
      <c r="AI934" s="27">
        <v>0</v>
      </c>
      <c r="AJ934" s="27">
        <v>4389</v>
      </c>
      <c r="AK934" s="27">
        <v>0</v>
      </c>
      <c r="AL934" s="27">
        <v>0</v>
      </c>
      <c r="AM934" s="27">
        <f t="shared" si="14"/>
        <v>4389</v>
      </c>
      <c r="AN934" s="27">
        <v>0</v>
      </c>
      <c r="AO934" s="27">
        <v>0</v>
      </c>
      <c r="AP934" s="27">
        <v>40877</v>
      </c>
      <c r="AQ934" s="27">
        <v>0</v>
      </c>
      <c r="AR934" s="190">
        <v>40877</v>
      </c>
      <c r="AS934" s="190">
        <v>999360</v>
      </c>
      <c r="AT934" s="190">
        <v>382565</v>
      </c>
      <c r="AU934" s="190">
        <v>382565</v>
      </c>
    </row>
    <row r="935" spans="1:47" x14ac:dyDescent="0.2">
      <c r="A935" s="96" t="s">
        <v>2371</v>
      </c>
      <c r="B935" t="s">
        <v>2362</v>
      </c>
      <c r="C935" t="s">
        <v>2372</v>
      </c>
      <c r="D935" s="78">
        <v>21205</v>
      </c>
      <c r="E935" s="78">
        <v>0</v>
      </c>
      <c r="F935" s="82">
        <v>0</v>
      </c>
      <c r="G935" s="78">
        <v>236278</v>
      </c>
      <c r="H935" s="78">
        <v>236278</v>
      </c>
      <c r="I935" s="78">
        <v>0</v>
      </c>
      <c r="J935" s="78">
        <v>0</v>
      </c>
      <c r="K935" s="78">
        <v>0</v>
      </c>
      <c r="L935" s="78">
        <v>301830</v>
      </c>
      <c r="M935" s="78">
        <v>183030</v>
      </c>
      <c r="N935" s="78">
        <v>301830</v>
      </c>
      <c r="O935" s="78">
        <v>0</v>
      </c>
      <c r="P935" s="78">
        <v>43670</v>
      </c>
      <c r="Q935" s="78">
        <v>43670</v>
      </c>
      <c r="R935" s="78">
        <v>0</v>
      </c>
      <c r="S935" s="187">
        <v>33970</v>
      </c>
      <c r="T935" s="187">
        <v>33970</v>
      </c>
      <c r="U935" s="78">
        <v>31084</v>
      </c>
      <c r="V935" s="78">
        <v>15088</v>
      </c>
      <c r="W935" s="78">
        <v>13925</v>
      </c>
      <c r="X935" s="78">
        <v>17159</v>
      </c>
      <c r="Y935" s="78">
        <v>15000</v>
      </c>
      <c r="Z935" s="78">
        <v>3655</v>
      </c>
      <c r="AA935" s="78">
        <v>0</v>
      </c>
      <c r="AB935" s="187">
        <v>4692</v>
      </c>
      <c r="AC935" s="187">
        <v>1686</v>
      </c>
      <c r="AD935" s="187">
        <v>0</v>
      </c>
      <c r="AE935" s="78">
        <v>228280</v>
      </c>
      <c r="AF935" s="78">
        <v>3429</v>
      </c>
      <c r="AG935" s="104">
        <v>0</v>
      </c>
      <c r="AH935" s="104">
        <v>0</v>
      </c>
      <c r="AI935" s="104">
        <v>0</v>
      </c>
      <c r="AJ935" s="104">
        <v>3429</v>
      </c>
      <c r="AK935" s="104">
        <v>0</v>
      </c>
      <c r="AL935" s="104">
        <v>0</v>
      </c>
      <c r="AM935" s="104">
        <f t="shared" si="14"/>
        <v>3429</v>
      </c>
      <c r="AN935" s="104">
        <v>0</v>
      </c>
      <c r="AO935" s="104">
        <v>0</v>
      </c>
      <c r="AP935" s="104">
        <v>39923</v>
      </c>
      <c r="AQ935" s="104">
        <v>0</v>
      </c>
      <c r="AR935" s="189">
        <v>39923</v>
      </c>
      <c r="AS935" s="189">
        <v>954181</v>
      </c>
      <c r="AT935" s="189">
        <v>302183</v>
      </c>
      <c r="AU935" s="189">
        <v>302183</v>
      </c>
    </row>
    <row r="936" spans="1:47" x14ac:dyDescent="0.2">
      <c r="A936" s="96" t="s">
        <v>2373</v>
      </c>
      <c r="B936" t="s">
        <v>2362</v>
      </c>
      <c r="C936" t="s">
        <v>2374</v>
      </c>
      <c r="D936" s="77">
        <v>21206</v>
      </c>
      <c r="E936" s="77">
        <v>0</v>
      </c>
      <c r="F936" s="77">
        <v>0</v>
      </c>
      <c r="G936" s="77">
        <v>224607</v>
      </c>
      <c r="H936" s="77">
        <v>224607</v>
      </c>
      <c r="I936" s="77">
        <v>0</v>
      </c>
      <c r="J936" s="77">
        <v>0</v>
      </c>
      <c r="K936" s="77">
        <v>0</v>
      </c>
      <c r="L936" s="77">
        <v>255710</v>
      </c>
      <c r="M936" s="77">
        <v>148960</v>
      </c>
      <c r="N936" s="77">
        <v>193000</v>
      </c>
      <c r="O936" s="77">
        <v>62710</v>
      </c>
      <c r="P936" s="77">
        <v>90550</v>
      </c>
      <c r="Q936" s="77">
        <v>27840</v>
      </c>
      <c r="R936" s="77">
        <v>0</v>
      </c>
      <c r="S936" s="188">
        <v>93690</v>
      </c>
      <c r="T936" s="188">
        <v>93690</v>
      </c>
      <c r="U936" s="77">
        <v>26671</v>
      </c>
      <c r="V936" s="77">
        <v>12295</v>
      </c>
      <c r="W936" s="77">
        <v>9760</v>
      </c>
      <c r="X936" s="77">
        <v>16911</v>
      </c>
      <c r="Y936" s="77">
        <v>2343</v>
      </c>
      <c r="Z936" s="77">
        <v>2343</v>
      </c>
      <c r="AA936" s="77">
        <v>0</v>
      </c>
      <c r="AB936" s="188">
        <v>21468</v>
      </c>
      <c r="AC936" s="188">
        <v>4557</v>
      </c>
      <c r="AD936" s="188">
        <v>0</v>
      </c>
      <c r="AE936" s="77">
        <v>179970</v>
      </c>
      <c r="AF936" s="77">
        <v>2949</v>
      </c>
      <c r="AG936" s="27">
        <v>0</v>
      </c>
      <c r="AH936" s="27">
        <v>0</v>
      </c>
      <c r="AI936" s="27">
        <v>0</v>
      </c>
      <c r="AJ936" s="27">
        <v>2949</v>
      </c>
      <c r="AK936" s="27">
        <v>0</v>
      </c>
      <c r="AL936" s="27">
        <v>0</v>
      </c>
      <c r="AM936" s="27">
        <f t="shared" si="14"/>
        <v>2949</v>
      </c>
      <c r="AN936" s="27">
        <v>0</v>
      </c>
      <c r="AO936" s="27">
        <v>0</v>
      </c>
      <c r="AP936" s="27">
        <v>37905</v>
      </c>
      <c r="AQ936" s="27">
        <v>0</v>
      </c>
      <c r="AR936" s="190">
        <v>37905</v>
      </c>
      <c r="AS936" s="190">
        <v>885566</v>
      </c>
      <c r="AT936" s="190">
        <v>283011</v>
      </c>
      <c r="AU936" s="190">
        <v>283011</v>
      </c>
    </row>
    <row r="937" spans="1:47" x14ac:dyDescent="0.2">
      <c r="A937" s="96" t="s">
        <v>2375</v>
      </c>
      <c r="B937" t="s">
        <v>2362</v>
      </c>
      <c r="C937" t="s">
        <v>2376</v>
      </c>
      <c r="D937" s="78">
        <v>21207</v>
      </c>
      <c r="E937" s="78">
        <v>0</v>
      </c>
      <c r="F937" s="82">
        <v>0</v>
      </c>
      <c r="G937" s="78">
        <v>62569</v>
      </c>
      <c r="H937" s="78">
        <v>62569</v>
      </c>
      <c r="I937" s="78">
        <v>0</v>
      </c>
      <c r="J937" s="78">
        <v>0</v>
      </c>
      <c r="K937" s="78">
        <v>0</v>
      </c>
      <c r="L937" s="78">
        <v>69905</v>
      </c>
      <c r="M937" s="78">
        <v>43290</v>
      </c>
      <c r="N937" s="78">
        <v>69905</v>
      </c>
      <c r="O937" s="78">
        <v>0</v>
      </c>
      <c r="P937" s="78">
        <v>4670</v>
      </c>
      <c r="Q937" s="78">
        <v>4670</v>
      </c>
      <c r="R937" s="78">
        <v>0</v>
      </c>
      <c r="S937" s="78">
        <v>0</v>
      </c>
      <c r="T937" s="78">
        <v>0</v>
      </c>
      <c r="U937" s="78">
        <v>7130</v>
      </c>
      <c r="V937" s="78">
        <v>3551</v>
      </c>
      <c r="W937" s="78">
        <v>5350</v>
      </c>
      <c r="X937" s="78">
        <v>1780</v>
      </c>
      <c r="Y937" s="78">
        <v>2162</v>
      </c>
      <c r="Z937" s="78">
        <v>382</v>
      </c>
      <c r="AA937" s="78">
        <v>0</v>
      </c>
      <c r="AB937" s="78">
        <v>0</v>
      </c>
      <c r="AC937" s="78">
        <v>0</v>
      </c>
      <c r="AD937" s="78">
        <v>0</v>
      </c>
      <c r="AE937" s="78">
        <v>49590</v>
      </c>
      <c r="AF937" s="78">
        <v>1509</v>
      </c>
      <c r="AG937" s="104">
        <v>0</v>
      </c>
      <c r="AH937" s="104">
        <v>0</v>
      </c>
      <c r="AI937" s="104">
        <v>0</v>
      </c>
      <c r="AJ937" s="104">
        <v>1509</v>
      </c>
      <c r="AK937" s="104">
        <v>0</v>
      </c>
      <c r="AL937" s="104">
        <v>0</v>
      </c>
      <c r="AM937" s="104">
        <f t="shared" si="14"/>
        <v>1509</v>
      </c>
      <c r="AN937" s="104">
        <v>0</v>
      </c>
      <c r="AO937" s="104">
        <v>0</v>
      </c>
      <c r="AP937" s="104">
        <v>10538</v>
      </c>
      <c r="AQ937" s="104">
        <v>10538</v>
      </c>
      <c r="AR937" s="104">
        <v>0</v>
      </c>
      <c r="AS937" s="189">
        <v>245780</v>
      </c>
      <c r="AT937" s="189">
        <v>70944</v>
      </c>
      <c r="AU937" s="189">
        <v>70944</v>
      </c>
    </row>
    <row r="938" spans="1:47" x14ac:dyDescent="0.2">
      <c r="A938" s="96" t="s">
        <v>2377</v>
      </c>
      <c r="B938" t="s">
        <v>2362</v>
      </c>
      <c r="C938" t="s">
        <v>2378</v>
      </c>
      <c r="D938" s="77">
        <v>21208</v>
      </c>
      <c r="E938" s="77">
        <v>0</v>
      </c>
      <c r="F938" s="77">
        <v>0</v>
      </c>
      <c r="G938" s="77">
        <v>97322</v>
      </c>
      <c r="H938" s="77">
        <v>20800</v>
      </c>
      <c r="I938" s="77">
        <v>76522</v>
      </c>
      <c r="J938" s="77">
        <v>76522</v>
      </c>
      <c r="K938" s="77">
        <v>0</v>
      </c>
      <c r="L938" s="77">
        <v>134815</v>
      </c>
      <c r="M938" s="77">
        <v>82760</v>
      </c>
      <c r="N938" s="77">
        <v>126000</v>
      </c>
      <c r="O938" s="77">
        <v>8815</v>
      </c>
      <c r="P938" s="77">
        <v>27665</v>
      </c>
      <c r="Q938" s="77">
        <v>18850</v>
      </c>
      <c r="R938" s="77">
        <v>0</v>
      </c>
      <c r="S938" s="188">
        <v>60655</v>
      </c>
      <c r="T938" s="188">
        <v>60655</v>
      </c>
      <c r="U938" s="77">
        <v>13842</v>
      </c>
      <c r="V938" s="77">
        <v>6825</v>
      </c>
      <c r="W938" s="77">
        <v>6700</v>
      </c>
      <c r="X938" s="77">
        <v>7142</v>
      </c>
      <c r="Y938" s="77">
        <v>8720</v>
      </c>
      <c r="Z938" s="77">
        <v>1578</v>
      </c>
      <c r="AA938" s="77">
        <v>0</v>
      </c>
      <c r="AB938" s="77">
        <v>0</v>
      </c>
      <c r="AC938" s="188">
        <v>3918</v>
      </c>
      <c r="AD938" s="188">
        <v>0</v>
      </c>
      <c r="AE938" s="77">
        <v>101790</v>
      </c>
      <c r="AF938" s="77">
        <v>2229</v>
      </c>
      <c r="AG938" s="27">
        <v>0</v>
      </c>
      <c r="AH938" s="27">
        <v>0</v>
      </c>
      <c r="AI938" s="27">
        <v>0</v>
      </c>
      <c r="AJ938" s="27">
        <v>2229</v>
      </c>
      <c r="AK938" s="27">
        <v>0</v>
      </c>
      <c r="AL938" s="27">
        <v>0</v>
      </c>
      <c r="AM938" s="27">
        <f t="shared" si="14"/>
        <v>2229</v>
      </c>
      <c r="AN938" s="27">
        <v>0</v>
      </c>
      <c r="AO938" s="27">
        <v>0</v>
      </c>
      <c r="AP938" s="27">
        <v>16566</v>
      </c>
      <c r="AQ938" s="27">
        <v>0</v>
      </c>
      <c r="AR938" s="190">
        <v>16566</v>
      </c>
      <c r="AS938" s="190">
        <v>402999</v>
      </c>
      <c r="AT938" s="190">
        <v>133952</v>
      </c>
      <c r="AU938" s="190">
        <v>133952</v>
      </c>
    </row>
    <row r="939" spans="1:47" x14ac:dyDescent="0.2">
      <c r="A939" s="96" t="s">
        <v>2379</v>
      </c>
      <c r="B939" t="s">
        <v>2362</v>
      </c>
      <c r="C939" t="s">
        <v>2380</v>
      </c>
      <c r="D939" s="78">
        <v>21209</v>
      </c>
      <c r="E939" s="78">
        <v>0</v>
      </c>
      <c r="F939" s="82">
        <v>0</v>
      </c>
      <c r="G939" s="78">
        <v>149813</v>
      </c>
      <c r="H939" s="78">
        <v>0</v>
      </c>
      <c r="I939" s="78">
        <v>149813</v>
      </c>
      <c r="J939" s="78">
        <v>149813</v>
      </c>
      <c r="K939" s="78">
        <v>0</v>
      </c>
      <c r="L939" s="78">
        <v>217070</v>
      </c>
      <c r="M939" s="78">
        <v>124810</v>
      </c>
      <c r="N939" s="78">
        <v>204000</v>
      </c>
      <c r="O939" s="78">
        <v>13070</v>
      </c>
      <c r="P939" s="78">
        <v>39180</v>
      </c>
      <c r="Q939" s="78">
        <v>26110</v>
      </c>
      <c r="R939" s="78">
        <v>0</v>
      </c>
      <c r="S939" s="187">
        <v>55270</v>
      </c>
      <c r="T939" s="187">
        <v>55270</v>
      </c>
      <c r="U939" s="78">
        <v>22726</v>
      </c>
      <c r="V939" s="78">
        <v>10288</v>
      </c>
      <c r="W939" s="78">
        <v>11349</v>
      </c>
      <c r="X939" s="78">
        <v>11377</v>
      </c>
      <c r="Y939" s="78">
        <v>0</v>
      </c>
      <c r="Z939" s="78">
        <v>2195</v>
      </c>
      <c r="AA939" s="78">
        <v>0</v>
      </c>
      <c r="AB939" s="187">
        <v>12078</v>
      </c>
      <c r="AC939" s="187">
        <v>3221</v>
      </c>
      <c r="AD939" s="187">
        <v>0</v>
      </c>
      <c r="AE939" s="78">
        <v>152390</v>
      </c>
      <c r="AF939" s="78">
        <v>2709</v>
      </c>
      <c r="AG939" s="104">
        <v>0</v>
      </c>
      <c r="AH939" s="104">
        <v>0</v>
      </c>
      <c r="AI939" s="104">
        <v>0</v>
      </c>
      <c r="AJ939" s="104">
        <v>2709</v>
      </c>
      <c r="AK939" s="104">
        <v>0</v>
      </c>
      <c r="AL939" s="104">
        <v>0</v>
      </c>
      <c r="AM939" s="104">
        <f t="shared" si="14"/>
        <v>2709</v>
      </c>
      <c r="AN939" s="104">
        <v>0</v>
      </c>
      <c r="AO939" s="104">
        <v>0</v>
      </c>
      <c r="AP939" s="104">
        <v>25366</v>
      </c>
      <c r="AQ939" s="104">
        <v>25366</v>
      </c>
      <c r="AR939" s="104">
        <v>0</v>
      </c>
      <c r="AS939" s="189">
        <v>627968</v>
      </c>
      <c r="AT939" s="189">
        <v>234730</v>
      </c>
      <c r="AU939" s="189">
        <v>0</v>
      </c>
    </row>
    <row r="940" spans="1:47" x14ac:dyDescent="0.2">
      <c r="A940" s="96" t="s">
        <v>2381</v>
      </c>
      <c r="B940" t="s">
        <v>2362</v>
      </c>
      <c r="C940" t="s">
        <v>2382</v>
      </c>
      <c r="D940" s="77">
        <v>21210</v>
      </c>
      <c r="E940" s="77">
        <v>0</v>
      </c>
      <c r="F940" s="77">
        <v>0</v>
      </c>
      <c r="G940" s="77">
        <v>152700</v>
      </c>
      <c r="H940" s="77">
        <v>0</v>
      </c>
      <c r="I940" s="77">
        <v>152700</v>
      </c>
      <c r="J940" s="77">
        <v>152700</v>
      </c>
      <c r="K940" s="77">
        <v>0</v>
      </c>
      <c r="L940" s="77">
        <v>169115</v>
      </c>
      <c r="M940" s="77">
        <v>103000</v>
      </c>
      <c r="N940" s="77">
        <v>125160</v>
      </c>
      <c r="O940" s="77">
        <v>43955</v>
      </c>
      <c r="P940" s="77">
        <v>64195</v>
      </c>
      <c r="Q940" s="77">
        <v>20240</v>
      </c>
      <c r="R940" s="77">
        <v>0</v>
      </c>
      <c r="S940" s="188">
        <v>87325</v>
      </c>
      <c r="T940" s="188">
        <v>87325</v>
      </c>
      <c r="U940" s="77">
        <v>17378</v>
      </c>
      <c r="V940" s="77">
        <v>8483</v>
      </c>
      <c r="W940" s="77">
        <v>6234</v>
      </c>
      <c r="X940" s="77">
        <v>11144</v>
      </c>
      <c r="Y940" s="77">
        <v>6300</v>
      </c>
      <c r="Z940" s="77">
        <v>1705</v>
      </c>
      <c r="AA940" s="77">
        <v>0</v>
      </c>
      <c r="AB940" s="77">
        <v>0</v>
      </c>
      <c r="AC940" s="188">
        <v>6816</v>
      </c>
      <c r="AD940" s="188">
        <v>0</v>
      </c>
      <c r="AE940" s="77">
        <v>124540</v>
      </c>
      <c r="AF940" s="77">
        <v>2469</v>
      </c>
      <c r="AG940" s="27">
        <v>0</v>
      </c>
      <c r="AH940" s="27">
        <v>0</v>
      </c>
      <c r="AI940" s="27">
        <v>0</v>
      </c>
      <c r="AJ940" s="27">
        <v>2469</v>
      </c>
      <c r="AK940" s="27">
        <v>0</v>
      </c>
      <c r="AL940" s="27">
        <v>0</v>
      </c>
      <c r="AM940" s="27">
        <f t="shared" si="14"/>
        <v>2469</v>
      </c>
      <c r="AN940" s="27">
        <v>0</v>
      </c>
      <c r="AO940" s="27">
        <v>0</v>
      </c>
      <c r="AP940" s="27">
        <v>25754</v>
      </c>
      <c r="AQ940" s="27">
        <v>0</v>
      </c>
      <c r="AR940" s="190">
        <v>25754</v>
      </c>
      <c r="AS940" s="190">
        <v>597401</v>
      </c>
      <c r="AT940" s="190">
        <v>177335</v>
      </c>
      <c r="AU940" s="190">
        <v>166851</v>
      </c>
    </row>
    <row r="941" spans="1:47" x14ac:dyDescent="0.2">
      <c r="A941" s="96" t="s">
        <v>2383</v>
      </c>
      <c r="B941" t="s">
        <v>2362</v>
      </c>
      <c r="C941" t="s">
        <v>2384</v>
      </c>
      <c r="D941" s="78">
        <v>21211</v>
      </c>
      <c r="E941" s="78">
        <v>0</v>
      </c>
      <c r="F941" s="82">
        <v>0</v>
      </c>
      <c r="G941" s="78">
        <v>127442</v>
      </c>
      <c r="H941" s="78">
        <v>127442</v>
      </c>
      <c r="I941" s="78">
        <v>0</v>
      </c>
      <c r="J941" s="78">
        <v>0</v>
      </c>
      <c r="K941" s="78">
        <v>0</v>
      </c>
      <c r="L941" s="78">
        <v>177890</v>
      </c>
      <c r="M941" s="78">
        <v>95770</v>
      </c>
      <c r="N941" s="78">
        <v>177890</v>
      </c>
      <c r="O941" s="78">
        <v>0</v>
      </c>
      <c r="P941" s="78">
        <v>12480</v>
      </c>
      <c r="Q941" s="78">
        <v>12480</v>
      </c>
      <c r="R941" s="78">
        <v>0</v>
      </c>
      <c r="S941" s="187">
        <v>32520</v>
      </c>
      <c r="T941" s="187">
        <v>32520</v>
      </c>
      <c r="U941" s="78">
        <v>18930</v>
      </c>
      <c r="V941" s="78">
        <v>7821</v>
      </c>
      <c r="W941" s="78">
        <v>18930</v>
      </c>
      <c r="X941" s="78">
        <v>0</v>
      </c>
      <c r="Y941" s="78">
        <v>1082</v>
      </c>
      <c r="Z941" s="78">
        <v>1082</v>
      </c>
      <c r="AA941" s="78">
        <v>0</v>
      </c>
      <c r="AB941" s="78">
        <v>0</v>
      </c>
      <c r="AC941" s="78">
        <v>0</v>
      </c>
      <c r="AD941" s="78">
        <v>0</v>
      </c>
      <c r="AE941" s="78">
        <v>109730</v>
      </c>
      <c r="AF941" s="78">
        <v>2010</v>
      </c>
      <c r="AG941" s="104">
        <v>2010</v>
      </c>
      <c r="AH941" s="104">
        <v>2010</v>
      </c>
      <c r="AI941" s="104">
        <v>0</v>
      </c>
      <c r="AJ941" s="104">
        <v>0</v>
      </c>
      <c r="AK941" s="104">
        <v>0</v>
      </c>
      <c r="AL941" s="104">
        <v>0</v>
      </c>
      <c r="AM941" s="104">
        <f t="shared" si="14"/>
        <v>0</v>
      </c>
      <c r="AN941" s="104">
        <v>0</v>
      </c>
      <c r="AO941" s="104">
        <v>0</v>
      </c>
      <c r="AP941" s="104">
        <v>21561</v>
      </c>
      <c r="AQ941" s="104">
        <v>21561</v>
      </c>
      <c r="AR941" s="104">
        <v>0</v>
      </c>
      <c r="AS941" s="189">
        <v>532243</v>
      </c>
      <c r="AT941" s="189">
        <v>202586</v>
      </c>
      <c r="AU941" s="189">
        <v>202586</v>
      </c>
    </row>
    <row r="942" spans="1:47" x14ac:dyDescent="0.2">
      <c r="A942" s="96" t="s">
        <v>2385</v>
      </c>
      <c r="B942" t="s">
        <v>2362</v>
      </c>
      <c r="C942" t="s">
        <v>2386</v>
      </c>
      <c r="D942" s="77">
        <v>21212</v>
      </c>
      <c r="E942" s="77">
        <v>0</v>
      </c>
      <c r="F942" s="77">
        <v>0</v>
      </c>
      <c r="G942" s="77">
        <v>145730</v>
      </c>
      <c r="H942" s="77">
        <v>0</v>
      </c>
      <c r="I942" s="77">
        <v>145730</v>
      </c>
      <c r="J942" s="77">
        <v>145730</v>
      </c>
      <c r="K942" s="77">
        <v>0</v>
      </c>
      <c r="L942" s="77">
        <v>214395</v>
      </c>
      <c r="M942" s="77">
        <v>136330</v>
      </c>
      <c r="N942" s="77">
        <v>160000</v>
      </c>
      <c r="O942" s="77">
        <v>54395</v>
      </c>
      <c r="P942" s="77">
        <v>82695</v>
      </c>
      <c r="Q942" s="77">
        <v>28300</v>
      </c>
      <c r="R942" s="77">
        <v>0</v>
      </c>
      <c r="S942" s="188">
        <v>80285</v>
      </c>
      <c r="T942" s="188">
        <v>80285</v>
      </c>
      <c r="U942" s="77">
        <v>21788</v>
      </c>
      <c r="V942" s="77">
        <v>11258</v>
      </c>
      <c r="W942" s="77">
        <v>5500</v>
      </c>
      <c r="X942" s="77">
        <v>16288</v>
      </c>
      <c r="Y942" s="77">
        <v>18648</v>
      </c>
      <c r="Z942" s="77">
        <v>2360</v>
      </c>
      <c r="AA942" s="77">
        <v>0</v>
      </c>
      <c r="AB942" s="188">
        <v>6334</v>
      </c>
      <c r="AC942" s="188">
        <v>6334</v>
      </c>
      <c r="AD942" s="188">
        <v>0</v>
      </c>
      <c r="AE942" s="77">
        <v>165410</v>
      </c>
      <c r="AF942" s="77">
        <v>2469</v>
      </c>
      <c r="AG942" s="27">
        <v>0</v>
      </c>
      <c r="AH942" s="27">
        <v>0</v>
      </c>
      <c r="AI942" s="27">
        <v>0</v>
      </c>
      <c r="AJ942" s="27">
        <v>2469</v>
      </c>
      <c r="AK942" s="27">
        <v>0</v>
      </c>
      <c r="AL942" s="27">
        <v>0</v>
      </c>
      <c r="AM942" s="27">
        <f t="shared" si="14"/>
        <v>2469</v>
      </c>
      <c r="AN942" s="27">
        <v>0</v>
      </c>
      <c r="AO942" s="27">
        <v>0</v>
      </c>
      <c r="AP942" s="27">
        <v>24553</v>
      </c>
      <c r="AQ942" s="27">
        <v>24553</v>
      </c>
      <c r="AR942" s="27">
        <v>0</v>
      </c>
      <c r="AS942" s="190">
        <v>583531</v>
      </c>
      <c r="AT942" s="190">
        <v>197616</v>
      </c>
      <c r="AU942" s="190">
        <v>197616</v>
      </c>
    </row>
    <row r="943" spans="1:47" x14ac:dyDescent="0.2">
      <c r="A943" s="96" t="s">
        <v>2387</v>
      </c>
      <c r="B943" t="s">
        <v>2362</v>
      </c>
      <c r="C943" t="s">
        <v>2388</v>
      </c>
      <c r="D943" s="78">
        <v>21213</v>
      </c>
      <c r="E943" s="78">
        <v>0</v>
      </c>
      <c r="F943" s="82">
        <v>0</v>
      </c>
      <c r="G943" s="78">
        <v>287731</v>
      </c>
      <c r="H943" s="78">
        <v>287731</v>
      </c>
      <c r="I943" s="78">
        <v>0</v>
      </c>
      <c r="J943" s="78">
        <v>0</v>
      </c>
      <c r="K943" s="78">
        <v>0</v>
      </c>
      <c r="L943" s="78">
        <v>498410</v>
      </c>
      <c r="M943" s="78">
        <v>292830</v>
      </c>
      <c r="N943" s="78">
        <v>409000</v>
      </c>
      <c r="O943" s="78">
        <v>89410</v>
      </c>
      <c r="P943" s="78">
        <v>147360</v>
      </c>
      <c r="Q943" s="78">
        <v>57950</v>
      </c>
      <c r="R943" s="78">
        <v>0</v>
      </c>
      <c r="S943" s="78">
        <v>0</v>
      </c>
      <c r="T943" s="78">
        <v>0</v>
      </c>
      <c r="U943" s="78">
        <v>51859</v>
      </c>
      <c r="V943" s="78">
        <v>24103</v>
      </c>
      <c r="W943" s="78">
        <v>26418</v>
      </c>
      <c r="X943" s="78">
        <v>25441</v>
      </c>
      <c r="Y943" s="78">
        <v>0</v>
      </c>
      <c r="Z943" s="78">
        <v>4850</v>
      </c>
      <c r="AA943" s="78">
        <v>0</v>
      </c>
      <c r="AB943" s="187">
        <v>15155</v>
      </c>
      <c r="AC943" s="78">
        <v>0</v>
      </c>
      <c r="AD943" s="78">
        <v>0</v>
      </c>
      <c r="AE943" s="78">
        <v>363230</v>
      </c>
      <c r="AF943" s="78">
        <v>5589</v>
      </c>
      <c r="AG943" s="104">
        <v>0</v>
      </c>
      <c r="AH943" s="104">
        <v>0</v>
      </c>
      <c r="AI943" s="104">
        <v>0</v>
      </c>
      <c r="AJ943" s="104">
        <v>5589</v>
      </c>
      <c r="AK943" s="104">
        <v>0</v>
      </c>
      <c r="AL943" s="104">
        <v>0</v>
      </c>
      <c r="AM943" s="104">
        <f t="shared" si="14"/>
        <v>5589</v>
      </c>
      <c r="AN943" s="104">
        <v>0</v>
      </c>
      <c r="AO943" s="104">
        <v>0</v>
      </c>
      <c r="AP943" s="104">
        <v>48505</v>
      </c>
      <c r="AQ943" s="104">
        <v>48505</v>
      </c>
      <c r="AR943" s="104">
        <v>0</v>
      </c>
      <c r="AS943" s="189">
        <v>1211984</v>
      </c>
      <c r="AT943" s="189">
        <v>504785</v>
      </c>
      <c r="AU943" s="189">
        <v>504785</v>
      </c>
    </row>
    <row r="944" spans="1:47" x14ac:dyDescent="0.2">
      <c r="A944" s="96" t="s">
        <v>2389</v>
      </c>
      <c r="B944" t="s">
        <v>2362</v>
      </c>
      <c r="C944" t="s">
        <v>2390</v>
      </c>
      <c r="D944" s="77">
        <v>21214</v>
      </c>
      <c r="E944" s="77">
        <v>0</v>
      </c>
      <c r="F944" s="77">
        <v>0</v>
      </c>
      <c r="G944" s="77">
        <v>200505</v>
      </c>
      <c r="H944" s="77">
        <v>200505</v>
      </c>
      <c r="I944" s="77">
        <v>0</v>
      </c>
      <c r="J944" s="77">
        <v>0</v>
      </c>
      <c r="K944" s="77">
        <v>0</v>
      </c>
      <c r="L944" s="77">
        <v>325135</v>
      </c>
      <c r="M944" s="77">
        <v>181100</v>
      </c>
      <c r="N944" s="77">
        <v>255000</v>
      </c>
      <c r="O944" s="77">
        <v>70135</v>
      </c>
      <c r="P944" s="77">
        <v>91245</v>
      </c>
      <c r="Q944" s="77">
        <v>21110</v>
      </c>
      <c r="R944" s="77">
        <v>0</v>
      </c>
      <c r="S944" s="188">
        <v>156485</v>
      </c>
      <c r="T944" s="188">
        <v>156485</v>
      </c>
      <c r="U944" s="77">
        <v>34309</v>
      </c>
      <c r="V944" s="77">
        <v>14830</v>
      </c>
      <c r="W944" s="77">
        <v>11486</v>
      </c>
      <c r="X944" s="77">
        <v>22823</v>
      </c>
      <c r="Y944" s="77">
        <v>0</v>
      </c>
      <c r="Z944" s="77">
        <v>1751</v>
      </c>
      <c r="AA944" s="77">
        <v>0</v>
      </c>
      <c r="AB944" s="188">
        <v>15316</v>
      </c>
      <c r="AC944" s="188">
        <v>15245</v>
      </c>
      <c r="AD944" s="188">
        <v>0</v>
      </c>
      <c r="AE944" s="77">
        <v>222860</v>
      </c>
      <c r="AF944" s="77">
        <v>3909</v>
      </c>
      <c r="AG944" s="27">
        <v>0</v>
      </c>
      <c r="AH944" s="27">
        <v>0</v>
      </c>
      <c r="AI944" s="27">
        <v>0</v>
      </c>
      <c r="AJ944" s="27">
        <v>3909</v>
      </c>
      <c r="AK944" s="27">
        <v>0</v>
      </c>
      <c r="AL944" s="27">
        <v>0</v>
      </c>
      <c r="AM944" s="27">
        <f t="shared" si="14"/>
        <v>3909</v>
      </c>
      <c r="AN944" s="27">
        <v>0</v>
      </c>
      <c r="AO944" s="27">
        <v>0</v>
      </c>
      <c r="AP944" s="27">
        <v>34051</v>
      </c>
      <c r="AQ944" s="27">
        <v>34051</v>
      </c>
      <c r="AR944" s="27">
        <v>0</v>
      </c>
      <c r="AS944" s="190">
        <v>860802</v>
      </c>
      <c r="AT944" s="190">
        <v>360318</v>
      </c>
      <c r="AU944" s="190">
        <v>360318</v>
      </c>
    </row>
    <row r="945" spans="1:47" x14ac:dyDescent="0.2">
      <c r="A945" s="96" t="s">
        <v>2391</v>
      </c>
      <c r="B945" t="s">
        <v>2362</v>
      </c>
      <c r="C945" t="s">
        <v>2392</v>
      </c>
      <c r="D945" s="78">
        <v>21215</v>
      </c>
      <c r="E945" s="78">
        <v>0</v>
      </c>
      <c r="F945" s="82">
        <v>0</v>
      </c>
      <c r="G945" s="78">
        <v>88135</v>
      </c>
      <c r="H945" s="78">
        <v>0</v>
      </c>
      <c r="I945" s="78">
        <v>88135</v>
      </c>
      <c r="J945" s="78">
        <v>88135</v>
      </c>
      <c r="K945" s="78">
        <v>0</v>
      </c>
      <c r="L945" s="78">
        <v>99655</v>
      </c>
      <c r="M945" s="78">
        <v>65370</v>
      </c>
      <c r="N945" s="78">
        <v>92000</v>
      </c>
      <c r="O945" s="78">
        <v>7655</v>
      </c>
      <c r="P945" s="78">
        <v>20475</v>
      </c>
      <c r="Q945" s="78">
        <v>12820</v>
      </c>
      <c r="R945" s="78">
        <v>0</v>
      </c>
      <c r="S945" s="187">
        <v>27575</v>
      </c>
      <c r="T945" s="187">
        <v>27575</v>
      </c>
      <c r="U945" s="78">
        <v>10042</v>
      </c>
      <c r="V945" s="78">
        <v>5443</v>
      </c>
      <c r="W945" s="78">
        <v>7575</v>
      </c>
      <c r="X945" s="78">
        <v>2467</v>
      </c>
      <c r="Y945" s="78">
        <v>3497</v>
      </c>
      <c r="Z945" s="78">
        <v>1030</v>
      </c>
      <c r="AA945" s="78">
        <v>0</v>
      </c>
      <c r="AB945" s="187">
        <v>2660</v>
      </c>
      <c r="AC945" s="187">
        <v>2660</v>
      </c>
      <c r="AD945" s="187">
        <v>0</v>
      </c>
      <c r="AE945" s="78">
        <v>78250</v>
      </c>
      <c r="AF945" s="78">
        <v>1749</v>
      </c>
      <c r="AG945" s="104">
        <v>0</v>
      </c>
      <c r="AH945" s="104">
        <v>0</v>
      </c>
      <c r="AI945" s="104">
        <v>0</v>
      </c>
      <c r="AJ945" s="104">
        <v>1749</v>
      </c>
      <c r="AK945" s="104">
        <v>0</v>
      </c>
      <c r="AL945" s="104">
        <v>0</v>
      </c>
      <c r="AM945" s="104">
        <f t="shared" si="14"/>
        <v>1749</v>
      </c>
      <c r="AN945" s="104">
        <v>0</v>
      </c>
      <c r="AO945" s="104">
        <v>0</v>
      </c>
      <c r="AP945" s="104">
        <v>14874</v>
      </c>
      <c r="AQ945" s="104">
        <v>14874</v>
      </c>
      <c r="AR945" s="104">
        <v>0</v>
      </c>
      <c r="AS945" s="189">
        <v>345210</v>
      </c>
      <c r="AT945" s="189">
        <v>98998</v>
      </c>
      <c r="AU945" s="189">
        <v>98998</v>
      </c>
    </row>
    <row r="946" spans="1:47" x14ac:dyDescent="0.2">
      <c r="A946" s="96" t="s">
        <v>2393</v>
      </c>
      <c r="B946" t="s">
        <v>2362</v>
      </c>
      <c r="C946" t="s">
        <v>2394</v>
      </c>
      <c r="D946" s="77">
        <v>21216</v>
      </c>
      <c r="E946" s="77">
        <v>0</v>
      </c>
      <c r="F946" s="77">
        <v>0</v>
      </c>
      <c r="G946" s="77">
        <v>126256</v>
      </c>
      <c r="H946" s="77">
        <v>126256</v>
      </c>
      <c r="I946" s="77">
        <v>0</v>
      </c>
      <c r="J946" s="77">
        <v>0</v>
      </c>
      <c r="K946" s="77">
        <v>0</v>
      </c>
      <c r="L946" s="77">
        <v>167550</v>
      </c>
      <c r="M946" s="77">
        <v>88040</v>
      </c>
      <c r="N946" s="77">
        <v>1500</v>
      </c>
      <c r="O946" s="77">
        <v>166050</v>
      </c>
      <c r="P946" s="77">
        <v>185530</v>
      </c>
      <c r="Q946" s="77">
        <v>19480</v>
      </c>
      <c r="R946" s="77">
        <v>0</v>
      </c>
      <c r="S946" s="77">
        <v>0</v>
      </c>
      <c r="T946" s="77">
        <v>0</v>
      </c>
      <c r="U946" s="77">
        <v>17985</v>
      </c>
      <c r="V946" s="77">
        <v>7260</v>
      </c>
      <c r="W946" s="77">
        <v>4651</v>
      </c>
      <c r="X946" s="77">
        <v>13334</v>
      </c>
      <c r="Y946" s="77">
        <v>4752</v>
      </c>
      <c r="Z946" s="77">
        <v>1655</v>
      </c>
      <c r="AA946" s="77">
        <v>0</v>
      </c>
      <c r="AB946" s="188">
        <v>5048</v>
      </c>
      <c r="AC946" s="77">
        <v>0</v>
      </c>
      <c r="AD946" s="77">
        <v>0</v>
      </c>
      <c r="AE946" s="77">
        <v>109760</v>
      </c>
      <c r="AF946" s="77">
        <v>2469</v>
      </c>
      <c r="AG946" s="27">
        <v>0</v>
      </c>
      <c r="AH946" s="27">
        <v>0</v>
      </c>
      <c r="AI946" s="27">
        <v>0</v>
      </c>
      <c r="AJ946" s="27">
        <v>2469</v>
      </c>
      <c r="AK946" s="27">
        <v>0</v>
      </c>
      <c r="AL946" s="27">
        <v>0</v>
      </c>
      <c r="AM946" s="27">
        <f t="shared" si="14"/>
        <v>2469</v>
      </c>
      <c r="AN946" s="27">
        <v>0</v>
      </c>
      <c r="AO946" s="27">
        <v>0</v>
      </c>
      <c r="AP946" s="27">
        <v>21199</v>
      </c>
      <c r="AQ946" s="27">
        <v>21199</v>
      </c>
      <c r="AR946" s="27">
        <v>0</v>
      </c>
      <c r="AS946" s="190">
        <v>527321</v>
      </c>
      <c r="AT946" s="190">
        <v>207352</v>
      </c>
      <c r="AU946" s="190">
        <v>207352</v>
      </c>
    </row>
    <row r="947" spans="1:47" x14ac:dyDescent="0.2">
      <c r="A947" s="96" t="s">
        <v>2395</v>
      </c>
      <c r="B947" t="s">
        <v>2362</v>
      </c>
      <c r="C947" t="s">
        <v>2396</v>
      </c>
      <c r="D947" s="78">
        <v>21217</v>
      </c>
      <c r="E947" s="78">
        <v>0</v>
      </c>
      <c r="F947" s="82">
        <v>0</v>
      </c>
      <c r="G947" s="78">
        <v>93414</v>
      </c>
      <c r="H947" s="78">
        <v>43414</v>
      </c>
      <c r="I947" s="78">
        <v>50000</v>
      </c>
      <c r="J947" s="78">
        <v>50000</v>
      </c>
      <c r="K947" s="78">
        <v>0</v>
      </c>
      <c r="L947" s="78">
        <v>76620</v>
      </c>
      <c r="M947" s="78">
        <v>45270</v>
      </c>
      <c r="N947" s="78">
        <v>61100</v>
      </c>
      <c r="O947" s="78">
        <v>15520</v>
      </c>
      <c r="P947" s="78">
        <v>21250</v>
      </c>
      <c r="Q947" s="78">
        <v>5730</v>
      </c>
      <c r="R947" s="78">
        <v>0</v>
      </c>
      <c r="S947" s="187">
        <v>15930</v>
      </c>
      <c r="T947" s="187">
        <v>15930</v>
      </c>
      <c r="U947" s="78">
        <v>7969</v>
      </c>
      <c r="V947" s="78">
        <v>3748</v>
      </c>
      <c r="W947" s="78">
        <v>2775</v>
      </c>
      <c r="X947" s="78">
        <v>5194</v>
      </c>
      <c r="Y947" s="78">
        <v>5674</v>
      </c>
      <c r="Z947" s="78">
        <v>480</v>
      </c>
      <c r="AA947" s="78">
        <v>0</v>
      </c>
      <c r="AB947" s="78">
        <v>972</v>
      </c>
      <c r="AC947" s="78">
        <v>972</v>
      </c>
      <c r="AD947" s="78">
        <v>0</v>
      </c>
      <c r="AE947" s="78">
        <v>51000</v>
      </c>
      <c r="AF947" s="78">
        <v>1509</v>
      </c>
      <c r="AG947" s="104">
        <v>0</v>
      </c>
      <c r="AH947" s="104">
        <v>0</v>
      </c>
      <c r="AI947" s="104">
        <v>0</v>
      </c>
      <c r="AJ947" s="104">
        <v>1509</v>
      </c>
      <c r="AK947" s="104">
        <v>0</v>
      </c>
      <c r="AL947" s="104">
        <v>0</v>
      </c>
      <c r="AM947" s="104">
        <f t="shared" si="14"/>
        <v>1509</v>
      </c>
      <c r="AN947" s="104">
        <v>0</v>
      </c>
      <c r="AO947" s="104">
        <v>0</v>
      </c>
      <c r="AP947" s="104">
        <v>15216</v>
      </c>
      <c r="AQ947" s="104">
        <v>0</v>
      </c>
      <c r="AR947" s="189">
        <v>15216</v>
      </c>
      <c r="AS947" s="189">
        <v>347338</v>
      </c>
      <c r="AT947" s="189">
        <v>84989</v>
      </c>
      <c r="AU947" s="189">
        <v>62223</v>
      </c>
    </row>
    <row r="948" spans="1:47" x14ac:dyDescent="0.2">
      <c r="A948" s="96" t="s">
        <v>2397</v>
      </c>
      <c r="B948" t="s">
        <v>2362</v>
      </c>
      <c r="C948" t="s">
        <v>2398</v>
      </c>
      <c r="D948" s="77">
        <v>21218</v>
      </c>
      <c r="E948" s="77">
        <v>0</v>
      </c>
      <c r="F948" s="77">
        <v>0</v>
      </c>
      <c r="G948" s="77">
        <v>95992</v>
      </c>
      <c r="H948" s="77">
        <v>95992</v>
      </c>
      <c r="I948" s="77">
        <v>0</v>
      </c>
      <c r="J948" s="77">
        <v>0</v>
      </c>
      <c r="K948" s="77">
        <v>0</v>
      </c>
      <c r="L948" s="77">
        <v>102510</v>
      </c>
      <c r="M948" s="77">
        <v>57330</v>
      </c>
      <c r="N948" s="77">
        <v>96800</v>
      </c>
      <c r="O948" s="77">
        <v>5710</v>
      </c>
      <c r="P948" s="77">
        <v>21800</v>
      </c>
      <c r="Q948" s="77">
        <v>16090</v>
      </c>
      <c r="R948" s="77">
        <v>0</v>
      </c>
      <c r="S948" s="188">
        <v>31050</v>
      </c>
      <c r="T948" s="188">
        <v>31050</v>
      </c>
      <c r="U948" s="77">
        <v>10800</v>
      </c>
      <c r="V948" s="77">
        <v>4728</v>
      </c>
      <c r="W948" s="77">
        <v>7961</v>
      </c>
      <c r="X948" s="77">
        <v>2839</v>
      </c>
      <c r="Y948" s="77">
        <v>4166</v>
      </c>
      <c r="Z948" s="77">
        <v>1327</v>
      </c>
      <c r="AA948" s="77">
        <v>0</v>
      </c>
      <c r="AB948" s="188">
        <v>1137</v>
      </c>
      <c r="AC948" s="188">
        <v>1137</v>
      </c>
      <c r="AD948" s="188">
        <v>0</v>
      </c>
      <c r="AE948" s="77">
        <v>73420</v>
      </c>
      <c r="AF948" s="77">
        <v>1989</v>
      </c>
      <c r="AG948" s="27">
        <v>0</v>
      </c>
      <c r="AH948" s="27">
        <v>0</v>
      </c>
      <c r="AI948" s="27">
        <v>0</v>
      </c>
      <c r="AJ948" s="27">
        <v>1989</v>
      </c>
      <c r="AK948" s="27">
        <v>0</v>
      </c>
      <c r="AL948" s="27">
        <v>0</v>
      </c>
      <c r="AM948" s="27">
        <f t="shared" si="14"/>
        <v>1989</v>
      </c>
      <c r="AN948" s="27">
        <v>0</v>
      </c>
      <c r="AO948" s="27">
        <v>0</v>
      </c>
      <c r="AP948" s="27">
        <v>16235</v>
      </c>
      <c r="AQ948" s="27">
        <v>0</v>
      </c>
      <c r="AR948" s="190">
        <v>16235</v>
      </c>
      <c r="AS948" s="190">
        <v>382382</v>
      </c>
      <c r="AT948" s="190">
        <v>116409</v>
      </c>
      <c r="AU948" s="190">
        <v>116409</v>
      </c>
    </row>
    <row r="949" spans="1:47" x14ac:dyDescent="0.2">
      <c r="A949" s="96" t="s">
        <v>2399</v>
      </c>
      <c r="B949" t="s">
        <v>2362</v>
      </c>
      <c r="C949" t="s">
        <v>2400</v>
      </c>
      <c r="D949" s="78">
        <v>21219</v>
      </c>
      <c r="E949" s="78">
        <v>0</v>
      </c>
      <c r="F949" s="82">
        <v>0</v>
      </c>
      <c r="G949" s="78">
        <v>159887</v>
      </c>
      <c r="H949" s="78">
        <v>78780</v>
      </c>
      <c r="I949" s="78">
        <v>81107</v>
      </c>
      <c r="J949" s="78">
        <v>81107</v>
      </c>
      <c r="K949" s="78">
        <v>0</v>
      </c>
      <c r="L949" s="78">
        <v>130280</v>
      </c>
      <c r="M949" s="78">
        <v>77640</v>
      </c>
      <c r="N949" s="78">
        <v>102900</v>
      </c>
      <c r="O949" s="78">
        <v>27380</v>
      </c>
      <c r="P949" s="78">
        <v>31000</v>
      </c>
      <c r="Q949" s="78">
        <v>3620</v>
      </c>
      <c r="R949" s="78">
        <v>0</v>
      </c>
      <c r="S949" s="187">
        <v>98580</v>
      </c>
      <c r="T949" s="187">
        <v>98580</v>
      </c>
      <c r="U949" s="78">
        <v>13434</v>
      </c>
      <c r="V949" s="78">
        <v>6375</v>
      </c>
      <c r="W949" s="78">
        <v>6975</v>
      </c>
      <c r="X949" s="78">
        <v>6459</v>
      </c>
      <c r="Y949" s="78">
        <v>6794</v>
      </c>
      <c r="Z949" s="78">
        <v>335</v>
      </c>
      <c r="AA949" s="78">
        <v>0</v>
      </c>
      <c r="AB949" s="187">
        <v>2544</v>
      </c>
      <c r="AC949" s="187">
        <v>7778</v>
      </c>
      <c r="AD949" s="187">
        <v>0</v>
      </c>
      <c r="AE949" s="78">
        <v>90560</v>
      </c>
      <c r="AF949" s="78">
        <v>2229</v>
      </c>
      <c r="AG949" s="104">
        <v>0</v>
      </c>
      <c r="AH949" s="104">
        <v>0</v>
      </c>
      <c r="AI949" s="104">
        <v>0</v>
      </c>
      <c r="AJ949" s="104">
        <v>2229</v>
      </c>
      <c r="AK949" s="104">
        <v>0</v>
      </c>
      <c r="AL949" s="104">
        <v>0</v>
      </c>
      <c r="AM949" s="104">
        <f t="shared" si="14"/>
        <v>2229</v>
      </c>
      <c r="AN949" s="104">
        <v>0</v>
      </c>
      <c r="AO949" s="104">
        <v>0</v>
      </c>
      <c r="AP949" s="104">
        <v>25968</v>
      </c>
      <c r="AQ949" s="104">
        <v>25968</v>
      </c>
      <c r="AR949" s="104">
        <v>0</v>
      </c>
      <c r="AS949" s="189">
        <v>594772</v>
      </c>
      <c r="AT949" s="189">
        <v>158027</v>
      </c>
      <c r="AU949" s="189">
        <v>158027</v>
      </c>
    </row>
    <row r="950" spans="1:47" x14ac:dyDescent="0.2">
      <c r="A950" s="96" t="s">
        <v>2401</v>
      </c>
      <c r="B950" t="s">
        <v>2362</v>
      </c>
      <c r="C950" t="s">
        <v>2402</v>
      </c>
      <c r="D950" s="77">
        <v>21220</v>
      </c>
      <c r="E950" s="77">
        <v>0</v>
      </c>
      <c r="F950" s="77">
        <v>0</v>
      </c>
      <c r="G950" s="77">
        <v>124293</v>
      </c>
      <c r="H950" s="77">
        <v>124293</v>
      </c>
      <c r="I950" s="77">
        <v>0</v>
      </c>
      <c r="J950" s="77">
        <v>0</v>
      </c>
      <c r="K950" s="77">
        <v>0</v>
      </c>
      <c r="L950" s="77">
        <v>108105</v>
      </c>
      <c r="M950" s="77">
        <v>66200</v>
      </c>
      <c r="N950" s="77">
        <v>108105</v>
      </c>
      <c r="O950" s="77">
        <v>0</v>
      </c>
      <c r="P950" s="77">
        <v>11530</v>
      </c>
      <c r="Q950" s="77">
        <v>11530</v>
      </c>
      <c r="R950" s="77">
        <v>0</v>
      </c>
      <c r="S950" s="188">
        <v>41575</v>
      </c>
      <c r="T950" s="188">
        <v>41575</v>
      </c>
      <c r="U950" s="77">
        <v>11115</v>
      </c>
      <c r="V950" s="77">
        <v>5478</v>
      </c>
      <c r="W950" s="77">
        <v>6599</v>
      </c>
      <c r="X950" s="77">
        <v>4516</v>
      </c>
      <c r="Y950" s="77">
        <v>5496</v>
      </c>
      <c r="Z950" s="77">
        <v>980</v>
      </c>
      <c r="AA950" s="77">
        <v>0</v>
      </c>
      <c r="AB950" s="188">
        <v>2321</v>
      </c>
      <c r="AC950" s="188">
        <v>2916</v>
      </c>
      <c r="AD950" s="188">
        <v>0</v>
      </c>
      <c r="AE950" s="77">
        <v>77730</v>
      </c>
      <c r="AF950" s="77">
        <v>1749</v>
      </c>
      <c r="AG950" s="27">
        <v>0</v>
      </c>
      <c r="AH950" s="27">
        <v>0</v>
      </c>
      <c r="AI950" s="27">
        <v>0</v>
      </c>
      <c r="AJ950" s="27">
        <v>1749</v>
      </c>
      <c r="AK950" s="27">
        <v>0</v>
      </c>
      <c r="AL950" s="27">
        <v>0</v>
      </c>
      <c r="AM950" s="27">
        <f t="shared" si="14"/>
        <v>1749</v>
      </c>
      <c r="AN950" s="27">
        <v>0</v>
      </c>
      <c r="AO950" s="27">
        <v>0</v>
      </c>
      <c r="AP950" s="27">
        <v>20182</v>
      </c>
      <c r="AQ950" s="27">
        <v>0</v>
      </c>
      <c r="AR950" s="190">
        <v>20182</v>
      </c>
      <c r="AS950" s="190">
        <v>464832</v>
      </c>
      <c r="AT950" s="190">
        <v>118693</v>
      </c>
      <c r="AU950" s="190">
        <v>118693</v>
      </c>
    </row>
    <row r="951" spans="1:47" x14ac:dyDescent="0.2">
      <c r="A951" s="96" t="s">
        <v>2403</v>
      </c>
      <c r="B951" t="s">
        <v>2362</v>
      </c>
      <c r="C951" t="s">
        <v>2404</v>
      </c>
      <c r="D951" s="78">
        <v>21221</v>
      </c>
      <c r="E951" s="78">
        <v>0</v>
      </c>
      <c r="F951" s="82">
        <v>0</v>
      </c>
      <c r="G951" s="78">
        <v>103834</v>
      </c>
      <c r="H951" s="78">
        <v>103834</v>
      </c>
      <c r="I951" s="78">
        <v>0</v>
      </c>
      <c r="J951" s="78">
        <v>0</v>
      </c>
      <c r="K951" s="78">
        <v>0</v>
      </c>
      <c r="L951" s="78">
        <v>103935</v>
      </c>
      <c r="M951" s="78">
        <v>58910</v>
      </c>
      <c r="N951" s="78">
        <v>84100</v>
      </c>
      <c r="O951" s="78">
        <v>19835</v>
      </c>
      <c r="P951" s="78">
        <v>28665</v>
      </c>
      <c r="Q951" s="78">
        <v>8830</v>
      </c>
      <c r="R951" s="78">
        <v>0</v>
      </c>
      <c r="S951" s="187">
        <v>47815</v>
      </c>
      <c r="T951" s="187">
        <v>47815</v>
      </c>
      <c r="U951" s="78">
        <v>10897</v>
      </c>
      <c r="V951" s="78">
        <v>4843</v>
      </c>
      <c r="W951" s="78">
        <v>7928</v>
      </c>
      <c r="X951" s="78">
        <v>2969</v>
      </c>
      <c r="Y951" s="78">
        <v>3731</v>
      </c>
      <c r="Z951" s="78">
        <v>762</v>
      </c>
      <c r="AA951" s="78">
        <v>0</v>
      </c>
      <c r="AB951" s="187">
        <v>3071</v>
      </c>
      <c r="AC951" s="187">
        <v>3071</v>
      </c>
      <c r="AD951" s="187">
        <v>0</v>
      </c>
      <c r="AE951" s="78">
        <v>69810</v>
      </c>
      <c r="AF951" s="78">
        <v>1749</v>
      </c>
      <c r="AG951" s="104">
        <v>0</v>
      </c>
      <c r="AH951" s="104">
        <v>0</v>
      </c>
      <c r="AI951" s="104">
        <v>0</v>
      </c>
      <c r="AJ951" s="104">
        <v>1749</v>
      </c>
      <c r="AK951" s="104">
        <v>0</v>
      </c>
      <c r="AL951" s="104">
        <v>0</v>
      </c>
      <c r="AM951" s="104">
        <f t="shared" si="14"/>
        <v>1749</v>
      </c>
      <c r="AN951" s="104">
        <v>0</v>
      </c>
      <c r="AO951" s="104">
        <v>0</v>
      </c>
      <c r="AP951" s="104">
        <v>17533</v>
      </c>
      <c r="AQ951" s="104">
        <v>17533</v>
      </c>
      <c r="AR951" s="104">
        <v>0</v>
      </c>
      <c r="AS951" s="189">
        <v>410666</v>
      </c>
      <c r="AT951" s="189">
        <v>119874</v>
      </c>
      <c r="AU951" s="189">
        <v>119874</v>
      </c>
    </row>
    <row r="952" spans="1:47" x14ac:dyDescent="0.2">
      <c r="A952" s="96" t="s">
        <v>2405</v>
      </c>
      <c r="B952" t="s">
        <v>2362</v>
      </c>
      <c r="C952" t="s">
        <v>2406</v>
      </c>
      <c r="D952" s="77">
        <v>21302</v>
      </c>
      <c r="E952" s="77">
        <v>0</v>
      </c>
      <c r="F952" s="77">
        <v>0</v>
      </c>
      <c r="G952" s="77">
        <v>55697</v>
      </c>
      <c r="H952" s="77">
        <v>0</v>
      </c>
      <c r="I952" s="77">
        <v>55697</v>
      </c>
      <c r="J952" s="77">
        <v>55697</v>
      </c>
      <c r="K952" s="77">
        <v>0</v>
      </c>
      <c r="L952" s="77">
        <v>88480</v>
      </c>
      <c r="M952" s="77">
        <v>50630</v>
      </c>
      <c r="N952" s="77">
        <v>83000</v>
      </c>
      <c r="O952" s="77">
        <v>5480</v>
      </c>
      <c r="P952" s="77">
        <v>14010</v>
      </c>
      <c r="Q952" s="77">
        <v>8530</v>
      </c>
      <c r="R952" s="77">
        <v>0</v>
      </c>
      <c r="S952" s="188">
        <v>35040</v>
      </c>
      <c r="T952" s="188">
        <v>35040</v>
      </c>
      <c r="U952" s="77">
        <v>9288</v>
      </c>
      <c r="V952" s="77">
        <v>4161</v>
      </c>
      <c r="W952" s="77">
        <v>9288</v>
      </c>
      <c r="X952" s="77">
        <v>0</v>
      </c>
      <c r="Y952" s="77">
        <v>729</v>
      </c>
      <c r="Z952" s="77">
        <v>729</v>
      </c>
      <c r="AA952" s="77">
        <v>0</v>
      </c>
      <c r="AB952" s="188">
        <v>1999</v>
      </c>
      <c r="AC952" s="188">
        <v>1999</v>
      </c>
      <c r="AD952" s="188">
        <v>0</v>
      </c>
      <c r="AE952" s="77">
        <v>62330</v>
      </c>
      <c r="AF952" s="77">
        <v>1509</v>
      </c>
      <c r="AG952" s="27">
        <v>0</v>
      </c>
      <c r="AH952" s="27">
        <v>0</v>
      </c>
      <c r="AI952" s="27">
        <v>0</v>
      </c>
      <c r="AJ952" s="27">
        <v>1509</v>
      </c>
      <c r="AK952" s="27">
        <v>0</v>
      </c>
      <c r="AL952" s="27">
        <v>0</v>
      </c>
      <c r="AM952" s="27">
        <f t="shared" si="14"/>
        <v>1509</v>
      </c>
      <c r="AN952" s="27">
        <v>0</v>
      </c>
      <c r="AO952" s="27">
        <v>0</v>
      </c>
      <c r="AP952" s="27">
        <v>9437</v>
      </c>
      <c r="AQ952" s="27">
        <v>0</v>
      </c>
      <c r="AR952" s="190">
        <v>9437</v>
      </c>
      <c r="AS952" s="190">
        <v>233407</v>
      </c>
      <c r="AT952" s="190">
        <v>89147</v>
      </c>
      <c r="AU952" s="190">
        <v>89147</v>
      </c>
    </row>
    <row r="953" spans="1:47" x14ac:dyDescent="0.2">
      <c r="A953" s="96" t="s">
        <v>2407</v>
      </c>
      <c r="B953" t="s">
        <v>2362</v>
      </c>
      <c r="C953" t="s">
        <v>2408</v>
      </c>
      <c r="D953" s="78">
        <v>21303</v>
      </c>
      <c r="E953" s="78">
        <v>0</v>
      </c>
      <c r="F953" s="82">
        <v>0</v>
      </c>
      <c r="G953" s="78">
        <v>55053</v>
      </c>
      <c r="H953" s="78">
        <v>43253</v>
      </c>
      <c r="I953" s="78">
        <v>11800</v>
      </c>
      <c r="J953" s="78">
        <v>11800</v>
      </c>
      <c r="K953" s="78">
        <v>0</v>
      </c>
      <c r="L953" s="78">
        <v>77455</v>
      </c>
      <c r="M953" s="78">
        <v>46800</v>
      </c>
      <c r="N953" s="78">
        <v>17000</v>
      </c>
      <c r="O953" s="78">
        <v>60455</v>
      </c>
      <c r="P953" s="78">
        <v>62125</v>
      </c>
      <c r="Q953" s="78">
        <v>1670</v>
      </c>
      <c r="R953" s="78">
        <v>0</v>
      </c>
      <c r="S953" s="187">
        <v>42555</v>
      </c>
      <c r="T953" s="187">
        <v>42555</v>
      </c>
      <c r="U953" s="78">
        <v>8003</v>
      </c>
      <c r="V953" s="78">
        <v>3878</v>
      </c>
      <c r="W953" s="78">
        <v>0</v>
      </c>
      <c r="X953" s="78">
        <v>8003</v>
      </c>
      <c r="Y953" s="78">
        <v>8146</v>
      </c>
      <c r="Z953" s="78">
        <v>143</v>
      </c>
      <c r="AA953" s="78">
        <v>0</v>
      </c>
      <c r="AB953" s="78">
        <v>0</v>
      </c>
      <c r="AC953" s="187">
        <v>3464</v>
      </c>
      <c r="AD953" s="187">
        <v>0</v>
      </c>
      <c r="AE953" s="78">
        <v>53540</v>
      </c>
      <c r="AF953" s="78">
        <v>1269</v>
      </c>
      <c r="AG953" s="104">
        <v>0</v>
      </c>
      <c r="AH953" s="104">
        <v>0</v>
      </c>
      <c r="AI953" s="104">
        <v>0</v>
      </c>
      <c r="AJ953" s="104">
        <v>1269</v>
      </c>
      <c r="AK953" s="104">
        <v>0</v>
      </c>
      <c r="AL953" s="104">
        <v>0</v>
      </c>
      <c r="AM953" s="104">
        <f t="shared" si="14"/>
        <v>1269</v>
      </c>
      <c r="AN953" s="104">
        <v>0</v>
      </c>
      <c r="AO953" s="104">
        <v>0</v>
      </c>
      <c r="AP953" s="104">
        <v>9320</v>
      </c>
      <c r="AQ953" s="104">
        <v>0</v>
      </c>
      <c r="AR953" s="189">
        <v>9320</v>
      </c>
      <c r="AS953" s="189">
        <v>225019</v>
      </c>
      <c r="AT953" s="189">
        <v>79804</v>
      </c>
      <c r="AU953" s="189">
        <v>79804</v>
      </c>
    </row>
    <row r="954" spans="1:47" x14ac:dyDescent="0.2">
      <c r="A954" s="96" t="s">
        <v>2409</v>
      </c>
      <c r="B954" t="s">
        <v>2362</v>
      </c>
      <c r="C954" t="s">
        <v>2410</v>
      </c>
      <c r="D954" s="77">
        <v>21341</v>
      </c>
      <c r="E954" s="77">
        <v>0</v>
      </c>
      <c r="F954" s="77">
        <v>0</v>
      </c>
      <c r="G954" s="77">
        <v>71016</v>
      </c>
      <c r="H954" s="77">
        <v>0</v>
      </c>
      <c r="I954" s="77">
        <v>71016</v>
      </c>
      <c r="J954" s="77">
        <v>71016</v>
      </c>
      <c r="K954" s="77">
        <v>0</v>
      </c>
      <c r="L954" s="77">
        <v>87200</v>
      </c>
      <c r="M954" s="77">
        <v>50440</v>
      </c>
      <c r="N954" s="77">
        <v>87200</v>
      </c>
      <c r="O954" s="77">
        <v>0</v>
      </c>
      <c r="P954" s="77">
        <v>9450</v>
      </c>
      <c r="Q954" s="77">
        <v>9450</v>
      </c>
      <c r="R954" s="77">
        <v>0</v>
      </c>
      <c r="S954" s="188">
        <v>38630</v>
      </c>
      <c r="T954" s="188">
        <v>38630</v>
      </c>
      <c r="U954" s="77">
        <v>9113</v>
      </c>
      <c r="V954" s="77">
        <v>4175</v>
      </c>
      <c r="W954" s="77">
        <v>9113</v>
      </c>
      <c r="X954" s="77">
        <v>0</v>
      </c>
      <c r="Y954" s="77">
        <v>621</v>
      </c>
      <c r="Z954" s="77">
        <v>791</v>
      </c>
      <c r="AA954" s="77">
        <v>0</v>
      </c>
      <c r="AB954" s="77">
        <v>628</v>
      </c>
      <c r="AC954" s="77">
        <v>696</v>
      </c>
      <c r="AD954" s="77">
        <v>0</v>
      </c>
      <c r="AE954" s="77">
        <v>60210</v>
      </c>
      <c r="AF954" s="77">
        <v>1509</v>
      </c>
      <c r="AG954" s="27">
        <v>0</v>
      </c>
      <c r="AH954" s="27">
        <v>0</v>
      </c>
      <c r="AI954" s="27">
        <v>0</v>
      </c>
      <c r="AJ954" s="27">
        <v>1509</v>
      </c>
      <c r="AK954" s="27">
        <v>0</v>
      </c>
      <c r="AL954" s="27">
        <v>0</v>
      </c>
      <c r="AM954" s="27">
        <f t="shared" si="14"/>
        <v>1509</v>
      </c>
      <c r="AN954" s="27">
        <v>0</v>
      </c>
      <c r="AO954" s="27">
        <v>0</v>
      </c>
      <c r="AP954" s="27">
        <v>11995</v>
      </c>
      <c r="AQ954" s="27">
        <v>0</v>
      </c>
      <c r="AR954" s="190">
        <v>11995</v>
      </c>
      <c r="AS954" s="190">
        <v>285712</v>
      </c>
      <c r="AT954" s="190">
        <v>97136</v>
      </c>
      <c r="AU954" s="190">
        <v>80324</v>
      </c>
    </row>
    <row r="955" spans="1:47" x14ac:dyDescent="0.2">
      <c r="A955" s="96" t="s">
        <v>2411</v>
      </c>
      <c r="B955" t="s">
        <v>2362</v>
      </c>
      <c r="C955" t="s">
        <v>2412</v>
      </c>
      <c r="D955" s="78">
        <v>21361</v>
      </c>
      <c r="E955" s="78">
        <v>0</v>
      </c>
      <c r="F955" s="82">
        <v>0</v>
      </c>
      <c r="G955" s="78">
        <v>63008</v>
      </c>
      <c r="H955" s="78">
        <v>0</v>
      </c>
      <c r="I955" s="78">
        <v>63008</v>
      </c>
      <c r="J955" s="78">
        <v>63008</v>
      </c>
      <c r="K955" s="78">
        <v>0</v>
      </c>
      <c r="L955" s="78">
        <v>86220</v>
      </c>
      <c r="M955" s="78">
        <v>49530</v>
      </c>
      <c r="N955" s="78">
        <v>67800</v>
      </c>
      <c r="O955" s="78">
        <v>18420</v>
      </c>
      <c r="P955" s="78">
        <v>29380</v>
      </c>
      <c r="Q955" s="78">
        <v>10960</v>
      </c>
      <c r="R955" s="78">
        <v>0</v>
      </c>
      <c r="S955" s="187">
        <v>7450</v>
      </c>
      <c r="T955" s="187">
        <v>7450</v>
      </c>
      <c r="U955" s="78">
        <v>9016</v>
      </c>
      <c r="V955" s="78">
        <v>4078</v>
      </c>
      <c r="W955" s="78">
        <v>4757</v>
      </c>
      <c r="X955" s="78">
        <v>4259</v>
      </c>
      <c r="Y955" s="78">
        <v>5182</v>
      </c>
      <c r="Z955" s="78">
        <v>923</v>
      </c>
      <c r="AA955" s="78">
        <v>0</v>
      </c>
      <c r="AB955" s="78">
        <v>0</v>
      </c>
      <c r="AC955" s="78">
        <v>0</v>
      </c>
      <c r="AD955" s="78">
        <v>0</v>
      </c>
      <c r="AE955" s="78">
        <v>60490</v>
      </c>
      <c r="AF955" s="78">
        <v>1509</v>
      </c>
      <c r="AG955" s="104">
        <v>0</v>
      </c>
      <c r="AH955" s="104">
        <v>0</v>
      </c>
      <c r="AI955" s="104">
        <v>0</v>
      </c>
      <c r="AJ955" s="104">
        <v>1509</v>
      </c>
      <c r="AK955" s="104">
        <v>0</v>
      </c>
      <c r="AL955" s="104">
        <v>0</v>
      </c>
      <c r="AM955" s="104">
        <f t="shared" si="14"/>
        <v>1509</v>
      </c>
      <c r="AN955" s="104">
        <v>0</v>
      </c>
      <c r="AO955" s="104">
        <v>0</v>
      </c>
      <c r="AP955" s="104">
        <v>10677</v>
      </c>
      <c r="AQ955" s="104">
        <v>10677</v>
      </c>
      <c r="AR955" s="104">
        <v>0</v>
      </c>
      <c r="AS955" s="189">
        <v>260430</v>
      </c>
      <c r="AT955" s="189">
        <v>94807</v>
      </c>
      <c r="AU955" s="189">
        <v>94807</v>
      </c>
    </row>
    <row r="956" spans="1:47" x14ac:dyDescent="0.2">
      <c r="A956" s="96" t="s">
        <v>2413</v>
      </c>
      <c r="B956" t="s">
        <v>2362</v>
      </c>
      <c r="C956" t="s">
        <v>2414</v>
      </c>
      <c r="D956" s="77">
        <v>21362</v>
      </c>
      <c r="E956" s="77">
        <v>0</v>
      </c>
      <c r="F956" s="77">
        <v>0</v>
      </c>
      <c r="G956" s="77">
        <v>26851</v>
      </c>
      <c r="H956" s="77">
        <v>0</v>
      </c>
      <c r="I956" s="77">
        <v>26851</v>
      </c>
      <c r="J956" s="77">
        <v>10300</v>
      </c>
      <c r="K956" s="188">
        <v>16551</v>
      </c>
      <c r="L956" s="77">
        <v>23965</v>
      </c>
      <c r="M956" s="77">
        <v>15130</v>
      </c>
      <c r="N956" s="77">
        <v>22000</v>
      </c>
      <c r="O956" s="77">
        <v>1965</v>
      </c>
      <c r="P956" s="77">
        <v>4925</v>
      </c>
      <c r="Q956" s="77">
        <v>2960</v>
      </c>
      <c r="R956" s="77">
        <v>0</v>
      </c>
      <c r="S956" s="188">
        <v>12705</v>
      </c>
      <c r="T956" s="188">
        <v>12705</v>
      </c>
      <c r="U956" s="77">
        <v>2430</v>
      </c>
      <c r="V956" s="77">
        <v>1248</v>
      </c>
      <c r="W956" s="77">
        <v>2208</v>
      </c>
      <c r="X956" s="77">
        <v>222</v>
      </c>
      <c r="Y956" s="77">
        <v>467</v>
      </c>
      <c r="Z956" s="77">
        <v>245</v>
      </c>
      <c r="AA956" s="77">
        <v>0</v>
      </c>
      <c r="AB956" s="77">
        <v>984</v>
      </c>
      <c r="AC956" s="77">
        <v>984</v>
      </c>
      <c r="AD956" s="77">
        <v>0</v>
      </c>
      <c r="AE956" s="77">
        <v>18090</v>
      </c>
      <c r="AF956" s="77">
        <v>1029</v>
      </c>
      <c r="AG956" s="27">
        <v>0</v>
      </c>
      <c r="AH956" s="27">
        <v>0</v>
      </c>
      <c r="AI956" s="27">
        <v>0</v>
      </c>
      <c r="AJ956" s="27">
        <v>1029</v>
      </c>
      <c r="AK956" s="27">
        <v>0</v>
      </c>
      <c r="AL956" s="27">
        <v>0</v>
      </c>
      <c r="AM956" s="27">
        <f t="shared" si="14"/>
        <v>1029</v>
      </c>
      <c r="AN956" s="27">
        <v>0</v>
      </c>
      <c r="AO956" s="27">
        <v>0</v>
      </c>
      <c r="AP956" s="27">
        <v>4518</v>
      </c>
      <c r="AQ956" s="27">
        <v>0</v>
      </c>
      <c r="AR956" s="190">
        <v>4518</v>
      </c>
      <c r="AS956" s="190">
        <v>100291</v>
      </c>
      <c r="AT956" s="190">
        <v>22029</v>
      </c>
      <c r="AU956" s="190">
        <v>22029</v>
      </c>
    </row>
    <row r="957" spans="1:47" x14ac:dyDescent="0.2">
      <c r="A957" s="96" t="s">
        <v>2415</v>
      </c>
      <c r="B957" t="s">
        <v>2362</v>
      </c>
      <c r="C957" t="s">
        <v>2416</v>
      </c>
      <c r="D957" s="78">
        <v>21381</v>
      </c>
      <c r="E957" s="78">
        <v>0</v>
      </c>
      <c r="F957" s="82">
        <v>0</v>
      </c>
      <c r="G957" s="78">
        <v>48934</v>
      </c>
      <c r="H957" s="78">
        <v>48934</v>
      </c>
      <c r="I957" s="78">
        <v>0</v>
      </c>
      <c r="J957" s="78">
        <v>0</v>
      </c>
      <c r="K957" s="78">
        <v>0</v>
      </c>
      <c r="L957" s="78">
        <v>58265</v>
      </c>
      <c r="M957" s="78">
        <v>32510</v>
      </c>
      <c r="N957" s="78">
        <v>58265</v>
      </c>
      <c r="O957" s="78">
        <v>0</v>
      </c>
      <c r="P957" s="78">
        <v>6000</v>
      </c>
      <c r="Q957" s="78">
        <v>6000</v>
      </c>
      <c r="R957" s="78">
        <v>0</v>
      </c>
      <c r="S957" s="187">
        <v>30105</v>
      </c>
      <c r="T957" s="187">
        <v>30105</v>
      </c>
      <c r="U957" s="78">
        <v>6163</v>
      </c>
      <c r="V957" s="78">
        <v>2698</v>
      </c>
      <c r="W957" s="78">
        <v>6163</v>
      </c>
      <c r="X957" s="78">
        <v>0</v>
      </c>
      <c r="Y957" s="78">
        <v>500</v>
      </c>
      <c r="Z957" s="78">
        <v>500</v>
      </c>
      <c r="AA957" s="78">
        <v>0</v>
      </c>
      <c r="AB957" s="187">
        <v>2273</v>
      </c>
      <c r="AC957" s="187">
        <v>2273</v>
      </c>
      <c r="AD957" s="187">
        <v>0</v>
      </c>
      <c r="AE957" s="78">
        <v>39130</v>
      </c>
      <c r="AF957" s="78">
        <v>1269</v>
      </c>
      <c r="AG957" s="104">
        <v>0</v>
      </c>
      <c r="AH957" s="104">
        <v>0</v>
      </c>
      <c r="AI957" s="104">
        <v>0</v>
      </c>
      <c r="AJ957" s="104">
        <v>1269</v>
      </c>
      <c r="AK957" s="104">
        <v>0</v>
      </c>
      <c r="AL957" s="104">
        <v>0</v>
      </c>
      <c r="AM957" s="104">
        <f t="shared" si="14"/>
        <v>1269</v>
      </c>
      <c r="AN957" s="104">
        <v>0</v>
      </c>
      <c r="AO957" s="104">
        <v>0</v>
      </c>
      <c r="AP957" s="104">
        <v>8290</v>
      </c>
      <c r="AQ957" s="104">
        <v>0</v>
      </c>
      <c r="AR957" s="189">
        <v>8290</v>
      </c>
      <c r="AS957" s="189">
        <v>199339</v>
      </c>
      <c r="AT957" s="189">
        <v>67231</v>
      </c>
      <c r="AU957" s="189">
        <v>67231</v>
      </c>
    </row>
    <row r="958" spans="1:47" x14ac:dyDescent="0.2">
      <c r="A958" s="96" t="s">
        <v>2417</v>
      </c>
      <c r="B958" t="s">
        <v>2362</v>
      </c>
      <c r="C958" t="s">
        <v>2418</v>
      </c>
      <c r="D958" s="77">
        <v>21382</v>
      </c>
      <c r="E958" s="77">
        <v>0</v>
      </c>
      <c r="F958" s="77">
        <v>0</v>
      </c>
      <c r="G958" s="77">
        <v>27811</v>
      </c>
      <c r="H958" s="77">
        <v>0</v>
      </c>
      <c r="I958" s="77">
        <v>27811</v>
      </c>
      <c r="J958" s="77">
        <v>27811</v>
      </c>
      <c r="K958" s="77">
        <v>0</v>
      </c>
      <c r="L958" s="77">
        <v>25175</v>
      </c>
      <c r="M958" s="77">
        <v>11810</v>
      </c>
      <c r="N958" s="77">
        <v>23900</v>
      </c>
      <c r="O958" s="77">
        <v>1275</v>
      </c>
      <c r="P958" s="77">
        <v>3495</v>
      </c>
      <c r="Q958" s="77">
        <v>2220</v>
      </c>
      <c r="R958" s="77">
        <v>0</v>
      </c>
      <c r="S958" s="188">
        <v>8135</v>
      </c>
      <c r="T958" s="188">
        <v>8135</v>
      </c>
      <c r="U958" s="77">
        <v>2775</v>
      </c>
      <c r="V958" s="77">
        <v>978</v>
      </c>
      <c r="W958" s="77">
        <v>2340</v>
      </c>
      <c r="X958" s="77">
        <v>435</v>
      </c>
      <c r="Y958" s="77">
        <v>623</v>
      </c>
      <c r="Z958" s="77">
        <v>188</v>
      </c>
      <c r="AA958" s="77">
        <v>0</v>
      </c>
      <c r="AB958" s="77">
        <v>505</v>
      </c>
      <c r="AC958" s="77">
        <v>505</v>
      </c>
      <c r="AD958" s="77">
        <v>0</v>
      </c>
      <c r="AE958" s="77">
        <v>14330</v>
      </c>
      <c r="AF958" s="77">
        <v>1029</v>
      </c>
      <c r="AG958" s="27">
        <v>0</v>
      </c>
      <c r="AH958" s="27">
        <v>0</v>
      </c>
      <c r="AI958" s="27">
        <v>0</v>
      </c>
      <c r="AJ958" s="27">
        <v>1029</v>
      </c>
      <c r="AK958" s="27">
        <v>0</v>
      </c>
      <c r="AL958" s="27">
        <v>0</v>
      </c>
      <c r="AM958" s="27">
        <f t="shared" si="14"/>
        <v>1029</v>
      </c>
      <c r="AN958" s="27">
        <v>0</v>
      </c>
      <c r="AO958" s="27">
        <v>0</v>
      </c>
      <c r="AP958" s="27">
        <v>4677</v>
      </c>
      <c r="AQ958" s="27">
        <v>4677</v>
      </c>
      <c r="AR958" s="27">
        <v>0</v>
      </c>
      <c r="AS958" s="190">
        <v>107172</v>
      </c>
      <c r="AT958" s="190">
        <v>31119</v>
      </c>
      <c r="AU958" s="190">
        <v>31119</v>
      </c>
    </row>
    <row r="959" spans="1:47" x14ac:dyDescent="0.2">
      <c r="A959" s="96" t="s">
        <v>2419</v>
      </c>
      <c r="B959" t="s">
        <v>2362</v>
      </c>
      <c r="C959" t="s">
        <v>2420</v>
      </c>
      <c r="D959" s="78">
        <v>21383</v>
      </c>
      <c r="E959" s="78">
        <v>0</v>
      </c>
      <c r="F959" s="82">
        <v>0</v>
      </c>
      <c r="G959" s="78">
        <v>37618</v>
      </c>
      <c r="H959" s="78">
        <v>0</v>
      </c>
      <c r="I959" s="78">
        <v>37618</v>
      </c>
      <c r="J959" s="78">
        <v>37618</v>
      </c>
      <c r="K959" s="78">
        <v>0</v>
      </c>
      <c r="L959" s="78">
        <v>45280</v>
      </c>
      <c r="M959" s="78">
        <v>25240</v>
      </c>
      <c r="N959" s="78">
        <v>40400</v>
      </c>
      <c r="O959" s="78">
        <v>4880</v>
      </c>
      <c r="P959" s="78">
        <v>8840</v>
      </c>
      <c r="Q959" s="78">
        <v>3960</v>
      </c>
      <c r="R959" s="78">
        <v>0</v>
      </c>
      <c r="S959" s="187">
        <v>26890</v>
      </c>
      <c r="T959" s="187">
        <v>26890</v>
      </c>
      <c r="U959" s="78">
        <v>4775</v>
      </c>
      <c r="V959" s="78">
        <v>2075</v>
      </c>
      <c r="W959" s="78">
        <v>4775</v>
      </c>
      <c r="X959" s="78">
        <v>0</v>
      </c>
      <c r="Y959" s="78">
        <v>0</v>
      </c>
      <c r="Z959" s="78">
        <v>358</v>
      </c>
      <c r="AA959" s="78">
        <v>0</v>
      </c>
      <c r="AB959" s="187">
        <v>2229</v>
      </c>
      <c r="AC959" s="187">
        <v>1871</v>
      </c>
      <c r="AD959" s="187">
        <v>0</v>
      </c>
      <c r="AE959" s="78">
        <v>30340</v>
      </c>
      <c r="AF959" s="78">
        <v>1269</v>
      </c>
      <c r="AG959" s="104">
        <v>0</v>
      </c>
      <c r="AH959" s="104">
        <v>0</v>
      </c>
      <c r="AI959" s="104">
        <v>0</v>
      </c>
      <c r="AJ959" s="104">
        <v>1269</v>
      </c>
      <c r="AK959" s="104">
        <v>0</v>
      </c>
      <c r="AL959" s="104">
        <v>0</v>
      </c>
      <c r="AM959" s="104">
        <f t="shared" si="14"/>
        <v>1269</v>
      </c>
      <c r="AN959" s="104">
        <v>0</v>
      </c>
      <c r="AO959" s="104">
        <v>0</v>
      </c>
      <c r="AP959" s="104">
        <v>6380</v>
      </c>
      <c r="AQ959" s="104">
        <v>6380</v>
      </c>
      <c r="AR959" s="104">
        <v>0</v>
      </c>
      <c r="AS959" s="189">
        <v>149454</v>
      </c>
      <c r="AT959" s="189">
        <v>49737</v>
      </c>
      <c r="AU959" s="189">
        <v>49737</v>
      </c>
    </row>
    <row r="960" spans="1:47" x14ac:dyDescent="0.2">
      <c r="A960" s="96" t="s">
        <v>2421</v>
      </c>
      <c r="B960" t="s">
        <v>2362</v>
      </c>
      <c r="C960" t="s">
        <v>2422</v>
      </c>
      <c r="D960" s="77">
        <v>21401</v>
      </c>
      <c r="E960" s="77">
        <v>0</v>
      </c>
      <c r="F960" s="77">
        <v>0</v>
      </c>
      <c r="G960" s="77">
        <v>63867</v>
      </c>
      <c r="H960" s="77">
        <v>0</v>
      </c>
      <c r="I960" s="77">
        <v>63867</v>
      </c>
      <c r="J960" s="77">
        <v>63867</v>
      </c>
      <c r="K960" s="77">
        <v>0</v>
      </c>
      <c r="L960" s="77">
        <v>71910</v>
      </c>
      <c r="M960" s="77">
        <v>46070</v>
      </c>
      <c r="N960" s="77">
        <v>68800</v>
      </c>
      <c r="O960" s="77">
        <v>3110</v>
      </c>
      <c r="P960" s="77">
        <v>12450</v>
      </c>
      <c r="Q960" s="77">
        <v>9340</v>
      </c>
      <c r="R960" s="77">
        <v>0</v>
      </c>
      <c r="S960" s="188">
        <v>27590</v>
      </c>
      <c r="T960" s="188">
        <v>27590</v>
      </c>
      <c r="U960" s="77">
        <v>7264</v>
      </c>
      <c r="V960" s="77">
        <v>3808</v>
      </c>
      <c r="W960" s="77">
        <v>5700</v>
      </c>
      <c r="X960" s="77">
        <v>1564</v>
      </c>
      <c r="Y960" s="77">
        <v>2337</v>
      </c>
      <c r="Z960" s="77">
        <v>773</v>
      </c>
      <c r="AA960" s="77">
        <v>0</v>
      </c>
      <c r="AB960" s="77">
        <v>0</v>
      </c>
      <c r="AC960" s="188">
        <v>1798</v>
      </c>
      <c r="AD960" s="188">
        <v>0</v>
      </c>
      <c r="AE960" s="77">
        <v>55850</v>
      </c>
      <c r="AF960" s="77">
        <v>1509</v>
      </c>
      <c r="AG960" s="27">
        <v>0</v>
      </c>
      <c r="AH960" s="27">
        <v>0</v>
      </c>
      <c r="AI960" s="27">
        <v>0</v>
      </c>
      <c r="AJ960" s="27">
        <v>1509</v>
      </c>
      <c r="AK960" s="27">
        <v>0</v>
      </c>
      <c r="AL960" s="27">
        <v>0</v>
      </c>
      <c r="AM960" s="27">
        <f t="shared" si="14"/>
        <v>1509</v>
      </c>
      <c r="AN960" s="27">
        <v>0</v>
      </c>
      <c r="AO960" s="27">
        <v>0</v>
      </c>
      <c r="AP960" s="27">
        <v>10783</v>
      </c>
      <c r="AQ960" s="27">
        <v>10783</v>
      </c>
      <c r="AR960" s="27">
        <v>0</v>
      </c>
      <c r="AS960" s="190">
        <v>248599</v>
      </c>
      <c r="AT960" s="190">
        <v>65829</v>
      </c>
      <c r="AU960" s="190">
        <v>65829</v>
      </c>
    </row>
    <row r="961" spans="1:47" x14ac:dyDescent="0.2">
      <c r="A961" s="96" t="s">
        <v>2423</v>
      </c>
      <c r="B961" t="s">
        <v>2362</v>
      </c>
      <c r="C961" t="s">
        <v>2424</v>
      </c>
      <c r="D961" s="78">
        <v>21403</v>
      </c>
      <c r="E961" s="78">
        <v>0</v>
      </c>
      <c r="F961" s="82">
        <v>0</v>
      </c>
      <c r="G961" s="78">
        <v>60124</v>
      </c>
      <c r="H961" s="78">
        <v>50124</v>
      </c>
      <c r="I961" s="78">
        <v>10000</v>
      </c>
      <c r="J961" s="78">
        <v>10000</v>
      </c>
      <c r="K961" s="78">
        <v>0</v>
      </c>
      <c r="L961" s="78">
        <v>65170</v>
      </c>
      <c r="M961" s="78">
        <v>34780</v>
      </c>
      <c r="N961" s="78">
        <v>62800</v>
      </c>
      <c r="O961" s="78">
        <v>2370</v>
      </c>
      <c r="P961" s="78">
        <v>13010</v>
      </c>
      <c r="Q961" s="78">
        <v>10640</v>
      </c>
      <c r="R961" s="78">
        <v>0</v>
      </c>
      <c r="S961" s="187">
        <v>33930</v>
      </c>
      <c r="T961" s="187">
        <v>33930</v>
      </c>
      <c r="U961" s="78">
        <v>6929</v>
      </c>
      <c r="V961" s="78">
        <v>2843</v>
      </c>
      <c r="W961" s="78">
        <v>3498</v>
      </c>
      <c r="X961" s="78">
        <v>3431</v>
      </c>
      <c r="Y961" s="78">
        <v>0</v>
      </c>
      <c r="Z961" s="78">
        <v>912</v>
      </c>
      <c r="AA961" s="78">
        <v>0</v>
      </c>
      <c r="AB961" s="187">
        <v>6382</v>
      </c>
      <c r="AC961" s="187">
        <v>2039</v>
      </c>
      <c r="AD961" s="187">
        <v>0</v>
      </c>
      <c r="AE961" s="78">
        <v>45660</v>
      </c>
      <c r="AF961" s="78">
        <v>1269</v>
      </c>
      <c r="AG961" s="104">
        <v>0</v>
      </c>
      <c r="AH961" s="104">
        <v>0</v>
      </c>
      <c r="AI961" s="104">
        <v>0</v>
      </c>
      <c r="AJ961" s="104">
        <v>1269</v>
      </c>
      <c r="AK961" s="104">
        <v>0</v>
      </c>
      <c r="AL961" s="104">
        <v>0</v>
      </c>
      <c r="AM961" s="104">
        <f t="shared" si="14"/>
        <v>1269</v>
      </c>
      <c r="AN961" s="104">
        <v>0</v>
      </c>
      <c r="AO961" s="104">
        <v>0</v>
      </c>
      <c r="AP961" s="104">
        <v>10162</v>
      </c>
      <c r="AQ961" s="104">
        <v>10162</v>
      </c>
      <c r="AR961" s="104">
        <v>0</v>
      </c>
      <c r="AS961" s="189">
        <v>243530</v>
      </c>
      <c r="AT961" s="189">
        <v>82442</v>
      </c>
      <c r="AU961" s="189">
        <v>82442</v>
      </c>
    </row>
    <row r="962" spans="1:47" x14ac:dyDescent="0.2">
      <c r="A962" s="96" t="s">
        <v>2425</v>
      </c>
      <c r="B962" t="s">
        <v>2362</v>
      </c>
      <c r="C962" t="s">
        <v>844</v>
      </c>
      <c r="D962" s="77">
        <v>21404</v>
      </c>
      <c r="E962" s="77">
        <v>0</v>
      </c>
      <c r="F962" s="77">
        <v>0</v>
      </c>
      <c r="G962" s="77">
        <v>60778</v>
      </c>
      <c r="H962" s="77">
        <v>60778</v>
      </c>
      <c r="I962" s="77">
        <v>0</v>
      </c>
      <c r="J962" s="77">
        <v>0</v>
      </c>
      <c r="K962" s="77">
        <v>0</v>
      </c>
      <c r="L962" s="77">
        <v>71120</v>
      </c>
      <c r="M962" s="77">
        <v>38980</v>
      </c>
      <c r="N962" s="77">
        <v>67000</v>
      </c>
      <c r="O962" s="77">
        <v>4120</v>
      </c>
      <c r="P962" s="77">
        <v>11810</v>
      </c>
      <c r="Q962" s="77">
        <v>7690</v>
      </c>
      <c r="R962" s="77">
        <v>0</v>
      </c>
      <c r="S962" s="188">
        <v>37060</v>
      </c>
      <c r="T962" s="188">
        <v>37060</v>
      </c>
      <c r="U962" s="77">
        <v>7530</v>
      </c>
      <c r="V962" s="77">
        <v>3210</v>
      </c>
      <c r="W962" s="77">
        <v>5000</v>
      </c>
      <c r="X962" s="77">
        <v>2530</v>
      </c>
      <c r="Y962" s="77">
        <v>3171</v>
      </c>
      <c r="Z962" s="77">
        <v>641</v>
      </c>
      <c r="AA962" s="77">
        <v>0</v>
      </c>
      <c r="AB962" s="188">
        <v>2629</v>
      </c>
      <c r="AC962" s="188">
        <v>2629</v>
      </c>
      <c r="AD962" s="188">
        <v>0</v>
      </c>
      <c r="AE962" s="77">
        <v>46760</v>
      </c>
      <c r="AF962" s="77">
        <v>1269</v>
      </c>
      <c r="AG962" s="27">
        <v>0</v>
      </c>
      <c r="AH962" s="27">
        <v>0</v>
      </c>
      <c r="AI962" s="27">
        <v>0</v>
      </c>
      <c r="AJ962" s="27">
        <v>1269</v>
      </c>
      <c r="AK962" s="27">
        <v>0</v>
      </c>
      <c r="AL962" s="27">
        <v>0</v>
      </c>
      <c r="AM962" s="27">
        <f t="shared" si="14"/>
        <v>1269</v>
      </c>
      <c r="AN962" s="27">
        <v>0</v>
      </c>
      <c r="AO962" s="27">
        <v>0</v>
      </c>
      <c r="AP962" s="27">
        <v>10246</v>
      </c>
      <c r="AQ962" s="27">
        <v>10246</v>
      </c>
      <c r="AR962" s="27">
        <v>0</v>
      </c>
      <c r="AS962" s="190">
        <v>247744</v>
      </c>
      <c r="AT962" s="190">
        <v>84347</v>
      </c>
      <c r="AU962" s="190">
        <v>84347</v>
      </c>
    </row>
    <row r="963" spans="1:47" x14ac:dyDescent="0.2">
      <c r="A963" s="96" t="s">
        <v>2426</v>
      </c>
      <c r="B963" t="s">
        <v>2362</v>
      </c>
      <c r="C963" t="s">
        <v>2427</v>
      </c>
      <c r="D963" s="78">
        <v>21421</v>
      </c>
      <c r="E963" s="78">
        <v>0</v>
      </c>
      <c r="F963" s="82">
        <v>0</v>
      </c>
      <c r="G963" s="78">
        <v>49374</v>
      </c>
      <c r="H963" s="78">
        <v>0</v>
      </c>
      <c r="I963" s="78">
        <v>49374</v>
      </c>
      <c r="J963" s="78">
        <v>49374</v>
      </c>
      <c r="K963" s="78">
        <v>0</v>
      </c>
      <c r="L963" s="78">
        <v>66375</v>
      </c>
      <c r="M963" s="78">
        <v>40570</v>
      </c>
      <c r="N963" s="78">
        <v>60675</v>
      </c>
      <c r="O963" s="78">
        <v>5700</v>
      </c>
      <c r="P963" s="78">
        <v>0</v>
      </c>
      <c r="Q963" s="78">
        <v>7390</v>
      </c>
      <c r="R963" s="78">
        <v>0</v>
      </c>
      <c r="S963" s="187">
        <v>45355</v>
      </c>
      <c r="T963" s="187">
        <v>32265</v>
      </c>
      <c r="U963" s="78">
        <v>6814</v>
      </c>
      <c r="V963" s="78">
        <v>3331</v>
      </c>
      <c r="W963" s="78">
        <v>6814</v>
      </c>
      <c r="X963" s="78">
        <v>0</v>
      </c>
      <c r="Y963" s="78">
        <v>617</v>
      </c>
      <c r="Z963" s="78">
        <v>617</v>
      </c>
      <c r="AA963" s="78">
        <v>0</v>
      </c>
      <c r="AB963" s="187">
        <v>1831</v>
      </c>
      <c r="AC963" s="187">
        <v>1831</v>
      </c>
      <c r="AD963" s="187">
        <v>0</v>
      </c>
      <c r="AE963" s="78">
        <v>48630</v>
      </c>
      <c r="AF963" s="78">
        <v>1509</v>
      </c>
      <c r="AG963" s="104">
        <v>0</v>
      </c>
      <c r="AH963" s="104">
        <v>0</v>
      </c>
      <c r="AI963" s="104">
        <v>0</v>
      </c>
      <c r="AJ963" s="104">
        <v>1509</v>
      </c>
      <c r="AK963" s="104">
        <v>0</v>
      </c>
      <c r="AL963" s="104">
        <v>0</v>
      </c>
      <c r="AM963" s="104">
        <f t="shared" ref="AM963:AM1026" si="15">IF(OR(AG963&lt;&gt;0,AL963&lt;&gt;0),0,AF963)</f>
        <v>1509</v>
      </c>
      <c r="AN963" s="104">
        <v>0</v>
      </c>
      <c r="AO963" s="104">
        <v>0</v>
      </c>
      <c r="AP963" s="104">
        <v>8343</v>
      </c>
      <c r="AQ963" s="104">
        <v>8343</v>
      </c>
      <c r="AR963" s="104">
        <v>0</v>
      </c>
      <c r="AS963" s="189">
        <v>201512</v>
      </c>
      <c r="AT963" s="189">
        <v>67097</v>
      </c>
      <c r="AU963" s="189">
        <v>67097</v>
      </c>
    </row>
    <row r="964" spans="1:47" x14ac:dyDescent="0.2">
      <c r="A964" s="96" t="s">
        <v>2428</v>
      </c>
      <c r="B964" t="s">
        <v>2362</v>
      </c>
      <c r="C964" t="s">
        <v>2429</v>
      </c>
      <c r="D964" s="77">
        <v>21501</v>
      </c>
      <c r="E964" s="77">
        <v>0</v>
      </c>
      <c r="F964" s="77">
        <v>0</v>
      </c>
      <c r="G964" s="77">
        <v>26196</v>
      </c>
      <c r="H964" s="77">
        <v>8196</v>
      </c>
      <c r="I964" s="77">
        <v>18000</v>
      </c>
      <c r="J964" s="77">
        <v>18000</v>
      </c>
      <c r="K964" s="77">
        <v>0</v>
      </c>
      <c r="L964" s="77">
        <v>26470</v>
      </c>
      <c r="M964" s="77">
        <v>14990</v>
      </c>
      <c r="N964" s="77">
        <v>1700</v>
      </c>
      <c r="O964" s="77">
        <v>24770</v>
      </c>
      <c r="P964" s="77">
        <v>24910</v>
      </c>
      <c r="Q964" s="77">
        <v>1620</v>
      </c>
      <c r="R964" s="77">
        <v>0</v>
      </c>
      <c r="S964" s="77">
        <v>0</v>
      </c>
      <c r="T964" s="77">
        <v>0</v>
      </c>
      <c r="U964" s="77">
        <v>2787</v>
      </c>
      <c r="V964" s="77">
        <v>1236</v>
      </c>
      <c r="W964" s="77">
        <v>2007</v>
      </c>
      <c r="X964" s="77">
        <v>780</v>
      </c>
      <c r="Y964" s="77">
        <v>925</v>
      </c>
      <c r="Z964" s="77">
        <v>145</v>
      </c>
      <c r="AA964" s="77">
        <v>0</v>
      </c>
      <c r="AB964" s="77">
        <v>0</v>
      </c>
      <c r="AC964" s="77">
        <v>0</v>
      </c>
      <c r="AD964" s="77">
        <v>0</v>
      </c>
      <c r="AE964" s="77">
        <v>16780</v>
      </c>
      <c r="AF964" s="77">
        <v>1029</v>
      </c>
      <c r="AG964" s="27">
        <v>1029</v>
      </c>
      <c r="AH964" s="27">
        <v>1029</v>
      </c>
      <c r="AI964" s="27">
        <v>0</v>
      </c>
      <c r="AJ964" s="27">
        <v>0</v>
      </c>
      <c r="AK964" s="27">
        <v>0</v>
      </c>
      <c r="AL964" s="27">
        <v>0</v>
      </c>
      <c r="AM964" s="27">
        <f t="shared" si="15"/>
        <v>0</v>
      </c>
      <c r="AN964" s="27">
        <v>0</v>
      </c>
      <c r="AO964" s="27">
        <v>0</v>
      </c>
      <c r="AP964" s="27">
        <v>4437</v>
      </c>
      <c r="AQ964" s="27">
        <v>4437</v>
      </c>
      <c r="AR964" s="27">
        <v>0</v>
      </c>
      <c r="AS964" s="190">
        <v>103483</v>
      </c>
      <c r="AT964" s="190">
        <v>30881</v>
      </c>
      <c r="AU964" s="190">
        <v>30881</v>
      </c>
    </row>
    <row r="965" spans="1:47" x14ac:dyDescent="0.2">
      <c r="A965" s="96" t="s">
        <v>2430</v>
      </c>
      <c r="B965" t="s">
        <v>2362</v>
      </c>
      <c r="C965" t="s">
        <v>2431</v>
      </c>
      <c r="D965" s="78">
        <v>21502</v>
      </c>
      <c r="E965" s="78">
        <v>0</v>
      </c>
      <c r="F965" s="82">
        <v>0</v>
      </c>
      <c r="G965" s="78">
        <v>23613</v>
      </c>
      <c r="H965" s="78">
        <v>23613</v>
      </c>
      <c r="I965" s="78">
        <v>0</v>
      </c>
      <c r="J965" s="78">
        <v>0</v>
      </c>
      <c r="K965" s="78">
        <v>0</v>
      </c>
      <c r="L965" s="78">
        <v>17265</v>
      </c>
      <c r="M965" s="78">
        <v>9520</v>
      </c>
      <c r="N965" s="78">
        <v>16000</v>
      </c>
      <c r="O965" s="78">
        <v>1265</v>
      </c>
      <c r="P965" s="78">
        <v>3315</v>
      </c>
      <c r="Q965" s="78">
        <v>2050</v>
      </c>
      <c r="R965" s="78">
        <v>0</v>
      </c>
      <c r="S965" s="187">
        <v>14935</v>
      </c>
      <c r="T965" s="187">
        <v>14935</v>
      </c>
      <c r="U965" s="78">
        <v>1828</v>
      </c>
      <c r="V965" s="78">
        <v>790</v>
      </c>
      <c r="W965" s="78">
        <v>1828</v>
      </c>
      <c r="X965" s="78">
        <v>0</v>
      </c>
      <c r="Y965" s="78">
        <v>173</v>
      </c>
      <c r="Z965" s="78">
        <v>173</v>
      </c>
      <c r="AA965" s="78">
        <v>0</v>
      </c>
      <c r="AB965" s="187">
        <v>1035</v>
      </c>
      <c r="AC965" s="187">
        <v>1035</v>
      </c>
      <c r="AD965" s="187">
        <v>0</v>
      </c>
      <c r="AE965" s="78">
        <v>11570</v>
      </c>
      <c r="AF965" s="78">
        <v>789</v>
      </c>
      <c r="AG965" s="104">
        <v>0</v>
      </c>
      <c r="AH965" s="104">
        <v>0</v>
      </c>
      <c r="AI965" s="104">
        <v>0</v>
      </c>
      <c r="AJ965" s="104">
        <v>789</v>
      </c>
      <c r="AK965" s="104">
        <v>0</v>
      </c>
      <c r="AL965" s="104">
        <v>0</v>
      </c>
      <c r="AM965" s="104">
        <f t="shared" si="15"/>
        <v>789</v>
      </c>
      <c r="AN965" s="104">
        <v>0</v>
      </c>
      <c r="AO965" s="104">
        <v>0</v>
      </c>
      <c r="AP965" s="104">
        <v>3997</v>
      </c>
      <c r="AQ965" s="104">
        <v>3997</v>
      </c>
      <c r="AR965" s="104">
        <v>0</v>
      </c>
      <c r="AS965" s="189">
        <v>91516</v>
      </c>
      <c r="AT965" s="189">
        <v>23414</v>
      </c>
      <c r="AU965" s="189">
        <v>23414</v>
      </c>
    </row>
    <row r="966" spans="1:47" x14ac:dyDescent="0.2">
      <c r="A966" s="96" t="s">
        <v>2432</v>
      </c>
      <c r="B966" t="s">
        <v>2362</v>
      </c>
      <c r="C966" t="s">
        <v>2433</v>
      </c>
      <c r="D966" s="77">
        <v>21503</v>
      </c>
      <c r="E966" s="77">
        <v>0</v>
      </c>
      <c r="F966" s="77">
        <v>0</v>
      </c>
      <c r="G966" s="77">
        <v>35420</v>
      </c>
      <c r="H966" s="77">
        <v>0</v>
      </c>
      <c r="I966" s="77">
        <v>35420</v>
      </c>
      <c r="J966" s="77">
        <v>35420</v>
      </c>
      <c r="K966" s="77">
        <v>0</v>
      </c>
      <c r="L966" s="77">
        <v>32295</v>
      </c>
      <c r="M966" s="77">
        <v>18470</v>
      </c>
      <c r="N966" s="77">
        <v>19500</v>
      </c>
      <c r="O966" s="77">
        <v>12795</v>
      </c>
      <c r="P966" s="77">
        <v>15075</v>
      </c>
      <c r="Q966" s="77">
        <v>2280</v>
      </c>
      <c r="R966" s="77">
        <v>0</v>
      </c>
      <c r="S966" s="188">
        <v>6105</v>
      </c>
      <c r="T966" s="188">
        <v>6105</v>
      </c>
      <c r="U966" s="77">
        <v>3361</v>
      </c>
      <c r="V966" s="77">
        <v>1498</v>
      </c>
      <c r="W966" s="77">
        <v>2300</v>
      </c>
      <c r="X966" s="77">
        <v>1061</v>
      </c>
      <c r="Y966" s="77">
        <v>92</v>
      </c>
      <c r="Z966" s="77">
        <v>215</v>
      </c>
      <c r="AA966" s="77">
        <v>0</v>
      </c>
      <c r="AB966" s="188">
        <v>1201</v>
      </c>
      <c r="AC966" s="77">
        <v>111</v>
      </c>
      <c r="AD966" s="77">
        <v>0</v>
      </c>
      <c r="AE966" s="77">
        <v>22810</v>
      </c>
      <c r="AF966" s="77">
        <v>1029</v>
      </c>
      <c r="AG966" s="27">
        <v>0</v>
      </c>
      <c r="AH966" s="27">
        <v>0</v>
      </c>
      <c r="AI966" s="27">
        <v>0</v>
      </c>
      <c r="AJ966" s="27">
        <v>1029</v>
      </c>
      <c r="AK966" s="27">
        <v>0</v>
      </c>
      <c r="AL966" s="27">
        <v>0</v>
      </c>
      <c r="AM966" s="27">
        <f t="shared" si="15"/>
        <v>1029</v>
      </c>
      <c r="AN966" s="27">
        <v>0</v>
      </c>
      <c r="AO966" s="27">
        <v>0</v>
      </c>
      <c r="AP966" s="27">
        <v>5978</v>
      </c>
      <c r="AQ966" s="27">
        <v>5978</v>
      </c>
      <c r="AR966" s="27">
        <v>0</v>
      </c>
      <c r="AS966" s="190">
        <v>137442</v>
      </c>
      <c r="AT966" s="190">
        <v>38900</v>
      </c>
      <c r="AU966" s="190">
        <v>38900</v>
      </c>
    </row>
    <row r="967" spans="1:47" x14ac:dyDescent="0.2">
      <c r="A967" s="96" t="s">
        <v>2434</v>
      </c>
      <c r="B967" t="s">
        <v>2362</v>
      </c>
      <c r="C967" t="s">
        <v>2435</v>
      </c>
      <c r="D967" s="78">
        <v>21504</v>
      </c>
      <c r="E967" s="78">
        <v>0</v>
      </c>
      <c r="F967" s="82">
        <v>0</v>
      </c>
      <c r="G967" s="78">
        <v>20695</v>
      </c>
      <c r="H967" s="78">
        <v>0</v>
      </c>
      <c r="I967" s="78">
        <v>20695</v>
      </c>
      <c r="J967" s="78">
        <v>20695</v>
      </c>
      <c r="K967" s="78">
        <v>0</v>
      </c>
      <c r="L967" s="78">
        <v>13790</v>
      </c>
      <c r="M967" s="78">
        <v>9540</v>
      </c>
      <c r="N967" s="78">
        <v>13750</v>
      </c>
      <c r="O967" s="78">
        <v>40</v>
      </c>
      <c r="P967" s="78">
        <v>2270</v>
      </c>
      <c r="Q967" s="78">
        <v>2230</v>
      </c>
      <c r="R967" s="78">
        <v>0</v>
      </c>
      <c r="S967" s="78">
        <v>0</v>
      </c>
      <c r="T967" s="78">
        <v>0</v>
      </c>
      <c r="U967" s="78">
        <v>1357</v>
      </c>
      <c r="V967" s="78">
        <v>793</v>
      </c>
      <c r="W967" s="78">
        <v>1357</v>
      </c>
      <c r="X967" s="78">
        <v>0</v>
      </c>
      <c r="Y967" s="78">
        <v>175</v>
      </c>
      <c r="Z967" s="78">
        <v>175</v>
      </c>
      <c r="AA967" s="78">
        <v>0</v>
      </c>
      <c r="AB967" s="78">
        <v>0</v>
      </c>
      <c r="AC967" s="78">
        <v>0</v>
      </c>
      <c r="AD967" s="78">
        <v>0</v>
      </c>
      <c r="AE967" s="78">
        <v>11530</v>
      </c>
      <c r="AF967" s="78">
        <v>789</v>
      </c>
      <c r="AG967" s="104">
        <v>0</v>
      </c>
      <c r="AH967" s="104">
        <v>0</v>
      </c>
      <c r="AI967" s="104">
        <v>0</v>
      </c>
      <c r="AJ967" s="104">
        <v>789</v>
      </c>
      <c r="AK967" s="104">
        <v>0</v>
      </c>
      <c r="AL967" s="104">
        <v>0</v>
      </c>
      <c r="AM967" s="104">
        <f t="shared" si="15"/>
        <v>789</v>
      </c>
      <c r="AN967" s="104">
        <v>0</v>
      </c>
      <c r="AO967" s="104">
        <v>0</v>
      </c>
      <c r="AP967" s="104">
        <v>3483</v>
      </c>
      <c r="AQ967" s="104">
        <v>3483</v>
      </c>
      <c r="AR967" s="104">
        <v>0</v>
      </c>
      <c r="AS967" s="189">
        <v>75852</v>
      </c>
      <c r="AT967" s="189">
        <v>13435</v>
      </c>
      <c r="AU967" s="189">
        <v>13435</v>
      </c>
    </row>
    <row r="968" spans="1:47" x14ac:dyDescent="0.2">
      <c r="A968" s="96" t="s">
        <v>2436</v>
      </c>
      <c r="B968" t="s">
        <v>2362</v>
      </c>
      <c r="C968" t="s">
        <v>2437</v>
      </c>
      <c r="D968" s="77">
        <v>21505</v>
      </c>
      <c r="E968" s="77">
        <v>0</v>
      </c>
      <c r="F968" s="77">
        <v>0</v>
      </c>
      <c r="G968" s="77">
        <v>40399</v>
      </c>
      <c r="H968" s="77">
        <v>40399</v>
      </c>
      <c r="I968" s="77">
        <v>0</v>
      </c>
      <c r="J968" s="77">
        <v>0</v>
      </c>
      <c r="K968" s="77">
        <v>0</v>
      </c>
      <c r="L968" s="77">
        <v>38480</v>
      </c>
      <c r="M968" s="77">
        <v>24820</v>
      </c>
      <c r="N968" s="77">
        <v>38480</v>
      </c>
      <c r="O968" s="77">
        <v>0</v>
      </c>
      <c r="P968" s="77">
        <v>5780</v>
      </c>
      <c r="Q968" s="77">
        <v>5780</v>
      </c>
      <c r="R968" s="77">
        <v>0</v>
      </c>
      <c r="S968" s="188">
        <v>20050</v>
      </c>
      <c r="T968" s="188">
        <v>20050</v>
      </c>
      <c r="U968" s="77">
        <v>3880</v>
      </c>
      <c r="V968" s="77">
        <v>2050</v>
      </c>
      <c r="W968" s="77">
        <v>3880</v>
      </c>
      <c r="X968" s="77">
        <v>0</v>
      </c>
      <c r="Y968" s="77">
        <v>485</v>
      </c>
      <c r="Z968" s="77">
        <v>485</v>
      </c>
      <c r="AA968" s="77">
        <v>0</v>
      </c>
      <c r="AB968" s="188">
        <v>1620</v>
      </c>
      <c r="AC968" s="188">
        <v>1620</v>
      </c>
      <c r="AD968" s="188">
        <v>0</v>
      </c>
      <c r="AE968" s="77">
        <v>31510</v>
      </c>
      <c r="AF968" s="77">
        <v>1029</v>
      </c>
      <c r="AG968" s="27">
        <v>0</v>
      </c>
      <c r="AH968" s="27">
        <v>0</v>
      </c>
      <c r="AI968" s="27">
        <v>0</v>
      </c>
      <c r="AJ968" s="27">
        <v>1029</v>
      </c>
      <c r="AK968" s="27">
        <v>0</v>
      </c>
      <c r="AL968" s="27">
        <v>0</v>
      </c>
      <c r="AM968" s="27">
        <f t="shared" si="15"/>
        <v>1029</v>
      </c>
      <c r="AN968" s="27">
        <v>0</v>
      </c>
      <c r="AO968" s="27">
        <v>0</v>
      </c>
      <c r="AP968" s="27">
        <v>6796</v>
      </c>
      <c r="AQ968" s="27">
        <v>6796</v>
      </c>
      <c r="AR968" s="27">
        <v>0</v>
      </c>
      <c r="AS968" s="190">
        <v>154356</v>
      </c>
      <c r="AT968" s="190">
        <v>39474</v>
      </c>
      <c r="AU968" s="190">
        <v>39474</v>
      </c>
    </row>
    <row r="969" spans="1:47" x14ac:dyDescent="0.2">
      <c r="A969" s="96" t="s">
        <v>2438</v>
      </c>
      <c r="B969" t="s">
        <v>2362</v>
      </c>
      <c r="C969" t="s">
        <v>2439</v>
      </c>
      <c r="D969" s="78">
        <v>21506</v>
      </c>
      <c r="E969" s="78">
        <v>0</v>
      </c>
      <c r="F969" s="82">
        <v>0</v>
      </c>
      <c r="G969" s="78">
        <v>41373</v>
      </c>
      <c r="H969" s="78">
        <v>41373</v>
      </c>
      <c r="I969" s="78">
        <v>0</v>
      </c>
      <c r="J969" s="78">
        <v>0</v>
      </c>
      <c r="K969" s="78">
        <v>0</v>
      </c>
      <c r="L969" s="78">
        <v>30155</v>
      </c>
      <c r="M969" s="78">
        <v>20720</v>
      </c>
      <c r="N969" s="78">
        <v>30155</v>
      </c>
      <c r="O969" s="78">
        <v>0</v>
      </c>
      <c r="P969" s="78">
        <v>0</v>
      </c>
      <c r="Q969" s="78">
        <v>0</v>
      </c>
      <c r="R969" s="78">
        <v>0</v>
      </c>
      <c r="S969" s="187">
        <v>8685</v>
      </c>
      <c r="T969" s="187">
        <v>8685</v>
      </c>
      <c r="U969" s="78">
        <v>2975</v>
      </c>
      <c r="V969" s="78">
        <v>1718</v>
      </c>
      <c r="W969" s="78">
        <v>2975</v>
      </c>
      <c r="X969" s="78">
        <v>0</v>
      </c>
      <c r="Y969" s="78">
        <v>0</v>
      </c>
      <c r="Z969" s="78">
        <v>0</v>
      </c>
      <c r="AA969" s="78">
        <v>0</v>
      </c>
      <c r="AB969" s="78">
        <v>0</v>
      </c>
      <c r="AC969" s="78">
        <v>0</v>
      </c>
      <c r="AD969" s="78">
        <v>0</v>
      </c>
      <c r="AE969" s="78">
        <v>24350</v>
      </c>
      <c r="AF969" s="78">
        <v>1029</v>
      </c>
      <c r="AG969" s="104">
        <v>0</v>
      </c>
      <c r="AH969" s="104">
        <v>0</v>
      </c>
      <c r="AI969" s="104">
        <v>0</v>
      </c>
      <c r="AJ969" s="104">
        <v>1029</v>
      </c>
      <c r="AK969" s="104">
        <v>0</v>
      </c>
      <c r="AL969" s="104">
        <v>0</v>
      </c>
      <c r="AM969" s="104">
        <f t="shared" si="15"/>
        <v>1029</v>
      </c>
      <c r="AN969" s="104">
        <v>0</v>
      </c>
      <c r="AO969" s="104">
        <v>0</v>
      </c>
      <c r="AP969" s="104">
        <v>6961</v>
      </c>
      <c r="AQ969" s="104">
        <v>0</v>
      </c>
      <c r="AR969" s="189">
        <v>6961</v>
      </c>
      <c r="AS969" s="189">
        <v>154004</v>
      </c>
      <c r="AT969" s="189">
        <v>30102</v>
      </c>
      <c r="AU969" s="189">
        <v>30102</v>
      </c>
    </row>
    <row r="970" spans="1:47" x14ac:dyDescent="0.2">
      <c r="A970" s="96" t="s">
        <v>2440</v>
      </c>
      <c r="B970" t="s">
        <v>2362</v>
      </c>
      <c r="C970" t="s">
        <v>2441</v>
      </c>
      <c r="D970" s="77">
        <v>21507</v>
      </c>
      <c r="E970" s="77">
        <v>0</v>
      </c>
      <c r="F970" s="77">
        <v>0</v>
      </c>
      <c r="G970" s="77">
        <v>17170</v>
      </c>
      <c r="H970" s="77">
        <v>0</v>
      </c>
      <c r="I970" s="77">
        <v>17170</v>
      </c>
      <c r="J970" s="77">
        <v>17170</v>
      </c>
      <c r="K970" s="77">
        <v>0</v>
      </c>
      <c r="L970" s="77">
        <v>8370</v>
      </c>
      <c r="M970" s="77">
        <v>5660</v>
      </c>
      <c r="N970" s="77">
        <v>8000</v>
      </c>
      <c r="O970" s="77">
        <v>370</v>
      </c>
      <c r="P970" s="77">
        <v>1520</v>
      </c>
      <c r="Q970" s="77">
        <v>1270</v>
      </c>
      <c r="R970" s="77">
        <v>210</v>
      </c>
      <c r="S970" s="77">
        <v>740</v>
      </c>
      <c r="T970" s="77">
        <v>410</v>
      </c>
      <c r="U970" s="77">
        <v>831</v>
      </c>
      <c r="V970" s="77">
        <v>468</v>
      </c>
      <c r="W970" s="77">
        <v>658</v>
      </c>
      <c r="X970" s="77">
        <v>173</v>
      </c>
      <c r="Y970" s="77">
        <v>286</v>
      </c>
      <c r="Z970" s="77">
        <v>113</v>
      </c>
      <c r="AA970" s="77">
        <v>0</v>
      </c>
      <c r="AB970" s="77">
        <v>24</v>
      </c>
      <c r="AC970" s="77">
        <v>24</v>
      </c>
      <c r="AD970" s="77">
        <v>0</v>
      </c>
      <c r="AE970" s="77">
        <v>6930</v>
      </c>
      <c r="AF970" s="77">
        <v>789</v>
      </c>
      <c r="AG970" s="27">
        <v>0</v>
      </c>
      <c r="AH970" s="27">
        <v>0</v>
      </c>
      <c r="AI970" s="27">
        <v>0</v>
      </c>
      <c r="AJ970" s="27">
        <v>789</v>
      </c>
      <c r="AK970" s="27">
        <v>0</v>
      </c>
      <c r="AL970" s="27">
        <v>0</v>
      </c>
      <c r="AM970" s="27">
        <f t="shared" si="15"/>
        <v>789</v>
      </c>
      <c r="AN970" s="27">
        <v>0</v>
      </c>
      <c r="AO970" s="27">
        <v>0</v>
      </c>
      <c r="AP970" s="27">
        <v>2832</v>
      </c>
      <c r="AQ970" s="27">
        <v>2499</v>
      </c>
      <c r="AR970" s="27">
        <v>333</v>
      </c>
      <c r="AS970" s="190">
        <v>63592</v>
      </c>
      <c r="AT970" s="190">
        <v>8653</v>
      </c>
      <c r="AU970" s="190">
        <v>8653</v>
      </c>
    </row>
    <row r="971" spans="1:47" x14ac:dyDescent="0.2">
      <c r="A971" s="96" t="s">
        <v>2442</v>
      </c>
      <c r="B971" t="s">
        <v>2362</v>
      </c>
      <c r="C971" t="s">
        <v>2443</v>
      </c>
      <c r="D971" s="78">
        <v>21521</v>
      </c>
      <c r="E971" s="78">
        <v>0</v>
      </c>
      <c r="F971" s="82">
        <v>0</v>
      </c>
      <c r="G971" s="78">
        <v>46767</v>
      </c>
      <c r="H971" s="78">
        <v>0</v>
      </c>
      <c r="I971" s="78">
        <v>46767</v>
      </c>
      <c r="J971" s="78">
        <v>46767</v>
      </c>
      <c r="K971" s="78">
        <v>0</v>
      </c>
      <c r="L971" s="78">
        <v>57675</v>
      </c>
      <c r="M971" s="78">
        <v>32960</v>
      </c>
      <c r="N971" s="78">
        <v>57675</v>
      </c>
      <c r="O971" s="78">
        <v>0</v>
      </c>
      <c r="P971" s="78">
        <v>0</v>
      </c>
      <c r="Q971" s="78">
        <v>0</v>
      </c>
      <c r="R971" s="78">
        <v>0</v>
      </c>
      <c r="S971" s="187">
        <v>29805</v>
      </c>
      <c r="T971" s="187">
        <v>29805</v>
      </c>
      <c r="U971" s="78">
        <v>6058</v>
      </c>
      <c r="V971" s="78">
        <v>2725</v>
      </c>
      <c r="W971" s="78">
        <v>5785</v>
      </c>
      <c r="X971" s="78">
        <v>273</v>
      </c>
      <c r="Y971" s="78">
        <v>0</v>
      </c>
      <c r="Z971" s="78">
        <v>0</v>
      </c>
      <c r="AA971" s="78">
        <v>0</v>
      </c>
      <c r="AB971" s="187">
        <v>2303</v>
      </c>
      <c r="AC971" s="187">
        <v>2045</v>
      </c>
      <c r="AD971" s="187">
        <v>0</v>
      </c>
      <c r="AE971" s="78">
        <v>42040</v>
      </c>
      <c r="AF971" s="78">
        <v>1269</v>
      </c>
      <c r="AG971" s="104">
        <v>0</v>
      </c>
      <c r="AH971" s="104">
        <v>0</v>
      </c>
      <c r="AI971" s="104">
        <v>0</v>
      </c>
      <c r="AJ971" s="104">
        <v>1269</v>
      </c>
      <c r="AK971" s="104">
        <v>0</v>
      </c>
      <c r="AL971" s="104">
        <v>0</v>
      </c>
      <c r="AM971" s="104">
        <f t="shared" si="15"/>
        <v>1269</v>
      </c>
      <c r="AN971" s="104">
        <v>0</v>
      </c>
      <c r="AO971" s="104">
        <v>0</v>
      </c>
      <c r="AP971" s="104">
        <v>7926</v>
      </c>
      <c r="AQ971" s="104">
        <v>0</v>
      </c>
      <c r="AR971" s="189">
        <v>7926</v>
      </c>
      <c r="AS971" s="189">
        <v>189685</v>
      </c>
      <c r="AT971" s="189">
        <v>66519</v>
      </c>
      <c r="AU971" s="189">
        <v>66519</v>
      </c>
    </row>
    <row r="972" spans="1:47" x14ac:dyDescent="0.2">
      <c r="A972" s="96" t="s">
        <v>2444</v>
      </c>
      <c r="B972" t="s">
        <v>2362</v>
      </c>
      <c r="C972" t="s">
        <v>2445</v>
      </c>
      <c r="D972" s="77">
        <v>21604</v>
      </c>
      <c r="E972" s="77">
        <v>0</v>
      </c>
      <c r="F972" s="77">
        <v>0</v>
      </c>
      <c r="G972" s="77">
        <v>11997</v>
      </c>
      <c r="H972" s="77">
        <v>0</v>
      </c>
      <c r="I972" s="77">
        <v>11997</v>
      </c>
      <c r="J972" s="77">
        <v>11997</v>
      </c>
      <c r="K972" s="77">
        <v>0</v>
      </c>
      <c r="L972" s="77">
        <v>4375</v>
      </c>
      <c r="M972" s="77">
        <v>2140</v>
      </c>
      <c r="N972" s="77">
        <v>3200</v>
      </c>
      <c r="O972" s="77">
        <v>1175</v>
      </c>
      <c r="P972" s="77">
        <v>0</v>
      </c>
      <c r="Q972" s="77">
        <v>770</v>
      </c>
      <c r="R972" s="77">
        <v>0</v>
      </c>
      <c r="S972" s="188">
        <v>1760</v>
      </c>
      <c r="T972" s="77">
        <v>0</v>
      </c>
      <c r="U972" s="77">
        <v>481</v>
      </c>
      <c r="V972" s="77">
        <v>178</v>
      </c>
      <c r="W972" s="77">
        <v>481</v>
      </c>
      <c r="X972" s="77">
        <v>0</v>
      </c>
      <c r="Y972" s="77">
        <v>65</v>
      </c>
      <c r="Z972" s="77">
        <v>65</v>
      </c>
      <c r="AA972" s="77">
        <v>0</v>
      </c>
      <c r="AB972" s="77">
        <v>0</v>
      </c>
      <c r="AC972" s="77">
        <v>0</v>
      </c>
      <c r="AD972" s="77">
        <v>0</v>
      </c>
      <c r="AE972" s="77">
        <v>2910</v>
      </c>
      <c r="AF972" s="77">
        <v>789</v>
      </c>
      <c r="AG972" s="27">
        <v>0</v>
      </c>
      <c r="AH972" s="27">
        <v>0</v>
      </c>
      <c r="AI972" s="27">
        <v>0</v>
      </c>
      <c r="AJ972" s="27">
        <v>789</v>
      </c>
      <c r="AK972" s="27">
        <v>0</v>
      </c>
      <c r="AL972" s="27">
        <v>0</v>
      </c>
      <c r="AM972" s="27">
        <f t="shared" si="15"/>
        <v>789</v>
      </c>
      <c r="AN972" s="27">
        <v>0</v>
      </c>
      <c r="AO972" s="27">
        <v>0</v>
      </c>
      <c r="AP972" s="27">
        <v>1985</v>
      </c>
      <c r="AQ972" s="27">
        <v>1985</v>
      </c>
      <c r="AR972" s="27">
        <v>0</v>
      </c>
      <c r="AS972" s="190">
        <v>42405</v>
      </c>
      <c r="AT972" s="190">
        <v>4568</v>
      </c>
      <c r="AU972" s="190">
        <v>4568</v>
      </c>
    </row>
    <row r="973" spans="1:47" x14ac:dyDescent="0.2">
      <c r="A973" s="96" t="s">
        <v>2446</v>
      </c>
      <c r="B973" t="s">
        <v>2447</v>
      </c>
      <c r="C973">
        <v>0</v>
      </c>
      <c r="D973" s="78">
        <v>22000</v>
      </c>
      <c r="E973" s="78">
        <v>0</v>
      </c>
      <c r="F973" s="82">
        <v>0</v>
      </c>
      <c r="G973" s="78">
        <v>8402833</v>
      </c>
      <c r="H973" s="78">
        <v>8402833</v>
      </c>
      <c r="I973" s="78">
        <v>0</v>
      </c>
      <c r="J973" s="78">
        <v>0</v>
      </c>
      <c r="K973" s="78">
        <v>0</v>
      </c>
      <c r="L973" s="78">
        <v>0</v>
      </c>
      <c r="M973" s="78">
        <v>0</v>
      </c>
      <c r="N973" s="78">
        <v>0</v>
      </c>
      <c r="O973" s="78">
        <v>0</v>
      </c>
      <c r="P973" s="78">
        <v>0</v>
      </c>
      <c r="Q973" s="78">
        <v>0</v>
      </c>
      <c r="R973" s="78">
        <v>0</v>
      </c>
      <c r="S973" s="78">
        <v>0</v>
      </c>
      <c r="T973" s="78">
        <v>0</v>
      </c>
      <c r="U973" s="78">
        <v>0</v>
      </c>
      <c r="V973" s="78">
        <v>0</v>
      </c>
      <c r="W973" s="78">
        <v>0</v>
      </c>
      <c r="X973" s="78">
        <v>0</v>
      </c>
      <c r="Y973" s="78">
        <v>0</v>
      </c>
      <c r="Z973" s="78">
        <v>0</v>
      </c>
      <c r="AA973" s="78">
        <v>0</v>
      </c>
      <c r="AB973" s="78">
        <v>0</v>
      </c>
      <c r="AC973" s="78">
        <v>0</v>
      </c>
      <c r="AD973" s="78">
        <v>0</v>
      </c>
      <c r="AE973" s="78">
        <v>0</v>
      </c>
      <c r="AF973" s="78">
        <v>0</v>
      </c>
      <c r="AG973" s="104">
        <v>0</v>
      </c>
      <c r="AH973" s="104">
        <v>0</v>
      </c>
      <c r="AI973" s="104">
        <v>0</v>
      </c>
      <c r="AJ973" s="104">
        <v>0</v>
      </c>
      <c r="AK973" s="104">
        <v>0</v>
      </c>
      <c r="AL973" s="104">
        <v>0</v>
      </c>
      <c r="AM973" s="104">
        <f t="shared" si="15"/>
        <v>0</v>
      </c>
      <c r="AN973" s="104">
        <v>0</v>
      </c>
      <c r="AO973" s="104">
        <v>0</v>
      </c>
      <c r="AP973" s="104">
        <v>1448941</v>
      </c>
      <c r="AQ973" s="104">
        <v>779000</v>
      </c>
      <c r="AR973" s="189">
        <v>669941</v>
      </c>
      <c r="AS973" s="189">
        <v>22260066</v>
      </c>
      <c r="AT973" s="189">
        <v>0</v>
      </c>
      <c r="AU973" s="189">
        <v>0</v>
      </c>
    </row>
    <row r="974" spans="1:47" x14ac:dyDescent="0.2">
      <c r="A974" s="96" t="s">
        <v>2448</v>
      </c>
      <c r="B974" t="s">
        <v>2447</v>
      </c>
      <c r="C974" t="s">
        <v>2449</v>
      </c>
      <c r="D974" s="77">
        <v>22100</v>
      </c>
      <c r="E974" s="77">
        <v>0</v>
      </c>
      <c r="F974" s="77">
        <v>0</v>
      </c>
      <c r="G974" s="77">
        <v>1243385</v>
      </c>
      <c r="H974" s="77">
        <v>827285</v>
      </c>
      <c r="I974" s="77">
        <v>416100</v>
      </c>
      <c r="J974" s="77">
        <v>416100</v>
      </c>
      <c r="K974" s="77">
        <v>0</v>
      </c>
      <c r="L974" s="77">
        <v>2812230</v>
      </c>
      <c r="M974" s="77">
        <v>1825340</v>
      </c>
      <c r="N974" s="77">
        <v>2812230</v>
      </c>
      <c r="O974" s="77">
        <v>0</v>
      </c>
      <c r="P974" s="77">
        <v>375420</v>
      </c>
      <c r="Q974" s="77">
        <v>375420</v>
      </c>
      <c r="R974" s="77">
        <v>0</v>
      </c>
      <c r="S974" s="188">
        <v>1450210</v>
      </c>
      <c r="T974" s="188">
        <v>1450210</v>
      </c>
      <c r="U974" s="77">
        <v>284420</v>
      </c>
      <c r="V974" s="77">
        <v>151163</v>
      </c>
      <c r="W974" s="77">
        <v>284420</v>
      </c>
      <c r="X974" s="77">
        <v>0</v>
      </c>
      <c r="Y974" s="77">
        <v>31250</v>
      </c>
      <c r="Z974" s="77">
        <v>31250</v>
      </c>
      <c r="AA974" s="77">
        <v>0</v>
      </c>
      <c r="AB974" s="188">
        <v>131469</v>
      </c>
      <c r="AC974" s="188">
        <v>131469</v>
      </c>
      <c r="AD974" s="188">
        <v>0</v>
      </c>
      <c r="AE974" s="77">
        <v>2237570</v>
      </c>
      <c r="AF974" s="77">
        <v>20469</v>
      </c>
      <c r="AG974" s="27">
        <v>0</v>
      </c>
      <c r="AH974" s="27">
        <v>0</v>
      </c>
      <c r="AI974" s="27">
        <v>0</v>
      </c>
      <c r="AJ974" s="27">
        <v>20469</v>
      </c>
      <c r="AK974" s="27">
        <v>0</v>
      </c>
      <c r="AL974" s="27">
        <v>0</v>
      </c>
      <c r="AM974" s="27">
        <f t="shared" si="15"/>
        <v>20469</v>
      </c>
      <c r="AN974" s="27">
        <v>0</v>
      </c>
      <c r="AO974" s="27">
        <v>0</v>
      </c>
      <c r="AP974" s="27">
        <v>216836</v>
      </c>
      <c r="AQ974" s="27">
        <v>156000</v>
      </c>
      <c r="AR974" s="27">
        <v>0</v>
      </c>
      <c r="AS974" s="190">
        <v>5380865</v>
      </c>
      <c r="AT974" s="27">
        <v>2134553</v>
      </c>
      <c r="AU974" s="27">
        <v>2134553</v>
      </c>
    </row>
    <row r="975" spans="1:47" x14ac:dyDescent="0.2">
      <c r="A975" s="96" t="s">
        <v>2450</v>
      </c>
      <c r="B975" t="s">
        <v>2447</v>
      </c>
      <c r="C975" t="s">
        <v>2451</v>
      </c>
      <c r="D975" s="78">
        <v>22130</v>
      </c>
      <c r="E975" s="78">
        <v>0</v>
      </c>
      <c r="F975" s="82">
        <v>0</v>
      </c>
      <c r="G975" s="78">
        <v>1500421</v>
      </c>
      <c r="H975" s="78">
        <v>900421</v>
      </c>
      <c r="I975" s="78">
        <v>600000</v>
      </c>
      <c r="J975" s="78">
        <v>600000</v>
      </c>
      <c r="K975" s="78">
        <v>0</v>
      </c>
      <c r="L975" s="78">
        <v>2915230</v>
      </c>
      <c r="M975" s="78">
        <v>1770540</v>
      </c>
      <c r="N975" s="78">
        <v>2250000</v>
      </c>
      <c r="O975" s="78">
        <v>665230</v>
      </c>
      <c r="P975" s="78">
        <v>1080160</v>
      </c>
      <c r="Q975" s="78">
        <v>414930</v>
      </c>
      <c r="R975" s="78">
        <v>0</v>
      </c>
      <c r="S975" s="187">
        <v>1128670</v>
      </c>
      <c r="T975" s="187">
        <v>1128670</v>
      </c>
      <c r="U975" s="78">
        <v>301274</v>
      </c>
      <c r="V975" s="78">
        <v>146390</v>
      </c>
      <c r="W975" s="78">
        <v>205660</v>
      </c>
      <c r="X975" s="78">
        <v>95614</v>
      </c>
      <c r="Y975" s="78">
        <v>130105</v>
      </c>
      <c r="Z975" s="78">
        <v>34491</v>
      </c>
      <c r="AA975" s="78">
        <v>0</v>
      </c>
      <c r="AB975" s="187">
        <v>88234</v>
      </c>
      <c r="AC975" s="187">
        <v>88234</v>
      </c>
      <c r="AD975" s="187">
        <v>0</v>
      </c>
      <c r="AE975" s="78">
        <v>2186890</v>
      </c>
      <c r="AF975" s="78">
        <v>21770</v>
      </c>
      <c r="AG975" s="104">
        <v>0</v>
      </c>
      <c r="AH975" s="104">
        <v>0</v>
      </c>
      <c r="AI975" s="104">
        <v>0</v>
      </c>
      <c r="AJ975" s="104">
        <v>21770</v>
      </c>
      <c r="AK975" s="104">
        <v>21770</v>
      </c>
      <c r="AL975" s="104">
        <v>21770</v>
      </c>
      <c r="AM975" s="104">
        <f t="shared" si="15"/>
        <v>0</v>
      </c>
      <c r="AN975" s="104">
        <v>0</v>
      </c>
      <c r="AO975" s="104">
        <v>0</v>
      </c>
      <c r="AP975" s="104">
        <v>254466</v>
      </c>
      <c r="AQ975" s="104">
        <v>254466</v>
      </c>
      <c r="AR975" s="104">
        <v>0</v>
      </c>
      <c r="AS975" s="189">
        <v>6229830</v>
      </c>
      <c r="AT975" s="189">
        <v>2570306</v>
      </c>
      <c r="AU975" s="189">
        <v>2570306</v>
      </c>
    </row>
    <row r="976" spans="1:47" x14ac:dyDescent="0.2">
      <c r="A976" s="96" t="s">
        <v>2452</v>
      </c>
      <c r="B976" t="s">
        <v>2447</v>
      </c>
      <c r="C976" t="s">
        <v>2453</v>
      </c>
      <c r="D976" s="77">
        <v>22203</v>
      </c>
      <c r="E976" s="77">
        <v>0</v>
      </c>
      <c r="F976" s="77">
        <v>0</v>
      </c>
      <c r="G976" s="77">
        <v>350163</v>
      </c>
      <c r="H976" s="77">
        <v>217100</v>
      </c>
      <c r="I976" s="77">
        <v>133063</v>
      </c>
      <c r="J976" s="77">
        <v>133063</v>
      </c>
      <c r="K976" s="77">
        <v>0</v>
      </c>
      <c r="L976" s="77">
        <v>817050</v>
      </c>
      <c r="M976" s="77">
        <v>544700</v>
      </c>
      <c r="N976" s="77">
        <v>736000</v>
      </c>
      <c r="O976" s="77">
        <v>81050</v>
      </c>
      <c r="P976" s="77">
        <v>159420</v>
      </c>
      <c r="Q976" s="77">
        <v>78370</v>
      </c>
      <c r="R976" s="77">
        <v>0</v>
      </c>
      <c r="S976" s="188">
        <v>322760</v>
      </c>
      <c r="T976" s="188">
        <v>322760</v>
      </c>
      <c r="U976" s="77">
        <v>82047</v>
      </c>
      <c r="V976" s="77">
        <v>45225</v>
      </c>
      <c r="W976" s="77">
        <v>54000</v>
      </c>
      <c r="X976" s="77">
        <v>28047</v>
      </c>
      <c r="Y976" s="77">
        <v>0</v>
      </c>
      <c r="Z976" s="77">
        <v>6421</v>
      </c>
      <c r="AA976" s="77">
        <v>0</v>
      </c>
      <c r="AB976" s="188">
        <v>6082</v>
      </c>
      <c r="AC976" s="188">
        <v>27403</v>
      </c>
      <c r="AD976" s="188">
        <v>0</v>
      </c>
      <c r="AE976" s="77">
        <v>683170</v>
      </c>
      <c r="AF976" s="77">
        <v>6709</v>
      </c>
      <c r="AG976" s="27">
        <v>0</v>
      </c>
      <c r="AH976" s="27">
        <v>0</v>
      </c>
      <c r="AI976" s="27">
        <v>0</v>
      </c>
      <c r="AJ976" s="27">
        <v>6709</v>
      </c>
      <c r="AK976" s="27">
        <v>0</v>
      </c>
      <c r="AL976" s="27">
        <v>0</v>
      </c>
      <c r="AM976" s="27">
        <f t="shared" si="15"/>
        <v>6709</v>
      </c>
      <c r="AN976" s="27">
        <v>0</v>
      </c>
      <c r="AO976" s="27">
        <v>0</v>
      </c>
      <c r="AP976" s="27">
        <v>61211</v>
      </c>
      <c r="AQ976" s="27">
        <v>61211</v>
      </c>
      <c r="AR976" s="27">
        <v>0</v>
      </c>
      <c r="AS976" s="190">
        <v>1525161</v>
      </c>
      <c r="AT976" s="190">
        <v>598155</v>
      </c>
      <c r="AU976" s="190">
        <v>598155</v>
      </c>
    </row>
    <row r="977" spans="1:47" x14ac:dyDescent="0.2">
      <c r="A977" s="96" t="s">
        <v>2454</v>
      </c>
      <c r="B977" t="s">
        <v>2447</v>
      </c>
      <c r="C977" t="s">
        <v>2455</v>
      </c>
      <c r="D977" s="78">
        <v>22205</v>
      </c>
      <c r="E977" s="78">
        <v>0</v>
      </c>
      <c r="F977" s="82">
        <v>0</v>
      </c>
      <c r="G977" s="78">
        <v>76375</v>
      </c>
      <c r="H977" s="78">
        <v>76375</v>
      </c>
      <c r="I977" s="78">
        <v>0</v>
      </c>
      <c r="J977" s="78">
        <v>0</v>
      </c>
      <c r="K977" s="78">
        <v>0</v>
      </c>
      <c r="L977" s="78">
        <v>206615</v>
      </c>
      <c r="M977" s="78">
        <v>158680</v>
      </c>
      <c r="N977" s="78">
        <v>206615</v>
      </c>
      <c r="O977" s="78">
        <v>0</v>
      </c>
      <c r="P977" s="78">
        <v>17960</v>
      </c>
      <c r="Q977" s="78">
        <v>17960</v>
      </c>
      <c r="R977" s="78">
        <v>0</v>
      </c>
      <c r="S977" s="187">
        <v>32365</v>
      </c>
      <c r="T977" s="187">
        <v>32365</v>
      </c>
      <c r="U977" s="78">
        <v>19672</v>
      </c>
      <c r="V977" s="78">
        <v>13213</v>
      </c>
      <c r="W977" s="78">
        <v>5400</v>
      </c>
      <c r="X977" s="78">
        <v>14272</v>
      </c>
      <c r="Y977" s="78">
        <v>15300</v>
      </c>
      <c r="Z977" s="78">
        <v>1482</v>
      </c>
      <c r="AA977" s="78">
        <v>0</v>
      </c>
      <c r="AB977" s="78">
        <v>0</v>
      </c>
      <c r="AC977" s="187">
        <v>1942</v>
      </c>
      <c r="AD977" s="187">
        <v>0</v>
      </c>
      <c r="AE977" s="78">
        <v>181420</v>
      </c>
      <c r="AF977" s="78">
        <v>2709</v>
      </c>
      <c r="AG977" s="104">
        <v>0</v>
      </c>
      <c r="AH977" s="104">
        <v>0</v>
      </c>
      <c r="AI977" s="104">
        <v>0</v>
      </c>
      <c r="AJ977" s="104">
        <v>2709</v>
      </c>
      <c r="AK977" s="104">
        <v>0</v>
      </c>
      <c r="AL977" s="104">
        <v>0</v>
      </c>
      <c r="AM977" s="104">
        <f t="shared" si="15"/>
        <v>2709</v>
      </c>
      <c r="AN977" s="104">
        <v>0</v>
      </c>
      <c r="AO977" s="104">
        <v>0</v>
      </c>
      <c r="AP977" s="104">
        <v>13167</v>
      </c>
      <c r="AQ977" s="104">
        <v>0</v>
      </c>
      <c r="AR977" s="189">
        <v>13167</v>
      </c>
      <c r="AS977" s="189">
        <v>310912</v>
      </c>
      <c r="AT977" s="189">
        <v>97201</v>
      </c>
      <c r="AU977" s="189">
        <v>97201</v>
      </c>
    </row>
    <row r="978" spans="1:47" x14ac:dyDescent="0.2">
      <c r="A978" s="96" t="s">
        <v>2456</v>
      </c>
      <c r="B978" t="s">
        <v>2447</v>
      </c>
      <c r="C978" t="s">
        <v>2457</v>
      </c>
      <c r="D978" s="77">
        <v>22206</v>
      </c>
      <c r="E978" s="77">
        <v>0</v>
      </c>
      <c r="F978" s="77">
        <v>0</v>
      </c>
      <c r="G978" s="77">
        <v>215359</v>
      </c>
      <c r="H978" s="77">
        <v>60141</v>
      </c>
      <c r="I978" s="77">
        <v>155218</v>
      </c>
      <c r="J978" s="77">
        <v>155218</v>
      </c>
      <c r="K978" s="77">
        <v>0</v>
      </c>
      <c r="L978" s="77">
        <v>415695</v>
      </c>
      <c r="M978" s="77">
        <v>261480</v>
      </c>
      <c r="N978" s="77">
        <v>405000</v>
      </c>
      <c r="O978" s="77">
        <v>10695</v>
      </c>
      <c r="P978" s="77">
        <v>66805</v>
      </c>
      <c r="Q978" s="77">
        <v>56110</v>
      </c>
      <c r="R978" s="77">
        <v>0</v>
      </c>
      <c r="S978" s="188">
        <v>87955</v>
      </c>
      <c r="T978" s="188">
        <v>87955</v>
      </c>
      <c r="U978" s="77">
        <v>42485</v>
      </c>
      <c r="V978" s="77">
        <v>21650</v>
      </c>
      <c r="W978" s="77">
        <v>24205</v>
      </c>
      <c r="X978" s="77">
        <v>18280</v>
      </c>
      <c r="Y978" s="77">
        <v>5530</v>
      </c>
      <c r="Z978" s="77">
        <v>4688</v>
      </c>
      <c r="AA978" s="77">
        <v>0</v>
      </c>
      <c r="AB978" s="77">
        <v>0</v>
      </c>
      <c r="AC978" s="188">
        <v>3425</v>
      </c>
      <c r="AD978" s="188">
        <v>0</v>
      </c>
      <c r="AE978" s="77">
        <v>321130</v>
      </c>
      <c r="AF978" s="77">
        <v>4629</v>
      </c>
      <c r="AG978" s="27">
        <v>0</v>
      </c>
      <c r="AH978" s="27">
        <v>0</v>
      </c>
      <c r="AI978" s="27">
        <v>0</v>
      </c>
      <c r="AJ978" s="27">
        <v>4629</v>
      </c>
      <c r="AK978" s="27">
        <v>0</v>
      </c>
      <c r="AL978" s="27">
        <v>0</v>
      </c>
      <c r="AM978" s="27">
        <f t="shared" si="15"/>
        <v>4629</v>
      </c>
      <c r="AN978" s="27">
        <v>0</v>
      </c>
      <c r="AO978" s="27">
        <v>0</v>
      </c>
      <c r="AP978" s="27">
        <v>37390</v>
      </c>
      <c r="AQ978" s="27">
        <v>37390</v>
      </c>
      <c r="AR978" s="27">
        <v>0</v>
      </c>
      <c r="AS978" s="190">
        <v>940011</v>
      </c>
      <c r="AT978" s="190">
        <v>370498</v>
      </c>
      <c r="AU978" s="190">
        <v>200000</v>
      </c>
    </row>
    <row r="979" spans="1:47" x14ac:dyDescent="0.2">
      <c r="A979" s="96" t="s">
        <v>2458</v>
      </c>
      <c r="B979" t="s">
        <v>2447</v>
      </c>
      <c r="C979" t="s">
        <v>2459</v>
      </c>
      <c r="D979" s="78">
        <v>22207</v>
      </c>
      <c r="E979" s="78">
        <v>0</v>
      </c>
      <c r="F979" s="82">
        <v>0</v>
      </c>
      <c r="G979" s="78">
        <v>258425</v>
      </c>
      <c r="H979" s="78">
        <v>258425</v>
      </c>
      <c r="I979" s="78">
        <v>0</v>
      </c>
      <c r="J979" s="78">
        <v>0</v>
      </c>
      <c r="K979" s="78">
        <v>0</v>
      </c>
      <c r="L979" s="78">
        <v>473920</v>
      </c>
      <c r="M979" s="78">
        <v>286170</v>
      </c>
      <c r="N979" s="78">
        <v>375000</v>
      </c>
      <c r="O979" s="78">
        <v>98920</v>
      </c>
      <c r="P979" s="78">
        <v>155950</v>
      </c>
      <c r="Q979" s="78">
        <v>57030</v>
      </c>
      <c r="R979" s="78">
        <v>0</v>
      </c>
      <c r="S979" s="187">
        <v>167000</v>
      </c>
      <c r="T979" s="187">
        <v>167000</v>
      </c>
      <c r="U979" s="78">
        <v>49636</v>
      </c>
      <c r="V979" s="78">
        <v>24196</v>
      </c>
      <c r="W979" s="78">
        <v>31000</v>
      </c>
      <c r="X979" s="78">
        <v>18636</v>
      </c>
      <c r="Y979" s="78">
        <v>22845</v>
      </c>
      <c r="Z979" s="78">
        <v>4209</v>
      </c>
      <c r="AA979" s="78">
        <v>0</v>
      </c>
      <c r="AB979" s="187">
        <v>11275</v>
      </c>
      <c r="AC979" s="187">
        <v>11275</v>
      </c>
      <c r="AD979" s="187">
        <v>0</v>
      </c>
      <c r="AE979" s="78">
        <v>349190</v>
      </c>
      <c r="AF979" s="78">
        <v>5349</v>
      </c>
      <c r="AG979" s="104">
        <v>0</v>
      </c>
      <c r="AH979" s="104">
        <v>0</v>
      </c>
      <c r="AI979" s="104">
        <v>0</v>
      </c>
      <c r="AJ979" s="104">
        <v>5349</v>
      </c>
      <c r="AK979" s="104">
        <v>0</v>
      </c>
      <c r="AL979" s="104">
        <v>0</v>
      </c>
      <c r="AM979" s="104">
        <f t="shared" si="15"/>
        <v>5349</v>
      </c>
      <c r="AN979" s="104">
        <v>0</v>
      </c>
      <c r="AO979" s="104">
        <v>0</v>
      </c>
      <c r="AP979" s="104">
        <v>44980</v>
      </c>
      <c r="AQ979" s="104">
        <v>30461</v>
      </c>
      <c r="AR979" s="189">
        <v>14519</v>
      </c>
      <c r="AS979" s="189">
        <v>1107272</v>
      </c>
      <c r="AT979" s="189">
        <v>432958</v>
      </c>
      <c r="AU979" s="189">
        <v>432958</v>
      </c>
    </row>
    <row r="980" spans="1:47" x14ac:dyDescent="0.2">
      <c r="A980" s="96" t="s">
        <v>2460</v>
      </c>
      <c r="B980" t="s">
        <v>2447</v>
      </c>
      <c r="C980" t="s">
        <v>2461</v>
      </c>
      <c r="D980" s="77">
        <v>22208</v>
      </c>
      <c r="E980" s="77">
        <v>0</v>
      </c>
      <c r="F980" s="77">
        <v>0</v>
      </c>
      <c r="G980" s="77">
        <v>169807</v>
      </c>
      <c r="H980" s="77">
        <v>0</v>
      </c>
      <c r="I980" s="77">
        <v>169807</v>
      </c>
      <c r="J980" s="77">
        <v>169807</v>
      </c>
      <c r="K980" s="77">
        <v>0</v>
      </c>
      <c r="L980" s="77">
        <v>369180</v>
      </c>
      <c r="M980" s="77">
        <v>280740</v>
      </c>
      <c r="N980" s="77">
        <v>369180</v>
      </c>
      <c r="O980" s="77">
        <v>0</v>
      </c>
      <c r="P980" s="77">
        <v>58380</v>
      </c>
      <c r="Q980" s="77">
        <v>58380</v>
      </c>
      <c r="R980" s="77">
        <v>0</v>
      </c>
      <c r="S980" s="188">
        <v>88990</v>
      </c>
      <c r="T980" s="188">
        <v>88990</v>
      </c>
      <c r="U980" s="77">
        <v>35137</v>
      </c>
      <c r="V980" s="77">
        <v>23275</v>
      </c>
      <c r="W980" s="77">
        <v>20412</v>
      </c>
      <c r="X980" s="77">
        <v>14725</v>
      </c>
      <c r="Y980" s="77">
        <v>19538</v>
      </c>
      <c r="Z980" s="77">
        <v>4813</v>
      </c>
      <c r="AA980" s="77">
        <v>0</v>
      </c>
      <c r="AB980" s="188">
        <v>6736</v>
      </c>
      <c r="AC980" s="188">
        <v>6736</v>
      </c>
      <c r="AD980" s="188">
        <v>0</v>
      </c>
      <c r="AE980" s="77">
        <v>344200</v>
      </c>
      <c r="AF980" s="77">
        <v>3429</v>
      </c>
      <c r="AG980" s="27">
        <v>0</v>
      </c>
      <c r="AH980" s="27">
        <v>0</v>
      </c>
      <c r="AI980" s="27">
        <v>0</v>
      </c>
      <c r="AJ980" s="27">
        <v>3429</v>
      </c>
      <c r="AK980" s="27">
        <v>0</v>
      </c>
      <c r="AL980" s="27">
        <v>0</v>
      </c>
      <c r="AM980" s="27">
        <f t="shared" si="15"/>
        <v>3429</v>
      </c>
      <c r="AN980" s="27">
        <v>0</v>
      </c>
      <c r="AO980" s="27">
        <v>0</v>
      </c>
      <c r="AP980" s="27">
        <v>29371</v>
      </c>
      <c r="AQ980" s="27">
        <v>29371</v>
      </c>
      <c r="AR980" s="27">
        <v>0</v>
      </c>
      <c r="AS980" s="190">
        <v>701087</v>
      </c>
      <c r="AT980" s="190">
        <v>239165</v>
      </c>
      <c r="AU980" s="190">
        <v>239165</v>
      </c>
    </row>
    <row r="981" spans="1:47" x14ac:dyDescent="0.2">
      <c r="A981" s="96" t="s">
        <v>2462</v>
      </c>
      <c r="B981" t="s">
        <v>2447</v>
      </c>
      <c r="C981" t="s">
        <v>2463</v>
      </c>
      <c r="D981" s="78">
        <v>22209</v>
      </c>
      <c r="E981" s="78">
        <v>0</v>
      </c>
      <c r="F981" s="82">
        <v>0</v>
      </c>
      <c r="G981" s="78">
        <v>235361</v>
      </c>
      <c r="H981" s="78">
        <v>0</v>
      </c>
      <c r="I981" s="78">
        <v>235361</v>
      </c>
      <c r="J981" s="78">
        <v>235361</v>
      </c>
      <c r="K981" s="78">
        <v>0</v>
      </c>
      <c r="L981" s="78">
        <v>315160</v>
      </c>
      <c r="M981" s="78">
        <v>177070</v>
      </c>
      <c r="N981" s="78">
        <v>0</v>
      </c>
      <c r="O981" s="78">
        <v>315160</v>
      </c>
      <c r="P981" s="78">
        <v>350800</v>
      </c>
      <c r="Q981" s="78">
        <v>35640</v>
      </c>
      <c r="R981" s="78">
        <v>0</v>
      </c>
      <c r="S981" s="78">
        <v>0</v>
      </c>
      <c r="T981" s="78">
        <v>0</v>
      </c>
      <c r="U981" s="78">
        <v>33303</v>
      </c>
      <c r="V981" s="78">
        <v>14628</v>
      </c>
      <c r="W981" s="78">
        <v>5757</v>
      </c>
      <c r="X981" s="78">
        <v>27546</v>
      </c>
      <c r="Y981" s="78">
        <v>30551</v>
      </c>
      <c r="Z981" s="78">
        <v>3005</v>
      </c>
      <c r="AA981" s="78">
        <v>0</v>
      </c>
      <c r="AB981" s="78">
        <v>0</v>
      </c>
      <c r="AC981" s="78">
        <v>0</v>
      </c>
      <c r="AD981" s="78">
        <v>0</v>
      </c>
      <c r="AE981" s="78">
        <v>216720</v>
      </c>
      <c r="AF981" s="78">
        <v>3210</v>
      </c>
      <c r="AG981" s="104">
        <v>0</v>
      </c>
      <c r="AH981" s="104">
        <v>0</v>
      </c>
      <c r="AI981" s="104">
        <v>0</v>
      </c>
      <c r="AJ981" s="104">
        <v>3210</v>
      </c>
      <c r="AK981" s="104">
        <v>3210</v>
      </c>
      <c r="AL981" s="104">
        <v>3210</v>
      </c>
      <c r="AM981" s="104">
        <f t="shared" si="15"/>
        <v>0</v>
      </c>
      <c r="AN981" s="104">
        <v>0</v>
      </c>
      <c r="AO981" s="104">
        <v>0</v>
      </c>
      <c r="AP981" s="104">
        <v>40855</v>
      </c>
      <c r="AQ981" s="104">
        <v>40855</v>
      </c>
      <c r="AR981" s="104">
        <v>0</v>
      </c>
      <c r="AS981" s="189">
        <v>998043</v>
      </c>
      <c r="AT981" s="189">
        <v>353880</v>
      </c>
      <c r="AU981" s="189">
        <v>0</v>
      </c>
    </row>
    <row r="982" spans="1:47" x14ac:dyDescent="0.2">
      <c r="A982" s="96" t="s">
        <v>2464</v>
      </c>
      <c r="B982" t="s">
        <v>2447</v>
      </c>
      <c r="C982" t="s">
        <v>2465</v>
      </c>
      <c r="D982" s="77">
        <v>22210</v>
      </c>
      <c r="E982" s="77">
        <v>0</v>
      </c>
      <c r="F982" s="77">
        <v>0</v>
      </c>
      <c r="G982" s="77">
        <v>404555</v>
      </c>
      <c r="H982" s="77">
        <v>121850</v>
      </c>
      <c r="I982" s="77">
        <v>282705</v>
      </c>
      <c r="J982" s="77">
        <v>282705</v>
      </c>
      <c r="K982" s="77">
        <v>0</v>
      </c>
      <c r="L982" s="77">
        <v>898495</v>
      </c>
      <c r="M982" s="77">
        <v>534880</v>
      </c>
      <c r="N982" s="77">
        <v>718000</v>
      </c>
      <c r="O982" s="77">
        <v>180495</v>
      </c>
      <c r="P982" s="77">
        <v>291805</v>
      </c>
      <c r="Q982" s="77">
        <v>111310</v>
      </c>
      <c r="R982" s="77">
        <v>0</v>
      </c>
      <c r="S982" s="188">
        <v>302365</v>
      </c>
      <c r="T982" s="188">
        <v>302365</v>
      </c>
      <c r="U982" s="77">
        <v>93483</v>
      </c>
      <c r="V982" s="77">
        <v>44148</v>
      </c>
      <c r="W982" s="77">
        <v>600</v>
      </c>
      <c r="X982" s="77">
        <v>92883</v>
      </c>
      <c r="Y982" s="77">
        <v>9218</v>
      </c>
      <c r="Z982" s="77">
        <v>9218</v>
      </c>
      <c r="AA982" s="77">
        <v>0</v>
      </c>
      <c r="AB982" s="188">
        <v>112375</v>
      </c>
      <c r="AC982" s="188">
        <v>19492</v>
      </c>
      <c r="AD982" s="188">
        <v>0</v>
      </c>
      <c r="AE982" s="77">
        <v>657810</v>
      </c>
      <c r="AF982" s="77">
        <v>7509</v>
      </c>
      <c r="AG982" s="27">
        <v>0</v>
      </c>
      <c r="AH982" s="27">
        <v>0</v>
      </c>
      <c r="AI982" s="27">
        <v>0</v>
      </c>
      <c r="AJ982" s="27">
        <v>7509</v>
      </c>
      <c r="AK982" s="27">
        <v>0</v>
      </c>
      <c r="AL982" s="27">
        <v>0</v>
      </c>
      <c r="AM982" s="27">
        <f t="shared" si="15"/>
        <v>7509</v>
      </c>
      <c r="AN982" s="27">
        <v>0</v>
      </c>
      <c r="AO982" s="27">
        <v>0</v>
      </c>
      <c r="AP982" s="27">
        <v>70694</v>
      </c>
      <c r="AQ982" s="27">
        <v>0</v>
      </c>
      <c r="AR982" s="190">
        <v>70694</v>
      </c>
      <c r="AS982" s="190">
        <v>1808479</v>
      </c>
      <c r="AT982" s="190">
        <v>778358</v>
      </c>
      <c r="AU982" s="190">
        <v>778358</v>
      </c>
    </row>
    <row r="983" spans="1:47" x14ac:dyDescent="0.2">
      <c r="A983" s="96" t="s">
        <v>2466</v>
      </c>
      <c r="B983" t="s">
        <v>2447</v>
      </c>
      <c r="C983" t="s">
        <v>2467</v>
      </c>
      <c r="D983" s="78">
        <v>22211</v>
      </c>
      <c r="E983" s="78">
        <v>0</v>
      </c>
      <c r="F983" s="82">
        <v>0</v>
      </c>
      <c r="G983" s="78">
        <v>331882</v>
      </c>
      <c r="H983" s="78">
        <v>11046</v>
      </c>
      <c r="I983" s="78">
        <v>320836</v>
      </c>
      <c r="J983" s="78">
        <v>180706</v>
      </c>
      <c r="K983" s="187">
        <v>140130</v>
      </c>
      <c r="L983" s="78">
        <v>553160</v>
      </c>
      <c r="M983" s="78">
        <v>307100</v>
      </c>
      <c r="N983" s="78">
        <v>420000</v>
      </c>
      <c r="O983" s="78">
        <v>133160</v>
      </c>
      <c r="P983" s="78">
        <v>158670</v>
      </c>
      <c r="Q983" s="78">
        <v>25510</v>
      </c>
      <c r="R983" s="78">
        <v>0</v>
      </c>
      <c r="S983" s="187">
        <v>290200</v>
      </c>
      <c r="T983" s="187">
        <v>290200</v>
      </c>
      <c r="U983" s="78">
        <v>58695</v>
      </c>
      <c r="V983" s="78">
        <v>25323</v>
      </c>
      <c r="W983" s="78">
        <v>58695</v>
      </c>
      <c r="X983" s="78">
        <v>0</v>
      </c>
      <c r="Y983" s="78">
        <v>2138</v>
      </c>
      <c r="Z983" s="78">
        <v>2138</v>
      </c>
      <c r="AA983" s="78">
        <v>0</v>
      </c>
      <c r="AB983" s="187">
        <v>21079</v>
      </c>
      <c r="AC983" s="187">
        <v>21079</v>
      </c>
      <c r="AD983" s="187">
        <v>0</v>
      </c>
      <c r="AE983" s="78">
        <v>367050</v>
      </c>
      <c r="AF983" s="78">
        <v>5909</v>
      </c>
      <c r="AG983" s="104">
        <v>0</v>
      </c>
      <c r="AH983" s="104">
        <v>0</v>
      </c>
      <c r="AI983" s="104">
        <v>0</v>
      </c>
      <c r="AJ983" s="104">
        <v>5909</v>
      </c>
      <c r="AK983" s="104">
        <v>0</v>
      </c>
      <c r="AL983" s="104">
        <v>0</v>
      </c>
      <c r="AM983" s="104">
        <f t="shared" si="15"/>
        <v>5909</v>
      </c>
      <c r="AN983" s="104">
        <v>0</v>
      </c>
      <c r="AO983" s="104">
        <v>0</v>
      </c>
      <c r="AP983" s="104">
        <v>57624</v>
      </c>
      <c r="AQ983" s="104">
        <v>0</v>
      </c>
      <c r="AR983" s="189">
        <v>57624</v>
      </c>
      <c r="AS983" s="189">
        <v>1422157</v>
      </c>
      <c r="AT983" s="189">
        <v>572538</v>
      </c>
      <c r="AU983" s="189">
        <v>0</v>
      </c>
    </row>
    <row r="984" spans="1:47" x14ac:dyDescent="0.2">
      <c r="A984" s="96" t="s">
        <v>2468</v>
      </c>
      <c r="B984" t="s">
        <v>2447</v>
      </c>
      <c r="C984" t="s">
        <v>2469</v>
      </c>
      <c r="D984" s="77">
        <v>22212</v>
      </c>
      <c r="E984" s="77">
        <v>0</v>
      </c>
      <c r="F984" s="77">
        <v>0</v>
      </c>
      <c r="G984" s="77">
        <v>277338</v>
      </c>
      <c r="H984" s="77">
        <v>132413</v>
      </c>
      <c r="I984" s="77">
        <v>144925</v>
      </c>
      <c r="J984" s="77">
        <v>144925</v>
      </c>
      <c r="K984" s="77">
        <v>0</v>
      </c>
      <c r="L984" s="77">
        <v>460510</v>
      </c>
      <c r="M984" s="77">
        <v>262060</v>
      </c>
      <c r="N984" s="77">
        <v>396000</v>
      </c>
      <c r="O984" s="77">
        <v>64510</v>
      </c>
      <c r="P984" s="77">
        <v>121550</v>
      </c>
      <c r="Q984" s="77">
        <v>57040</v>
      </c>
      <c r="R984" s="77">
        <v>0</v>
      </c>
      <c r="S984" s="188">
        <v>218490</v>
      </c>
      <c r="T984" s="188">
        <v>218490</v>
      </c>
      <c r="U984" s="77">
        <v>48359</v>
      </c>
      <c r="V984" s="77">
        <v>21503</v>
      </c>
      <c r="W984" s="77">
        <v>16161</v>
      </c>
      <c r="X984" s="77">
        <v>32198</v>
      </c>
      <c r="Y984" s="77">
        <v>37013</v>
      </c>
      <c r="Z984" s="77">
        <v>4815</v>
      </c>
      <c r="AA984" s="77">
        <v>0</v>
      </c>
      <c r="AB984" s="77">
        <v>0</v>
      </c>
      <c r="AC984" s="188">
        <v>13608</v>
      </c>
      <c r="AD984" s="188">
        <v>0</v>
      </c>
      <c r="AE984" s="77">
        <v>319240</v>
      </c>
      <c r="AF984" s="77">
        <v>5349</v>
      </c>
      <c r="AG984" s="27">
        <v>0</v>
      </c>
      <c r="AH984" s="27">
        <v>0</v>
      </c>
      <c r="AI984" s="27">
        <v>0</v>
      </c>
      <c r="AJ984" s="27">
        <v>5349</v>
      </c>
      <c r="AK984" s="27">
        <v>0</v>
      </c>
      <c r="AL984" s="27">
        <v>0</v>
      </c>
      <c r="AM984" s="27">
        <f t="shared" si="15"/>
        <v>5349</v>
      </c>
      <c r="AN984" s="27">
        <v>0</v>
      </c>
      <c r="AO984" s="27">
        <v>0</v>
      </c>
      <c r="AP984" s="27">
        <v>48399</v>
      </c>
      <c r="AQ984" s="27">
        <v>48399</v>
      </c>
      <c r="AR984" s="27">
        <v>0</v>
      </c>
      <c r="AS984" s="190">
        <v>1207033</v>
      </c>
      <c r="AT984" s="190">
        <v>480017</v>
      </c>
      <c r="AU984" s="190">
        <v>480017</v>
      </c>
    </row>
    <row r="985" spans="1:47" x14ac:dyDescent="0.2">
      <c r="A985" s="96" t="s">
        <v>2470</v>
      </c>
      <c r="B985" t="s">
        <v>2447</v>
      </c>
      <c r="C985" t="s">
        <v>2471</v>
      </c>
      <c r="D985" s="78">
        <v>22213</v>
      </c>
      <c r="E985" s="78">
        <v>0</v>
      </c>
      <c r="F985" s="82">
        <v>0</v>
      </c>
      <c r="G985" s="78">
        <v>224771</v>
      </c>
      <c r="H985" s="78">
        <v>8170</v>
      </c>
      <c r="I985" s="78">
        <v>216601</v>
      </c>
      <c r="J985" s="78">
        <v>216601</v>
      </c>
      <c r="K985" s="78">
        <v>0</v>
      </c>
      <c r="L985" s="78">
        <v>348115</v>
      </c>
      <c r="M985" s="78">
        <v>177690</v>
      </c>
      <c r="N985" s="78">
        <v>79000</v>
      </c>
      <c r="O985" s="78">
        <v>269115</v>
      </c>
      <c r="P985" s="78">
        <v>300785</v>
      </c>
      <c r="Q985" s="78">
        <v>31670</v>
      </c>
      <c r="R985" s="78">
        <v>0</v>
      </c>
      <c r="S985" s="187">
        <v>170495</v>
      </c>
      <c r="T985" s="187">
        <v>170495</v>
      </c>
      <c r="U985" s="78">
        <v>37755</v>
      </c>
      <c r="V985" s="78">
        <v>14628</v>
      </c>
      <c r="W985" s="78">
        <v>1180</v>
      </c>
      <c r="X985" s="78">
        <v>36575</v>
      </c>
      <c r="Y985" s="78">
        <v>39232</v>
      </c>
      <c r="Z985" s="78">
        <v>2657</v>
      </c>
      <c r="AA985" s="78">
        <v>0</v>
      </c>
      <c r="AB985" s="187">
        <v>11944</v>
      </c>
      <c r="AC985" s="187">
        <v>11944</v>
      </c>
      <c r="AD985" s="187">
        <v>0</v>
      </c>
      <c r="AE985" s="78">
        <v>214240</v>
      </c>
      <c r="AF985" s="78">
        <v>4389</v>
      </c>
      <c r="AG985" s="104">
        <v>0</v>
      </c>
      <c r="AH985" s="104">
        <v>0</v>
      </c>
      <c r="AI985" s="104">
        <v>0</v>
      </c>
      <c r="AJ985" s="104">
        <v>4389</v>
      </c>
      <c r="AK985" s="104">
        <v>0</v>
      </c>
      <c r="AL985" s="104">
        <v>0</v>
      </c>
      <c r="AM985" s="104">
        <f t="shared" si="15"/>
        <v>4389</v>
      </c>
      <c r="AN985" s="104">
        <v>0</v>
      </c>
      <c r="AO985" s="104">
        <v>0</v>
      </c>
      <c r="AP985" s="104">
        <v>39224</v>
      </c>
      <c r="AQ985" s="104">
        <v>0</v>
      </c>
      <c r="AR985" s="189">
        <v>39224</v>
      </c>
      <c r="AS985" s="189">
        <v>981511</v>
      </c>
      <c r="AT985" s="189">
        <v>394117</v>
      </c>
      <c r="AU985" s="189">
        <v>0</v>
      </c>
    </row>
    <row r="986" spans="1:47" x14ac:dyDescent="0.2">
      <c r="A986" s="96" t="s">
        <v>2472</v>
      </c>
      <c r="B986" t="s">
        <v>2447</v>
      </c>
      <c r="C986" t="s">
        <v>2473</v>
      </c>
      <c r="D986" s="77">
        <v>22214</v>
      </c>
      <c r="E986" s="77">
        <v>0</v>
      </c>
      <c r="F986" s="77">
        <v>0</v>
      </c>
      <c r="G986" s="77">
        <v>286208</v>
      </c>
      <c r="H986" s="77">
        <v>46000</v>
      </c>
      <c r="I986" s="77">
        <v>240208</v>
      </c>
      <c r="J986" s="77">
        <v>240208</v>
      </c>
      <c r="K986" s="77">
        <v>0</v>
      </c>
      <c r="L986" s="77">
        <v>468095</v>
      </c>
      <c r="M986" s="77">
        <v>264480</v>
      </c>
      <c r="N986" s="77">
        <v>468095</v>
      </c>
      <c r="O986" s="77">
        <v>0</v>
      </c>
      <c r="P986" s="77">
        <v>69090</v>
      </c>
      <c r="Q986" s="77">
        <v>69090</v>
      </c>
      <c r="R986" s="77">
        <v>0</v>
      </c>
      <c r="S986" s="188">
        <v>156245</v>
      </c>
      <c r="T986" s="188">
        <v>156245</v>
      </c>
      <c r="U986" s="77">
        <v>49419</v>
      </c>
      <c r="V986" s="77">
        <v>21885</v>
      </c>
      <c r="W986" s="77">
        <v>49419</v>
      </c>
      <c r="X986" s="77">
        <v>0</v>
      </c>
      <c r="Y986" s="77">
        <v>5771</v>
      </c>
      <c r="Z986" s="77">
        <v>5771</v>
      </c>
      <c r="AA986" s="77">
        <v>43</v>
      </c>
      <c r="AB986" s="188">
        <v>9673</v>
      </c>
      <c r="AC986" s="188">
        <v>9630</v>
      </c>
      <c r="AD986" s="188">
        <v>43</v>
      </c>
      <c r="AE986" s="77">
        <v>333570</v>
      </c>
      <c r="AF986" s="77">
        <v>5349</v>
      </c>
      <c r="AG986" s="27">
        <v>0</v>
      </c>
      <c r="AH986" s="27">
        <v>0</v>
      </c>
      <c r="AI986" s="27">
        <v>0</v>
      </c>
      <c r="AJ986" s="27">
        <v>5349</v>
      </c>
      <c r="AK986" s="27">
        <v>0</v>
      </c>
      <c r="AL986" s="27">
        <v>0</v>
      </c>
      <c r="AM986" s="27">
        <f t="shared" si="15"/>
        <v>5349</v>
      </c>
      <c r="AN986" s="27">
        <v>0</v>
      </c>
      <c r="AO986" s="27">
        <v>0</v>
      </c>
      <c r="AP986" s="27">
        <v>49904</v>
      </c>
      <c r="AQ986" s="27">
        <v>0</v>
      </c>
      <c r="AR986" s="190">
        <v>49904</v>
      </c>
      <c r="AS986" s="190">
        <v>1251946</v>
      </c>
      <c r="AT986" s="190">
        <v>515340</v>
      </c>
      <c r="AU986" s="190">
        <v>515340</v>
      </c>
    </row>
    <row r="987" spans="1:47" x14ac:dyDescent="0.2">
      <c r="A987" s="96" t="s">
        <v>2474</v>
      </c>
      <c r="B987" t="s">
        <v>2447</v>
      </c>
      <c r="C987" t="s">
        <v>2475</v>
      </c>
      <c r="D987" s="78">
        <v>22215</v>
      </c>
      <c r="E987" s="78">
        <v>0</v>
      </c>
      <c r="F987" s="82">
        <v>0</v>
      </c>
      <c r="G987" s="78">
        <v>136850</v>
      </c>
      <c r="H987" s="78">
        <v>136850</v>
      </c>
      <c r="I987" s="78">
        <v>0</v>
      </c>
      <c r="J987" s="78">
        <v>0</v>
      </c>
      <c r="K987" s="78">
        <v>0</v>
      </c>
      <c r="L987" s="78">
        <v>263720</v>
      </c>
      <c r="M987" s="78">
        <v>132370</v>
      </c>
      <c r="N987" s="78">
        <v>200000</v>
      </c>
      <c r="O987" s="78">
        <v>63720</v>
      </c>
      <c r="P987" s="78">
        <v>95050</v>
      </c>
      <c r="Q987" s="78">
        <v>31330</v>
      </c>
      <c r="R987" s="78">
        <v>0</v>
      </c>
      <c r="S987" s="187">
        <v>63970</v>
      </c>
      <c r="T987" s="187">
        <v>63970</v>
      </c>
      <c r="U987" s="78">
        <v>28799</v>
      </c>
      <c r="V987" s="78">
        <v>10928</v>
      </c>
      <c r="W987" s="78">
        <v>12000</v>
      </c>
      <c r="X987" s="78">
        <v>16799</v>
      </c>
      <c r="Y987" s="78">
        <v>14400</v>
      </c>
      <c r="Z987" s="78">
        <v>2640</v>
      </c>
      <c r="AA987" s="78">
        <v>0</v>
      </c>
      <c r="AB987" s="78">
        <v>0</v>
      </c>
      <c r="AC987" s="187">
        <v>3349</v>
      </c>
      <c r="AD987" s="187">
        <v>0</v>
      </c>
      <c r="AE987" s="78">
        <v>164730</v>
      </c>
      <c r="AF987" s="78">
        <v>3429</v>
      </c>
      <c r="AG987" s="104">
        <v>0</v>
      </c>
      <c r="AH987" s="104">
        <v>0</v>
      </c>
      <c r="AI987" s="104">
        <v>0</v>
      </c>
      <c r="AJ987" s="104">
        <v>3429</v>
      </c>
      <c r="AK987" s="104">
        <v>0</v>
      </c>
      <c r="AL987" s="104">
        <v>0</v>
      </c>
      <c r="AM987" s="104">
        <f t="shared" si="15"/>
        <v>3429</v>
      </c>
      <c r="AN987" s="104">
        <v>0</v>
      </c>
      <c r="AO987" s="104">
        <v>0</v>
      </c>
      <c r="AP987" s="104">
        <v>23990</v>
      </c>
      <c r="AQ987" s="104">
        <v>23990</v>
      </c>
      <c r="AR987" s="104">
        <v>0</v>
      </c>
      <c r="AS987" s="189">
        <v>607565</v>
      </c>
      <c r="AT987" s="189">
        <v>266392</v>
      </c>
      <c r="AU987" s="189">
        <v>266392</v>
      </c>
    </row>
    <row r="988" spans="1:47" x14ac:dyDescent="0.2">
      <c r="A988" s="96" t="s">
        <v>2476</v>
      </c>
      <c r="B988" t="s">
        <v>2447</v>
      </c>
      <c r="C988" t="s">
        <v>2477</v>
      </c>
      <c r="D988" s="77">
        <v>22216</v>
      </c>
      <c r="E988" s="77">
        <v>0</v>
      </c>
      <c r="F988" s="77">
        <v>0</v>
      </c>
      <c r="G988" s="77">
        <v>173927</v>
      </c>
      <c r="H988" s="77">
        <v>0</v>
      </c>
      <c r="I988" s="77">
        <v>173927</v>
      </c>
      <c r="J988" s="77">
        <v>173927</v>
      </c>
      <c r="K988" s="77">
        <v>0</v>
      </c>
      <c r="L988" s="77">
        <v>283110</v>
      </c>
      <c r="M988" s="77">
        <v>153040</v>
      </c>
      <c r="N988" s="77">
        <v>204000</v>
      </c>
      <c r="O988" s="77">
        <v>79110</v>
      </c>
      <c r="P988" s="77">
        <v>101960</v>
      </c>
      <c r="Q988" s="77">
        <v>22850</v>
      </c>
      <c r="R988" s="77">
        <v>0</v>
      </c>
      <c r="S988" s="188">
        <v>14690</v>
      </c>
      <c r="T988" s="188">
        <v>14690</v>
      </c>
      <c r="U988" s="77">
        <v>30201</v>
      </c>
      <c r="V988" s="77">
        <v>12555</v>
      </c>
      <c r="W988" s="77">
        <v>25000</v>
      </c>
      <c r="X988" s="77">
        <v>5201</v>
      </c>
      <c r="Y988" s="77">
        <v>7114</v>
      </c>
      <c r="Z988" s="77">
        <v>1913</v>
      </c>
      <c r="AA988" s="77">
        <v>0</v>
      </c>
      <c r="AB988" s="188">
        <v>6302</v>
      </c>
      <c r="AC988" s="188">
        <v>10790</v>
      </c>
      <c r="AD988" s="188">
        <v>0</v>
      </c>
      <c r="AE988" s="77">
        <v>168600</v>
      </c>
      <c r="AF988" s="77">
        <v>3429</v>
      </c>
      <c r="AG988" s="27">
        <v>0</v>
      </c>
      <c r="AH988" s="27">
        <v>0</v>
      </c>
      <c r="AI988" s="27">
        <v>0</v>
      </c>
      <c r="AJ988" s="27">
        <v>3429</v>
      </c>
      <c r="AK988" s="27">
        <v>0</v>
      </c>
      <c r="AL988" s="27">
        <v>0</v>
      </c>
      <c r="AM988" s="27">
        <f t="shared" si="15"/>
        <v>3429</v>
      </c>
      <c r="AN988" s="27">
        <v>0</v>
      </c>
      <c r="AO988" s="27">
        <v>0</v>
      </c>
      <c r="AP988" s="27">
        <v>30316</v>
      </c>
      <c r="AQ988" s="27">
        <v>30316</v>
      </c>
      <c r="AR988" s="27">
        <v>0</v>
      </c>
      <c r="AS988" s="190">
        <v>747256</v>
      </c>
      <c r="AT988" s="190">
        <v>296983</v>
      </c>
      <c r="AU988" s="190">
        <v>0</v>
      </c>
    </row>
    <row r="989" spans="1:47" x14ac:dyDescent="0.2">
      <c r="A989" s="96" t="s">
        <v>2478</v>
      </c>
      <c r="B989" t="s">
        <v>2447</v>
      </c>
      <c r="C989" t="s">
        <v>2479</v>
      </c>
      <c r="D989" s="78">
        <v>22219</v>
      </c>
      <c r="E989" s="78">
        <v>0</v>
      </c>
      <c r="F989" s="82">
        <v>0</v>
      </c>
      <c r="G989" s="78">
        <v>79310</v>
      </c>
      <c r="H989" s="78">
        <v>0</v>
      </c>
      <c r="I989" s="78">
        <v>79310</v>
      </c>
      <c r="J989" s="78">
        <v>79310</v>
      </c>
      <c r="K989" s="78">
        <v>0</v>
      </c>
      <c r="L989" s="78">
        <v>100450</v>
      </c>
      <c r="M989" s="78">
        <v>73660</v>
      </c>
      <c r="N989" s="78">
        <v>0</v>
      </c>
      <c r="O989" s="78">
        <v>100450</v>
      </c>
      <c r="P989" s="78">
        <v>100450</v>
      </c>
      <c r="Q989" s="78">
        <v>0</v>
      </c>
      <c r="R989" s="78">
        <v>0</v>
      </c>
      <c r="S989" s="78">
        <v>0</v>
      </c>
      <c r="T989" s="78">
        <v>0</v>
      </c>
      <c r="U989" s="78">
        <v>9678</v>
      </c>
      <c r="V989" s="78">
        <v>6093</v>
      </c>
      <c r="W989" s="78">
        <v>6000</v>
      </c>
      <c r="X989" s="78">
        <v>3678</v>
      </c>
      <c r="Y989" s="78">
        <v>3678</v>
      </c>
      <c r="Z989" s="78">
        <v>0</v>
      </c>
      <c r="AA989" s="78">
        <v>0</v>
      </c>
      <c r="AB989" s="78">
        <v>0</v>
      </c>
      <c r="AC989" s="78">
        <v>0</v>
      </c>
      <c r="AD989" s="78">
        <v>0</v>
      </c>
      <c r="AE989" s="78">
        <v>91890</v>
      </c>
      <c r="AF989" s="78">
        <v>1749</v>
      </c>
      <c r="AG989" s="104">
        <v>0</v>
      </c>
      <c r="AH989" s="104">
        <v>0</v>
      </c>
      <c r="AI989" s="104">
        <v>0</v>
      </c>
      <c r="AJ989" s="104">
        <v>1749</v>
      </c>
      <c r="AK989" s="104">
        <v>0</v>
      </c>
      <c r="AL989" s="104">
        <v>0</v>
      </c>
      <c r="AM989" s="104">
        <f t="shared" si="15"/>
        <v>1749</v>
      </c>
      <c r="AN989" s="104">
        <v>0</v>
      </c>
      <c r="AO989" s="104">
        <v>0</v>
      </c>
      <c r="AP989" s="104">
        <v>13507</v>
      </c>
      <c r="AQ989" s="104">
        <v>0</v>
      </c>
      <c r="AR989" s="189">
        <v>13507</v>
      </c>
      <c r="AS989" s="189">
        <v>306129</v>
      </c>
      <c r="AT989" s="189">
        <v>76220</v>
      </c>
      <c r="AU989" s="189">
        <v>76220</v>
      </c>
    </row>
    <row r="990" spans="1:47" x14ac:dyDescent="0.2">
      <c r="A990" s="96" t="s">
        <v>2480</v>
      </c>
      <c r="B990" t="s">
        <v>2447</v>
      </c>
      <c r="C990" t="s">
        <v>2481</v>
      </c>
      <c r="D990" s="77">
        <v>22220</v>
      </c>
      <c r="E990" s="77">
        <v>0</v>
      </c>
      <c r="F990" s="77">
        <v>0</v>
      </c>
      <c r="G990" s="77">
        <v>86037</v>
      </c>
      <c r="H990" s="77">
        <v>0</v>
      </c>
      <c r="I990" s="77">
        <v>86037</v>
      </c>
      <c r="J990" s="77">
        <v>86034</v>
      </c>
      <c r="K990" s="77">
        <v>3</v>
      </c>
      <c r="L990" s="77">
        <v>152750</v>
      </c>
      <c r="M990" s="77">
        <v>79300</v>
      </c>
      <c r="N990" s="77">
        <v>133000</v>
      </c>
      <c r="O990" s="77">
        <v>19750</v>
      </c>
      <c r="P990" s="77">
        <v>39570</v>
      </c>
      <c r="Q990" s="77">
        <v>19820</v>
      </c>
      <c r="R990" s="77">
        <v>0</v>
      </c>
      <c r="S990" s="188">
        <v>60800</v>
      </c>
      <c r="T990" s="188">
        <v>60800</v>
      </c>
      <c r="U990" s="77">
        <v>16471</v>
      </c>
      <c r="V990" s="77">
        <v>6538</v>
      </c>
      <c r="W990" s="77">
        <v>4000</v>
      </c>
      <c r="X990" s="77">
        <v>12471</v>
      </c>
      <c r="Y990" s="77">
        <v>14116</v>
      </c>
      <c r="Z990" s="77">
        <v>1645</v>
      </c>
      <c r="AA990" s="77">
        <v>0</v>
      </c>
      <c r="AB990" s="188">
        <v>2909</v>
      </c>
      <c r="AC990" s="188">
        <v>2909</v>
      </c>
      <c r="AD990" s="188">
        <v>0</v>
      </c>
      <c r="AE990" s="77">
        <v>99950</v>
      </c>
      <c r="AF990" s="77">
        <v>2229</v>
      </c>
      <c r="AG990" s="27">
        <v>0</v>
      </c>
      <c r="AH990" s="27">
        <v>0</v>
      </c>
      <c r="AI990" s="27">
        <v>0</v>
      </c>
      <c r="AJ990" s="27">
        <v>2229</v>
      </c>
      <c r="AK990" s="27">
        <v>0</v>
      </c>
      <c r="AL990" s="27">
        <v>0</v>
      </c>
      <c r="AM990" s="27">
        <f t="shared" si="15"/>
        <v>2229</v>
      </c>
      <c r="AN990" s="27">
        <v>0</v>
      </c>
      <c r="AO990" s="27">
        <v>0</v>
      </c>
      <c r="AP990" s="27">
        <v>15146</v>
      </c>
      <c r="AQ990" s="27">
        <v>13000</v>
      </c>
      <c r="AR990" s="190">
        <v>2146</v>
      </c>
      <c r="AS990" s="190">
        <v>384649</v>
      </c>
      <c r="AT990" s="190">
        <v>162829</v>
      </c>
      <c r="AU990" s="190">
        <v>162829</v>
      </c>
    </row>
    <row r="991" spans="1:47" x14ac:dyDescent="0.2">
      <c r="A991" s="96" t="s">
        <v>2482</v>
      </c>
      <c r="B991" t="s">
        <v>2447</v>
      </c>
      <c r="C991" t="s">
        <v>2483</v>
      </c>
      <c r="D991" s="78">
        <v>22221</v>
      </c>
      <c r="E991" s="78">
        <v>0</v>
      </c>
      <c r="F991" s="82">
        <v>0</v>
      </c>
      <c r="G991" s="78">
        <v>89565</v>
      </c>
      <c r="H991" s="78">
        <v>89565</v>
      </c>
      <c r="I991" s="78">
        <v>0</v>
      </c>
      <c r="J991" s="78">
        <v>0</v>
      </c>
      <c r="K991" s="78">
        <v>0</v>
      </c>
      <c r="L991" s="78">
        <v>177735</v>
      </c>
      <c r="M991" s="78">
        <v>90830</v>
      </c>
      <c r="N991" s="78">
        <v>177735</v>
      </c>
      <c r="O991" s="78">
        <v>0</v>
      </c>
      <c r="P991" s="78">
        <v>16070</v>
      </c>
      <c r="Q991" s="78">
        <v>16070</v>
      </c>
      <c r="R991" s="78">
        <v>0</v>
      </c>
      <c r="S991" s="187">
        <v>43025</v>
      </c>
      <c r="T991" s="187">
        <v>43025</v>
      </c>
      <c r="U991" s="78">
        <v>19289</v>
      </c>
      <c r="V991" s="78">
        <v>7478</v>
      </c>
      <c r="W991" s="78">
        <v>19289</v>
      </c>
      <c r="X991" s="78">
        <v>0</v>
      </c>
      <c r="Y991" s="78">
        <v>1355</v>
      </c>
      <c r="Z991" s="78">
        <v>1355</v>
      </c>
      <c r="AA991" s="78">
        <v>0</v>
      </c>
      <c r="AB991" s="78">
        <v>0</v>
      </c>
      <c r="AC991" s="187">
        <v>1776</v>
      </c>
      <c r="AD991" s="187">
        <v>0</v>
      </c>
      <c r="AE991" s="78">
        <v>109610</v>
      </c>
      <c r="AF991" s="78">
        <v>2469</v>
      </c>
      <c r="AG991" s="104">
        <v>0</v>
      </c>
      <c r="AH991" s="104">
        <v>0</v>
      </c>
      <c r="AI991" s="104">
        <v>0</v>
      </c>
      <c r="AJ991" s="104">
        <v>2469</v>
      </c>
      <c r="AK991" s="104">
        <v>0</v>
      </c>
      <c r="AL991" s="104">
        <v>0</v>
      </c>
      <c r="AM991" s="104">
        <f t="shared" si="15"/>
        <v>2469</v>
      </c>
      <c r="AN991" s="104">
        <v>0</v>
      </c>
      <c r="AO991" s="104">
        <v>0</v>
      </c>
      <c r="AP991" s="104">
        <v>15735</v>
      </c>
      <c r="AQ991" s="104">
        <v>15735</v>
      </c>
      <c r="AR991" s="104">
        <v>0</v>
      </c>
      <c r="AS991" s="189">
        <v>397319</v>
      </c>
      <c r="AT991" s="189">
        <v>173730</v>
      </c>
      <c r="AU991" s="189">
        <v>24142</v>
      </c>
    </row>
    <row r="992" spans="1:47" x14ac:dyDescent="0.2">
      <c r="A992" s="96" t="s">
        <v>2484</v>
      </c>
      <c r="B992" t="s">
        <v>2447</v>
      </c>
      <c r="C992" t="s">
        <v>2485</v>
      </c>
      <c r="D992" s="77">
        <v>22222</v>
      </c>
      <c r="E992" s="77">
        <v>0</v>
      </c>
      <c r="F992" s="77">
        <v>0</v>
      </c>
      <c r="G992" s="77">
        <v>94460</v>
      </c>
      <c r="H992" s="77">
        <v>10765</v>
      </c>
      <c r="I992" s="77">
        <v>83695</v>
      </c>
      <c r="J992" s="77">
        <v>83695</v>
      </c>
      <c r="K992" s="77">
        <v>0</v>
      </c>
      <c r="L992" s="77">
        <v>122080</v>
      </c>
      <c r="M992" s="77">
        <v>82640</v>
      </c>
      <c r="N992" s="77">
        <v>122080</v>
      </c>
      <c r="O992" s="77">
        <v>0</v>
      </c>
      <c r="P992" s="77">
        <v>10730</v>
      </c>
      <c r="Q992" s="77">
        <v>10730</v>
      </c>
      <c r="R992" s="77">
        <v>0</v>
      </c>
      <c r="S992" s="188">
        <v>20200</v>
      </c>
      <c r="T992" s="188">
        <v>20200</v>
      </c>
      <c r="U992" s="77">
        <v>12149</v>
      </c>
      <c r="V992" s="77">
        <v>6833</v>
      </c>
      <c r="W992" s="77">
        <v>12149</v>
      </c>
      <c r="X992" s="77">
        <v>0</v>
      </c>
      <c r="Y992" s="77">
        <v>918</v>
      </c>
      <c r="Z992" s="77">
        <v>918</v>
      </c>
      <c r="AA992" s="77">
        <v>0</v>
      </c>
      <c r="AB992" s="77">
        <v>671</v>
      </c>
      <c r="AC992" s="77">
        <v>671</v>
      </c>
      <c r="AD992" s="77">
        <v>0</v>
      </c>
      <c r="AE992" s="77">
        <v>98940</v>
      </c>
      <c r="AF992" s="77">
        <v>1989</v>
      </c>
      <c r="AG992" s="27">
        <v>0</v>
      </c>
      <c r="AH992" s="27">
        <v>0</v>
      </c>
      <c r="AI992" s="27">
        <v>0</v>
      </c>
      <c r="AJ992" s="27">
        <v>1989</v>
      </c>
      <c r="AK992" s="27">
        <v>0</v>
      </c>
      <c r="AL992" s="27">
        <v>0</v>
      </c>
      <c r="AM992" s="27">
        <f t="shared" si="15"/>
        <v>1989</v>
      </c>
      <c r="AN992" s="27">
        <v>0</v>
      </c>
      <c r="AO992" s="27">
        <v>0</v>
      </c>
      <c r="AP992" s="27">
        <v>16232</v>
      </c>
      <c r="AQ992" s="27">
        <v>6000</v>
      </c>
      <c r="AR992" s="190">
        <v>10232</v>
      </c>
      <c r="AS992" s="190">
        <v>378060</v>
      </c>
      <c r="AT992" s="190">
        <v>104439</v>
      </c>
      <c r="AU992" s="190">
        <v>104439</v>
      </c>
    </row>
    <row r="993" spans="1:47" x14ac:dyDescent="0.2">
      <c r="A993" s="96" t="s">
        <v>2486</v>
      </c>
      <c r="B993" t="s">
        <v>2447</v>
      </c>
      <c r="C993" t="s">
        <v>2487</v>
      </c>
      <c r="D993" s="78">
        <v>22223</v>
      </c>
      <c r="E993" s="78">
        <v>3474</v>
      </c>
      <c r="F993" s="82">
        <v>0</v>
      </c>
      <c r="G993" s="78">
        <v>58772</v>
      </c>
      <c r="H993" s="78">
        <v>58772</v>
      </c>
      <c r="I993" s="78">
        <v>0</v>
      </c>
      <c r="J993" s="78">
        <v>0</v>
      </c>
      <c r="K993" s="78">
        <v>0</v>
      </c>
      <c r="L993" s="78">
        <v>92525</v>
      </c>
      <c r="M993" s="78">
        <v>46840</v>
      </c>
      <c r="N993" s="78">
        <v>0</v>
      </c>
      <c r="O993" s="78">
        <v>92525</v>
      </c>
      <c r="P993" s="78">
        <v>101645</v>
      </c>
      <c r="Q993" s="78">
        <v>9120</v>
      </c>
      <c r="R993" s="78">
        <v>0</v>
      </c>
      <c r="S993" s="78">
        <v>0</v>
      </c>
      <c r="T993" s="78">
        <v>0</v>
      </c>
      <c r="U993" s="78">
        <v>10025</v>
      </c>
      <c r="V993" s="78">
        <v>3833</v>
      </c>
      <c r="W993" s="78">
        <v>0</v>
      </c>
      <c r="X993" s="78">
        <v>10025</v>
      </c>
      <c r="Y993" s="78">
        <v>0</v>
      </c>
      <c r="Z993" s="78">
        <v>785</v>
      </c>
      <c r="AA993" s="78">
        <v>0</v>
      </c>
      <c r="AB993" s="187">
        <v>10810</v>
      </c>
      <c r="AC993" s="78">
        <v>0</v>
      </c>
      <c r="AD993" s="78">
        <v>0</v>
      </c>
      <c r="AE993" s="78">
        <v>56190</v>
      </c>
      <c r="AF993" s="78">
        <v>1749</v>
      </c>
      <c r="AG993" s="104">
        <v>0</v>
      </c>
      <c r="AH993" s="104">
        <v>0</v>
      </c>
      <c r="AI993" s="104">
        <v>0</v>
      </c>
      <c r="AJ993" s="104">
        <v>1749</v>
      </c>
      <c r="AK993" s="104">
        <v>0</v>
      </c>
      <c r="AL993" s="104">
        <v>0</v>
      </c>
      <c r="AM993" s="104">
        <f t="shared" si="15"/>
        <v>1749</v>
      </c>
      <c r="AN993" s="104">
        <v>0</v>
      </c>
      <c r="AO993" s="104">
        <v>0</v>
      </c>
      <c r="AP993" s="104">
        <v>10282</v>
      </c>
      <c r="AQ993" s="104">
        <v>0</v>
      </c>
      <c r="AR993" s="189">
        <v>10282</v>
      </c>
      <c r="AS993" s="189">
        <v>256751</v>
      </c>
      <c r="AT993" s="189">
        <v>93182</v>
      </c>
      <c r="AU993" s="189">
        <v>5931</v>
      </c>
    </row>
    <row r="994" spans="1:47" x14ac:dyDescent="0.2">
      <c r="A994" s="96" t="s">
        <v>2488</v>
      </c>
      <c r="B994" t="s">
        <v>2447</v>
      </c>
      <c r="C994" t="s">
        <v>2489</v>
      </c>
      <c r="D994" s="77">
        <v>22224</v>
      </c>
      <c r="E994" s="77">
        <v>0</v>
      </c>
      <c r="F994" s="77">
        <v>0</v>
      </c>
      <c r="G994" s="77">
        <v>109347</v>
      </c>
      <c r="H994" s="77">
        <v>14540</v>
      </c>
      <c r="I994" s="77">
        <v>94807</v>
      </c>
      <c r="J994" s="77">
        <v>94706</v>
      </c>
      <c r="K994" s="77">
        <v>101</v>
      </c>
      <c r="L994" s="77">
        <v>144810</v>
      </c>
      <c r="M994" s="77">
        <v>74660</v>
      </c>
      <c r="N994" s="77">
        <v>71320</v>
      </c>
      <c r="O994" s="77">
        <v>73490</v>
      </c>
      <c r="P994" s="77">
        <v>78130</v>
      </c>
      <c r="Q994" s="77">
        <v>4640</v>
      </c>
      <c r="R994" s="77">
        <v>0</v>
      </c>
      <c r="S994" s="188">
        <v>11570</v>
      </c>
      <c r="T994" s="188">
        <v>11570</v>
      </c>
      <c r="U994" s="77">
        <v>15657</v>
      </c>
      <c r="V994" s="77">
        <v>6150</v>
      </c>
      <c r="W994" s="77">
        <v>5880</v>
      </c>
      <c r="X994" s="77">
        <v>9777</v>
      </c>
      <c r="Y994" s="77">
        <v>10175</v>
      </c>
      <c r="Z994" s="77">
        <v>398</v>
      </c>
      <c r="AA994" s="77">
        <v>0</v>
      </c>
      <c r="AB994" s="77">
        <v>0</v>
      </c>
      <c r="AC994" s="77">
        <v>0</v>
      </c>
      <c r="AD994" s="77">
        <v>0</v>
      </c>
      <c r="AE994" s="77">
        <v>82710</v>
      </c>
      <c r="AF994" s="77">
        <v>2469</v>
      </c>
      <c r="AG994" s="27">
        <v>0</v>
      </c>
      <c r="AH994" s="27">
        <v>0</v>
      </c>
      <c r="AI994" s="27">
        <v>0</v>
      </c>
      <c r="AJ994" s="27">
        <v>2469</v>
      </c>
      <c r="AK994" s="27">
        <v>0</v>
      </c>
      <c r="AL994" s="27">
        <v>0</v>
      </c>
      <c r="AM994" s="27">
        <f t="shared" si="15"/>
        <v>2469</v>
      </c>
      <c r="AN994" s="27">
        <v>0</v>
      </c>
      <c r="AO994" s="27">
        <v>0</v>
      </c>
      <c r="AP994" s="27">
        <v>19020</v>
      </c>
      <c r="AQ994" s="27">
        <v>0</v>
      </c>
      <c r="AR994" s="190">
        <v>19020</v>
      </c>
      <c r="AS994" s="190">
        <v>464995</v>
      </c>
      <c r="AT994" s="190">
        <v>172482</v>
      </c>
      <c r="AU994" s="190">
        <v>0</v>
      </c>
    </row>
    <row r="995" spans="1:47" x14ac:dyDescent="0.2">
      <c r="A995" s="96" t="s">
        <v>2490</v>
      </c>
      <c r="B995" t="s">
        <v>2447</v>
      </c>
      <c r="C995" t="s">
        <v>2491</v>
      </c>
      <c r="D995" s="78">
        <v>22225</v>
      </c>
      <c r="E995" s="78">
        <v>0</v>
      </c>
      <c r="F995" s="82">
        <v>0</v>
      </c>
      <c r="G995" s="78">
        <v>119226</v>
      </c>
      <c r="H995" s="78">
        <v>100226</v>
      </c>
      <c r="I995" s="78">
        <v>19000</v>
      </c>
      <c r="J995" s="78">
        <v>19000</v>
      </c>
      <c r="K995" s="78">
        <v>0</v>
      </c>
      <c r="L995" s="78">
        <v>189995</v>
      </c>
      <c r="M995" s="78">
        <v>123630</v>
      </c>
      <c r="N995" s="78">
        <v>162000</v>
      </c>
      <c r="O995" s="78">
        <v>27995</v>
      </c>
      <c r="P995" s="78">
        <v>54945</v>
      </c>
      <c r="Q995" s="78">
        <v>26950</v>
      </c>
      <c r="R995" s="78">
        <v>0</v>
      </c>
      <c r="S995" s="187">
        <v>69155</v>
      </c>
      <c r="T995" s="187">
        <v>69155</v>
      </c>
      <c r="U995" s="78">
        <v>19181</v>
      </c>
      <c r="V995" s="78">
        <v>10223</v>
      </c>
      <c r="W995" s="78">
        <v>8000</v>
      </c>
      <c r="X995" s="78">
        <v>11181</v>
      </c>
      <c r="Y995" s="78">
        <v>8000</v>
      </c>
      <c r="Z995" s="78">
        <v>2235</v>
      </c>
      <c r="AA995" s="78">
        <v>0</v>
      </c>
      <c r="AB995" s="78">
        <v>0</v>
      </c>
      <c r="AC995" s="187">
        <v>4499</v>
      </c>
      <c r="AD995" s="187">
        <v>0</v>
      </c>
      <c r="AE995" s="78">
        <v>151740</v>
      </c>
      <c r="AF995" s="78">
        <v>2709</v>
      </c>
      <c r="AG995" s="104">
        <v>0</v>
      </c>
      <c r="AH995" s="104">
        <v>0</v>
      </c>
      <c r="AI995" s="104">
        <v>0</v>
      </c>
      <c r="AJ995" s="104">
        <v>2709</v>
      </c>
      <c r="AK995" s="104">
        <v>0</v>
      </c>
      <c r="AL995" s="104">
        <v>0</v>
      </c>
      <c r="AM995" s="104">
        <f t="shared" si="15"/>
        <v>2709</v>
      </c>
      <c r="AN995" s="104">
        <v>0</v>
      </c>
      <c r="AO995" s="104">
        <v>0</v>
      </c>
      <c r="AP995" s="104">
        <v>20644</v>
      </c>
      <c r="AQ995" s="104">
        <v>0</v>
      </c>
      <c r="AR995" s="189">
        <v>20644</v>
      </c>
      <c r="AS995" s="189">
        <v>500226</v>
      </c>
      <c r="AT995" s="189">
        <v>171828</v>
      </c>
      <c r="AU995" s="189">
        <v>171828</v>
      </c>
    </row>
    <row r="996" spans="1:47" x14ac:dyDescent="0.2">
      <c r="A996" s="96" t="s">
        <v>2492</v>
      </c>
      <c r="B996" t="s">
        <v>2447</v>
      </c>
      <c r="C996" t="s">
        <v>2493</v>
      </c>
      <c r="D996" s="77">
        <v>22226</v>
      </c>
      <c r="E996" s="77">
        <v>3118</v>
      </c>
      <c r="F996" s="77">
        <v>0</v>
      </c>
      <c r="G996" s="77">
        <v>107852</v>
      </c>
      <c r="H996" s="77">
        <v>5500</v>
      </c>
      <c r="I996" s="77">
        <v>102352</v>
      </c>
      <c r="J996" s="77">
        <v>102352</v>
      </c>
      <c r="K996" s="77">
        <v>0</v>
      </c>
      <c r="L996" s="77">
        <v>151280</v>
      </c>
      <c r="M996" s="77">
        <v>89050</v>
      </c>
      <c r="N996" s="77">
        <v>122900</v>
      </c>
      <c r="O996" s="77">
        <v>28380</v>
      </c>
      <c r="P996" s="77">
        <v>38270</v>
      </c>
      <c r="Q996" s="77">
        <v>9890</v>
      </c>
      <c r="R996" s="77">
        <v>0</v>
      </c>
      <c r="S996" s="77">
        <v>0</v>
      </c>
      <c r="T996" s="77">
        <v>0</v>
      </c>
      <c r="U996" s="77">
        <v>15739</v>
      </c>
      <c r="V996" s="77">
        <v>7333</v>
      </c>
      <c r="W996" s="77">
        <v>4972</v>
      </c>
      <c r="X996" s="77">
        <v>10767</v>
      </c>
      <c r="Y996" s="77">
        <v>11614</v>
      </c>
      <c r="Z996" s="77">
        <v>847</v>
      </c>
      <c r="AA996" s="77">
        <v>0</v>
      </c>
      <c r="AB996" s="77">
        <v>0</v>
      </c>
      <c r="AC996" s="77">
        <v>0</v>
      </c>
      <c r="AD996" s="77">
        <v>0</v>
      </c>
      <c r="AE996" s="77">
        <v>106780</v>
      </c>
      <c r="AF996" s="77">
        <v>2229</v>
      </c>
      <c r="AG996" s="27">
        <v>0</v>
      </c>
      <c r="AH996" s="27">
        <v>0</v>
      </c>
      <c r="AI996" s="27">
        <v>0</v>
      </c>
      <c r="AJ996" s="27">
        <v>2229</v>
      </c>
      <c r="AK996" s="27">
        <v>0</v>
      </c>
      <c r="AL996" s="27">
        <v>0</v>
      </c>
      <c r="AM996" s="27">
        <f t="shared" si="15"/>
        <v>2229</v>
      </c>
      <c r="AN996" s="27">
        <v>0</v>
      </c>
      <c r="AO996" s="27">
        <v>0</v>
      </c>
      <c r="AP996" s="27">
        <v>18610</v>
      </c>
      <c r="AQ996" s="27">
        <v>18610</v>
      </c>
      <c r="AR996" s="27">
        <v>0</v>
      </c>
      <c r="AS996" s="190">
        <v>449855</v>
      </c>
      <c r="AT996" s="190">
        <v>146757</v>
      </c>
      <c r="AU996" s="190">
        <v>0</v>
      </c>
    </row>
    <row r="997" spans="1:47" x14ac:dyDescent="0.2">
      <c r="A997" s="96" t="s">
        <v>2494</v>
      </c>
      <c r="B997" t="s">
        <v>2447</v>
      </c>
      <c r="C997" t="s">
        <v>2495</v>
      </c>
      <c r="D997" s="78">
        <v>22301</v>
      </c>
      <c r="E997" s="78">
        <v>0</v>
      </c>
      <c r="F997" s="82">
        <v>0</v>
      </c>
      <c r="G997" s="78">
        <v>42808</v>
      </c>
      <c r="H997" s="78">
        <v>42808</v>
      </c>
      <c r="I997" s="78">
        <v>0</v>
      </c>
      <c r="J997" s="78">
        <v>0</v>
      </c>
      <c r="K997" s="78">
        <v>0</v>
      </c>
      <c r="L997" s="78">
        <v>64640</v>
      </c>
      <c r="M997" s="78">
        <v>49650</v>
      </c>
      <c r="N997" s="78">
        <v>0</v>
      </c>
      <c r="O997" s="78">
        <v>64640</v>
      </c>
      <c r="P997" s="78">
        <v>64640</v>
      </c>
      <c r="Q997" s="78">
        <v>0</v>
      </c>
      <c r="R997" s="78">
        <v>0</v>
      </c>
      <c r="S997" s="187">
        <v>47770</v>
      </c>
      <c r="T997" s="187">
        <v>47770</v>
      </c>
      <c r="U997" s="78">
        <v>6119</v>
      </c>
      <c r="V997" s="78">
        <v>4118</v>
      </c>
      <c r="W997" s="78">
        <v>3836</v>
      </c>
      <c r="X997" s="78">
        <v>2283</v>
      </c>
      <c r="Y997" s="78">
        <v>2283</v>
      </c>
      <c r="Z997" s="78">
        <v>0</v>
      </c>
      <c r="AA997" s="78">
        <v>0</v>
      </c>
      <c r="AB997" s="187">
        <v>3397</v>
      </c>
      <c r="AC997" s="187">
        <v>3469</v>
      </c>
      <c r="AD997" s="187">
        <v>0</v>
      </c>
      <c r="AE997" s="78">
        <v>56640</v>
      </c>
      <c r="AF997" s="78">
        <v>1269</v>
      </c>
      <c r="AG997" s="104">
        <v>0</v>
      </c>
      <c r="AH997" s="104">
        <v>0</v>
      </c>
      <c r="AI997" s="104">
        <v>0</v>
      </c>
      <c r="AJ997" s="104">
        <v>1269</v>
      </c>
      <c r="AK997" s="104">
        <v>0</v>
      </c>
      <c r="AL997" s="104">
        <v>0</v>
      </c>
      <c r="AM997" s="104">
        <f t="shared" si="15"/>
        <v>1269</v>
      </c>
      <c r="AN997" s="104">
        <v>0</v>
      </c>
      <c r="AO997" s="104">
        <v>0</v>
      </c>
      <c r="AP997" s="104">
        <v>7327</v>
      </c>
      <c r="AQ997" s="104">
        <v>7327</v>
      </c>
      <c r="AR997" s="104">
        <v>0</v>
      </c>
      <c r="AS997" s="189">
        <v>163432</v>
      </c>
      <c r="AT997" s="189">
        <v>40833</v>
      </c>
      <c r="AU997" s="189">
        <v>40833</v>
      </c>
    </row>
    <row r="998" spans="1:47" x14ac:dyDescent="0.2">
      <c r="A998" s="96" t="s">
        <v>2496</v>
      </c>
      <c r="B998" t="s">
        <v>2447</v>
      </c>
      <c r="C998" t="s">
        <v>2497</v>
      </c>
      <c r="D998" s="77">
        <v>22302</v>
      </c>
      <c r="E998" s="77">
        <v>0</v>
      </c>
      <c r="F998" s="77">
        <v>0</v>
      </c>
      <c r="G998" s="77">
        <v>34895</v>
      </c>
      <c r="H998" s="77">
        <v>1432</v>
      </c>
      <c r="I998" s="77">
        <v>33463</v>
      </c>
      <c r="J998" s="77">
        <v>32935</v>
      </c>
      <c r="K998" s="77">
        <v>528</v>
      </c>
      <c r="L998" s="77">
        <v>30995</v>
      </c>
      <c r="M998" s="77">
        <v>22380</v>
      </c>
      <c r="N998" s="77">
        <v>30995</v>
      </c>
      <c r="O998" s="77">
        <v>0</v>
      </c>
      <c r="P998" s="77">
        <v>0</v>
      </c>
      <c r="Q998" s="77">
        <v>0</v>
      </c>
      <c r="R998" s="77">
        <v>0</v>
      </c>
      <c r="S998" s="188">
        <v>14785</v>
      </c>
      <c r="T998" s="188">
        <v>14785</v>
      </c>
      <c r="U998" s="77">
        <v>3004</v>
      </c>
      <c r="V998" s="77">
        <v>1858</v>
      </c>
      <c r="W998" s="77">
        <v>2272</v>
      </c>
      <c r="X998" s="77">
        <v>732</v>
      </c>
      <c r="Y998" s="77">
        <v>732</v>
      </c>
      <c r="Z998" s="77">
        <v>0</v>
      </c>
      <c r="AA998" s="77">
        <v>0</v>
      </c>
      <c r="AB998" s="77">
        <v>69</v>
      </c>
      <c r="AC998" s="188">
        <v>1111</v>
      </c>
      <c r="AD998" s="188">
        <v>0</v>
      </c>
      <c r="AE998" s="77">
        <v>25140</v>
      </c>
      <c r="AF998" s="77">
        <v>1029</v>
      </c>
      <c r="AG998" s="27">
        <v>0</v>
      </c>
      <c r="AH998" s="27">
        <v>0</v>
      </c>
      <c r="AI998" s="27">
        <v>0</v>
      </c>
      <c r="AJ998" s="27">
        <v>1029</v>
      </c>
      <c r="AK998" s="27">
        <v>0</v>
      </c>
      <c r="AL998" s="27">
        <v>0</v>
      </c>
      <c r="AM998" s="27">
        <f t="shared" si="15"/>
        <v>1029</v>
      </c>
      <c r="AN998" s="27">
        <v>0</v>
      </c>
      <c r="AO998" s="27">
        <v>0</v>
      </c>
      <c r="AP998" s="27">
        <v>5940</v>
      </c>
      <c r="AQ998" s="27">
        <v>5940</v>
      </c>
      <c r="AR998" s="27">
        <v>0</v>
      </c>
      <c r="AS998" s="190">
        <v>136597</v>
      </c>
      <c r="AT998" s="190">
        <v>25771</v>
      </c>
      <c r="AU998" s="190">
        <v>25771</v>
      </c>
    </row>
    <row r="999" spans="1:47" x14ac:dyDescent="0.2">
      <c r="A999" s="96" t="s">
        <v>2498</v>
      </c>
      <c r="B999" t="s">
        <v>2447</v>
      </c>
      <c r="C999" t="s">
        <v>2499</v>
      </c>
      <c r="D999" s="78">
        <v>22304</v>
      </c>
      <c r="E999" s="78">
        <v>0</v>
      </c>
      <c r="F999" s="82">
        <v>0</v>
      </c>
      <c r="G999" s="78">
        <v>43302</v>
      </c>
      <c r="H999" s="78">
        <v>43302</v>
      </c>
      <c r="I999" s="78">
        <v>0</v>
      </c>
      <c r="J999" s="78">
        <v>0</v>
      </c>
      <c r="K999" s="78">
        <v>0</v>
      </c>
      <c r="L999" s="78">
        <v>42950</v>
      </c>
      <c r="M999" s="78">
        <v>33520</v>
      </c>
      <c r="N999" s="78">
        <v>0</v>
      </c>
      <c r="O999" s="78">
        <v>42950</v>
      </c>
      <c r="P999" s="78">
        <v>49780</v>
      </c>
      <c r="Q999" s="78">
        <v>6830</v>
      </c>
      <c r="R999" s="78">
        <v>0</v>
      </c>
      <c r="S999" s="187">
        <v>14920</v>
      </c>
      <c r="T999" s="187">
        <v>14920</v>
      </c>
      <c r="U999" s="78">
        <v>4028</v>
      </c>
      <c r="V999" s="78">
        <v>2783</v>
      </c>
      <c r="W999" s="78">
        <v>3000</v>
      </c>
      <c r="X999" s="78">
        <v>1028</v>
      </c>
      <c r="Y999" s="78">
        <v>1593</v>
      </c>
      <c r="Z999" s="78">
        <v>565</v>
      </c>
      <c r="AA999" s="78">
        <v>0</v>
      </c>
      <c r="AB999" s="187">
        <v>1280</v>
      </c>
      <c r="AC999" s="187">
        <v>1280</v>
      </c>
      <c r="AD999" s="187">
        <v>0</v>
      </c>
      <c r="AE999" s="78">
        <v>40980</v>
      </c>
      <c r="AF999" s="78">
        <v>1029</v>
      </c>
      <c r="AG999" s="104">
        <v>0</v>
      </c>
      <c r="AH999" s="104">
        <v>0</v>
      </c>
      <c r="AI999" s="104">
        <v>0</v>
      </c>
      <c r="AJ999" s="104">
        <v>1029</v>
      </c>
      <c r="AK999" s="104">
        <v>0</v>
      </c>
      <c r="AL999" s="104">
        <v>0</v>
      </c>
      <c r="AM999" s="104">
        <f t="shared" si="15"/>
        <v>1029</v>
      </c>
      <c r="AN999" s="104">
        <v>0</v>
      </c>
      <c r="AO999" s="104">
        <v>0</v>
      </c>
      <c r="AP999" s="104">
        <v>7362</v>
      </c>
      <c r="AQ999" s="104">
        <v>7362</v>
      </c>
      <c r="AR999" s="104">
        <v>0</v>
      </c>
      <c r="AS999" s="189">
        <v>165578</v>
      </c>
      <c r="AT999" s="189">
        <v>33550</v>
      </c>
      <c r="AU999" s="189">
        <v>33550</v>
      </c>
    </row>
    <row r="1000" spans="1:47" x14ac:dyDescent="0.2">
      <c r="A1000" s="96" t="s">
        <v>2500</v>
      </c>
      <c r="B1000" t="s">
        <v>2447</v>
      </c>
      <c r="C1000" t="s">
        <v>2501</v>
      </c>
      <c r="D1000" s="77">
        <v>22305</v>
      </c>
      <c r="E1000" s="77">
        <v>0</v>
      </c>
      <c r="F1000" s="77">
        <v>0</v>
      </c>
      <c r="G1000" s="77">
        <v>35447</v>
      </c>
      <c r="H1000" s="77">
        <v>0</v>
      </c>
      <c r="I1000" s="77">
        <v>35447</v>
      </c>
      <c r="J1000" s="77">
        <v>35447</v>
      </c>
      <c r="K1000" s="77">
        <v>0</v>
      </c>
      <c r="L1000" s="77">
        <v>30540</v>
      </c>
      <c r="M1000" s="77">
        <v>23320</v>
      </c>
      <c r="N1000" s="77">
        <v>0</v>
      </c>
      <c r="O1000" s="77">
        <v>30540</v>
      </c>
      <c r="P1000" s="77">
        <v>34170</v>
      </c>
      <c r="Q1000" s="77">
        <v>3630</v>
      </c>
      <c r="R1000" s="77">
        <v>0</v>
      </c>
      <c r="S1000" s="188">
        <v>14350</v>
      </c>
      <c r="T1000" s="188">
        <v>14350</v>
      </c>
      <c r="U1000" s="77">
        <v>2889</v>
      </c>
      <c r="V1000" s="77">
        <v>1938</v>
      </c>
      <c r="W1000" s="77">
        <v>544</v>
      </c>
      <c r="X1000" s="77">
        <v>2345</v>
      </c>
      <c r="Y1000" s="77">
        <v>2648</v>
      </c>
      <c r="Z1000" s="77">
        <v>303</v>
      </c>
      <c r="AA1000" s="77">
        <v>0</v>
      </c>
      <c r="AB1000" s="77">
        <v>522</v>
      </c>
      <c r="AC1000" s="188">
        <v>1232</v>
      </c>
      <c r="AD1000" s="188">
        <v>0</v>
      </c>
      <c r="AE1000" s="77">
        <v>28270</v>
      </c>
      <c r="AF1000" s="77">
        <v>1029</v>
      </c>
      <c r="AG1000" s="27">
        <v>0</v>
      </c>
      <c r="AH1000" s="27">
        <v>0</v>
      </c>
      <c r="AI1000" s="27">
        <v>0</v>
      </c>
      <c r="AJ1000" s="27">
        <v>1029</v>
      </c>
      <c r="AK1000" s="27">
        <v>0</v>
      </c>
      <c r="AL1000" s="27">
        <v>0</v>
      </c>
      <c r="AM1000" s="27">
        <f t="shared" si="15"/>
        <v>1029</v>
      </c>
      <c r="AN1000" s="27">
        <v>0</v>
      </c>
      <c r="AO1000" s="27">
        <v>0</v>
      </c>
      <c r="AP1000" s="27">
        <v>6036</v>
      </c>
      <c r="AQ1000" s="27">
        <v>0</v>
      </c>
      <c r="AR1000" s="190">
        <v>6036</v>
      </c>
      <c r="AS1000" s="190">
        <v>132980</v>
      </c>
      <c r="AT1000" s="190">
        <v>25758</v>
      </c>
      <c r="AU1000" s="190">
        <v>25758</v>
      </c>
    </row>
    <row r="1001" spans="1:47" x14ac:dyDescent="0.2">
      <c r="A1001" s="96" t="s">
        <v>2502</v>
      </c>
      <c r="B1001" t="s">
        <v>2447</v>
      </c>
      <c r="C1001" t="s">
        <v>2503</v>
      </c>
      <c r="D1001" s="78">
        <v>22306</v>
      </c>
      <c r="E1001" s="78">
        <v>0</v>
      </c>
      <c r="F1001" s="82">
        <v>0</v>
      </c>
      <c r="G1001" s="78">
        <v>38709</v>
      </c>
      <c r="H1001" s="78">
        <v>38709</v>
      </c>
      <c r="I1001" s="78">
        <v>0</v>
      </c>
      <c r="J1001" s="78">
        <v>0</v>
      </c>
      <c r="K1001" s="78">
        <v>0</v>
      </c>
      <c r="L1001" s="78">
        <v>37740</v>
      </c>
      <c r="M1001" s="78">
        <v>29180</v>
      </c>
      <c r="N1001" s="78">
        <v>37740</v>
      </c>
      <c r="O1001" s="78">
        <v>0</v>
      </c>
      <c r="P1001" s="78">
        <v>2340</v>
      </c>
      <c r="Q1001" s="78">
        <v>2340</v>
      </c>
      <c r="R1001" s="78">
        <v>0</v>
      </c>
      <c r="S1001" s="78">
        <v>0</v>
      </c>
      <c r="T1001" s="78">
        <v>0</v>
      </c>
      <c r="U1001" s="78">
        <v>3563</v>
      </c>
      <c r="V1001" s="78">
        <v>2435</v>
      </c>
      <c r="W1001" s="78">
        <v>2563</v>
      </c>
      <c r="X1001" s="78">
        <v>1000</v>
      </c>
      <c r="Y1001" s="78">
        <v>1198</v>
      </c>
      <c r="Z1001" s="78">
        <v>198</v>
      </c>
      <c r="AA1001" s="78">
        <v>0</v>
      </c>
      <c r="AB1001" s="78">
        <v>0</v>
      </c>
      <c r="AC1001" s="78">
        <v>0</v>
      </c>
      <c r="AD1001" s="78">
        <v>0</v>
      </c>
      <c r="AE1001" s="78">
        <v>33030</v>
      </c>
      <c r="AF1001" s="78">
        <v>1029</v>
      </c>
      <c r="AG1001" s="104">
        <v>0</v>
      </c>
      <c r="AH1001" s="104">
        <v>0</v>
      </c>
      <c r="AI1001" s="104">
        <v>0</v>
      </c>
      <c r="AJ1001" s="104">
        <v>1029</v>
      </c>
      <c r="AK1001" s="104">
        <v>0</v>
      </c>
      <c r="AL1001" s="104">
        <v>0</v>
      </c>
      <c r="AM1001" s="104">
        <f t="shared" si="15"/>
        <v>1029</v>
      </c>
      <c r="AN1001" s="104">
        <v>0</v>
      </c>
      <c r="AO1001" s="104">
        <v>0</v>
      </c>
      <c r="AP1001" s="104">
        <v>6589</v>
      </c>
      <c r="AQ1001" s="104">
        <v>0</v>
      </c>
      <c r="AR1001" s="189">
        <v>6589</v>
      </c>
      <c r="AS1001" s="189">
        <v>145320</v>
      </c>
      <c r="AT1001" s="189">
        <v>29107</v>
      </c>
      <c r="AU1001" s="189">
        <v>29107</v>
      </c>
    </row>
    <row r="1002" spans="1:47" x14ac:dyDescent="0.2">
      <c r="A1002" s="96" t="s">
        <v>2504</v>
      </c>
      <c r="B1002" t="s">
        <v>2447</v>
      </c>
      <c r="C1002" t="s">
        <v>2505</v>
      </c>
      <c r="D1002" s="77">
        <v>22325</v>
      </c>
      <c r="E1002" s="77">
        <v>0</v>
      </c>
      <c r="F1002" s="77">
        <v>0</v>
      </c>
      <c r="G1002" s="77">
        <v>82283</v>
      </c>
      <c r="H1002" s="77">
        <v>0</v>
      </c>
      <c r="I1002" s="77">
        <v>82283</v>
      </c>
      <c r="J1002" s="77">
        <v>82283</v>
      </c>
      <c r="K1002" s="77">
        <v>0</v>
      </c>
      <c r="L1002" s="77">
        <v>139415</v>
      </c>
      <c r="M1002" s="77">
        <v>87140</v>
      </c>
      <c r="N1002" s="77">
        <v>128000</v>
      </c>
      <c r="O1002" s="77">
        <v>11415</v>
      </c>
      <c r="P1002" s="77">
        <v>25185</v>
      </c>
      <c r="Q1002" s="77">
        <v>13770</v>
      </c>
      <c r="R1002" s="77">
        <v>0</v>
      </c>
      <c r="S1002" s="188">
        <v>52305</v>
      </c>
      <c r="T1002" s="188">
        <v>52305</v>
      </c>
      <c r="U1002" s="77">
        <v>14249</v>
      </c>
      <c r="V1002" s="77">
        <v>7193</v>
      </c>
      <c r="W1002" s="77">
        <v>5716</v>
      </c>
      <c r="X1002" s="77">
        <v>8533</v>
      </c>
      <c r="Y1002" s="77">
        <v>9703</v>
      </c>
      <c r="Z1002" s="77">
        <v>1170</v>
      </c>
      <c r="AA1002" s="77">
        <v>0</v>
      </c>
      <c r="AB1002" s="77">
        <v>0</v>
      </c>
      <c r="AC1002" s="188">
        <v>3187</v>
      </c>
      <c r="AD1002" s="188">
        <v>0</v>
      </c>
      <c r="AE1002" s="77">
        <v>103240</v>
      </c>
      <c r="AF1002" s="77">
        <v>1749</v>
      </c>
      <c r="AG1002" s="27">
        <v>0</v>
      </c>
      <c r="AH1002" s="27">
        <v>0</v>
      </c>
      <c r="AI1002" s="27">
        <v>0</v>
      </c>
      <c r="AJ1002" s="27">
        <v>1749</v>
      </c>
      <c r="AK1002" s="27">
        <v>0</v>
      </c>
      <c r="AL1002" s="27">
        <v>0</v>
      </c>
      <c r="AM1002" s="27">
        <f t="shared" si="15"/>
        <v>1749</v>
      </c>
      <c r="AN1002" s="27">
        <v>0</v>
      </c>
      <c r="AO1002" s="27">
        <v>0</v>
      </c>
      <c r="AP1002" s="27">
        <v>14327</v>
      </c>
      <c r="AQ1002" s="27">
        <v>1800</v>
      </c>
      <c r="AR1002" s="190">
        <v>12527</v>
      </c>
      <c r="AS1002" s="190">
        <v>356893</v>
      </c>
      <c r="AT1002" s="190">
        <v>134639</v>
      </c>
      <c r="AU1002" s="190">
        <v>134639</v>
      </c>
    </row>
    <row r="1003" spans="1:47" x14ac:dyDescent="0.2">
      <c r="A1003" s="96" t="s">
        <v>2506</v>
      </c>
      <c r="B1003" t="s">
        <v>2447</v>
      </c>
      <c r="C1003" t="s">
        <v>830</v>
      </c>
      <c r="D1003" s="78">
        <v>22341</v>
      </c>
      <c r="E1003" s="78">
        <v>0</v>
      </c>
      <c r="F1003" s="82">
        <v>0</v>
      </c>
      <c r="G1003" s="78">
        <v>59445</v>
      </c>
      <c r="H1003" s="78">
        <v>34776</v>
      </c>
      <c r="I1003" s="78">
        <v>24669</v>
      </c>
      <c r="J1003" s="78">
        <v>24669</v>
      </c>
      <c r="K1003" s="78">
        <v>0</v>
      </c>
      <c r="L1003" s="78">
        <v>113770</v>
      </c>
      <c r="M1003" s="78">
        <v>67280</v>
      </c>
      <c r="N1003" s="78">
        <v>93600</v>
      </c>
      <c r="O1003" s="78">
        <v>20170</v>
      </c>
      <c r="P1003" s="78">
        <v>29960</v>
      </c>
      <c r="Q1003" s="78">
        <v>9790</v>
      </c>
      <c r="R1003" s="78">
        <v>0</v>
      </c>
      <c r="S1003" s="187">
        <v>57040</v>
      </c>
      <c r="T1003" s="187">
        <v>57040</v>
      </c>
      <c r="U1003" s="78">
        <v>11838</v>
      </c>
      <c r="V1003" s="78">
        <v>5538</v>
      </c>
      <c r="W1003" s="78">
        <v>4571</v>
      </c>
      <c r="X1003" s="78">
        <v>7267</v>
      </c>
      <c r="Y1003" s="78">
        <v>2268</v>
      </c>
      <c r="Z1003" s="78">
        <v>830</v>
      </c>
      <c r="AA1003" s="78">
        <v>0</v>
      </c>
      <c r="AB1003" s="187">
        <v>2483</v>
      </c>
      <c r="AC1003" s="187">
        <v>4110</v>
      </c>
      <c r="AD1003" s="187">
        <v>0</v>
      </c>
      <c r="AE1003" s="78">
        <v>79600</v>
      </c>
      <c r="AF1003" s="78">
        <v>1749</v>
      </c>
      <c r="AG1003" s="104">
        <v>0</v>
      </c>
      <c r="AH1003" s="104">
        <v>0</v>
      </c>
      <c r="AI1003" s="104">
        <v>0</v>
      </c>
      <c r="AJ1003" s="104">
        <v>1749</v>
      </c>
      <c r="AK1003" s="104">
        <v>0</v>
      </c>
      <c r="AL1003" s="104">
        <v>0</v>
      </c>
      <c r="AM1003" s="104">
        <f t="shared" si="15"/>
        <v>1749</v>
      </c>
      <c r="AN1003" s="104">
        <v>0</v>
      </c>
      <c r="AO1003" s="104">
        <v>0</v>
      </c>
      <c r="AP1003" s="104">
        <v>10219</v>
      </c>
      <c r="AQ1003" s="104">
        <v>0</v>
      </c>
      <c r="AR1003" s="189">
        <v>10219</v>
      </c>
      <c r="AS1003" s="189">
        <v>254134</v>
      </c>
      <c r="AT1003" s="189">
        <v>100949</v>
      </c>
      <c r="AU1003" s="189">
        <v>100949</v>
      </c>
    </row>
    <row r="1004" spans="1:47" x14ac:dyDescent="0.2">
      <c r="A1004" s="96" t="s">
        <v>2507</v>
      </c>
      <c r="B1004" t="s">
        <v>2447</v>
      </c>
      <c r="C1004" t="s">
        <v>2508</v>
      </c>
      <c r="D1004" s="77">
        <v>22342</v>
      </c>
      <c r="E1004" s="77">
        <v>0</v>
      </c>
      <c r="F1004" s="77">
        <v>0</v>
      </c>
      <c r="G1004" s="77">
        <v>59182</v>
      </c>
      <c r="H1004" s="77">
        <v>30000</v>
      </c>
      <c r="I1004" s="77">
        <v>29182</v>
      </c>
      <c r="J1004" s="77">
        <v>16000</v>
      </c>
      <c r="K1004" s="188">
        <v>13182</v>
      </c>
      <c r="L1004" s="77">
        <v>134835</v>
      </c>
      <c r="M1004" s="77">
        <v>71500</v>
      </c>
      <c r="N1004" s="77">
        <v>84000</v>
      </c>
      <c r="O1004" s="77">
        <v>50835</v>
      </c>
      <c r="P1004" s="77">
        <v>62055</v>
      </c>
      <c r="Q1004" s="77">
        <v>11220</v>
      </c>
      <c r="R1004" s="77">
        <v>0</v>
      </c>
      <c r="S1004" s="188">
        <v>42485</v>
      </c>
      <c r="T1004" s="188">
        <v>42485</v>
      </c>
      <c r="U1004" s="77">
        <v>14473</v>
      </c>
      <c r="V1004" s="77">
        <v>5893</v>
      </c>
      <c r="W1004" s="77">
        <v>1065</v>
      </c>
      <c r="X1004" s="77">
        <v>13408</v>
      </c>
      <c r="Y1004" s="77">
        <v>5528</v>
      </c>
      <c r="Z1004" s="77">
        <v>970</v>
      </c>
      <c r="AA1004" s="77">
        <v>0</v>
      </c>
      <c r="AB1004" s="77">
        <v>0</v>
      </c>
      <c r="AC1004" s="188">
        <v>2492</v>
      </c>
      <c r="AD1004" s="188">
        <v>0</v>
      </c>
      <c r="AE1004" s="77">
        <v>86940</v>
      </c>
      <c r="AF1004" s="77">
        <v>1989</v>
      </c>
      <c r="AG1004" s="27">
        <v>0</v>
      </c>
      <c r="AH1004" s="27">
        <v>0</v>
      </c>
      <c r="AI1004" s="27">
        <v>0</v>
      </c>
      <c r="AJ1004" s="27">
        <v>1989</v>
      </c>
      <c r="AK1004" s="27">
        <v>0</v>
      </c>
      <c r="AL1004" s="27">
        <v>0</v>
      </c>
      <c r="AM1004" s="27">
        <f t="shared" si="15"/>
        <v>1989</v>
      </c>
      <c r="AN1004" s="27">
        <v>0</v>
      </c>
      <c r="AO1004" s="27">
        <v>0</v>
      </c>
      <c r="AP1004" s="27">
        <v>10499</v>
      </c>
      <c r="AQ1004" s="27">
        <v>0</v>
      </c>
      <c r="AR1004" s="190">
        <v>10499</v>
      </c>
      <c r="AS1004" s="190">
        <v>274139</v>
      </c>
      <c r="AT1004" s="190">
        <v>133728</v>
      </c>
      <c r="AU1004" s="190">
        <v>133728</v>
      </c>
    </row>
    <row r="1005" spans="1:47" x14ac:dyDescent="0.2">
      <c r="A1005" s="96" t="s">
        <v>2509</v>
      </c>
      <c r="B1005" t="s">
        <v>2447</v>
      </c>
      <c r="C1005" t="s">
        <v>2510</v>
      </c>
      <c r="D1005" s="78">
        <v>22344</v>
      </c>
      <c r="E1005" s="78">
        <v>0</v>
      </c>
      <c r="F1005" s="82">
        <v>0</v>
      </c>
      <c r="G1005" s="78">
        <v>35687</v>
      </c>
      <c r="H1005" s="78">
        <v>35687</v>
      </c>
      <c r="I1005" s="78">
        <v>0</v>
      </c>
      <c r="J1005" s="78">
        <v>0</v>
      </c>
      <c r="K1005" s="78">
        <v>0</v>
      </c>
      <c r="L1005" s="78">
        <v>58265</v>
      </c>
      <c r="M1005" s="78">
        <v>31220</v>
      </c>
      <c r="N1005" s="78">
        <v>44500</v>
      </c>
      <c r="O1005" s="78">
        <v>13765</v>
      </c>
      <c r="P1005" s="78">
        <v>21365</v>
      </c>
      <c r="Q1005" s="78">
        <v>7600</v>
      </c>
      <c r="R1005" s="78">
        <v>0</v>
      </c>
      <c r="S1005" s="78">
        <v>0</v>
      </c>
      <c r="T1005" s="78">
        <v>0</v>
      </c>
      <c r="U1005" s="78">
        <v>6240</v>
      </c>
      <c r="V1005" s="78">
        <v>2580</v>
      </c>
      <c r="W1005" s="78">
        <v>4034</v>
      </c>
      <c r="X1005" s="78">
        <v>2206</v>
      </c>
      <c r="Y1005" s="78">
        <v>2829</v>
      </c>
      <c r="Z1005" s="78">
        <v>623</v>
      </c>
      <c r="AA1005" s="78">
        <v>0</v>
      </c>
      <c r="AB1005" s="78">
        <v>0</v>
      </c>
      <c r="AC1005" s="78">
        <v>691</v>
      </c>
      <c r="AD1005" s="78">
        <v>0</v>
      </c>
      <c r="AE1005" s="78">
        <v>39120</v>
      </c>
      <c r="AF1005" s="78">
        <v>1269</v>
      </c>
      <c r="AG1005" s="104">
        <v>0</v>
      </c>
      <c r="AH1005" s="104">
        <v>0</v>
      </c>
      <c r="AI1005" s="104">
        <v>0</v>
      </c>
      <c r="AJ1005" s="104">
        <v>1269</v>
      </c>
      <c r="AK1005" s="104">
        <v>0</v>
      </c>
      <c r="AL1005" s="104">
        <v>0</v>
      </c>
      <c r="AM1005" s="104">
        <f t="shared" si="15"/>
        <v>1269</v>
      </c>
      <c r="AN1005" s="104">
        <v>0</v>
      </c>
      <c r="AO1005" s="104">
        <v>0</v>
      </c>
      <c r="AP1005" s="104">
        <v>6136</v>
      </c>
      <c r="AQ1005" s="104">
        <v>6136</v>
      </c>
      <c r="AR1005" s="104">
        <v>0</v>
      </c>
      <c r="AS1005" s="189">
        <v>146428</v>
      </c>
      <c r="AT1005" s="189">
        <v>55448</v>
      </c>
      <c r="AU1005" s="189">
        <v>11528</v>
      </c>
    </row>
    <row r="1006" spans="1:47" x14ac:dyDescent="0.2">
      <c r="A1006" s="96" t="s">
        <v>2511</v>
      </c>
      <c r="B1006" t="s">
        <v>2447</v>
      </c>
      <c r="C1006" t="s">
        <v>2512</v>
      </c>
      <c r="D1006" s="77">
        <v>22424</v>
      </c>
      <c r="E1006" s="77">
        <v>0</v>
      </c>
      <c r="F1006" s="77">
        <v>0</v>
      </c>
      <c r="G1006" s="77">
        <v>53232</v>
      </c>
      <c r="H1006" s="77">
        <v>0</v>
      </c>
      <c r="I1006" s="77">
        <v>53232</v>
      </c>
      <c r="J1006" s="77">
        <v>53232</v>
      </c>
      <c r="K1006" s="77">
        <v>0</v>
      </c>
      <c r="L1006" s="77">
        <v>84260</v>
      </c>
      <c r="M1006" s="77">
        <v>40080</v>
      </c>
      <c r="N1006" s="77">
        <v>67000</v>
      </c>
      <c r="O1006" s="77">
        <v>17260</v>
      </c>
      <c r="P1006" s="77">
        <v>20970</v>
      </c>
      <c r="Q1006" s="77">
        <v>3710</v>
      </c>
      <c r="R1006" s="77">
        <v>0</v>
      </c>
      <c r="S1006" s="77">
        <v>0</v>
      </c>
      <c r="T1006" s="77">
        <v>0</v>
      </c>
      <c r="U1006" s="77">
        <v>9290</v>
      </c>
      <c r="V1006" s="77">
        <v>3275</v>
      </c>
      <c r="W1006" s="77">
        <v>7780</v>
      </c>
      <c r="X1006" s="77">
        <v>1510</v>
      </c>
      <c r="Y1006" s="77">
        <v>1841</v>
      </c>
      <c r="Z1006" s="77">
        <v>331</v>
      </c>
      <c r="AA1006" s="77">
        <v>0</v>
      </c>
      <c r="AB1006" s="77">
        <v>0</v>
      </c>
      <c r="AC1006" s="77">
        <v>0</v>
      </c>
      <c r="AD1006" s="77">
        <v>0</v>
      </c>
      <c r="AE1006" s="77">
        <v>46920</v>
      </c>
      <c r="AF1006" s="77">
        <v>1509</v>
      </c>
      <c r="AG1006" s="27">
        <v>0</v>
      </c>
      <c r="AH1006" s="27">
        <v>0</v>
      </c>
      <c r="AI1006" s="27">
        <v>0</v>
      </c>
      <c r="AJ1006" s="27">
        <v>1509</v>
      </c>
      <c r="AK1006" s="27">
        <v>0</v>
      </c>
      <c r="AL1006" s="27">
        <v>0</v>
      </c>
      <c r="AM1006" s="27">
        <f t="shared" si="15"/>
        <v>1509</v>
      </c>
      <c r="AN1006" s="27">
        <v>0</v>
      </c>
      <c r="AO1006" s="27">
        <v>0</v>
      </c>
      <c r="AP1006" s="27">
        <v>9291</v>
      </c>
      <c r="AQ1006" s="27">
        <v>9291</v>
      </c>
      <c r="AR1006" s="27">
        <v>0</v>
      </c>
      <c r="AS1006" s="190">
        <v>228559</v>
      </c>
      <c r="AT1006" s="190">
        <v>88467</v>
      </c>
      <c r="AU1006" s="190">
        <v>9583</v>
      </c>
    </row>
    <row r="1007" spans="1:47" x14ac:dyDescent="0.2">
      <c r="A1007" s="96" t="s">
        <v>2513</v>
      </c>
      <c r="B1007" t="s">
        <v>2447</v>
      </c>
      <c r="C1007" t="s">
        <v>2514</v>
      </c>
      <c r="D1007" s="78">
        <v>22429</v>
      </c>
      <c r="E1007" s="78">
        <v>0</v>
      </c>
      <c r="F1007" s="82">
        <v>0</v>
      </c>
      <c r="G1007" s="78">
        <v>33601</v>
      </c>
      <c r="H1007" s="78">
        <v>33601</v>
      </c>
      <c r="I1007" s="78">
        <v>0</v>
      </c>
      <c r="J1007" s="78">
        <v>0</v>
      </c>
      <c r="K1007" s="78">
        <v>0</v>
      </c>
      <c r="L1007" s="78">
        <v>25760</v>
      </c>
      <c r="M1007" s="78">
        <v>17750</v>
      </c>
      <c r="N1007" s="78">
        <v>25760</v>
      </c>
      <c r="O1007" s="78">
        <v>0</v>
      </c>
      <c r="P1007" s="78">
        <v>990</v>
      </c>
      <c r="Q1007" s="78">
        <v>990</v>
      </c>
      <c r="R1007" s="78">
        <v>0</v>
      </c>
      <c r="S1007" s="187">
        <v>7540</v>
      </c>
      <c r="T1007" s="187">
        <v>7540</v>
      </c>
      <c r="U1007" s="78">
        <v>2544</v>
      </c>
      <c r="V1007" s="78">
        <v>1476</v>
      </c>
      <c r="W1007" s="78">
        <v>2544</v>
      </c>
      <c r="X1007" s="78">
        <v>0</v>
      </c>
      <c r="Y1007" s="78">
        <v>79</v>
      </c>
      <c r="Z1007" s="78">
        <v>79</v>
      </c>
      <c r="AA1007" s="78">
        <v>0</v>
      </c>
      <c r="AB1007" s="187">
        <v>1139</v>
      </c>
      <c r="AC1007" s="187">
        <v>1139</v>
      </c>
      <c r="AD1007" s="187">
        <v>0</v>
      </c>
      <c r="AE1007" s="78">
        <v>20820</v>
      </c>
      <c r="AF1007" s="78">
        <v>1029</v>
      </c>
      <c r="AG1007" s="104">
        <v>0</v>
      </c>
      <c r="AH1007" s="104">
        <v>0</v>
      </c>
      <c r="AI1007" s="104">
        <v>0</v>
      </c>
      <c r="AJ1007" s="104">
        <v>1029</v>
      </c>
      <c r="AK1007" s="104">
        <v>0</v>
      </c>
      <c r="AL1007" s="104">
        <v>0</v>
      </c>
      <c r="AM1007" s="104">
        <f t="shared" si="15"/>
        <v>1029</v>
      </c>
      <c r="AN1007" s="104">
        <v>0</v>
      </c>
      <c r="AO1007" s="104">
        <v>0</v>
      </c>
      <c r="AP1007" s="104">
        <v>5710</v>
      </c>
      <c r="AQ1007" s="104">
        <v>0</v>
      </c>
      <c r="AR1007" s="189">
        <v>5710</v>
      </c>
      <c r="AS1007" s="189">
        <v>128840</v>
      </c>
      <c r="AT1007" s="189">
        <v>21879</v>
      </c>
      <c r="AU1007" s="189">
        <v>2390</v>
      </c>
    </row>
    <row r="1008" spans="1:47" x14ac:dyDescent="0.2">
      <c r="A1008" s="96" t="s">
        <v>2515</v>
      </c>
      <c r="B1008" t="s">
        <v>2447</v>
      </c>
      <c r="C1008" t="s">
        <v>606</v>
      </c>
      <c r="D1008" s="77">
        <v>22461</v>
      </c>
      <c r="E1008" s="77">
        <v>0</v>
      </c>
      <c r="F1008" s="77">
        <v>0</v>
      </c>
      <c r="G1008" s="77">
        <v>56799</v>
      </c>
      <c r="H1008" s="77">
        <v>0</v>
      </c>
      <c r="I1008" s="77">
        <v>56799</v>
      </c>
      <c r="J1008" s="77">
        <v>53047</v>
      </c>
      <c r="K1008" s="188">
        <v>3752</v>
      </c>
      <c r="L1008" s="77">
        <v>58210</v>
      </c>
      <c r="M1008" s="77">
        <v>33640</v>
      </c>
      <c r="N1008" s="77">
        <v>47460</v>
      </c>
      <c r="O1008" s="77">
        <v>10750</v>
      </c>
      <c r="P1008" s="77">
        <v>0</v>
      </c>
      <c r="Q1008" s="77">
        <v>3220</v>
      </c>
      <c r="R1008" s="77">
        <v>0</v>
      </c>
      <c r="S1008" s="77">
        <v>0</v>
      </c>
      <c r="T1008" s="77">
        <v>0</v>
      </c>
      <c r="U1008" s="77">
        <v>6065</v>
      </c>
      <c r="V1008" s="77">
        <v>2753</v>
      </c>
      <c r="W1008" s="77">
        <v>3908</v>
      </c>
      <c r="X1008" s="77">
        <v>2157</v>
      </c>
      <c r="Y1008" s="77">
        <v>2427</v>
      </c>
      <c r="Z1008" s="77">
        <v>270</v>
      </c>
      <c r="AA1008" s="77">
        <v>0</v>
      </c>
      <c r="AB1008" s="77">
        <v>0</v>
      </c>
      <c r="AC1008" s="77">
        <v>0</v>
      </c>
      <c r="AD1008" s="77">
        <v>0</v>
      </c>
      <c r="AE1008" s="77">
        <v>36860</v>
      </c>
      <c r="AF1008" s="77">
        <v>1269</v>
      </c>
      <c r="AG1008" s="27">
        <v>0</v>
      </c>
      <c r="AH1008" s="27">
        <v>0</v>
      </c>
      <c r="AI1008" s="27">
        <v>0</v>
      </c>
      <c r="AJ1008" s="27">
        <v>1269</v>
      </c>
      <c r="AK1008" s="27">
        <v>0</v>
      </c>
      <c r="AL1008" s="27">
        <v>0</v>
      </c>
      <c r="AM1008" s="27">
        <f t="shared" si="15"/>
        <v>1269</v>
      </c>
      <c r="AN1008" s="27">
        <v>0</v>
      </c>
      <c r="AO1008" s="27">
        <v>0</v>
      </c>
      <c r="AP1008" s="27">
        <v>9781</v>
      </c>
      <c r="AQ1008" s="27">
        <v>0</v>
      </c>
      <c r="AR1008" s="190">
        <v>9781</v>
      </c>
      <c r="AS1008" s="190">
        <v>228482</v>
      </c>
      <c r="AT1008" s="190">
        <v>66314</v>
      </c>
      <c r="AU1008" s="190">
        <v>0</v>
      </c>
    </row>
    <row r="1009" spans="1:47" x14ac:dyDescent="0.2">
      <c r="A1009" s="96" t="s">
        <v>2516</v>
      </c>
      <c r="B1009" t="s">
        <v>2517</v>
      </c>
      <c r="C1009">
        <v>0</v>
      </c>
      <c r="D1009" s="78">
        <v>23000</v>
      </c>
      <c r="E1009" s="78">
        <v>0</v>
      </c>
      <c r="F1009" s="82">
        <v>0</v>
      </c>
      <c r="G1009" s="78">
        <v>13029488</v>
      </c>
      <c r="H1009" s="78">
        <v>13029488</v>
      </c>
      <c r="I1009" s="78">
        <v>0</v>
      </c>
      <c r="J1009" s="78">
        <v>0</v>
      </c>
      <c r="K1009" s="78">
        <v>0</v>
      </c>
      <c r="L1009" s="78">
        <v>0</v>
      </c>
      <c r="M1009" s="78">
        <v>0</v>
      </c>
      <c r="N1009" s="78">
        <v>0</v>
      </c>
      <c r="O1009" s="78">
        <v>0</v>
      </c>
      <c r="P1009" s="78">
        <v>0</v>
      </c>
      <c r="Q1009" s="78">
        <v>0</v>
      </c>
      <c r="R1009" s="78">
        <v>0</v>
      </c>
      <c r="S1009" s="78">
        <v>0</v>
      </c>
      <c r="T1009" s="78">
        <v>0</v>
      </c>
      <c r="U1009" s="78">
        <v>0</v>
      </c>
      <c r="V1009" s="78">
        <v>0</v>
      </c>
      <c r="W1009" s="78">
        <v>0</v>
      </c>
      <c r="X1009" s="78">
        <v>0</v>
      </c>
      <c r="Y1009" s="78">
        <v>0</v>
      </c>
      <c r="Z1009" s="78">
        <v>0</v>
      </c>
      <c r="AA1009" s="78">
        <v>0</v>
      </c>
      <c r="AB1009" s="78">
        <v>0</v>
      </c>
      <c r="AC1009" s="78">
        <v>0</v>
      </c>
      <c r="AD1009" s="78">
        <v>0</v>
      </c>
      <c r="AE1009" s="78">
        <v>0</v>
      </c>
      <c r="AF1009" s="78">
        <v>0</v>
      </c>
      <c r="AG1009" s="104">
        <v>0</v>
      </c>
      <c r="AH1009" s="104">
        <v>0</v>
      </c>
      <c r="AI1009" s="104">
        <v>0</v>
      </c>
      <c r="AJ1009" s="104">
        <v>0</v>
      </c>
      <c r="AK1009" s="104">
        <v>0</v>
      </c>
      <c r="AL1009" s="104">
        <v>0</v>
      </c>
      <c r="AM1009" s="104">
        <f t="shared" si="15"/>
        <v>0</v>
      </c>
      <c r="AN1009" s="104">
        <v>0</v>
      </c>
      <c r="AO1009" s="104">
        <v>0</v>
      </c>
      <c r="AP1009" s="104">
        <v>2202509</v>
      </c>
      <c r="AQ1009" s="104">
        <v>2202509</v>
      </c>
      <c r="AR1009" s="104">
        <v>0</v>
      </c>
      <c r="AS1009" s="189">
        <v>32840754</v>
      </c>
      <c r="AT1009" s="189">
        <v>0</v>
      </c>
      <c r="AU1009" s="189">
        <v>0</v>
      </c>
    </row>
    <row r="1010" spans="1:47" x14ac:dyDescent="0.2">
      <c r="A1010" s="96" t="s">
        <v>2518</v>
      </c>
      <c r="B1010" t="s">
        <v>2517</v>
      </c>
      <c r="C1010" t="s">
        <v>2519</v>
      </c>
      <c r="D1010" s="77">
        <v>23100</v>
      </c>
      <c r="E1010" s="77">
        <v>0</v>
      </c>
      <c r="F1010" s="77">
        <v>0</v>
      </c>
      <c r="G1010" s="77">
        <v>3284330</v>
      </c>
      <c r="H1010" s="77">
        <v>3284330</v>
      </c>
      <c r="I1010" s="77">
        <v>0</v>
      </c>
      <c r="J1010" s="77">
        <v>0</v>
      </c>
      <c r="K1010" s="77">
        <v>0</v>
      </c>
      <c r="L1010" s="77">
        <v>10230640</v>
      </c>
      <c r="M1010" s="77">
        <v>6868010</v>
      </c>
      <c r="N1010" s="77">
        <v>8374000</v>
      </c>
      <c r="O1010" s="77">
        <v>1856640</v>
      </c>
      <c r="P1010" s="77">
        <v>3341820</v>
      </c>
      <c r="Q1010" s="77">
        <v>1485180</v>
      </c>
      <c r="R1010" s="77">
        <v>0</v>
      </c>
      <c r="S1010" s="188">
        <v>4382840</v>
      </c>
      <c r="T1010" s="188">
        <v>4382840</v>
      </c>
      <c r="U1010" s="77">
        <v>1024150</v>
      </c>
      <c r="V1010" s="77">
        <v>569383</v>
      </c>
      <c r="W1010" s="77">
        <v>230000</v>
      </c>
      <c r="X1010" s="77">
        <v>794150</v>
      </c>
      <c r="Y1010" s="77">
        <v>916363</v>
      </c>
      <c r="Z1010" s="77">
        <v>122213</v>
      </c>
      <c r="AA1010" s="77">
        <v>0</v>
      </c>
      <c r="AB1010" s="188">
        <v>79290</v>
      </c>
      <c r="AC1010" s="188">
        <v>340102</v>
      </c>
      <c r="AD1010" s="188">
        <v>0</v>
      </c>
      <c r="AE1010" s="77">
        <v>8359110</v>
      </c>
      <c r="AF1010" s="77">
        <v>67989</v>
      </c>
      <c r="AG1010" s="27">
        <v>0</v>
      </c>
      <c r="AH1010" s="27">
        <v>0</v>
      </c>
      <c r="AI1010" s="27">
        <v>0</v>
      </c>
      <c r="AJ1010" s="27">
        <v>67989</v>
      </c>
      <c r="AK1010" s="27">
        <v>0</v>
      </c>
      <c r="AL1010" s="27">
        <v>0</v>
      </c>
      <c r="AM1010" s="27">
        <f t="shared" si="15"/>
        <v>67989</v>
      </c>
      <c r="AN1010" s="27">
        <v>0</v>
      </c>
      <c r="AO1010" s="27">
        <v>0</v>
      </c>
      <c r="AP1010" s="27">
        <v>553094</v>
      </c>
      <c r="AQ1010" s="27">
        <v>0</v>
      </c>
      <c r="AR1010" s="190">
        <v>553094</v>
      </c>
      <c r="AS1010" s="190">
        <v>13877809</v>
      </c>
      <c r="AT1010" s="27">
        <v>5891868</v>
      </c>
      <c r="AU1010" s="27">
        <v>5891868</v>
      </c>
    </row>
    <row r="1011" spans="1:47" x14ac:dyDescent="0.2">
      <c r="A1011" s="96" t="s">
        <v>2520</v>
      </c>
      <c r="B1011" t="s">
        <v>2517</v>
      </c>
      <c r="C1011" t="s">
        <v>2521</v>
      </c>
      <c r="D1011" s="78">
        <v>23201</v>
      </c>
      <c r="E1011" s="78">
        <v>0</v>
      </c>
      <c r="F1011" s="82">
        <v>0</v>
      </c>
      <c r="G1011" s="78">
        <v>625044</v>
      </c>
      <c r="H1011" s="78">
        <v>0</v>
      </c>
      <c r="I1011" s="78">
        <v>625044</v>
      </c>
      <c r="J1011" s="78">
        <v>625044</v>
      </c>
      <c r="K1011" s="78">
        <v>0</v>
      </c>
      <c r="L1011" s="78">
        <v>1331680</v>
      </c>
      <c r="M1011" s="78">
        <v>802690</v>
      </c>
      <c r="N1011" s="78">
        <v>970000</v>
      </c>
      <c r="O1011" s="78">
        <v>361680</v>
      </c>
      <c r="P1011" s="78">
        <v>526970</v>
      </c>
      <c r="Q1011" s="78">
        <v>165290</v>
      </c>
      <c r="R1011" s="78">
        <v>0</v>
      </c>
      <c r="S1011" s="187">
        <v>535680</v>
      </c>
      <c r="T1011" s="187">
        <v>535680</v>
      </c>
      <c r="U1011" s="78">
        <v>137580</v>
      </c>
      <c r="V1011" s="78">
        <v>66156</v>
      </c>
      <c r="W1011" s="78">
        <v>30000</v>
      </c>
      <c r="X1011" s="78">
        <v>107580</v>
      </c>
      <c r="Y1011" s="78">
        <v>121394</v>
      </c>
      <c r="Z1011" s="78">
        <v>13814</v>
      </c>
      <c r="AA1011" s="78">
        <v>0</v>
      </c>
      <c r="AB1011" s="187">
        <v>36914</v>
      </c>
      <c r="AC1011" s="187">
        <v>36914</v>
      </c>
      <c r="AD1011" s="187">
        <v>0</v>
      </c>
      <c r="AE1011" s="78">
        <v>988340</v>
      </c>
      <c r="AF1011" s="78">
        <v>10869</v>
      </c>
      <c r="AG1011" s="104">
        <v>0</v>
      </c>
      <c r="AH1011" s="104">
        <v>0</v>
      </c>
      <c r="AI1011" s="104">
        <v>0</v>
      </c>
      <c r="AJ1011" s="104">
        <v>10869</v>
      </c>
      <c r="AK1011" s="104">
        <v>0</v>
      </c>
      <c r="AL1011" s="104">
        <v>0</v>
      </c>
      <c r="AM1011" s="104">
        <f t="shared" si="15"/>
        <v>10869</v>
      </c>
      <c r="AN1011" s="104">
        <v>0</v>
      </c>
      <c r="AO1011" s="104">
        <v>0</v>
      </c>
      <c r="AP1011" s="104">
        <v>106427</v>
      </c>
      <c r="AQ1011" s="104">
        <v>106427</v>
      </c>
      <c r="AR1011" s="104">
        <v>0</v>
      </c>
      <c r="AS1011" s="189">
        <v>2727814</v>
      </c>
      <c r="AT1011" s="189">
        <v>1218146</v>
      </c>
      <c r="AU1011" s="189">
        <v>133428</v>
      </c>
    </row>
    <row r="1012" spans="1:47" x14ac:dyDescent="0.2">
      <c r="A1012" s="96" t="s">
        <v>2522</v>
      </c>
      <c r="B1012" t="s">
        <v>2517</v>
      </c>
      <c r="C1012" t="s">
        <v>2523</v>
      </c>
      <c r="D1012" s="77">
        <v>23202</v>
      </c>
      <c r="E1012" s="77">
        <v>0</v>
      </c>
      <c r="F1012" s="77">
        <v>0</v>
      </c>
      <c r="G1012" s="77">
        <v>633191</v>
      </c>
      <c r="H1012" s="77">
        <v>0</v>
      </c>
      <c r="I1012" s="77">
        <v>633191</v>
      </c>
      <c r="J1012" s="77">
        <v>500492</v>
      </c>
      <c r="K1012" s="188">
        <v>132699</v>
      </c>
      <c r="L1012" s="77">
        <v>1242395</v>
      </c>
      <c r="M1012" s="77">
        <v>679460</v>
      </c>
      <c r="N1012" s="77">
        <v>911000</v>
      </c>
      <c r="O1012" s="77">
        <v>331395</v>
      </c>
      <c r="P1012" s="77">
        <v>481865</v>
      </c>
      <c r="Q1012" s="77">
        <v>150470</v>
      </c>
      <c r="R1012" s="77">
        <v>0</v>
      </c>
      <c r="S1012" s="188">
        <v>563825</v>
      </c>
      <c r="T1012" s="188">
        <v>563825</v>
      </c>
      <c r="U1012" s="77">
        <v>132267</v>
      </c>
      <c r="V1012" s="77">
        <v>55998</v>
      </c>
      <c r="W1012" s="77">
        <v>56092</v>
      </c>
      <c r="X1012" s="77">
        <v>76175</v>
      </c>
      <c r="Y1012" s="77">
        <v>88655</v>
      </c>
      <c r="Z1012" s="77">
        <v>12480</v>
      </c>
      <c r="AA1012" s="77">
        <v>0</v>
      </c>
      <c r="AB1012" s="188">
        <v>42054</v>
      </c>
      <c r="AC1012" s="188">
        <v>42054</v>
      </c>
      <c r="AD1012" s="188">
        <v>0</v>
      </c>
      <c r="AE1012" s="77">
        <v>834960</v>
      </c>
      <c r="AF1012" s="77">
        <v>11189</v>
      </c>
      <c r="AG1012" s="27">
        <v>0</v>
      </c>
      <c r="AH1012" s="27">
        <v>0</v>
      </c>
      <c r="AI1012" s="27">
        <v>0</v>
      </c>
      <c r="AJ1012" s="27">
        <v>11189</v>
      </c>
      <c r="AK1012" s="27">
        <v>0</v>
      </c>
      <c r="AL1012" s="27">
        <v>0</v>
      </c>
      <c r="AM1012" s="27">
        <f t="shared" si="15"/>
        <v>11189</v>
      </c>
      <c r="AN1012" s="27">
        <v>0</v>
      </c>
      <c r="AO1012" s="27">
        <v>0</v>
      </c>
      <c r="AP1012" s="27">
        <v>108028</v>
      </c>
      <c r="AQ1012" s="27">
        <v>0</v>
      </c>
      <c r="AR1012" s="190">
        <v>108028</v>
      </c>
      <c r="AS1012" s="190">
        <v>2771845</v>
      </c>
      <c r="AT1012" s="190">
        <v>1243804</v>
      </c>
      <c r="AU1012" s="190">
        <v>300000</v>
      </c>
    </row>
    <row r="1013" spans="1:47" x14ac:dyDescent="0.2">
      <c r="A1013" s="96" t="s">
        <v>2524</v>
      </c>
      <c r="B1013" t="s">
        <v>2517</v>
      </c>
      <c r="C1013" t="s">
        <v>2525</v>
      </c>
      <c r="D1013" s="78">
        <v>23203</v>
      </c>
      <c r="E1013" s="78">
        <v>0</v>
      </c>
      <c r="F1013" s="82">
        <v>0</v>
      </c>
      <c r="G1013" s="78">
        <v>801204</v>
      </c>
      <c r="H1013" s="78">
        <v>58302</v>
      </c>
      <c r="I1013" s="78">
        <v>742902</v>
      </c>
      <c r="J1013" s="78">
        <v>742902</v>
      </c>
      <c r="K1013" s="78">
        <v>0</v>
      </c>
      <c r="L1013" s="78">
        <v>1470790</v>
      </c>
      <c r="M1013" s="78">
        <v>941520</v>
      </c>
      <c r="N1013" s="78">
        <v>1300000</v>
      </c>
      <c r="O1013" s="78">
        <v>170790</v>
      </c>
      <c r="P1013" s="78">
        <v>387900</v>
      </c>
      <c r="Q1013" s="78">
        <v>217110</v>
      </c>
      <c r="R1013" s="78">
        <v>0</v>
      </c>
      <c r="S1013" s="187">
        <v>494700</v>
      </c>
      <c r="T1013" s="187">
        <v>494700</v>
      </c>
      <c r="U1013" s="78">
        <v>149091</v>
      </c>
      <c r="V1013" s="78">
        <v>77820</v>
      </c>
      <c r="W1013" s="78">
        <v>42419</v>
      </c>
      <c r="X1013" s="78">
        <v>106672</v>
      </c>
      <c r="Y1013" s="78">
        <v>124755</v>
      </c>
      <c r="Z1013" s="78">
        <v>18083</v>
      </c>
      <c r="AA1013" s="78">
        <v>0</v>
      </c>
      <c r="AB1013" s="187">
        <v>30802</v>
      </c>
      <c r="AC1013" s="187">
        <v>30802</v>
      </c>
      <c r="AD1013" s="187">
        <v>0</v>
      </c>
      <c r="AE1013" s="78">
        <v>1163060</v>
      </c>
      <c r="AF1013" s="78">
        <v>11029</v>
      </c>
      <c r="AG1013" s="104">
        <v>0</v>
      </c>
      <c r="AH1013" s="104">
        <v>0</v>
      </c>
      <c r="AI1013" s="104">
        <v>0</v>
      </c>
      <c r="AJ1013" s="104">
        <v>11029</v>
      </c>
      <c r="AK1013" s="104">
        <v>0</v>
      </c>
      <c r="AL1013" s="104">
        <v>0</v>
      </c>
      <c r="AM1013" s="104">
        <f t="shared" si="15"/>
        <v>11029</v>
      </c>
      <c r="AN1013" s="104">
        <v>0</v>
      </c>
      <c r="AO1013" s="104">
        <v>0</v>
      </c>
      <c r="AP1013" s="104">
        <v>135622</v>
      </c>
      <c r="AQ1013" s="104">
        <v>0</v>
      </c>
      <c r="AR1013" s="189">
        <v>135622</v>
      </c>
      <c r="AS1013" s="189">
        <v>3410596</v>
      </c>
      <c r="AT1013" s="189">
        <v>1358382</v>
      </c>
      <c r="AU1013" s="189">
        <v>0</v>
      </c>
    </row>
    <row r="1014" spans="1:47" x14ac:dyDescent="0.2">
      <c r="A1014" s="96" t="s">
        <v>2526</v>
      </c>
      <c r="B1014" t="s">
        <v>2517</v>
      </c>
      <c r="C1014" t="s">
        <v>2527</v>
      </c>
      <c r="D1014" s="77">
        <v>23204</v>
      </c>
      <c r="E1014" s="77">
        <v>0</v>
      </c>
      <c r="F1014" s="77">
        <v>0</v>
      </c>
      <c r="G1014" s="77">
        <v>261291</v>
      </c>
      <c r="H1014" s="77">
        <v>0</v>
      </c>
      <c r="I1014" s="77">
        <v>261291</v>
      </c>
      <c r="J1014" s="77">
        <v>261291</v>
      </c>
      <c r="K1014" s="77">
        <v>0</v>
      </c>
      <c r="L1014" s="77">
        <v>480005</v>
      </c>
      <c r="M1014" s="77">
        <v>299850</v>
      </c>
      <c r="N1014" s="77">
        <v>415000</v>
      </c>
      <c r="O1014" s="77">
        <v>65005</v>
      </c>
      <c r="P1014" s="77">
        <v>128925</v>
      </c>
      <c r="Q1014" s="77">
        <v>63920</v>
      </c>
      <c r="R1014" s="77">
        <v>0</v>
      </c>
      <c r="S1014" s="77">
        <v>0</v>
      </c>
      <c r="T1014" s="77">
        <v>0</v>
      </c>
      <c r="U1014" s="77">
        <v>49067</v>
      </c>
      <c r="V1014" s="77">
        <v>24773</v>
      </c>
      <c r="W1014" s="77">
        <v>20560</v>
      </c>
      <c r="X1014" s="77">
        <v>28507</v>
      </c>
      <c r="Y1014" s="77">
        <v>33845</v>
      </c>
      <c r="Z1014" s="77">
        <v>5338</v>
      </c>
      <c r="AA1014" s="77">
        <v>8153</v>
      </c>
      <c r="AB1014" s="188">
        <v>8153</v>
      </c>
      <c r="AC1014" s="77">
        <v>0</v>
      </c>
      <c r="AD1014" s="77">
        <v>8153</v>
      </c>
      <c r="AE1014" s="77">
        <v>369480</v>
      </c>
      <c r="AF1014" s="77">
        <v>4650</v>
      </c>
      <c r="AG1014" s="27">
        <v>0</v>
      </c>
      <c r="AH1014" s="27">
        <v>0</v>
      </c>
      <c r="AI1014" s="27">
        <v>0</v>
      </c>
      <c r="AJ1014" s="27">
        <v>4650</v>
      </c>
      <c r="AK1014" s="27">
        <v>0</v>
      </c>
      <c r="AL1014" s="27">
        <v>0</v>
      </c>
      <c r="AM1014" s="27">
        <f t="shared" si="15"/>
        <v>4650</v>
      </c>
      <c r="AN1014" s="27">
        <v>0</v>
      </c>
      <c r="AO1014" s="27">
        <v>0</v>
      </c>
      <c r="AP1014" s="27">
        <v>44364</v>
      </c>
      <c r="AQ1014" s="27">
        <v>0</v>
      </c>
      <c r="AR1014" s="190">
        <v>44364</v>
      </c>
      <c r="AS1014" s="190">
        <v>1118142</v>
      </c>
      <c r="AT1014" s="190">
        <v>461404</v>
      </c>
      <c r="AU1014" s="190">
        <v>174751</v>
      </c>
    </row>
    <row r="1015" spans="1:47" x14ac:dyDescent="0.2">
      <c r="A1015" s="96" t="s">
        <v>2528</v>
      </c>
      <c r="B1015" t="s">
        <v>2517</v>
      </c>
      <c r="C1015" t="s">
        <v>2529</v>
      </c>
      <c r="D1015" s="78">
        <v>23205</v>
      </c>
      <c r="E1015" s="78">
        <v>0</v>
      </c>
      <c r="F1015" s="82">
        <v>0</v>
      </c>
      <c r="G1015" s="78">
        <v>196212</v>
      </c>
      <c r="H1015" s="78">
        <v>115612</v>
      </c>
      <c r="I1015" s="78">
        <v>80600</v>
      </c>
      <c r="J1015" s="78">
        <v>80600</v>
      </c>
      <c r="K1015" s="78">
        <v>0</v>
      </c>
      <c r="L1015" s="78">
        <v>386610</v>
      </c>
      <c r="M1015" s="78">
        <v>215010</v>
      </c>
      <c r="N1015" s="78">
        <v>326010</v>
      </c>
      <c r="O1015" s="78">
        <v>60600</v>
      </c>
      <c r="P1015" s="78">
        <v>106670</v>
      </c>
      <c r="Q1015" s="78">
        <v>46070</v>
      </c>
      <c r="R1015" s="78">
        <v>0</v>
      </c>
      <c r="S1015" s="187">
        <v>165530</v>
      </c>
      <c r="T1015" s="187">
        <v>165530</v>
      </c>
      <c r="U1015" s="78">
        <v>40903</v>
      </c>
      <c r="V1015" s="78">
        <v>17668</v>
      </c>
      <c r="W1015" s="78">
        <v>19738</v>
      </c>
      <c r="X1015" s="78">
        <v>21165</v>
      </c>
      <c r="Y1015" s="78">
        <v>21335</v>
      </c>
      <c r="Z1015" s="78">
        <v>3790</v>
      </c>
      <c r="AA1015" s="78">
        <v>0</v>
      </c>
      <c r="AB1015" s="78">
        <v>0</v>
      </c>
      <c r="AC1015" s="187">
        <v>12081</v>
      </c>
      <c r="AD1015" s="187">
        <v>0</v>
      </c>
      <c r="AE1015" s="78">
        <v>263280</v>
      </c>
      <c r="AF1015" s="78">
        <v>4869</v>
      </c>
      <c r="AG1015" s="104">
        <v>0</v>
      </c>
      <c r="AH1015" s="104">
        <v>0</v>
      </c>
      <c r="AI1015" s="104">
        <v>0</v>
      </c>
      <c r="AJ1015" s="104">
        <v>4869</v>
      </c>
      <c r="AK1015" s="104">
        <v>0</v>
      </c>
      <c r="AL1015" s="104">
        <v>0</v>
      </c>
      <c r="AM1015" s="104">
        <f t="shared" si="15"/>
        <v>4869</v>
      </c>
      <c r="AN1015" s="104">
        <v>0</v>
      </c>
      <c r="AO1015" s="104">
        <v>0</v>
      </c>
      <c r="AP1015" s="104">
        <v>33428</v>
      </c>
      <c r="AQ1015" s="104">
        <v>33428</v>
      </c>
      <c r="AR1015" s="104">
        <v>0</v>
      </c>
      <c r="AS1015" s="189">
        <v>849430</v>
      </c>
      <c r="AT1015" s="189">
        <v>355077</v>
      </c>
      <c r="AU1015" s="189">
        <v>355077</v>
      </c>
    </row>
    <row r="1016" spans="1:47" x14ac:dyDescent="0.2">
      <c r="A1016" s="96" t="s">
        <v>2530</v>
      </c>
      <c r="B1016" t="s">
        <v>2517</v>
      </c>
      <c r="C1016" t="s">
        <v>2531</v>
      </c>
      <c r="D1016" s="77">
        <v>23206</v>
      </c>
      <c r="E1016" s="77">
        <v>0</v>
      </c>
      <c r="F1016" s="77">
        <v>0</v>
      </c>
      <c r="G1016" s="77">
        <v>524184</v>
      </c>
      <c r="H1016" s="77">
        <v>0</v>
      </c>
      <c r="I1016" s="77">
        <v>524184</v>
      </c>
      <c r="J1016" s="77">
        <v>524184</v>
      </c>
      <c r="K1016" s="77">
        <v>0</v>
      </c>
      <c r="L1016" s="77">
        <v>1185205</v>
      </c>
      <c r="M1016" s="77">
        <v>739450</v>
      </c>
      <c r="N1016" s="77">
        <v>968000</v>
      </c>
      <c r="O1016" s="77">
        <v>217205</v>
      </c>
      <c r="P1016" s="77">
        <v>411055</v>
      </c>
      <c r="Q1016" s="77">
        <v>193850</v>
      </c>
      <c r="R1016" s="77">
        <v>0</v>
      </c>
      <c r="S1016" s="188">
        <v>462745</v>
      </c>
      <c r="T1016" s="188">
        <v>462745</v>
      </c>
      <c r="U1016" s="77">
        <v>121360</v>
      </c>
      <c r="V1016" s="77">
        <v>61063</v>
      </c>
      <c r="W1016" s="77">
        <v>88510</v>
      </c>
      <c r="X1016" s="77">
        <v>32850</v>
      </c>
      <c r="Y1016" s="77">
        <v>48867</v>
      </c>
      <c r="Z1016" s="77">
        <v>16017</v>
      </c>
      <c r="AA1016" s="77">
        <v>0</v>
      </c>
      <c r="AB1016" s="188">
        <v>36092</v>
      </c>
      <c r="AC1016" s="188">
        <v>36092</v>
      </c>
      <c r="AD1016" s="188">
        <v>0</v>
      </c>
      <c r="AE1016" s="77">
        <v>932420</v>
      </c>
      <c r="AF1016" s="77">
        <v>8949</v>
      </c>
      <c r="AG1016" s="27">
        <v>0</v>
      </c>
      <c r="AH1016" s="27">
        <v>0</v>
      </c>
      <c r="AI1016" s="27">
        <v>0</v>
      </c>
      <c r="AJ1016" s="27">
        <v>8949</v>
      </c>
      <c r="AK1016" s="27">
        <v>0</v>
      </c>
      <c r="AL1016" s="27">
        <v>0</v>
      </c>
      <c r="AM1016" s="27">
        <f t="shared" si="15"/>
        <v>8949</v>
      </c>
      <c r="AN1016" s="27">
        <v>0</v>
      </c>
      <c r="AO1016" s="27">
        <v>0</v>
      </c>
      <c r="AP1016" s="27">
        <v>89053</v>
      </c>
      <c r="AQ1016" s="27">
        <v>89053</v>
      </c>
      <c r="AR1016" s="27">
        <v>0</v>
      </c>
      <c r="AS1016" s="190">
        <v>2279766</v>
      </c>
      <c r="AT1016" s="190">
        <v>1025062</v>
      </c>
      <c r="AU1016" s="190">
        <v>886032</v>
      </c>
    </row>
    <row r="1017" spans="1:47" x14ac:dyDescent="0.2">
      <c r="A1017" s="96" t="s">
        <v>2532</v>
      </c>
      <c r="B1017" t="s">
        <v>2517</v>
      </c>
      <c r="C1017" t="s">
        <v>2533</v>
      </c>
      <c r="D1017" s="78">
        <v>23207</v>
      </c>
      <c r="E1017" s="78">
        <v>0</v>
      </c>
      <c r="F1017" s="82">
        <v>0</v>
      </c>
      <c r="G1017" s="78">
        <v>375727</v>
      </c>
      <c r="H1017" s="78">
        <v>0</v>
      </c>
      <c r="I1017" s="78">
        <v>375727</v>
      </c>
      <c r="J1017" s="78">
        <v>375727</v>
      </c>
      <c r="K1017" s="78">
        <v>0</v>
      </c>
      <c r="L1017" s="78">
        <v>655995</v>
      </c>
      <c r="M1017" s="78">
        <v>388670</v>
      </c>
      <c r="N1017" s="78">
        <v>536000</v>
      </c>
      <c r="O1017" s="78">
        <v>119995</v>
      </c>
      <c r="P1017" s="78">
        <v>206035</v>
      </c>
      <c r="Q1017" s="78">
        <v>86040</v>
      </c>
      <c r="R1017" s="78">
        <v>0</v>
      </c>
      <c r="S1017" s="187">
        <v>265545</v>
      </c>
      <c r="T1017" s="187">
        <v>265545</v>
      </c>
      <c r="U1017" s="78">
        <v>68199</v>
      </c>
      <c r="V1017" s="78">
        <v>32031</v>
      </c>
      <c r="W1017" s="78">
        <v>32173</v>
      </c>
      <c r="X1017" s="78">
        <v>36026</v>
      </c>
      <c r="Y1017" s="78">
        <v>43138</v>
      </c>
      <c r="Z1017" s="78">
        <v>7112</v>
      </c>
      <c r="AA1017" s="78">
        <v>0</v>
      </c>
      <c r="AB1017" s="187">
        <v>9825</v>
      </c>
      <c r="AC1017" s="187">
        <v>14620</v>
      </c>
      <c r="AD1017" s="187">
        <v>0</v>
      </c>
      <c r="AE1017" s="78">
        <v>477180</v>
      </c>
      <c r="AF1017" s="78">
        <v>6549</v>
      </c>
      <c r="AG1017" s="104">
        <v>0</v>
      </c>
      <c r="AH1017" s="104">
        <v>0</v>
      </c>
      <c r="AI1017" s="104">
        <v>0</v>
      </c>
      <c r="AJ1017" s="104">
        <v>6549</v>
      </c>
      <c r="AK1017" s="104">
        <v>0</v>
      </c>
      <c r="AL1017" s="104">
        <v>0</v>
      </c>
      <c r="AM1017" s="104">
        <f t="shared" si="15"/>
        <v>6549</v>
      </c>
      <c r="AN1017" s="104">
        <v>0</v>
      </c>
      <c r="AO1017" s="104">
        <v>0</v>
      </c>
      <c r="AP1017" s="104">
        <v>63617</v>
      </c>
      <c r="AQ1017" s="104">
        <v>63617</v>
      </c>
      <c r="AR1017" s="104">
        <v>0</v>
      </c>
      <c r="AS1017" s="189">
        <v>1584104</v>
      </c>
      <c r="AT1017" s="189">
        <v>638944</v>
      </c>
      <c r="AU1017" s="189">
        <v>84371</v>
      </c>
    </row>
    <row r="1018" spans="1:47" x14ac:dyDescent="0.2">
      <c r="A1018" s="96" t="s">
        <v>2534</v>
      </c>
      <c r="B1018" t="s">
        <v>2517</v>
      </c>
      <c r="C1018" t="s">
        <v>2535</v>
      </c>
      <c r="D1018" s="77">
        <v>23208</v>
      </c>
      <c r="E1018" s="77">
        <v>0</v>
      </c>
      <c r="F1018" s="77">
        <v>0</v>
      </c>
      <c r="G1018" s="77">
        <v>137384</v>
      </c>
      <c r="H1018" s="77">
        <v>0</v>
      </c>
      <c r="I1018" s="77">
        <v>137384</v>
      </c>
      <c r="J1018" s="77">
        <v>136724</v>
      </c>
      <c r="K1018" s="77">
        <v>660</v>
      </c>
      <c r="L1018" s="77">
        <v>223170</v>
      </c>
      <c r="M1018" s="77">
        <v>137430</v>
      </c>
      <c r="N1018" s="77">
        <v>143200</v>
      </c>
      <c r="O1018" s="77">
        <v>79970</v>
      </c>
      <c r="P1018" s="77">
        <v>103750</v>
      </c>
      <c r="Q1018" s="77">
        <v>23780</v>
      </c>
      <c r="R1018" s="77">
        <v>0</v>
      </c>
      <c r="S1018" s="188">
        <v>37740</v>
      </c>
      <c r="T1018" s="188">
        <v>37740</v>
      </c>
      <c r="U1018" s="77">
        <v>22938</v>
      </c>
      <c r="V1018" s="77">
        <v>11376</v>
      </c>
      <c r="W1018" s="77">
        <v>7780</v>
      </c>
      <c r="X1018" s="77">
        <v>15158</v>
      </c>
      <c r="Y1018" s="77">
        <v>17138</v>
      </c>
      <c r="Z1018" s="77">
        <v>1980</v>
      </c>
      <c r="AA1018" s="77">
        <v>0</v>
      </c>
      <c r="AB1018" s="188">
        <v>1245</v>
      </c>
      <c r="AC1018" s="188">
        <v>1245</v>
      </c>
      <c r="AD1018" s="188">
        <v>0</v>
      </c>
      <c r="AE1018" s="77">
        <v>161210</v>
      </c>
      <c r="AF1018" s="77">
        <v>2709</v>
      </c>
      <c r="AG1018" s="27">
        <v>0</v>
      </c>
      <c r="AH1018" s="27">
        <v>0</v>
      </c>
      <c r="AI1018" s="27">
        <v>0</v>
      </c>
      <c r="AJ1018" s="27">
        <v>2709</v>
      </c>
      <c r="AK1018" s="27">
        <v>2709</v>
      </c>
      <c r="AL1018" s="27">
        <v>2709</v>
      </c>
      <c r="AM1018" s="27">
        <f t="shared" si="15"/>
        <v>0</v>
      </c>
      <c r="AN1018" s="27">
        <v>0</v>
      </c>
      <c r="AO1018" s="27">
        <v>0</v>
      </c>
      <c r="AP1018" s="27">
        <v>23263</v>
      </c>
      <c r="AQ1018" s="27">
        <v>23263</v>
      </c>
      <c r="AR1018" s="27">
        <v>0</v>
      </c>
      <c r="AS1018" s="190">
        <v>559370</v>
      </c>
      <c r="AT1018" s="190">
        <v>200895</v>
      </c>
      <c r="AU1018" s="190">
        <v>40871</v>
      </c>
    </row>
    <row r="1019" spans="1:47" x14ac:dyDescent="0.2">
      <c r="A1019" s="96" t="s">
        <v>2536</v>
      </c>
      <c r="B1019" t="s">
        <v>2517</v>
      </c>
      <c r="C1019" t="s">
        <v>2537</v>
      </c>
      <c r="D1019" s="78">
        <v>23209</v>
      </c>
      <c r="E1019" s="78">
        <v>0</v>
      </c>
      <c r="F1019" s="82">
        <v>0</v>
      </c>
      <c r="G1019" s="78">
        <v>94273</v>
      </c>
      <c r="H1019" s="78">
        <v>0</v>
      </c>
      <c r="I1019" s="78">
        <v>94273</v>
      </c>
      <c r="J1019" s="78">
        <v>94273</v>
      </c>
      <c r="K1019" s="78">
        <v>0</v>
      </c>
      <c r="L1019" s="78">
        <v>228415</v>
      </c>
      <c r="M1019" s="78">
        <v>120670</v>
      </c>
      <c r="N1019" s="78">
        <v>166000</v>
      </c>
      <c r="O1019" s="78">
        <v>62415</v>
      </c>
      <c r="P1019" s="78">
        <v>87815</v>
      </c>
      <c r="Q1019" s="78">
        <v>25400</v>
      </c>
      <c r="R1019" s="78">
        <v>0</v>
      </c>
      <c r="S1019" s="187">
        <v>51455</v>
      </c>
      <c r="T1019" s="187">
        <v>51455</v>
      </c>
      <c r="U1019" s="78">
        <v>24543</v>
      </c>
      <c r="V1019" s="78">
        <v>9918</v>
      </c>
      <c r="W1019" s="78">
        <v>1493</v>
      </c>
      <c r="X1019" s="78">
        <v>23050</v>
      </c>
      <c r="Y1019" s="78">
        <v>25185</v>
      </c>
      <c r="Z1019" s="78">
        <v>2135</v>
      </c>
      <c r="AA1019" s="78">
        <v>0</v>
      </c>
      <c r="AB1019" s="187">
        <v>2004</v>
      </c>
      <c r="AC1019" s="187">
        <v>2004</v>
      </c>
      <c r="AD1019" s="187">
        <v>0</v>
      </c>
      <c r="AE1019" s="78">
        <v>146040</v>
      </c>
      <c r="AF1019" s="78">
        <v>2949</v>
      </c>
      <c r="AG1019" s="104">
        <v>0</v>
      </c>
      <c r="AH1019" s="104">
        <v>0</v>
      </c>
      <c r="AI1019" s="104">
        <v>0</v>
      </c>
      <c r="AJ1019" s="104">
        <v>2949</v>
      </c>
      <c r="AK1019" s="104">
        <v>0</v>
      </c>
      <c r="AL1019" s="104">
        <v>0</v>
      </c>
      <c r="AM1019" s="104">
        <f t="shared" si="15"/>
        <v>2949</v>
      </c>
      <c r="AN1019" s="104">
        <v>0</v>
      </c>
      <c r="AO1019" s="104">
        <v>0</v>
      </c>
      <c r="AP1019" s="104">
        <v>16241</v>
      </c>
      <c r="AQ1019" s="104">
        <v>0</v>
      </c>
      <c r="AR1019" s="189">
        <v>16241</v>
      </c>
      <c r="AS1019" s="189">
        <v>428604</v>
      </c>
      <c r="AT1019" s="189">
        <v>201744</v>
      </c>
      <c r="AU1019" s="189">
        <v>36759</v>
      </c>
    </row>
    <row r="1020" spans="1:47" x14ac:dyDescent="0.2">
      <c r="A1020" s="96" t="s">
        <v>2538</v>
      </c>
      <c r="B1020" t="s">
        <v>2517</v>
      </c>
      <c r="C1020" t="s">
        <v>2539</v>
      </c>
      <c r="D1020" s="77">
        <v>23210</v>
      </c>
      <c r="E1020" s="77">
        <v>0</v>
      </c>
      <c r="F1020" s="77">
        <v>0</v>
      </c>
      <c r="G1020" s="77">
        <v>183212</v>
      </c>
      <c r="H1020" s="77">
        <v>0</v>
      </c>
      <c r="I1020" s="77">
        <v>183212</v>
      </c>
      <c r="J1020" s="77">
        <v>183212</v>
      </c>
      <c r="K1020" s="77">
        <v>0</v>
      </c>
      <c r="L1020" s="77">
        <v>485260</v>
      </c>
      <c r="M1020" s="77">
        <v>251330</v>
      </c>
      <c r="N1020" s="77">
        <v>415000</v>
      </c>
      <c r="O1020" s="77">
        <v>70260</v>
      </c>
      <c r="P1020" s="77">
        <v>0</v>
      </c>
      <c r="Q1020" s="77">
        <v>54320</v>
      </c>
      <c r="R1020" s="77">
        <v>0</v>
      </c>
      <c r="S1020" s="188">
        <v>213270</v>
      </c>
      <c r="T1020" s="188">
        <v>88690</v>
      </c>
      <c r="U1020" s="77">
        <v>52519</v>
      </c>
      <c r="V1020" s="77">
        <v>20683</v>
      </c>
      <c r="W1020" s="77">
        <v>35776</v>
      </c>
      <c r="X1020" s="77">
        <v>16743</v>
      </c>
      <c r="Y1020" s="77">
        <v>21311</v>
      </c>
      <c r="Z1020" s="77">
        <v>4568</v>
      </c>
      <c r="AA1020" s="77">
        <v>0</v>
      </c>
      <c r="AB1020" s="188">
        <v>1632</v>
      </c>
      <c r="AC1020" s="188">
        <v>1632</v>
      </c>
      <c r="AD1020" s="188">
        <v>0</v>
      </c>
      <c r="AE1020" s="77">
        <v>311800</v>
      </c>
      <c r="AF1020" s="77">
        <v>5909</v>
      </c>
      <c r="AG1020" s="27">
        <v>0</v>
      </c>
      <c r="AH1020" s="27">
        <v>0</v>
      </c>
      <c r="AI1020" s="27">
        <v>0</v>
      </c>
      <c r="AJ1020" s="27">
        <v>5909</v>
      </c>
      <c r="AK1020" s="27">
        <v>0</v>
      </c>
      <c r="AL1020" s="27">
        <v>0</v>
      </c>
      <c r="AM1020" s="27">
        <f t="shared" si="15"/>
        <v>5909</v>
      </c>
      <c r="AN1020" s="27">
        <v>0</v>
      </c>
      <c r="AO1020" s="27">
        <v>0</v>
      </c>
      <c r="AP1020" s="27">
        <v>31324</v>
      </c>
      <c r="AQ1020" s="27">
        <v>0</v>
      </c>
      <c r="AR1020" s="190">
        <v>31324</v>
      </c>
      <c r="AS1020" s="190">
        <v>825849</v>
      </c>
      <c r="AT1020" s="190">
        <v>416787</v>
      </c>
      <c r="AU1020" s="190">
        <v>0</v>
      </c>
    </row>
    <row r="1021" spans="1:47" x14ac:dyDescent="0.2">
      <c r="A1021" s="96" t="s">
        <v>2540</v>
      </c>
      <c r="B1021" t="s">
        <v>2517</v>
      </c>
      <c r="C1021" t="s">
        <v>2541</v>
      </c>
      <c r="D1021" s="78">
        <v>23211</v>
      </c>
      <c r="E1021" s="78">
        <v>0</v>
      </c>
      <c r="F1021" s="82">
        <v>0</v>
      </c>
      <c r="G1021" s="78">
        <v>488874</v>
      </c>
      <c r="H1021" s="78">
        <v>0</v>
      </c>
      <c r="I1021" s="78">
        <v>488874</v>
      </c>
      <c r="J1021" s="78">
        <v>488874</v>
      </c>
      <c r="K1021" s="78">
        <v>0</v>
      </c>
      <c r="L1021" s="78">
        <v>1315195</v>
      </c>
      <c r="M1021" s="78">
        <v>683860</v>
      </c>
      <c r="N1021" s="78">
        <v>1000000</v>
      </c>
      <c r="O1021" s="78">
        <v>315195</v>
      </c>
      <c r="P1021" s="78">
        <v>382035</v>
      </c>
      <c r="Q1021" s="78">
        <v>66840</v>
      </c>
      <c r="R1021" s="78">
        <v>0</v>
      </c>
      <c r="S1021" s="187">
        <v>274385</v>
      </c>
      <c r="T1021" s="187">
        <v>274385</v>
      </c>
      <c r="U1021" s="78">
        <v>141980</v>
      </c>
      <c r="V1021" s="78">
        <v>56225</v>
      </c>
      <c r="W1021" s="78">
        <v>45000</v>
      </c>
      <c r="X1021" s="78">
        <v>96980</v>
      </c>
      <c r="Y1021" s="78">
        <v>102523</v>
      </c>
      <c r="Z1021" s="78">
        <v>5543</v>
      </c>
      <c r="AA1021" s="78">
        <v>0</v>
      </c>
      <c r="AB1021" s="187">
        <v>14314</v>
      </c>
      <c r="AC1021" s="187">
        <v>14314</v>
      </c>
      <c r="AD1021" s="187">
        <v>0</v>
      </c>
      <c r="AE1021" s="78">
        <v>756390</v>
      </c>
      <c r="AF1021" s="78">
        <v>11989</v>
      </c>
      <c r="AG1021" s="104">
        <v>0</v>
      </c>
      <c r="AH1021" s="104">
        <v>0</v>
      </c>
      <c r="AI1021" s="104">
        <v>0</v>
      </c>
      <c r="AJ1021" s="104">
        <v>11989</v>
      </c>
      <c r="AK1021" s="104">
        <v>0</v>
      </c>
      <c r="AL1021" s="104">
        <v>0</v>
      </c>
      <c r="AM1021" s="104">
        <f t="shared" si="15"/>
        <v>11989</v>
      </c>
      <c r="AN1021" s="104">
        <v>0</v>
      </c>
      <c r="AO1021" s="104">
        <v>0</v>
      </c>
      <c r="AP1021" s="104">
        <v>82333</v>
      </c>
      <c r="AQ1021" s="104">
        <v>82333</v>
      </c>
      <c r="AR1021" s="104">
        <v>0</v>
      </c>
      <c r="AS1021" s="189">
        <v>2160635</v>
      </c>
      <c r="AT1021" s="189">
        <v>1089506</v>
      </c>
      <c r="AU1021" s="189">
        <v>499506</v>
      </c>
    </row>
    <row r="1022" spans="1:47" x14ac:dyDescent="0.2">
      <c r="A1022" s="96" t="s">
        <v>2542</v>
      </c>
      <c r="B1022" t="s">
        <v>2517</v>
      </c>
      <c r="C1022" t="s">
        <v>2543</v>
      </c>
      <c r="D1022" s="77">
        <v>23212</v>
      </c>
      <c r="E1022" s="77">
        <v>0</v>
      </c>
      <c r="F1022" s="77">
        <v>0</v>
      </c>
      <c r="G1022" s="77">
        <v>241848</v>
      </c>
      <c r="H1022" s="77">
        <v>241848</v>
      </c>
      <c r="I1022" s="77">
        <v>0</v>
      </c>
      <c r="J1022" s="77">
        <v>0</v>
      </c>
      <c r="K1022" s="77">
        <v>0</v>
      </c>
      <c r="L1022" s="77">
        <v>542205</v>
      </c>
      <c r="M1022" s="77">
        <v>261520</v>
      </c>
      <c r="N1022" s="77">
        <v>330000</v>
      </c>
      <c r="O1022" s="77">
        <v>212205</v>
      </c>
      <c r="P1022" s="77">
        <v>256135</v>
      </c>
      <c r="Q1022" s="77">
        <v>43930</v>
      </c>
      <c r="R1022" s="77">
        <v>0</v>
      </c>
      <c r="S1022" s="188">
        <v>189035</v>
      </c>
      <c r="T1022" s="188">
        <v>189035</v>
      </c>
      <c r="U1022" s="77">
        <v>59581</v>
      </c>
      <c r="V1022" s="77">
        <v>21460</v>
      </c>
      <c r="W1022" s="77">
        <v>1500</v>
      </c>
      <c r="X1022" s="77">
        <v>58081</v>
      </c>
      <c r="Y1022" s="77">
        <v>61719</v>
      </c>
      <c r="Z1022" s="77">
        <v>3638</v>
      </c>
      <c r="AA1022" s="77">
        <v>0</v>
      </c>
      <c r="AB1022" s="188">
        <v>8776</v>
      </c>
      <c r="AC1022" s="188">
        <v>8776</v>
      </c>
      <c r="AD1022" s="188">
        <v>0</v>
      </c>
      <c r="AE1022" s="77">
        <v>317460</v>
      </c>
      <c r="AF1022" s="77">
        <v>5930</v>
      </c>
      <c r="AG1022" s="27">
        <v>0</v>
      </c>
      <c r="AH1022" s="27">
        <v>0</v>
      </c>
      <c r="AI1022" s="27">
        <v>0</v>
      </c>
      <c r="AJ1022" s="27">
        <v>5930</v>
      </c>
      <c r="AK1022" s="27">
        <v>0</v>
      </c>
      <c r="AL1022" s="27">
        <v>0</v>
      </c>
      <c r="AM1022" s="27">
        <f t="shared" si="15"/>
        <v>5930</v>
      </c>
      <c r="AN1022" s="27">
        <v>0</v>
      </c>
      <c r="AO1022" s="27">
        <v>0</v>
      </c>
      <c r="AP1022" s="27">
        <v>41262</v>
      </c>
      <c r="AQ1022" s="27">
        <v>0</v>
      </c>
      <c r="AR1022" s="190">
        <v>41262</v>
      </c>
      <c r="AS1022" s="190">
        <v>1085726</v>
      </c>
      <c r="AT1022" s="190">
        <v>554744</v>
      </c>
      <c r="AU1022" s="190">
        <v>554744</v>
      </c>
    </row>
    <row r="1023" spans="1:47" x14ac:dyDescent="0.2">
      <c r="A1023" s="96" t="s">
        <v>2544</v>
      </c>
      <c r="B1023" t="s">
        <v>2517</v>
      </c>
      <c r="C1023" t="s">
        <v>2545</v>
      </c>
      <c r="D1023" s="78">
        <v>23213</v>
      </c>
      <c r="E1023" s="78">
        <v>0</v>
      </c>
      <c r="F1023" s="82">
        <v>0</v>
      </c>
      <c r="G1023" s="78">
        <v>312842</v>
      </c>
      <c r="H1023" s="78">
        <v>25000</v>
      </c>
      <c r="I1023" s="78">
        <v>287842</v>
      </c>
      <c r="J1023" s="78">
        <v>287842</v>
      </c>
      <c r="K1023" s="78">
        <v>0</v>
      </c>
      <c r="L1023" s="78">
        <v>492225</v>
      </c>
      <c r="M1023" s="78">
        <v>244980</v>
      </c>
      <c r="N1023" s="78">
        <v>353000</v>
      </c>
      <c r="O1023" s="78">
        <v>139225</v>
      </c>
      <c r="P1023" s="78">
        <v>172265</v>
      </c>
      <c r="Q1023" s="78">
        <v>33040</v>
      </c>
      <c r="R1023" s="78">
        <v>0</v>
      </c>
      <c r="S1023" s="187">
        <v>219735</v>
      </c>
      <c r="T1023" s="187">
        <v>219735</v>
      </c>
      <c r="U1023" s="78">
        <v>53540</v>
      </c>
      <c r="V1023" s="78">
        <v>20045</v>
      </c>
      <c r="W1023" s="78">
        <v>21672</v>
      </c>
      <c r="X1023" s="78">
        <v>31868</v>
      </c>
      <c r="Y1023" s="78">
        <v>34738</v>
      </c>
      <c r="Z1023" s="78">
        <v>2870</v>
      </c>
      <c r="AA1023" s="78">
        <v>0</v>
      </c>
      <c r="AB1023" s="187">
        <v>7831</v>
      </c>
      <c r="AC1023" s="187">
        <v>13216</v>
      </c>
      <c r="AD1023" s="187">
        <v>0</v>
      </c>
      <c r="AE1023" s="78">
        <v>300970</v>
      </c>
      <c r="AF1023" s="78">
        <v>5909</v>
      </c>
      <c r="AG1023" s="104">
        <v>0</v>
      </c>
      <c r="AH1023" s="104">
        <v>0</v>
      </c>
      <c r="AI1023" s="104">
        <v>0</v>
      </c>
      <c r="AJ1023" s="104">
        <v>5909</v>
      </c>
      <c r="AK1023" s="104">
        <v>0</v>
      </c>
      <c r="AL1023" s="104">
        <v>0</v>
      </c>
      <c r="AM1023" s="104">
        <f t="shared" si="15"/>
        <v>5909</v>
      </c>
      <c r="AN1023" s="104">
        <v>0</v>
      </c>
      <c r="AO1023" s="104">
        <v>0</v>
      </c>
      <c r="AP1023" s="104">
        <v>53341</v>
      </c>
      <c r="AQ1023" s="104">
        <v>0</v>
      </c>
      <c r="AR1023" s="189">
        <v>53341</v>
      </c>
      <c r="AS1023" s="189">
        <v>1345839</v>
      </c>
      <c r="AT1023" s="189">
        <v>560856</v>
      </c>
      <c r="AU1023" s="189">
        <v>560856</v>
      </c>
    </row>
    <row r="1024" spans="1:47" x14ac:dyDescent="0.2">
      <c r="A1024" s="96" t="s">
        <v>2546</v>
      </c>
      <c r="B1024" t="s">
        <v>2517</v>
      </c>
      <c r="C1024" t="s">
        <v>2547</v>
      </c>
      <c r="D1024" s="77">
        <v>23214</v>
      </c>
      <c r="E1024" s="77">
        <v>0</v>
      </c>
      <c r="F1024" s="77">
        <v>0</v>
      </c>
      <c r="G1024" s="77">
        <v>167490</v>
      </c>
      <c r="H1024" s="77">
        <v>50066</v>
      </c>
      <c r="I1024" s="77">
        <v>117424</v>
      </c>
      <c r="J1024" s="77">
        <v>117424</v>
      </c>
      <c r="K1024" s="77">
        <v>0</v>
      </c>
      <c r="L1024" s="77">
        <v>268725</v>
      </c>
      <c r="M1024" s="77">
        <v>157350</v>
      </c>
      <c r="N1024" s="77">
        <v>229000</v>
      </c>
      <c r="O1024" s="77">
        <v>39725</v>
      </c>
      <c r="P1024" s="77">
        <v>68415</v>
      </c>
      <c r="Q1024" s="77">
        <v>28690</v>
      </c>
      <c r="R1024" s="77">
        <v>0</v>
      </c>
      <c r="S1024" s="188">
        <v>130375</v>
      </c>
      <c r="T1024" s="188">
        <v>130375</v>
      </c>
      <c r="U1024" s="77">
        <v>27945</v>
      </c>
      <c r="V1024" s="77">
        <v>12936</v>
      </c>
      <c r="W1024" s="77">
        <v>12114</v>
      </c>
      <c r="X1024" s="77">
        <v>15831</v>
      </c>
      <c r="Y1024" s="77">
        <v>18265</v>
      </c>
      <c r="Z1024" s="77">
        <v>2434</v>
      </c>
      <c r="AA1024" s="77">
        <v>0</v>
      </c>
      <c r="AB1024" s="188">
        <v>10357</v>
      </c>
      <c r="AC1024" s="188">
        <v>10357</v>
      </c>
      <c r="AD1024" s="188">
        <v>0</v>
      </c>
      <c r="AE1024" s="77">
        <v>192340</v>
      </c>
      <c r="AF1024" s="77">
        <v>3189</v>
      </c>
      <c r="AG1024" s="27">
        <v>0</v>
      </c>
      <c r="AH1024" s="27">
        <v>0</v>
      </c>
      <c r="AI1024" s="27">
        <v>0</v>
      </c>
      <c r="AJ1024" s="27">
        <v>3189</v>
      </c>
      <c r="AK1024" s="27">
        <v>0</v>
      </c>
      <c r="AL1024" s="27">
        <v>0</v>
      </c>
      <c r="AM1024" s="27">
        <f t="shared" si="15"/>
        <v>3189</v>
      </c>
      <c r="AN1024" s="27">
        <v>0</v>
      </c>
      <c r="AO1024" s="27">
        <v>0</v>
      </c>
      <c r="AP1024" s="27">
        <v>28460</v>
      </c>
      <c r="AQ1024" s="27">
        <v>0</v>
      </c>
      <c r="AR1024" s="190">
        <v>28460</v>
      </c>
      <c r="AS1024" s="190">
        <v>707231</v>
      </c>
      <c r="AT1024" s="190">
        <v>269012</v>
      </c>
      <c r="AU1024" s="190">
        <v>21046</v>
      </c>
    </row>
    <row r="1025" spans="1:47" x14ac:dyDescent="0.2">
      <c r="A1025" s="96" t="s">
        <v>2548</v>
      </c>
      <c r="B1025" t="s">
        <v>2517</v>
      </c>
      <c r="C1025" t="s">
        <v>2549</v>
      </c>
      <c r="D1025" s="78">
        <v>23215</v>
      </c>
      <c r="E1025" s="78">
        <v>0</v>
      </c>
      <c r="F1025" s="82">
        <v>0</v>
      </c>
      <c r="G1025" s="78">
        <v>139000</v>
      </c>
      <c r="H1025" s="78">
        <v>13554</v>
      </c>
      <c r="I1025" s="78">
        <v>125446</v>
      </c>
      <c r="J1025" s="78">
        <v>125446</v>
      </c>
      <c r="K1025" s="78">
        <v>0</v>
      </c>
      <c r="L1025" s="78">
        <v>241790</v>
      </c>
      <c r="M1025" s="78">
        <v>137860</v>
      </c>
      <c r="N1025" s="78">
        <v>192800</v>
      </c>
      <c r="O1025" s="78">
        <v>48990</v>
      </c>
      <c r="P1025" s="78">
        <v>65220</v>
      </c>
      <c r="Q1025" s="78">
        <v>16230</v>
      </c>
      <c r="R1025" s="78">
        <v>0</v>
      </c>
      <c r="S1025" s="187">
        <v>117060</v>
      </c>
      <c r="T1025" s="187">
        <v>117060</v>
      </c>
      <c r="U1025" s="78">
        <v>25419</v>
      </c>
      <c r="V1025" s="78">
        <v>11385</v>
      </c>
      <c r="W1025" s="78">
        <v>11292</v>
      </c>
      <c r="X1025" s="78">
        <v>14127</v>
      </c>
      <c r="Y1025" s="78">
        <v>15515</v>
      </c>
      <c r="Z1025" s="78">
        <v>1388</v>
      </c>
      <c r="AA1025" s="78">
        <v>0</v>
      </c>
      <c r="AB1025" s="187">
        <v>9027</v>
      </c>
      <c r="AC1025" s="187">
        <v>9027</v>
      </c>
      <c r="AD1025" s="187">
        <v>0</v>
      </c>
      <c r="AE1025" s="78">
        <v>164190</v>
      </c>
      <c r="AF1025" s="78">
        <v>2949</v>
      </c>
      <c r="AG1025" s="104">
        <v>0</v>
      </c>
      <c r="AH1025" s="104">
        <v>0</v>
      </c>
      <c r="AI1025" s="104">
        <v>0</v>
      </c>
      <c r="AJ1025" s="104">
        <v>2949</v>
      </c>
      <c r="AK1025" s="104">
        <v>0</v>
      </c>
      <c r="AL1025" s="104">
        <v>0</v>
      </c>
      <c r="AM1025" s="104">
        <f t="shared" si="15"/>
        <v>2949</v>
      </c>
      <c r="AN1025" s="104">
        <v>0</v>
      </c>
      <c r="AO1025" s="104">
        <v>0</v>
      </c>
      <c r="AP1025" s="104">
        <v>23444</v>
      </c>
      <c r="AQ1025" s="104">
        <v>23444</v>
      </c>
      <c r="AR1025" s="104">
        <v>0</v>
      </c>
      <c r="AS1025" s="189">
        <v>587300</v>
      </c>
      <c r="AT1025" s="189">
        <v>242617</v>
      </c>
      <c r="AU1025" s="189">
        <v>242617</v>
      </c>
    </row>
    <row r="1026" spans="1:47" x14ac:dyDescent="0.2">
      <c r="A1026" s="96" t="s">
        <v>2550</v>
      </c>
      <c r="B1026" t="s">
        <v>2517</v>
      </c>
      <c r="C1026" t="s">
        <v>2551</v>
      </c>
      <c r="D1026" s="77">
        <v>23216</v>
      </c>
      <c r="E1026" s="77">
        <v>0</v>
      </c>
      <c r="F1026" s="77">
        <v>0</v>
      </c>
      <c r="G1026" s="77">
        <v>106362</v>
      </c>
      <c r="H1026" s="77">
        <v>577</v>
      </c>
      <c r="I1026" s="77">
        <v>105785</v>
      </c>
      <c r="J1026" s="77">
        <v>105785</v>
      </c>
      <c r="K1026" s="77">
        <v>0</v>
      </c>
      <c r="L1026" s="77">
        <v>193450</v>
      </c>
      <c r="M1026" s="77">
        <v>110070</v>
      </c>
      <c r="N1026" s="77">
        <v>162000</v>
      </c>
      <c r="O1026" s="77">
        <v>31450</v>
      </c>
      <c r="P1026" s="77">
        <v>46510</v>
      </c>
      <c r="Q1026" s="77">
        <v>15060</v>
      </c>
      <c r="R1026" s="77">
        <v>0</v>
      </c>
      <c r="S1026" s="188">
        <v>96030</v>
      </c>
      <c r="T1026" s="188">
        <v>96030</v>
      </c>
      <c r="U1026" s="77">
        <v>20309</v>
      </c>
      <c r="V1026" s="77">
        <v>9053</v>
      </c>
      <c r="W1026" s="77">
        <v>13176</v>
      </c>
      <c r="X1026" s="77">
        <v>7133</v>
      </c>
      <c r="Y1026" s="77">
        <v>8508</v>
      </c>
      <c r="Z1026" s="77">
        <v>1375</v>
      </c>
      <c r="AA1026" s="77">
        <v>0</v>
      </c>
      <c r="AB1026" s="188">
        <v>4660</v>
      </c>
      <c r="AC1026" s="188">
        <v>6598</v>
      </c>
      <c r="AD1026" s="188">
        <v>0</v>
      </c>
      <c r="AE1026" s="77">
        <v>139860</v>
      </c>
      <c r="AF1026" s="77">
        <v>2709</v>
      </c>
      <c r="AG1026" s="27">
        <v>0</v>
      </c>
      <c r="AH1026" s="27">
        <v>0</v>
      </c>
      <c r="AI1026" s="27">
        <v>0</v>
      </c>
      <c r="AJ1026" s="27">
        <v>2709</v>
      </c>
      <c r="AK1026" s="27">
        <v>0</v>
      </c>
      <c r="AL1026" s="27">
        <v>0</v>
      </c>
      <c r="AM1026" s="27">
        <f t="shared" si="15"/>
        <v>2709</v>
      </c>
      <c r="AN1026" s="27">
        <v>0</v>
      </c>
      <c r="AO1026" s="27">
        <v>0</v>
      </c>
      <c r="AP1026" s="27">
        <v>18019</v>
      </c>
      <c r="AQ1026" s="27">
        <v>0</v>
      </c>
      <c r="AR1026" s="190">
        <v>18019</v>
      </c>
      <c r="AS1026" s="190">
        <v>452267</v>
      </c>
      <c r="AT1026" s="190">
        <v>179391</v>
      </c>
      <c r="AU1026" s="190">
        <v>0</v>
      </c>
    </row>
    <row r="1027" spans="1:47" x14ac:dyDescent="0.2">
      <c r="A1027" s="96" t="s">
        <v>2552</v>
      </c>
      <c r="B1027" t="s">
        <v>2517</v>
      </c>
      <c r="C1027" t="s">
        <v>2553</v>
      </c>
      <c r="D1027" s="78">
        <v>23217</v>
      </c>
      <c r="E1027" s="78">
        <v>0</v>
      </c>
      <c r="F1027" s="82">
        <v>0</v>
      </c>
      <c r="G1027" s="78">
        <v>206939</v>
      </c>
      <c r="H1027" s="78">
        <v>0</v>
      </c>
      <c r="I1027" s="78">
        <v>206939</v>
      </c>
      <c r="J1027" s="78">
        <v>206939</v>
      </c>
      <c r="K1027" s="78">
        <v>0</v>
      </c>
      <c r="L1027" s="78">
        <v>340895</v>
      </c>
      <c r="M1027" s="78">
        <v>202150</v>
      </c>
      <c r="N1027" s="78">
        <v>312600</v>
      </c>
      <c r="O1027" s="78">
        <v>28295</v>
      </c>
      <c r="P1027" s="78">
        <v>67695</v>
      </c>
      <c r="Q1027" s="78">
        <v>39400</v>
      </c>
      <c r="R1027" s="78">
        <v>0</v>
      </c>
      <c r="S1027" s="187">
        <v>134785</v>
      </c>
      <c r="T1027" s="187">
        <v>134785</v>
      </c>
      <c r="U1027" s="78">
        <v>35405</v>
      </c>
      <c r="V1027" s="78">
        <v>16691</v>
      </c>
      <c r="W1027" s="78">
        <v>15679</v>
      </c>
      <c r="X1027" s="78">
        <v>19726</v>
      </c>
      <c r="Y1027" s="78">
        <v>23031</v>
      </c>
      <c r="Z1027" s="78">
        <v>3305</v>
      </c>
      <c r="AA1027" s="78">
        <v>0</v>
      </c>
      <c r="AB1027" s="187">
        <v>1248</v>
      </c>
      <c r="AC1027" s="187">
        <v>9447</v>
      </c>
      <c r="AD1027" s="187">
        <v>0</v>
      </c>
      <c r="AE1027" s="78">
        <v>245760</v>
      </c>
      <c r="AF1027" s="78">
        <v>3909</v>
      </c>
      <c r="AG1027" s="104">
        <v>0</v>
      </c>
      <c r="AH1027" s="104">
        <v>0</v>
      </c>
      <c r="AI1027" s="104">
        <v>0</v>
      </c>
      <c r="AJ1027" s="104">
        <v>3909</v>
      </c>
      <c r="AK1027" s="104">
        <v>0</v>
      </c>
      <c r="AL1027" s="104">
        <v>0</v>
      </c>
      <c r="AM1027" s="104">
        <f t="shared" ref="AM1027:AM1090" si="16">IF(OR(AG1027&lt;&gt;0,AL1027&lt;&gt;0),0,AF1027)</f>
        <v>3909</v>
      </c>
      <c r="AN1027" s="104">
        <v>0</v>
      </c>
      <c r="AO1027" s="104">
        <v>0</v>
      </c>
      <c r="AP1027" s="104">
        <v>35085</v>
      </c>
      <c r="AQ1027" s="104">
        <v>35085</v>
      </c>
      <c r="AR1027" s="104">
        <v>0</v>
      </c>
      <c r="AS1027" s="189">
        <v>871382</v>
      </c>
      <c r="AT1027" s="189">
        <v>350822</v>
      </c>
      <c r="AU1027" s="189">
        <v>0</v>
      </c>
    </row>
    <row r="1028" spans="1:47" x14ac:dyDescent="0.2">
      <c r="A1028" s="96" t="s">
        <v>2554</v>
      </c>
      <c r="B1028" t="s">
        <v>2517</v>
      </c>
      <c r="C1028" t="s">
        <v>2555</v>
      </c>
      <c r="D1028" s="77">
        <v>23219</v>
      </c>
      <c r="E1028" s="77">
        <v>0</v>
      </c>
      <c r="F1028" s="77">
        <v>0</v>
      </c>
      <c r="G1028" s="77">
        <v>192466</v>
      </c>
      <c r="H1028" s="77">
        <v>5500</v>
      </c>
      <c r="I1028" s="77">
        <v>186966</v>
      </c>
      <c r="J1028" s="77">
        <v>186966</v>
      </c>
      <c r="K1028" s="77">
        <v>0</v>
      </c>
      <c r="L1028" s="77">
        <v>530025</v>
      </c>
      <c r="M1028" s="77">
        <v>307840</v>
      </c>
      <c r="N1028" s="77">
        <v>430000</v>
      </c>
      <c r="O1028" s="77">
        <v>100025</v>
      </c>
      <c r="P1028" s="77">
        <v>149475</v>
      </c>
      <c r="Q1028" s="77">
        <v>49450</v>
      </c>
      <c r="R1028" s="77">
        <v>0</v>
      </c>
      <c r="S1028" s="188">
        <v>220885</v>
      </c>
      <c r="T1028" s="188">
        <v>220885</v>
      </c>
      <c r="U1028" s="77">
        <v>55487</v>
      </c>
      <c r="V1028" s="77">
        <v>25313</v>
      </c>
      <c r="W1028" s="77">
        <v>55487</v>
      </c>
      <c r="X1028" s="77">
        <v>0</v>
      </c>
      <c r="Y1028" s="77">
        <v>4068</v>
      </c>
      <c r="Z1028" s="77">
        <v>4068</v>
      </c>
      <c r="AA1028" s="77">
        <v>0</v>
      </c>
      <c r="AB1028" s="188">
        <v>12781</v>
      </c>
      <c r="AC1028" s="188">
        <v>12781</v>
      </c>
      <c r="AD1028" s="188">
        <v>0</v>
      </c>
      <c r="AE1028" s="77">
        <v>360990</v>
      </c>
      <c r="AF1028" s="77">
        <v>5909</v>
      </c>
      <c r="AG1028" s="27">
        <v>0</v>
      </c>
      <c r="AH1028" s="27">
        <v>0</v>
      </c>
      <c r="AI1028" s="27">
        <v>0</v>
      </c>
      <c r="AJ1028" s="27">
        <v>5909</v>
      </c>
      <c r="AK1028" s="27">
        <v>0</v>
      </c>
      <c r="AL1028" s="27">
        <v>0</v>
      </c>
      <c r="AM1028" s="27">
        <f t="shared" si="16"/>
        <v>5909</v>
      </c>
      <c r="AN1028" s="27">
        <v>0</v>
      </c>
      <c r="AO1028" s="27">
        <v>0</v>
      </c>
      <c r="AP1028" s="27">
        <v>32674</v>
      </c>
      <c r="AQ1028" s="27">
        <v>32674</v>
      </c>
      <c r="AR1028" s="27">
        <v>0</v>
      </c>
      <c r="AS1028" s="190">
        <v>854810</v>
      </c>
      <c r="AT1028" s="190">
        <v>425085</v>
      </c>
      <c r="AU1028" s="190">
        <v>425085</v>
      </c>
    </row>
    <row r="1029" spans="1:47" x14ac:dyDescent="0.2">
      <c r="A1029" s="96" t="s">
        <v>2556</v>
      </c>
      <c r="B1029" t="s">
        <v>2517</v>
      </c>
      <c r="C1029" t="s">
        <v>2557</v>
      </c>
      <c r="D1029" s="78">
        <v>23220</v>
      </c>
      <c r="E1029" s="78">
        <v>0</v>
      </c>
      <c r="F1029" s="82">
        <v>0</v>
      </c>
      <c r="G1029" s="78">
        <v>251030</v>
      </c>
      <c r="H1029" s="78">
        <v>0</v>
      </c>
      <c r="I1029" s="78">
        <v>251030</v>
      </c>
      <c r="J1029" s="78">
        <v>251030</v>
      </c>
      <c r="K1029" s="78">
        <v>0</v>
      </c>
      <c r="L1029" s="78">
        <v>445120</v>
      </c>
      <c r="M1029" s="78">
        <v>253670</v>
      </c>
      <c r="N1029" s="78">
        <v>352000</v>
      </c>
      <c r="O1029" s="78">
        <v>93120</v>
      </c>
      <c r="P1029" s="78">
        <v>138890</v>
      </c>
      <c r="Q1029" s="78">
        <v>45770</v>
      </c>
      <c r="R1029" s="78">
        <v>860</v>
      </c>
      <c r="S1029" s="187">
        <v>90110</v>
      </c>
      <c r="T1029" s="187">
        <v>89250</v>
      </c>
      <c r="U1029" s="78">
        <v>46753</v>
      </c>
      <c r="V1029" s="78">
        <v>20908</v>
      </c>
      <c r="W1029" s="78">
        <v>27500</v>
      </c>
      <c r="X1029" s="78">
        <v>19253</v>
      </c>
      <c r="Y1029" s="78">
        <v>23113</v>
      </c>
      <c r="Z1029" s="78">
        <v>3860</v>
      </c>
      <c r="AA1029" s="78">
        <v>0</v>
      </c>
      <c r="AB1029" s="187">
        <v>4063</v>
      </c>
      <c r="AC1029" s="187">
        <v>4063</v>
      </c>
      <c r="AD1029" s="187">
        <v>0</v>
      </c>
      <c r="AE1029" s="78">
        <v>299590</v>
      </c>
      <c r="AF1029" s="78">
        <v>5109</v>
      </c>
      <c r="AG1029" s="104">
        <v>0</v>
      </c>
      <c r="AH1029" s="104">
        <v>0</v>
      </c>
      <c r="AI1029" s="104">
        <v>0</v>
      </c>
      <c r="AJ1029" s="104">
        <v>5109</v>
      </c>
      <c r="AK1029" s="104">
        <v>0</v>
      </c>
      <c r="AL1029" s="104">
        <v>0</v>
      </c>
      <c r="AM1029" s="104">
        <f t="shared" si="16"/>
        <v>5109</v>
      </c>
      <c r="AN1029" s="104">
        <v>0</v>
      </c>
      <c r="AO1029" s="104">
        <v>0</v>
      </c>
      <c r="AP1029" s="104">
        <v>42673</v>
      </c>
      <c r="AQ1029" s="104">
        <v>42673</v>
      </c>
      <c r="AR1029" s="104">
        <v>0</v>
      </c>
      <c r="AS1029" s="189">
        <v>1088073</v>
      </c>
      <c r="AT1029" s="189">
        <v>461409</v>
      </c>
      <c r="AU1029" s="189">
        <v>461409</v>
      </c>
    </row>
    <row r="1030" spans="1:47" x14ac:dyDescent="0.2">
      <c r="A1030" s="96" t="s">
        <v>2558</v>
      </c>
      <c r="B1030" t="s">
        <v>2517</v>
      </c>
      <c r="C1030" t="s">
        <v>2559</v>
      </c>
      <c r="D1030" s="77">
        <v>23221</v>
      </c>
      <c r="E1030" s="77">
        <v>0</v>
      </c>
      <c r="F1030" s="77">
        <v>0</v>
      </c>
      <c r="G1030" s="77">
        <v>131123</v>
      </c>
      <c r="H1030" s="77">
        <v>38133</v>
      </c>
      <c r="I1030" s="77">
        <v>92990</v>
      </c>
      <c r="J1030" s="77">
        <v>90329</v>
      </c>
      <c r="K1030" s="77">
        <v>47</v>
      </c>
      <c r="L1030" s="77">
        <v>147115</v>
      </c>
      <c r="M1030" s="77">
        <v>84810</v>
      </c>
      <c r="N1030" s="77">
        <v>132000</v>
      </c>
      <c r="O1030" s="77">
        <v>15115</v>
      </c>
      <c r="P1030" s="77">
        <v>27105</v>
      </c>
      <c r="Q1030" s="77">
        <v>11990</v>
      </c>
      <c r="R1030" s="77">
        <v>0</v>
      </c>
      <c r="S1030" s="188">
        <v>63855</v>
      </c>
      <c r="T1030" s="188">
        <v>63855</v>
      </c>
      <c r="U1030" s="77">
        <v>15386</v>
      </c>
      <c r="V1030" s="77">
        <v>6986</v>
      </c>
      <c r="W1030" s="77">
        <v>7194</v>
      </c>
      <c r="X1030" s="77">
        <v>8192</v>
      </c>
      <c r="Y1030" s="77">
        <v>9184</v>
      </c>
      <c r="Z1030" s="77">
        <v>992</v>
      </c>
      <c r="AA1030" s="77">
        <v>0</v>
      </c>
      <c r="AB1030" s="188">
        <v>3356</v>
      </c>
      <c r="AC1030" s="188">
        <v>3356</v>
      </c>
      <c r="AD1030" s="188">
        <v>0</v>
      </c>
      <c r="AE1030" s="77">
        <v>99630</v>
      </c>
      <c r="AF1030" s="77">
        <v>2229</v>
      </c>
      <c r="AG1030" s="27">
        <v>0</v>
      </c>
      <c r="AH1030" s="27">
        <v>0</v>
      </c>
      <c r="AI1030" s="27">
        <v>0</v>
      </c>
      <c r="AJ1030" s="27">
        <v>2229</v>
      </c>
      <c r="AK1030" s="27">
        <v>0</v>
      </c>
      <c r="AL1030" s="27">
        <v>0</v>
      </c>
      <c r="AM1030" s="27">
        <f t="shared" si="16"/>
        <v>2229</v>
      </c>
      <c r="AN1030" s="27">
        <v>0</v>
      </c>
      <c r="AO1030" s="27">
        <v>0</v>
      </c>
      <c r="AP1030" s="27">
        <v>22058</v>
      </c>
      <c r="AQ1030" s="27">
        <v>0</v>
      </c>
      <c r="AR1030" s="27">
        <v>0</v>
      </c>
      <c r="AS1030" s="190">
        <v>513800</v>
      </c>
      <c r="AT1030" s="190">
        <v>158631</v>
      </c>
      <c r="AU1030" s="190">
        <v>158631</v>
      </c>
    </row>
    <row r="1031" spans="1:47" x14ac:dyDescent="0.2">
      <c r="A1031" s="96" t="s">
        <v>2560</v>
      </c>
      <c r="B1031" t="s">
        <v>2517</v>
      </c>
      <c r="C1031" t="s">
        <v>2561</v>
      </c>
      <c r="D1031" s="78">
        <v>23222</v>
      </c>
      <c r="E1031" s="78">
        <v>0</v>
      </c>
      <c r="F1031" s="82">
        <v>0</v>
      </c>
      <c r="G1031" s="78">
        <v>137061</v>
      </c>
      <c r="H1031" s="78">
        <v>0</v>
      </c>
      <c r="I1031" s="78">
        <v>137061</v>
      </c>
      <c r="J1031" s="78">
        <v>137061</v>
      </c>
      <c r="K1031" s="78">
        <v>0</v>
      </c>
      <c r="L1031" s="78">
        <v>369075</v>
      </c>
      <c r="M1031" s="78">
        <v>200480</v>
      </c>
      <c r="N1031" s="78">
        <v>292000</v>
      </c>
      <c r="O1031" s="78">
        <v>77075</v>
      </c>
      <c r="P1031" s="78">
        <v>115435</v>
      </c>
      <c r="Q1031" s="78">
        <v>38360</v>
      </c>
      <c r="R1031" s="78">
        <v>0</v>
      </c>
      <c r="S1031" s="187">
        <v>42005</v>
      </c>
      <c r="T1031" s="187">
        <v>42005</v>
      </c>
      <c r="U1031" s="78">
        <v>39398</v>
      </c>
      <c r="V1031" s="78">
        <v>16520</v>
      </c>
      <c r="W1031" s="78">
        <v>13640</v>
      </c>
      <c r="X1031" s="78">
        <v>25758</v>
      </c>
      <c r="Y1031" s="78">
        <v>16897</v>
      </c>
      <c r="Z1031" s="78">
        <v>3148</v>
      </c>
      <c r="AA1031" s="78">
        <v>0</v>
      </c>
      <c r="AB1031" s="187">
        <v>10090</v>
      </c>
      <c r="AC1031" s="78">
        <v>0</v>
      </c>
      <c r="AD1031" s="78">
        <v>0</v>
      </c>
      <c r="AE1031" s="78">
        <v>243540</v>
      </c>
      <c r="AF1031" s="78">
        <v>4170</v>
      </c>
      <c r="AG1031" s="104">
        <v>0</v>
      </c>
      <c r="AH1031" s="104">
        <v>0</v>
      </c>
      <c r="AI1031" s="104">
        <v>0</v>
      </c>
      <c r="AJ1031" s="104">
        <v>4170</v>
      </c>
      <c r="AK1031" s="104">
        <v>0</v>
      </c>
      <c r="AL1031" s="104">
        <v>0</v>
      </c>
      <c r="AM1031" s="104">
        <f t="shared" si="16"/>
        <v>4170</v>
      </c>
      <c r="AN1031" s="104">
        <v>0</v>
      </c>
      <c r="AO1031" s="104">
        <v>0</v>
      </c>
      <c r="AP1031" s="104">
        <v>23199</v>
      </c>
      <c r="AQ1031" s="104">
        <v>23199</v>
      </c>
      <c r="AR1031" s="104">
        <v>0</v>
      </c>
      <c r="AS1031" s="189">
        <v>607199</v>
      </c>
      <c r="AT1031" s="189">
        <v>304178</v>
      </c>
      <c r="AU1031" s="189">
        <v>304178</v>
      </c>
    </row>
    <row r="1032" spans="1:47" x14ac:dyDescent="0.2">
      <c r="A1032" s="96" t="s">
        <v>2562</v>
      </c>
      <c r="B1032" t="s">
        <v>2517</v>
      </c>
      <c r="C1032" t="s">
        <v>2563</v>
      </c>
      <c r="D1032" s="77">
        <v>23223</v>
      </c>
      <c r="E1032" s="77">
        <v>0</v>
      </c>
      <c r="F1032" s="77">
        <v>0</v>
      </c>
      <c r="G1032" s="77">
        <v>136081</v>
      </c>
      <c r="H1032" s="77">
        <v>136081</v>
      </c>
      <c r="I1032" s="77">
        <v>0</v>
      </c>
      <c r="J1032" s="77">
        <v>0</v>
      </c>
      <c r="K1032" s="77">
        <v>0</v>
      </c>
      <c r="L1032" s="77">
        <v>282005</v>
      </c>
      <c r="M1032" s="77">
        <v>146210</v>
      </c>
      <c r="N1032" s="77">
        <v>234000</v>
      </c>
      <c r="O1032" s="77">
        <v>48005</v>
      </c>
      <c r="P1032" s="77">
        <v>67635</v>
      </c>
      <c r="Q1032" s="77">
        <v>19630</v>
      </c>
      <c r="R1032" s="77">
        <v>0</v>
      </c>
      <c r="S1032" s="188">
        <v>122255</v>
      </c>
      <c r="T1032" s="188">
        <v>122255</v>
      </c>
      <c r="U1032" s="77">
        <v>30481</v>
      </c>
      <c r="V1032" s="77">
        <v>12091</v>
      </c>
      <c r="W1032" s="77">
        <v>12777</v>
      </c>
      <c r="X1032" s="77">
        <v>17704</v>
      </c>
      <c r="Y1032" s="77">
        <v>19321</v>
      </c>
      <c r="Z1032" s="77">
        <v>1617</v>
      </c>
      <c r="AA1032" s="77">
        <v>0</v>
      </c>
      <c r="AB1032" s="188">
        <v>7676</v>
      </c>
      <c r="AC1032" s="188">
        <v>7676</v>
      </c>
      <c r="AD1032" s="188">
        <v>0</v>
      </c>
      <c r="AE1032" s="77">
        <v>178830</v>
      </c>
      <c r="AF1032" s="77">
        <v>3210</v>
      </c>
      <c r="AG1032" s="27">
        <v>0</v>
      </c>
      <c r="AH1032" s="27">
        <v>0</v>
      </c>
      <c r="AI1032" s="27">
        <v>0</v>
      </c>
      <c r="AJ1032" s="27">
        <v>3210</v>
      </c>
      <c r="AK1032" s="27">
        <v>3210</v>
      </c>
      <c r="AL1032" s="27">
        <v>3210</v>
      </c>
      <c r="AM1032" s="27">
        <f t="shared" si="16"/>
        <v>0</v>
      </c>
      <c r="AN1032" s="27">
        <v>0</v>
      </c>
      <c r="AO1032" s="27">
        <v>0</v>
      </c>
      <c r="AP1032" s="27">
        <v>23032</v>
      </c>
      <c r="AQ1032" s="27">
        <v>23032</v>
      </c>
      <c r="AR1032" s="27">
        <v>0</v>
      </c>
      <c r="AS1032" s="190">
        <v>604688</v>
      </c>
      <c r="AT1032" s="190">
        <v>295054</v>
      </c>
      <c r="AU1032" s="190">
        <v>295054</v>
      </c>
    </row>
    <row r="1033" spans="1:47" x14ac:dyDescent="0.2">
      <c r="A1033" s="96" t="s">
        <v>2564</v>
      </c>
      <c r="B1033" t="s">
        <v>2517</v>
      </c>
      <c r="C1033" t="s">
        <v>2565</v>
      </c>
      <c r="D1033" s="78">
        <v>23224</v>
      </c>
      <c r="E1033" s="78">
        <v>0</v>
      </c>
      <c r="F1033" s="82">
        <v>0</v>
      </c>
      <c r="G1033" s="78">
        <v>144936</v>
      </c>
      <c r="H1033" s="78">
        <v>0</v>
      </c>
      <c r="I1033" s="78">
        <v>144936</v>
      </c>
      <c r="J1033" s="78">
        <v>144936</v>
      </c>
      <c r="K1033" s="78">
        <v>0</v>
      </c>
      <c r="L1033" s="78">
        <v>265380</v>
      </c>
      <c r="M1033" s="78">
        <v>144640</v>
      </c>
      <c r="N1033" s="78">
        <v>188000</v>
      </c>
      <c r="O1033" s="78">
        <v>77380</v>
      </c>
      <c r="P1033" s="78">
        <v>108580</v>
      </c>
      <c r="Q1033" s="78">
        <v>31200</v>
      </c>
      <c r="R1033" s="78">
        <v>0</v>
      </c>
      <c r="S1033" s="187">
        <v>116480</v>
      </c>
      <c r="T1033" s="187">
        <v>116480</v>
      </c>
      <c r="U1033" s="78">
        <v>28259</v>
      </c>
      <c r="V1033" s="78">
        <v>11945</v>
      </c>
      <c r="W1033" s="78">
        <v>19686</v>
      </c>
      <c r="X1033" s="78">
        <v>8573</v>
      </c>
      <c r="Y1033" s="78">
        <v>11181</v>
      </c>
      <c r="Z1033" s="78">
        <v>2608</v>
      </c>
      <c r="AA1033" s="78">
        <v>0</v>
      </c>
      <c r="AB1033" s="187">
        <v>7000</v>
      </c>
      <c r="AC1033" s="187">
        <v>7000</v>
      </c>
      <c r="AD1033" s="187">
        <v>0</v>
      </c>
      <c r="AE1033" s="78">
        <v>179140</v>
      </c>
      <c r="AF1033" s="78">
        <v>3429</v>
      </c>
      <c r="AG1033" s="104">
        <v>0</v>
      </c>
      <c r="AH1033" s="104">
        <v>0</v>
      </c>
      <c r="AI1033" s="104">
        <v>0</v>
      </c>
      <c r="AJ1033" s="104">
        <v>3429</v>
      </c>
      <c r="AK1033" s="104">
        <v>0</v>
      </c>
      <c r="AL1033" s="104">
        <v>0</v>
      </c>
      <c r="AM1033" s="104">
        <f t="shared" si="16"/>
        <v>3429</v>
      </c>
      <c r="AN1033" s="104">
        <v>0</v>
      </c>
      <c r="AO1033" s="104">
        <v>0</v>
      </c>
      <c r="AP1033" s="104">
        <v>24741</v>
      </c>
      <c r="AQ1033" s="104">
        <v>24741</v>
      </c>
      <c r="AR1033" s="104">
        <v>0</v>
      </c>
      <c r="AS1033" s="189">
        <v>638864</v>
      </c>
      <c r="AT1033" s="189">
        <v>276872</v>
      </c>
      <c r="AU1033" s="189">
        <v>276872</v>
      </c>
    </row>
    <row r="1034" spans="1:47" x14ac:dyDescent="0.2">
      <c r="A1034" s="96" t="s">
        <v>2566</v>
      </c>
      <c r="B1034" t="s">
        <v>2517</v>
      </c>
      <c r="C1034" t="s">
        <v>2567</v>
      </c>
      <c r="D1034" s="77">
        <v>23225</v>
      </c>
      <c r="E1034" s="77">
        <v>0</v>
      </c>
      <c r="F1034" s="77">
        <v>0</v>
      </c>
      <c r="G1034" s="77">
        <v>116515</v>
      </c>
      <c r="H1034" s="77">
        <v>116515</v>
      </c>
      <c r="I1034" s="77">
        <v>0</v>
      </c>
      <c r="J1034" s="77">
        <v>0</v>
      </c>
      <c r="K1034" s="77">
        <v>0</v>
      </c>
      <c r="L1034" s="77">
        <v>231275</v>
      </c>
      <c r="M1034" s="77">
        <v>120580</v>
      </c>
      <c r="N1034" s="77">
        <v>196000</v>
      </c>
      <c r="O1034" s="77">
        <v>35275</v>
      </c>
      <c r="P1034" s="77">
        <v>45935</v>
      </c>
      <c r="Q1034" s="77">
        <v>10660</v>
      </c>
      <c r="R1034" s="77">
        <v>0</v>
      </c>
      <c r="S1034" s="188">
        <v>104005</v>
      </c>
      <c r="T1034" s="188">
        <v>104005</v>
      </c>
      <c r="U1034" s="77">
        <v>24981</v>
      </c>
      <c r="V1034" s="77">
        <v>9903</v>
      </c>
      <c r="W1034" s="77">
        <v>22870</v>
      </c>
      <c r="X1034" s="77">
        <v>2111</v>
      </c>
      <c r="Y1034" s="77">
        <v>3011</v>
      </c>
      <c r="Z1034" s="77">
        <v>900</v>
      </c>
      <c r="AA1034" s="77">
        <v>0</v>
      </c>
      <c r="AB1034" s="188">
        <v>8336</v>
      </c>
      <c r="AC1034" s="188">
        <v>8336</v>
      </c>
      <c r="AD1034" s="188">
        <v>0</v>
      </c>
      <c r="AE1034" s="77">
        <v>134180</v>
      </c>
      <c r="AF1034" s="77">
        <v>3189</v>
      </c>
      <c r="AG1034" s="27">
        <v>0</v>
      </c>
      <c r="AH1034" s="27">
        <v>0</v>
      </c>
      <c r="AI1034" s="27">
        <v>0</v>
      </c>
      <c r="AJ1034" s="27">
        <v>3189</v>
      </c>
      <c r="AK1034" s="27">
        <v>0</v>
      </c>
      <c r="AL1034" s="27">
        <v>0</v>
      </c>
      <c r="AM1034" s="27">
        <f t="shared" si="16"/>
        <v>3189</v>
      </c>
      <c r="AN1034" s="27">
        <v>0</v>
      </c>
      <c r="AO1034" s="27">
        <v>0</v>
      </c>
      <c r="AP1034" s="27">
        <v>19829</v>
      </c>
      <c r="AQ1034" s="27">
        <v>19829</v>
      </c>
      <c r="AR1034" s="27">
        <v>0</v>
      </c>
      <c r="AS1034" s="190">
        <v>503811</v>
      </c>
      <c r="AT1034" s="190">
        <v>219866</v>
      </c>
      <c r="AU1034" s="190">
        <v>219866</v>
      </c>
    </row>
    <row r="1035" spans="1:47" x14ac:dyDescent="0.2">
      <c r="A1035" s="96" t="s">
        <v>2568</v>
      </c>
      <c r="B1035" t="s">
        <v>2517</v>
      </c>
      <c r="C1035" t="s">
        <v>2569</v>
      </c>
      <c r="D1035" s="78">
        <v>23226</v>
      </c>
      <c r="E1035" s="78">
        <v>0</v>
      </c>
      <c r="F1035" s="82">
        <v>0</v>
      </c>
      <c r="G1035" s="78">
        <v>159636</v>
      </c>
      <c r="H1035" s="78">
        <v>39000</v>
      </c>
      <c r="I1035" s="78">
        <v>120636</v>
      </c>
      <c r="J1035" s="78">
        <v>120636</v>
      </c>
      <c r="K1035" s="78">
        <v>0</v>
      </c>
      <c r="L1035" s="78">
        <v>281705</v>
      </c>
      <c r="M1035" s="78">
        <v>162280</v>
      </c>
      <c r="N1035" s="78">
        <v>243000</v>
      </c>
      <c r="O1035" s="78">
        <v>38705</v>
      </c>
      <c r="P1035" s="78">
        <v>38705</v>
      </c>
      <c r="Q1035" s="78">
        <v>0</v>
      </c>
      <c r="R1035" s="78">
        <v>0</v>
      </c>
      <c r="S1035" s="78">
        <v>0</v>
      </c>
      <c r="T1035" s="78">
        <v>0</v>
      </c>
      <c r="U1035" s="78">
        <v>29609</v>
      </c>
      <c r="V1035" s="78">
        <v>13463</v>
      </c>
      <c r="W1035" s="78">
        <v>23200</v>
      </c>
      <c r="X1035" s="78">
        <v>6409</v>
      </c>
      <c r="Y1035" s="78">
        <v>6409</v>
      </c>
      <c r="Z1035" s="78">
        <v>0</v>
      </c>
      <c r="AA1035" s="78">
        <v>0</v>
      </c>
      <c r="AB1035" s="78">
        <v>0</v>
      </c>
      <c r="AC1035" s="78">
        <v>0</v>
      </c>
      <c r="AD1035" s="78">
        <v>0</v>
      </c>
      <c r="AE1035" s="78">
        <v>197210</v>
      </c>
      <c r="AF1035" s="78">
        <v>3429</v>
      </c>
      <c r="AG1035" s="104">
        <v>0</v>
      </c>
      <c r="AH1035" s="104">
        <v>0</v>
      </c>
      <c r="AI1035" s="104">
        <v>0</v>
      </c>
      <c r="AJ1035" s="104">
        <v>3429</v>
      </c>
      <c r="AK1035" s="104">
        <v>0</v>
      </c>
      <c r="AL1035" s="104">
        <v>0</v>
      </c>
      <c r="AM1035" s="104">
        <f t="shared" si="16"/>
        <v>3429</v>
      </c>
      <c r="AN1035" s="104">
        <v>0</v>
      </c>
      <c r="AO1035" s="104">
        <v>0</v>
      </c>
      <c r="AP1035" s="104">
        <v>27137</v>
      </c>
      <c r="AQ1035" s="104">
        <v>27137</v>
      </c>
      <c r="AR1035" s="104">
        <v>0</v>
      </c>
      <c r="AS1035" s="189">
        <v>694971</v>
      </c>
      <c r="AT1035" s="189">
        <v>296056</v>
      </c>
      <c r="AU1035" s="189">
        <v>296056</v>
      </c>
    </row>
    <row r="1036" spans="1:47" x14ac:dyDescent="0.2">
      <c r="A1036" s="96" t="s">
        <v>2570</v>
      </c>
      <c r="B1036" t="s">
        <v>2517</v>
      </c>
      <c r="C1036" t="s">
        <v>2571</v>
      </c>
      <c r="D1036" s="77">
        <v>23227</v>
      </c>
      <c r="E1036" s="77">
        <v>0</v>
      </c>
      <c r="F1036" s="77">
        <v>0</v>
      </c>
      <c r="G1036" s="77">
        <v>74798</v>
      </c>
      <c r="H1036" s="77">
        <v>4798</v>
      </c>
      <c r="I1036" s="77">
        <v>70000</v>
      </c>
      <c r="J1036" s="77">
        <v>70000</v>
      </c>
      <c r="K1036" s="77">
        <v>0</v>
      </c>
      <c r="L1036" s="77">
        <v>139495</v>
      </c>
      <c r="M1036" s="77">
        <v>67120</v>
      </c>
      <c r="N1036" s="77">
        <v>112000</v>
      </c>
      <c r="O1036" s="77">
        <v>27495</v>
      </c>
      <c r="P1036" s="77">
        <v>34205</v>
      </c>
      <c r="Q1036" s="77">
        <v>6710</v>
      </c>
      <c r="R1036" s="77">
        <v>0</v>
      </c>
      <c r="S1036" s="77">
        <v>0</v>
      </c>
      <c r="T1036" s="77">
        <v>0</v>
      </c>
      <c r="U1036" s="77">
        <v>15350</v>
      </c>
      <c r="V1036" s="77">
        <v>5465</v>
      </c>
      <c r="W1036" s="77">
        <v>4860</v>
      </c>
      <c r="X1036" s="77">
        <v>10490</v>
      </c>
      <c r="Y1036" s="77">
        <v>11106</v>
      </c>
      <c r="Z1036" s="77">
        <v>616</v>
      </c>
      <c r="AA1036" s="77">
        <v>0</v>
      </c>
      <c r="AB1036" s="77">
        <v>0</v>
      </c>
      <c r="AC1036" s="77">
        <v>0</v>
      </c>
      <c r="AD1036" s="77">
        <v>0</v>
      </c>
      <c r="AE1036" s="77">
        <v>80070</v>
      </c>
      <c r="AF1036" s="77">
        <v>2709</v>
      </c>
      <c r="AG1036" s="27">
        <v>0</v>
      </c>
      <c r="AH1036" s="27">
        <v>0</v>
      </c>
      <c r="AI1036" s="27">
        <v>0</v>
      </c>
      <c r="AJ1036" s="27">
        <v>2709</v>
      </c>
      <c r="AK1036" s="27">
        <v>0</v>
      </c>
      <c r="AL1036" s="27">
        <v>0</v>
      </c>
      <c r="AM1036" s="27">
        <f t="shared" si="16"/>
        <v>2709</v>
      </c>
      <c r="AN1036" s="27">
        <v>0</v>
      </c>
      <c r="AO1036" s="27">
        <v>0</v>
      </c>
      <c r="AP1036" s="27">
        <v>12688</v>
      </c>
      <c r="AQ1036" s="27">
        <v>0</v>
      </c>
      <c r="AR1036" s="190">
        <v>12688</v>
      </c>
      <c r="AS1036" s="190">
        <v>323343</v>
      </c>
      <c r="AT1036" s="190">
        <v>142050</v>
      </c>
      <c r="AU1036" s="190">
        <v>7086</v>
      </c>
    </row>
    <row r="1037" spans="1:47" x14ac:dyDescent="0.2">
      <c r="A1037" s="96" t="s">
        <v>2572</v>
      </c>
      <c r="B1037" t="s">
        <v>2517</v>
      </c>
      <c r="C1037" t="s">
        <v>2573</v>
      </c>
      <c r="D1037" s="78">
        <v>23228</v>
      </c>
      <c r="E1037" s="78">
        <v>0</v>
      </c>
      <c r="F1037" s="82">
        <v>0</v>
      </c>
      <c r="G1037" s="78">
        <v>99362</v>
      </c>
      <c r="H1037" s="78">
        <v>2226</v>
      </c>
      <c r="I1037" s="78">
        <v>97136</v>
      </c>
      <c r="J1037" s="78">
        <v>97136</v>
      </c>
      <c r="K1037" s="78">
        <v>0</v>
      </c>
      <c r="L1037" s="78">
        <v>171950</v>
      </c>
      <c r="M1037" s="78">
        <v>101550</v>
      </c>
      <c r="N1037" s="78">
        <v>141000</v>
      </c>
      <c r="O1037" s="78">
        <v>30950</v>
      </c>
      <c r="P1037" s="78">
        <v>44250</v>
      </c>
      <c r="Q1037" s="78">
        <v>13300</v>
      </c>
      <c r="R1037" s="78">
        <v>0</v>
      </c>
      <c r="S1037" s="187">
        <v>53650</v>
      </c>
      <c r="T1037" s="187">
        <v>53650</v>
      </c>
      <c r="U1037" s="78">
        <v>17903</v>
      </c>
      <c r="V1037" s="78">
        <v>8363</v>
      </c>
      <c r="W1037" s="78">
        <v>6530</v>
      </c>
      <c r="X1037" s="78">
        <v>11373</v>
      </c>
      <c r="Y1037" s="78">
        <v>12471</v>
      </c>
      <c r="Z1037" s="78">
        <v>1098</v>
      </c>
      <c r="AA1037" s="78">
        <v>0</v>
      </c>
      <c r="AB1037" s="187">
        <v>2722</v>
      </c>
      <c r="AC1037" s="187">
        <v>2722</v>
      </c>
      <c r="AD1037" s="187">
        <v>0</v>
      </c>
      <c r="AE1037" s="78">
        <v>116330</v>
      </c>
      <c r="AF1037" s="78">
        <v>2949</v>
      </c>
      <c r="AG1037" s="104">
        <v>0</v>
      </c>
      <c r="AH1037" s="104">
        <v>0</v>
      </c>
      <c r="AI1037" s="104">
        <v>0</v>
      </c>
      <c r="AJ1037" s="104">
        <v>2949</v>
      </c>
      <c r="AK1037" s="104">
        <v>0</v>
      </c>
      <c r="AL1037" s="104">
        <v>0</v>
      </c>
      <c r="AM1037" s="104">
        <f t="shared" si="16"/>
        <v>2949</v>
      </c>
      <c r="AN1037" s="104">
        <v>0</v>
      </c>
      <c r="AO1037" s="104">
        <v>0</v>
      </c>
      <c r="AP1037" s="104">
        <v>16858</v>
      </c>
      <c r="AQ1037" s="104">
        <v>16858</v>
      </c>
      <c r="AR1037" s="104">
        <v>0</v>
      </c>
      <c r="AS1037" s="189">
        <v>416480</v>
      </c>
      <c r="AT1037" s="189">
        <v>159832</v>
      </c>
      <c r="AU1037" s="189">
        <v>0</v>
      </c>
    </row>
    <row r="1038" spans="1:47" x14ac:dyDescent="0.2">
      <c r="A1038" s="96" t="s">
        <v>2574</v>
      </c>
      <c r="B1038" t="s">
        <v>2517</v>
      </c>
      <c r="C1038" t="s">
        <v>2575</v>
      </c>
      <c r="D1038" s="77">
        <v>23229</v>
      </c>
      <c r="E1038" s="77">
        <v>0</v>
      </c>
      <c r="F1038" s="77">
        <v>0</v>
      </c>
      <c r="G1038" s="77">
        <v>132443</v>
      </c>
      <c r="H1038" s="77">
        <v>132443</v>
      </c>
      <c r="I1038" s="77">
        <v>0</v>
      </c>
      <c r="J1038" s="77">
        <v>0</v>
      </c>
      <c r="K1038" s="77">
        <v>0</v>
      </c>
      <c r="L1038" s="77">
        <v>250485</v>
      </c>
      <c r="M1038" s="77">
        <v>150190</v>
      </c>
      <c r="N1038" s="77">
        <v>6600</v>
      </c>
      <c r="O1038" s="77">
        <v>243885</v>
      </c>
      <c r="P1038" s="77">
        <v>259395</v>
      </c>
      <c r="Q1038" s="77">
        <v>15510</v>
      </c>
      <c r="R1038" s="77">
        <v>0</v>
      </c>
      <c r="S1038" s="188">
        <v>72105</v>
      </c>
      <c r="T1038" s="188">
        <v>72105</v>
      </c>
      <c r="U1038" s="77">
        <v>25955</v>
      </c>
      <c r="V1038" s="77">
        <v>12386</v>
      </c>
      <c r="W1038" s="77">
        <v>9350</v>
      </c>
      <c r="X1038" s="77">
        <v>16605</v>
      </c>
      <c r="Y1038" s="77">
        <v>17847</v>
      </c>
      <c r="Z1038" s="77">
        <v>1242</v>
      </c>
      <c r="AA1038" s="77">
        <v>0</v>
      </c>
      <c r="AB1038" s="188">
        <v>5180</v>
      </c>
      <c r="AC1038" s="188">
        <v>5180</v>
      </c>
      <c r="AD1038" s="188">
        <v>0</v>
      </c>
      <c r="AE1038" s="77">
        <v>168470</v>
      </c>
      <c r="AF1038" s="77">
        <v>2949</v>
      </c>
      <c r="AG1038" s="27">
        <v>0</v>
      </c>
      <c r="AH1038" s="27">
        <v>0</v>
      </c>
      <c r="AI1038" s="27">
        <v>0</v>
      </c>
      <c r="AJ1038" s="27">
        <v>2949</v>
      </c>
      <c r="AK1038" s="27">
        <v>0</v>
      </c>
      <c r="AL1038" s="27">
        <v>0</v>
      </c>
      <c r="AM1038" s="27">
        <f t="shared" si="16"/>
        <v>2949</v>
      </c>
      <c r="AN1038" s="27">
        <v>0</v>
      </c>
      <c r="AO1038" s="27">
        <v>0</v>
      </c>
      <c r="AP1038" s="27">
        <v>22475</v>
      </c>
      <c r="AQ1038" s="27">
        <v>22475</v>
      </c>
      <c r="AR1038" s="27">
        <v>0</v>
      </c>
      <c r="AS1038" s="190">
        <v>563793</v>
      </c>
      <c r="AT1038" s="190">
        <v>230971</v>
      </c>
      <c r="AU1038" s="190">
        <v>230971</v>
      </c>
    </row>
    <row r="1039" spans="1:47" x14ac:dyDescent="0.2">
      <c r="A1039" s="96" t="s">
        <v>2576</v>
      </c>
      <c r="B1039" t="s">
        <v>2517</v>
      </c>
      <c r="C1039" t="s">
        <v>2577</v>
      </c>
      <c r="D1039" s="78">
        <v>23230</v>
      </c>
      <c r="E1039" s="78">
        <v>0</v>
      </c>
      <c r="F1039" s="82">
        <v>0</v>
      </c>
      <c r="G1039" s="78">
        <v>156548</v>
      </c>
      <c r="H1039" s="78">
        <v>42366</v>
      </c>
      <c r="I1039" s="78">
        <v>114182</v>
      </c>
      <c r="J1039" s="78">
        <v>114182</v>
      </c>
      <c r="K1039" s="78">
        <v>0</v>
      </c>
      <c r="L1039" s="78">
        <v>284750</v>
      </c>
      <c r="M1039" s="78">
        <v>149780</v>
      </c>
      <c r="N1039" s="78">
        <v>215000</v>
      </c>
      <c r="O1039" s="78">
        <v>69750</v>
      </c>
      <c r="P1039" s="78">
        <v>113080</v>
      </c>
      <c r="Q1039" s="78">
        <v>43330</v>
      </c>
      <c r="R1039" s="78">
        <v>0</v>
      </c>
      <c r="S1039" s="187">
        <v>103270</v>
      </c>
      <c r="T1039" s="187">
        <v>103270</v>
      </c>
      <c r="U1039" s="78">
        <v>30696</v>
      </c>
      <c r="V1039" s="78">
        <v>12393</v>
      </c>
      <c r="W1039" s="78">
        <v>11602</v>
      </c>
      <c r="X1039" s="78">
        <v>19094</v>
      </c>
      <c r="Y1039" s="78">
        <v>18244</v>
      </c>
      <c r="Z1039" s="78">
        <v>3608</v>
      </c>
      <c r="AA1039" s="78">
        <v>0</v>
      </c>
      <c r="AB1039" s="78">
        <v>0</v>
      </c>
      <c r="AC1039" s="187">
        <v>9041</v>
      </c>
      <c r="AD1039" s="187">
        <v>0</v>
      </c>
      <c r="AE1039" s="78">
        <v>193170</v>
      </c>
      <c r="AF1039" s="78">
        <v>3669</v>
      </c>
      <c r="AG1039" s="104">
        <v>0</v>
      </c>
      <c r="AH1039" s="104">
        <v>0</v>
      </c>
      <c r="AI1039" s="104">
        <v>0</v>
      </c>
      <c r="AJ1039" s="104">
        <v>3669</v>
      </c>
      <c r="AK1039" s="104">
        <v>0</v>
      </c>
      <c r="AL1039" s="104">
        <v>0</v>
      </c>
      <c r="AM1039" s="104">
        <f t="shared" si="16"/>
        <v>3669</v>
      </c>
      <c r="AN1039" s="104">
        <v>0</v>
      </c>
      <c r="AO1039" s="104">
        <v>0</v>
      </c>
      <c r="AP1039" s="104">
        <v>26493</v>
      </c>
      <c r="AQ1039" s="104">
        <v>0</v>
      </c>
      <c r="AR1039" s="189">
        <v>26493</v>
      </c>
      <c r="AS1039" s="189">
        <v>684643</v>
      </c>
      <c r="AT1039" s="189">
        <v>313595</v>
      </c>
      <c r="AU1039" s="189">
        <v>11361</v>
      </c>
    </row>
    <row r="1040" spans="1:47" x14ac:dyDescent="0.2">
      <c r="A1040" s="96" t="s">
        <v>2578</v>
      </c>
      <c r="B1040" t="s">
        <v>2517</v>
      </c>
      <c r="C1040" t="s">
        <v>2579</v>
      </c>
      <c r="D1040" s="77">
        <v>23231</v>
      </c>
      <c r="E1040" s="77">
        <v>0</v>
      </c>
      <c r="F1040" s="77">
        <v>0</v>
      </c>
      <c r="G1040" s="77">
        <v>103641</v>
      </c>
      <c r="H1040" s="77">
        <v>7800</v>
      </c>
      <c r="I1040" s="77">
        <v>95841</v>
      </c>
      <c r="J1040" s="77">
        <v>95841</v>
      </c>
      <c r="K1040" s="77">
        <v>0</v>
      </c>
      <c r="L1040" s="77">
        <v>178660</v>
      </c>
      <c r="M1040" s="77">
        <v>92920</v>
      </c>
      <c r="N1040" s="77">
        <v>130200</v>
      </c>
      <c r="O1040" s="77">
        <v>48460</v>
      </c>
      <c r="P1040" s="77">
        <v>60810</v>
      </c>
      <c r="Q1040" s="77">
        <v>12350</v>
      </c>
      <c r="R1040" s="77">
        <v>0</v>
      </c>
      <c r="S1040" s="188">
        <v>85090</v>
      </c>
      <c r="T1040" s="188">
        <v>85090</v>
      </c>
      <c r="U1040" s="77">
        <v>19228</v>
      </c>
      <c r="V1040" s="77">
        <v>7630</v>
      </c>
      <c r="W1040" s="77">
        <v>11286</v>
      </c>
      <c r="X1040" s="77">
        <v>7942</v>
      </c>
      <c r="Y1040" s="77">
        <v>8973</v>
      </c>
      <c r="Z1040" s="77">
        <v>1031</v>
      </c>
      <c r="AA1040" s="77">
        <v>0</v>
      </c>
      <c r="AB1040" s="188">
        <v>4204</v>
      </c>
      <c r="AC1040" s="188">
        <v>4204</v>
      </c>
      <c r="AD1040" s="188">
        <v>0</v>
      </c>
      <c r="AE1040" s="77">
        <v>111690</v>
      </c>
      <c r="AF1040" s="77">
        <v>2010</v>
      </c>
      <c r="AG1040" s="27">
        <v>0</v>
      </c>
      <c r="AH1040" s="27">
        <v>0</v>
      </c>
      <c r="AI1040" s="27">
        <v>0</v>
      </c>
      <c r="AJ1040" s="27">
        <v>2010</v>
      </c>
      <c r="AK1040" s="27">
        <v>0</v>
      </c>
      <c r="AL1040" s="27">
        <v>0</v>
      </c>
      <c r="AM1040" s="27">
        <f t="shared" si="16"/>
        <v>2010</v>
      </c>
      <c r="AN1040" s="27">
        <v>0</v>
      </c>
      <c r="AO1040" s="27">
        <v>0</v>
      </c>
      <c r="AP1040" s="27">
        <v>17489</v>
      </c>
      <c r="AQ1040" s="27">
        <v>0</v>
      </c>
      <c r="AR1040" s="190">
        <v>17489</v>
      </c>
      <c r="AS1040" s="190">
        <v>434067</v>
      </c>
      <c r="AT1040" s="190">
        <v>167184</v>
      </c>
      <c r="AU1040" s="190">
        <v>167184</v>
      </c>
    </row>
    <row r="1041" spans="1:47" x14ac:dyDescent="0.2">
      <c r="A1041" s="96" t="s">
        <v>2580</v>
      </c>
      <c r="B1041" t="s">
        <v>2517</v>
      </c>
      <c r="C1041" t="s">
        <v>2581</v>
      </c>
      <c r="D1041" s="78">
        <v>23232</v>
      </c>
      <c r="E1041" s="78">
        <v>0</v>
      </c>
      <c r="F1041" s="82">
        <v>0</v>
      </c>
      <c r="G1041" s="78">
        <v>152039</v>
      </c>
      <c r="H1041" s="78">
        <v>0</v>
      </c>
      <c r="I1041" s="78">
        <v>152039</v>
      </c>
      <c r="J1041" s="78">
        <v>152039</v>
      </c>
      <c r="K1041" s="78">
        <v>0</v>
      </c>
      <c r="L1041" s="78">
        <v>187180</v>
      </c>
      <c r="M1041" s="78">
        <v>102400</v>
      </c>
      <c r="N1041" s="78">
        <v>186000</v>
      </c>
      <c r="O1041" s="78">
        <v>1180</v>
      </c>
      <c r="P1041" s="78">
        <v>34090</v>
      </c>
      <c r="Q1041" s="78">
        <v>32910</v>
      </c>
      <c r="R1041" s="78">
        <v>0</v>
      </c>
      <c r="S1041" s="187">
        <v>24800</v>
      </c>
      <c r="T1041" s="187">
        <v>24800</v>
      </c>
      <c r="U1041" s="78">
        <v>19898</v>
      </c>
      <c r="V1041" s="78">
        <v>8483</v>
      </c>
      <c r="W1041" s="78">
        <v>15750</v>
      </c>
      <c r="X1041" s="78">
        <v>4148</v>
      </c>
      <c r="Y1041" s="78">
        <v>6843</v>
      </c>
      <c r="Z1041" s="78">
        <v>2695</v>
      </c>
      <c r="AA1041" s="78">
        <v>0</v>
      </c>
      <c r="AB1041" s="78">
        <v>554</v>
      </c>
      <c r="AC1041" s="78">
        <v>554</v>
      </c>
      <c r="AD1041" s="78">
        <v>0</v>
      </c>
      <c r="AE1041" s="78">
        <v>136100</v>
      </c>
      <c r="AF1041" s="78">
        <v>2469</v>
      </c>
      <c r="AG1041" s="104">
        <v>0</v>
      </c>
      <c r="AH1041" s="104">
        <v>0</v>
      </c>
      <c r="AI1041" s="104">
        <v>0</v>
      </c>
      <c r="AJ1041" s="104">
        <v>2469</v>
      </c>
      <c r="AK1041" s="104">
        <v>2469</v>
      </c>
      <c r="AL1041" s="104">
        <v>2469</v>
      </c>
      <c r="AM1041" s="104">
        <f t="shared" si="16"/>
        <v>0</v>
      </c>
      <c r="AN1041" s="104">
        <v>0</v>
      </c>
      <c r="AO1041" s="104">
        <v>0</v>
      </c>
      <c r="AP1041" s="104">
        <v>25713</v>
      </c>
      <c r="AQ1041" s="104">
        <v>25713</v>
      </c>
      <c r="AR1041" s="104">
        <v>0</v>
      </c>
      <c r="AS1041" s="189">
        <v>624464</v>
      </c>
      <c r="AT1041" s="189">
        <v>222812</v>
      </c>
      <c r="AU1041" s="189">
        <v>350</v>
      </c>
    </row>
    <row r="1042" spans="1:47" x14ac:dyDescent="0.2">
      <c r="A1042" s="96" t="s">
        <v>2582</v>
      </c>
      <c r="B1042" t="s">
        <v>2517</v>
      </c>
      <c r="C1042" t="s">
        <v>2583</v>
      </c>
      <c r="D1042" s="77">
        <v>23233</v>
      </c>
      <c r="E1042" s="77">
        <v>0</v>
      </c>
      <c r="F1042" s="77">
        <v>0</v>
      </c>
      <c r="G1042" s="77">
        <v>134007</v>
      </c>
      <c r="H1042" s="77">
        <v>0</v>
      </c>
      <c r="I1042" s="77">
        <v>134007</v>
      </c>
      <c r="J1042" s="77">
        <v>134007</v>
      </c>
      <c r="K1042" s="77">
        <v>0</v>
      </c>
      <c r="L1042" s="77">
        <v>233750</v>
      </c>
      <c r="M1042" s="77">
        <v>134130</v>
      </c>
      <c r="N1042" s="77">
        <v>149210</v>
      </c>
      <c r="O1042" s="77">
        <v>84540</v>
      </c>
      <c r="P1042" s="77">
        <v>110920</v>
      </c>
      <c r="Q1042" s="77">
        <v>26380</v>
      </c>
      <c r="R1042" s="77">
        <v>0</v>
      </c>
      <c r="S1042" s="188">
        <v>127830</v>
      </c>
      <c r="T1042" s="188">
        <v>127830</v>
      </c>
      <c r="U1042" s="77">
        <v>24583</v>
      </c>
      <c r="V1042" s="77">
        <v>11068</v>
      </c>
      <c r="W1042" s="77">
        <v>9213</v>
      </c>
      <c r="X1042" s="77">
        <v>15370</v>
      </c>
      <c r="Y1042" s="77">
        <v>14051</v>
      </c>
      <c r="Z1042" s="77">
        <v>2153</v>
      </c>
      <c r="AA1042" s="77">
        <v>0</v>
      </c>
      <c r="AB1042" s="77">
        <v>0</v>
      </c>
      <c r="AC1042" s="188">
        <v>9597</v>
      </c>
      <c r="AD1042" s="188">
        <v>0</v>
      </c>
      <c r="AE1042" s="77">
        <v>160550</v>
      </c>
      <c r="AF1042" s="77">
        <v>2949</v>
      </c>
      <c r="AG1042" s="27">
        <v>0</v>
      </c>
      <c r="AH1042" s="27">
        <v>0</v>
      </c>
      <c r="AI1042" s="27">
        <v>0</v>
      </c>
      <c r="AJ1042" s="27">
        <v>2949</v>
      </c>
      <c r="AK1042" s="27">
        <v>0</v>
      </c>
      <c r="AL1042" s="27">
        <v>0</v>
      </c>
      <c r="AM1042" s="27">
        <f t="shared" si="16"/>
        <v>2949</v>
      </c>
      <c r="AN1042" s="27">
        <v>0</v>
      </c>
      <c r="AO1042" s="27">
        <v>0</v>
      </c>
      <c r="AP1042" s="27">
        <v>22738</v>
      </c>
      <c r="AQ1042" s="27">
        <v>22738</v>
      </c>
      <c r="AR1042" s="27">
        <v>0</v>
      </c>
      <c r="AS1042" s="190">
        <v>562609</v>
      </c>
      <c r="AT1042" s="190">
        <v>221190</v>
      </c>
      <c r="AU1042" s="190">
        <v>221190</v>
      </c>
    </row>
    <row r="1043" spans="1:47" x14ac:dyDescent="0.2">
      <c r="A1043" s="96" t="s">
        <v>2584</v>
      </c>
      <c r="B1043" t="s">
        <v>2517</v>
      </c>
      <c r="C1043" t="s">
        <v>2585</v>
      </c>
      <c r="D1043" s="78">
        <v>23234</v>
      </c>
      <c r="E1043" s="78">
        <v>0</v>
      </c>
      <c r="F1043" s="82">
        <v>0</v>
      </c>
      <c r="G1043" s="78">
        <v>165574</v>
      </c>
      <c r="H1043" s="78">
        <v>2518</v>
      </c>
      <c r="I1043" s="78">
        <v>163056</v>
      </c>
      <c r="J1043" s="78">
        <v>163056</v>
      </c>
      <c r="K1043" s="78">
        <v>0</v>
      </c>
      <c r="L1043" s="78">
        <v>288035</v>
      </c>
      <c r="M1043" s="78">
        <v>163650</v>
      </c>
      <c r="N1043" s="78">
        <v>213000</v>
      </c>
      <c r="O1043" s="78">
        <v>75035</v>
      </c>
      <c r="P1043" s="78">
        <v>107635</v>
      </c>
      <c r="Q1043" s="78">
        <v>32600</v>
      </c>
      <c r="R1043" s="78">
        <v>0</v>
      </c>
      <c r="S1043" s="187">
        <v>81055</v>
      </c>
      <c r="T1043" s="187">
        <v>81055</v>
      </c>
      <c r="U1043" s="78">
        <v>30312</v>
      </c>
      <c r="V1043" s="78">
        <v>13491</v>
      </c>
      <c r="W1043" s="78">
        <v>3681</v>
      </c>
      <c r="X1043" s="78">
        <v>26631</v>
      </c>
      <c r="Y1043" s="78">
        <v>29338</v>
      </c>
      <c r="Z1043" s="78">
        <v>2707</v>
      </c>
      <c r="AA1043" s="78">
        <v>0</v>
      </c>
      <c r="AB1043" s="187">
        <v>4698</v>
      </c>
      <c r="AC1043" s="187">
        <v>4698</v>
      </c>
      <c r="AD1043" s="187">
        <v>0</v>
      </c>
      <c r="AE1043" s="78">
        <v>203000</v>
      </c>
      <c r="AF1043" s="78">
        <v>3669</v>
      </c>
      <c r="AG1043" s="104">
        <v>0</v>
      </c>
      <c r="AH1043" s="104">
        <v>0</v>
      </c>
      <c r="AI1043" s="104">
        <v>0</v>
      </c>
      <c r="AJ1043" s="104">
        <v>3669</v>
      </c>
      <c r="AK1043" s="104">
        <v>0</v>
      </c>
      <c r="AL1043" s="104">
        <v>0</v>
      </c>
      <c r="AM1043" s="104">
        <f t="shared" si="16"/>
        <v>3669</v>
      </c>
      <c r="AN1043" s="104">
        <v>0</v>
      </c>
      <c r="AO1043" s="104">
        <v>0</v>
      </c>
      <c r="AP1043" s="104">
        <v>28016</v>
      </c>
      <c r="AQ1043" s="104">
        <v>28016</v>
      </c>
      <c r="AR1043" s="104">
        <v>0</v>
      </c>
      <c r="AS1043" s="189">
        <v>697925</v>
      </c>
      <c r="AT1043" s="189">
        <v>289464</v>
      </c>
      <c r="AU1043" s="189">
        <v>13439</v>
      </c>
    </row>
    <row r="1044" spans="1:47" x14ac:dyDescent="0.2">
      <c r="A1044" s="96" t="s">
        <v>2586</v>
      </c>
      <c r="B1044" t="s">
        <v>2517</v>
      </c>
      <c r="C1044" t="s">
        <v>2587</v>
      </c>
      <c r="D1044" s="77">
        <v>23235</v>
      </c>
      <c r="E1044" s="77">
        <v>0</v>
      </c>
      <c r="F1044" s="77">
        <v>0</v>
      </c>
      <c r="G1044" s="77">
        <v>78370</v>
      </c>
      <c r="H1044" s="77">
        <v>50000</v>
      </c>
      <c r="I1044" s="77">
        <v>28370</v>
      </c>
      <c r="J1044" s="77">
        <v>28370</v>
      </c>
      <c r="K1044" s="77">
        <v>0</v>
      </c>
      <c r="L1044" s="77">
        <v>141230</v>
      </c>
      <c r="M1044" s="77">
        <v>78140</v>
      </c>
      <c r="N1044" s="77">
        <v>122800</v>
      </c>
      <c r="O1044" s="77">
        <v>18430</v>
      </c>
      <c r="P1044" s="77">
        <v>33460</v>
      </c>
      <c r="Q1044" s="77">
        <v>15030</v>
      </c>
      <c r="R1044" s="77">
        <v>0</v>
      </c>
      <c r="S1044" s="188">
        <v>96910</v>
      </c>
      <c r="T1044" s="188">
        <v>96910</v>
      </c>
      <c r="U1044" s="77">
        <v>14955</v>
      </c>
      <c r="V1044" s="77">
        <v>6405</v>
      </c>
      <c r="W1044" s="77">
        <v>10100</v>
      </c>
      <c r="X1044" s="77">
        <v>4855</v>
      </c>
      <c r="Y1044" s="77">
        <v>6123</v>
      </c>
      <c r="Z1044" s="77">
        <v>1268</v>
      </c>
      <c r="AA1044" s="77">
        <v>0</v>
      </c>
      <c r="AB1044" s="188">
        <v>6450</v>
      </c>
      <c r="AC1044" s="188">
        <v>6450</v>
      </c>
      <c r="AD1044" s="188">
        <v>0</v>
      </c>
      <c r="AE1044" s="77">
        <v>93170</v>
      </c>
      <c r="AF1044" s="77">
        <v>2469</v>
      </c>
      <c r="AG1044" s="27">
        <v>0</v>
      </c>
      <c r="AH1044" s="27">
        <v>0</v>
      </c>
      <c r="AI1044" s="27">
        <v>0</v>
      </c>
      <c r="AJ1044" s="27">
        <v>2469</v>
      </c>
      <c r="AK1044" s="27">
        <v>2469</v>
      </c>
      <c r="AL1044" s="27">
        <v>2469</v>
      </c>
      <c r="AM1044" s="27">
        <f t="shared" si="16"/>
        <v>0</v>
      </c>
      <c r="AN1044" s="27">
        <v>0</v>
      </c>
      <c r="AO1044" s="27">
        <v>0</v>
      </c>
      <c r="AP1044" s="27">
        <v>13264</v>
      </c>
      <c r="AQ1044" s="27">
        <v>13264</v>
      </c>
      <c r="AR1044" s="27">
        <v>0</v>
      </c>
      <c r="AS1044" s="190">
        <v>334289</v>
      </c>
      <c r="AT1044" s="190">
        <v>129732</v>
      </c>
      <c r="AU1044" s="190">
        <v>129732</v>
      </c>
    </row>
    <row r="1045" spans="1:47" x14ac:dyDescent="0.2">
      <c r="A1045" s="96" t="s">
        <v>2588</v>
      </c>
      <c r="B1045" t="s">
        <v>2517</v>
      </c>
      <c r="C1045" t="s">
        <v>2589</v>
      </c>
      <c r="D1045" s="78">
        <v>23236</v>
      </c>
      <c r="E1045" s="78">
        <v>0</v>
      </c>
      <c r="F1045" s="82">
        <v>0</v>
      </c>
      <c r="G1045" s="78">
        <v>71086</v>
      </c>
      <c r="H1045" s="78">
        <v>71086</v>
      </c>
      <c r="I1045" s="78">
        <v>0</v>
      </c>
      <c r="J1045" s="78">
        <v>0</v>
      </c>
      <c r="K1045" s="78">
        <v>0</v>
      </c>
      <c r="L1045" s="78">
        <v>176390</v>
      </c>
      <c r="M1045" s="78">
        <v>85650</v>
      </c>
      <c r="N1045" s="78">
        <v>130400</v>
      </c>
      <c r="O1045" s="78">
        <v>45990</v>
      </c>
      <c r="P1045" s="78">
        <v>45990</v>
      </c>
      <c r="Q1045" s="78">
        <v>0</v>
      </c>
      <c r="R1045" s="78">
        <v>0</v>
      </c>
      <c r="S1045" s="187">
        <v>89010</v>
      </c>
      <c r="T1045" s="187">
        <v>89010</v>
      </c>
      <c r="U1045" s="78">
        <v>19345</v>
      </c>
      <c r="V1045" s="78">
        <v>7048</v>
      </c>
      <c r="W1045" s="78">
        <v>16151</v>
      </c>
      <c r="X1045" s="78">
        <v>3194</v>
      </c>
      <c r="Y1045" s="78">
        <v>3194</v>
      </c>
      <c r="Z1045" s="78">
        <v>0</v>
      </c>
      <c r="AA1045" s="78">
        <v>0</v>
      </c>
      <c r="AB1045" s="78">
        <v>991</v>
      </c>
      <c r="AC1045" s="187">
        <v>6523</v>
      </c>
      <c r="AD1045" s="187">
        <v>0</v>
      </c>
      <c r="AE1045" s="78">
        <v>99400</v>
      </c>
      <c r="AF1045" s="78">
        <v>2250</v>
      </c>
      <c r="AG1045" s="104">
        <v>0</v>
      </c>
      <c r="AH1045" s="104">
        <v>0</v>
      </c>
      <c r="AI1045" s="104">
        <v>0</v>
      </c>
      <c r="AJ1045" s="104">
        <v>2250</v>
      </c>
      <c r="AK1045" s="104">
        <v>0</v>
      </c>
      <c r="AL1045" s="104">
        <v>0</v>
      </c>
      <c r="AM1045" s="104">
        <f t="shared" si="16"/>
        <v>2250</v>
      </c>
      <c r="AN1045" s="104">
        <v>0</v>
      </c>
      <c r="AO1045" s="104">
        <v>0</v>
      </c>
      <c r="AP1045" s="104">
        <v>12042</v>
      </c>
      <c r="AQ1045" s="104">
        <v>0</v>
      </c>
      <c r="AR1045" s="189">
        <v>12042</v>
      </c>
      <c r="AS1045" s="189">
        <v>313646</v>
      </c>
      <c r="AT1045" s="189">
        <v>156171</v>
      </c>
      <c r="AU1045" s="189">
        <v>156171</v>
      </c>
    </row>
    <row r="1046" spans="1:47" x14ac:dyDescent="0.2">
      <c r="A1046" s="96" t="s">
        <v>2590</v>
      </c>
      <c r="B1046" t="s">
        <v>2517</v>
      </c>
      <c r="C1046" t="s">
        <v>2591</v>
      </c>
      <c r="D1046" s="77">
        <v>23237</v>
      </c>
      <c r="E1046" s="77">
        <v>0</v>
      </c>
      <c r="F1046" s="77">
        <v>0</v>
      </c>
      <c r="G1046" s="77">
        <v>190309</v>
      </c>
      <c r="H1046" s="77">
        <v>25528</v>
      </c>
      <c r="I1046" s="77">
        <v>164781</v>
      </c>
      <c r="J1046" s="77">
        <v>164781</v>
      </c>
      <c r="K1046" s="77">
        <v>0</v>
      </c>
      <c r="L1046" s="77">
        <v>309890</v>
      </c>
      <c r="M1046" s="77">
        <v>186980</v>
      </c>
      <c r="N1046" s="77">
        <v>294000</v>
      </c>
      <c r="O1046" s="77">
        <v>15890</v>
      </c>
      <c r="P1046" s="77">
        <v>57550</v>
      </c>
      <c r="Q1046" s="77">
        <v>41660</v>
      </c>
      <c r="R1046" s="77">
        <v>0</v>
      </c>
      <c r="S1046" s="188">
        <v>140620</v>
      </c>
      <c r="T1046" s="188">
        <v>140620</v>
      </c>
      <c r="U1046" s="77">
        <v>32008</v>
      </c>
      <c r="V1046" s="77">
        <v>15403</v>
      </c>
      <c r="W1046" s="77">
        <v>19664</v>
      </c>
      <c r="X1046" s="77">
        <v>12344</v>
      </c>
      <c r="Y1046" s="77">
        <v>15811</v>
      </c>
      <c r="Z1046" s="77">
        <v>3467</v>
      </c>
      <c r="AA1046" s="77">
        <v>0</v>
      </c>
      <c r="AB1046" s="188">
        <v>8415</v>
      </c>
      <c r="AC1046" s="188">
        <v>8415</v>
      </c>
      <c r="AD1046" s="188">
        <v>0</v>
      </c>
      <c r="AE1046" s="77">
        <v>228640</v>
      </c>
      <c r="AF1046" s="77">
        <v>3210</v>
      </c>
      <c r="AG1046" s="27">
        <v>0</v>
      </c>
      <c r="AH1046" s="27">
        <v>0</v>
      </c>
      <c r="AI1046" s="27">
        <v>0</v>
      </c>
      <c r="AJ1046" s="27">
        <v>3210</v>
      </c>
      <c r="AK1046" s="27">
        <v>3210</v>
      </c>
      <c r="AL1046" s="27">
        <v>3210</v>
      </c>
      <c r="AM1046" s="27">
        <f t="shared" si="16"/>
        <v>0</v>
      </c>
      <c r="AN1046" s="27">
        <v>0</v>
      </c>
      <c r="AO1046" s="27">
        <v>0</v>
      </c>
      <c r="AP1046" s="27">
        <v>32240</v>
      </c>
      <c r="AQ1046" s="27">
        <v>0</v>
      </c>
      <c r="AR1046" s="190">
        <v>31401</v>
      </c>
      <c r="AS1046" s="190">
        <v>800164</v>
      </c>
      <c r="AT1046" s="190">
        <v>312440</v>
      </c>
      <c r="AU1046" s="190">
        <v>312440</v>
      </c>
    </row>
    <row r="1047" spans="1:47" x14ac:dyDescent="0.2">
      <c r="A1047" s="96" t="s">
        <v>2592</v>
      </c>
      <c r="B1047" t="s">
        <v>2517</v>
      </c>
      <c r="C1047" t="s">
        <v>2593</v>
      </c>
      <c r="D1047" s="78">
        <v>23238</v>
      </c>
      <c r="E1047" s="78">
        <v>0</v>
      </c>
      <c r="F1047" s="82">
        <v>0</v>
      </c>
      <c r="G1047" s="78">
        <v>96740</v>
      </c>
      <c r="H1047" s="78">
        <v>2350</v>
      </c>
      <c r="I1047" s="78">
        <v>94390</v>
      </c>
      <c r="J1047" s="78">
        <v>94390</v>
      </c>
      <c r="K1047" s="78">
        <v>0</v>
      </c>
      <c r="L1047" s="78">
        <v>162005</v>
      </c>
      <c r="M1047" s="78">
        <v>75050</v>
      </c>
      <c r="N1047" s="78">
        <v>133000</v>
      </c>
      <c r="O1047" s="78">
        <v>29005</v>
      </c>
      <c r="P1047" s="78">
        <v>56535</v>
      </c>
      <c r="Q1047" s="78">
        <v>27530</v>
      </c>
      <c r="R1047" s="78">
        <v>0</v>
      </c>
      <c r="S1047" s="187">
        <v>36735</v>
      </c>
      <c r="T1047" s="187">
        <v>36735</v>
      </c>
      <c r="U1047" s="78">
        <v>17999</v>
      </c>
      <c r="V1047" s="78">
        <v>6236</v>
      </c>
      <c r="W1047" s="78">
        <v>9225</v>
      </c>
      <c r="X1047" s="78">
        <v>8774</v>
      </c>
      <c r="Y1047" s="78">
        <v>11038</v>
      </c>
      <c r="Z1047" s="78">
        <v>2264</v>
      </c>
      <c r="AA1047" s="78">
        <v>0</v>
      </c>
      <c r="AB1047" s="78">
        <v>0</v>
      </c>
      <c r="AC1047" s="187">
        <v>4255</v>
      </c>
      <c r="AD1047" s="187">
        <v>0</v>
      </c>
      <c r="AE1047" s="78">
        <v>104550</v>
      </c>
      <c r="AF1047" s="78">
        <v>2709</v>
      </c>
      <c r="AG1047" s="104">
        <v>0</v>
      </c>
      <c r="AH1047" s="104">
        <v>0</v>
      </c>
      <c r="AI1047" s="104">
        <v>0</v>
      </c>
      <c r="AJ1047" s="104">
        <v>2709</v>
      </c>
      <c r="AK1047" s="104">
        <v>0</v>
      </c>
      <c r="AL1047" s="104">
        <v>0</v>
      </c>
      <c r="AM1047" s="104">
        <f t="shared" si="16"/>
        <v>2709</v>
      </c>
      <c r="AN1047" s="104">
        <v>0</v>
      </c>
      <c r="AO1047" s="104">
        <v>0</v>
      </c>
      <c r="AP1047" s="104">
        <v>16488</v>
      </c>
      <c r="AQ1047" s="104">
        <v>16488</v>
      </c>
      <c r="AR1047" s="104">
        <v>0</v>
      </c>
      <c r="AS1047" s="189">
        <v>418320</v>
      </c>
      <c r="AT1047" s="189">
        <v>195766</v>
      </c>
      <c r="AU1047" s="189">
        <v>195766</v>
      </c>
    </row>
    <row r="1048" spans="1:47" x14ac:dyDescent="0.2">
      <c r="A1048" s="96" t="s">
        <v>2594</v>
      </c>
      <c r="B1048" t="s">
        <v>2517</v>
      </c>
      <c r="C1048" t="s">
        <v>2595</v>
      </c>
      <c r="D1048" s="77">
        <v>23302</v>
      </c>
      <c r="E1048" s="77">
        <v>0</v>
      </c>
      <c r="F1048" s="77">
        <v>0</v>
      </c>
      <c r="G1048" s="77">
        <v>86689</v>
      </c>
      <c r="H1048" s="77">
        <v>86689</v>
      </c>
      <c r="I1048" s="77">
        <v>0</v>
      </c>
      <c r="J1048" s="77">
        <v>0</v>
      </c>
      <c r="K1048" s="77">
        <v>0</v>
      </c>
      <c r="L1048" s="77">
        <v>133370</v>
      </c>
      <c r="M1048" s="77">
        <v>71350</v>
      </c>
      <c r="N1048" s="77">
        <v>99200</v>
      </c>
      <c r="O1048" s="77">
        <v>34170</v>
      </c>
      <c r="P1048" s="77">
        <v>40890</v>
      </c>
      <c r="Q1048" s="77">
        <v>6720</v>
      </c>
      <c r="R1048" s="77">
        <v>0</v>
      </c>
      <c r="S1048" s="188">
        <v>80050</v>
      </c>
      <c r="T1048" s="188">
        <v>80050</v>
      </c>
      <c r="U1048" s="77">
        <v>14292</v>
      </c>
      <c r="V1048" s="77">
        <v>5928</v>
      </c>
      <c r="W1048" s="77">
        <v>8275</v>
      </c>
      <c r="X1048" s="77">
        <v>6017</v>
      </c>
      <c r="Y1048" s="77">
        <v>6525</v>
      </c>
      <c r="Z1048" s="77">
        <v>508</v>
      </c>
      <c r="AA1048" s="77">
        <v>0</v>
      </c>
      <c r="AB1048" s="188">
        <v>3194</v>
      </c>
      <c r="AC1048" s="188">
        <v>6344</v>
      </c>
      <c r="AD1048" s="188">
        <v>0</v>
      </c>
      <c r="AE1048" s="77">
        <v>85400</v>
      </c>
      <c r="AF1048" s="77">
        <v>1989</v>
      </c>
      <c r="AG1048" s="27">
        <v>0</v>
      </c>
      <c r="AH1048" s="27">
        <v>0</v>
      </c>
      <c r="AI1048" s="27">
        <v>0</v>
      </c>
      <c r="AJ1048" s="27">
        <v>1989</v>
      </c>
      <c r="AK1048" s="27">
        <v>0</v>
      </c>
      <c r="AL1048" s="27">
        <v>0</v>
      </c>
      <c r="AM1048" s="27">
        <f t="shared" si="16"/>
        <v>1989</v>
      </c>
      <c r="AN1048" s="27">
        <v>0</v>
      </c>
      <c r="AO1048" s="27">
        <v>0</v>
      </c>
      <c r="AP1048" s="27">
        <v>14689</v>
      </c>
      <c r="AQ1048" s="27">
        <v>0</v>
      </c>
      <c r="AR1048" s="190">
        <v>14689</v>
      </c>
      <c r="AS1048" s="190">
        <v>367344</v>
      </c>
      <c r="AT1048" s="190">
        <v>149947</v>
      </c>
      <c r="AU1048" s="190">
        <v>0</v>
      </c>
    </row>
    <row r="1049" spans="1:47" x14ac:dyDescent="0.2">
      <c r="A1049" s="96" t="s">
        <v>2596</v>
      </c>
      <c r="B1049" t="s">
        <v>2517</v>
      </c>
      <c r="C1049" t="s">
        <v>2597</v>
      </c>
      <c r="D1049" s="78">
        <v>23342</v>
      </c>
      <c r="E1049" s="78">
        <v>0</v>
      </c>
      <c r="F1049" s="82">
        <v>0</v>
      </c>
      <c r="G1049" s="78">
        <v>23826</v>
      </c>
      <c r="H1049" s="78">
        <v>0</v>
      </c>
      <c r="I1049" s="78">
        <v>23826</v>
      </c>
      <c r="J1049" s="78">
        <v>23826</v>
      </c>
      <c r="K1049" s="78">
        <v>0</v>
      </c>
      <c r="L1049" s="78">
        <v>52780</v>
      </c>
      <c r="M1049" s="78">
        <v>29580</v>
      </c>
      <c r="N1049" s="78">
        <v>45000</v>
      </c>
      <c r="O1049" s="78">
        <v>7780</v>
      </c>
      <c r="P1049" s="78">
        <v>12920</v>
      </c>
      <c r="Q1049" s="78">
        <v>5140</v>
      </c>
      <c r="R1049" s="78">
        <v>8070</v>
      </c>
      <c r="S1049" s="187">
        <v>29370</v>
      </c>
      <c r="T1049" s="187">
        <v>21300</v>
      </c>
      <c r="U1049" s="78">
        <v>5563</v>
      </c>
      <c r="V1049" s="78">
        <v>2413</v>
      </c>
      <c r="W1049" s="78">
        <v>4149</v>
      </c>
      <c r="X1049" s="78">
        <v>1414</v>
      </c>
      <c r="Y1049" s="78">
        <v>1826</v>
      </c>
      <c r="Z1049" s="78">
        <v>412</v>
      </c>
      <c r="AA1049" s="78">
        <v>132</v>
      </c>
      <c r="AB1049" s="78">
        <v>210</v>
      </c>
      <c r="AC1049" s="78">
        <v>78</v>
      </c>
      <c r="AD1049" s="78">
        <v>132</v>
      </c>
      <c r="AE1049" s="78">
        <v>34950</v>
      </c>
      <c r="AF1049" s="78">
        <v>1269</v>
      </c>
      <c r="AG1049" s="104">
        <v>0</v>
      </c>
      <c r="AH1049" s="104">
        <v>0</v>
      </c>
      <c r="AI1049" s="104">
        <v>0</v>
      </c>
      <c r="AJ1049" s="104">
        <v>1269</v>
      </c>
      <c r="AK1049" s="104">
        <v>0</v>
      </c>
      <c r="AL1049" s="104">
        <v>0</v>
      </c>
      <c r="AM1049" s="104">
        <f t="shared" si="16"/>
        <v>1269</v>
      </c>
      <c r="AN1049" s="104">
        <v>0</v>
      </c>
      <c r="AO1049" s="104">
        <v>0</v>
      </c>
      <c r="AP1049" s="104">
        <v>4035</v>
      </c>
      <c r="AQ1049" s="104">
        <v>4035</v>
      </c>
      <c r="AR1049" s="104">
        <v>0</v>
      </c>
      <c r="AS1049" s="189">
        <v>101633</v>
      </c>
      <c r="AT1049" s="189">
        <v>41320</v>
      </c>
      <c r="AU1049" s="189">
        <v>41320</v>
      </c>
    </row>
    <row r="1050" spans="1:47" x14ac:dyDescent="0.2">
      <c r="A1050" s="96" t="s">
        <v>2598</v>
      </c>
      <c r="B1050" t="s">
        <v>2517</v>
      </c>
      <c r="C1050" t="s">
        <v>2599</v>
      </c>
      <c r="D1050" s="77">
        <v>23361</v>
      </c>
      <c r="E1050" s="77">
        <v>0</v>
      </c>
      <c r="F1050" s="77">
        <v>0</v>
      </c>
      <c r="G1050" s="77">
        <v>35444</v>
      </c>
      <c r="H1050" s="77">
        <v>17000</v>
      </c>
      <c r="I1050" s="77">
        <v>18444</v>
      </c>
      <c r="J1050" s="77">
        <v>18444</v>
      </c>
      <c r="K1050" s="77">
        <v>0</v>
      </c>
      <c r="L1050" s="77">
        <v>71665</v>
      </c>
      <c r="M1050" s="77">
        <v>36350</v>
      </c>
      <c r="N1050" s="77">
        <v>59000</v>
      </c>
      <c r="O1050" s="77">
        <v>12665</v>
      </c>
      <c r="P1050" s="77">
        <v>17085</v>
      </c>
      <c r="Q1050" s="77">
        <v>4420</v>
      </c>
      <c r="R1050" s="77">
        <v>0</v>
      </c>
      <c r="S1050" s="188">
        <v>26535</v>
      </c>
      <c r="T1050" s="188">
        <v>26535</v>
      </c>
      <c r="U1050" s="77">
        <v>7773</v>
      </c>
      <c r="V1050" s="77">
        <v>2991</v>
      </c>
      <c r="W1050" s="77">
        <v>7384</v>
      </c>
      <c r="X1050" s="77">
        <v>389</v>
      </c>
      <c r="Y1050" s="77">
        <v>769</v>
      </c>
      <c r="Z1050" s="77">
        <v>380</v>
      </c>
      <c r="AA1050" s="77">
        <v>0</v>
      </c>
      <c r="AB1050" s="188">
        <v>2905</v>
      </c>
      <c r="AC1050" s="188">
        <v>2905</v>
      </c>
      <c r="AD1050" s="188">
        <v>0</v>
      </c>
      <c r="AE1050" s="77">
        <v>41580</v>
      </c>
      <c r="AF1050" s="77">
        <v>1269</v>
      </c>
      <c r="AG1050" s="27">
        <v>0</v>
      </c>
      <c r="AH1050" s="27">
        <v>0</v>
      </c>
      <c r="AI1050" s="27">
        <v>0</v>
      </c>
      <c r="AJ1050" s="27">
        <v>1269</v>
      </c>
      <c r="AK1050" s="27">
        <v>0</v>
      </c>
      <c r="AL1050" s="27">
        <v>0</v>
      </c>
      <c r="AM1050" s="27">
        <f t="shared" si="16"/>
        <v>1269</v>
      </c>
      <c r="AN1050" s="27">
        <v>0</v>
      </c>
      <c r="AO1050" s="27">
        <v>0</v>
      </c>
      <c r="AP1050" s="27">
        <v>5935</v>
      </c>
      <c r="AQ1050" s="27">
        <v>0</v>
      </c>
      <c r="AR1050" s="190">
        <v>5935</v>
      </c>
      <c r="AS1050" s="190">
        <v>144021</v>
      </c>
      <c r="AT1050" s="190">
        <v>70196</v>
      </c>
      <c r="AU1050" s="190">
        <v>0</v>
      </c>
    </row>
    <row r="1051" spans="1:47" x14ac:dyDescent="0.2">
      <c r="A1051" s="96" t="s">
        <v>2600</v>
      </c>
      <c r="B1051" t="s">
        <v>2517</v>
      </c>
      <c r="C1051" t="s">
        <v>2601</v>
      </c>
      <c r="D1051" s="78">
        <v>23362</v>
      </c>
      <c r="E1051" s="78">
        <v>0</v>
      </c>
      <c r="F1051" s="82">
        <v>0</v>
      </c>
      <c r="G1051" s="78">
        <v>73784</v>
      </c>
      <c r="H1051" s="78">
        <v>73784</v>
      </c>
      <c r="I1051" s="78">
        <v>0</v>
      </c>
      <c r="J1051" s="78">
        <v>0</v>
      </c>
      <c r="K1051" s="78">
        <v>0</v>
      </c>
      <c r="L1051" s="78">
        <v>109415</v>
      </c>
      <c r="M1051" s="78">
        <v>59270</v>
      </c>
      <c r="N1051" s="78">
        <v>76640</v>
      </c>
      <c r="O1051" s="78">
        <v>32775</v>
      </c>
      <c r="P1051" s="78">
        <v>44285</v>
      </c>
      <c r="Q1051" s="78">
        <v>11510</v>
      </c>
      <c r="R1051" s="78">
        <v>0</v>
      </c>
      <c r="S1051" s="187">
        <v>31415</v>
      </c>
      <c r="T1051" s="187">
        <v>31415</v>
      </c>
      <c r="U1051" s="78">
        <v>11704</v>
      </c>
      <c r="V1051" s="78">
        <v>4906</v>
      </c>
      <c r="W1051" s="78">
        <v>6155</v>
      </c>
      <c r="X1051" s="78">
        <v>5549</v>
      </c>
      <c r="Y1051" s="78">
        <v>6513</v>
      </c>
      <c r="Z1051" s="78">
        <v>964</v>
      </c>
      <c r="AA1051" s="78">
        <v>0</v>
      </c>
      <c r="AB1051" s="78">
        <v>910</v>
      </c>
      <c r="AC1051" s="78">
        <v>910</v>
      </c>
      <c r="AD1051" s="78">
        <v>0</v>
      </c>
      <c r="AE1051" s="78">
        <v>72780</v>
      </c>
      <c r="AF1051" s="78">
        <v>1749</v>
      </c>
      <c r="AG1051" s="104">
        <v>0</v>
      </c>
      <c r="AH1051" s="104">
        <v>0</v>
      </c>
      <c r="AI1051" s="104">
        <v>0</v>
      </c>
      <c r="AJ1051" s="104">
        <v>1749</v>
      </c>
      <c r="AK1051" s="104">
        <v>0</v>
      </c>
      <c r="AL1051" s="104">
        <v>0</v>
      </c>
      <c r="AM1051" s="104">
        <f t="shared" si="16"/>
        <v>1749</v>
      </c>
      <c r="AN1051" s="104">
        <v>0</v>
      </c>
      <c r="AO1051" s="104">
        <v>0</v>
      </c>
      <c r="AP1051" s="104">
        <v>12458</v>
      </c>
      <c r="AQ1051" s="104">
        <v>0</v>
      </c>
      <c r="AR1051" s="189">
        <v>12458</v>
      </c>
      <c r="AS1051" s="189">
        <v>308924</v>
      </c>
      <c r="AT1051" s="189">
        <v>119519</v>
      </c>
      <c r="AU1051" s="189">
        <v>0</v>
      </c>
    </row>
    <row r="1052" spans="1:47" x14ac:dyDescent="0.2">
      <c r="A1052" s="96" t="s">
        <v>2602</v>
      </c>
      <c r="B1052" t="s">
        <v>2517</v>
      </c>
      <c r="C1052" t="s">
        <v>2603</v>
      </c>
      <c r="D1052" s="77">
        <v>23424</v>
      </c>
      <c r="E1052" s="77">
        <v>0</v>
      </c>
      <c r="F1052" s="77">
        <v>0</v>
      </c>
      <c r="G1052" s="77">
        <v>69296</v>
      </c>
      <c r="H1052" s="77">
        <v>3146</v>
      </c>
      <c r="I1052" s="77">
        <v>66150</v>
      </c>
      <c r="J1052" s="77">
        <v>56098</v>
      </c>
      <c r="K1052" s="188">
        <v>10052</v>
      </c>
      <c r="L1052" s="77">
        <v>109405</v>
      </c>
      <c r="M1052" s="77">
        <v>62780</v>
      </c>
      <c r="N1052" s="77">
        <v>95000</v>
      </c>
      <c r="O1052" s="77">
        <v>14405</v>
      </c>
      <c r="P1052" s="77">
        <v>32195</v>
      </c>
      <c r="Q1052" s="77">
        <v>17790</v>
      </c>
      <c r="R1052" s="77">
        <v>0</v>
      </c>
      <c r="S1052" s="188">
        <v>39495</v>
      </c>
      <c r="T1052" s="188">
        <v>39495</v>
      </c>
      <c r="U1052" s="77">
        <v>11513</v>
      </c>
      <c r="V1052" s="77">
        <v>5210</v>
      </c>
      <c r="W1052" s="77">
        <v>6495</v>
      </c>
      <c r="X1052" s="77">
        <v>5018</v>
      </c>
      <c r="Y1052" s="77">
        <v>6409</v>
      </c>
      <c r="Z1052" s="77">
        <v>1391</v>
      </c>
      <c r="AA1052" s="77">
        <v>0</v>
      </c>
      <c r="AB1052" s="188">
        <v>1245</v>
      </c>
      <c r="AC1052" s="188">
        <v>2418</v>
      </c>
      <c r="AD1052" s="188">
        <v>0</v>
      </c>
      <c r="AE1052" s="77">
        <v>80570</v>
      </c>
      <c r="AF1052" s="77">
        <v>1749</v>
      </c>
      <c r="AG1052" s="27">
        <v>0</v>
      </c>
      <c r="AH1052" s="27">
        <v>0</v>
      </c>
      <c r="AI1052" s="27">
        <v>0</v>
      </c>
      <c r="AJ1052" s="27">
        <v>1749</v>
      </c>
      <c r="AK1052" s="27">
        <v>0</v>
      </c>
      <c r="AL1052" s="27">
        <v>0</v>
      </c>
      <c r="AM1052" s="27">
        <f t="shared" si="16"/>
        <v>1749</v>
      </c>
      <c r="AN1052" s="27">
        <v>0</v>
      </c>
      <c r="AO1052" s="27">
        <v>0</v>
      </c>
      <c r="AP1052" s="27">
        <v>11748</v>
      </c>
      <c r="AQ1052" s="27">
        <v>0</v>
      </c>
      <c r="AR1052" s="190">
        <v>11748</v>
      </c>
      <c r="AS1052" s="190">
        <v>290498</v>
      </c>
      <c r="AT1052" s="190">
        <v>116291</v>
      </c>
      <c r="AU1052" s="190">
        <v>116291</v>
      </c>
    </row>
    <row r="1053" spans="1:47" x14ac:dyDescent="0.2">
      <c r="A1053" s="96" t="s">
        <v>2604</v>
      </c>
      <c r="B1053" t="s">
        <v>2517</v>
      </c>
      <c r="C1053" t="s">
        <v>2605</v>
      </c>
      <c r="D1053" s="78">
        <v>23425</v>
      </c>
      <c r="E1053" s="78">
        <v>0</v>
      </c>
      <c r="F1053" s="82">
        <v>0</v>
      </c>
      <c r="G1053" s="78">
        <v>77700</v>
      </c>
      <c r="H1053" s="78">
        <v>48098</v>
      </c>
      <c r="I1053" s="78">
        <v>29602</v>
      </c>
      <c r="J1053" s="78">
        <v>29602</v>
      </c>
      <c r="K1053" s="78">
        <v>0</v>
      </c>
      <c r="L1053" s="78">
        <v>135810</v>
      </c>
      <c r="M1053" s="78">
        <v>80990</v>
      </c>
      <c r="N1053" s="78">
        <v>124100</v>
      </c>
      <c r="O1053" s="78">
        <v>11710</v>
      </c>
      <c r="P1053" s="78">
        <v>24880</v>
      </c>
      <c r="Q1053" s="78">
        <v>13170</v>
      </c>
      <c r="R1053" s="78">
        <v>0</v>
      </c>
      <c r="S1053" s="187">
        <v>28860</v>
      </c>
      <c r="T1053" s="187">
        <v>28860</v>
      </c>
      <c r="U1053" s="78">
        <v>14147</v>
      </c>
      <c r="V1053" s="78">
        <v>6716</v>
      </c>
      <c r="W1053" s="78">
        <v>10675</v>
      </c>
      <c r="X1053" s="78">
        <v>3472</v>
      </c>
      <c r="Y1053" s="78">
        <v>4554</v>
      </c>
      <c r="Z1053" s="78">
        <v>1082</v>
      </c>
      <c r="AA1053" s="78">
        <v>0</v>
      </c>
      <c r="AB1053" s="187">
        <v>1341</v>
      </c>
      <c r="AC1053" s="187">
        <v>1341</v>
      </c>
      <c r="AD1053" s="187">
        <v>0</v>
      </c>
      <c r="AE1053" s="78">
        <v>94160</v>
      </c>
      <c r="AF1053" s="78">
        <v>1989</v>
      </c>
      <c r="AG1053" s="104">
        <v>0</v>
      </c>
      <c r="AH1053" s="104">
        <v>0</v>
      </c>
      <c r="AI1053" s="104">
        <v>0</v>
      </c>
      <c r="AJ1053" s="104">
        <v>1989</v>
      </c>
      <c r="AK1053" s="104">
        <v>0</v>
      </c>
      <c r="AL1053" s="104">
        <v>0</v>
      </c>
      <c r="AM1053" s="104">
        <f t="shared" si="16"/>
        <v>1989</v>
      </c>
      <c r="AN1053" s="104">
        <v>0</v>
      </c>
      <c r="AO1053" s="104">
        <v>0</v>
      </c>
      <c r="AP1053" s="104">
        <v>13176</v>
      </c>
      <c r="AQ1053" s="104">
        <v>7130</v>
      </c>
      <c r="AR1053" s="189">
        <v>6046</v>
      </c>
      <c r="AS1053" s="189">
        <v>329821</v>
      </c>
      <c r="AT1053" s="189">
        <v>124781</v>
      </c>
      <c r="AU1053" s="189">
        <v>5000</v>
      </c>
    </row>
    <row r="1054" spans="1:47" x14ac:dyDescent="0.2">
      <c r="A1054" s="96" t="s">
        <v>2606</v>
      </c>
      <c r="B1054" t="s">
        <v>2517</v>
      </c>
      <c r="C1054" t="s">
        <v>2607</v>
      </c>
      <c r="D1054" s="77">
        <v>23427</v>
      </c>
      <c r="E1054" s="77">
        <v>0</v>
      </c>
      <c r="F1054" s="77">
        <v>0</v>
      </c>
      <c r="G1054" s="77">
        <v>9478</v>
      </c>
      <c r="H1054" s="77">
        <v>9478</v>
      </c>
      <c r="I1054" s="77">
        <v>0</v>
      </c>
      <c r="J1054" s="77">
        <v>0</v>
      </c>
      <c r="K1054" s="77">
        <v>0</v>
      </c>
      <c r="L1054" s="77">
        <v>13265</v>
      </c>
      <c r="M1054" s="77">
        <v>6780</v>
      </c>
      <c r="N1054" s="77">
        <v>13265</v>
      </c>
      <c r="O1054" s="77">
        <v>0</v>
      </c>
      <c r="P1054" s="77">
        <v>0</v>
      </c>
      <c r="Q1054" s="77">
        <v>0</v>
      </c>
      <c r="R1054" s="77">
        <v>0</v>
      </c>
      <c r="S1054" s="188">
        <v>8955</v>
      </c>
      <c r="T1054" s="188">
        <v>8955</v>
      </c>
      <c r="U1054" s="77">
        <v>1434</v>
      </c>
      <c r="V1054" s="77">
        <v>558</v>
      </c>
      <c r="W1054" s="77">
        <v>1238</v>
      </c>
      <c r="X1054" s="77">
        <v>196</v>
      </c>
      <c r="Y1054" s="77">
        <v>196</v>
      </c>
      <c r="Z1054" s="77">
        <v>0</v>
      </c>
      <c r="AA1054" s="77">
        <v>0</v>
      </c>
      <c r="AB1054" s="77">
        <v>642</v>
      </c>
      <c r="AC1054" s="77">
        <v>642</v>
      </c>
      <c r="AD1054" s="77">
        <v>0</v>
      </c>
      <c r="AE1054" s="77">
        <v>6680</v>
      </c>
      <c r="AF1054" s="77">
        <v>789</v>
      </c>
      <c r="AG1054" s="27">
        <v>0</v>
      </c>
      <c r="AH1054" s="27">
        <v>0</v>
      </c>
      <c r="AI1054" s="27">
        <v>0</v>
      </c>
      <c r="AJ1054" s="27">
        <v>789</v>
      </c>
      <c r="AK1054" s="27">
        <v>789</v>
      </c>
      <c r="AL1054" s="27">
        <v>789</v>
      </c>
      <c r="AM1054" s="27">
        <f t="shared" si="16"/>
        <v>0</v>
      </c>
      <c r="AN1054" s="27">
        <v>0</v>
      </c>
      <c r="AO1054" s="27">
        <v>0</v>
      </c>
      <c r="AP1054" s="27">
        <v>1601</v>
      </c>
      <c r="AQ1054" s="27">
        <v>1601</v>
      </c>
      <c r="AR1054" s="27">
        <v>0</v>
      </c>
      <c r="AS1054" s="190">
        <v>37984</v>
      </c>
      <c r="AT1054" s="190">
        <v>12841</v>
      </c>
      <c r="AU1054" s="190">
        <v>12841</v>
      </c>
    </row>
    <row r="1055" spans="1:47" x14ac:dyDescent="0.2">
      <c r="A1055" s="96" t="s">
        <v>2608</v>
      </c>
      <c r="B1055" t="s">
        <v>2517</v>
      </c>
      <c r="C1055" t="s">
        <v>2609</v>
      </c>
      <c r="D1055" s="78">
        <v>23441</v>
      </c>
      <c r="E1055" s="78">
        <v>0</v>
      </c>
      <c r="F1055" s="82">
        <v>0</v>
      </c>
      <c r="G1055" s="78">
        <v>67463</v>
      </c>
      <c r="H1055" s="78">
        <v>0</v>
      </c>
      <c r="I1055" s="78">
        <v>67463</v>
      </c>
      <c r="J1055" s="78">
        <v>67463</v>
      </c>
      <c r="K1055" s="78">
        <v>0</v>
      </c>
      <c r="L1055" s="78">
        <v>77915</v>
      </c>
      <c r="M1055" s="78">
        <v>38950</v>
      </c>
      <c r="N1055" s="78">
        <v>57000</v>
      </c>
      <c r="O1055" s="78">
        <v>20915</v>
      </c>
      <c r="P1055" s="78">
        <v>26735</v>
      </c>
      <c r="Q1055" s="78">
        <v>5820</v>
      </c>
      <c r="R1055" s="78">
        <v>0</v>
      </c>
      <c r="S1055" s="187">
        <v>29555</v>
      </c>
      <c r="T1055" s="187">
        <v>29555</v>
      </c>
      <c r="U1055" s="78">
        <v>8446</v>
      </c>
      <c r="V1055" s="78">
        <v>3208</v>
      </c>
      <c r="W1055" s="78">
        <v>2654</v>
      </c>
      <c r="X1055" s="78">
        <v>5792</v>
      </c>
      <c r="Y1055" s="78">
        <v>6282</v>
      </c>
      <c r="Z1055" s="78">
        <v>490</v>
      </c>
      <c r="AA1055" s="78">
        <v>0</v>
      </c>
      <c r="AB1055" s="78">
        <v>811</v>
      </c>
      <c r="AC1055" s="187">
        <v>1598</v>
      </c>
      <c r="AD1055" s="187">
        <v>0</v>
      </c>
      <c r="AE1055" s="78">
        <v>47140</v>
      </c>
      <c r="AF1055" s="78">
        <v>1509</v>
      </c>
      <c r="AG1055" s="104">
        <v>0</v>
      </c>
      <c r="AH1055" s="104">
        <v>0</v>
      </c>
      <c r="AI1055" s="104">
        <v>0</v>
      </c>
      <c r="AJ1055" s="104">
        <v>1509</v>
      </c>
      <c r="AK1055" s="104">
        <v>0</v>
      </c>
      <c r="AL1055" s="104">
        <v>0</v>
      </c>
      <c r="AM1055" s="104">
        <f t="shared" si="16"/>
        <v>1509</v>
      </c>
      <c r="AN1055" s="104">
        <v>0</v>
      </c>
      <c r="AO1055" s="104">
        <v>0</v>
      </c>
      <c r="AP1055" s="104">
        <v>11456</v>
      </c>
      <c r="AQ1055" s="104">
        <v>11456</v>
      </c>
      <c r="AR1055" s="104">
        <v>0</v>
      </c>
      <c r="AS1055" s="189">
        <v>285211</v>
      </c>
      <c r="AT1055" s="189">
        <v>114983</v>
      </c>
      <c r="AU1055" s="189">
        <v>114983</v>
      </c>
    </row>
    <row r="1056" spans="1:47" x14ac:dyDescent="0.2">
      <c r="A1056" s="96" t="s">
        <v>2610</v>
      </c>
      <c r="B1056" t="s">
        <v>2517</v>
      </c>
      <c r="C1056" t="s">
        <v>2611</v>
      </c>
      <c r="D1056" s="77">
        <v>23442</v>
      </c>
      <c r="E1056" s="77">
        <v>0</v>
      </c>
      <c r="F1056" s="77">
        <v>0</v>
      </c>
      <c r="G1056" s="77">
        <v>93285</v>
      </c>
      <c r="H1056" s="77">
        <v>93285</v>
      </c>
      <c r="I1056" s="77">
        <v>0</v>
      </c>
      <c r="J1056" s="77">
        <v>0</v>
      </c>
      <c r="K1056" s="77">
        <v>0</v>
      </c>
      <c r="L1056" s="77">
        <v>155390</v>
      </c>
      <c r="M1056" s="77">
        <v>83480</v>
      </c>
      <c r="N1056" s="77">
        <v>127000</v>
      </c>
      <c r="O1056" s="77">
        <v>28390</v>
      </c>
      <c r="P1056" s="77">
        <v>45010</v>
      </c>
      <c r="Q1056" s="77">
        <v>16620</v>
      </c>
      <c r="R1056" s="77">
        <v>0</v>
      </c>
      <c r="S1056" s="188">
        <v>59010</v>
      </c>
      <c r="T1056" s="188">
        <v>59010</v>
      </c>
      <c r="U1056" s="77">
        <v>16614</v>
      </c>
      <c r="V1056" s="77">
        <v>6885</v>
      </c>
      <c r="W1056" s="77">
        <v>11640</v>
      </c>
      <c r="X1056" s="77">
        <v>4974</v>
      </c>
      <c r="Y1056" s="77">
        <v>6349</v>
      </c>
      <c r="Z1056" s="77">
        <v>1375</v>
      </c>
      <c r="AA1056" s="77">
        <v>0</v>
      </c>
      <c r="AB1056" s="188">
        <v>3610</v>
      </c>
      <c r="AC1056" s="188">
        <v>3610</v>
      </c>
      <c r="AD1056" s="188">
        <v>0</v>
      </c>
      <c r="AE1056" s="77">
        <v>102970</v>
      </c>
      <c r="AF1056" s="77">
        <v>2229</v>
      </c>
      <c r="AG1056" s="27">
        <v>0</v>
      </c>
      <c r="AH1056" s="27">
        <v>0</v>
      </c>
      <c r="AI1056" s="27">
        <v>0</v>
      </c>
      <c r="AJ1056" s="27">
        <v>2229</v>
      </c>
      <c r="AK1056" s="27">
        <v>0</v>
      </c>
      <c r="AL1056" s="27">
        <v>0</v>
      </c>
      <c r="AM1056" s="27">
        <f t="shared" si="16"/>
        <v>2229</v>
      </c>
      <c r="AN1056" s="27">
        <v>0</v>
      </c>
      <c r="AO1056" s="27">
        <v>0</v>
      </c>
      <c r="AP1056" s="27">
        <v>15813</v>
      </c>
      <c r="AQ1056" s="27">
        <v>15813</v>
      </c>
      <c r="AR1056" s="27">
        <v>0</v>
      </c>
      <c r="AS1056" s="190">
        <v>402497</v>
      </c>
      <c r="AT1056" s="190">
        <v>168290</v>
      </c>
      <c r="AU1056" s="190">
        <v>168290</v>
      </c>
    </row>
    <row r="1057" spans="1:47" x14ac:dyDescent="0.2">
      <c r="A1057" s="96" t="s">
        <v>2612</v>
      </c>
      <c r="B1057" t="s">
        <v>2517</v>
      </c>
      <c r="C1057" t="s">
        <v>2613</v>
      </c>
      <c r="D1057" s="78">
        <v>23445</v>
      </c>
      <c r="E1057" s="78">
        <v>0</v>
      </c>
      <c r="F1057" s="82">
        <v>0</v>
      </c>
      <c r="G1057" s="78">
        <v>64763</v>
      </c>
      <c r="H1057" s="78">
        <v>0</v>
      </c>
      <c r="I1057" s="78">
        <v>64763</v>
      </c>
      <c r="J1057" s="78">
        <v>64763</v>
      </c>
      <c r="K1057" s="78">
        <v>0</v>
      </c>
      <c r="L1057" s="78">
        <v>69850</v>
      </c>
      <c r="M1057" s="78">
        <v>49210</v>
      </c>
      <c r="N1057" s="78">
        <v>5700</v>
      </c>
      <c r="O1057" s="78">
        <v>64150</v>
      </c>
      <c r="P1057" s="78">
        <v>67650</v>
      </c>
      <c r="Q1057" s="78">
        <v>3500</v>
      </c>
      <c r="R1057" s="78">
        <v>0</v>
      </c>
      <c r="S1057" s="187">
        <v>56890</v>
      </c>
      <c r="T1057" s="187">
        <v>56890</v>
      </c>
      <c r="U1057" s="78">
        <v>6774</v>
      </c>
      <c r="V1057" s="78">
        <v>4038</v>
      </c>
      <c r="W1057" s="78">
        <v>0</v>
      </c>
      <c r="X1057" s="78">
        <v>6774</v>
      </c>
      <c r="Y1057" s="78">
        <v>7099</v>
      </c>
      <c r="Z1057" s="78">
        <v>325</v>
      </c>
      <c r="AA1057" s="78">
        <v>0</v>
      </c>
      <c r="AB1057" s="187">
        <v>4227</v>
      </c>
      <c r="AC1057" s="187">
        <v>4227</v>
      </c>
      <c r="AD1057" s="187">
        <v>0</v>
      </c>
      <c r="AE1057" s="78">
        <v>55560</v>
      </c>
      <c r="AF1057" s="78">
        <v>1269</v>
      </c>
      <c r="AG1057" s="104">
        <v>0</v>
      </c>
      <c r="AH1057" s="104">
        <v>0</v>
      </c>
      <c r="AI1057" s="104">
        <v>0</v>
      </c>
      <c r="AJ1057" s="104">
        <v>1269</v>
      </c>
      <c r="AK1057" s="104">
        <v>0</v>
      </c>
      <c r="AL1057" s="104">
        <v>0</v>
      </c>
      <c r="AM1057" s="104">
        <f t="shared" si="16"/>
        <v>1269</v>
      </c>
      <c r="AN1057" s="104">
        <v>0</v>
      </c>
      <c r="AO1057" s="104">
        <v>0</v>
      </c>
      <c r="AP1057" s="104">
        <v>10923</v>
      </c>
      <c r="AQ1057" s="104">
        <v>0</v>
      </c>
      <c r="AR1057" s="189">
        <v>10923</v>
      </c>
      <c r="AS1057" s="189">
        <v>258310</v>
      </c>
      <c r="AT1057" s="189">
        <v>62372</v>
      </c>
      <c r="AU1057" s="189">
        <v>12860</v>
      </c>
    </row>
    <row r="1058" spans="1:47" x14ac:dyDescent="0.2">
      <c r="A1058" s="96" t="s">
        <v>2614</v>
      </c>
      <c r="B1058" t="s">
        <v>2517</v>
      </c>
      <c r="C1058" t="s">
        <v>2146</v>
      </c>
      <c r="D1058" s="77">
        <v>23446</v>
      </c>
      <c r="E1058" s="77">
        <v>0</v>
      </c>
      <c r="F1058" s="77">
        <v>0</v>
      </c>
      <c r="G1058" s="77">
        <v>56612</v>
      </c>
      <c r="H1058" s="77">
        <v>0</v>
      </c>
      <c r="I1058" s="77">
        <v>56612</v>
      </c>
      <c r="J1058" s="77">
        <v>56612</v>
      </c>
      <c r="K1058" s="77">
        <v>0</v>
      </c>
      <c r="L1058" s="77">
        <v>74625</v>
      </c>
      <c r="M1058" s="77">
        <v>44880</v>
      </c>
      <c r="N1058" s="77">
        <v>74625</v>
      </c>
      <c r="O1058" s="77">
        <v>0</v>
      </c>
      <c r="P1058" s="77">
        <v>7010</v>
      </c>
      <c r="Q1058" s="77">
        <v>7010</v>
      </c>
      <c r="R1058" s="77">
        <v>0</v>
      </c>
      <c r="S1058" s="188">
        <v>33615</v>
      </c>
      <c r="T1058" s="188">
        <v>33615</v>
      </c>
      <c r="U1058" s="77">
        <v>7636</v>
      </c>
      <c r="V1058" s="77">
        <v>3658</v>
      </c>
      <c r="W1058" s="77">
        <v>4564</v>
      </c>
      <c r="X1058" s="77">
        <v>3072</v>
      </c>
      <c r="Y1058" s="77">
        <v>3705</v>
      </c>
      <c r="Z1058" s="77">
        <v>633</v>
      </c>
      <c r="AA1058" s="77">
        <v>0</v>
      </c>
      <c r="AB1058" s="188">
        <v>1568</v>
      </c>
      <c r="AC1058" s="188">
        <v>2352</v>
      </c>
      <c r="AD1058" s="188">
        <v>0</v>
      </c>
      <c r="AE1058" s="77">
        <v>53300</v>
      </c>
      <c r="AF1058" s="77">
        <v>1269</v>
      </c>
      <c r="AG1058" s="27">
        <v>0</v>
      </c>
      <c r="AH1058" s="27">
        <v>0</v>
      </c>
      <c r="AI1058" s="27">
        <v>0</v>
      </c>
      <c r="AJ1058" s="27">
        <v>1269</v>
      </c>
      <c r="AK1058" s="27">
        <v>0</v>
      </c>
      <c r="AL1058" s="27">
        <v>0</v>
      </c>
      <c r="AM1058" s="27">
        <f t="shared" si="16"/>
        <v>1269</v>
      </c>
      <c r="AN1058" s="27">
        <v>0</v>
      </c>
      <c r="AO1058" s="27">
        <v>0</v>
      </c>
      <c r="AP1058" s="27">
        <v>9571</v>
      </c>
      <c r="AQ1058" s="27">
        <v>9571</v>
      </c>
      <c r="AR1058" s="27">
        <v>0</v>
      </c>
      <c r="AS1058" s="190">
        <v>229227</v>
      </c>
      <c r="AT1058" s="190">
        <v>77836</v>
      </c>
      <c r="AU1058" s="190">
        <v>1259</v>
      </c>
    </row>
    <row r="1059" spans="1:47" x14ac:dyDescent="0.2">
      <c r="A1059" s="96" t="s">
        <v>2615</v>
      </c>
      <c r="B1059" t="s">
        <v>2517</v>
      </c>
      <c r="C1059" t="s">
        <v>2616</v>
      </c>
      <c r="D1059" s="78">
        <v>23447</v>
      </c>
      <c r="E1059" s="78">
        <v>0</v>
      </c>
      <c r="F1059" s="82">
        <v>0</v>
      </c>
      <c r="G1059" s="78">
        <v>67149</v>
      </c>
      <c r="H1059" s="78">
        <v>27149</v>
      </c>
      <c r="I1059" s="78">
        <v>40000</v>
      </c>
      <c r="J1059" s="78">
        <v>40000</v>
      </c>
      <c r="K1059" s="78">
        <v>0</v>
      </c>
      <c r="L1059" s="78">
        <v>140700</v>
      </c>
      <c r="M1059" s="78">
        <v>78920</v>
      </c>
      <c r="N1059" s="78">
        <v>114200</v>
      </c>
      <c r="O1059" s="78">
        <v>26500</v>
      </c>
      <c r="P1059" s="78">
        <v>36960</v>
      </c>
      <c r="Q1059" s="78">
        <v>10460</v>
      </c>
      <c r="R1059" s="78">
        <v>0</v>
      </c>
      <c r="S1059" s="187">
        <v>59770</v>
      </c>
      <c r="T1059" s="187">
        <v>59770</v>
      </c>
      <c r="U1059" s="78">
        <v>14810</v>
      </c>
      <c r="V1059" s="78">
        <v>6473</v>
      </c>
      <c r="W1059" s="78">
        <v>9204</v>
      </c>
      <c r="X1059" s="78">
        <v>5606</v>
      </c>
      <c r="Y1059" s="78">
        <v>6493</v>
      </c>
      <c r="Z1059" s="78">
        <v>887</v>
      </c>
      <c r="AA1059" s="78">
        <v>0</v>
      </c>
      <c r="AB1059" s="187">
        <v>3499</v>
      </c>
      <c r="AC1059" s="187">
        <v>3499</v>
      </c>
      <c r="AD1059" s="187">
        <v>0</v>
      </c>
      <c r="AE1059" s="78">
        <v>91520</v>
      </c>
      <c r="AF1059" s="78">
        <v>1989</v>
      </c>
      <c r="AG1059" s="104">
        <v>0</v>
      </c>
      <c r="AH1059" s="104">
        <v>0</v>
      </c>
      <c r="AI1059" s="104">
        <v>0</v>
      </c>
      <c r="AJ1059" s="104">
        <v>1989</v>
      </c>
      <c r="AK1059" s="104">
        <v>0</v>
      </c>
      <c r="AL1059" s="104">
        <v>0</v>
      </c>
      <c r="AM1059" s="104">
        <f t="shared" si="16"/>
        <v>1989</v>
      </c>
      <c r="AN1059" s="104">
        <v>0</v>
      </c>
      <c r="AO1059" s="104">
        <v>0</v>
      </c>
      <c r="AP1059" s="104">
        <v>10930</v>
      </c>
      <c r="AQ1059" s="104">
        <v>10930</v>
      </c>
      <c r="AR1059" s="104">
        <v>0</v>
      </c>
      <c r="AS1059" s="189">
        <v>271669</v>
      </c>
      <c r="AT1059" s="189">
        <v>131529</v>
      </c>
      <c r="AU1059" s="189">
        <v>0</v>
      </c>
    </row>
    <row r="1060" spans="1:47" x14ac:dyDescent="0.2">
      <c r="A1060" s="96" t="s">
        <v>2617</v>
      </c>
      <c r="B1060" t="s">
        <v>2517</v>
      </c>
      <c r="C1060" t="s">
        <v>2618</v>
      </c>
      <c r="D1060" s="77">
        <v>23501</v>
      </c>
      <c r="E1060" s="77">
        <v>0</v>
      </c>
      <c r="F1060" s="77">
        <v>0</v>
      </c>
      <c r="G1060" s="77">
        <v>68786</v>
      </c>
      <c r="H1060" s="77">
        <v>68786</v>
      </c>
      <c r="I1060" s="77">
        <v>0</v>
      </c>
      <c r="J1060" s="77">
        <v>0</v>
      </c>
      <c r="K1060" s="77">
        <v>0</v>
      </c>
      <c r="L1060" s="77">
        <v>117525</v>
      </c>
      <c r="M1060" s="77">
        <v>56300</v>
      </c>
      <c r="N1060" s="77">
        <v>75000</v>
      </c>
      <c r="O1060" s="77">
        <v>42525</v>
      </c>
      <c r="P1060" s="77">
        <v>52295</v>
      </c>
      <c r="Q1060" s="77">
        <v>9770</v>
      </c>
      <c r="R1060" s="77">
        <v>0</v>
      </c>
      <c r="S1060" s="188">
        <v>52685</v>
      </c>
      <c r="T1060" s="188">
        <v>52685</v>
      </c>
      <c r="U1060" s="77">
        <v>12883</v>
      </c>
      <c r="V1060" s="77">
        <v>4600</v>
      </c>
      <c r="W1060" s="77">
        <v>7485</v>
      </c>
      <c r="X1060" s="77">
        <v>5398</v>
      </c>
      <c r="Y1060" s="77">
        <v>6209</v>
      </c>
      <c r="Z1060" s="77">
        <v>811</v>
      </c>
      <c r="AA1060" s="77">
        <v>0</v>
      </c>
      <c r="AB1060" s="188">
        <v>2785</v>
      </c>
      <c r="AC1060" s="188">
        <v>3594</v>
      </c>
      <c r="AD1060" s="188">
        <v>0</v>
      </c>
      <c r="AE1060" s="77">
        <v>66430</v>
      </c>
      <c r="AF1060" s="77">
        <v>1749</v>
      </c>
      <c r="AG1060" s="27">
        <v>0</v>
      </c>
      <c r="AH1060" s="27">
        <v>0</v>
      </c>
      <c r="AI1060" s="27">
        <v>0</v>
      </c>
      <c r="AJ1060" s="27">
        <v>1749</v>
      </c>
      <c r="AK1060" s="27">
        <v>0</v>
      </c>
      <c r="AL1060" s="27">
        <v>0</v>
      </c>
      <c r="AM1060" s="27">
        <f t="shared" si="16"/>
        <v>1749</v>
      </c>
      <c r="AN1060" s="27">
        <v>0</v>
      </c>
      <c r="AO1060" s="27">
        <v>0</v>
      </c>
      <c r="AP1060" s="27">
        <v>11648</v>
      </c>
      <c r="AQ1060" s="27">
        <v>10000</v>
      </c>
      <c r="AR1060" s="190">
        <v>1648</v>
      </c>
      <c r="AS1060" s="190">
        <v>297022</v>
      </c>
      <c r="AT1060" s="190">
        <v>138366</v>
      </c>
      <c r="AU1060" s="190">
        <v>138366</v>
      </c>
    </row>
    <row r="1061" spans="1:47" x14ac:dyDescent="0.2">
      <c r="A1061" s="96" t="s">
        <v>2619</v>
      </c>
      <c r="B1061" t="s">
        <v>2517</v>
      </c>
      <c r="C1061" t="s">
        <v>2620</v>
      </c>
      <c r="D1061" s="78">
        <v>23561</v>
      </c>
      <c r="E1061" s="78">
        <v>0</v>
      </c>
      <c r="F1061" s="82">
        <v>0</v>
      </c>
      <c r="G1061" s="78">
        <v>28613</v>
      </c>
      <c r="H1061" s="78">
        <v>777</v>
      </c>
      <c r="I1061" s="78">
        <v>27836</v>
      </c>
      <c r="J1061" s="78">
        <v>27836</v>
      </c>
      <c r="K1061" s="78">
        <v>0</v>
      </c>
      <c r="L1061" s="78">
        <v>19810</v>
      </c>
      <c r="M1061" s="78">
        <v>14220</v>
      </c>
      <c r="N1061" s="78">
        <v>19700</v>
      </c>
      <c r="O1061" s="78">
        <v>110</v>
      </c>
      <c r="P1061" s="78">
        <v>2510</v>
      </c>
      <c r="Q1061" s="78">
        <v>2400</v>
      </c>
      <c r="R1061" s="78">
        <v>0</v>
      </c>
      <c r="S1061" s="187">
        <v>11580</v>
      </c>
      <c r="T1061" s="187">
        <v>11580</v>
      </c>
      <c r="U1061" s="78">
        <v>1924</v>
      </c>
      <c r="V1061" s="78">
        <v>1180</v>
      </c>
      <c r="W1061" s="78">
        <v>1924</v>
      </c>
      <c r="X1061" s="78">
        <v>0</v>
      </c>
      <c r="Y1061" s="78">
        <v>200</v>
      </c>
      <c r="Z1061" s="78">
        <v>200</v>
      </c>
      <c r="AA1061" s="78">
        <v>1654</v>
      </c>
      <c r="AB1061" s="187">
        <v>2195</v>
      </c>
      <c r="AC1061" s="78">
        <v>541</v>
      </c>
      <c r="AD1061" s="78">
        <v>1654</v>
      </c>
      <c r="AE1061" s="78">
        <v>16790</v>
      </c>
      <c r="AF1061" s="78">
        <v>789</v>
      </c>
      <c r="AG1061" s="104">
        <v>0</v>
      </c>
      <c r="AH1061" s="104">
        <v>0</v>
      </c>
      <c r="AI1061" s="104">
        <v>0</v>
      </c>
      <c r="AJ1061" s="104">
        <v>789</v>
      </c>
      <c r="AK1061" s="104">
        <v>0</v>
      </c>
      <c r="AL1061" s="104">
        <v>0</v>
      </c>
      <c r="AM1061" s="104">
        <f t="shared" si="16"/>
        <v>789</v>
      </c>
      <c r="AN1061" s="104">
        <v>0</v>
      </c>
      <c r="AO1061" s="104">
        <v>0</v>
      </c>
      <c r="AP1061" s="104">
        <v>4808</v>
      </c>
      <c r="AQ1061" s="104">
        <v>4808</v>
      </c>
      <c r="AR1061" s="104">
        <v>0</v>
      </c>
      <c r="AS1061" s="189">
        <v>108555</v>
      </c>
      <c r="AT1061" s="189">
        <v>18771</v>
      </c>
      <c r="AU1061" s="189">
        <v>5077</v>
      </c>
    </row>
    <row r="1062" spans="1:47" x14ac:dyDescent="0.2">
      <c r="A1062" s="96" t="s">
        <v>2621</v>
      </c>
      <c r="B1062" t="s">
        <v>2517</v>
      </c>
      <c r="C1062" t="s">
        <v>2622</v>
      </c>
      <c r="D1062" s="77">
        <v>23562</v>
      </c>
      <c r="E1062" s="77">
        <v>0</v>
      </c>
      <c r="F1062" s="77">
        <v>0</v>
      </c>
      <c r="G1062" s="77">
        <v>20934</v>
      </c>
      <c r="H1062" s="77">
        <v>7506</v>
      </c>
      <c r="I1062" s="77">
        <v>13428</v>
      </c>
      <c r="J1062" s="77">
        <v>5338</v>
      </c>
      <c r="K1062" s="188">
        <v>8090</v>
      </c>
      <c r="L1062" s="77">
        <v>14280</v>
      </c>
      <c r="M1062" s="77">
        <v>10660</v>
      </c>
      <c r="N1062" s="77">
        <v>12510</v>
      </c>
      <c r="O1062" s="77">
        <v>1770</v>
      </c>
      <c r="P1062" s="77">
        <v>4400</v>
      </c>
      <c r="Q1062" s="77">
        <v>2630</v>
      </c>
      <c r="R1062" s="77">
        <v>0</v>
      </c>
      <c r="S1062" s="188">
        <v>3210</v>
      </c>
      <c r="T1062" s="188">
        <v>3210</v>
      </c>
      <c r="U1062" s="77">
        <v>1365</v>
      </c>
      <c r="V1062" s="77">
        <v>888</v>
      </c>
      <c r="W1062" s="77">
        <v>307</v>
      </c>
      <c r="X1062" s="77">
        <v>1058</v>
      </c>
      <c r="Y1062" s="77">
        <v>1276</v>
      </c>
      <c r="Z1062" s="77">
        <v>218</v>
      </c>
      <c r="AA1062" s="77">
        <v>0</v>
      </c>
      <c r="AB1062" s="77">
        <v>196</v>
      </c>
      <c r="AC1062" s="77">
        <v>196</v>
      </c>
      <c r="AD1062" s="77">
        <v>0</v>
      </c>
      <c r="AE1062" s="77">
        <v>13390</v>
      </c>
      <c r="AF1062" s="77">
        <v>789</v>
      </c>
      <c r="AG1062" s="27">
        <v>0</v>
      </c>
      <c r="AH1062" s="27">
        <v>0</v>
      </c>
      <c r="AI1062" s="27">
        <v>0</v>
      </c>
      <c r="AJ1062" s="27">
        <v>789</v>
      </c>
      <c r="AK1062" s="27">
        <v>0</v>
      </c>
      <c r="AL1062" s="27">
        <v>0</v>
      </c>
      <c r="AM1062" s="27">
        <f t="shared" si="16"/>
        <v>789</v>
      </c>
      <c r="AN1062" s="27">
        <v>0</v>
      </c>
      <c r="AO1062" s="27">
        <v>0</v>
      </c>
      <c r="AP1062" s="27">
        <v>3520</v>
      </c>
      <c r="AQ1062" s="27">
        <v>0</v>
      </c>
      <c r="AR1062" s="190">
        <v>3520</v>
      </c>
      <c r="AS1062" s="190">
        <v>76873</v>
      </c>
      <c r="AT1062" s="190">
        <v>13540</v>
      </c>
      <c r="AU1062" s="190">
        <v>13540</v>
      </c>
    </row>
    <row r="1063" spans="1:47" x14ac:dyDescent="0.2">
      <c r="A1063" s="96" t="s">
        <v>2623</v>
      </c>
      <c r="B1063" t="s">
        <v>2517</v>
      </c>
      <c r="C1063" t="s">
        <v>2624</v>
      </c>
      <c r="D1063" s="78">
        <v>23563</v>
      </c>
      <c r="E1063" s="78">
        <v>0</v>
      </c>
      <c r="F1063" s="82">
        <v>0</v>
      </c>
      <c r="G1063" s="78">
        <v>8717</v>
      </c>
      <c r="H1063" s="78">
        <v>0</v>
      </c>
      <c r="I1063" s="78">
        <v>8717</v>
      </c>
      <c r="J1063" s="78">
        <v>8717</v>
      </c>
      <c r="K1063" s="78">
        <v>0</v>
      </c>
      <c r="L1063" s="78">
        <v>4680</v>
      </c>
      <c r="M1063" s="78">
        <v>3400</v>
      </c>
      <c r="N1063" s="78">
        <v>0</v>
      </c>
      <c r="O1063" s="78">
        <v>4680</v>
      </c>
      <c r="P1063" s="78">
        <v>4880</v>
      </c>
      <c r="Q1063" s="78">
        <v>200</v>
      </c>
      <c r="R1063" s="78">
        <v>0</v>
      </c>
      <c r="S1063" s="187">
        <v>2230</v>
      </c>
      <c r="T1063" s="187">
        <v>2230</v>
      </c>
      <c r="U1063" s="78">
        <v>453</v>
      </c>
      <c r="V1063" s="78">
        <v>285</v>
      </c>
      <c r="W1063" s="78">
        <v>453</v>
      </c>
      <c r="X1063" s="78">
        <v>0</v>
      </c>
      <c r="Y1063" s="78">
        <v>15</v>
      </c>
      <c r="Z1063" s="78">
        <v>15</v>
      </c>
      <c r="AA1063" s="78">
        <v>0</v>
      </c>
      <c r="AB1063" s="78">
        <v>178</v>
      </c>
      <c r="AC1063" s="78">
        <v>178</v>
      </c>
      <c r="AD1063" s="78">
        <v>0</v>
      </c>
      <c r="AE1063" s="78">
        <v>3750</v>
      </c>
      <c r="AF1063" s="78">
        <v>789</v>
      </c>
      <c r="AG1063" s="104">
        <v>0</v>
      </c>
      <c r="AH1063" s="104">
        <v>0</v>
      </c>
      <c r="AI1063" s="104">
        <v>0</v>
      </c>
      <c r="AJ1063" s="104">
        <v>789</v>
      </c>
      <c r="AK1063" s="104">
        <v>0</v>
      </c>
      <c r="AL1063" s="104">
        <v>0</v>
      </c>
      <c r="AM1063" s="104">
        <f t="shared" si="16"/>
        <v>789</v>
      </c>
      <c r="AN1063" s="104">
        <v>0</v>
      </c>
      <c r="AO1063" s="104">
        <v>0</v>
      </c>
      <c r="AP1063" s="104">
        <v>1444</v>
      </c>
      <c r="AQ1063" s="104">
        <v>0</v>
      </c>
      <c r="AR1063" s="189">
        <v>1444</v>
      </c>
      <c r="AS1063" s="189">
        <v>31714</v>
      </c>
      <c r="AT1063" s="189">
        <v>3102</v>
      </c>
      <c r="AU1063" s="189">
        <v>3102</v>
      </c>
    </row>
    <row r="1064" spans="1:47" x14ac:dyDescent="0.2">
      <c r="A1064" s="96" t="s">
        <v>2625</v>
      </c>
      <c r="B1064" t="s">
        <v>2626</v>
      </c>
      <c r="C1064">
        <v>0</v>
      </c>
      <c r="D1064" s="77">
        <v>24000</v>
      </c>
      <c r="E1064" s="77">
        <v>0</v>
      </c>
      <c r="F1064" s="77">
        <v>0</v>
      </c>
      <c r="G1064" s="77">
        <v>4597258</v>
      </c>
      <c r="H1064" s="77">
        <v>2672170</v>
      </c>
      <c r="I1064" s="77">
        <v>1925088</v>
      </c>
      <c r="J1064" s="77">
        <v>0</v>
      </c>
      <c r="K1064" s="188">
        <v>1925088</v>
      </c>
      <c r="L1064" s="77">
        <v>0</v>
      </c>
      <c r="M1064" s="77">
        <v>0</v>
      </c>
      <c r="N1064" s="77">
        <v>0</v>
      </c>
      <c r="O1064" s="77">
        <v>0</v>
      </c>
      <c r="P1064" s="77">
        <v>0</v>
      </c>
      <c r="Q1064" s="77">
        <v>0</v>
      </c>
      <c r="R1064" s="77">
        <v>0</v>
      </c>
      <c r="S1064" s="77">
        <v>0</v>
      </c>
      <c r="T1064" s="77">
        <v>0</v>
      </c>
      <c r="U1064" s="77">
        <v>0</v>
      </c>
      <c r="V1064" s="77">
        <v>0</v>
      </c>
      <c r="W1064" s="77">
        <v>0</v>
      </c>
      <c r="X1064" s="77">
        <v>0</v>
      </c>
      <c r="Y1064" s="77">
        <v>0</v>
      </c>
      <c r="Z1064" s="77">
        <v>0</v>
      </c>
      <c r="AA1064" s="77">
        <v>0</v>
      </c>
      <c r="AB1064" s="77">
        <v>0</v>
      </c>
      <c r="AC1064" s="77">
        <v>0</v>
      </c>
      <c r="AD1064" s="77">
        <v>0</v>
      </c>
      <c r="AE1064" s="77">
        <v>0</v>
      </c>
      <c r="AF1064" s="77">
        <v>0</v>
      </c>
      <c r="AG1064" s="27">
        <v>0</v>
      </c>
      <c r="AH1064" s="27">
        <v>0</v>
      </c>
      <c r="AI1064" s="27">
        <v>0</v>
      </c>
      <c r="AJ1064" s="27">
        <v>0</v>
      </c>
      <c r="AK1064" s="27">
        <v>0</v>
      </c>
      <c r="AL1064" s="27">
        <v>0</v>
      </c>
      <c r="AM1064" s="27">
        <f t="shared" si="16"/>
        <v>0</v>
      </c>
      <c r="AN1064" s="27">
        <v>0</v>
      </c>
      <c r="AO1064" s="27">
        <v>0</v>
      </c>
      <c r="AP1064" s="27">
        <v>790346</v>
      </c>
      <c r="AQ1064" s="27">
        <v>644573</v>
      </c>
      <c r="AR1064" s="190">
        <v>145773</v>
      </c>
      <c r="AS1064" s="190">
        <v>12508016</v>
      </c>
      <c r="AT1064" s="190">
        <v>0</v>
      </c>
      <c r="AU1064" s="190">
        <v>0</v>
      </c>
    </row>
    <row r="1065" spans="1:47" x14ac:dyDescent="0.2">
      <c r="A1065" s="96" t="s">
        <v>2627</v>
      </c>
      <c r="B1065" t="s">
        <v>2626</v>
      </c>
      <c r="C1065" t="s">
        <v>2628</v>
      </c>
      <c r="D1065" s="78">
        <v>24201</v>
      </c>
      <c r="E1065" s="78">
        <v>0</v>
      </c>
      <c r="F1065" s="82">
        <v>0</v>
      </c>
      <c r="G1065" s="78">
        <v>571921</v>
      </c>
      <c r="H1065" s="78">
        <v>0</v>
      </c>
      <c r="I1065" s="78">
        <v>571921</v>
      </c>
      <c r="J1065" s="78">
        <v>571921</v>
      </c>
      <c r="K1065" s="78">
        <v>0</v>
      </c>
      <c r="L1065" s="78">
        <v>1132225</v>
      </c>
      <c r="M1065" s="78">
        <v>748660</v>
      </c>
      <c r="N1065" s="78">
        <v>1120000</v>
      </c>
      <c r="O1065" s="78">
        <v>12225</v>
      </c>
      <c r="P1065" s="78">
        <v>157415</v>
      </c>
      <c r="Q1065" s="78">
        <v>145190</v>
      </c>
      <c r="R1065" s="78">
        <v>0</v>
      </c>
      <c r="S1065" s="187">
        <v>335015</v>
      </c>
      <c r="T1065" s="187">
        <v>335015</v>
      </c>
      <c r="U1065" s="78">
        <v>113405</v>
      </c>
      <c r="V1065" s="78">
        <v>61733</v>
      </c>
      <c r="W1065" s="78">
        <v>44887</v>
      </c>
      <c r="X1065" s="78">
        <v>68518</v>
      </c>
      <c r="Y1065" s="78">
        <v>52163</v>
      </c>
      <c r="Z1065" s="78">
        <v>12025</v>
      </c>
      <c r="AA1065" s="78">
        <v>0</v>
      </c>
      <c r="AB1065" s="78">
        <v>0</v>
      </c>
      <c r="AC1065" s="187">
        <v>24905</v>
      </c>
      <c r="AD1065" s="187">
        <v>0</v>
      </c>
      <c r="AE1065" s="78">
        <v>913630</v>
      </c>
      <c r="AF1065" s="78">
        <v>8490</v>
      </c>
      <c r="AG1065" s="104">
        <v>0</v>
      </c>
      <c r="AH1065" s="104">
        <v>0</v>
      </c>
      <c r="AI1065" s="104">
        <v>0</v>
      </c>
      <c r="AJ1065" s="104">
        <v>8490</v>
      </c>
      <c r="AK1065" s="104">
        <v>0</v>
      </c>
      <c r="AL1065" s="104">
        <v>0</v>
      </c>
      <c r="AM1065" s="104">
        <f t="shared" si="16"/>
        <v>8490</v>
      </c>
      <c r="AN1065" s="104">
        <v>0</v>
      </c>
      <c r="AO1065" s="104">
        <v>0</v>
      </c>
      <c r="AP1065" s="104">
        <v>99619</v>
      </c>
      <c r="AQ1065" s="104">
        <v>0</v>
      </c>
      <c r="AR1065" s="189">
        <v>99619</v>
      </c>
      <c r="AS1065" s="189">
        <v>2442841</v>
      </c>
      <c r="AT1065" s="104">
        <v>925006</v>
      </c>
      <c r="AU1065" s="104">
        <v>30</v>
      </c>
    </row>
    <row r="1066" spans="1:47" x14ac:dyDescent="0.2">
      <c r="A1066" s="96" t="s">
        <v>2629</v>
      </c>
      <c r="B1066" t="s">
        <v>2626</v>
      </c>
      <c r="C1066" t="s">
        <v>2630</v>
      </c>
      <c r="D1066" s="77">
        <v>24202</v>
      </c>
      <c r="E1066" s="77">
        <v>0</v>
      </c>
      <c r="F1066" s="77">
        <v>0</v>
      </c>
      <c r="G1066" s="77">
        <v>362848</v>
      </c>
      <c r="H1066" s="77">
        <v>162848</v>
      </c>
      <c r="I1066" s="77">
        <v>200000</v>
      </c>
      <c r="J1066" s="77">
        <v>200000</v>
      </c>
      <c r="K1066" s="77">
        <v>0</v>
      </c>
      <c r="L1066" s="77">
        <v>1202100</v>
      </c>
      <c r="M1066" s="77">
        <v>751600</v>
      </c>
      <c r="N1066" s="77">
        <v>0</v>
      </c>
      <c r="O1066" s="77">
        <v>1202100</v>
      </c>
      <c r="P1066" s="77">
        <v>1345480</v>
      </c>
      <c r="Q1066" s="77">
        <v>143380</v>
      </c>
      <c r="R1066" s="77">
        <v>0</v>
      </c>
      <c r="S1066" s="188">
        <v>181430</v>
      </c>
      <c r="T1066" s="188">
        <v>181430</v>
      </c>
      <c r="U1066" s="77">
        <v>123067</v>
      </c>
      <c r="V1066" s="77">
        <v>61975</v>
      </c>
      <c r="W1066" s="77">
        <v>3323</v>
      </c>
      <c r="X1066" s="77">
        <v>119744</v>
      </c>
      <c r="Y1066" s="77">
        <v>131602</v>
      </c>
      <c r="Z1066" s="77">
        <v>11858</v>
      </c>
      <c r="AA1066" s="77">
        <v>0</v>
      </c>
      <c r="AB1066" s="77">
        <v>0</v>
      </c>
      <c r="AC1066" s="188">
        <v>2947</v>
      </c>
      <c r="AD1066" s="188">
        <v>0</v>
      </c>
      <c r="AE1066" s="77">
        <v>929370</v>
      </c>
      <c r="AF1066" s="77">
        <v>9109</v>
      </c>
      <c r="AG1066" s="27">
        <v>0</v>
      </c>
      <c r="AH1066" s="27">
        <v>0</v>
      </c>
      <c r="AI1066" s="27">
        <v>0</v>
      </c>
      <c r="AJ1066" s="27">
        <v>9109</v>
      </c>
      <c r="AK1066" s="27">
        <v>0</v>
      </c>
      <c r="AL1066" s="27">
        <v>0</v>
      </c>
      <c r="AM1066" s="27">
        <f t="shared" si="16"/>
        <v>9109</v>
      </c>
      <c r="AN1066" s="27">
        <v>0</v>
      </c>
      <c r="AO1066" s="27">
        <v>0</v>
      </c>
      <c r="AP1066" s="27">
        <v>64479</v>
      </c>
      <c r="AQ1066" s="27">
        <v>64479</v>
      </c>
      <c r="AR1066" s="27">
        <v>0</v>
      </c>
      <c r="AS1066" s="190">
        <v>1685103</v>
      </c>
      <c r="AT1066" s="190">
        <v>805062</v>
      </c>
      <c r="AU1066" s="190">
        <v>805062</v>
      </c>
    </row>
    <row r="1067" spans="1:47" x14ac:dyDescent="0.2">
      <c r="A1067" s="96" t="s">
        <v>2631</v>
      </c>
      <c r="B1067" t="s">
        <v>2626</v>
      </c>
      <c r="C1067" t="s">
        <v>2632</v>
      </c>
      <c r="D1067" s="78">
        <v>24203</v>
      </c>
      <c r="E1067" s="78">
        <v>0</v>
      </c>
      <c r="F1067" s="82">
        <v>0</v>
      </c>
      <c r="G1067" s="78">
        <v>326122</v>
      </c>
      <c r="H1067" s="78">
        <v>16122</v>
      </c>
      <c r="I1067" s="78">
        <v>310000</v>
      </c>
      <c r="J1067" s="78">
        <v>310000</v>
      </c>
      <c r="K1067" s="78">
        <v>0</v>
      </c>
      <c r="L1067" s="78">
        <v>507075</v>
      </c>
      <c r="M1067" s="78">
        <v>340000</v>
      </c>
      <c r="N1067" s="78">
        <v>461000</v>
      </c>
      <c r="O1067" s="78">
        <v>46075</v>
      </c>
      <c r="P1067" s="78">
        <v>118975</v>
      </c>
      <c r="Q1067" s="78">
        <v>72900</v>
      </c>
      <c r="R1067" s="78">
        <v>0</v>
      </c>
      <c r="S1067" s="187">
        <v>234725</v>
      </c>
      <c r="T1067" s="187">
        <v>234725</v>
      </c>
      <c r="U1067" s="78">
        <v>50551</v>
      </c>
      <c r="V1067" s="78">
        <v>28120</v>
      </c>
      <c r="W1067" s="78">
        <v>12400</v>
      </c>
      <c r="X1067" s="78">
        <v>38151</v>
      </c>
      <c r="Y1067" s="78">
        <v>12000</v>
      </c>
      <c r="Z1067" s="78">
        <v>6163</v>
      </c>
      <c r="AA1067" s="78">
        <v>0</v>
      </c>
      <c r="AB1067" s="78">
        <v>0</v>
      </c>
      <c r="AC1067" s="187">
        <v>19572</v>
      </c>
      <c r="AD1067" s="187">
        <v>0</v>
      </c>
      <c r="AE1067" s="78">
        <v>412900</v>
      </c>
      <c r="AF1067" s="78">
        <v>5109</v>
      </c>
      <c r="AG1067" s="104">
        <v>0</v>
      </c>
      <c r="AH1067" s="104">
        <v>0</v>
      </c>
      <c r="AI1067" s="104">
        <v>0</v>
      </c>
      <c r="AJ1067" s="104">
        <v>5109</v>
      </c>
      <c r="AK1067" s="104">
        <v>0</v>
      </c>
      <c r="AL1067" s="104">
        <v>0</v>
      </c>
      <c r="AM1067" s="104">
        <f t="shared" si="16"/>
        <v>5109</v>
      </c>
      <c r="AN1067" s="104">
        <v>0</v>
      </c>
      <c r="AO1067" s="104">
        <v>0</v>
      </c>
      <c r="AP1067" s="104">
        <v>56355</v>
      </c>
      <c r="AQ1067" s="104">
        <v>56355</v>
      </c>
      <c r="AR1067" s="104">
        <v>0</v>
      </c>
      <c r="AS1067" s="189">
        <v>1337487</v>
      </c>
      <c r="AT1067" s="189">
        <v>438280</v>
      </c>
      <c r="AU1067" s="189">
        <v>8043</v>
      </c>
    </row>
    <row r="1068" spans="1:47" x14ac:dyDescent="0.2">
      <c r="A1068" s="96" t="s">
        <v>2633</v>
      </c>
      <c r="B1068" t="s">
        <v>2626</v>
      </c>
      <c r="C1068" t="s">
        <v>2634</v>
      </c>
      <c r="D1068" s="77">
        <v>24204</v>
      </c>
      <c r="E1068" s="77">
        <v>0</v>
      </c>
      <c r="F1068" s="77">
        <v>0</v>
      </c>
      <c r="G1068" s="77">
        <v>395320</v>
      </c>
      <c r="H1068" s="77">
        <v>1000</v>
      </c>
      <c r="I1068" s="77">
        <v>394320</v>
      </c>
      <c r="J1068" s="77">
        <v>394320</v>
      </c>
      <c r="K1068" s="77">
        <v>0</v>
      </c>
      <c r="L1068" s="77">
        <v>707390</v>
      </c>
      <c r="M1068" s="77">
        <v>491020</v>
      </c>
      <c r="N1068" s="77">
        <v>707390</v>
      </c>
      <c r="O1068" s="77">
        <v>0</v>
      </c>
      <c r="P1068" s="77">
        <v>105120</v>
      </c>
      <c r="Q1068" s="77">
        <v>105120</v>
      </c>
      <c r="R1068" s="77">
        <v>0</v>
      </c>
      <c r="S1068" s="188">
        <v>263920</v>
      </c>
      <c r="T1068" s="188">
        <v>263920</v>
      </c>
      <c r="U1068" s="77">
        <v>69549</v>
      </c>
      <c r="V1068" s="77">
        <v>40500</v>
      </c>
      <c r="W1068" s="77">
        <v>29293</v>
      </c>
      <c r="X1068" s="77">
        <v>40256</v>
      </c>
      <c r="Y1068" s="77">
        <v>49026</v>
      </c>
      <c r="Z1068" s="77">
        <v>8770</v>
      </c>
      <c r="AA1068" s="77">
        <v>0</v>
      </c>
      <c r="AB1068" s="188">
        <v>9648</v>
      </c>
      <c r="AC1068" s="188">
        <v>16794</v>
      </c>
      <c r="AD1068" s="188">
        <v>0</v>
      </c>
      <c r="AE1068" s="77">
        <v>596140</v>
      </c>
      <c r="AF1068" s="77">
        <v>5770</v>
      </c>
      <c r="AG1068" s="27">
        <v>0</v>
      </c>
      <c r="AH1068" s="27">
        <v>0</v>
      </c>
      <c r="AI1068" s="27">
        <v>0</v>
      </c>
      <c r="AJ1068" s="27">
        <v>5770</v>
      </c>
      <c r="AK1068" s="27">
        <v>0</v>
      </c>
      <c r="AL1068" s="27">
        <v>0</v>
      </c>
      <c r="AM1068" s="27">
        <f t="shared" si="16"/>
        <v>5770</v>
      </c>
      <c r="AN1068" s="27">
        <v>0</v>
      </c>
      <c r="AO1068" s="27">
        <v>0</v>
      </c>
      <c r="AP1068" s="27">
        <v>68515</v>
      </c>
      <c r="AQ1068" s="27">
        <v>68515</v>
      </c>
      <c r="AR1068" s="27">
        <v>0</v>
      </c>
      <c r="AS1068" s="190">
        <v>1624879</v>
      </c>
      <c r="AT1068" s="190">
        <v>555855</v>
      </c>
      <c r="AU1068" s="190">
        <v>0</v>
      </c>
    </row>
    <row r="1069" spans="1:47" x14ac:dyDescent="0.2">
      <c r="A1069" s="96" t="s">
        <v>2635</v>
      </c>
      <c r="B1069" t="s">
        <v>2626</v>
      </c>
      <c r="C1069" t="s">
        <v>2636</v>
      </c>
      <c r="D1069" s="78">
        <v>24205</v>
      </c>
      <c r="E1069" s="78">
        <v>0</v>
      </c>
      <c r="F1069" s="82">
        <v>0</v>
      </c>
      <c r="G1069" s="78">
        <v>264248</v>
      </c>
      <c r="H1069" s="78">
        <v>0</v>
      </c>
      <c r="I1069" s="78">
        <v>264248</v>
      </c>
      <c r="J1069" s="78">
        <v>264248</v>
      </c>
      <c r="K1069" s="78">
        <v>0</v>
      </c>
      <c r="L1069" s="78">
        <v>458010</v>
      </c>
      <c r="M1069" s="78">
        <v>258290</v>
      </c>
      <c r="N1069" s="78">
        <v>410000</v>
      </c>
      <c r="O1069" s="78">
        <v>48010</v>
      </c>
      <c r="P1069" s="78">
        <v>110320</v>
      </c>
      <c r="Q1069" s="78">
        <v>62310</v>
      </c>
      <c r="R1069" s="78">
        <v>0</v>
      </c>
      <c r="S1069" s="187">
        <v>81100</v>
      </c>
      <c r="T1069" s="187">
        <v>81100</v>
      </c>
      <c r="U1069" s="78">
        <v>48377</v>
      </c>
      <c r="V1069" s="78">
        <v>21368</v>
      </c>
      <c r="W1069" s="78">
        <v>5260</v>
      </c>
      <c r="X1069" s="78">
        <v>43117</v>
      </c>
      <c r="Y1069" s="78">
        <v>48252</v>
      </c>
      <c r="Z1069" s="78">
        <v>5135</v>
      </c>
      <c r="AA1069" s="78">
        <v>0</v>
      </c>
      <c r="AB1069" s="78">
        <v>0</v>
      </c>
      <c r="AC1069" s="187">
        <v>2088</v>
      </c>
      <c r="AD1069" s="187">
        <v>0</v>
      </c>
      <c r="AE1069" s="78">
        <v>323080</v>
      </c>
      <c r="AF1069" s="78">
        <v>5589</v>
      </c>
      <c r="AG1069" s="104">
        <v>0</v>
      </c>
      <c r="AH1069" s="104">
        <v>0</v>
      </c>
      <c r="AI1069" s="104">
        <v>0</v>
      </c>
      <c r="AJ1069" s="104">
        <v>5589</v>
      </c>
      <c r="AK1069" s="104">
        <v>0</v>
      </c>
      <c r="AL1069" s="104">
        <v>0</v>
      </c>
      <c r="AM1069" s="104">
        <f t="shared" si="16"/>
        <v>5589</v>
      </c>
      <c r="AN1069" s="104">
        <v>0</v>
      </c>
      <c r="AO1069" s="104">
        <v>0</v>
      </c>
      <c r="AP1069" s="104">
        <v>46048</v>
      </c>
      <c r="AQ1069" s="104">
        <v>0</v>
      </c>
      <c r="AR1069" s="189">
        <v>46048</v>
      </c>
      <c r="AS1069" s="189">
        <v>1133379</v>
      </c>
      <c r="AT1069" s="189">
        <v>444601</v>
      </c>
      <c r="AU1069" s="189">
        <v>0</v>
      </c>
    </row>
    <row r="1070" spans="1:47" x14ac:dyDescent="0.2">
      <c r="A1070" s="96" t="s">
        <v>2637</v>
      </c>
      <c r="B1070" t="s">
        <v>2626</v>
      </c>
      <c r="C1070" t="s">
        <v>2638</v>
      </c>
      <c r="D1070" s="77">
        <v>24207</v>
      </c>
      <c r="E1070" s="77">
        <v>0</v>
      </c>
      <c r="F1070" s="77">
        <v>0</v>
      </c>
      <c r="G1070" s="77">
        <v>336875</v>
      </c>
      <c r="H1070" s="77">
        <v>336875</v>
      </c>
      <c r="I1070" s="77">
        <v>0</v>
      </c>
      <c r="J1070" s="77">
        <v>0</v>
      </c>
      <c r="K1070" s="77">
        <v>0</v>
      </c>
      <c r="L1070" s="77">
        <v>672830</v>
      </c>
      <c r="M1070" s="77">
        <v>390240</v>
      </c>
      <c r="N1070" s="77">
        <v>600000</v>
      </c>
      <c r="O1070" s="77">
        <v>72830</v>
      </c>
      <c r="P1070" s="77">
        <v>152880</v>
      </c>
      <c r="Q1070" s="77">
        <v>80050</v>
      </c>
      <c r="R1070" s="77">
        <v>0</v>
      </c>
      <c r="S1070" s="188">
        <v>282480</v>
      </c>
      <c r="T1070" s="188">
        <v>282480</v>
      </c>
      <c r="U1070" s="77">
        <v>70256</v>
      </c>
      <c r="V1070" s="77">
        <v>32030</v>
      </c>
      <c r="W1070" s="77">
        <v>33430</v>
      </c>
      <c r="X1070" s="77">
        <v>36826</v>
      </c>
      <c r="Y1070" s="77">
        <v>43512</v>
      </c>
      <c r="Z1070" s="77">
        <v>6686</v>
      </c>
      <c r="AA1070" s="77">
        <v>0</v>
      </c>
      <c r="AB1070" s="188">
        <v>9744</v>
      </c>
      <c r="AC1070" s="188">
        <v>20505</v>
      </c>
      <c r="AD1070" s="188">
        <v>0</v>
      </c>
      <c r="AE1070" s="77">
        <v>487050</v>
      </c>
      <c r="AF1070" s="77">
        <v>6869</v>
      </c>
      <c r="AG1070" s="27">
        <v>0</v>
      </c>
      <c r="AH1070" s="27">
        <v>0</v>
      </c>
      <c r="AI1070" s="27">
        <v>0</v>
      </c>
      <c r="AJ1070" s="27">
        <v>6869</v>
      </c>
      <c r="AK1070" s="27">
        <v>0</v>
      </c>
      <c r="AL1070" s="27">
        <v>0</v>
      </c>
      <c r="AM1070" s="27">
        <f t="shared" si="16"/>
        <v>6869</v>
      </c>
      <c r="AN1070" s="27">
        <v>0</v>
      </c>
      <c r="AO1070" s="27">
        <v>0</v>
      </c>
      <c r="AP1070" s="27">
        <v>59015</v>
      </c>
      <c r="AQ1070" s="27">
        <v>0</v>
      </c>
      <c r="AR1070" s="190">
        <v>59015</v>
      </c>
      <c r="AS1070" s="190">
        <v>1490205</v>
      </c>
      <c r="AT1070" s="190">
        <v>623332</v>
      </c>
      <c r="AU1070" s="190">
        <v>623332</v>
      </c>
    </row>
    <row r="1071" spans="1:47" x14ac:dyDescent="0.2">
      <c r="A1071" s="96" t="s">
        <v>2639</v>
      </c>
      <c r="B1071" t="s">
        <v>2626</v>
      </c>
      <c r="C1071" t="s">
        <v>2640</v>
      </c>
      <c r="D1071" s="78">
        <v>24208</v>
      </c>
      <c r="E1071" s="78">
        <v>0</v>
      </c>
      <c r="F1071" s="82">
        <v>0</v>
      </c>
      <c r="G1071" s="78">
        <v>184384</v>
      </c>
      <c r="H1071" s="78">
        <v>80422</v>
      </c>
      <c r="I1071" s="78">
        <v>103962</v>
      </c>
      <c r="J1071" s="78">
        <v>103962</v>
      </c>
      <c r="K1071" s="78">
        <v>0</v>
      </c>
      <c r="L1071" s="78">
        <v>309525</v>
      </c>
      <c r="M1071" s="78">
        <v>205650</v>
      </c>
      <c r="N1071" s="78">
        <v>292380</v>
      </c>
      <c r="O1071" s="78">
        <v>17145</v>
      </c>
      <c r="P1071" s="78">
        <v>0</v>
      </c>
      <c r="Q1071" s="78">
        <v>40340</v>
      </c>
      <c r="R1071" s="78">
        <v>0</v>
      </c>
      <c r="S1071" s="187">
        <v>143840</v>
      </c>
      <c r="T1071" s="187">
        <v>86355</v>
      </c>
      <c r="U1071" s="78">
        <v>30947</v>
      </c>
      <c r="V1071" s="78">
        <v>17003</v>
      </c>
      <c r="W1071" s="78">
        <v>11428</v>
      </c>
      <c r="X1071" s="78">
        <v>19519</v>
      </c>
      <c r="Y1071" s="78">
        <v>19519</v>
      </c>
      <c r="Z1071" s="78">
        <v>3383</v>
      </c>
      <c r="AA1071" s="78">
        <v>0</v>
      </c>
      <c r="AB1071" s="78">
        <v>0</v>
      </c>
      <c r="AC1071" s="187">
        <v>4779</v>
      </c>
      <c r="AD1071" s="187">
        <v>0</v>
      </c>
      <c r="AE1071" s="78">
        <v>245990</v>
      </c>
      <c r="AF1071" s="78">
        <v>3189</v>
      </c>
      <c r="AG1071" s="104">
        <v>0</v>
      </c>
      <c r="AH1071" s="104">
        <v>0</v>
      </c>
      <c r="AI1071" s="104">
        <v>0</v>
      </c>
      <c r="AJ1071" s="104">
        <v>3189</v>
      </c>
      <c r="AK1071" s="104">
        <v>0</v>
      </c>
      <c r="AL1071" s="104">
        <v>0</v>
      </c>
      <c r="AM1071" s="104">
        <f t="shared" si="16"/>
        <v>3189</v>
      </c>
      <c r="AN1071" s="104">
        <v>0</v>
      </c>
      <c r="AO1071" s="104">
        <v>0</v>
      </c>
      <c r="AP1071" s="104">
        <v>32034</v>
      </c>
      <c r="AQ1071" s="104">
        <v>32034</v>
      </c>
      <c r="AR1071" s="104">
        <v>0</v>
      </c>
      <c r="AS1071" s="189">
        <v>771486</v>
      </c>
      <c r="AT1071" s="189">
        <v>283007</v>
      </c>
      <c r="AU1071" s="189">
        <v>283007</v>
      </c>
    </row>
    <row r="1072" spans="1:47" x14ac:dyDescent="0.2">
      <c r="A1072" s="96" t="s">
        <v>2641</v>
      </c>
      <c r="B1072" t="s">
        <v>2626</v>
      </c>
      <c r="C1072" t="s">
        <v>2642</v>
      </c>
      <c r="D1072" s="77">
        <v>24209</v>
      </c>
      <c r="E1072" s="77">
        <v>0</v>
      </c>
      <c r="F1072" s="77">
        <v>0</v>
      </c>
      <c r="G1072" s="77">
        <v>68329</v>
      </c>
      <c r="H1072" s="77">
        <v>0</v>
      </c>
      <c r="I1072" s="77">
        <v>68329</v>
      </c>
      <c r="J1072" s="77">
        <v>68329</v>
      </c>
      <c r="K1072" s="77">
        <v>0</v>
      </c>
      <c r="L1072" s="77">
        <v>95385</v>
      </c>
      <c r="M1072" s="77">
        <v>75030</v>
      </c>
      <c r="N1072" s="77">
        <v>46500</v>
      </c>
      <c r="O1072" s="77">
        <v>48885</v>
      </c>
      <c r="P1072" s="77">
        <v>62385</v>
      </c>
      <c r="Q1072" s="77">
        <v>13500</v>
      </c>
      <c r="R1072" s="77">
        <v>0</v>
      </c>
      <c r="S1072" s="188">
        <v>26215</v>
      </c>
      <c r="T1072" s="188">
        <v>26215</v>
      </c>
      <c r="U1072" s="77">
        <v>8931</v>
      </c>
      <c r="V1072" s="77">
        <v>6231</v>
      </c>
      <c r="W1072" s="77">
        <v>2947</v>
      </c>
      <c r="X1072" s="77">
        <v>5984</v>
      </c>
      <c r="Y1072" s="77">
        <v>6390</v>
      </c>
      <c r="Z1072" s="77">
        <v>1122</v>
      </c>
      <c r="AA1072" s="77">
        <v>0</v>
      </c>
      <c r="AB1072" s="77">
        <v>0</v>
      </c>
      <c r="AC1072" s="188">
        <v>2236</v>
      </c>
      <c r="AD1072" s="188">
        <v>0</v>
      </c>
      <c r="AE1072" s="77">
        <v>91950</v>
      </c>
      <c r="AF1072" s="77">
        <v>1509</v>
      </c>
      <c r="AG1072" s="27">
        <v>0</v>
      </c>
      <c r="AH1072" s="27">
        <v>0</v>
      </c>
      <c r="AI1072" s="27">
        <v>0</v>
      </c>
      <c r="AJ1072" s="27">
        <v>1509</v>
      </c>
      <c r="AK1072" s="27">
        <v>0</v>
      </c>
      <c r="AL1072" s="27">
        <v>0</v>
      </c>
      <c r="AM1072" s="27">
        <f t="shared" si="16"/>
        <v>1509</v>
      </c>
      <c r="AN1072" s="27">
        <v>0</v>
      </c>
      <c r="AO1072" s="27">
        <v>0</v>
      </c>
      <c r="AP1072" s="27">
        <v>11694</v>
      </c>
      <c r="AQ1072" s="27">
        <v>11694</v>
      </c>
      <c r="AR1072" s="27">
        <v>0</v>
      </c>
      <c r="AS1072" s="190">
        <v>260699</v>
      </c>
      <c r="AT1072" s="190">
        <v>63796</v>
      </c>
      <c r="AU1072" s="190">
        <v>4200</v>
      </c>
    </row>
    <row r="1073" spans="1:47" x14ac:dyDescent="0.2">
      <c r="A1073" s="96" t="s">
        <v>2643</v>
      </c>
      <c r="B1073" t="s">
        <v>2626</v>
      </c>
      <c r="C1073" t="s">
        <v>2644</v>
      </c>
      <c r="D1073" s="78">
        <v>24210</v>
      </c>
      <c r="E1073" s="78">
        <v>0</v>
      </c>
      <c r="F1073" s="82">
        <v>0</v>
      </c>
      <c r="G1073" s="78">
        <v>92898</v>
      </c>
      <c r="H1073" s="78">
        <v>57256</v>
      </c>
      <c r="I1073" s="78">
        <v>35642</v>
      </c>
      <c r="J1073" s="78">
        <v>35642</v>
      </c>
      <c r="K1073" s="78">
        <v>0</v>
      </c>
      <c r="L1073" s="78">
        <v>181000</v>
      </c>
      <c r="M1073" s="78">
        <v>110300</v>
      </c>
      <c r="N1073" s="78">
        <v>160000</v>
      </c>
      <c r="O1073" s="78">
        <v>21000</v>
      </c>
      <c r="P1073" s="78">
        <v>40290</v>
      </c>
      <c r="Q1073" s="78">
        <v>19290</v>
      </c>
      <c r="R1073" s="78">
        <v>0</v>
      </c>
      <c r="S1073" s="78">
        <v>0</v>
      </c>
      <c r="T1073" s="78">
        <v>0</v>
      </c>
      <c r="U1073" s="78">
        <v>18733</v>
      </c>
      <c r="V1073" s="78">
        <v>9190</v>
      </c>
      <c r="W1073" s="78">
        <v>8500</v>
      </c>
      <c r="X1073" s="78">
        <v>10233</v>
      </c>
      <c r="Y1073" s="78">
        <v>11756</v>
      </c>
      <c r="Z1073" s="78">
        <v>1523</v>
      </c>
      <c r="AA1073" s="78">
        <v>0</v>
      </c>
      <c r="AB1073" s="78">
        <v>0</v>
      </c>
      <c r="AC1073" s="78">
        <v>0</v>
      </c>
      <c r="AD1073" s="78">
        <v>0</v>
      </c>
      <c r="AE1073" s="78">
        <v>131220</v>
      </c>
      <c r="AF1073" s="78">
        <v>2709</v>
      </c>
      <c r="AG1073" s="104">
        <v>0</v>
      </c>
      <c r="AH1073" s="104">
        <v>0</v>
      </c>
      <c r="AI1073" s="104">
        <v>0</v>
      </c>
      <c r="AJ1073" s="104">
        <v>2709</v>
      </c>
      <c r="AK1073" s="104">
        <v>1839</v>
      </c>
      <c r="AL1073" s="104">
        <v>2709</v>
      </c>
      <c r="AM1073" s="104">
        <f t="shared" si="16"/>
        <v>0</v>
      </c>
      <c r="AN1073" s="104">
        <v>0</v>
      </c>
      <c r="AO1073" s="104">
        <v>0</v>
      </c>
      <c r="AP1073" s="104">
        <v>16236</v>
      </c>
      <c r="AQ1073" s="104">
        <v>16236</v>
      </c>
      <c r="AR1073" s="104">
        <v>0</v>
      </c>
      <c r="AS1073" s="189">
        <v>401255</v>
      </c>
      <c r="AT1073" s="189">
        <v>153167</v>
      </c>
      <c r="AU1073" s="189">
        <v>153167</v>
      </c>
    </row>
    <row r="1074" spans="1:47" x14ac:dyDescent="0.2">
      <c r="A1074" s="96" t="s">
        <v>2645</v>
      </c>
      <c r="B1074" t="s">
        <v>2626</v>
      </c>
      <c r="C1074" t="s">
        <v>2646</v>
      </c>
      <c r="D1074" s="77">
        <v>24211</v>
      </c>
      <c r="E1074" s="77">
        <v>0</v>
      </c>
      <c r="F1074" s="77">
        <v>0</v>
      </c>
      <c r="G1074" s="77">
        <v>68472</v>
      </c>
      <c r="H1074" s="77">
        <v>28381</v>
      </c>
      <c r="I1074" s="77">
        <v>40091</v>
      </c>
      <c r="J1074" s="77">
        <v>40091</v>
      </c>
      <c r="K1074" s="77">
        <v>0</v>
      </c>
      <c r="L1074" s="77">
        <v>78090</v>
      </c>
      <c r="M1074" s="77">
        <v>56120</v>
      </c>
      <c r="N1074" s="77">
        <v>78090</v>
      </c>
      <c r="O1074" s="77">
        <v>0</v>
      </c>
      <c r="P1074" s="77">
        <v>11720</v>
      </c>
      <c r="Q1074" s="77">
        <v>11720</v>
      </c>
      <c r="R1074" s="77">
        <v>0</v>
      </c>
      <c r="S1074" s="188">
        <v>23540</v>
      </c>
      <c r="T1074" s="188">
        <v>23540</v>
      </c>
      <c r="U1074" s="77">
        <v>7541</v>
      </c>
      <c r="V1074" s="77">
        <v>4625</v>
      </c>
      <c r="W1074" s="77">
        <v>6412</v>
      </c>
      <c r="X1074" s="77">
        <v>1129</v>
      </c>
      <c r="Y1074" s="77">
        <v>2117</v>
      </c>
      <c r="Z1074" s="77">
        <v>988</v>
      </c>
      <c r="AA1074" s="77">
        <v>0</v>
      </c>
      <c r="AB1074" s="188">
        <v>1440</v>
      </c>
      <c r="AC1074" s="188">
        <v>1440</v>
      </c>
      <c r="AD1074" s="188">
        <v>0</v>
      </c>
      <c r="AE1074" s="77">
        <v>67840</v>
      </c>
      <c r="AF1074" s="77">
        <v>1509</v>
      </c>
      <c r="AG1074" s="27">
        <v>0</v>
      </c>
      <c r="AH1074" s="27">
        <v>0</v>
      </c>
      <c r="AI1074" s="27">
        <v>0</v>
      </c>
      <c r="AJ1074" s="27">
        <v>1509</v>
      </c>
      <c r="AK1074" s="27">
        <v>0</v>
      </c>
      <c r="AL1074" s="27">
        <v>0</v>
      </c>
      <c r="AM1074" s="27">
        <f t="shared" si="16"/>
        <v>1509</v>
      </c>
      <c r="AN1074" s="27">
        <v>0</v>
      </c>
      <c r="AO1074" s="27">
        <v>0</v>
      </c>
      <c r="AP1074" s="27">
        <v>11695</v>
      </c>
      <c r="AQ1074" s="27">
        <v>11695</v>
      </c>
      <c r="AR1074" s="27">
        <v>0</v>
      </c>
      <c r="AS1074" s="190">
        <v>264778</v>
      </c>
      <c r="AT1074" s="190">
        <v>60443</v>
      </c>
      <c r="AU1074" s="190">
        <v>60443</v>
      </c>
    </row>
    <row r="1075" spans="1:47" x14ac:dyDescent="0.2">
      <c r="A1075" s="96" t="s">
        <v>2647</v>
      </c>
      <c r="B1075" t="s">
        <v>2626</v>
      </c>
      <c r="C1075" t="s">
        <v>2648</v>
      </c>
      <c r="D1075" s="78">
        <v>24212</v>
      </c>
      <c r="E1075" s="78">
        <v>0</v>
      </c>
      <c r="F1075" s="82">
        <v>0</v>
      </c>
      <c r="G1075" s="78">
        <v>73086</v>
      </c>
      <c r="H1075" s="78">
        <v>73086</v>
      </c>
      <c r="I1075" s="78">
        <v>0</v>
      </c>
      <c r="J1075" s="78">
        <v>0</v>
      </c>
      <c r="K1075" s="78">
        <v>0</v>
      </c>
      <c r="L1075" s="78">
        <v>97435</v>
      </c>
      <c r="M1075" s="78">
        <v>78660</v>
      </c>
      <c r="N1075" s="78">
        <v>97435</v>
      </c>
      <c r="O1075" s="78">
        <v>0</v>
      </c>
      <c r="P1075" s="78">
        <v>16970</v>
      </c>
      <c r="Q1075" s="78">
        <v>16970</v>
      </c>
      <c r="R1075" s="78">
        <v>0</v>
      </c>
      <c r="S1075" s="187">
        <v>20545</v>
      </c>
      <c r="T1075" s="187">
        <v>20545</v>
      </c>
      <c r="U1075" s="78">
        <v>8974</v>
      </c>
      <c r="V1075" s="78">
        <v>6508</v>
      </c>
      <c r="W1075" s="78">
        <v>7428</v>
      </c>
      <c r="X1075" s="78">
        <v>1546</v>
      </c>
      <c r="Y1075" s="78">
        <v>2971</v>
      </c>
      <c r="Z1075" s="78">
        <v>1425</v>
      </c>
      <c r="AA1075" s="78">
        <v>0</v>
      </c>
      <c r="AB1075" s="78">
        <v>0</v>
      </c>
      <c r="AC1075" s="187">
        <v>1488</v>
      </c>
      <c r="AD1075" s="187">
        <v>0</v>
      </c>
      <c r="AE1075" s="78">
        <v>95630</v>
      </c>
      <c r="AF1075" s="78">
        <v>1509</v>
      </c>
      <c r="AG1075" s="104">
        <v>0</v>
      </c>
      <c r="AH1075" s="104">
        <v>0</v>
      </c>
      <c r="AI1075" s="104">
        <v>0</v>
      </c>
      <c r="AJ1075" s="104">
        <v>1509</v>
      </c>
      <c r="AK1075" s="104">
        <v>0</v>
      </c>
      <c r="AL1075" s="104">
        <v>0</v>
      </c>
      <c r="AM1075" s="104">
        <f t="shared" si="16"/>
        <v>1509</v>
      </c>
      <c r="AN1075" s="104">
        <v>0</v>
      </c>
      <c r="AO1075" s="104">
        <v>0</v>
      </c>
      <c r="AP1075" s="104">
        <v>12502</v>
      </c>
      <c r="AQ1075" s="104">
        <v>0</v>
      </c>
      <c r="AR1075" s="189">
        <v>12502</v>
      </c>
      <c r="AS1075" s="189">
        <v>280147</v>
      </c>
      <c r="AT1075" s="189">
        <v>65808</v>
      </c>
      <c r="AU1075" s="189">
        <v>65808</v>
      </c>
    </row>
    <row r="1076" spans="1:47" x14ac:dyDescent="0.2">
      <c r="A1076" s="96" t="s">
        <v>2649</v>
      </c>
      <c r="B1076" t="s">
        <v>2626</v>
      </c>
      <c r="C1076" t="s">
        <v>2650</v>
      </c>
      <c r="D1076" s="77">
        <v>24214</v>
      </c>
      <c r="E1076" s="77">
        <v>0</v>
      </c>
      <c r="F1076" s="77">
        <v>0</v>
      </c>
      <c r="G1076" s="77">
        <v>91823</v>
      </c>
      <c r="H1076" s="77">
        <v>539</v>
      </c>
      <c r="I1076" s="77">
        <v>91284</v>
      </c>
      <c r="J1076" s="77">
        <v>91284</v>
      </c>
      <c r="K1076" s="77">
        <v>0</v>
      </c>
      <c r="L1076" s="77">
        <v>139175</v>
      </c>
      <c r="M1076" s="77">
        <v>73430</v>
      </c>
      <c r="N1076" s="77">
        <v>85000</v>
      </c>
      <c r="O1076" s="77">
        <v>54175</v>
      </c>
      <c r="P1076" s="77">
        <v>68085</v>
      </c>
      <c r="Q1076" s="77">
        <v>13910</v>
      </c>
      <c r="R1076" s="77">
        <v>0</v>
      </c>
      <c r="S1076" s="188">
        <v>44255</v>
      </c>
      <c r="T1076" s="188">
        <v>44255</v>
      </c>
      <c r="U1076" s="77">
        <v>14948</v>
      </c>
      <c r="V1076" s="77">
        <v>6041</v>
      </c>
      <c r="W1076" s="77">
        <v>7500</v>
      </c>
      <c r="X1076" s="77">
        <v>7448</v>
      </c>
      <c r="Y1076" s="77">
        <v>319</v>
      </c>
      <c r="Z1076" s="77">
        <v>1182</v>
      </c>
      <c r="AA1076" s="77">
        <v>0</v>
      </c>
      <c r="AB1076" s="188">
        <v>8473</v>
      </c>
      <c r="AC1076" s="188">
        <v>2010</v>
      </c>
      <c r="AD1076" s="188">
        <v>0</v>
      </c>
      <c r="AE1076" s="77">
        <v>88450</v>
      </c>
      <c r="AF1076" s="77">
        <v>2469</v>
      </c>
      <c r="AG1076" s="27">
        <v>0</v>
      </c>
      <c r="AH1076" s="27">
        <v>0</v>
      </c>
      <c r="AI1076" s="27">
        <v>0</v>
      </c>
      <c r="AJ1076" s="27">
        <v>2469</v>
      </c>
      <c r="AK1076" s="27">
        <v>0</v>
      </c>
      <c r="AL1076" s="27">
        <v>0</v>
      </c>
      <c r="AM1076" s="27">
        <f t="shared" si="16"/>
        <v>2469</v>
      </c>
      <c r="AN1076" s="27">
        <v>0</v>
      </c>
      <c r="AO1076" s="27">
        <v>0</v>
      </c>
      <c r="AP1076" s="27">
        <v>15954</v>
      </c>
      <c r="AQ1076" s="27">
        <v>15954</v>
      </c>
      <c r="AR1076" s="27">
        <v>0</v>
      </c>
      <c r="AS1076" s="190">
        <v>382938</v>
      </c>
      <c r="AT1076" s="190">
        <v>129890</v>
      </c>
      <c r="AU1076" s="190">
        <v>129890</v>
      </c>
    </row>
    <row r="1077" spans="1:47" x14ac:dyDescent="0.2">
      <c r="A1077" s="96" t="s">
        <v>2651</v>
      </c>
      <c r="B1077" t="s">
        <v>2626</v>
      </c>
      <c r="C1077" t="s">
        <v>2652</v>
      </c>
      <c r="D1077" s="78">
        <v>24215</v>
      </c>
      <c r="E1077" s="78">
        <v>0</v>
      </c>
      <c r="F1077" s="82">
        <v>0</v>
      </c>
      <c r="G1077" s="78">
        <v>153430</v>
      </c>
      <c r="H1077" s="78">
        <v>0</v>
      </c>
      <c r="I1077" s="78">
        <v>153430</v>
      </c>
      <c r="J1077" s="78">
        <v>153430</v>
      </c>
      <c r="K1077" s="78">
        <v>0</v>
      </c>
      <c r="L1077" s="78">
        <v>233300</v>
      </c>
      <c r="M1077" s="78">
        <v>174300</v>
      </c>
      <c r="N1077" s="78">
        <v>233300</v>
      </c>
      <c r="O1077" s="78">
        <v>0</v>
      </c>
      <c r="P1077" s="78">
        <v>37090</v>
      </c>
      <c r="Q1077" s="78">
        <v>37090</v>
      </c>
      <c r="R1077" s="78">
        <v>0</v>
      </c>
      <c r="S1077" s="187">
        <v>63800</v>
      </c>
      <c r="T1077" s="187">
        <v>63800</v>
      </c>
      <c r="U1077" s="78">
        <v>22302</v>
      </c>
      <c r="V1077" s="78">
        <v>14445</v>
      </c>
      <c r="W1077" s="78">
        <v>14431</v>
      </c>
      <c r="X1077" s="78">
        <v>7871</v>
      </c>
      <c r="Y1077" s="78">
        <v>10952</v>
      </c>
      <c r="Z1077" s="78">
        <v>3081</v>
      </c>
      <c r="AA1077" s="78">
        <v>0</v>
      </c>
      <c r="AB1077" s="187">
        <v>4100</v>
      </c>
      <c r="AC1077" s="187">
        <v>4100</v>
      </c>
      <c r="AD1077" s="187">
        <v>0</v>
      </c>
      <c r="AE1077" s="78">
        <v>211270</v>
      </c>
      <c r="AF1077" s="78">
        <v>2709</v>
      </c>
      <c r="AG1077" s="104">
        <v>0</v>
      </c>
      <c r="AH1077" s="104">
        <v>0</v>
      </c>
      <c r="AI1077" s="104">
        <v>0</v>
      </c>
      <c r="AJ1077" s="104">
        <v>2709</v>
      </c>
      <c r="AK1077" s="104">
        <v>0</v>
      </c>
      <c r="AL1077" s="104">
        <v>0</v>
      </c>
      <c r="AM1077" s="104">
        <f t="shared" si="16"/>
        <v>2709</v>
      </c>
      <c r="AN1077" s="104">
        <v>0</v>
      </c>
      <c r="AO1077" s="104">
        <v>0</v>
      </c>
      <c r="AP1077" s="104">
        <v>26351</v>
      </c>
      <c r="AQ1077" s="104">
        <v>0</v>
      </c>
      <c r="AR1077" s="189">
        <v>26351</v>
      </c>
      <c r="AS1077" s="189">
        <v>609634</v>
      </c>
      <c r="AT1077" s="189">
        <v>170927</v>
      </c>
      <c r="AU1077" s="189">
        <v>0</v>
      </c>
    </row>
    <row r="1078" spans="1:47" x14ac:dyDescent="0.2">
      <c r="A1078" s="96" t="s">
        <v>2653</v>
      </c>
      <c r="B1078" t="s">
        <v>2626</v>
      </c>
      <c r="C1078" t="s">
        <v>2654</v>
      </c>
      <c r="D1078" s="77">
        <v>24216</v>
      </c>
      <c r="E1078" s="77">
        <v>0</v>
      </c>
      <c r="F1078" s="77">
        <v>0</v>
      </c>
      <c r="G1078" s="77">
        <v>215707</v>
      </c>
      <c r="H1078" s="77">
        <v>215707</v>
      </c>
      <c r="I1078" s="77">
        <v>0</v>
      </c>
      <c r="J1078" s="77">
        <v>0</v>
      </c>
      <c r="K1078" s="77">
        <v>0</v>
      </c>
      <c r="L1078" s="77">
        <v>359430</v>
      </c>
      <c r="M1078" s="77">
        <v>236520</v>
      </c>
      <c r="N1078" s="77">
        <v>298000</v>
      </c>
      <c r="O1078" s="77">
        <v>61430</v>
      </c>
      <c r="P1078" s="77">
        <v>97690</v>
      </c>
      <c r="Q1078" s="77">
        <v>36260</v>
      </c>
      <c r="R1078" s="77">
        <v>0</v>
      </c>
      <c r="S1078" s="188">
        <v>137390</v>
      </c>
      <c r="T1078" s="188">
        <v>137390</v>
      </c>
      <c r="U1078" s="77">
        <v>36047</v>
      </c>
      <c r="V1078" s="77">
        <v>19508</v>
      </c>
      <c r="W1078" s="77">
        <v>11466</v>
      </c>
      <c r="X1078" s="77">
        <v>24581</v>
      </c>
      <c r="Y1078" s="77">
        <v>16343</v>
      </c>
      <c r="Z1078" s="77">
        <v>3022</v>
      </c>
      <c r="AA1078" s="77">
        <v>0</v>
      </c>
      <c r="AB1078" s="188">
        <v>1050</v>
      </c>
      <c r="AC1078" s="188">
        <v>11111</v>
      </c>
      <c r="AD1078" s="188">
        <v>0</v>
      </c>
      <c r="AE1078" s="77">
        <v>272660</v>
      </c>
      <c r="AF1078" s="77">
        <v>3669</v>
      </c>
      <c r="AG1078" s="27">
        <v>0</v>
      </c>
      <c r="AH1078" s="27">
        <v>0</v>
      </c>
      <c r="AI1078" s="27">
        <v>0</v>
      </c>
      <c r="AJ1078" s="27">
        <v>3669</v>
      </c>
      <c r="AK1078" s="27">
        <v>0</v>
      </c>
      <c r="AL1078" s="27">
        <v>0</v>
      </c>
      <c r="AM1078" s="27">
        <f t="shared" si="16"/>
        <v>3669</v>
      </c>
      <c r="AN1078" s="27">
        <v>0</v>
      </c>
      <c r="AO1078" s="27">
        <v>0</v>
      </c>
      <c r="AP1078" s="27">
        <v>37321</v>
      </c>
      <c r="AQ1078" s="27">
        <v>0</v>
      </c>
      <c r="AR1078" s="190">
        <v>37321</v>
      </c>
      <c r="AS1078" s="190">
        <v>876065</v>
      </c>
      <c r="AT1078" s="190">
        <v>293783</v>
      </c>
      <c r="AU1078" s="190">
        <v>293783</v>
      </c>
    </row>
    <row r="1079" spans="1:47" x14ac:dyDescent="0.2">
      <c r="A1079" s="96" t="s">
        <v>2655</v>
      </c>
      <c r="B1079" t="s">
        <v>2626</v>
      </c>
      <c r="C1079" t="s">
        <v>2656</v>
      </c>
      <c r="D1079" s="78">
        <v>24303</v>
      </c>
      <c r="E1079" s="78">
        <v>0</v>
      </c>
      <c r="F1079" s="82">
        <v>0</v>
      </c>
      <c r="G1079" s="78">
        <v>22293</v>
      </c>
      <c r="H1079" s="78">
        <v>0</v>
      </c>
      <c r="I1079" s="78">
        <v>22293</v>
      </c>
      <c r="J1079" s="78">
        <v>22293</v>
      </c>
      <c r="K1079" s="78">
        <v>0</v>
      </c>
      <c r="L1079" s="78">
        <v>21595</v>
      </c>
      <c r="M1079" s="78">
        <v>13010</v>
      </c>
      <c r="N1079" s="78">
        <v>16400</v>
      </c>
      <c r="O1079" s="78">
        <v>5195</v>
      </c>
      <c r="P1079" s="78">
        <v>6085</v>
      </c>
      <c r="Q1079" s="78">
        <v>890</v>
      </c>
      <c r="R1079" s="78">
        <v>0</v>
      </c>
      <c r="S1079" s="187">
        <v>8225</v>
      </c>
      <c r="T1079" s="187">
        <v>8225</v>
      </c>
      <c r="U1079" s="78">
        <v>2214</v>
      </c>
      <c r="V1079" s="78">
        <v>1056</v>
      </c>
      <c r="W1079" s="78">
        <v>2214</v>
      </c>
      <c r="X1079" s="78">
        <v>0</v>
      </c>
      <c r="Y1079" s="78">
        <v>62</v>
      </c>
      <c r="Z1079" s="78">
        <v>62</v>
      </c>
      <c r="AA1079" s="78">
        <v>0</v>
      </c>
      <c r="AB1079" s="78">
        <v>659</v>
      </c>
      <c r="AC1079" s="78">
        <v>659</v>
      </c>
      <c r="AD1079" s="78">
        <v>0</v>
      </c>
      <c r="AE1079" s="78">
        <v>13990</v>
      </c>
      <c r="AF1079" s="78">
        <v>1029</v>
      </c>
      <c r="AG1079" s="104">
        <v>0</v>
      </c>
      <c r="AH1079" s="104">
        <v>0</v>
      </c>
      <c r="AI1079" s="104">
        <v>0</v>
      </c>
      <c r="AJ1079" s="104">
        <v>1029</v>
      </c>
      <c r="AK1079" s="104">
        <v>0</v>
      </c>
      <c r="AL1079" s="104">
        <v>0</v>
      </c>
      <c r="AM1079" s="104">
        <f t="shared" si="16"/>
        <v>1029</v>
      </c>
      <c r="AN1079" s="104">
        <v>0</v>
      </c>
      <c r="AO1079" s="104">
        <v>0</v>
      </c>
      <c r="AP1079" s="104">
        <v>3783</v>
      </c>
      <c r="AQ1079" s="104">
        <v>0</v>
      </c>
      <c r="AR1079" s="189">
        <v>3783</v>
      </c>
      <c r="AS1079" s="189">
        <v>81613</v>
      </c>
      <c r="AT1079" s="189">
        <v>18016</v>
      </c>
      <c r="AU1079" s="189">
        <v>0</v>
      </c>
    </row>
    <row r="1080" spans="1:47" x14ac:dyDescent="0.2">
      <c r="A1080" s="96" t="s">
        <v>2657</v>
      </c>
      <c r="B1080" t="s">
        <v>2626</v>
      </c>
      <c r="C1080" t="s">
        <v>2658</v>
      </c>
      <c r="D1080" s="77">
        <v>24324</v>
      </c>
      <c r="E1080" s="77">
        <v>0</v>
      </c>
      <c r="F1080" s="77">
        <v>0</v>
      </c>
      <c r="G1080" s="77">
        <v>60699</v>
      </c>
      <c r="H1080" s="77">
        <v>25713</v>
      </c>
      <c r="I1080" s="77">
        <v>34986</v>
      </c>
      <c r="J1080" s="77">
        <v>34986</v>
      </c>
      <c r="K1080" s="77">
        <v>0</v>
      </c>
      <c r="L1080" s="77">
        <v>75490</v>
      </c>
      <c r="M1080" s="77">
        <v>39210</v>
      </c>
      <c r="N1080" s="77">
        <v>75490</v>
      </c>
      <c r="O1080" s="77">
        <v>0</v>
      </c>
      <c r="P1080" s="77">
        <v>7460</v>
      </c>
      <c r="Q1080" s="77">
        <v>7460</v>
      </c>
      <c r="R1080" s="77">
        <v>0</v>
      </c>
      <c r="S1080" s="188">
        <v>60120</v>
      </c>
      <c r="T1080" s="188">
        <v>60120</v>
      </c>
      <c r="U1080" s="77">
        <v>8116</v>
      </c>
      <c r="V1080" s="77">
        <v>3223</v>
      </c>
      <c r="W1080" s="77">
        <v>8116</v>
      </c>
      <c r="X1080" s="77">
        <v>0</v>
      </c>
      <c r="Y1080" s="77">
        <v>618</v>
      </c>
      <c r="Z1080" s="77">
        <v>618</v>
      </c>
      <c r="AA1080" s="77">
        <v>0</v>
      </c>
      <c r="AB1080" s="188">
        <v>4940</v>
      </c>
      <c r="AC1080" s="188">
        <v>4940</v>
      </c>
      <c r="AD1080" s="188">
        <v>0</v>
      </c>
      <c r="AE1080" s="77">
        <v>46730</v>
      </c>
      <c r="AF1080" s="77">
        <v>1509</v>
      </c>
      <c r="AG1080" s="27">
        <v>0</v>
      </c>
      <c r="AH1080" s="27">
        <v>0</v>
      </c>
      <c r="AI1080" s="27">
        <v>0</v>
      </c>
      <c r="AJ1080" s="27">
        <v>1509</v>
      </c>
      <c r="AK1080" s="27">
        <v>0</v>
      </c>
      <c r="AL1080" s="27">
        <v>0</v>
      </c>
      <c r="AM1080" s="27">
        <f t="shared" si="16"/>
        <v>1509</v>
      </c>
      <c r="AN1080" s="27">
        <v>0</v>
      </c>
      <c r="AO1080" s="27">
        <v>0</v>
      </c>
      <c r="AP1080" s="27">
        <v>10514</v>
      </c>
      <c r="AQ1080" s="27">
        <v>10514</v>
      </c>
      <c r="AR1080" s="27">
        <v>0</v>
      </c>
      <c r="AS1080" s="190">
        <v>258043</v>
      </c>
      <c r="AT1080" s="190">
        <v>96509</v>
      </c>
      <c r="AU1080" s="190">
        <v>31652</v>
      </c>
    </row>
    <row r="1081" spans="1:47" x14ac:dyDescent="0.2">
      <c r="A1081" s="96" t="s">
        <v>2659</v>
      </c>
      <c r="B1081" t="s">
        <v>2626</v>
      </c>
      <c r="C1081" t="s">
        <v>2660</v>
      </c>
      <c r="D1081" s="78">
        <v>24341</v>
      </c>
      <c r="E1081" s="78">
        <v>0</v>
      </c>
      <c r="F1081" s="82">
        <v>0</v>
      </c>
      <c r="G1081" s="78">
        <v>86652</v>
      </c>
      <c r="H1081" s="78">
        <v>86652</v>
      </c>
      <c r="I1081" s="78">
        <v>0</v>
      </c>
      <c r="J1081" s="78">
        <v>0</v>
      </c>
      <c r="K1081" s="78">
        <v>0</v>
      </c>
      <c r="L1081" s="78">
        <v>140895</v>
      </c>
      <c r="M1081" s="78">
        <v>82390</v>
      </c>
      <c r="N1081" s="78">
        <v>105100</v>
      </c>
      <c r="O1081" s="78">
        <v>35795</v>
      </c>
      <c r="P1081" s="78">
        <v>63225</v>
      </c>
      <c r="Q1081" s="78">
        <v>27430</v>
      </c>
      <c r="R1081" s="78">
        <v>0</v>
      </c>
      <c r="S1081" s="187">
        <v>27745</v>
      </c>
      <c r="T1081" s="187">
        <v>27745</v>
      </c>
      <c r="U1081" s="78">
        <v>14705</v>
      </c>
      <c r="V1081" s="78">
        <v>6791</v>
      </c>
      <c r="W1081" s="78">
        <v>8088</v>
      </c>
      <c r="X1081" s="78">
        <v>6617</v>
      </c>
      <c r="Y1081" s="78">
        <v>8899</v>
      </c>
      <c r="Z1081" s="78">
        <v>2282</v>
      </c>
      <c r="AA1081" s="78">
        <v>0</v>
      </c>
      <c r="AB1081" s="78">
        <v>769</v>
      </c>
      <c r="AC1081" s="78">
        <v>835</v>
      </c>
      <c r="AD1081" s="78">
        <v>0</v>
      </c>
      <c r="AE1081" s="78">
        <v>111170</v>
      </c>
      <c r="AF1081" s="78">
        <v>1989</v>
      </c>
      <c r="AG1081" s="104">
        <v>0</v>
      </c>
      <c r="AH1081" s="104">
        <v>0</v>
      </c>
      <c r="AI1081" s="104">
        <v>0</v>
      </c>
      <c r="AJ1081" s="104">
        <v>1989</v>
      </c>
      <c r="AK1081" s="104">
        <v>0</v>
      </c>
      <c r="AL1081" s="104">
        <v>0</v>
      </c>
      <c r="AM1081" s="104">
        <f t="shared" si="16"/>
        <v>1989</v>
      </c>
      <c r="AN1081" s="104">
        <v>0</v>
      </c>
      <c r="AO1081" s="104">
        <v>0</v>
      </c>
      <c r="AP1081" s="104">
        <v>15032</v>
      </c>
      <c r="AQ1081" s="104">
        <v>15032</v>
      </c>
      <c r="AR1081" s="104">
        <v>0</v>
      </c>
      <c r="AS1081" s="189">
        <v>368734</v>
      </c>
      <c r="AT1081" s="189">
        <v>140430</v>
      </c>
      <c r="AU1081" s="189">
        <v>0</v>
      </c>
    </row>
    <row r="1082" spans="1:47" x14ac:dyDescent="0.2">
      <c r="A1082" s="96" t="s">
        <v>2661</v>
      </c>
      <c r="B1082" t="s">
        <v>2626</v>
      </c>
      <c r="C1082" t="s">
        <v>1188</v>
      </c>
      <c r="D1082" s="77">
        <v>24343</v>
      </c>
      <c r="E1082" s="77">
        <v>0</v>
      </c>
      <c r="F1082" s="77">
        <v>0</v>
      </c>
      <c r="G1082" s="77">
        <v>25922</v>
      </c>
      <c r="H1082" s="77">
        <v>25922</v>
      </c>
      <c r="I1082" s="77">
        <v>0</v>
      </c>
      <c r="J1082" s="77">
        <v>0</v>
      </c>
      <c r="K1082" s="77">
        <v>0</v>
      </c>
      <c r="L1082" s="77">
        <v>30280</v>
      </c>
      <c r="M1082" s="77">
        <v>14760</v>
      </c>
      <c r="N1082" s="77">
        <v>20270</v>
      </c>
      <c r="O1082" s="77">
        <v>10010</v>
      </c>
      <c r="P1082" s="77">
        <v>13270</v>
      </c>
      <c r="Q1082" s="77">
        <v>3260</v>
      </c>
      <c r="R1082" s="77">
        <v>0</v>
      </c>
      <c r="S1082" s="188">
        <v>6440</v>
      </c>
      <c r="T1082" s="188">
        <v>6440</v>
      </c>
      <c r="U1082" s="77">
        <v>3309</v>
      </c>
      <c r="V1082" s="77">
        <v>1215</v>
      </c>
      <c r="W1082" s="77">
        <v>3309</v>
      </c>
      <c r="X1082" s="77">
        <v>0</v>
      </c>
      <c r="Y1082" s="77">
        <v>285</v>
      </c>
      <c r="Z1082" s="77">
        <v>285</v>
      </c>
      <c r="AA1082" s="77">
        <v>0</v>
      </c>
      <c r="AB1082" s="77">
        <v>263</v>
      </c>
      <c r="AC1082" s="77">
        <v>263</v>
      </c>
      <c r="AD1082" s="77">
        <v>0</v>
      </c>
      <c r="AE1082" s="77">
        <v>18080</v>
      </c>
      <c r="AF1082" s="77">
        <v>1029</v>
      </c>
      <c r="AG1082" s="27">
        <v>0</v>
      </c>
      <c r="AH1082" s="27">
        <v>0</v>
      </c>
      <c r="AI1082" s="27">
        <v>0</v>
      </c>
      <c r="AJ1082" s="27">
        <v>1029</v>
      </c>
      <c r="AK1082" s="27">
        <v>1029</v>
      </c>
      <c r="AL1082" s="27">
        <v>1029</v>
      </c>
      <c r="AM1082" s="27">
        <f t="shared" si="16"/>
        <v>0</v>
      </c>
      <c r="AN1082" s="27">
        <v>0</v>
      </c>
      <c r="AO1082" s="27">
        <v>0</v>
      </c>
      <c r="AP1082" s="27">
        <v>4506</v>
      </c>
      <c r="AQ1082" s="27">
        <v>1933</v>
      </c>
      <c r="AR1082" s="190">
        <v>2573</v>
      </c>
      <c r="AS1082" s="190">
        <v>107641</v>
      </c>
      <c r="AT1082" s="190">
        <v>34396</v>
      </c>
      <c r="AU1082" s="190">
        <v>34396</v>
      </c>
    </row>
    <row r="1083" spans="1:47" x14ac:dyDescent="0.2">
      <c r="A1083" s="96" t="s">
        <v>2662</v>
      </c>
      <c r="B1083" t="s">
        <v>2626</v>
      </c>
      <c r="C1083" t="s">
        <v>2663</v>
      </c>
      <c r="D1083" s="78">
        <v>24344</v>
      </c>
      <c r="E1083" s="78">
        <v>0</v>
      </c>
      <c r="F1083" s="82">
        <v>0</v>
      </c>
      <c r="G1083" s="78">
        <v>17723</v>
      </c>
      <c r="H1083" s="78">
        <v>17723</v>
      </c>
      <c r="I1083" s="78">
        <v>0</v>
      </c>
      <c r="J1083" s="78">
        <v>0</v>
      </c>
      <c r="K1083" s="78">
        <v>0</v>
      </c>
      <c r="L1083" s="78">
        <v>51770</v>
      </c>
      <c r="M1083" s="78">
        <v>28250</v>
      </c>
      <c r="N1083" s="78">
        <v>42500</v>
      </c>
      <c r="O1083" s="78">
        <v>9270</v>
      </c>
      <c r="P1083" s="78">
        <v>15210</v>
      </c>
      <c r="Q1083" s="78">
        <v>5940</v>
      </c>
      <c r="R1083" s="78">
        <v>0</v>
      </c>
      <c r="S1083" s="187">
        <v>19040</v>
      </c>
      <c r="T1083" s="187">
        <v>19040</v>
      </c>
      <c r="U1083" s="78">
        <v>5533</v>
      </c>
      <c r="V1083" s="78">
        <v>2323</v>
      </c>
      <c r="W1083" s="78">
        <v>3500</v>
      </c>
      <c r="X1083" s="78">
        <v>2033</v>
      </c>
      <c r="Y1083" s="78">
        <v>2516</v>
      </c>
      <c r="Z1083" s="78">
        <v>483</v>
      </c>
      <c r="AA1083" s="78">
        <v>0</v>
      </c>
      <c r="AB1083" s="187">
        <v>1074</v>
      </c>
      <c r="AC1083" s="187">
        <v>1074</v>
      </c>
      <c r="AD1083" s="187">
        <v>0</v>
      </c>
      <c r="AE1083" s="78">
        <v>34190</v>
      </c>
      <c r="AF1083" s="78">
        <v>1269</v>
      </c>
      <c r="AG1083" s="104">
        <v>0</v>
      </c>
      <c r="AH1083" s="104">
        <v>0</v>
      </c>
      <c r="AI1083" s="104">
        <v>0</v>
      </c>
      <c r="AJ1083" s="104">
        <v>1269</v>
      </c>
      <c r="AK1083" s="104">
        <v>0</v>
      </c>
      <c r="AL1083" s="104">
        <v>0</v>
      </c>
      <c r="AM1083" s="104">
        <f t="shared" si="16"/>
        <v>1269</v>
      </c>
      <c r="AN1083" s="104">
        <v>0</v>
      </c>
      <c r="AO1083" s="104">
        <v>0</v>
      </c>
      <c r="AP1083" s="104">
        <v>3112</v>
      </c>
      <c r="AQ1083" s="104">
        <v>0</v>
      </c>
      <c r="AR1083" s="189">
        <v>3112</v>
      </c>
      <c r="AS1083" s="189">
        <v>82509</v>
      </c>
      <c r="AT1083" s="189">
        <v>35544</v>
      </c>
      <c r="AU1083" s="189">
        <v>2372</v>
      </c>
    </row>
    <row r="1084" spans="1:47" x14ac:dyDescent="0.2">
      <c r="A1084" s="96" t="s">
        <v>2664</v>
      </c>
      <c r="B1084" t="s">
        <v>2626</v>
      </c>
      <c r="C1084" t="s">
        <v>2665</v>
      </c>
      <c r="D1084" s="77">
        <v>24441</v>
      </c>
      <c r="E1084" s="77">
        <v>0</v>
      </c>
      <c r="F1084" s="77">
        <v>0</v>
      </c>
      <c r="G1084" s="77">
        <v>48744</v>
      </c>
      <c r="H1084" s="77">
        <v>0</v>
      </c>
      <c r="I1084" s="77">
        <v>48744</v>
      </c>
      <c r="J1084" s="77">
        <v>48744</v>
      </c>
      <c r="K1084" s="77">
        <v>0</v>
      </c>
      <c r="L1084" s="77">
        <v>53200</v>
      </c>
      <c r="M1084" s="77">
        <v>34960</v>
      </c>
      <c r="N1084" s="77">
        <v>52000</v>
      </c>
      <c r="O1084" s="77">
        <v>1200</v>
      </c>
      <c r="P1084" s="77">
        <v>5210</v>
      </c>
      <c r="Q1084" s="77">
        <v>4010</v>
      </c>
      <c r="R1084" s="77">
        <v>0</v>
      </c>
      <c r="S1084" s="188">
        <v>5880</v>
      </c>
      <c r="T1084" s="188">
        <v>5880</v>
      </c>
      <c r="U1084" s="77">
        <v>5309</v>
      </c>
      <c r="V1084" s="77">
        <v>2873</v>
      </c>
      <c r="W1084" s="77">
        <v>2941</v>
      </c>
      <c r="X1084" s="77">
        <v>2368</v>
      </c>
      <c r="Y1084" s="77">
        <v>2633</v>
      </c>
      <c r="Z1084" s="77">
        <v>335</v>
      </c>
      <c r="AA1084" s="77">
        <v>0</v>
      </c>
      <c r="AB1084" s="77">
        <v>0</v>
      </c>
      <c r="AC1084" s="77">
        <v>8</v>
      </c>
      <c r="AD1084" s="77">
        <v>0</v>
      </c>
      <c r="AE1084" s="77">
        <v>39560</v>
      </c>
      <c r="AF1084" s="77">
        <v>1269</v>
      </c>
      <c r="AG1084" s="27">
        <v>0</v>
      </c>
      <c r="AH1084" s="27">
        <v>0</v>
      </c>
      <c r="AI1084" s="27">
        <v>0</v>
      </c>
      <c r="AJ1084" s="27">
        <v>1269</v>
      </c>
      <c r="AK1084" s="27">
        <v>0</v>
      </c>
      <c r="AL1084" s="27">
        <v>0</v>
      </c>
      <c r="AM1084" s="27">
        <f t="shared" si="16"/>
        <v>1269</v>
      </c>
      <c r="AN1084" s="27">
        <v>0</v>
      </c>
      <c r="AO1084" s="27">
        <v>0</v>
      </c>
      <c r="AP1084" s="27">
        <v>8344</v>
      </c>
      <c r="AQ1084" s="27">
        <v>8344</v>
      </c>
      <c r="AR1084" s="27">
        <v>0</v>
      </c>
      <c r="AS1084" s="190">
        <v>191436</v>
      </c>
      <c r="AT1084" s="190">
        <v>48634</v>
      </c>
      <c r="AU1084" s="190">
        <v>0</v>
      </c>
    </row>
    <row r="1085" spans="1:47" x14ac:dyDescent="0.2">
      <c r="A1085" s="96" t="s">
        <v>2666</v>
      </c>
      <c r="B1085" t="s">
        <v>2626</v>
      </c>
      <c r="C1085" t="s">
        <v>1547</v>
      </c>
      <c r="D1085" s="78">
        <v>24442</v>
      </c>
      <c r="E1085" s="78">
        <v>0</v>
      </c>
      <c r="F1085" s="82">
        <v>0</v>
      </c>
      <c r="G1085" s="78">
        <v>64262</v>
      </c>
      <c r="H1085" s="78">
        <v>4600</v>
      </c>
      <c r="I1085" s="78">
        <v>59662</v>
      </c>
      <c r="J1085" s="78">
        <v>59662</v>
      </c>
      <c r="K1085" s="78">
        <v>0</v>
      </c>
      <c r="L1085" s="78">
        <v>82295</v>
      </c>
      <c r="M1085" s="78">
        <v>51170</v>
      </c>
      <c r="N1085" s="78">
        <v>73700</v>
      </c>
      <c r="O1085" s="78">
        <v>8595</v>
      </c>
      <c r="P1085" s="78">
        <v>18555</v>
      </c>
      <c r="Q1085" s="78">
        <v>9960</v>
      </c>
      <c r="R1085" s="78">
        <v>0</v>
      </c>
      <c r="S1085" s="187">
        <v>38615</v>
      </c>
      <c r="T1085" s="187">
        <v>38615</v>
      </c>
      <c r="U1085" s="78">
        <v>8396</v>
      </c>
      <c r="V1085" s="78">
        <v>4208</v>
      </c>
      <c r="W1085" s="78">
        <v>4500</v>
      </c>
      <c r="X1085" s="78">
        <v>3896</v>
      </c>
      <c r="Y1085" s="78">
        <v>4724</v>
      </c>
      <c r="Z1085" s="78">
        <v>828</v>
      </c>
      <c r="AA1085" s="78">
        <v>0</v>
      </c>
      <c r="AB1085" s="78">
        <v>0</v>
      </c>
      <c r="AC1085" s="187">
        <v>2705</v>
      </c>
      <c r="AD1085" s="187">
        <v>0</v>
      </c>
      <c r="AE1085" s="78">
        <v>62780</v>
      </c>
      <c r="AF1085" s="78">
        <v>810</v>
      </c>
      <c r="AG1085" s="104">
        <v>0</v>
      </c>
      <c r="AH1085" s="104">
        <v>0</v>
      </c>
      <c r="AI1085" s="104">
        <v>0</v>
      </c>
      <c r="AJ1085" s="104">
        <v>810</v>
      </c>
      <c r="AK1085" s="104">
        <v>0</v>
      </c>
      <c r="AL1085" s="104">
        <v>0</v>
      </c>
      <c r="AM1085" s="104">
        <f t="shared" si="16"/>
        <v>810</v>
      </c>
      <c r="AN1085" s="104">
        <v>0</v>
      </c>
      <c r="AO1085" s="104">
        <v>0</v>
      </c>
      <c r="AP1085" s="104">
        <v>11112</v>
      </c>
      <c r="AQ1085" s="104">
        <v>0</v>
      </c>
      <c r="AR1085" s="189">
        <v>11112</v>
      </c>
      <c r="AS1085" s="189">
        <v>266702</v>
      </c>
      <c r="AT1085" s="189">
        <v>86475</v>
      </c>
      <c r="AU1085" s="189">
        <v>86475</v>
      </c>
    </row>
    <row r="1086" spans="1:47" x14ac:dyDescent="0.2">
      <c r="A1086" s="96" t="s">
        <v>2667</v>
      </c>
      <c r="B1086" t="s">
        <v>2626</v>
      </c>
      <c r="C1086" t="s">
        <v>2668</v>
      </c>
      <c r="D1086" s="77">
        <v>24443</v>
      </c>
      <c r="E1086" s="77">
        <v>0</v>
      </c>
      <c r="F1086" s="77">
        <v>0</v>
      </c>
      <c r="G1086" s="77">
        <v>44733</v>
      </c>
      <c r="H1086" s="77">
        <v>44733</v>
      </c>
      <c r="I1086" s="77">
        <v>0</v>
      </c>
      <c r="J1086" s="77">
        <v>0</v>
      </c>
      <c r="K1086" s="77">
        <v>0</v>
      </c>
      <c r="L1086" s="77">
        <v>41930</v>
      </c>
      <c r="M1086" s="77">
        <v>31150</v>
      </c>
      <c r="N1086" s="77">
        <v>41700</v>
      </c>
      <c r="O1086" s="77">
        <v>230</v>
      </c>
      <c r="P1086" s="77">
        <v>3660</v>
      </c>
      <c r="Q1086" s="77">
        <v>3430</v>
      </c>
      <c r="R1086" s="77">
        <v>0</v>
      </c>
      <c r="S1086" s="188">
        <v>15720</v>
      </c>
      <c r="T1086" s="188">
        <v>15720</v>
      </c>
      <c r="U1086" s="77">
        <v>4011</v>
      </c>
      <c r="V1086" s="77">
        <v>2583</v>
      </c>
      <c r="W1086" s="77">
        <v>4011</v>
      </c>
      <c r="X1086" s="77">
        <v>0</v>
      </c>
      <c r="Y1086" s="77">
        <v>280</v>
      </c>
      <c r="Z1086" s="77">
        <v>280</v>
      </c>
      <c r="AA1086" s="77">
        <v>0</v>
      </c>
      <c r="AB1086" s="188">
        <v>1359</v>
      </c>
      <c r="AC1086" s="188">
        <v>1359</v>
      </c>
      <c r="AD1086" s="188">
        <v>0</v>
      </c>
      <c r="AE1086" s="77">
        <v>35460</v>
      </c>
      <c r="AF1086" s="77">
        <v>1029</v>
      </c>
      <c r="AG1086" s="27">
        <v>0</v>
      </c>
      <c r="AH1086" s="27">
        <v>0</v>
      </c>
      <c r="AI1086" s="27">
        <v>0</v>
      </c>
      <c r="AJ1086" s="27">
        <v>1029</v>
      </c>
      <c r="AK1086" s="27">
        <v>0</v>
      </c>
      <c r="AL1086" s="27">
        <v>0</v>
      </c>
      <c r="AM1086" s="27">
        <f t="shared" si="16"/>
        <v>1029</v>
      </c>
      <c r="AN1086" s="27">
        <v>0</v>
      </c>
      <c r="AO1086" s="27">
        <v>0</v>
      </c>
      <c r="AP1086" s="27">
        <v>7632</v>
      </c>
      <c r="AQ1086" s="27">
        <v>0</v>
      </c>
      <c r="AR1086" s="190">
        <v>7632</v>
      </c>
      <c r="AS1086" s="190">
        <v>168894</v>
      </c>
      <c r="AT1086" s="190">
        <v>34562</v>
      </c>
      <c r="AU1086" s="190">
        <v>34562</v>
      </c>
    </row>
    <row r="1087" spans="1:47" x14ac:dyDescent="0.2">
      <c r="A1087" s="96" t="s">
        <v>2669</v>
      </c>
      <c r="B1087" t="s">
        <v>2626</v>
      </c>
      <c r="C1087" t="s">
        <v>2670</v>
      </c>
      <c r="D1087" s="78">
        <v>24461</v>
      </c>
      <c r="E1087" s="78">
        <v>0</v>
      </c>
      <c r="F1087" s="82">
        <v>0</v>
      </c>
      <c r="G1087" s="78">
        <v>45275</v>
      </c>
      <c r="H1087" s="78">
        <v>45275</v>
      </c>
      <c r="I1087" s="78">
        <v>0</v>
      </c>
      <c r="J1087" s="78">
        <v>0</v>
      </c>
      <c r="K1087" s="78">
        <v>0</v>
      </c>
      <c r="L1087" s="78">
        <v>49355</v>
      </c>
      <c r="M1087" s="78">
        <v>28740</v>
      </c>
      <c r="N1087" s="78">
        <v>43010</v>
      </c>
      <c r="O1087" s="78">
        <v>6345</v>
      </c>
      <c r="P1087" s="78">
        <v>9355</v>
      </c>
      <c r="Q1087" s="78">
        <v>3010</v>
      </c>
      <c r="R1087" s="78">
        <v>0</v>
      </c>
      <c r="S1087" s="187">
        <v>20855</v>
      </c>
      <c r="T1087" s="187">
        <v>20855</v>
      </c>
      <c r="U1087" s="78">
        <v>5142</v>
      </c>
      <c r="V1087" s="78">
        <v>2370</v>
      </c>
      <c r="W1087" s="78">
        <v>2890</v>
      </c>
      <c r="X1087" s="78">
        <v>2252</v>
      </c>
      <c r="Y1087" s="78">
        <v>2490</v>
      </c>
      <c r="Z1087" s="78">
        <v>258</v>
      </c>
      <c r="AA1087" s="78">
        <v>0</v>
      </c>
      <c r="AB1087" s="78">
        <v>0</v>
      </c>
      <c r="AC1087" s="187">
        <v>1134</v>
      </c>
      <c r="AD1087" s="187">
        <v>0</v>
      </c>
      <c r="AE1087" s="78">
        <v>31750</v>
      </c>
      <c r="AF1087" s="78">
        <v>1269</v>
      </c>
      <c r="AG1087" s="104">
        <v>0</v>
      </c>
      <c r="AH1087" s="104">
        <v>0</v>
      </c>
      <c r="AI1087" s="104">
        <v>0</v>
      </c>
      <c r="AJ1087" s="104">
        <v>1269</v>
      </c>
      <c r="AK1087" s="104">
        <v>0</v>
      </c>
      <c r="AL1087" s="104">
        <v>0</v>
      </c>
      <c r="AM1087" s="104">
        <f t="shared" si="16"/>
        <v>1269</v>
      </c>
      <c r="AN1087" s="104">
        <v>0</v>
      </c>
      <c r="AO1087" s="104">
        <v>0</v>
      </c>
      <c r="AP1087" s="104">
        <v>7820</v>
      </c>
      <c r="AQ1087" s="104">
        <v>7820</v>
      </c>
      <c r="AR1087" s="104">
        <v>0</v>
      </c>
      <c r="AS1087" s="189">
        <v>183280</v>
      </c>
      <c r="AT1087" s="189">
        <v>54187</v>
      </c>
      <c r="AU1087" s="189">
        <v>54187</v>
      </c>
    </row>
    <row r="1088" spans="1:47" x14ac:dyDescent="0.2">
      <c r="A1088" s="96" t="s">
        <v>2671</v>
      </c>
      <c r="B1088" t="s">
        <v>2626</v>
      </c>
      <c r="C1088" t="s">
        <v>2672</v>
      </c>
      <c r="D1088" s="77">
        <v>24470</v>
      </c>
      <c r="E1088" s="77">
        <v>0</v>
      </c>
      <c r="F1088" s="77">
        <v>0</v>
      </c>
      <c r="G1088" s="77">
        <v>34486</v>
      </c>
      <c r="H1088" s="77">
        <v>6000</v>
      </c>
      <c r="I1088" s="77">
        <v>28486</v>
      </c>
      <c r="J1088" s="77">
        <v>28486</v>
      </c>
      <c r="K1088" s="77">
        <v>0</v>
      </c>
      <c r="L1088" s="77">
        <v>26850</v>
      </c>
      <c r="M1088" s="77">
        <v>16280</v>
      </c>
      <c r="N1088" s="77">
        <v>23300</v>
      </c>
      <c r="O1088" s="77">
        <v>3550</v>
      </c>
      <c r="P1088" s="77">
        <v>6650</v>
      </c>
      <c r="Q1088" s="77">
        <v>3100</v>
      </c>
      <c r="R1088" s="77">
        <v>0</v>
      </c>
      <c r="S1088" s="188">
        <v>7430</v>
      </c>
      <c r="T1088" s="188">
        <v>7430</v>
      </c>
      <c r="U1088" s="77">
        <v>2766</v>
      </c>
      <c r="V1088" s="77">
        <v>1350</v>
      </c>
      <c r="W1088" s="77">
        <v>1800</v>
      </c>
      <c r="X1088" s="77">
        <v>966</v>
      </c>
      <c r="Y1088" s="77">
        <v>1229</v>
      </c>
      <c r="Z1088" s="77">
        <v>263</v>
      </c>
      <c r="AA1088" s="77">
        <v>0</v>
      </c>
      <c r="AB1088" s="77">
        <v>450</v>
      </c>
      <c r="AC1088" s="77">
        <v>450</v>
      </c>
      <c r="AD1088" s="77">
        <v>0</v>
      </c>
      <c r="AE1088" s="77">
        <v>19520</v>
      </c>
      <c r="AF1088" s="77">
        <v>1029</v>
      </c>
      <c r="AG1088" s="27">
        <v>0</v>
      </c>
      <c r="AH1088" s="27">
        <v>0</v>
      </c>
      <c r="AI1088" s="27">
        <v>0</v>
      </c>
      <c r="AJ1088" s="27">
        <v>1029</v>
      </c>
      <c r="AK1088" s="27">
        <v>0</v>
      </c>
      <c r="AL1088" s="27">
        <v>0</v>
      </c>
      <c r="AM1088" s="27">
        <f t="shared" si="16"/>
        <v>1029</v>
      </c>
      <c r="AN1088" s="27">
        <v>0</v>
      </c>
      <c r="AO1088" s="27">
        <v>0</v>
      </c>
      <c r="AP1088" s="27">
        <v>5898</v>
      </c>
      <c r="AQ1088" s="27">
        <v>5898</v>
      </c>
      <c r="AR1088" s="27">
        <v>0</v>
      </c>
      <c r="AS1088" s="190">
        <v>129982</v>
      </c>
      <c r="AT1088" s="190">
        <v>30287</v>
      </c>
      <c r="AU1088" s="190">
        <v>30287</v>
      </c>
    </row>
    <row r="1089" spans="1:47" x14ac:dyDescent="0.2">
      <c r="A1089" s="96" t="s">
        <v>2673</v>
      </c>
      <c r="B1089" t="s">
        <v>2626</v>
      </c>
      <c r="C1089" t="s">
        <v>2674</v>
      </c>
      <c r="D1089" s="78">
        <v>24471</v>
      </c>
      <c r="E1089" s="78">
        <v>0</v>
      </c>
      <c r="F1089" s="82">
        <v>0</v>
      </c>
      <c r="G1089" s="78">
        <v>43149</v>
      </c>
      <c r="H1089" s="78">
        <v>43149</v>
      </c>
      <c r="I1089" s="78">
        <v>0</v>
      </c>
      <c r="J1089" s="78">
        <v>0</v>
      </c>
      <c r="K1089" s="78">
        <v>0</v>
      </c>
      <c r="L1089" s="78">
        <v>43425</v>
      </c>
      <c r="M1089" s="78">
        <v>34260</v>
      </c>
      <c r="N1089" s="78">
        <v>43425</v>
      </c>
      <c r="O1089" s="78">
        <v>0</v>
      </c>
      <c r="P1089" s="78">
        <v>7310</v>
      </c>
      <c r="Q1089" s="78">
        <v>7310</v>
      </c>
      <c r="R1089" s="78">
        <v>0</v>
      </c>
      <c r="S1089" s="187">
        <v>13645</v>
      </c>
      <c r="T1089" s="187">
        <v>13645</v>
      </c>
      <c r="U1089" s="78">
        <v>4046</v>
      </c>
      <c r="V1089" s="78">
        <v>2840</v>
      </c>
      <c r="W1089" s="78">
        <v>4046</v>
      </c>
      <c r="X1089" s="78">
        <v>0</v>
      </c>
      <c r="Y1089" s="78">
        <v>613</v>
      </c>
      <c r="Z1089" s="78">
        <v>613</v>
      </c>
      <c r="AA1089" s="78">
        <v>0</v>
      </c>
      <c r="AB1089" s="78">
        <v>941</v>
      </c>
      <c r="AC1089" s="187">
        <v>1021</v>
      </c>
      <c r="AD1089" s="187">
        <v>0</v>
      </c>
      <c r="AE1089" s="78">
        <v>42560</v>
      </c>
      <c r="AF1089" s="78">
        <v>1029</v>
      </c>
      <c r="AG1089" s="104">
        <v>0</v>
      </c>
      <c r="AH1089" s="104">
        <v>0</v>
      </c>
      <c r="AI1089" s="104">
        <v>0</v>
      </c>
      <c r="AJ1089" s="104">
        <v>1029</v>
      </c>
      <c r="AK1089" s="104">
        <v>0</v>
      </c>
      <c r="AL1089" s="104">
        <v>0</v>
      </c>
      <c r="AM1089" s="104">
        <f t="shared" si="16"/>
        <v>1029</v>
      </c>
      <c r="AN1089" s="104">
        <v>0</v>
      </c>
      <c r="AO1089" s="104">
        <v>0</v>
      </c>
      <c r="AP1089" s="104">
        <v>7352</v>
      </c>
      <c r="AQ1089" s="104">
        <v>7352</v>
      </c>
      <c r="AR1089" s="104">
        <v>0</v>
      </c>
      <c r="AS1089" s="189">
        <v>160902</v>
      </c>
      <c r="AT1089" s="189">
        <v>31265</v>
      </c>
      <c r="AU1089" s="189">
        <v>31265</v>
      </c>
    </row>
    <row r="1090" spans="1:47" x14ac:dyDescent="0.2">
      <c r="A1090" s="96" t="s">
        <v>2675</v>
      </c>
      <c r="B1090" t="s">
        <v>2626</v>
      </c>
      <c r="C1090" t="s">
        <v>2676</v>
      </c>
      <c r="D1090" s="77">
        <v>24472</v>
      </c>
      <c r="E1090" s="77">
        <v>0</v>
      </c>
      <c r="F1090" s="77">
        <v>0</v>
      </c>
      <c r="G1090" s="77">
        <v>54858</v>
      </c>
      <c r="H1090" s="77">
        <v>54858</v>
      </c>
      <c r="I1090" s="77">
        <v>0</v>
      </c>
      <c r="J1090" s="77">
        <v>0</v>
      </c>
      <c r="K1090" s="77">
        <v>0</v>
      </c>
      <c r="L1090" s="77">
        <v>64500</v>
      </c>
      <c r="M1090" s="77">
        <v>51740</v>
      </c>
      <c r="N1090" s="77">
        <v>64500</v>
      </c>
      <c r="O1090" s="77">
        <v>0</v>
      </c>
      <c r="P1090" s="77">
        <v>6230</v>
      </c>
      <c r="Q1090" s="77">
        <v>6230</v>
      </c>
      <c r="R1090" s="77">
        <v>0</v>
      </c>
      <c r="S1090" s="188">
        <v>17720</v>
      </c>
      <c r="T1090" s="188">
        <v>17720</v>
      </c>
      <c r="U1090" s="77">
        <v>5990</v>
      </c>
      <c r="V1090" s="77">
        <v>4313</v>
      </c>
      <c r="W1090" s="77">
        <v>5990</v>
      </c>
      <c r="X1090" s="77">
        <v>0</v>
      </c>
      <c r="Y1090" s="77">
        <v>518</v>
      </c>
      <c r="Z1090" s="77">
        <v>518</v>
      </c>
      <c r="AA1090" s="77">
        <v>0</v>
      </c>
      <c r="AB1090" s="188">
        <v>1219</v>
      </c>
      <c r="AC1090" s="188">
        <v>1219</v>
      </c>
      <c r="AD1090" s="188">
        <v>0</v>
      </c>
      <c r="AE1090" s="77">
        <v>59890</v>
      </c>
      <c r="AF1090" s="77">
        <v>1269</v>
      </c>
      <c r="AG1090" s="27">
        <v>0</v>
      </c>
      <c r="AH1090" s="27">
        <v>0</v>
      </c>
      <c r="AI1090" s="27">
        <v>0</v>
      </c>
      <c r="AJ1090" s="27">
        <v>1269</v>
      </c>
      <c r="AK1090" s="27">
        <v>0</v>
      </c>
      <c r="AL1090" s="27">
        <v>0</v>
      </c>
      <c r="AM1090" s="27">
        <f t="shared" si="16"/>
        <v>1269</v>
      </c>
      <c r="AN1090" s="27">
        <v>0</v>
      </c>
      <c r="AO1090" s="27">
        <v>0</v>
      </c>
      <c r="AP1090" s="27">
        <v>9363</v>
      </c>
      <c r="AQ1090" s="27">
        <v>0</v>
      </c>
      <c r="AR1090" s="190">
        <v>9363</v>
      </c>
      <c r="AS1090" s="190">
        <v>215264</v>
      </c>
      <c r="AT1090" s="190">
        <v>45061</v>
      </c>
      <c r="AU1090" s="190">
        <v>45061</v>
      </c>
    </row>
    <row r="1091" spans="1:47" x14ac:dyDescent="0.2">
      <c r="A1091" s="96" t="s">
        <v>2677</v>
      </c>
      <c r="B1091" t="s">
        <v>2626</v>
      </c>
      <c r="C1091" t="s">
        <v>2678</v>
      </c>
      <c r="D1091" s="78">
        <v>24543</v>
      </c>
      <c r="E1091" s="78">
        <v>0</v>
      </c>
      <c r="F1091" s="82">
        <v>0</v>
      </c>
      <c r="G1091" s="78">
        <v>64905</v>
      </c>
      <c r="H1091" s="78">
        <v>0</v>
      </c>
      <c r="I1091" s="78">
        <v>64905</v>
      </c>
      <c r="J1091" s="78">
        <v>64905</v>
      </c>
      <c r="K1091" s="78">
        <v>0</v>
      </c>
      <c r="L1091" s="78">
        <v>84695</v>
      </c>
      <c r="M1091" s="78">
        <v>67140</v>
      </c>
      <c r="N1091" s="78">
        <v>67140</v>
      </c>
      <c r="O1091" s="78">
        <v>17555</v>
      </c>
      <c r="P1091" s="78">
        <v>30685</v>
      </c>
      <c r="Q1091" s="78">
        <v>13130</v>
      </c>
      <c r="R1091" s="78">
        <v>0</v>
      </c>
      <c r="S1091" s="187">
        <v>16315</v>
      </c>
      <c r="T1091" s="187">
        <v>16315</v>
      </c>
      <c r="U1091" s="78">
        <v>7909</v>
      </c>
      <c r="V1091" s="78">
        <v>5593</v>
      </c>
      <c r="W1091" s="78">
        <v>5593</v>
      </c>
      <c r="X1091" s="78">
        <v>2316</v>
      </c>
      <c r="Y1091" s="78">
        <v>3419</v>
      </c>
      <c r="Z1091" s="78">
        <v>1103</v>
      </c>
      <c r="AA1091" s="78">
        <v>0</v>
      </c>
      <c r="AB1091" s="187">
        <v>1185</v>
      </c>
      <c r="AC1091" s="187">
        <v>1185</v>
      </c>
      <c r="AD1091" s="187">
        <v>0</v>
      </c>
      <c r="AE1091" s="78">
        <v>81990</v>
      </c>
      <c r="AF1091" s="78">
        <v>1269</v>
      </c>
      <c r="AG1091" s="104">
        <v>0</v>
      </c>
      <c r="AH1091" s="104">
        <v>0</v>
      </c>
      <c r="AI1091" s="104">
        <v>0</v>
      </c>
      <c r="AJ1091" s="104">
        <v>1269</v>
      </c>
      <c r="AK1091" s="104">
        <v>0</v>
      </c>
      <c r="AL1091" s="104">
        <v>0</v>
      </c>
      <c r="AM1091" s="104">
        <f t="shared" ref="AM1091:AM1154" si="17">IF(OR(AG1091&lt;&gt;0,AL1091&lt;&gt;0),0,AF1091)</f>
        <v>1269</v>
      </c>
      <c r="AN1091" s="104">
        <v>0</v>
      </c>
      <c r="AO1091" s="104">
        <v>0</v>
      </c>
      <c r="AP1091" s="104">
        <v>11093</v>
      </c>
      <c r="AQ1091" s="104">
        <v>0</v>
      </c>
      <c r="AR1091" s="189">
        <v>11093</v>
      </c>
      <c r="AS1091" s="189">
        <v>248518</v>
      </c>
      <c r="AT1091" s="189">
        <v>56237</v>
      </c>
      <c r="AU1091" s="189">
        <v>56237</v>
      </c>
    </row>
    <row r="1092" spans="1:47" x14ac:dyDescent="0.2">
      <c r="A1092" s="96" t="s">
        <v>2679</v>
      </c>
      <c r="B1092" t="s">
        <v>2626</v>
      </c>
      <c r="C1092" t="s">
        <v>2680</v>
      </c>
      <c r="D1092" s="77">
        <v>24561</v>
      </c>
      <c r="E1092" s="77">
        <v>0</v>
      </c>
      <c r="F1092" s="77">
        <v>0</v>
      </c>
      <c r="G1092" s="77">
        <v>41355</v>
      </c>
      <c r="H1092" s="77">
        <v>0</v>
      </c>
      <c r="I1092" s="77">
        <v>41355</v>
      </c>
      <c r="J1092" s="77">
        <v>41355</v>
      </c>
      <c r="K1092" s="77">
        <v>0</v>
      </c>
      <c r="L1092" s="77">
        <v>44135</v>
      </c>
      <c r="M1092" s="77">
        <v>34160</v>
      </c>
      <c r="N1092" s="77">
        <v>44135</v>
      </c>
      <c r="O1092" s="77">
        <v>0</v>
      </c>
      <c r="P1092" s="77">
        <v>7140</v>
      </c>
      <c r="Q1092" s="77">
        <v>7140</v>
      </c>
      <c r="R1092" s="77">
        <v>0</v>
      </c>
      <c r="S1092" s="188">
        <v>10645</v>
      </c>
      <c r="T1092" s="188">
        <v>10645</v>
      </c>
      <c r="U1092" s="77">
        <v>4143</v>
      </c>
      <c r="V1092" s="77">
        <v>2823</v>
      </c>
      <c r="W1092" s="77">
        <v>4143</v>
      </c>
      <c r="X1092" s="77">
        <v>0</v>
      </c>
      <c r="Y1092" s="77">
        <v>572</v>
      </c>
      <c r="Z1092" s="77">
        <v>572</v>
      </c>
      <c r="AA1092" s="77">
        <v>0</v>
      </c>
      <c r="AB1092" s="77">
        <v>858</v>
      </c>
      <c r="AC1092" s="77">
        <v>858</v>
      </c>
      <c r="AD1092" s="77">
        <v>0</v>
      </c>
      <c r="AE1092" s="77">
        <v>41300</v>
      </c>
      <c r="AF1092" s="77">
        <v>570</v>
      </c>
      <c r="AG1092" s="27">
        <v>570</v>
      </c>
      <c r="AH1092" s="27">
        <v>570</v>
      </c>
      <c r="AI1092" s="27">
        <v>0</v>
      </c>
      <c r="AJ1092" s="27">
        <v>0</v>
      </c>
      <c r="AK1092" s="27">
        <v>0</v>
      </c>
      <c r="AL1092" s="27">
        <v>0</v>
      </c>
      <c r="AM1092" s="27">
        <f t="shared" si="17"/>
        <v>0</v>
      </c>
      <c r="AN1092" s="27">
        <v>0</v>
      </c>
      <c r="AO1092" s="27">
        <v>0</v>
      </c>
      <c r="AP1092" s="27">
        <v>7053</v>
      </c>
      <c r="AQ1092" s="27">
        <v>7053</v>
      </c>
      <c r="AR1092" s="27">
        <v>0</v>
      </c>
      <c r="AS1092" s="190">
        <v>160264</v>
      </c>
      <c r="AT1092" s="190">
        <v>31860</v>
      </c>
      <c r="AU1092" s="190">
        <v>31860</v>
      </c>
    </row>
    <row r="1093" spans="1:47" x14ac:dyDescent="0.2">
      <c r="A1093" s="96" t="s">
        <v>2681</v>
      </c>
      <c r="B1093" t="s">
        <v>2626</v>
      </c>
      <c r="C1093" t="s">
        <v>2682</v>
      </c>
      <c r="D1093" s="78">
        <v>24562</v>
      </c>
      <c r="E1093" s="78">
        <v>0</v>
      </c>
      <c r="F1093" s="82">
        <v>0</v>
      </c>
      <c r="G1093" s="78">
        <v>43081</v>
      </c>
      <c r="H1093" s="78">
        <v>43081</v>
      </c>
      <c r="I1093" s="78">
        <v>0</v>
      </c>
      <c r="J1093" s="78">
        <v>0</v>
      </c>
      <c r="K1093" s="78">
        <v>0</v>
      </c>
      <c r="L1093" s="78">
        <v>53045</v>
      </c>
      <c r="M1093" s="78">
        <v>39960</v>
      </c>
      <c r="N1093" s="78">
        <v>53020</v>
      </c>
      <c r="O1093" s="78">
        <v>25</v>
      </c>
      <c r="P1093" s="78">
        <v>8255</v>
      </c>
      <c r="Q1093" s="78">
        <v>8230</v>
      </c>
      <c r="R1093" s="78">
        <v>0</v>
      </c>
      <c r="S1093" s="187">
        <v>13995</v>
      </c>
      <c r="T1093" s="187">
        <v>13995</v>
      </c>
      <c r="U1093" s="78">
        <v>5043</v>
      </c>
      <c r="V1093" s="78">
        <v>3303</v>
      </c>
      <c r="W1093" s="78">
        <v>3635</v>
      </c>
      <c r="X1093" s="78">
        <v>1408</v>
      </c>
      <c r="Y1093" s="78">
        <v>2093</v>
      </c>
      <c r="Z1093" s="78">
        <v>685</v>
      </c>
      <c r="AA1093" s="78">
        <v>0</v>
      </c>
      <c r="AB1093" s="78">
        <v>933</v>
      </c>
      <c r="AC1093" s="78">
        <v>933</v>
      </c>
      <c r="AD1093" s="78">
        <v>0</v>
      </c>
      <c r="AE1093" s="78">
        <v>48190</v>
      </c>
      <c r="AF1093" s="78">
        <v>1269</v>
      </c>
      <c r="AG1093" s="104">
        <v>0</v>
      </c>
      <c r="AH1093" s="104">
        <v>0</v>
      </c>
      <c r="AI1093" s="104">
        <v>0</v>
      </c>
      <c r="AJ1093" s="104">
        <v>1269</v>
      </c>
      <c r="AK1093" s="104">
        <v>0</v>
      </c>
      <c r="AL1093" s="104">
        <v>0</v>
      </c>
      <c r="AM1093" s="104">
        <f t="shared" si="17"/>
        <v>1269</v>
      </c>
      <c r="AN1093" s="104">
        <v>0</v>
      </c>
      <c r="AO1093" s="104">
        <v>0</v>
      </c>
      <c r="AP1093" s="104">
        <v>7377</v>
      </c>
      <c r="AQ1093" s="104">
        <v>0</v>
      </c>
      <c r="AR1093" s="189">
        <v>7377</v>
      </c>
      <c r="AS1093" s="189">
        <v>164383</v>
      </c>
      <c r="AT1093" s="189">
        <v>41107</v>
      </c>
      <c r="AU1093" s="189">
        <v>41107</v>
      </c>
    </row>
    <row r="1094" spans="1:47" x14ac:dyDescent="0.2">
      <c r="A1094" s="96" t="s">
        <v>2683</v>
      </c>
      <c r="B1094" t="s">
        <v>2684</v>
      </c>
      <c r="C1094">
        <v>0</v>
      </c>
      <c r="D1094" s="77">
        <v>25000</v>
      </c>
      <c r="E1094" s="77">
        <v>0</v>
      </c>
      <c r="F1094" s="77">
        <v>0</v>
      </c>
      <c r="G1094" s="77">
        <v>4086027</v>
      </c>
      <c r="H1094" s="77">
        <v>233766</v>
      </c>
      <c r="I1094" s="77">
        <v>3852261</v>
      </c>
      <c r="J1094" s="77">
        <v>3852261</v>
      </c>
      <c r="K1094" s="77">
        <v>0</v>
      </c>
      <c r="L1094" s="77">
        <v>0</v>
      </c>
      <c r="M1094" s="77">
        <v>0</v>
      </c>
      <c r="N1094" s="77">
        <v>0</v>
      </c>
      <c r="O1094" s="77">
        <v>0</v>
      </c>
      <c r="P1094" s="77">
        <v>0</v>
      </c>
      <c r="Q1094" s="77">
        <v>0</v>
      </c>
      <c r="R1094" s="77">
        <v>0</v>
      </c>
      <c r="S1094" s="77">
        <v>0</v>
      </c>
      <c r="T1094" s="77">
        <v>0</v>
      </c>
      <c r="U1094" s="77">
        <v>0</v>
      </c>
      <c r="V1094" s="77">
        <v>0</v>
      </c>
      <c r="W1094" s="77">
        <v>0</v>
      </c>
      <c r="X1094" s="77">
        <v>0</v>
      </c>
      <c r="Y1094" s="77">
        <v>0</v>
      </c>
      <c r="Z1094" s="77">
        <v>0</v>
      </c>
      <c r="AA1094" s="77">
        <v>0</v>
      </c>
      <c r="AB1094" s="77">
        <v>0</v>
      </c>
      <c r="AC1094" s="77">
        <v>0</v>
      </c>
      <c r="AD1094" s="77">
        <v>0</v>
      </c>
      <c r="AE1094" s="77">
        <v>0</v>
      </c>
      <c r="AF1094" s="77">
        <v>0</v>
      </c>
      <c r="AG1094" s="27">
        <v>0</v>
      </c>
      <c r="AH1094" s="27">
        <v>0</v>
      </c>
      <c r="AI1094" s="27">
        <v>0</v>
      </c>
      <c r="AJ1094" s="27">
        <v>0</v>
      </c>
      <c r="AK1094" s="27">
        <v>0</v>
      </c>
      <c r="AL1094" s="27">
        <v>0</v>
      </c>
      <c r="AM1094" s="27">
        <f t="shared" si="17"/>
        <v>0</v>
      </c>
      <c r="AN1094" s="27">
        <v>0</v>
      </c>
      <c r="AO1094" s="27">
        <v>0</v>
      </c>
      <c r="AP1094" s="27">
        <v>675639</v>
      </c>
      <c r="AQ1094" s="27">
        <v>611748</v>
      </c>
      <c r="AR1094" s="190">
        <v>63891</v>
      </c>
      <c r="AS1094" s="190">
        <v>10431276</v>
      </c>
      <c r="AT1094" s="190">
        <v>0</v>
      </c>
      <c r="AU1094" s="190">
        <v>0</v>
      </c>
    </row>
    <row r="1095" spans="1:47" x14ac:dyDescent="0.2">
      <c r="A1095" s="96" t="s">
        <v>2685</v>
      </c>
      <c r="B1095" t="s">
        <v>2684</v>
      </c>
      <c r="C1095" t="s">
        <v>2686</v>
      </c>
      <c r="D1095" s="78">
        <v>25201</v>
      </c>
      <c r="E1095" s="78">
        <v>0</v>
      </c>
      <c r="F1095" s="82">
        <v>0</v>
      </c>
      <c r="G1095" s="78">
        <v>683306</v>
      </c>
      <c r="H1095" s="78">
        <v>170973</v>
      </c>
      <c r="I1095" s="78">
        <v>512333</v>
      </c>
      <c r="J1095" s="78">
        <v>512333</v>
      </c>
      <c r="K1095" s="78">
        <v>0</v>
      </c>
      <c r="L1095" s="78">
        <v>1399970</v>
      </c>
      <c r="M1095" s="78">
        <v>925910</v>
      </c>
      <c r="N1095" s="78">
        <v>1250000</v>
      </c>
      <c r="O1095" s="78">
        <v>149970</v>
      </c>
      <c r="P1095" s="78">
        <v>302510</v>
      </c>
      <c r="Q1095" s="78">
        <v>152540</v>
      </c>
      <c r="R1095" s="78">
        <v>0</v>
      </c>
      <c r="S1095" s="187">
        <v>640740</v>
      </c>
      <c r="T1095" s="187">
        <v>640740</v>
      </c>
      <c r="U1095" s="78">
        <v>140091</v>
      </c>
      <c r="V1095" s="78">
        <v>76368</v>
      </c>
      <c r="W1095" s="78">
        <v>98276</v>
      </c>
      <c r="X1095" s="78">
        <v>41815</v>
      </c>
      <c r="Y1095" s="78">
        <v>54338</v>
      </c>
      <c r="Z1095" s="78">
        <v>12523</v>
      </c>
      <c r="AA1095" s="78">
        <v>0</v>
      </c>
      <c r="AB1095" s="187">
        <v>44048</v>
      </c>
      <c r="AC1095" s="187">
        <v>44048</v>
      </c>
      <c r="AD1095" s="187">
        <v>0</v>
      </c>
      <c r="AE1095" s="78">
        <v>1166330</v>
      </c>
      <c r="AF1095" s="78">
        <v>10389</v>
      </c>
      <c r="AG1095" s="104">
        <v>0</v>
      </c>
      <c r="AH1095" s="104">
        <v>0</v>
      </c>
      <c r="AI1095" s="104">
        <v>0</v>
      </c>
      <c r="AJ1095" s="104">
        <v>10389</v>
      </c>
      <c r="AK1095" s="104">
        <v>0</v>
      </c>
      <c r="AL1095" s="104">
        <v>0</v>
      </c>
      <c r="AM1095" s="104">
        <f t="shared" si="17"/>
        <v>10389</v>
      </c>
      <c r="AN1095" s="104">
        <v>0</v>
      </c>
      <c r="AO1095" s="104">
        <v>0</v>
      </c>
      <c r="AP1095" s="104">
        <v>112238</v>
      </c>
      <c r="AQ1095" s="104">
        <v>112238</v>
      </c>
      <c r="AR1095" s="104">
        <v>0</v>
      </c>
      <c r="AS1095" s="189">
        <v>2736690</v>
      </c>
      <c r="AT1095" s="104">
        <v>1127106</v>
      </c>
      <c r="AU1095" s="104">
        <v>1127106</v>
      </c>
    </row>
    <row r="1096" spans="1:47" x14ac:dyDescent="0.2">
      <c r="A1096" s="96" t="s">
        <v>2687</v>
      </c>
      <c r="B1096" t="s">
        <v>2684</v>
      </c>
      <c r="C1096" t="s">
        <v>2688</v>
      </c>
      <c r="D1096" s="77">
        <v>25202</v>
      </c>
      <c r="E1096" s="77">
        <v>0</v>
      </c>
      <c r="F1096" s="77">
        <v>0</v>
      </c>
      <c r="G1096" s="77">
        <v>232982</v>
      </c>
      <c r="H1096" s="77">
        <v>0</v>
      </c>
      <c r="I1096" s="77">
        <v>232982</v>
      </c>
      <c r="J1096" s="77">
        <v>232982</v>
      </c>
      <c r="K1096" s="77">
        <v>0</v>
      </c>
      <c r="L1096" s="77">
        <v>416270</v>
      </c>
      <c r="M1096" s="77">
        <v>257660</v>
      </c>
      <c r="N1096" s="77">
        <v>385000</v>
      </c>
      <c r="O1096" s="77">
        <v>31270</v>
      </c>
      <c r="P1096" s="77">
        <v>61600</v>
      </c>
      <c r="Q1096" s="77">
        <v>30330</v>
      </c>
      <c r="R1096" s="77">
        <v>0</v>
      </c>
      <c r="S1096" s="188">
        <v>142810</v>
      </c>
      <c r="T1096" s="188">
        <v>142810</v>
      </c>
      <c r="U1096" s="77">
        <v>42531</v>
      </c>
      <c r="V1096" s="77">
        <v>21165</v>
      </c>
      <c r="W1096" s="77">
        <v>17144</v>
      </c>
      <c r="X1096" s="77">
        <v>25387</v>
      </c>
      <c r="Y1096" s="77">
        <v>27923</v>
      </c>
      <c r="Z1096" s="77">
        <v>2536</v>
      </c>
      <c r="AA1096" s="77">
        <v>0</v>
      </c>
      <c r="AB1096" s="188">
        <v>9159</v>
      </c>
      <c r="AC1096" s="188">
        <v>10779</v>
      </c>
      <c r="AD1096" s="188">
        <v>0</v>
      </c>
      <c r="AE1096" s="77">
        <v>289910</v>
      </c>
      <c r="AF1096" s="77">
        <v>4629</v>
      </c>
      <c r="AG1096" s="27">
        <v>0</v>
      </c>
      <c r="AH1096" s="27">
        <v>0</v>
      </c>
      <c r="AI1096" s="27">
        <v>0</v>
      </c>
      <c r="AJ1096" s="27">
        <v>4629</v>
      </c>
      <c r="AK1096" s="27">
        <v>0</v>
      </c>
      <c r="AL1096" s="27">
        <v>0</v>
      </c>
      <c r="AM1096" s="27">
        <f t="shared" si="17"/>
        <v>4629</v>
      </c>
      <c r="AN1096" s="27">
        <v>0</v>
      </c>
      <c r="AO1096" s="27">
        <v>0</v>
      </c>
      <c r="AP1096" s="27">
        <v>38079</v>
      </c>
      <c r="AQ1096" s="27">
        <v>0</v>
      </c>
      <c r="AR1096" s="190">
        <v>38079</v>
      </c>
      <c r="AS1096" s="190">
        <v>899589</v>
      </c>
      <c r="AT1096" s="190">
        <v>343162</v>
      </c>
      <c r="AU1096" s="190">
        <v>343162</v>
      </c>
    </row>
    <row r="1097" spans="1:47" x14ac:dyDescent="0.2">
      <c r="A1097" s="96" t="s">
        <v>2689</v>
      </c>
      <c r="B1097" t="s">
        <v>2684</v>
      </c>
      <c r="C1097" t="s">
        <v>2690</v>
      </c>
      <c r="D1097" s="78">
        <v>25203</v>
      </c>
      <c r="E1097" s="78">
        <v>0</v>
      </c>
      <c r="F1097" s="82">
        <v>0</v>
      </c>
      <c r="G1097" s="78">
        <v>312476</v>
      </c>
      <c r="H1097" s="78">
        <v>0</v>
      </c>
      <c r="I1097" s="78">
        <v>312476</v>
      </c>
      <c r="J1097" s="78">
        <v>312476</v>
      </c>
      <c r="K1097" s="78">
        <v>0</v>
      </c>
      <c r="L1097" s="78">
        <v>443565</v>
      </c>
      <c r="M1097" s="78">
        <v>283800</v>
      </c>
      <c r="N1097" s="78">
        <v>288000</v>
      </c>
      <c r="O1097" s="78">
        <v>155565</v>
      </c>
      <c r="P1097" s="78">
        <v>169555</v>
      </c>
      <c r="Q1097" s="78">
        <v>13990</v>
      </c>
      <c r="R1097" s="78">
        <v>0</v>
      </c>
      <c r="S1097" s="187">
        <v>176625</v>
      </c>
      <c r="T1097" s="187">
        <v>176625</v>
      </c>
      <c r="U1097" s="78">
        <v>44960</v>
      </c>
      <c r="V1097" s="78">
        <v>23420</v>
      </c>
      <c r="W1097" s="78">
        <v>15000</v>
      </c>
      <c r="X1097" s="78">
        <v>29960</v>
      </c>
      <c r="Y1097" s="78">
        <v>19246</v>
      </c>
      <c r="Z1097" s="78">
        <v>1208</v>
      </c>
      <c r="AA1097" s="78">
        <v>0</v>
      </c>
      <c r="AB1097" s="187">
        <v>20681</v>
      </c>
      <c r="AC1097" s="187">
        <v>9094</v>
      </c>
      <c r="AD1097" s="187">
        <v>0</v>
      </c>
      <c r="AE1097" s="78">
        <v>311300</v>
      </c>
      <c r="AF1097" s="78">
        <v>4389</v>
      </c>
      <c r="AG1097" s="104">
        <v>0</v>
      </c>
      <c r="AH1097" s="104">
        <v>0</v>
      </c>
      <c r="AI1097" s="104">
        <v>0</v>
      </c>
      <c r="AJ1097" s="104">
        <v>4389</v>
      </c>
      <c r="AK1097" s="104">
        <v>0</v>
      </c>
      <c r="AL1097" s="104">
        <v>0</v>
      </c>
      <c r="AM1097" s="104">
        <f t="shared" si="17"/>
        <v>4389</v>
      </c>
      <c r="AN1097" s="104">
        <v>0</v>
      </c>
      <c r="AO1097" s="104">
        <v>0</v>
      </c>
      <c r="AP1097" s="104">
        <v>51514</v>
      </c>
      <c r="AQ1097" s="104">
        <v>0</v>
      </c>
      <c r="AR1097" s="189">
        <v>51514</v>
      </c>
      <c r="AS1097" s="189">
        <v>1186631</v>
      </c>
      <c r="AT1097" s="189">
        <v>373633</v>
      </c>
      <c r="AU1097" s="189">
        <v>373633</v>
      </c>
    </row>
    <row r="1098" spans="1:47" x14ac:dyDescent="0.2">
      <c r="A1098" s="96" t="s">
        <v>2691</v>
      </c>
      <c r="B1098" t="s">
        <v>2684</v>
      </c>
      <c r="C1098" t="s">
        <v>2692</v>
      </c>
      <c r="D1098" s="77">
        <v>25204</v>
      </c>
      <c r="E1098" s="77">
        <v>0</v>
      </c>
      <c r="F1098" s="77">
        <v>0</v>
      </c>
      <c r="G1098" s="77">
        <v>204247</v>
      </c>
      <c r="H1098" s="77">
        <v>0</v>
      </c>
      <c r="I1098" s="77">
        <v>204247</v>
      </c>
      <c r="J1098" s="77">
        <v>204247</v>
      </c>
      <c r="K1098" s="77">
        <v>0</v>
      </c>
      <c r="L1098" s="77">
        <v>285780</v>
      </c>
      <c r="M1098" s="77">
        <v>172310</v>
      </c>
      <c r="N1098" s="77">
        <v>233000</v>
      </c>
      <c r="O1098" s="77">
        <v>52780</v>
      </c>
      <c r="P1098" s="77">
        <v>95040</v>
      </c>
      <c r="Q1098" s="77">
        <v>42260</v>
      </c>
      <c r="R1098" s="77">
        <v>0</v>
      </c>
      <c r="S1098" s="188">
        <v>135530</v>
      </c>
      <c r="T1098" s="188">
        <v>135530</v>
      </c>
      <c r="U1098" s="77">
        <v>29464</v>
      </c>
      <c r="V1098" s="77">
        <v>14176</v>
      </c>
      <c r="W1098" s="77">
        <v>10812</v>
      </c>
      <c r="X1098" s="77">
        <v>18652</v>
      </c>
      <c r="Y1098" s="77">
        <v>22179</v>
      </c>
      <c r="Z1098" s="77">
        <v>3527</v>
      </c>
      <c r="AA1098" s="77">
        <v>0</v>
      </c>
      <c r="AB1098" s="188">
        <v>4145</v>
      </c>
      <c r="AC1098" s="188">
        <v>9624</v>
      </c>
      <c r="AD1098" s="188">
        <v>0</v>
      </c>
      <c r="AE1098" s="77">
        <v>216200</v>
      </c>
      <c r="AF1098" s="77">
        <v>3429</v>
      </c>
      <c r="AG1098" s="27">
        <v>0</v>
      </c>
      <c r="AH1098" s="27">
        <v>0</v>
      </c>
      <c r="AI1098" s="27">
        <v>0</v>
      </c>
      <c r="AJ1098" s="27">
        <v>3429</v>
      </c>
      <c r="AK1098" s="27">
        <v>0</v>
      </c>
      <c r="AL1098" s="27">
        <v>0</v>
      </c>
      <c r="AM1098" s="27">
        <f t="shared" si="17"/>
        <v>3429</v>
      </c>
      <c r="AN1098" s="27">
        <v>0</v>
      </c>
      <c r="AO1098" s="27">
        <v>0</v>
      </c>
      <c r="AP1098" s="27">
        <v>33677</v>
      </c>
      <c r="AQ1098" s="27">
        <v>33677</v>
      </c>
      <c r="AR1098" s="27">
        <v>0</v>
      </c>
      <c r="AS1098" s="190">
        <v>784174</v>
      </c>
      <c r="AT1098" s="190">
        <v>274204</v>
      </c>
      <c r="AU1098" s="190">
        <v>274204</v>
      </c>
    </row>
    <row r="1099" spans="1:47" x14ac:dyDescent="0.2">
      <c r="A1099" s="96" t="s">
        <v>2693</v>
      </c>
      <c r="B1099" t="s">
        <v>2684</v>
      </c>
      <c r="C1099" t="s">
        <v>2694</v>
      </c>
      <c r="D1099" s="78">
        <v>25206</v>
      </c>
      <c r="E1099" s="78">
        <v>0</v>
      </c>
      <c r="F1099" s="82">
        <v>0</v>
      </c>
      <c r="G1099" s="78">
        <v>254649</v>
      </c>
      <c r="H1099" s="78">
        <v>0</v>
      </c>
      <c r="I1099" s="78">
        <v>254649</v>
      </c>
      <c r="J1099" s="78">
        <v>248684</v>
      </c>
      <c r="K1099" s="187">
        <v>5965</v>
      </c>
      <c r="L1099" s="78">
        <v>475840</v>
      </c>
      <c r="M1099" s="78">
        <v>278080</v>
      </c>
      <c r="N1099" s="78">
        <v>390000</v>
      </c>
      <c r="O1099" s="78">
        <v>85840</v>
      </c>
      <c r="P1099" s="78">
        <v>146550</v>
      </c>
      <c r="Q1099" s="78">
        <v>60710</v>
      </c>
      <c r="R1099" s="78">
        <v>0</v>
      </c>
      <c r="S1099" s="187">
        <v>190180</v>
      </c>
      <c r="T1099" s="187">
        <v>190180</v>
      </c>
      <c r="U1099" s="78">
        <v>49546</v>
      </c>
      <c r="V1099" s="78">
        <v>22960</v>
      </c>
      <c r="W1099" s="78">
        <v>24623</v>
      </c>
      <c r="X1099" s="78">
        <v>24923</v>
      </c>
      <c r="Y1099" s="78">
        <v>26404</v>
      </c>
      <c r="Z1099" s="78">
        <v>4998</v>
      </c>
      <c r="AA1099" s="78">
        <v>0</v>
      </c>
      <c r="AB1099" s="187">
        <v>1743</v>
      </c>
      <c r="AC1099" s="187">
        <v>11908</v>
      </c>
      <c r="AD1099" s="187">
        <v>0</v>
      </c>
      <c r="AE1099" s="78">
        <v>347100</v>
      </c>
      <c r="AF1099" s="78">
        <v>5589</v>
      </c>
      <c r="AG1099" s="104">
        <v>0</v>
      </c>
      <c r="AH1099" s="104">
        <v>0</v>
      </c>
      <c r="AI1099" s="104">
        <v>0</v>
      </c>
      <c r="AJ1099" s="104">
        <v>5589</v>
      </c>
      <c r="AK1099" s="104">
        <v>0</v>
      </c>
      <c r="AL1099" s="104">
        <v>0</v>
      </c>
      <c r="AM1099" s="104">
        <f t="shared" si="17"/>
        <v>5589</v>
      </c>
      <c r="AN1099" s="104">
        <v>0</v>
      </c>
      <c r="AO1099" s="104">
        <v>0</v>
      </c>
      <c r="AP1099" s="104">
        <v>41846</v>
      </c>
      <c r="AQ1099" s="104">
        <v>0</v>
      </c>
      <c r="AR1099" s="189">
        <v>41846</v>
      </c>
      <c r="AS1099" s="189">
        <v>1024562</v>
      </c>
      <c r="AT1099" s="189">
        <v>432996</v>
      </c>
      <c r="AU1099" s="189">
        <v>432996</v>
      </c>
    </row>
    <row r="1100" spans="1:47" x14ac:dyDescent="0.2">
      <c r="A1100" s="96" t="s">
        <v>2695</v>
      </c>
      <c r="B1100" t="s">
        <v>2684</v>
      </c>
      <c r="C1100" t="s">
        <v>2696</v>
      </c>
      <c r="D1100" s="77">
        <v>25207</v>
      </c>
      <c r="E1100" s="77">
        <v>0</v>
      </c>
      <c r="F1100" s="77">
        <v>0</v>
      </c>
      <c r="G1100" s="77">
        <v>173413</v>
      </c>
      <c r="H1100" s="77">
        <v>0</v>
      </c>
      <c r="I1100" s="77">
        <v>173413</v>
      </c>
      <c r="J1100" s="77">
        <v>94156</v>
      </c>
      <c r="K1100" s="188">
        <v>79257</v>
      </c>
      <c r="L1100" s="77">
        <v>255860</v>
      </c>
      <c r="M1100" s="77">
        <v>137010</v>
      </c>
      <c r="N1100" s="77">
        <v>187000</v>
      </c>
      <c r="O1100" s="77">
        <v>68860</v>
      </c>
      <c r="P1100" s="77">
        <v>91270</v>
      </c>
      <c r="Q1100" s="77">
        <v>22410</v>
      </c>
      <c r="R1100" s="77">
        <v>0</v>
      </c>
      <c r="S1100" s="188">
        <v>217300</v>
      </c>
      <c r="T1100" s="188">
        <v>217300</v>
      </c>
      <c r="U1100" s="77">
        <v>27324</v>
      </c>
      <c r="V1100" s="77">
        <v>11268</v>
      </c>
      <c r="W1100" s="77">
        <v>10458</v>
      </c>
      <c r="X1100" s="77">
        <v>16866</v>
      </c>
      <c r="Y1100" s="77">
        <v>14023</v>
      </c>
      <c r="Z1100" s="77">
        <v>1890</v>
      </c>
      <c r="AA1100" s="77">
        <v>0</v>
      </c>
      <c r="AB1100" s="77">
        <v>0</v>
      </c>
      <c r="AC1100" s="188">
        <v>12591</v>
      </c>
      <c r="AD1100" s="188">
        <v>0</v>
      </c>
      <c r="AE1100" s="77">
        <v>160970</v>
      </c>
      <c r="AF1100" s="77">
        <v>3189</v>
      </c>
      <c r="AG1100" s="27">
        <v>0</v>
      </c>
      <c r="AH1100" s="27">
        <v>0</v>
      </c>
      <c r="AI1100" s="27">
        <v>0</v>
      </c>
      <c r="AJ1100" s="27">
        <v>3189</v>
      </c>
      <c r="AK1100" s="27">
        <v>0</v>
      </c>
      <c r="AL1100" s="27">
        <v>0</v>
      </c>
      <c r="AM1100" s="27">
        <f t="shared" si="17"/>
        <v>3189</v>
      </c>
      <c r="AN1100" s="27">
        <v>0</v>
      </c>
      <c r="AO1100" s="27">
        <v>0</v>
      </c>
      <c r="AP1100" s="27">
        <v>28460</v>
      </c>
      <c r="AQ1100" s="27">
        <v>0</v>
      </c>
      <c r="AR1100" s="190">
        <v>28460</v>
      </c>
      <c r="AS1100" s="190">
        <v>689389</v>
      </c>
      <c r="AT1100" s="190">
        <v>272109</v>
      </c>
      <c r="AU1100" s="190">
        <v>272109</v>
      </c>
    </row>
    <row r="1101" spans="1:47" x14ac:dyDescent="0.2">
      <c r="A1101" s="96" t="s">
        <v>2697</v>
      </c>
      <c r="B1101" t="s">
        <v>2684</v>
      </c>
      <c r="C1101" t="s">
        <v>2698</v>
      </c>
      <c r="D1101" s="78">
        <v>25208</v>
      </c>
      <c r="E1101" s="78">
        <v>0</v>
      </c>
      <c r="F1101" s="82">
        <v>0</v>
      </c>
      <c r="G1101" s="78">
        <v>117627</v>
      </c>
      <c r="H1101" s="78">
        <v>0</v>
      </c>
      <c r="I1101" s="78">
        <v>117627</v>
      </c>
      <c r="J1101" s="78">
        <v>80509</v>
      </c>
      <c r="K1101" s="187">
        <v>37118</v>
      </c>
      <c r="L1101" s="78">
        <v>206130</v>
      </c>
      <c r="M1101" s="78">
        <v>105920</v>
      </c>
      <c r="N1101" s="78">
        <v>146000</v>
      </c>
      <c r="O1101" s="78">
        <v>60130</v>
      </c>
      <c r="P1101" s="78">
        <v>81700</v>
      </c>
      <c r="Q1101" s="78">
        <v>21570</v>
      </c>
      <c r="R1101" s="78">
        <v>0</v>
      </c>
      <c r="S1101" s="187">
        <v>55420</v>
      </c>
      <c r="T1101" s="187">
        <v>55420</v>
      </c>
      <c r="U1101" s="78">
        <v>22229</v>
      </c>
      <c r="V1101" s="78">
        <v>8660</v>
      </c>
      <c r="W1101" s="78">
        <v>12116</v>
      </c>
      <c r="X1101" s="78">
        <v>10113</v>
      </c>
      <c r="Y1101" s="78">
        <v>9364</v>
      </c>
      <c r="Z1101" s="78">
        <v>1796</v>
      </c>
      <c r="AA1101" s="78">
        <v>0</v>
      </c>
      <c r="AB1101" s="187">
        <v>4928</v>
      </c>
      <c r="AC1101" s="187">
        <v>2383</v>
      </c>
      <c r="AD1101" s="187">
        <v>0</v>
      </c>
      <c r="AE1101" s="78">
        <v>131110</v>
      </c>
      <c r="AF1101" s="78">
        <v>2949</v>
      </c>
      <c r="AG1101" s="104">
        <v>0</v>
      </c>
      <c r="AH1101" s="104">
        <v>0</v>
      </c>
      <c r="AI1101" s="104">
        <v>0</v>
      </c>
      <c r="AJ1101" s="104">
        <v>2949</v>
      </c>
      <c r="AK1101" s="104">
        <v>0</v>
      </c>
      <c r="AL1101" s="104">
        <v>0</v>
      </c>
      <c r="AM1101" s="104">
        <f t="shared" si="17"/>
        <v>2949</v>
      </c>
      <c r="AN1101" s="104">
        <v>0</v>
      </c>
      <c r="AO1101" s="104">
        <v>0</v>
      </c>
      <c r="AP1101" s="104">
        <v>19220</v>
      </c>
      <c r="AQ1101" s="104">
        <v>0</v>
      </c>
      <c r="AR1101" s="189">
        <v>19220</v>
      </c>
      <c r="AS1101" s="189">
        <v>468612</v>
      </c>
      <c r="AT1101" s="189">
        <v>194808</v>
      </c>
      <c r="AU1101" s="189">
        <v>194808</v>
      </c>
    </row>
    <row r="1102" spans="1:47" x14ac:dyDescent="0.2">
      <c r="A1102" s="96" t="s">
        <v>2699</v>
      </c>
      <c r="B1102" t="s">
        <v>2684</v>
      </c>
      <c r="C1102" t="s">
        <v>2700</v>
      </c>
      <c r="D1102" s="77">
        <v>25209</v>
      </c>
      <c r="E1102" s="77">
        <v>0</v>
      </c>
      <c r="F1102" s="77">
        <v>0</v>
      </c>
      <c r="G1102" s="77">
        <v>216504</v>
      </c>
      <c r="H1102" s="77">
        <v>12240</v>
      </c>
      <c r="I1102" s="77">
        <v>204264</v>
      </c>
      <c r="J1102" s="77">
        <v>204264</v>
      </c>
      <c r="K1102" s="77">
        <v>0</v>
      </c>
      <c r="L1102" s="77">
        <v>307960</v>
      </c>
      <c r="M1102" s="77">
        <v>181210</v>
      </c>
      <c r="N1102" s="77">
        <v>233100</v>
      </c>
      <c r="O1102" s="77">
        <v>74860</v>
      </c>
      <c r="P1102" s="77">
        <v>106630</v>
      </c>
      <c r="Q1102" s="77">
        <v>31770</v>
      </c>
      <c r="R1102" s="77">
        <v>0</v>
      </c>
      <c r="S1102" s="188">
        <v>122690</v>
      </c>
      <c r="T1102" s="188">
        <v>122690</v>
      </c>
      <c r="U1102" s="77">
        <v>32028</v>
      </c>
      <c r="V1102" s="77">
        <v>14898</v>
      </c>
      <c r="W1102" s="77">
        <v>11500</v>
      </c>
      <c r="X1102" s="77">
        <v>20528</v>
      </c>
      <c r="Y1102" s="77">
        <v>23183</v>
      </c>
      <c r="Z1102" s="77">
        <v>2655</v>
      </c>
      <c r="AA1102" s="77">
        <v>0</v>
      </c>
      <c r="AB1102" s="188">
        <v>8820</v>
      </c>
      <c r="AC1102" s="188">
        <v>8820</v>
      </c>
      <c r="AD1102" s="188">
        <v>0</v>
      </c>
      <c r="AE1102" s="77">
        <v>214900</v>
      </c>
      <c r="AF1102" s="77">
        <v>3429</v>
      </c>
      <c r="AG1102" s="27">
        <v>0</v>
      </c>
      <c r="AH1102" s="27">
        <v>0</v>
      </c>
      <c r="AI1102" s="27">
        <v>0</v>
      </c>
      <c r="AJ1102" s="27">
        <v>3429</v>
      </c>
      <c r="AK1102" s="27">
        <v>0</v>
      </c>
      <c r="AL1102" s="27">
        <v>0</v>
      </c>
      <c r="AM1102" s="27">
        <f t="shared" si="17"/>
        <v>3429</v>
      </c>
      <c r="AN1102" s="27">
        <v>0</v>
      </c>
      <c r="AO1102" s="27">
        <v>0</v>
      </c>
      <c r="AP1102" s="27">
        <v>35708</v>
      </c>
      <c r="AQ1102" s="27">
        <v>35708</v>
      </c>
      <c r="AR1102" s="27">
        <v>0</v>
      </c>
      <c r="AS1102" s="190">
        <v>822404</v>
      </c>
      <c r="AT1102" s="190">
        <v>279649</v>
      </c>
      <c r="AU1102" s="190">
        <v>279649</v>
      </c>
    </row>
    <row r="1103" spans="1:47" x14ac:dyDescent="0.2">
      <c r="A1103" s="96" t="s">
        <v>2701</v>
      </c>
      <c r="B1103" t="s">
        <v>2684</v>
      </c>
      <c r="C1103" t="s">
        <v>2702</v>
      </c>
      <c r="D1103" s="78">
        <v>25210</v>
      </c>
      <c r="E1103" s="78">
        <v>0</v>
      </c>
      <c r="F1103" s="82">
        <v>0</v>
      </c>
      <c r="G1103" s="78">
        <v>103248</v>
      </c>
      <c r="H1103" s="78">
        <v>0</v>
      </c>
      <c r="I1103" s="78">
        <v>103248</v>
      </c>
      <c r="J1103" s="78">
        <v>31097</v>
      </c>
      <c r="K1103" s="187">
        <v>72151</v>
      </c>
      <c r="L1103" s="78">
        <v>156540</v>
      </c>
      <c r="M1103" s="78">
        <v>85820</v>
      </c>
      <c r="N1103" s="78">
        <v>133000</v>
      </c>
      <c r="O1103" s="78">
        <v>23540</v>
      </c>
      <c r="P1103" s="78">
        <v>43080</v>
      </c>
      <c r="Q1103" s="78">
        <v>19540</v>
      </c>
      <c r="R1103" s="78">
        <v>3470</v>
      </c>
      <c r="S1103" s="187">
        <v>143860</v>
      </c>
      <c r="T1103" s="187">
        <v>140390</v>
      </c>
      <c r="U1103" s="78">
        <v>16621</v>
      </c>
      <c r="V1103" s="78">
        <v>7093</v>
      </c>
      <c r="W1103" s="78">
        <v>11000</v>
      </c>
      <c r="X1103" s="78">
        <v>5621</v>
      </c>
      <c r="Y1103" s="78">
        <v>7258</v>
      </c>
      <c r="Z1103" s="78">
        <v>1637</v>
      </c>
      <c r="AA1103" s="78">
        <v>0</v>
      </c>
      <c r="AB1103" s="187">
        <v>8568</v>
      </c>
      <c r="AC1103" s="187">
        <v>8568</v>
      </c>
      <c r="AD1103" s="187">
        <v>0</v>
      </c>
      <c r="AE1103" s="78">
        <v>106470</v>
      </c>
      <c r="AF1103" s="78">
        <v>2229</v>
      </c>
      <c r="AG1103" s="104">
        <v>0</v>
      </c>
      <c r="AH1103" s="104">
        <v>0</v>
      </c>
      <c r="AI1103" s="104">
        <v>0</v>
      </c>
      <c r="AJ1103" s="104">
        <v>2229</v>
      </c>
      <c r="AK1103" s="104">
        <v>0</v>
      </c>
      <c r="AL1103" s="104">
        <v>0</v>
      </c>
      <c r="AM1103" s="104">
        <f t="shared" si="17"/>
        <v>2229</v>
      </c>
      <c r="AN1103" s="104">
        <v>0</v>
      </c>
      <c r="AO1103" s="104">
        <v>0</v>
      </c>
      <c r="AP1103" s="104">
        <v>16958</v>
      </c>
      <c r="AQ1103" s="104">
        <v>0</v>
      </c>
      <c r="AR1103" s="189">
        <v>16958</v>
      </c>
      <c r="AS1103" s="189">
        <v>404898</v>
      </c>
      <c r="AT1103" s="189">
        <v>150769</v>
      </c>
      <c r="AU1103" s="189">
        <v>150769</v>
      </c>
    </row>
    <row r="1104" spans="1:47" x14ac:dyDescent="0.2">
      <c r="A1104" s="96" t="s">
        <v>2703</v>
      </c>
      <c r="B1104" t="s">
        <v>2684</v>
      </c>
      <c r="C1104" t="s">
        <v>2704</v>
      </c>
      <c r="D1104" s="77">
        <v>25211</v>
      </c>
      <c r="E1104" s="77">
        <v>0</v>
      </c>
      <c r="F1104" s="77">
        <v>0</v>
      </c>
      <c r="G1104" s="77">
        <v>116265</v>
      </c>
      <c r="H1104" s="77">
        <v>16660</v>
      </c>
      <c r="I1104" s="77">
        <v>99605</v>
      </c>
      <c r="J1104" s="77">
        <v>99605</v>
      </c>
      <c r="K1104" s="77">
        <v>0</v>
      </c>
      <c r="L1104" s="77">
        <v>183990</v>
      </c>
      <c r="M1104" s="77">
        <v>104900</v>
      </c>
      <c r="N1104" s="77">
        <v>149000</v>
      </c>
      <c r="O1104" s="77">
        <v>34990</v>
      </c>
      <c r="P1104" s="77">
        <v>58440</v>
      </c>
      <c r="Q1104" s="77">
        <v>23450</v>
      </c>
      <c r="R1104" s="77">
        <v>0</v>
      </c>
      <c r="S1104" s="188">
        <v>104470</v>
      </c>
      <c r="T1104" s="188">
        <v>104470</v>
      </c>
      <c r="U1104" s="77">
        <v>19292</v>
      </c>
      <c r="V1104" s="77">
        <v>8585</v>
      </c>
      <c r="W1104" s="77">
        <v>8959</v>
      </c>
      <c r="X1104" s="77">
        <v>10333</v>
      </c>
      <c r="Y1104" s="77">
        <v>12291</v>
      </c>
      <c r="Z1104" s="77">
        <v>1958</v>
      </c>
      <c r="AA1104" s="77">
        <v>0</v>
      </c>
      <c r="AB1104" s="188">
        <v>6190</v>
      </c>
      <c r="AC1104" s="188">
        <v>6511</v>
      </c>
      <c r="AD1104" s="188">
        <v>0</v>
      </c>
      <c r="AE1104" s="77">
        <v>129180</v>
      </c>
      <c r="AF1104" s="77">
        <v>2469</v>
      </c>
      <c r="AG1104" s="27">
        <v>0</v>
      </c>
      <c r="AH1104" s="27">
        <v>0</v>
      </c>
      <c r="AI1104" s="27">
        <v>0</v>
      </c>
      <c r="AJ1104" s="27">
        <v>2469</v>
      </c>
      <c r="AK1104" s="27">
        <v>0</v>
      </c>
      <c r="AL1104" s="27">
        <v>0</v>
      </c>
      <c r="AM1104" s="27">
        <f t="shared" si="17"/>
        <v>2469</v>
      </c>
      <c r="AN1104" s="27">
        <v>0</v>
      </c>
      <c r="AO1104" s="27">
        <v>0</v>
      </c>
      <c r="AP1104" s="27">
        <v>19177</v>
      </c>
      <c r="AQ1104" s="27">
        <v>19177</v>
      </c>
      <c r="AR1104" s="27">
        <v>0</v>
      </c>
      <c r="AS1104" s="190">
        <v>454550</v>
      </c>
      <c r="AT1104" s="190">
        <v>167553</v>
      </c>
      <c r="AU1104" s="190">
        <v>167553</v>
      </c>
    </row>
    <row r="1105" spans="1:47" x14ac:dyDescent="0.2">
      <c r="A1105" s="96" t="s">
        <v>2705</v>
      </c>
      <c r="B1105" t="s">
        <v>2684</v>
      </c>
      <c r="C1105" t="s">
        <v>2706</v>
      </c>
      <c r="D1105" s="78">
        <v>25212</v>
      </c>
      <c r="E1105" s="78">
        <v>0</v>
      </c>
      <c r="F1105" s="82">
        <v>0</v>
      </c>
      <c r="G1105" s="78">
        <v>161009</v>
      </c>
      <c r="H1105" s="78">
        <v>161009</v>
      </c>
      <c r="I1105" s="78">
        <v>0</v>
      </c>
      <c r="J1105" s="78">
        <v>0</v>
      </c>
      <c r="K1105" s="78">
        <v>0</v>
      </c>
      <c r="L1105" s="78">
        <v>195775</v>
      </c>
      <c r="M1105" s="78">
        <v>134930</v>
      </c>
      <c r="N1105" s="78">
        <v>195775</v>
      </c>
      <c r="O1105" s="78">
        <v>0</v>
      </c>
      <c r="P1105" s="78">
        <v>25240</v>
      </c>
      <c r="Q1105" s="78">
        <v>25240</v>
      </c>
      <c r="R1105" s="78">
        <v>0</v>
      </c>
      <c r="S1105" s="187">
        <v>78615</v>
      </c>
      <c r="T1105" s="187">
        <v>78615</v>
      </c>
      <c r="U1105" s="78">
        <v>19308</v>
      </c>
      <c r="V1105" s="78">
        <v>11178</v>
      </c>
      <c r="W1105" s="78">
        <v>15300</v>
      </c>
      <c r="X1105" s="78">
        <v>4008</v>
      </c>
      <c r="Y1105" s="78">
        <v>0</v>
      </c>
      <c r="Z1105" s="78">
        <v>2125</v>
      </c>
      <c r="AA1105" s="78">
        <v>0</v>
      </c>
      <c r="AB1105" s="78">
        <v>0</v>
      </c>
      <c r="AC1105" s="187">
        <v>5521</v>
      </c>
      <c r="AD1105" s="187">
        <v>0</v>
      </c>
      <c r="AE1105" s="78">
        <v>160930</v>
      </c>
      <c r="AF1105" s="78">
        <v>2709</v>
      </c>
      <c r="AG1105" s="104">
        <v>0</v>
      </c>
      <c r="AH1105" s="104">
        <v>0</v>
      </c>
      <c r="AI1105" s="104">
        <v>0</v>
      </c>
      <c r="AJ1105" s="104">
        <v>2709</v>
      </c>
      <c r="AK1105" s="104">
        <v>0</v>
      </c>
      <c r="AL1105" s="104">
        <v>0</v>
      </c>
      <c r="AM1105" s="104">
        <f t="shared" si="17"/>
        <v>2709</v>
      </c>
      <c r="AN1105" s="104">
        <v>0</v>
      </c>
      <c r="AO1105" s="104">
        <v>0</v>
      </c>
      <c r="AP1105" s="104">
        <v>26632</v>
      </c>
      <c r="AQ1105" s="104">
        <v>26632</v>
      </c>
      <c r="AR1105" s="104">
        <v>0</v>
      </c>
      <c r="AS1105" s="189">
        <v>595464</v>
      </c>
      <c r="AT1105" s="189">
        <v>164643</v>
      </c>
      <c r="AU1105" s="189">
        <v>164643</v>
      </c>
    </row>
    <row r="1106" spans="1:47" x14ac:dyDescent="0.2">
      <c r="A1106" s="96" t="s">
        <v>2707</v>
      </c>
      <c r="B1106" t="s">
        <v>2684</v>
      </c>
      <c r="C1106" t="s">
        <v>2708</v>
      </c>
      <c r="D1106" s="77">
        <v>25213</v>
      </c>
      <c r="E1106" s="77">
        <v>0</v>
      </c>
      <c r="F1106" s="77">
        <v>0</v>
      </c>
      <c r="G1106" s="77">
        <v>280712</v>
      </c>
      <c r="H1106" s="77">
        <v>0</v>
      </c>
      <c r="I1106" s="77">
        <v>280712</v>
      </c>
      <c r="J1106" s="77">
        <v>280712</v>
      </c>
      <c r="K1106" s="77">
        <v>0</v>
      </c>
      <c r="L1106" s="77">
        <v>374420</v>
      </c>
      <c r="M1106" s="77">
        <v>215480</v>
      </c>
      <c r="N1106" s="77">
        <v>264390</v>
      </c>
      <c r="O1106" s="77">
        <v>110030</v>
      </c>
      <c r="P1106" s="77">
        <v>151880</v>
      </c>
      <c r="Q1106" s="77">
        <v>41850</v>
      </c>
      <c r="R1106" s="77">
        <v>0</v>
      </c>
      <c r="S1106" s="188">
        <v>203990</v>
      </c>
      <c r="T1106" s="188">
        <v>203990</v>
      </c>
      <c r="U1106" s="77">
        <v>39125</v>
      </c>
      <c r="V1106" s="77">
        <v>17693</v>
      </c>
      <c r="W1106" s="77">
        <v>4990</v>
      </c>
      <c r="X1106" s="77">
        <v>34135</v>
      </c>
      <c r="Y1106" s="77">
        <v>12800</v>
      </c>
      <c r="Z1106" s="77">
        <v>3460</v>
      </c>
      <c r="AA1106" s="77">
        <v>0</v>
      </c>
      <c r="AB1106" s="77">
        <v>0</v>
      </c>
      <c r="AC1106" s="188">
        <v>14452</v>
      </c>
      <c r="AD1106" s="188">
        <v>0</v>
      </c>
      <c r="AE1106" s="77">
        <v>259650</v>
      </c>
      <c r="AF1106" s="77">
        <v>4389</v>
      </c>
      <c r="AG1106" s="27">
        <v>0</v>
      </c>
      <c r="AH1106" s="27">
        <v>0</v>
      </c>
      <c r="AI1106" s="27">
        <v>0</v>
      </c>
      <c r="AJ1106" s="27">
        <v>4389</v>
      </c>
      <c r="AK1106" s="27">
        <v>0</v>
      </c>
      <c r="AL1106" s="27">
        <v>0</v>
      </c>
      <c r="AM1106" s="27">
        <f t="shared" si="17"/>
        <v>4389</v>
      </c>
      <c r="AN1106" s="27">
        <v>0</v>
      </c>
      <c r="AO1106" s="27">
        <v>0</v>
      </c>
      <c r="AP1106" s="27">
        <v>46394</v>
      </c>
      <c r="AQ1106" s="27">
        <v>0</v>
      </c>
      <c r="AR1106" s="190">
        <v>46394</v>
      </c>
      <c r="AS1106" s="190">
        <v>1088174</v>
      </c>
      <c r="AT1106" s="190">
        <v>360679</v>
      </c>
      <c r="AU1106" s="190">
        <v>360679</v>
      </c>
    </row>
    <row r="1107" spans="1:47" x14ac:dyDescent="0.2">
      <c r="A1107" s="96" t="s">
        <v>2709</v>
      </c>
      <c r="B1107" t="s">
        <v>2684</v>
      </c>
      <c r="C1107" t="s">
        <v>2710</v>
      </c>
      <c r="D1107" s="78">
        <v>25214</v>
      </c>
      <c r="E1107" s="78">
        <v>0</v>
      </c>
      <c r="F1107" s="82">
        <v>0</v>
      </c>
      <c r="G1107" s="78">
        <v>103381</v>
      </c>
      <c r="H1107" s="78">
        <v>103381</v>
      </c>
      <c r="I1107" s="78">
        <v>0</v>
      </c>
      <c r="J1107" s="78">
        <v>0</v>
      </c>
      <c r="K1107" s="78">
        <v>0</v>
      </c>
      <c r="L1107" s="78">
        <v>126240</v>
      </c>
      <c r="M1107" s="78">
        <v>74220</v>
      </c>
      <c r="N1107" s="78">
        <v>88500</v>
      </c>
      <c r="O1107" s="78">
        <v>37740</v>
      </c>
      <c r="P1107" s="78">
        <v>48500</v>
      </c>
      <c r="Q1107" s="78">
        <v>10760</v>
      </c>
      <c r="R1107" s="78">
        <v>0</v>
      </c>
      <c r="S1107" s="187">
        <v>41370</v>
      </c>
      <c r="T1107" s="187">
        <v>41370</v>
      </c>
      <c r="U1107" s="78">
        <v>13098</v>
      </c>
      <c r="V1107" s="78">
        <v>6090</v>
      </c>
      <c r="W1107" s="78">
        <v>5600</v>
      </c>
      <c r="X1107" s="78">
        <v>7498</v>
      </c>
      <c r="Y1107" s="78">
        <v>8421</v>
      </c>
      <c r="Z1107" s="78">
        <v>923</v>
      </c>
      <c r="AA1107" s="78">
        <v>0</v>
      </c>
      <c r="AB1107" s="187">
        <v>3134</v>
      </c>
      <c r="AC1107" s="187">
        <v>3134</v>
      </c>
      <c r="AD1107" s="187">
        <v>0</v>
      </c>
      <c r="AE1107" s="78">
        <v>85710</v>
      </c>
      <c r="AF1107" s="78">
        <v>1989</v>
      </c>
      <c r="AG1107" s="104">
        <v>0</v>
      </c>
      <c r="AH1107" s="104">
        <v>0</v>
      </c>
      <c r="AI1107" s="104">
        <v>0</v>
      </c>
      <c r="AJ1107" s="104">
        <v>1989</v>
      </c>
      <c r="AK1107" s="104">
        <v>0</v>
      </c>
      <c r="AL1107" s="104">
        <v>0</v>
      </c>
      <c r="AM1107" s="104">
        <f t="shared" si="17"/>
        <v>1989</v>
      </c>
      <c r="AN1107" s="104">
        <v>0</v>
      </c>
      <c r="AO1107" s="104">
        <v>0</v>
      </c>
      <c r="AP1107" s="104">
        <v>16949</v>
      </c>
      <c r="AQ1107" s="104">
        <v>0</v>
      </c>
      <c r="AR1107" s="189">
        <v>16949</v>
      </c>
      <c r="AS1107" s="189">
        <v>388557</v>
      </c>
      <c r="AT1107" s="189">
        <v>118415</v>
      </c>
      <c r="AU1107" s="189">
        <v>118415</v>
      </c>
    </row>
    <row r="1108" spans="1:47" x14ac:dyDescent="0.2">
      <c r="A1108" s="96" t="s">
        <v>2711</v>
      </c>
      <c r="B1108" t="s">
        <v>2684</v>
      </c>
      <c r="C1108" t="s">
        <v>2712</v>
      </c>
      <c r="D1108" s="77">
        <v>25383</v>
      </c>
      <c r="E1108" s="77">
        <v>0</v>
      </c>
      <c r="F1108" s="77">
        <v>0</v>
      </c>
      <c r="G1108" s="77">
        <v>54611</v>
      </c>
      <c r="H1108" s="77">
        <v>54611</v>
      </c>
      <c r="I1108" s="77">
        <v>0</v>
      </c>
      <c r="J1108" s="77">
        <v>0</v>
      </c>
      <c r="K1108" s="77">
        <v>0</v>
      </c>
      <c r="L1108" s="77">
        <v>73700</v>
      </c>
      <c r="M1108" s="77">
        <v>44420</v>
      </c>
      <c r="N1108" s="77">
        <v>67000</v>
      </c>
      <c r="O1108" s="77">
        <v>6700</v>
      </c>
      <c r="P1108" s="77">
        <v>14270</v>
      </c>
      <c r="Q1108" s="77">
        <v>7570</v>
      </c>
      <c r="R1108" s="77">
        <v>0</v>
      </c>
      <c r="S1108" s="188">
        <v>22670</v>
      </c>
      <c r="T1108" s="188">
        <v>22670</v>
      </c>
      <c r="U1108" s="77">
        <v>7578</v>
      </c>
      <c r="V1108" s="77">
        <v>3633</v>
      </c>
      <c r="W1108" s="77">
        <v>4673</v>
      </c>
      <c r="X1108" s="77">
        <v>2905</v>
      </c>
      <c r="Y1108" s="77">
        <v>3503</v>
      </c>
      <c r="Z1108" s="77">
        <v>598</v>
      </c>
      <c r="AA1108" s="77">
        <v>0</v>
      </c>
      <c r="AB1108" s="188">
        <v>1250</v>
      </c>
      <c r="AC1108" s="188">
        <v>1250</v>
      </c>
      <c r="AD1108" s="188">
        <v>0</v>
      </c>
      <c r="AE1108" s="77">
        <v>53210</v>
      </c>
      <c r="AF1108" s="77">
        <v>1269</v>
      </c>
      <c r="AG1108" s="27">
        <v>0</v>
      </c>
      <c r="AH1108" s="27">
        <v>0</v>
      </c>
      <c r="AI1108" s="27">
        <v>0</v>
      </c>
      <c r="AJ1108" s="27">
        <v>1269</v>
      </c>
      <c r="AK1108" s="27">
        <v>0</v>
      </c>
      <c r="AL1108" s="27">
        <v>0</v>
      </c>
      <c r="AM1108" s="27">
        <f t="shared" si="17"/>
        <v>1269</v>
      </c>
      <c r="AN1108" s="27">
        <v>0</v>
      </c>
      <c r="AO1108" s="27">
        <v>0</v>
      </c>
      <c r="AP1108" s="27">
        <v>9015</v>
      </c>
      <c r="AQ1108" s="27">
        <v>9015</v>
      </c>
      <c r="AR1108" s="27">
        <v>0</v>
      </c>
      <c r="AS1108" s="190">
        <v>208714</v>
      </c>
      <c r="AT1108" s="190">
        <v>65788</v>
      </c>
      <c r="AU1108" s="190">
        <v>65788</v>
      </c>
    </row>
    <row r="1109" spans="1:47" x14ac:dyDescent="0.2">
      <c r="A1109" s="96" t="s">
        <v>2713</v>
      </c>
      <c r="B1109" t="s">
        <v>2684</v>
      </c>
      <c r="C1109" t="s">
        <v>2714</v>
      </c>
      <c r="D1109" s="78">
        <v>25384</v>
      </c>
      <c r="E1109" s="78">
        <v>0</v>
      </c>
      <c r="F1109" s="82">
        <v>0</v>
      </c>
      <c r="G1109" s="78">
        <v>23181</v>
      </c>
      <c r="H1109" s="78">
        <v>23181</v>
      </c>
      <c r="I1109" s="78">
        <v>0</v>
      </c>
      <c r="J1109" s="78">
        <v>0</v>
      </c>
      <c r="K1109" s="78">
        <v>0</v>
      </c>
      <c r="L1109" s="78">
        <v>33220</v>
      </c>
      <c r="M1109" s="78">
        <v>16650</v>
      </c>
      <c r="N1109" s="78">
        <v>23600</v>
      </c>
      <c r="O1109" s="78">
        <v>9620</v>
      </c>
      <c r="P1109" s="78">
        <v>14810</v>
      </c>
      <c r="Q1109" s="78">
        <v>5190</v>
      </c>
      <c r="R1109" s="78">
        <v>0</v>
      </c>
      <c r="S1109" s="187">
        <v>20400</v>
      </c>
      <c r="T1109" s="187">
        <v>20400</v>
      </c>
      <c r="U1109" s="78">
        <v>3585</v>
      </c>
      <c r="V1109" s="78">
        <v>1353</v>
      </c>
      <c r="W1109" s="78">
        <v>1913</v>
      </c>
      <c r="X1109" s="78">
        <v>1672</v>
      </c>
      <c r="Y1109" s="78">
        <v>2107</v>
      </c>
      <c r="Z1109" s="78">
        <v>435</v>
      </c>
      <c r="AA1109" s="78">
        <v>0</v>
      </c>
      <c r="AB1109" s="187">
        <v>1386</v>
      </c>
      <c r="AC1109" s="187">
        <v>1386</v>
      </c>
      <c r="AD1109" s="187">
        <v>0</v>
      </c>
      <c r="AE1109" s="78">
        <v>21840</v>
      </c>
      <c r="AF1109" s="78">
        <v>1029</v>
      </c>
      <c r="AG1109" s="104">
        <v>0</v>
      </c>
      <c r="AH1109" s="104">
        <v>0</v>
      </c>
      <c r="AI1109" s="104">
        <v>0</v>
      </c>
      <c r="AJ1109" s="104">
        <v>1029</v>
      </c>
      <c r="AK1109" s="104">
        <v>0</v>
      </c>
      <c r="AL1109" s="104">
        <v>0</v>
      </c>
      <c r="AM1109" s="104">
        <f t="shared" si="17"/>
        <v>1029</v>
      </c>
      <c r="AN1109" s="104">
        <v>0</v>
      </c>
      <c r="AO1109" s="104">
        <v>0</v>
      </c>
      <c r="AP1109" s="104">
        <v>3824</v>
      </c>
      <c r="AQ1109" s="104">
        <v>3731</v>
      </c>
      <c r="AR1109" s="104">
        <v>93</v>
      </c>
      <c r="AS1109" s="189">
        <v>89038</v>
      </c>
      <c r="AT1109" s="189">
        <v>30310</v>
      </c>
      <c r="AU1109" s="189">
        <v>30310</v>
      </c>
    </row>
    <row r="1110" spans="1:47" x14ac:dyDescent="0.2">
      <c r="A1110" s="96" t="s">
        <v>2715</v>
      </c>
      <c r="B1110" t="s">
        <v>2684</v>
      </c>
      <c r="C1110" t="s">
        <v>2716</v>
      </c>
      <c r="D1110" s="77">
        <v>25425</v>
      </c>
      <c r="E1110" s="77">
        <v>0</v>
      </c>
      <c r="F1110" s="77">
        <v>0</v>
      </c>
      <c r="G1110" s="77">
        <v>55118</v>
      </c>
      <c r="H1110" s="77">
        <v>0</v>
      </c>
      <c r="I1110" s="77">
        <v>55118</v>
      </c>
      <c r="J1110" s="77">
        <v>55118</v>
      </c>
      <c r="K1110" s="77">
        <v>0</v>
      </c>
      <c r="L1110" s="77">
        <v>71405</v>
      </c>
      <c r="M1110" s="77">
        <v>41540</v>
      </c>
      <c r="N1110" s="77">
        <v>66000</v>
      </c>
      <c r="O1110" s="77">
        <v>5405</v>
      </c>
      <c r="P1110" s="77">
        <v>6195</v>
      </c>
      <c r="Q1110" s="77">
        <v>790</v>
      </c>
      <c r="R1110" s="77">
        <v>0</v>
      </c>
      <c r="S1110" s="188">
        <v>36385</v>
      </c>
      <c r="T1110" s="188">
        <v>36385</v>
      </c>
      <c r="U1110" s="77">
        <v>7377</v>
      </c>
      <c r="V1110" s="77">
        <v>3345</v>
      </c>
      <c r="W1110" s="77">
        <v>3906</v>
      </c>
      <c r="X1110" s="77">
        <v>3471</v>
      </c>
      <c r="Y1110" s="77">
        <v>3562</v>
      </c>
      <c r="Z1110" s="77">
        <v>91</v>
      </c>
      <c r="AA1110" s="77">
        <v>0</v>
      </c>
      <c r="AB1110" s="188">
        <v>2450</v>
      </c>
      <c r="AC1110" s="188">
        <v>2450</v>
      </c>
      <c r="AD1110" s="188">
        <v>0</v>
      </c>
      <c r="AE1110" s="77">
        <v>47720</v>
      </c>
      <c r="AF1110" s="77">
        <v>1269</v>
      </c>
      <c r="AG1110" s="27">
        <v>0</v>
      </c>
      <c r="AH1110" s="27">
        <v>0</v>
      </c>
      <c r="AI1110" s="27">
        <v>0</v>
      </c>
      <c r="AJ1110" s="27">
        <v>1269</v>
      </c>
      <c r="AK1110" s="27">
        <v>0</v>
      </c>
      <c r="AL1110" s="27">
        <v>0</v>
      </c>
      <c r="AM1110" s="27">
        <f t="shared" si="17"/>
        <v>1269</v>
      </c>
      <c r="AN1110" s="27">
        <v>0</v>
      </c>
      <c r="AO1110" s="27">
        <v>0</v>
      </c>
      <c r="AP1110" s="27">
        <v>9103</v>
      </c>
      <c r="AQ1110" s="27">
        <v>9103</v>
      </c>
      <c r="AR1110" s="27">
        <v>0</v>
      </c>
      <c r="AS1110" s="190">
        <v>207974</v>
      </c>
      <c r="AT1110" s="190">
        <v>69715</v>
      </c>
      <c r="AU1110" s="190">
        <v>0</v>
      </c>
    </row>
    <row r="1111" spans="1:47" x14ac:dyDescent="0.2">
      <c r="A1111" s="96" t="s">
        <v>2717</v>
      </c>
      <c r="B1111" t="s">
        <v>2684</v>
      </c>
      <c r="C1111" t="s">
        <v>2718</v>
      </c>
      <c r="D1111" s="78">
        <v>25441</v>
      </c>
      <c r="E1111" s="78">
        <v>0</v>
      </c>
      <c r="F1111" s="82">
        <v>0</v>
      </c>
      <c r="G1111" s="78">
        <v>26285</v>
      </c>
      <c r="H1111" s="78">
        <v>0</v>
      </c>
      <c r="I1111" s="78">
        <v>26285</v>
      </c>
      <c r="J1111" s="78">
        <v>26285</v>
      </c>
      <c r="K1111" s="78">
        <v>0</v>
      </c>
      <c r="L1111" s="78">
        <v>31040</v>
      </c>
      <c r="M1111" s="78">
        <v>21790</v>
      </c>
      <c r="N1111" s="78">
        <v>31040</v>
      </c>
      <c r="O1111" s="78">
        <v>0</v>
      </c>
      <c r="P1111" s="78">
        <v>1070</v>
      </c>
      <c r="Q1111" s="78">
        <v>1070</v>
      </c>
      <c r="R1111" s="78">
        <v>0</v>
      </c>
      <c r="S1111" s="187">
        <v>13790</v>
      </c>
      <c r="T1111" s="187">
        <v>13790</v>
      </c>
      <c r="U1111" s="78">
        <v>2997</v>
      </c>
      <c r="V1111" s="78">
        <v>1761</v>
      </c>
      <c r="W1111" s="78">
        <v>2977</v>
      </c>
      <c r="X1111" s="78">
        <v>20</v>
      </c>
      <c r="Y1111" s="78">
        <v>102</v>
      </c>
      <c r="Z1111" s="78">
        <v>82</v>
      </c>
      <c r="AA1111" s="78">
        <v>0</v>
      </c>
      <c r="AB1111" s="78">
        <v>919</v>
      </c>
      <c r="AC1111" s="78">
        <v>919</v>
      </c>
      <c r="AD1111" s="78">
        <v>0</v>
      </c>
      <c r="AE1111" s="78">
        <v>25500</v>
      </c>
      <c r="AF1111" s="78">
        <v>1029</v>
      </c>
      <c r="AG1111" s="104">
        <v>0</v>
      </c>
      <c r="AH1111" s="104">
        <v>0</v>
      </c>
      <c r="AI1111" s="104">
        <v>0</v>
      </c>
      <c r="AJ1111" s="104">
        <v>1029</v>
      </c>
      <c r="AK1111" s="104">
        <v>0</v>
      </c>
      <c r="AL1111" s="104">
        <v>0</v>
      </c>
      <c r="AM1111" s="104">
        <f t="shared" si="17"/>
        <v>1029</v>
      </c>
      <c r="AN1111" s="104">
        <v>0</v>
      </c>
      <c r="AO1111" s="104">
        <v>0</v>
      </c>
      <c r="AP1111" s="104">
        <v>4352</v>
      </c>
      <c r="AQ1111" s="104">
        <v>4231</v>
      </c>
      <c r="AR1111" s="104">
        <v>121</v>
      </c>
      <c r="AS1111" s="189">
        <v>96201</v>
      </c>
      <c r="AT1111" s="189">
        <v>24851</v>
      </c>
      <c r="AU1111" s="189">
        <v>0</v>
      </c>
    </row>
    <row r="1112" spans="1:47" x14ac:dyDescent="0.2">
      <c r="A1112" s="96" t="s">
        <v>2719</v>
      </c>
      <c r="B1112" t="s">
        <v>2684</v>
      </c>
      <c r="C1112" t="s">
        <v>2720</v>
      </c>
      <c r="D1112" s="77">
        <v>25442</v>
      </c>
      <c r="E1112" s="77">
        <v>0</v>
      </c>
      <c r="F1112" s="77">
        <v>0</v>
      </c>
      <c r="G1112" s="77">
        <v>27657</v>
      </c>
      <c r="H1112" s="77">
        <v>5575</v>
      </c>
      <c r="I1112" s="77">
        <v>22082</v>
      </c>
      <c r="J1112" s="77">
        <v>22081</v>
      </c>
      <c r="K1112" s="77">
        <v>0</v>
      </c>
      <c r="L1112" s="77">
        <v>28130</v>
      </c>
      <c r="M1112" s="77">
        <v>19870</v>
      </c>
      <c r="N1112" s="77">
        <v>28000</v>
      </c>
      <c r="O1112" s="77">
        <v>130</v>
      </c>
      <c r="P1112" s="77">
        <v>5400</v>
      </c>
      <c r="Q1112" s="77">
        <v>5270</v>
      </c>
      <c r="R1112" s="77">
        <v>320</v>
      </c>
      <c r="S1112" s="77">
        <v>0</v>
      </c>
      <c r="T1112" s="77">
        <v>0</v>
      </c>
      <c r="U1112" s="77">
        <v>2749</v>
      </c>
      <c r="V1112" s="77">
        <v>1648</v>
      </c>
      <c r="W1112" s="77">
        <v>2749</v>
      </c>
      <c r="X1112" s="77">
        <v>0</v>
      </c>
      <c r="Y1112" s="77">
        <v>0</v>
      </c>
      <c r="Z1112" s="77">
        <v>447</v>
      </c>
      <c r="AA1112" s="77">
        <v>152</v>
      </c>
      <c r="AB1112" s="77">
        <v>152</v>
      </c>
      <c r="AC1112" s="77">
        <v>0</v>
      </c>
      <c r="AD1112" s="77">
        <v>152</v>
      </c>
      <c r="AE1112" s="77">
        <v>25140</v>
      </c>
      <c r="AF1112" s="77">
        <v>1029</v>
      </c>
      <c r="AG1112" s="27">
        <v>0</v>
      </c>
      <c r="AH1112" s="27">
        <v>0</v>
      </c>
      <c r="AI1112" s="27">
        <v>0</v>
      </c>
      <c r="AJ1112" s="27">
        <v>1029</v>
      </c>
      <c r="AK1112" s="27">
        <v>0</v>
      </c>
      <c r="AL1112" s="27">
        <v>0</v>
      </c>
      <c r="AM1112" s="27">
        <f t="shared" si="17"/>
        <v>1029</v>
      </c>
      <c r="AN1112" s="27">
        <v>0</v>
      </c>
      <c r="AO1112" s="27">
        <v>0</v>
      </c>
      <c r="AP1112" s="27">
        <v>4586</v>
      </c>
      <c r="AQ1112" s="27">
        <v>4586</v>
      </c>
      <c r="AR1112" s="27">
        <v>0</v>
      </c>
      <c r="AS1112" s="190">
        <v>99070</v>
      </c>
      <c r="AT1112" s="190">
        <v>21713</v>
      </c>
      <c r="AU1112" s="190">
        <v>21713</v>
      </c>
    </row>
    <row r="1113" spans="1:47" x14ac:dyDescent="0.2">
      <c r="A1113" s="96" t="s">
        <v>2721</v>
      </c>
      <c r="B1113" t="s">
        <v>2684</v>
      </c>
      <c r="C1113" t="s">
        <v>2722</v>
      </c>
      <c r="D1113" s="78">
        <v>25443</v>
      </c>
      <c r="E1113" s="78">
        <v>0</v>
      </c>
      <c r="F1113" s="82">
        <v>0</v>
      </c>
      <c r="G1113" s="78">
        <v>28097</v>
      </c>
      <c r="H1113" s="78">
        <v>28097</v>
      </c>
      <c r="I1113" s="78">
        <v>0</v>
      </c>
      <c r="J1113" s="78">
        <v>0</v>
      </c>
      <c r="K1113" s="78">
        <v>0</v>
      </c>
      <c r="L1113" s="78">
        <v>25740</v>
      </c>
      <c r="M1113" s="78">
        <v>16000</v>
      </c>
      <c r="N1113" s="78">
        <v>22470</v>
      </c>
      <c r="O1113" s="78">
        <v>3270</v>
      </c>
      <c r="P1113" s="78">
        <v>6710</v>
      </c>
      <c r="Q1113" s="78">
        <v>3440</v>
      </c>
      <c r="R1113" s="78">
        <v>0</v>
      </c>
      <c r="S1113" s="187">
        <v>7080</v>
      </c>
      <c r="T1113" s="187">
        <v>7080</v>
      </c>
      <c r="U1113" s="78">
        <v>2610</v>
      </c>
      <c r="V1113" s="78">
        <v>1305</v>
      </c>
      <c r="W1113" s="78">
        <v>1597</v>
      </c>
      <c r="X1113" s="78">
        <v>1013</v>
      </c>
      <c r="Y1113" s="78">
        <v>1313</v>
      </c>
      <c r="Z1113" s="78">
        <v>300</v>
      </c>
      <c r="AA1113" s="78">
        <v>0</v>
      </c>
      <c r="AB1113" s="78">
        <v>450</v>
      </c>
      <c r="AC1113" s="78">
        <v>450</v>
      </c>
      <c r="AD1113" s="78">
        <v>0</v>
      </c>
      <c r="AE1113" s="78">
        <v>19440</v>
      </c>
      <c r="AF1113" s="78">
        <v>1029</v>
      </c>
      <c r="AG1113" s="104">
        <v>0</v>
      </c>
      <c r="AH1113" s="104">
        <v>0</v>
      </c>
      <c r="AI1113" s="104">
        <v>0</v>
      </c>
      <c r="AJ1113" s="104">
        <v>1029</v>
      </c>
      <c r="AK1113" s="104">
        <v>0</v>
      </c>
      <c r="AL1113" s="104">
        <v>0</v>
      </c>
      <c r="AM1113" s="104">
        <f t="shared" si="17"/>
        <v>1029</v>
      </c>
      <c r="AN1113" s="104">
        <v>0</v>
      </c>
      <c r="AO1113" s="104">
        <v>0</v>
      </c>
      <c r="AP1113" s="104">
        <v>4674</v>
      </c>
      <c r="AQ1113" s="104">
        <v>4674</v>
      </c>
      <c r="AR1113" s="104">
        <v>0</v>
      </c>
      <c r="AS1113" s="189">
        <v>102495</v>
      </c>
      <c r="AT1113" s="189">
        <v>22529</v>
      </c>
      <c r="AU1113" s="189">
        <v>22529</v>
      </c>
    </row>
    <row r="1114" spans="1:47" x14ac:dyDescent="0.2">
      <c r="A1114" s="96" t="s">
        <v>2723</v>
      </c>
      <c r="B1114" t="s">
        <v>2724</v>
      </c>
      <c r="C1114">
        <v>0</v>
      </c>
      <c r="D1114" s="77">
        <v>26000</v>
      </c>
      <c r="E1114" s="77">
        <v>0</v>
      </c>
      <c r="F1114" s="77">
        <v>0</v>
      </c>
      <c r="G1114" s="77">
        <v>6636703</v>
      </c>
      <c r="H1114" s="77">
        <v>3419000</v>
      </c>
      <c r="I1114" s="77">
        <v>3217703</v>
      </c>
      <c r="J1114" s="77">
        <v>2291600</v>
      </c>
      <c r="K1114" s="77">
        <v>0</v>
      </c>
      <c r="L1114" s="77">
        <v>0</v>
      </c>
      <c r="M1114" s="77">
        <v>0</v>
      </c>
      <c r="N1114" s="77">
        <v>0</v>
      </c>
      <c r="O1114" s="77">
        <v>0</v>
      </c>
      <c r="P1114" s="77">
        <v>0</v>
      </c>
      <c r="Q1114" s="77">
        <v>0</v>
      </c>
      <c r="R1114" s="77">
        <v>0</v>
      </c>
      <c r="S1114" s="77">
        <v>0</v>
      </c>
      <c r="T1114" s="77">
        <v>0</v>
      </c>
      <c r="U1114" s="77">
        <v>0</v>
      </c>
      <c r="V1114" s="77">
        <v>0</v>
      </c>
      <c r="W1114" s="77">
        <v>0</v>
      </c>
      <c r="X1114" s="77">
        <v>0</v>
      </c>
      <c r="Y1114" s="77">
        <v>0</v>
      </c>
      <c r="Z1114" s="77">
        <v>0</v>
      </c>
      <c r="AA1114" s="77">
        <v>0</v>
      </c>
      <c r="AB1114" s="77">
        <v>0</v>
      </c>
      <c r="AC1114" s="77">
        <v>0</v>
      </c>
      <c r="AD1114" s="77">
        <v>0</v>
      </c>
      <c r="AE1114" s="77">
        <v>0</v>
      </c>
      <c r="AF1114" s="77">
        <v>0</v>
      </c>
      <c r="AG1114" s="27">
        <v>0</v>
      </c>
      <c r="AH1114" s="27">
        <v>0</v>
      </c>
      <c r="AI1114" s="27">
        <v>0</v>
      </c>
      <c r="AJ1114" s="27">
        <v>0</v>
      </c>
      <c r="AK1114" s="27">
        <v>0</v>
      </c>
      <c r="AL1114" s="27">
        <v>0</v>
      </c>
      <c r="AM1114" s="27">
        <f t="shared" si="17"/>
        <v>0</v>
      </c>
      <c r="AN1114" s="27">
        <v>0</v>
      </c>
      <c r="AO1114" s="27">
        <v>0</v>
      </c>
      <c r="AP1114" s="27">
        <v>1117221</v>
      </c>
      <c r="AQ1114" s="27">
        <v>614000</v>
      </c>
      <c r="AR1114" s="190">
        <v>503221</v>
      </c>
      <c r="AS1114" s="190">
        <v>17028117</v>
      </c>
      <c r="AT1114" s="190">
        <v>0</v>
      </c>
      <c r="AU1114" s="190">
        <v>0</v>
      </c>
    </row>
    <row r="1115" spans="1:47" x14ac:dyDescent="0.2">
      <c r="A1115" s="96" t="s">
        <v>2725</v>
      </c>
      <c r="B1115" t="s">
        <v>2724</v>
      </c>
      <c r="C1115" t="s">
        <v>2726</v>
      </c>
      <c r="D1115" s="78">
        <v>26100</v>
      </c>
      <c r="E1115" s="78">
        <v>0</v>
      </c>
      <c r="F1115" s="82">
        <v>0</v>
      </c>
      <c r="G1115" s="78">
        <v>2561784</v>
      </c>
      <c r="H1115" s="78">
        <v>1061784</v>
      </c>
      <c r="I1115" s="78">
        <v>1500000</v>
      </c>
      <c r="J1115" s="78">
        <v>202000</v>
      </c>
      <c r="K1115" s="187">
        <v>1298000</v>
      </c>
      <c r="L1115" s="78">
        <v>8475035</v>
      </c>
      <c r="M1115" s="78">
        <v>6574850</v>
      </c>
      <c r="N1115" s="78">
        <v>6681000</v>
      </c>
      <c r="O1115" s="78">
        <v>1794035</v>
      </c>
      <c r="P1115" s="78">
        <v>2590375</v>
      </c>
      <c r="Q1115" s="78">
        <v>796340</v>
      </c>
      <c r="R1115" s="78">
        <v>0</v>
      </c>
      <c r="S1115" s="187">
        <v>2353625</v>
      </c>
      <c r="T1115" s="187">
        <v>2353625</v>
      </c>
      <c r="U1115" s="78">
        <v>798399</v>
      </c>
      <c r="V1115" s="78">
        <v>544878</v>
      </c>
      <c r="W1115" s="78">
        <v>143763</v>
      </c>
      <c r="X1115" s="78">
        <v>654636</v>
      </c>
      <c r="Y1115" s="78">
        <v>720131</v>
      </c>
      <c r="Z1115" s="78">
        <v>65495</v>
      </c>
      <c r="AA1115" s="78">
        <v>0</v>
      </c>
      <c r="AB1115" s="187">
        <v>193255</v>
      </c>
      <c r="AC1115" s="187">
        <v>193255</v>
      </c>
      <c r="AD1115" s="187">
        <v>0</v>
      </c>
      <c r="AE1115" s="78">
        <v>7452450</v>
      </c>
      <c r="AF1115" s="78">
        <v>43669</v>
      </c>
      <c r="AG1115" s="104">
        <v>0</v>
      </c>
      <c r="AH1115" s="104">
        <v>0</v>
      </c>
      <c r="AI1115" s="104">
        <v>0</v>
      </c>
      <c r="AJ1115" s="104">
        <v>43669</v>
      </c>
      <c r="AK1115" s="104">
        <v>0</v>
      </c>
      <c r="AL1115" s="104">
        <v>0</v>
      </c>
      <c r="AM1115" s="104">
        <f t="shared" si="17"/>
        <v>43669</v>
      </c>
      <c r="AN1115" s="104">
        <v>0</v>
      </c>
      <c r="AO1115" s="104">
        <v>0</v>
      </c>
      <c r="AP1115" s="104">
        <v>429310</v>
      </c>
      <c r="AQ1115" s="104">
        <v>0</v>
      </c>
      <c r="AR1115" s="189">
        <v>429310</v>
      </c>
      <c r="AS1115" s="189">
        <v>10441648</v>
      </c>
      <c r="AT1115" s="104">
        <v>4058289</v>
      </c>
      <c r="AU1115" s="104">
        <v>4058289</v>
      </c>
    </row>
    <row r="1116" spans="1:47" x14ac:dyDescent="0.2">
      <c r="A1116" s="96" t="s">
        <v>2727</v>
      </c>
      <c r="B1116" t="s">
        <v>2724</v>
      </c>
      <c r="C1116" t="s">
        <v>2728</v>
      </c>
      <c r="D1116" s="77">
        <v>26201</v>
      </c>
      <c r="E1116" s="77">
        <v>0</v>
      </c>
      <c r="F1116" s="77">
        <v>0</v>
      </c>
      <c r="G1116" s="77">
        <v>225296</v>
      </c>
      <c r="H1116" s="77">
        <v>62296</v>
      </c>
      <c r="I1116" s="77">
        <v>163000</v>
      </c>
      <c r="J1116" s="77">
        <v>163000</v>
      </c>
      <c r="K1116" s="77">
        <v>0</v>
      </c>
      <c r="L1116" s="77">
        <v>336705</v>
      </c>
      <c r="M1116" s="77">
        <v>231140</v>
      </c>
      <c r="N1116" s="77">
        <v>297600</v>
      </c>
      <c r="O1116" s="77">
        <v>39105</v>
      </c>
      <c r="P1116" s="77">
        <v>87375</v>
      </c>
      <c r="Q1116" s="77">
        <v>48270</v>
      </c>
      <c r="R1116" s="77">
        <v>0</v>
      </c>
      <c r="S1116" s="188">
        <v>81355</v>
      </c>
      <c r="T1116" s="188">
        <v>81355</v>
      </c>
      <c r="U1116" s="77">
        <v>33214</v>
      </c>
      <c r="V1116" s="77">
        <v>19033</v>
      </c>
      <c r="W1116" s="77">
        <v>7690</v>
      </c>
      <c r="X1116" s="77">
        <v>25524</v>
      </c>
      <c r="Y1116" s="77">
        <v>20481</v>
      </c>
      <c r="Z1116" s="77">
        <v>4043</v>
      </c>
      <c r="AA1116" s="77">
        <v>0</v>
      </c>
      <c r="AB1116" s="77">
        <v>0</v>
      </c>
      <c r="AC1116" s="188">
        <v>4983</v>
      </c>
      <c r="AD1116" s="188">
        <v>0</v>
      </c>
      <c r="AE1116" s="77">
        <v>279410</v>
      </c>
      <c r="AF1116" s="77">
        <v>3429</v>
      </c>
      <c r="AG1116" s="27">
        <v>0</v>
      </c>
      <c r="AH1116" s="27">
        <v>0</v>
      </c>
      <c r="AI1116" s="27">
        <v>0</v>
      </c>
      <c r="AJ1116" s="27">
        <v>3429</v>
      </c>
      <c r="AK1116" s="27">
        <v>0</v>
      </c>
      <c r="AL1116" s="27">
        <v>0</v>
      </c>
      <c r="AM1116" s="27">
        <f t="shared" si="17"/>
        <v>3429</v>
      </c>
      <c r="AN1116" s="27">
        <v>0</v>
      </c>
      <c r="AO1116" s="27">
        <v>0</v>
      </c>
      <c r="AP1116" s="27">
        <v>38007</v>
      </c>
      <c r="AQ1116" s="27">
        <v>38007</v>
      </c>
      <c r="AR1116" s="27">
        <v>0</v>
      </c>
      <c r="AS1116" s="190">
        <v>889863</v>
      </c>
      <c r="AT1116" s="190">
        <v>284018</v>
      </c>
      <c r="AU1116" s="190">
        <v>284018</v>
      </c>
    </row>
    <row r="1117" spans="1:47" x14ac:dyDescent="0.2">
      <c r="A1117" s="96" t="s">
        <v>2729</v>
      </c>
      <c r="B1117" t="s">
        <v>2724</v>
      </c>
      <c r="C1117" t="s">
        <v>2730</v>
      </c>
      <c r="D1117" s="78">
        <v>26202</v>
      </c>
      <c r="E1117" s="78">
        <v>0</v>
      </c>
      <c r="F1117" s="82">
        <v>0</v>
      </c>
      <c r="G1117" s="78">
        <v>208580</v>
      </c>
      <c r="H1117" s="78">
        <v>146580</v>
      </c>
      <c r="I1117" s="78">
        <v>62000</v>
      </c>
      <c r="J1117" s="78">
        <v>62000</v>
      </c>
      <c r="K1117" s="78">
        <v>0</v>
      </c>
      <c r="L1117" s="78">
        <v>385630</v>
      </c>
      <c r="M1117" s="78">
        <v>278100</v>
      </c>
      <c r="N1117" s="78">
        <v>384000</v>
      </c>
      <c r="O1117" s="78">
        <v>1630</v>
      </c>
      <c r="P1117" s="78">
        <v>55440</v>
      </c>
      <c r="Q1117" s="78">
        <v>53810</v>
      </c>
      <c r="R1117" s="78">
        <v>0</v>
      </c>
      <c r="S1117" s="187">
        <v>70960</v>
      </c>
      <c r="T1117" s="187">
        <v>70960</v>
      </c>
      <c r="U1117" s="78">
        <v>37373</v>
      </c>
      <c r="V1117" s="78">
        <v>22970</v>
      </c>
      <c r="W1117" s="78">
        <v>37373</v>
      </c>
      <c r="X1117" s="78">
        <v>0</v>
      </c>
      <c r="Y1117" s="78">
        <v>4501</v>
      </c>
      <c r="Z1117" s="78">
        <v>4501</v>
      </c>
      <c r="AA1117" s="78">
        <v>0</v>
      </c>
      <c r="AB1117" s="187">
        <v>4620</v>
      </c>
      <c r="AC1117" s="187">
        <v>4620</v>
      </c>
      <c r="AD1117" s="187">
        <v>0</v>
      </c>
      <c r="AE1117" s="78">
        <v>335830</v>
      </c>
      <c r="AF1117" s="78">
        <v>3669</v>
      </c>
      <c r="AG1117" s="104">
        <v>0</v>
      </c>
      <c r="AH1117" s="104">
        <v>0</v>
      </c>
      <c r="AI1117" s="104">
        <v>0</v>
      </c>
      <c r="AJ1117" s="104">
        <v>3669</v>
      </c>
      <c r="AK1117" s="104">
        <v>0</v>
      </c>
      <c r="AL1117" s="104">
        <v>0</v>
      </c>
      <c r="AM1117" s="104">
        <f t="shared" si="17"/>
        <v>3669</v>
      </c>
      <c r="AN1117" s="104">
        <v>0</v>
      </c>
      <c r="AO1117" s="104">
        <v>0</v>
      </c>
      <c r="AP1117" s="104">
        <v>35265</v>
      </c>
      <c r="AQ1117" s="104">
        <v>35265</v>
      </c>
      <c r="AR1117" s="104">
        <v>0</v>
      </c>
      <c r="AS1117" s="189">
        <v>858619</v>
      </c>
      <c r="AT1117" s="189">
        <v>295939</v>
      </c>
      <c r="AU1117" s="189">
        <v>295939</v>
      </c>
    </row>
    <row r="1118" spans="1:47" x14ac:dyDescent="0.2">
      <c r="A1118" s="96" t="s">
        <v>2731</v>
      </c>
      <c r="B1118" t="s">
        <v>2724</v>
      </c>
      <c r="C1118" t="s">
        <v>2732</v>
      </c>
      <c r="D1118" s="77">
        <v>26203</v>
      </c>
      <c r="E1118" s="77">
        <v>0</v>
      </c>
      <c r="F1118" s="77">
        <v>0</v>
      </c>
      <c r="G1118" s="77">
        <v>103808</v>
      </c>
      <c r="H1118" s="77">
        <v>0</v>
      </c>
      <c r="I1118" s="77">
        <v>103808</v>
      </c>
      <c r="J1118" s="77">
        <v>103808</v>
      </c>
      <c r="K1118" s="77">
        <v>0</v>
      </c>
      <c r="L1118" s="77">
        <v>153670</v>
      </c>
      <c r="M1118" s="77">
        <v>111400</v>
      </c>
      <c r="N1118" s="77">
        <v>153670</v>
      </c>
      <c r="O1118" s="77">
        <v>0</v>
      </c>
      <c r="P1118" s="77">
        <v>24040</v>
      </c>
      <c r="Q1118" s="77">
        <v>24040</v>
      </c>
      <c r="R1118" s="77">
        <v>0</v>
      </c>
      <c r="S1118" s="77">
        <v>0</v>
      </c>
      <c r="T1118" s="77">
        <v>0</v>
      </c>
      <c r="U1118" s="77">
        <v>14846</v>
      </c>
      <c r="V1118" s="77">
        <v>9188</v>
      </c>
      <c r="W1118" s="77">
        <v>8700</v>
      </c>
      <c r="X1118" s="77">
        <v>6146</v>
      </c>
      <c r="Y1118" s="77">
        <v>8176</v>
      </c>
      <c r="Z1118" s="77">
        <v>2030</v>
      </c>
      <c r="AA1118" s="77">
        <v>0</v>
      </c>
      <c r="AB1118" s="77">
        <v>0</v>
      </c>
      <c r="AC1118" s="77">
        <v>0</v>
      </c>
      <c r="AD1118" s="77">
        <v>0</v>
      </c>
      <c r="AE1118" s="77">
        <v>135120</v>
      </c>
      <c r="AF1118" s="77">
        <v>2229</v>
      </c>
      <c r="AG1118" s="27">
        <v>0</v>
      </c>
      <c r="AH1118" s="27">
        <v>0</v>
      </c>
      <c r="AI1118" s="27">
        <v>0</v>
      </c>
      <c r="AJ1118" s="27">
        <v>2229</v>
      </c>
      <c r="AK1118" s="27">
        <v>0</v>
      </c>
      <c r="AL1118" s="27">
        <v>0</v>
      </c>
      <c r="AM1118" s="27">
        <f t="shared" si="17"/>
        <v>2229</v>
      </c>
      <c r="AN1118" s="27">
        <v>0</v>
      </c>
      <c r="AO1118" s="27">
        <v>0</v>
      </c>
      <c r="AP1118" s="27">
        <v>17452</v>
      </c>
      <c r="AQ1118" s="27">
        <v>17452</v>
      </c>
      <c r="AR1118" s="27">
        <v>0</v>
      </c>
      <c r="AS1118" s="190">
        <v>401710</v>
      </c>
      <c r="AT1118" s="190">
        <v>121582</v>
      </c>
      <c r="AU1118" s="190">
        <v>121582</v>
      </c>
    </row>
    <row r="1119" spans="1:47" x14ac:dyDescent="0.2">
      <c r="A1119" s="96" t="s">
        <v>2733</v>
      </c>
      <c r="B1119" t="s">
        <v>2724</v>
      </c>
      <c r="C1119" t="s">
        <v>2734</v>
      </c>
      <c r="D1119" s="78">
        <v>26204</v>
      </c>
      <c r="E1119" s="78">
        <v>0</v>
      </c>
      <c r="F1119" s="82">
        <v>0</v>
      </c>
      <c r="G1119" s="78">
        <v>378619</v>
      </c>
      <c r="H1119" s="78">
        <v>285000</v>
      </c>
      <c r="I1119" s="78">
        <v>93619</v>
      </c>
      <c r="J1119" s="78">
        <v>93619</v>
      </c>
      <c r="K1119" s="78">
        <v>0</v>
      </c>
      <c r="L1119" s="78">
        <v>789510</v>
      </c>
      <c r="M1119" s="78">
        <v>544400</v>
      </c>
      <c r="N1119" s="78">
        <v>789510</v>
      </c>
      <c r="O1119" s="78">
        <v>0</v>
      </c>
      <c r="P1119" s="78">
        <v>177400</v>
      </c>
      <c r="Q1119" s="78">
        <v>177400</v>
      </c>
      <c r="R1119" s="78">
        <v>0</v>
      </c>
      <c r="S1119" s="187">
        <v>223110</v>
      </c>
      <c r="T1119" s="187">
        <v>223110</v>
      </c>
      <c r="U1119" s="78">
        <v>78187</v>
      </c>
      <c r="V1119" s="78">
        <v>45268</v>
      </c>
      <c r="W1119" s="78">
        <v>40000</v>
      </c>
      <c r="X1119" s="78">
        <v>38187</v>
      </c>
      <c r="Y1119" s="78">
        <v>40817</v>
      </c>
      <c r="Z1119" s="78">
        <v>14320</v>
      </c>
      <c r="AA1119" s="78">
        <v>0</v>
      </c>
      <c r="AB1119" s="187">
        <v>16326</v>
      </c>
      <c r="AC1119" s="187">
        <v>16608</v>
      </c>
      <c r="AD1119" s="187">
        <v>0</v>
      </c>
      <c r="AE1119" s="78">
        <v>727980</v>
      </c>
      <c r="AF1119" s="78">
        <v>6709</v>
      </c>
      <c r="AG1119" s="104">
        <v>0</v>
      </c>
      <c r="AH1119" s="104">
        <v>0</v>
      </c>
      <c r="AI1119" s="104">
        <v>0</v>
      </c>
      <c r="AJ1119" s="104">
        <v>6709</v>
      </c>
      <c r="AK1119" s="104">
        <v>0</v>
      </c>
      <c r="AL1119" s="104">
        <v>0</v>
      </c>
      <c r="AM1119" s="104">
        <f t="shared" si="17"/>
        <v>6709</v>
      </c>
      <c r="AN1119" s="104">
        <v>0</v>
      </c>
      <c r="AO1119" s="104">
        <v>0</v>
      </c>
      <c r="AP1119" s="104">
        <v>64145</v>
      </c>
      <c r="AQ1119" s="104">
        <v>64145</v>
      </c>
      <c r="AR1119" s="104">
        <v>0</v>
      </c>
      <c r="AS1119" s="189">
        <v>1607491</v>
      </c>
      <c r="AT1119" s="189">
        <v>650020</v>
      </c>
      <c r="AU1119" s="189">
        <v>497200</v>
      </c>
    </row>
    <row r="1120" spans="1:47" x14ac:dyDescent="0.2">
      <c r="A1120" s="96" t="s">
        <v>2735</v>
      </c>
      <c r="B1120" t="s">
        <v>2724</v>
      </c>
      <c r="C1120" t="s">
        <v>2736</v>
      </c>
      <c r="D1120" s="77">
        <v>26205</v>
      </c>
      <c r="E1120" s="77">
        <v>0</v>
      </c>
      <c r="F1120" s="77">
        <v>0</v>
      </c>
      <c r="G1120" s="77">
        <v>70119</v>
      </c>
      <c r="H1120" s="77">
        <v>0</v>
      </c>
      <c r="I1120" s="77">
        <v>70119</v>
      </c>
      <c r="J1120" s="77">
        <v>66119</v>
      </c>
      <c r="K1120" s="188">
        <v>4000</v>
      </c>
      <c r="L1120" s="77">
        <v>84880</v>
      </c>
      <c r="M1120" s="77">
        <v>63630</v>
      </c>
      <c r="N1120" s="77">
        <v>83500</v>
      </c>
      <c r="O1120" s="77">
        <v>1380</v>
      </c>
      <c r="P1120" s="77">
        <v>12580</v>
      </c>
      <c r="Q1120" s="77">
        <v>11200</v>
      </c>
      <c r="R1120" s="77">
        <v>0</v>
      </c>
      <c r="S1120" s="188">
        <v>27540</v>
      </c>
      <c r="T1120" s="188">
        <v>27540</v>
      </c>
      <c r="U1120" s="77">
        <v>8087</v>
      </c>
      <c r="V1120" s="77">
        <v>5261</v>
      </c>
      <c r="W1120" s="77">
        <v>2289</v>
      </c>
      <c r="X1120" s="77">
        <v>5798</v>
      </c>
      <c r="Y1120" s="77">
        <v>4541</v>
      </c>
      <c r="Z1120" s="77">
        <v>950</v>
      </c>
      <c r="AA1120" s="77">
        <v>391</v>
      </c>
      <c r="AB1120" s="188">
        <v>3477</v>
      </c>
      <c r="AC1120" s="188">
        <v>2316</v>
      </c>
      <c r="AD1120" s="188">
        <v>391</v>
      </c>
      <c r="AE1120" s="77">
        <v>75160</v>
      </c>
      <c r="AF1120" s="77">
        <v>1509</v>
      </c>
      <c r="AG1120" s="27">
        <v>0</v>
      </c>
      <c r="AH1120" s="27">
        <v>0</v>
      </c>
      <c r="AI1120" s="27">
        <v>0</v>
      </c>
      <c r="AJ1120" s="27">
        <v>1509</v>
      </c>
      <c r="AK1120" s="27">
        <v>0</v>
      </c>
      <c r="AL1120" s="27">
        <v>0</v>
      </c>
      <c r="AM1120" s="27">
        <f t="shared" si="17"/>
        <v>1509</v>
      </c>
      <c r="AN1120" s="27">
        <v>0</v>
      </c>
      <c r="AO1120" s="27">
        <v>0</v>
      </c>
      <c r="AP1120" s="27">
        <v>11806</v>
      </c>
      <c r="AQ1120" s="27">
        <v>0</v>
      </c>
      <c r="AR1120" s="190">
        <v>11806</v>
      </c>
      <c r="AS1120" s="190">
        <v>271601</v>
      </c>
      <c r="AT1120" s="190">
        <v>66076</v>
      </c>
      <c r="AU1120" s="190">
        <v>66076</v>
      </c>
    </row>
    <row r="1121" spans="1:47" x14ac:dyDescent="0.2">
      <c r="A1121" s="96" t="s">
        <v>2737</v>
      </c>
      <c r="B1121" t="s">
        <v>2724</v>
      </c>
      <c r="C1121" t="s">
        <v>2738</v>
      </c>
      <c r="D1121" s="78">
        <v>26206</v>
      </c>
      <c r="E1121" s="78">
        <v>0</v>
      </c>
      <c r="F1121" s="82">
        <v>0</v>
      </c>
      <c r="G1121" s="78">
        <v>218075</v>
      </c>
      <c r="H1121" s="78">
        <v>0</v>
      </c>
      <c r="I1121" s="78">
        <v>218075</v>
      </c>
      <c r="J1121" s="78">
        <v>218075</v>
      </c>
      <c r="K1121" s="78">
        <v>0</v>
      </c>
      <c r="L1121" s="78">
        <v>363630</v>
      </c>
      <c r="M1121" s="78">
        <v>248060</v>
      </c>
      <c r="N1121" s="78">
        <v>363630</v>
      </c>
      <c r="O1121" s="78">
        <v>0</v>
      </c>
      <c r="P1121" s="78">
        <v>53220</v>
      </c>
      <c r="Q1121" s="78">
        <v>53220</v>
      </c>
      <c r="R1121" s="78">
        <v>0</v>
      </c>
      <c r="S1121" s="187">
        <v>132350</v>
      </c>
      <c r="T1121" s="187">
        <v>132350</v>
      </c>
      <c r="U1121" s="78">
        <v>35844</v>
      </c>
      <c r="V1121" s="78">
        <v>20358</v>
      </c>
      <c r="W1121" s="78">
        <v>35844</v>
      </c>
      <c r="X1121" s="78">
        <v>0</v>
      </c>
      <c r="Y1121" s="78">
        <v>4412</v>
      </c>
      <c r="Z1121" s="78">
        <v>4412</v>
      </c>
      <c r="AA1121" s="78">
        <v>0</v>
      </c>
      <c r="AB1121" s="187">
        <v>9597</v>
      </c>
      <c r="AC1121" s="187">
        <v>9597</v>
      </c>
      <c r="AD1121" s="187">
        <v>0</v>
      </c>
      <c r="AE1121" s="78">
        <v>301280</v>
      </c>
      <c r="AF1121" s="78">
        <v>3669</v>
      </c>
      <c r="AG1121" s="104">
        <v>0</v>
      </c>
      <c r="AH1121" s="104">
        <v>0</v>
      </c>
      <c r="AI1121" s="104">
        <v>0</v>
      </c>
      <c r="AJ1121" s="104">
        <v>3669</v>
      </c>
      <c r="AK1121" s="104">
        <v>0</v>
      </c>
      <c r="AL1121" s="104">
        <v>0</v>
      </c>
      <c r="AM1121" s="104">
        <f t="shared" si="17"/>
        <v>3669</v>
      </c>
      <c r="AN1121" s="104">
        <v>0</v>
      </c>
      <c r="AO1121" s="104">
        <v>0</v>
      </c>
      <c r="AP1121" s="104">
        <v>36853</v>
      </c>
      <c r="AQ1121" s="104">
        <v>36853</v>
      </c>
      <c r="AR1121" s="104">
        <v>0</v>
      </c>
      <c r="AS1121" s="189">
        <v>905180</v>
      </c>
      <c r="AT1121" s="189">
        <v>337316</v>
      </c>
      <c r="AU1121" s="189">
        <v>337316</v>
      </c>
    </row>
    <row r="1122" spans="1:47" x14ac:dyDescent="0.2">
      <c r="A1122" s="96" t="s">
        <v>2739</v>
      </c>
      <c r="B1122" t="s">
        <v>2724</v>
      </c>
      <c r="C1122" t="s">
        <v>2740</v>
      </c>
      <c r="D1122" s="77">
        <v>26207</v>
      </c>
      <c r="E1122" s="77">
        <v>0</v>
      </c>
      <c r="F1122" s="77">
        <v>0</v>
      </c>
      <c r="G1122" s="77">
        <v>181756</v>
      </c>
      <c r="H1122" s="77">
        <v>0</v>
      </c>
      <c r="I1122" s="77">
        <v>181756</v>
      </c>
      <c r="J1122" s="77">
        <v>181756</v>
      </c>
      <c r="K1122" s="77">
        <v>0</v>
      </c>
      <c r="L1122" s="77">
        <v>330280</v>
      </c>
      <c r="M1122" s="77">
        <v>230130</v>
      </c>
      <c r="N1122" s="77">
        <v>330280</v>
      </c>
      <c r="O1122" s="77">
        <v>0</v>
      </c>
      <c r="P1122" s="77">
        <v>51560</v>
      </c>
      <c r="Q1122" s="77">
        <v>51560</v>
      </c>
      <c r="R1122" s="77">
        <v>0</v>
      </c>
      <c r="S1122" s="188">
        <v>22640</v>
      </c>
      <c r="T1122" s="188">
        <v>22640</v>
      </c>
      <c r="U1122" s="77">
        <v>32448</v>
      </c>
      <c r="V1122" s="77">
        <v>19026</v>
      </c>
      <c r="W1122" s="77">
        <v>27500</v>
      </c>
      <c r="X1122" s="77">
        <v>4948</v>
      </c>
      <c r="Y1122" s="77">
        <v>9233</v>
      </c>
      <c r="Z1122" s="77">
        <v>4285</v>
      </c>
      <c r="AA1122" s="77">
        <v>0</v>
      </c>
      <c r="AB1122" s="77">
        <v>735</v>
      </c>
      <c r="AC1122" s="77">
        <v>735</v>
      </c>
      <c r="AD1122" s="77">
        <v>0</v>
      </c>
      <c r="AE1122" s="77">
        <v>283760</v>
      </c>
      <c r="AF1122" s="77">
        <v>3429</v>
      </c>
      <c r="AG1122" s="27">
        <v>0</v>
      </c>
      <c r="AH1122" s="27">
        <v>0</v>
      </c>
      <c r="AI1122" s="27">
        <v>0</v>
      </c>
      <c r="AJ1122" s="27">
        <v>3429</v>
      </c>
      <c r="AK1122" s="27">
        <v>0</v>
      </c>
      <c r="AL1122" s="27">
        <v>0</v>
      </c>
      <c r="AM1122" s="27">
        <f t="shared" si="17"/>
        <v>3429</v>
      </c>
      <c r="AN1122" s="27">
        <v>0</v>
      </c>
      <c r="AO1122" s="27">
        <v>0</v>
      </c>
      <c r="AP1122" s="27">
        <v>30765</v>
      </c>
      <c r="AQ1122" s="27">
        <v>30765</v>
      </c>
      <c r="AR1122" s="27">
        <v>0</v>
      </c>
      <c r="AS1122" s="190">
        <v>750243</v>
      </c>
      <c r="AT1122" s="190">
        <v>289855</v>
      </c>
      <c r="AU1122" s="190">
        <v>251444</v>
      </c>
    </row>
    <row r="1123" spans="1:47" x14ac:dyDescent="0.2">
      <c r="A1123" s="96" t="s">
        <v>2741</v>
      </c>
      <c r="B1123" t="s">
        <v>2724</v>
      </c>
      <c r="C1123" t="s">
        <v>2742</v>
      </c>
      <c r="D1123" s="78">
        <v>26208</v>
      </c>
      <c r="E1123" s="78">
        <v>0</v>
      </c>
      <c r="F1123" s="82">
        <v>0</v>
      </c>
      <c r="G1123" s="78">
        <v>126324</v>
      </c>
      <c r="H1123" s="78">
        <v>0</v>
      </c>
      <c r="I1123" s="78">
        <v>126324</v>
      </c>
      <c r="J1123" s="78">
        <v>126324</v>
      </c>
      <c r="K1123" s="78">
        <v>0</v>
      </c>
      <c r="L1123" s="78">
        <v>228620</v>
      </c>
      <c r="M1123" s="78">
        <v>151080</v>
      </c>
      <c r="N1123" s="78">
        <v>228000</v>
      </c>
      <c r="O1123" s="78">
        <v>620</v>
      </c>
      <c r="P1123" s="78">
        <v>31730</v>
      </c>
      <c r="Q1123" s="78">
        <v>31110</v>
      </c>
      <c r="R1123" s="78">
        <v>60</v>
      </c>
      <c r="S1123" s="78">
        <v>0</v>
      </c>
      <c r="T1123" s="78">
        <v>0</v>
      </c>
      <c r="U1123" s="78">
        <v>22911</v>
      </c>
      <c r="V1123" s="78">
        <v>12498</v>
      </c>
      <c r="W1123" s="78">
        <v>17220</v>
      </c>
      <c r="X1123" s="78">
        <v>5691</v>
      </c>
      <c r="Y1123" s="78">
        <v>8254</v>
      </c>
      <c r="Z1123" s="78">
        <v>2563</v>
      </c>
      <c r="AA1123" s="78">
        <v>1</v>
      </c>
      <c r="AB1123" s="78">
        <v>1</v>
      </c>
      <c r="AC1123" s="78">
        <v>0</v>
      </c>
      <c r="AD1123" s="78">
        <v>1</v>
      </c>
      <c r="AE1123" s="78">
        <v>184900</v>
      </c>
      <c r="AF1123" s="78">
        <v>2709</v>
      </c>
      <c r="AG1123" s="104">
        <v>0</v>
      </c>
      <c r="AH1123" s="104">
        <v>0</v>
      </c>
      <c r="AI1123" s="104">
        <v>0</v>
      </c>
      <c r="AJ1123" s="104">
        <v>2709</v>
      </c>
      <c r="AK1123" s="104">
        <v>0</v>
      </c>
      <c r="AL1123" s="104">
        <v>0</v>
      </c>
      <c r="AM1123" s="104">
        <f t="shared" si="17"/>
        <v>2709</v>
      </c>
      <c r="AN1123" s="104">
        <v>0</v>
      </c>
      <c r="AO1123" s="104">
        <v>0</v>
      </c>
      <c r="AP1123" s="104">
        <v>21281</v>
      </c>
      <c r="AQ1123" s="104">
        <v>21281</v>
      </c>
      <c r="AR1123" s="104">
        <v>0</v>
      </c>
      <c r="AS1123" s="189">
        <v>523020</v>
      </c>
      <c r="AT1123" s="189">
        <v>205319</v>
      </c>
      <c r="AU1123" s="189">
        <v>205319</v>
      </c>
    </row>
    <row r="1124" spans="1:47" x14ac:dyDescent="0.2">
      <c r="A1124" s="96" t="s">
        <v>2743</v>
      </c>
      <c r="B1124" t="s">
        <v>2724</v>
      </c>
      <c r="C1124" t="s">
        <v>2744</v>
      </c>
      <c r="D1124" s="77">
        <v>26209</v>
      </c>
      <c r="E1124" s="77">
        <v>0</v>
      </c>
      <c r="F1124" s="77">
        <v>0</v>
      </c>
      <c r="G1124" s="77">
        <v>163800</v>
      </c>
      <c r="H1124" s="77">
        <v>163800</v>
      </c>
      <c r="I1124" s="77">
        <v>0</v>
      </c>
      <c r="J1124" s="77">
        <v>0</v>
      </c>
      <c r="K1124" s="77">
        <v>0</v>
      </c>
      <c r="L1124" s="77">
        <v>321310</v>
      </c>
      <c r="M1124" s="77">
        <v>207700</v>
      </c>
      <c r="N1124" s="77">
        <v>290000</v>
      </c>
      <c r="O1124" s="77">
        <v>31310</v>
      </c>
      <c r="P1124" s="77">
        <v>76780</v>
      </c>
      <c r="Q1124" s="77">
        <v>45470</v>
      </c>
      <c r="R1124" s="77">
        <v>0</v>
      </c>
      <c r="S1124" s="188">
        <v>40530</v>
      </c>
      <c r="T1124" s="188">
        <v>40530</v>
      </c>
      <c r="U1124" s="77">
        <v>32516</v>
      </c>
      <c r="V1124" s="77">
        <v>17195</v>
      </c>
      <c r="W1124" s="77">
        <v>22000</v>
      </c>
      <c r="X1124" s="77">
        <v>10516</v>
      </c>
      <c r="Y1124" s="77">
        <v>14277</v>
      </c>
      <c r="Z1124" s="77">
        <v>3761</v>
      </c>
      <c r="AA1124" s="77">
        <v>0</v>
      </c>
      <c r="AB1124" s="77">
        <v>725</v>
      </c>
      <c r="AC1124" s="77">
        <v>725</v>
      </c>
      <c r="AD1124" s="77">
        <v>0</v>
      </c>
      <c r="AE1124" s="77">
        <v>253740</v>
      </c>
      <c r="AF1124" s="77">
        <v>3429</v>
      </c>
      <c r="AG1124" s="27">
        <v>0</v>
      </c>
      <c r="AH1124" s="27">
        <v>0</v>
      </c>
      <c r="AI1124" s="27">
        <v>0</v>
      </c>
      <c r="AJ1124" s="27">
        <v>3429</v>
      </c>
      <c r="AK1124" s="27">
        <v>0</v>
      </c>
      <c r="AL1124" s="27">
        <v>0</v>
      </c>
      <c r="AM1124" s="27">
        <f t="shared" si="17"/>
        <v>3429</v>
      </c>
      <c r="AN1124" s="27">
        <v>0</v>
      </c>
      <c r="AO1124" s="27">
        <v>0</v>
      </c>
      <c r="AP1124" s="27">
        <v>27880</v>
      </c>
      <c r="AQ1124" s="27">
        <v>0</v>
      </c>
      <c r="AR1124" s="190">
        <v>27880</v>
      </c>
      <c r="AS1124" s="190">
        <v>700952</v>
      </c>
      <c r="AT1124" s="190">
        <v>286465</v>
      </c>
      <c r="AU1124" s="190">
        <v>286465</v>
      </c>
    </row>
    <row r="1125" spans="1:47" x14ac:dyDescent="0.2">
      <c r="A1125" s="96" t="s">
        <v>2745</v>
      </c>
      <c r="B1125" t="s">
        <v>2724</v>
      </c>
      <c r="C1125" t="s">
        <v>2746</v>
      </c>
      <c r="D1125" s="78">
        <v>26210</v>
      </c>
      <c r="E1125" s="78">
        <v>0</v>
      </c>
      <c r="F1125" s="82">
        <v>0</v>
      </c>
      <c r="G1125" s="78">
        <v>157481</v>
      </c>
      <c r="H1125" s="78">
        <v>0</v>
      </c>
      <c r="I1125" s="78">
        <v>157481</v>
      </c>
      <c r="J1125" s="78">
        <v>157481</v>
      </c>
      <c r="K1125" s="78">
        <v>0</v>
      </c>
      <c r="L1125" s="78">
        <v>334490</v>
      </c>
      <c r="M1125" s="78">
        <v>241500</v>
      </c>
      <c r="N1125" s="78">
        <v>315000</v>
      </c>
      <c r="O1125" s="78">
        <v>19490</v>
      </c>
      <c r="P1125" s="78">
        <v>77420</v>
      </c>
      <c r="Q1125" s="78">
        <v>57930</v>
      </c>
      <c r="R1125" s="78">
        <v>0</v>
      </c>
      <c r="S1125" s="187">
        <v>120010</v>
      </c>
      <c r="T1125" s="187">
        <v>120010</v>
      </c>
      <c r="U1125" s="78">
        <v>32265</v>
      </c>
      <c r="V1125" s="78">
        <v>19830</v>
      </c>
      <c r="W1125" s="78">
        <v>8000</v>
      </c>
      <c r="X1125" s="78">
        <v>24265</v>
      </c>
      <c r="Y1125" s="78">
        <v>12000</v>
      </c>
      <c r="Z1125" s="78">
        <v>4751</v>
      </c>
      <c r="AA1125" s="78">
        <v>0</v>
      </c>
      <c r="AB1125" s="78">
        <v>0</v>
      </c>
      <c r="AC1125" s="187">
        <v>10930</v>
      </c>
      <c r="AD1125" s="187">
        <v>0</v>
      </c>
      <c r="AE1125" s="78">
        <v>301850</v>
      </c>
      <c r="AF1125" s="78">
        <v>3189</v>
      </c>
      <c r="AG1125" s="104">
        <v>0</v>
      </c>
      <c r="AH1125" s="104">
        <v>0</v>
      </c>
      <c r="AI1125" s="104">
        <v>0</v>
      </c>
      <c r="AJ1125" s="104">
        <v>3189</v>
      </c>
      <c r="AK1125" s="104">
        <v>0</v>
      </c>
      <c r="AL1125" s="104">
        <v>0</v>
      </c>
      <c r="AM1125" s="104">
        <f t="shared" si="17"/>
        <v>3189</v>
      </c>
      <c r="AN1125" s="104">
        <v>0</v>
      </c>
      <c r="AO1125" s="104">
        <v>0</v>
      </c>
      <c r="AP1125" s="104">
        <v>26635</v>
      </c>
      <c r="AQ1125" s="104">
        <v>0</v>
      </c>
      <c r="AR1125" s="189">
        <v>26635</v>
      </c>
      <c r="AS1125" s="189">
        <v>654359</v>
      </c>
      <c r="AT1125" s="189">
        <v>251761</v>
      </c>
      <c r="AU1125" s="189">
        <v>0</v>
      </c>
    </row>
    <row r="1126" spans="1:47" x14ac:dyDescent="0.2">
      <c r="A1126" s="96" t="s">
        <v>2747</v>
      </c>
      <c r="B1126" t="s">
        <v>2724</v>
      </c>
      <c r="C1126" t="s">
        <v>2748</v>
      </c>
      <c r="D1126" s="77">
        <v>26211</v>
      </c>
      <c r="E1126" s="77">
        <v>0</v>
      </c>
      <c r="F1126" s="77">
        <v>0</v>
      </c>
      <c r="G1126" s="77">
        <v>149215</v>
      </c>
      <c r="H1126" s="77">
        <v>0</v>
      </c>
      <c r="I1126" s="77">
        <v>149215</v>
      </c>
      <c r="J1126" s="77">
        <v>149215</v>
      </c>
      <c r="K1126" s="77">
        <v>0</v>
      </c>
      <c r="L1126" s="77">
        <v>263250</v>
      </c>
      <c r="M1126" s="77">
        <v>167300</v>
      </c>
      <c r="N1126" s="77">
        <v>263250</v>
      </c>
      <c r="O1126" s="77">
        <v>0</v>
      </c>
      <c r="P1126" s="77">
        <v>38920</v>
      </c>
      <c r="Q1126" s="77">
        <v>38920</v>
      </c>
      <c r="R1126" s="77">
        <v>0</v>
      </c>
      <c r="S1126" s="77">
        <v>0</v>
      </c>
      <c r="T1126" s="77">
        <v>0</v>
      </c>
      <c r="U1126" s="77">
        <v>26634</v>
      </c>
      <c r="V1126" s="77">
        <v>13830</v>
      </c>
      <c r="W1126" s="77">
        <v>23400</v>
      </c>
      <c r="X1126" s="77">
        <v>3234</v>
      </c>
      <c r="Y1126" s="77">
        <v>6464</v>
      </c>
      <c r="Z1126" s="77">
        <v>3230</v>
      </c>
      <c r="AA1126" s="77">
        <v>0</v>
      </c>
      <c r="AB1126" s="77">
        <v>0</v>
      </c>
      <c r="AC1126" s="77">
        <v>0</v>
      </c>
      <c r="AD1126" s="77">
        <v>0</v>
      </c>
      <c r="AE1126" s="77">
        <v>206920</v>
      </c>
      <c r="AF1126" s="77">
        <v>2949</v>
      </c>
      <c r="AG1126" s="27">
        <v>0</v>
      </c>
      <c r="AH1126" s="27">
        <v>0</v>
      </c>
      <c r="AI1126" s="27">
        <v>0</v>
      </c>
      <c r="AJ1126" s="27">
        <v>2949</v>
      </c>
      <c r="AK1126" s="27">
        <v>0</v>
      </c>
      <c r="AL1126" s="27">
        <v>0</v>
      </c>
      <c r="AM1126" s="27">
        <f t="shared" si="17"/>
        <v>2949</v>
      </c>
      <c r="AN1126" s="27">
        <v>0</v>
      </c>
      <c r="AO1126" s="27">
        <v>0</v>
      </c>
      <c r="AP1126" s="27">
        <v>25323</v>
      </c>
      <c r="AQ1126" s="27">
        <v>0</v>
      </c>
      <c r="AR1126" s="190">
        <v>25323</v>
      </c>
      <c r="AS1126" s="190">
        <v>629870</v>
      </c>
      <c r="AT1126" s="190">
        <v>260405</v>
      </c>
      <c r="AU1126" s="190">
        <v>0</v>
      </c>
    </row>
    <row r="1127" spans="1:47" x14ac:dyDescent="0.2">
      <c r="A1127" s="96" t="s">
        <v>2749</v>
      </c>
      <c r="B1127" t="s">
        <v>2724</v>
      </c>
      <c r="C1127" t="s">
        <v>2750</v>
      </c>
      <c r="D1127" s="78">
        <v>26212</v>
      </c>
      <c r="E1127" s="78">
        <v>0</v>
      </c>
      <c r="F1127" s="82">
        <v>0</v>
      </c>
      <c r="G1127" s="78">
        <v>208239</v>
      </c>
      <c r="H1127" s="78">
        <v>7531</v>
      </c>
      <c r="I1127" s="78">
        <v>200708</v>
      </c>
      <c r="J1127" s="78">
        <v>200708</v>
      </c>
      <c r="K1127" s="78">
        <v>0</v>
      </c>
      <c r="L1127" s="78">
        <v>215580</v>
      </c>
      <c r="M1127" s="78">
        <v>148770</v>
      </c>
      <c r="N1127" s="78">
        <v>206300</v>
      </c>
      <c r="O1127" s="78">
        <v>9280</v>
      </c>
      <c r="P1127" s="78">
        <v>50910</v>
      </c>
      <c r="Q1127" s="78">
        <v>41630</v>
      </c>
      <c r="R1127" s="78">
        <v>0</v>
      </c>
      <c r="S1127" s="187">
        <v>87640</v>
      </c>
      <c r="T1127" s="187">
        <v>87640</v>
      </c>
      <c r="U1127" s="78">
        <v>21311</v>
      </c>
      <c r="V1127" s="78">
        <v>12383</v>
      </c>
      <c r="W1127" s="78">
        <v>3344</v>
      </c>
      <c r="X1127" s="78">
        <v>17967</v>
      </c>
      <c r="Y1127" s="78">
        <v>14622</v>
      </c>
      <c r="Z1127" s="78">
        <v>3327</v>
      </c>
      <c r="AA1127" s="78">
        <v>0</v>
      </c>
      <c r="AB1127" s="187">
        <v>3026</v>
      </c>
      <c r="AC1127" s="187">
        <v>3610</v>
      </c>
      <c r="AD1127" s="187">
        <v>0</v>
      </c>
      <c r="AE1127" s="78">
        <v>194360</v>
      </c>
      <c r="AF1127" s="78">
        <v>2469</v>
      </c>
      <c r="AG1127" s="104">
        <v>0</v>
      </c>
      <c r="AH1127" s="104">
        <v>0</v>
      </c>
      <c r="AI1127" s="104">
        <v>0</v>
      </c>
      <c r="AJ1127" s="104">
        <v>2469</v>
      </c>
      <c r="AK1127" s="104">
        <v>0</v>
      </c>
      <c r="AL1127" s="104">
        <v>0</v>
      </c>
      <c r="AM1127" s="104">
        <f t="shared" si="17"/>
        <v>2469</v>
      </c>
      <c r="AN1127" s="104">
        <v>0</v>
      </c>
      <c r="AO1127" s="104">
        <v>0</v>
      </c>
      <c r="AP1127" s="104">
        <v>35098</v>
      </c>
      <c r="AQ1127" s="104">
        <v>35098</v>
      </c>
      <c r="AR1127" s="104">
        <v>0</v>
      </c>
      <c r="AS1127" s="189">
        <v>803843</v>
      </c>
      <c r="AT1127" s="189">
        <v>211831</v>
      </c>
      <c r="AU1127" s="189">
        <v>211831</v>
      </c>
    </row>
    <row r="1128" spans="1:47" x14ac:dyDescent="0.2">
      <c r="A1128" s="96" t="s">
        <v>2751</v>
      </c>
      <c r="B1128" t="s">
        <v>2724</v>
      </c>
      <c r="C1128" t="s">
        <v>2752</v>
      </c>
      <c r="D1128" s="77">
        <v>26213</v>
      </c>
      <c r="E1128" s="77">
        <v>0</v>
      </c>
      <c r="F1128" s="77">
        <v>0</v>
      </c>
      <c r="G1128" s="77">
        <v>113444</v>
      </c>
      <c r="H1128" s="77">
        <v>113444</v>
      </c>
      <c r="I1128" s="77">
        <v>0</v>
      </c>
      <c r="J1128" s="77">
        <v>0</v>
      </c>
      <c r="K1128" s="77">
        <v>0</v>
      </c>
      <c r="L1128" s="77">
        <v>149330</v>
      </c>
      <c r="M1128" s="77">
        <v>110490</v>
      </c>
      <c r="N1128" s="77">
        <v>149330</v>
      </c>
      <c r="O1128" s="77">
        <v>0</v>
      </c>
      <c r="P1128" s="77">
        <v>20360</v>
      </c>
      <c r="Q1128" s="77">
        <v>20360</v>
      </c>
      <c r="R1128" s="77">
        <v>0</v>
      </c>
      <c r="S1128" s="188">
        <v>49010</v>
      </c>
      <c r="T1128" s="188">
        <v>49010</v>
      </c>
      <c r="U1128" s="77">
        <v>14230</v>
      </c>
      <c r="V1128" s="77">
        <v>9088</v>
      </c>
      <c r="W1128" s="77">
        <v>7000</v>
      </c>
      <c r="X1128" s="77">
        <v>7230</v>
      </c>
      <c r="Y1128" s="77">
        <v>8568</v>
      </c>
      <c r="Z1128" s="77">
        <v>1710</v>
      </c>
      <c r="AA1128" s="77">
        <v>0</v>
      </c>
      <c r="AB1128" s="77">
        <v>0</v>
      </c>
      <c r="AC1128" s="188">
        <v>3393</v>
      </c>
      <c r="AD1128" s="188">
        <v>0</v>
      </c>
      <c r="AE1128" s="77">
        <v>132290</v>
      </c>
      <c r="AF1128" s="77">
        <v>1989</v>
      </c>
      <c r="AG1128" s="27">
        <v>0</v>
      </c>
      <c r="AH1128" s="27">
        <v>0</v>
      </c>
      <c r="AI1128" s="27">
        <v>0</v>
      </c>
      <c r="AJ1128" s="27">
        <v>1989</v>
      </c>
      <c r="AK1128" s="27">
        <v>0</v>
      </c>
      <c r="AL1128" s="27">
        <v>0</v>
      </c>
      <c r="AM1128" s="27">
        <f t="shared" si="17"/>
        <v>1989</v>
      </c>
      <c r="AN1128" s="27">
        <v>0</v>
      </c>
      <c r="AO1128" s="27">
        <v>0</v>
      </c>
      <c r="AP1128" s="27">
        <v>19121</v>
      </c>
      <c r="AQ1128" s="27">
        <v>19121</v>
      </c>
      <c r="AR1128" s="27">
        <v>0</v>
      </c>
      <c r="AS1128" s="190">
        <v>439261</v>
      </c>
      <c r="AT1128" s="190">
        <v>120487</v>
      </c>
      <c r="AU1128" s="190">
        <v>120487</v>
      </c>
    </row>
    <row r="1129" spans="1:47" x14ac:dyDescent="0.2">
      <c r="A1129" s="96" t="s">
        <v>2753</v>
      </c>
      <c r="B1129" t="s">
        <v>2724</v>
      </c>
      <c r="C1129" t="s">
        <v>2754</v>
      </c>
      <c r="D1129" s="78">
        <v>26214</v>
      </c>
      <c r="E1129" s="78">
        <v>0</v>
      </c>
      <c r="F1129" s="82">
        <v>0</v>
      </c>
      <c r="G1129" s="78">
        <v>193046</v>
      </c>
      <c r="H1129" s="78">
        <v>0</v>
      </c>
      <c r="I1129" s="78">
        <v>193046</v>
      </c>
      <c r="J1129" s="78">
        <v>193046</v>
      </c>
      <c r="K1129" s="78">
        <v>0</v>
      </c>
      <c r="L1129" s="78">
        <v>269465</v>
      </c>
      <c r="M1129" s="78">
        <v>165110</v>
      </c>
      <c r="N1129" s="78">
        <v>237000</v>
      </c>
      <c r="O1129" s="78">
        <v>32465</v>
      </c>
      <c r="P1129" s="78">
        <v>63415</v>
      </c>
      <c r="Q1129" s="78">
        <v>30950</v>
      </c>
      <c r="R1129" s="78">
        <v>0</v>
      </c>
      <c r="S1129" s="187">
        <v>151635</v>
      </c>
      <c r="T1129" s="187">
        <v>151635</v>
      </c>
      <c r="U1129" s="78">
        <v>27489</v>
      </c>
      <c r="V1129" s="78">
        <v>13506</v>
      </c>
      <c r="W1129" s="78">
        <v>14543</v>
      </c>
      <c r="X1129" s="78">
        <v>12946</v>
      </c>
      <c r="Y1129" s="78">
        <v>15508</v>
      </c>
      <c r="Z1129" s="78">
        <v>2562</v>
      </c>
      <c r="AA1129" s="78">
        <v>0</v>
      </c>
      <c r="AB1129" s="187">
        <v>11397</v>
      </c>
      <c r="AC1129" s="187">
        <v>11397</v>
      </c>
      <c r="AD1129" s="187">
        <v>0</v>
      </c>
      <c r="AE1129" s="78">
        <v>196060</v>
      </c>
      <c r="AF1129" s="78">
        <v>3189</v>
      </c>
      <c r="AG1129" s="104">
        <v>0</v>
      </c>
      <c r="AH1129" s="104">
        <v>0</v>
      </c>
      <c r="AI1129" s="104">
        <v>0</v>
      </c>
      <c r="AJ1129" s="104">
        <v>3189</v>
      </c>
      <c r="AK1129" s="104">
        <v>0</v>
      </c>
      <c r="AL1129" s="104">
        <v>0</v>
      </c>
      <c r="AM1129" s="104">
        <f t="shared" si="17"/>
        <v>3189</v>
      </c>
      <c r="AN1129" s="104">
        <v>0</v>
      </c>
      <c r="AO1129" s="104">
        <v>0</v>
      </c>
      <c r="AP1129" s="104">
        <v>32691</v>
      </c>
      <c r="AQ1129" s="104">
        <v>0</v>
      </c>
      <c r="AR1129" s="189">
        <v>32691</v>
      </c>
      <c r="AS1129" s="189">
        <v>808708</v>
      </c>
      <c r="AT1129" s="189">
        <v>308526</v>
      </c>
      <c r="AU1129" s="189">
        <v>308526</v>
      </c>
    </row>
    <row r="1130" spans="1:47" x14ac:dyDescent="0.2">
      <c r="A1130" s="96" t="s">
        <v>2755</v>
      </c>
      <c r="B1130" t="s">
        <v>2724</v>
      </c>
      <c r="C1130" t="s">
        <v>2756</v>
      </c>
      <c r="D1130" s="77">
        <v>26303</v>
      </c>
      <c r="E1130" s="77">
        <v>0</v>
      </c>
      <c r="F1130" s="77">
        <v>0</v>
      </c>
      <c r="G1130" s="77">
        <v>36721</v>
      </c>
      <c r="H1130" s="77">
        <v>0</v>
      </c>
      <c r="I1130" s="77">
        <v>36721</v>
      </c>
      <c r="J1130" s="77">
        <v>36721</v>
      </c>
      <c r="K1130" s="77">
        <v>0</v>
      </c>
      <c r="L1130" s="77">
        <v>58815</v>
      </c>
      <c r="M1130" s="77">
        <v>36240</v>
      </c>
      <c r="N1130" s="77">
        <v>53000</v>
      </c>
      <c r="O1130" s="77">
        <v>5815</v>
      </c>
      <c r="P1130" s="77">
        <v>14385</v>
      </c>
      <c r="Q1130" s="77">
        <v>8570</v>
      </c>
      <c r="R1130" s="77">
        <v>0</v>
      </c>
      <c r="S1130" s="188">
        <v>8775</v>
      </c>
      <c r="T1130" s="188">
        <v>8775</v>
      </c>
      <c r="U1130" s="77">
        <v>6038</v>
      </c>
      <c r="V1130" s="77">
        <v>2990</v>
      </c>
      <c r="W1130" s="77">
        <v>1557</v>
      </c>
      <c r="X1130" s="77">
        <v>4481</v>
      </c>
      <c r="Y1130" s="77">
        <v>3830</v>
      </c>
      <c r="Z1130" s="77">
        <v>721</v>
      </c>
      <c r="AA1130" s="77">
        <v>0</v>
      </c>
      <c r="AB1130" s="77">
        <v>0</v>
      </c>
      <c r="AC1130" s="77">
        <v>613</v>
      </c>
      <c r="AD1130" s="77">
        <v>0</v>
      </c>
      <c r="AE1130" s="77">
        <v>45440</v>
      </c>
      <c r="AF1130" s="77">
        <v>1269</v>
      </c>
      <c r="AG1130" s="27">
        <v>0</v>
      </c>
      <c r="AH1130" s="27">
        <v>0</v>
      </c>
      <c r="AI1130" s="27">
        <v>0</v>
      </c>
      <c r="AJ1130" s="27">
        <v>1269</v>
      </c>
      <c r="AK1130" s="27">
        <v>0</v>
      </c>
      <c r="AL1130" s="27">
        <v>0</v>
      </c>
      <c r="AM1130" s="27">
        <f t="shared" si="17"/>
        <v>1269</v>
      </c>
      <c r="AN1130" s="27">
        <v>0</v>
      </c>
      <c r="AO1130" s="27">
        <v>0</v>
      </c>
      <c r="AP1130" s="27">
        <v>6167</v>
      </c>
      <c r="AQ1130" s="27">
        <v>2054</v>
      </c>
      <c r="AR1130" s="190">
        <v>3828</v>
      </c>
      <c r="AS1130" s="190">
        <v>152721</v>
      </c>
      <c r="AT1130" s="190">
        <v>55863</v>
      </c>
      <c r="AU1130" s="190">
        <v>55863</v>
      </c>
    </row>
    <row r="1131" spans="1:47" x14ac:dyDescent="0.2">
      <c r="A1131" s="96" t="s">
        <v>2757</v>
      </c>
      <c r="B1131" t="s">
        <v>2724</v>
      </c>
      <c r="C1131" t="s">
        <v>2758</v>
      </c>
      <c r="D1131" s="78">
        <v>26322</v>
      </c>
      <c r="E1131" s="78">
        <v>0</v>
      </c>
      <c r="F1131" s="82">
        <v>0</v>
      </c>
      <c r="G1131" s="78">
        <v>26830</v>
      </c>
      <c r="H1131" s="78">
        <v>3600</v>
      </c>
      <c r="I1131" s="78">
        <v>23230</v>
      </c>
      <c r="J1131" s="78">
        <v>23230</v>
      </c>
      <c r="K1131" s="78">
        <v>0</v>
      </c>
      <c r="L1131" s="78">
        <v>71220</v>
      </c>
      <c r="M1131" s="78">
        <v>50480</v>
      </c>
      <c r="N1131" s="78">
        <v>71220</v>
      </c>
      <c r="O1131" s="78">
        <v>0</v>
      </c>
      <c r="P1131" s="78">
        <v>7850</v>
      </c>
      <c r="Q1131" s="78">
        <v>7850</v>
      </c>
      <c r="R1131" s="78">
        <v>0</v>
      </c>
      <c r="S1131" s="187">
        <v>22600</v>
      </c>
      <c r="T1131" s="187">
        <v>22600</v>
      </c>
      <c r="U1131" s="78">
        <v>6934</v>
      </c>
      <c r="V1131" s="78">
        <v>4150</v>
      </c>
      <c r="W1131" s="78">
        <v>3188</v>
      </c>
      <c r="X1131" s="78">
        <v>3746</v>
      </c>
      <c r="Y1131" s="78">
        <v>1822</v>
      </c>
      <c r="Z1131" s="78">
        <v>651</v>
      </c>
      <c r="AA1131" s="78">
        <v>0</v>
      </c>
      <c r="AB1131" s="78">
        <v>0</v>
      </c>
      <c r="AC1131" s="187">
        <v>1549</v>
      </c>
      <c r="AD1131" s="187">
        <v>0</v>
      </c>
      <c r="AE1131" s="78">
        <v>59350</v>
      </c>
      <c r="AF1131" s="78">
        <v>1269</v>
      </c>
      <c r="AG1131" s="104">
        <v>0</v>
      </c>
      <c r="AH1131" s="104">
        <v>0</v>
      </c>
      <c r="AI1131" s="104">
        <v>0</v>
      </c>
      <c r="AJ1131" s="104">
        <v>1269</v>
      </c>
      <c r="AK1131" s="104">
        <v>0</v>
      </c>
      <c r="AL1131" s="104">
        <v>0</v>
      </c>
      <c r="AM1131" s="104">
        <f t="shared" si="17"/>
        <v>1269</v>
      </c>
      <c r="AN1131" s="104">
        <v>0</v>
      </c>
      <c r="AO1131" s="104">
        <v>0</v>
      </c>
      <c r="AP1131" s="104">
        <v>4537</v>
      </c>
      <c r="AQ1131" s="104">
        <v>4537</v>
      </c>
      <c r="AR1131" s="104">
        <v>0</v>
      </c>
      <c r="AS1131" s="189">
        <v>104193</v>
      </c>
      <c r="AT1131" s="189">
        <v>40156</v>
      </c>
      <c r="AU1131" s="189">
        <v>40156</v>
      </c>
    </row>
    <row r="1132" spans="1:47" x14ac:dyDescent="0.2">
      <c r="A1132" s="96" t="s">
        <v>2759</v>
      </c>
      <c r="B1132" t="s">
        <v>2724</v>
      </c>
      <c r="C1132" t="s">
        <v>2760</v>
      </c>
      <c r="D1132" s="77">
        <v>26343</v>
      </c>
      <c r="E1132" s="77">
        <v>0</v>
      </c>
      <c r="F1132" s="77">
        <v>0</v>
      </c>
      <c r="G1132" s="77">
        <v>28877</v>
      </c>
      <c r="H1132" s="77">
        <v>0</v>
      </c>
      <c r="I1132" s="77">
        <v>28877</v>
      </c>
      <c r="J1132" s="77">
        <v>28877</v>
      </c>
      <c r="K1132" s="77">
        <v>0</v>
      </c>
      <c r="L1132" s="77">
        <v>36390</v>
      </c>
      <c r="M1132" s="77">
        <v>27480</v>
      </c>
      <c r="N1132" s="77">
        <v>36390</v>
      </c>
      <c r="O1132" s="77">
        <v>0</v>
      </c>
      <c r="P1132" s="77">
        <v>5560</v>
      </c>
      <c r="Q1132" s="77">
        <v>5560</v>
      </c>
      <c r="R1132" s="77">
        <v>0</v>
      </c>
      <c r="S1132" s="188">
        <v>11210</v>
      </c>
      <c r="T1132" s="188">
        <v>11210</v>
      </c>
      <c r="U1132" s="77">
        <v>3444</v>
      </c>
      <c r="V1132" s="77">
        <v>2268</v>
      </c>
      <c r="W1132" s="77">
        <v>1775</v>
      </c>
      <c r="X1132" s="77">
        <v>1669</v>
      </c>
      <c r="Y1132" s="77">
        <v>2126</v>
      </c>
      <c r="Z1132" s="77">
        <v>457</v>
      </c>
      <c r="AA1132" s="77">
        <v>0</v>
      </c>
      <c r="AB1132" s="77">
        <v>827</v>
      </c>
      <c r="AC1132" s="77">
        <v>827</v>
      </c>
      <c r="AD1132" s="77">
        <v>0</v>
      </c>
      <c r="AE1132" s="77">
        <v>33850</v>
      </c>
      <c r="AF1132" s="77">
        <v>1029</v>
      </c>
      <c r="AG1132" s="27">
        <v>0</v>
      </c>
      <c r="AH1132" s="27">
        <v>0</v>
      </c>
      <c r="AI1132" s="27">
        <v>0</v>
      </c>
      <c r="AJ1132" s="27">
        <v>1029</v>
      </c>
      <c r="AK1132" s="27">
        <v>0</v>
      </c>
      <c r="AL1132" s="27">
        <v>0</v>
      </c>
      <c r="AM1132" s="27">
        <f t="shared" si="17"/>
        <v>1029</v>
      </c>
      <c r="AN1132" s="27">
        <v>0</v>
      </c>
      <c r="AO1132" s="27">
        <v>0</v>
      </c>
      <c r="AP1132" s="27">
        <v>4855</v>
      </c>
      <c r="AQ1132" s="27">
        <v>4855</v>
      </c>
      <c r="AR1132" s="27">
        <v>0</v>
      </c>
      <c r="AS1132" s="190">
        <v>109816</v>
      </c>
      <c r="AT1132" s="190">
        <v>26185</v>
      </c>
      <c r="AU1132" s="190">
        <v>26185</v>
      </c>
    </row>
    <row r="1133" spans="1:47" x14ac:dyDescent="0.2">
      <c r="A1133" s="96" t="s">
        <v>2761</v>
      </c>
      <c r="B1133" t="s">
        <v>2724</v>
      </c>
      <c r="C1133" t="s">
        <v>2762</v>
      </c>
      <c r="D1133" s="78">
        <v>26344</v>
      </c>
      <c r="E1133" s="78">
        <v>0</v>
      </c>
      <c r="F1133" s="82">
        <v>0</v>
      </c>
      <c r="G1133" s="78">
        <v>32049</v>
      </c>
      <c r="H1133" s="78">
        <v>0</v>
      </c>
      <c r="I1133" s="78">
        <v>32049</v>
      </c>
      <c r="J1133" s="78">
        <v>32049</v>
      </c>
      <c r="K1133" s="78">
        <v>0</v>
      </c>
      <c r="L1133" s="78">
        <v>35065</v>
      </c>
      <c r="M1133" s="78">
        <v>22990</v>
      </c>
      <c r="N1133" s="78">
        <v>35065</v>
      </c>
      <c r="O1133" s="78">
        <v>0</v>
      </c>
      <c r="P1133" s="78">
        <v>0</v>
      </c>
      <c r="Q1133" s="78">
        <v>1270</v>
      </c>
      <c r="R1133" s="78">
        <v>0</v>
      </c>
      <c r="S1133" s="187">
        <v>11625</v>
      </c>
      <c r="T1133" s="187">
        <v>10355</v>
      </c>
      <c r="U1133" s="78">
        <v>3508</v>
      </c>
      <c r="V1133" s="78">
        <v>1888</v>
      </c>
      <c r="W1133" s="78">
        <v>3250</v>
      </c>
      <c r="X1133" s="78">
        <v>258</v>
      </c>
      <c r="Y1133" s="78">
        <v>370</v>
      </c>
      <c r="Z1133" s="78">
        <v>112</v>
      </c>
      <c r="AA1133" s="78">
        <v>0</v>
      </c>
      <c r="AB1133" s="78">
        <v>0</v>
      </c>
      <c r="AC1133" s="187">
        <v>1918</v>
      </c>
      <c r="AD1133" s="187">
        <v>0</v>
      </c>
      <c r="AE1133" s="78">
        <v>24360</v>
      </c>
      <c r="AF1133" s="78">
        <v>1029</v>
      </c>
      <c r="AG1133" s="104">
        <v>0</v>
      </c>
      <c r="AH1133" s="104">
        <v>0</v>
      </c>
      <c r="AI1133" s="104">
        <v>0</v>
      </c>
      <c r="AJ1133" s="104">
        <v>1029</v>
      </c>
      <c r="AK1133" s="104">
        <v>0</v>
      </c>
      <c r="AL1133" s="104">
        <v>0</v>
      </c>
      <c r="AM1133" s="104">
        <f t="shared" si="17"/>
        <v>1029</v>
      </c>
      <c r="AN1133" s="104">
        <v>0</v>
      </c>
      <c r="AO1133" s="104">
        <v>0</v>
      </c>
      <c r="AP1133" s="104">
        <v>5392</v>
      </c>
      <c r="AQ1133" s="104">
        <v>0</v>
      </c>
      <c r="AR1133" s="189">
        <v>5392</v>
      </c>
      <c r="AS1133" s="189">
        <v>121183</v>
      </c>
      <c r="AT1133" s="189">
        <v>28921</v>
      </c>
      <c r="AU1133" s="189">
        <v>11586</v>
      </c>
    </row>
    <row r="1134" spans="1:47" x14ac:dyDescent="0.2">
      <c r="A1134" s="96" t="s">
        <v>2763</v>
      </c>
      <c r="B1134" t="s">
        <v>2724</v>
      </c>
      <c r="C1134" t="s">
        <v>2764</v>
      </c>
      <c r="D1134" s="77">
        <v>26364</v>
      </c>
      <c r="E1134" s="77">
        <v>0</v>
      </c>
      <c r="F1134" s="77">
        <v>0</v>
      </c>
      <c r="G1134" s="77">
        <v>9264</v>
      </c>
      <c r="H1134" s="77">
        <v>0</v>
      </c>
      <c r="I1134" s="77">
        <v>9264</v>
      </c>
      <c r="J1134" s="77">
        <v>9264</v>
      </c>
      <c r="K1134" s="77">
        <v>0</v>
      </c>
      <c r="L1134" s="77">
        <v>6425</v>
      </c>
      <c r="M1134" s="77">
        <v>4970</v>
      </c>
      <c r="N1134" s="77">
        <v>6230</v>
      </c>
      <c r="O1134" s="77">
        <v>195</v>
      </c>
      <c r="P1134" s="77">
        <v>1195</v>
      </c>
      <c r="Q1134" s="77">
        <v>1000</v>
      </c>
      <c r="R1134" s="77">
        <v>0</v>
      </c>
      <c r="S1134" s="188">
        <v>1755</v>
      </c>
      <c r="T1134" s="188">
        <v>1755</v>
      </c>
      <c r="U1134" s="77">
        <v>598</v>
      </c>
      <c r="V1134" s="77">
        <v>406</v>
      </c>
      <c r="W1134" s="77">
        <v>193</v>
      </c>
      <c r="X1134" s="77">
        <v>405</v>
      </c>
      <c r="Y1134" s="77">
        <v>139</v>
      </c>
      <c r="Z1134" s="77">
        <v>80</v>
      </c>
      <c r="AA1134" s="77">
        <v>0</v>
      </c>
      <c r="AB1134" s="77">
        <v>43</v>
      </c>
      <c r="AC1134" s="77">
        <v>123</v>
      </c>
      <c r="AD1134" s="77">
        <v>0</v>
      </c>
      <c r="AE1134" s="77">
        <v>5970</v>
      </c>
      <c r="AF1134" s="77">
        <v>789</v>
      </c>
      <c r="AG1134" s="27">
        <v>0</v>
      </c>
      <c r="AH1134" s="27">
        <v>0</v>
      </c>
      <c r="AI1134" s="27">
        <v>0</v>
      </c>
      <c r="AJ1134" s="27">
        <v>789</v>
      </c>
      <c r="AK1134" s="27">
        <v>0</v>
      </c>
      <c r="AL1134" s="27">
        <v>0</v>
      </c>
      <c r="AM1134" s="27">
        <f t="shared" si="17"/>
        <v>789</v>
      </c>
      <c r="AN1134" s="27">
        <v>0</v>
      </c>
      <c r="AO1134" s="27">
        <v>0</v>
      </c>
      <c r="AP1134" s="27">
        <v>1554</v>
      </c>
      <c r="AQ1134" s="27">
        <v>1056</v>
      </c>
      <c r="AR1134" s="27">
        <v>0</v>
      </c>
      <c r="AS1134" s="190">
        <v>33065</v>
      </c>
      <c r="AT1134" s="190">
        <v>4674</v>
      </c>
      <c r="AU1134" s="190">
        <v>4674</v>
      </c>
    </row>
    <row r="1135" spans="1:47" x14ac:dyDescent="0.2">
      <c r="A1135" s="96" t="s">
        <v>2765</v>
      </c>
      <c r="B1135" t="s">
        <v>2724</v>
      </c>
      <c r="C1135" t="s">
        <v>2766</v>
      </c>
      <c r="D1135" s="78">
        <v>26365</v>
      </c>
      <c r="E1135" s="78">
        <v>0</v>
      </c>
      <c r="F1135" s="82">
        <v>0</v>
      </c>
      <c r="G1135" s="78">
        <v>23186</v>
      </c>
      <c r="H1135" s="78">
        <v>23186</v>
      </c>
      <c r="I1135" s="78">
        <v>0</v>
      </c>
      <c r="J1135" s="78">
        <v>0</v>
      </c>
      <c r="K1135" s="78">
        <v>0</v>
      </c>
      <c r="L1135" s="78">
        <v>18210</v>
      </c>
      <c r="M1135" s="78">
        <v>14130</v>
      </c>
      <c r="N1135" s="78">
        <v>18140</v>
      </c>
      <c r="O1135" s="78">
        <v>70</v>
      </c>
      <c r="P1135" s="78">
        <v>2420</v>
      </c>
      <c r="Q1135" s="78">
        <v>2350</v>
      </c>
      <c r="R1135" s="78">
        <v>0</v>
      </c>
      <c r="S1135" s="78">
        <v>860</v>
      </c>
      <c r="T1135" s="78">
        <v>860</v>
      </c>
      <c r="U1135" s="78">
        <v>1703</v>
      </c>
      <c r="V1135" s="78">
        <v>1166</v>
      </c>
      <c r="W1135" s="78">
        <v>458</v>
      </c>
      <c r="X1135" s="78">
        <v>1245</v>
      </c>
      <c r="Y1135" s="78">
        <v>209</v>
      </c>
      <c r="Z1135" s="78">
        <v>209</v>
      </c>
      <c r="AA1135" s="78">
        <v>0</v>
      </c>
      <c r="AB1135" s="78">
        <v>141</v>
      </c>
      <c r="AC1135" s="78">
        <v>0</v>
      </c>
      <c r="AD1135" s="78">
        <v>0</v>
      </c>
      <c r="AE1135" s="78">
        <v>16480</v>
      </c>
      <c r="AF1135" s="78">
        <v>789</v>
      </c>
      <c r="AG1135" s="104">
        <v>0</v>
      </c>
      <c r="AH1135" s="104">
        <v>0</v>
      </c>
      <c r="AI1135" s="104">
        <v>0</v>
      </c>
      <c r="AJ1135" s="104">
        <v>789</v>
      </c>
      <c r="AK1135" s="104">
        <v>0</v>
      </c>
      <c r="AL1135" s="104">
        <v>0</v>
      </c>
      <c r="AM1135" s="104">
        <f t="shared" si="17"/>
        <v>789</v>
      </c>
      <c r="AN1135" s="104">
        <v>0</v>
      </c>
      <c r="AO1135" s="104">
        <v>0</v>
      </c>
      <c r="AP1135" s="104">
        <v>3898</v>
      </c>
      <c r="AQ1135" s="104">
        <v>3898</v>
      </c>
      <c r="AR1135" s="104">
        <v>0</v>
      </c>
      <c r="AS1135" s="189">
        <v>88611</v>
      </c>
      <c r="AT1135" s="189">
        <v>14759</v>
      </c>
      <c r="AU1135" s="189">
        <v>14759</v>
      </c>
    </row>
    <row r="1136" spans="1:47" x14ac:dyDescent="0.2">
      <c r="A1136" s="96" t="s">
        <v>2767</v>
      </c>
      <c r="B1136" t="s">
        <v>2724</v>
      </c>
      <c r="C1136" t="s">
        <v>2768</v>
      </c>
      <c r="D1136" s="77">
        <v>26366</v>
      </c>
      <c r="E1136" s="77">
        <v>0</v>
      </c>
      <c r="F1136" s="77">
        <v>0</v>
      </c>
      <c r="G1136" s="77">
        <v>74011</v>
      </c>
      <c r="H1136" s="77">
        <v>74011</v>
      </c>
      <c r="I1136" s="77">
        <v>0</v>
      </c>
      <c r="J1136" s="77">
        <v>0</v>
      </c>
      <c r="K1136" s="77">
        <v>0</v>
      </c>
      <c r="L1136" s="77">
        <v>114555</v>
      </c>
      <c r="M1136" s="77">
        <v>64880</v>
      </c>
      <c r="N1136" s="77">
        <v>106000</v>
      </c>
      <c r="O1136" s="77">
        <v>8555</v>
      </c>
      <c r="P1136" s="77">
        <v>29995</v>
      </c>
      <c r="Q1136" s="77">
        <v>21440</v>
      </c>
      <c r="R1136" s="77">
        <v>0</v>
      </c>
      <c r="S1136" s="188">
        <v>14445</v>
      </c>
      <c r="T1136" s="188">
        <v>14445</v>
      </c>
      <c r="U1136" s="77">
        <v>12076</v>
      </c>
      <c r="V1136" s="77">
        <v>5398</v>
      </c>
      <c r="W1136" s="77">
        <v>8795</v>
      </c>
      <c r="X1136" s="77">
        <v>3281</v>
      </c>
      <c r="Y1136" s="77">
        <v>4991</v>
      </c>
      <c r="Z1136" s="77">
        <v>1710</v>
      </c>
      <c r="AA1136" s="77">
        <v>0</v>
      </c>
      <c r="AB1136" s="77">
        <v>727</v>
      </c>
      <c r="AC1136" s="77">
        <v>727</v>
      </c>
      <c r="AD1136" s="77">
        <v>0</v>
      </c>
      <c r="AE1136" s="77">
        <v>87800</v>
      </c>
      <c r="AF1136" s="77">
        <v>1749</v>
      </c>
      <c r="AG1136" s="27">
        <v>0</v>
      </c>
      <c r="AH1136" s="27">
        <v>0</v>
      </c>
      <c r="AI1136" s="27">
        <v>0</v>
      </c>
      <c r="AJ1136" s="27">
        <v>1749</v>
      </c>
      <c r="AK1136" s="27">
        <v>0</v>
      </c>
      <c r="AL1136" s="27">
        <v>0</v>
      </c>
      <c r="AM1136" s="27">
        <f t="shared" si="17"/>
        <v>1749</v>
      </c>
      <c r="AN1136" s="27">
        <v>0</v>
      </c>
      <c r="AO1136" s="27">
        <v>0</v>
      </c>
      <c r="AP1136" s="27">
        <v>12502</v>
      </c>
      <c r="AQ1136" s="27">
        <v>12502</v>
      </c>
      <c r="AR1136" s="27">
        <v>0</v>
      </c>
      <c r="AS1136" s="190">
        <v>304638</v>
      </c>
      <c r="AT1136" s="190">
        <v>121195</v>
      </c>
      <c r="AU1136" s="190">
        <v>121195</v>
      </c>
    </row>
    <row r="1137" spans="1:47" x14ac:dyDescent="0.2">
      <c r="A1137" s="96" t="s">
        <v>2769</v>
      </c>
      <c r="B1137" t="s">
        <v>2724</v>
      </c>
      <c r="C1137" t="s">
        <v>2770</v>
      </c>
      <c r="D1137" s="78">
        <v>26367</v>
      </c>
      <c r="E1137" s="78">
        <v>0</v>
      </c>
      <c r="F1137" s="82">
        <v>0</v>
      </c>
      <c r="G1137" s="78">
        <v>16192</v>
      </c>
      <c r="H1137" s="78">
        <v>14692</v>
      </c>
      <c r="I1137" s="78">
        <v>1500</v>
      </c>
      <c r="J1137" s="78">
        <v>1500</v>
      </c>
      <c r="K1137" s="78">
        <v>0</v>
      </c>
      <c r="L1137" s="78">
        <v>12190</v>
      </c>
      <c r="M1137" s="78">
        <v>9130</v>
      </c>
      <c r="N1137" s="78">
        <v>11800</v>
      </c>
      <c r="O1137" s="78">
        <v>390</v>
      </c>
      <c r="P1137" s="78">
        <v>1870</v>
      </c>
      <c r="Q1137" s="78">
        <v>1480</v>
      </c>
      <c r="R1137" s="78">
        <v>0</v>
      </c>
      <c r="S1137" s="187">
        <v>5570</v>
      </c>
      <c r="T1137" s="187">
        <v>5570</v>
      </c>
      <c r="U1137" s="78">
        <v>1164</v>
      </c>
      <c r="V1137" s="78">
        <v>753</v>
      </c>
      <c r="W1137" s="78">
        <v>965</v>
      </c>
      <c r="X1137" s="78">
        <v>199</v>
      </c>
      <c r="Y1137" s="78">
        <v>319</v>
      </c>
      <c r="Z1137" s="78">
        <v>120</v>
      </c>
      <c r="AA1137" s="78">
        <v>0</v>
      </c>
      <c r="AB1137" s="78">
        <v>451</v>
      </c>
      <c r="AC1137" s="78">
        <v>451</v>
      </c>
      <c r="AD1137" s="78">
        <v>0</v>
      </c>
      <c r="AE1137" s="78">
        <v>11100</v>
      </c>
      <c r="AF1137" s="78">
        <v>789</v>
      </c>
      <c r="AG1137" s="104">
        <v>0</v>
      </c>
      <c r="AH1137" s="104">
        <v>0</v>
      </c>
      <c r="AI1137" s="104">
        <v>0</v>
      </c>
      <c r="AJ1137" s="104">
        <v>789</v>
      </c>
      <c r="AK1137" s="104">
        <v>0</v>
      </c>
      <c r="AL1137" s="104">
        <v>0</v>
      </c>
      <c r="AM1137" s="104">
        <f t="shared" si="17"/>
        <v>789</v>
      </c>
      <c r="AN1137" s="104">
        <v>0</v>
      </c>
      <c r="AO1137" s="104">
        <v>0</v>
      </c>
      <c r="AP1137" s="104">
        <v>2720</v>
      </c>
      <c r="AQ1137" s="104">
        <v>2720</v>
      </c>
      <c r="AR1137" s="104">
        <v>0</v>
      </c>
      <c r="AS1137" s="189">
        <v>61220</v>
      </c>
      <c r="AT1137" s="189">
        <v>9970</v>
      </c>
      <c r="AU1137" s="189">
        <v>9970</v>
      </c>
    </row>
    <row r="1138" spans="1:47" x14ac:dyDescent="0.2">
      <c r="A1138" s="96" t="s">
        <v>2771</v>
      </c>
      <c r="B1138" t="s">
        <v>2724</v>
      </c>
      <c r="C1138" t="s">
        <v>2772</v>
      </c>
      <c r="D1138" s="77">
        <v>26407</v>
      </c>
      <c r="E1138" s="77">
        <v>0</v>
      </c>
      <c r="F1138" s="77">
        <v>0</v>
      </c>
      <c r="G1138" s="77">
        <v>57877</v>
      </c>
      <c r="H1138" s="77">
        <v>0</v>
      </c>
      <c r="I1138" s="77">
        <v>57877</v>
      </c>
      <c r="J1138" s="77">
        <v>57877</v>
      </c>
      <c r="K1138" s="77">
        <v>0</v>
      </c>
      <c r="L1138" s="77">
        <v>65865</v>
      </c>
      <c r="M1138" s="77">
        <v>49760</v>
      </c>
      <c r="N1138" s="77">
        <v>65865</v>
      </c>
      <c r="O1138" s="77">
        <v>0</v>
      </c>
      <c r="P1138" s="77">
        <v>12390</v>
      </c>
      <c r="Q1138" s="77">
        <v>12390</v>
      </c>
      <c r="R1138" s="77">
        <v>0</v>
      </c>
      <c r="S1138" s="188">
        <v>10865</v>
      </c>
      <c r="T1138" s="188">
        <v>10865</v>
      </c>
      <c r="U1138" s="77">
        <v>6241</v>
      </c>
      <c r="V1138" s="77">
        <v>4105</v>
      </c>
      <c r="W1138" s="77">
        <v>1231</v>
      </c>
      <c r="X1138" s="77">
        <v>5010</v>
      </c>
      <c r="Y1138" s="77">
        <v>1338</v>
      </c>
      <c r="Z1138" s="77">
        <v>1028</v>
      </c>
      <c r="AA1138" s="77">
        <v>0</v>
      </c>
      <c r="AB1138" s="77">
        <v>0</v>
      </c>
      <c r="AC1138" s="77">
        <v>583</v>
      </c>
      <c r="AD1138" s="77">
        <v>0</v>
      </c>
      <c r="AE1138" s="77">
        <v>62470</v>
      </c>
      <c r="AF1138" s="77">
        <v>1269</v>
      </c>
      <c r="AG1138" s="27">
        <v>0</v>
      </c>
      <c r="AH1138" s="27">
        <v>0</v>
      </c>
      <c r="AI1138" s="27">
        <v>0</v>
      </c>
      <c r="AJ1138" s="27">
        <v>1269</v>
      </c>
      <c r="AK1138" s="27">
        <v>0</v>
      </c>
      <c r="AL1138" s="27">
        <v>0</v>
      </c>
      <c r="AM1138" s="27">
        <f t="shared" si="17"/>
        <v>1269</v>
      </c>
      <c r="AN1138" s="27">
        <v>0</v>
      </c>
      <c r="AO1138" s="27">
        <v>0</v>
      </c>
      <c r="AP1138" s="27">
        <v>9730</v>
      </c>
      <c r="AQ1138" s="27">
        <v>0</v>
      </c>
      <c r="AR1138" s="190">
        <v>9730</v>
      </c>
      <c r="AS1138" s="190">
        <v>219600</v>
      </c>
      <c r="AT1138" s="190">
        <v>50387</v>
      </c>
      <c r="AU1138" s="190">
        <v>50387</v>
      </c>
    </row>
    <row r="1139" spans="1:47" x14ac:dyDescent="0.2">
      <c r="A1139" s="96" t="s">
        <v>2773</v>
      </c>
      <c r="B1139" t="s">
        <v>2724</v>
      </c>
      <c r="C1139" t="s">
        <v>2774</v>
      </c>
      <c r="D1139" s="78">
        <v>26463</v>
      </c>
      <c r="E1139" s="78">
        <v>0</v>
      </c>
      <c r="F1139" s="82">
        <v>0</v>
      </c>
      <c r="G1139" s="78">
        <v>16862</v>
      </c>
      <c r="H1139" s="78">
        <v>16862</v>
      </c>
      <c r="I1139" s="78">
        <v>0</v>
      </c>
      <c r="J1139" s="78">
        <v>0</v>
      </c>
      <c r="K1139" s="78">
        <v>0</v>
      </c>
      <c r="L1139" s="78">
        <v>8965</v>
      </c>
      <c r="M1139" s="78">
        <v>6610</v>
      </c>
      <c r="N1139" s="78">
        <v>8800</v>
      </c>
      <c r="O1139" s="78">
        <v>165</v>
      </c>
      <c r="P1139" s="78">
        <v>945</v>
      </c>
      <c r="Q1139" s="78">
        <v>780</v>
      </c>
      <c r="R1139" s="78">
        <v>0</v>
      </c>
      <c r="S1139" s="187">
        <v>4245</v>
      </c>
      <c r="T1139" s="187">
        <v>4245</v>
      </c>
      <c r="U1139" s="78">
        <v>853</v>
      </c>
      <c r="V1139" s="78">
        <v>541</v>
      </c>
      <c r="W1139" s="78">
        <v>615</v>
      </c>
      <c r="X1139" s="78">
        <v>238</v>
      </c>
      <c r="Y1139" s="78">
        <v>261</v>
      </c>
      <c r="Z1139" s="78">
        <v>62</v>
      </c>
      <c r="AA1139" s="78">
        <v>0</v>
      </c>
      <c r="AB1139" s="78">
        <v>0</v>
      </c>
      <c r="AC1139" s="78">
        <v>336</v>
      </c>
      <c r="AD1139" s="78">
        <v>0</v>
      </c>
      <c r="AE1139" s="78">
        <v>7390</v>
      </c>
      <c r="AF1139" s="78">
        <v>789</v>
      </c>
      <c r="AG1139" s="104">
        <v>0</v>
      </c>
      <c r="AH1139" s="104">
        <v>0</v>
      </c>
      <c r="AI1139" s="104">
        <v>0</v>
      </c>
      <c r="AJ1139" s="104">
        <v>789</v>
      </c>
      <c r="AK1139" s="104">
        <v>0</v>
      </c>
      <c r="AL1139" s="104">
        <v>0</v>
      </c>
      <c r="AM1139" s="104">
        <f t="shared" si="17"/>
        <v>789</v>
      </c>
      <c r="AN1139" s="104">
        <v>0</v>
      </c>
      <c r="AO1139" s="104">
        <v>0</v>
      </c>
      <c r="AP1139" s="104">
        <v>2833</v>
      </c>
      <c r="AQ1139" s="104">
        <v>2833</v>
      </c>
      <c r="AR1139" s="104">
        <v>0</v>
      </c>
      <c r="AS1139" s="189">
        <v>63006</v>
      </c>
      <c r="AT1139" s="189">
        <v>9198</v>
      </c>
      <c r="AU1139" s="189">
        <v>9198</v>
      </c>
    </row>
    <row r="1140" spans="1:47" x14ac:dyDescent="0.2">
      <c r="A1140" s="96" t="s">
        <v>2775</v>
      </c>
      <c r="B1140" t="s">
        <v>2724</v>
      </c>
      <c r="C1140" t="s">
        <v>2776</v>
      </c>
      <c r="D1140" s="77">
        <v>26465</v>
      </c>
      <c r="E1140" s="77">
        <v>0</v>
      </c>
      <c r="F1140" s="77">
        <v>0</v>
      </c>
      <c r="G1140" s="77">
        <v>84760</v>
      </c>
      <c r="H1140" s="77">
        <v>0</v>
      </c>
      <c r="I1140" s="77">
        <v>84760</v>
      </c>
      <c r="J1140" s="77">
        <v>84760</v>
      </c>
      <c r="K1140" s="77">
        <v>0</v>
      </c>
      <c r="L1140" s="77">
        <v>84835</v>
      </c>
      <c r="M1140" s="77">
        <v>58970</v>
      </c>
      <c r="N1140" s="77">
        <v>78100</v>
      </c>
      <c r="O1140" s="77">
        <v>6735</v>
      </c>
      <c r="P1140" s="77">
        <v>5455</v>
      </c>
      <c r="Q1140" s="77">
        <v>17850</v>
      </c>
      <c r="R1140" s="77">
        <v>0</v>
      </c>
      <c r="S1140" s="188">
        <v>56895</v>
      </c>
      <c r="T1140" s="188">
        <v>37765</v>
      </c>
      <c r="U1140" s="77">
        <v>8353</v>
      </c>
      <c r="V1140" s="77">
        <v>4906</v>
      </c>
      <c r="W1140" s="77">
        <v>4581</v>
      </c>
      <c r="X1140" s="77">
        <v>3772</v>
      </c>
      <c r="Y1140" s="77">
        <v>3772</v>
      </c>
      <c r="Z1140" s="77">
        <v>1467</v>
      </c>
      <c r="AA1140" s="77">
        <v>0</v>
      </c>
      <c r="AB1140" s="188">
        <v>2225</v>
      </c>
      <c r="AC1140" s="188">
        <v>2756</v>
      </c>
      <c r="AD1140" s="188">
        <v>0</v>
      </c>
      <c r="AE1140" s="77">
        <v>68450</v>
      </c>
      <c r="AF1140" s="77">
        <v>1269</v>
      </c>
      <c r="AG1140" s="27">
        <v>0</v>
      </c>
      <c r="AH1140" s="27">
        <v>0</v>
      </c>
      <c r="AI1140" s="27">
        <v>0</v>
      </c>
      <c r="AJ1140" s="27">
        <v>1269</v>
      </c>
      <c r="AK1140" s="27">
        <v>0</v>
      </c>
      <c r="AL1140" s="27">
        <v>0</v>
      </c>
      <c r="AM1140" s="27">
        <f t="shared" si="17"/>
        <v>1269</v>
      </c>
      <c r="AN1140" s="27">
        <v>0</v>
      </c>
      <c r="AO1140" s="27">
        <v>0</v>
      </c>
      <c r="AP1140" s="27">
        <v>14283</v>
      </c>
      <c r="AQ1140" s="27">
        <v>0</v>
      </c>
      <c r="AR1140" s="190">
        <v>14283</v>
      </c>
      <c r="AS1140" s="190">
        <v>325912</v>
      </c>
      <c r="AT1140" s="190">
        <v>83082</v>
      </c>
      <c r="AU1140" s="190">
        <v>83082</v>
      </c>
    </row>
    <row r="1141" spans="1:47" x14ac:dyDescent="0.2">
      <c r="A1141" s="96" t="s">
        <v>2777</v>
      </c>
      <c r="B1141" t="s">
        <v>2778</v>
      </c>
      <c r="C1141">
        <v>0</v>
      </c>
      <c r="D1141" s="78">
        <v>27000</v>
      </c>
      <c r="E1141" s="78">
        <v>0</v>
      </c>
      <c r="F1141" s="82">
        <v>0</v>
      </c>
      <c r="G1141" s="78">
        <v>16798573</v>
      </c>
      <c r="H1141" s="78">
        <v>2382065</v>
      </c>
      <c r="I1141" s="78">
        <v>14416508</v>
      </c>
      <c r="J1141" s="78">
        <v>14416508</v>
      </c>
      <c r="K1141" s="78">
        <v>0</v>
      </c>
      <c r="L1141" s="78">
        <v>0</v>
      </c>
      <c r="M1141" s="78">
        <v>0</v>
      </c>
      <c r="N1141" s="78">
        <v>0</v>
      </c>
      <c r="O1141" s="78">
        <v>0</v>
      </c>
      <c r="P1141" s="78">
        <v>0</v>
      </c>
      <c r="Q1141" s="78">
        <v>0</v>
      </c>
      <c r="R1141" s="78">
        <v>0</v>
      </c>
      <c r="S1141" s="78">
        <v>0</v>
      </c>
      <c r="T1141" s="78">
        <v>0</v>
      </c>
      <c r="U1141" s="78">
        <v>0</v>
      </c>
      <c r="V1141" s="78">
        <v>0</v>
      </c>
      <c r="W1141" s="78">
        <v>0</v>
      </c>
      <c r="X1141" s="78">
        <v>0</v>
      </c>
      <c r="Y1141" s="78">
        <v>0</v>
      </c>
      <c r="Z1141" s="78">
        <v>0</v>
      </c>
      <c r="AA1141" s="78">
        <v>0</v>
      </c>
      <c r="AB1141" s="78">
        <v>0</v>
      </c>
      <c r="AC1141" s="78">
        <v>0</v>
      </c>
      <c r="AD1141" s="78">
        <v>0</v>
      </c>
      <c r="AE1141" s="78">
        <v>0</v>
      </c>
      <c r="AF1141" s="78">
        <v>0</v>
      </c>
      <c r="AG1141" s="104">
        <v>0</v>
      </c>
      <c r="AH1141" s="104">
        <v>0</v>
      </c>
      <c r="AI1141" s="104">
        <v>0</v>
      </c>
      <c r="AJ1141" s="104">
        <v>0</v>
      </c>
      <c r="AK1141" s="104">
        <v>0</v>
      </c>
      <c r="AL1141" s="104">
        <v>0</v>
      </c>
      <c r="AM1141" s="104">
        <f t="shared" si="17"/>
        <v>0</v>
      </c>
      <c r="AN1141" s="104">
        <v>0</v>
      </c>
      <c r="AO1141" s="104">
        <v>0</v>
      </c>
      <c r="AP1141" s="104">
        <v>2905724</v>
      </c>
      <c r="AQ1141" s="104">
        <v>2905724</v>
      </c>
      <c r="AR1141" s="104">
        <v>0</v>
      </c>
      <c r="AS1141" s="189">
        <v>43201409</v>
      </c>
      <c r="AT1141" s="189">
        <v>0</v>
      </c>
      <c r="AU1141" s="189">
        <v>0</v>
      </c>
    </row>
    <row r="1142" spans="1:47" x14ac:dyDescent="0.2">
      <c r="A1142" s="96" t="s">
        <v>2779</v>
      </c>
      <c r="B1142" t="s">
        <v>2778</v>
      </c>
      <c r="C1142" t="s">
        <v>2780</v>
      </c>
      <c r="D1142" s="77">
        <v>27100</v>
      </c>
      <c r="E1142" s="77">
        <v>0</v>
      </c>
      <c r="F1142" s="77">
        <v>0</v>
      </c>
      <c r="G1142" s="77">
        <v>4033723</v>
      </c>
      <c r="H1142" s="77">
        <v>4033723</v>
      </c>
      <c r="I1142" s="77">
        <v>0</v>
      </c>
      <c r="J1142" s="77">
        <v>0</v>
      </c>
      <c r="K1142" s="77">
        <v>0</v>
      </c>
      <c r="L1142" s="77">
        <v>16451955</v>
      </c>
      <c r="M1142" s="77">
        <v>12639800</v>
      </c>
      <c r="N1142" s="77">
        <v>16122000</v>
      </c>
      <c r="O1142" s="77">
        <v>329955</v>
      </c>
      <c r="P1142" s="77">
        <v>3501815</v>
      </c>
      <c r="Q1142" s="77">
        <v>3171860</v>
      </c>
      <c r="R1142" s="77">
        <v>0</v>
      </c>
      <c r="S1142" s="188">
        <v>3301835</v>
      </c>
      <c r="T1142" s="188">
        <v>3301835</v>
      </c>
      <c r="U1142" s="77">
        <v>1559556</v>
      </c>
      <c r="V1142" s="77">
        <v>1046568</v>
      </c>
      <c r="W1142" s="77">
        <v>194594</v>
      </c>
      <c r="X1142" s="77">
        <v>1364962</v>
      </c>
      <c r="Y1142" s="77">
        <v>1626754</v>
      </c>
      <c r="Z1142" s="77">
        <v>261792</v>
      </c>
      <c r="AA1142" s="77">
        <v>0</v>
      </c>
      <c r="AB1142" s="188">
        <v>248377</v>
      </c>
      <c r="AC1142" s="188">
        <v>248377</v>
      </c>
      <c r="AD1142" s="188">
        <v>0</v>
      </c>
      <c r="AE1142" s="77">
        <v>15861840</v>
      </c>
      <c r="AF1142" s="77">
        <v>91509</v>
      </c>
      <c r="AG1142" s="27">
        <v>0</v>
      </c>
      <c r="AH1142" s="27">
        <v>0</v>
      </c>
      <c r="AI1142" s="27">
        <v>0</v>
      </c>
      <c r="AJ1142" s="27">
        <v>91509</v>
      </c>
      <c r="AK1142" s="27">
        <v>0</v>
      </c>
      <c r="AL1142" s="27">
        <v>0</v>
      </c>
      <c r="AM1142" s="27">
        <f t="shared" si="17"/>
        <v>91509</v>
      </c>
      <c r="AN1142" s="27">
        <v>0</v>
      </c>
      <c r="AO1142" s="27">
        <v>0</v>
      </c>
      <c r="AP1142" s="27">
        <v>696883</v>
      </c>
      <c r="AQ1142" s="27">
        <v>696883</v>
      </c>
      <c r="AR1142" s="27">
        <v>0</v>
      </c>
      <c r="AS1142" s="190">
        <v>16480015</v>
      </c>
      <c r="AT1142" s="27">
        <v>6139298</v>
      </c>
      <c r="AU1142" s="27">
        <v>6139298</v>
      </c>
    </row>
    <row r="1143" spans="1:47" x14ac:dyDescent="0.2">
      <c r="A1143" s="96" t="s">
        <v>2781</v>
      </c>
      <c r="B1143" t="s">
        <v>2778</v>
      </c>
      <c r="C1143" t="s">
        <v>2782</v>
      </c>
      <c r="D1143" s="78">
        <v>27140</v>
      </c>
      <c r="E1143" s="78">
        <v>0</v>
      </c>
      <c r="F1143" s="82">
        <v>0</v>
      </c>
      <c r="G1143" s="78">
        <v>1467296</v>
      </c>
      <c r="H1143" s="78">
        <v>209770</v>
      </c>
      <c r="I1143" s="78">
        <v>1257526</v>
      </c>
      <c r="J1143" s="78">
        <v>1257526</v>
      </c>
      <c r="K1143" s="78">
        <v>0</v>
      </c>
      <c r="L1143" s="78">
        <v>3981975</v>
      </c>
      <c r="M1143" s="78">
        <v>2893660</v>
      </c>
      <c r="N1143" s="78">
        <v>3250000</v>
      </c>
      <c r="O1143" s="78">
        <v>731975</v>
      </c>
      <c r="P1143" s="78">
        <v>1358815</v>
      </c>
      <c r="Q1143" s="78">
        <v>626840</v>
      </c>
      <c r="R1143" s="78">
        <v>0</v>
      </c>
      <c r="S1143" s="187">
        <v>987275</v>
      </c>
      <c r="T1143" s="187">
        <v>987275</v>
      </c>
      <c r="U1143" s="78">
        <v>384161</v>
      </c>
      <c r="V1143" s="78">
        <v>238670</v>
      </c>
      <c r="W1143" s="78">
        <v>124309</v>
      </c>
      <c r="X1143" s="78">
        <v>259852</v>
      </c>
      <c r="Y1143" s="78">
        <v>276232</v>
      </c>
      <c r="Z1143" s="78">
        <v>51370</v>
      </c>
      <c r="AA1143" s="78">
        <v>0</v>
      </c>
      <c r="AB1143" s="78">
        <v>0</v>
      </c>
      <c r="AC1143" s="187">
        <v>72122</v>
      </c>
      <c r="AD1143" s="187">
        <v>0</v>
      </c>
      <c r="AE1143" s="78">
        <v>3542820</v>
      </c>
      <c r="AF1143" s="78">
        <v>24789</v>
      </c>
      <c r="AG1143" s="104">
        <v>0</v>
      </c>
      <c r="AH1143" s="104">
        <v>0</v>
      </c>
      <c r="AI1143" s="104">
        <v>0</v>
      </c>
      <c r="AJ1143" s="104">
        <v>24789</v>
      </c>
      <c r="AK1143" s="104">
        <v>0</v>
      </c>
      <c r="AL1143" s="104">
        <v>0</v>
      </c>
      <c r="AM1143" s="104">
        <f t="shared" si="17"/>
        <v>24789</v>
      </c>
      <c r="AN1143" s="104">
        <v>0</v>
      </c>
      <c r="AO1143" s="104">
        <v>0</v>
      </c>
      <c r="AP1143" s="104">
        <v>255166</v>
      </c>
      <c r="AQ1143" s="104">
        <v>0</v>
      </c>
      <c r="AR1143" s="189">
        <v>255166</v>
      </c>
      <c r="AS1143" s="189">
        <v>6251247</v>
      </c>
      <c r="AT1143" s="189">
        <v>2513679</v>
      </c>
      <c r="AU1143" s="189">
        <v>0</v>
      </c>
    </row>
    <row r="1144" spans="1:47" x14ac:dyDescent="0.2">
      <c r="A1144" s="96" t="s">
        <v>2783</v>
      </c>
      <c r="B1144" t="s">
        <v>2778</v>
      </c>
      <c r="C1144" t="s">
        <v>2784</v>
      </c>
      <c r="D1144" s="77">
        <v>27202</v>
      </c>
      <c r="E1144" s="77">
        <v>0</v>
      </c>
      <c r="F1144" s="77">
        <v>0</v>
      </c>
      <c r="G1144" s="77">
        <v>432391</v>
      </c>
      <c r="H1144" s="77">
        <v>0</v>
      </c>
      <c r="I1144" s="77">
        <v>432391</v>
      </c>
      <c r="J1144" s="77">
        <v>432391</v>
      </c>
      <c r="K1144" s="77">
        <v>0</v>
      </c>
      <c r="L1144" s="77">
        <v>948980</v>
      </c>
      <c r="M1144" s="77">
        <v>700530</v>
      </c>
      <c r="N1144" s="77">
        <v>549000</v>
      </c>
      <c r="O1144" s="77">
        <v>399980</v>
      </c>
      <c r="P1144" s="77">
        <v>559910</v>
      </c>
      <c r="Q1144" s="77">
        <v>159930</v>
      </c>
      <c r="R1144" s="77">
        <v>0</v>
      </c>
      <c r="S1144" s="188">
        <v>190600</v>
      </c>
      <c r="T1144" s="188">
        <v>190600</v>
      </c>
      <c r="U1144" s="77">
        <v>90623</v>
      </c>
      <c r="V1144" s="77">
        <v>57458</v>
      </c>
      <c r="W1144" s="77">
        <v>3885</v>
      </c>
      <c r="X1144" s="77">
        <v>86738</v>
      </c>
      <c r="Y1144" s="77">
        <v>43883</v>
      </c>
      <c r="Z1144" s="77">
        <v>12897</v>
      </c>
      <c r="AA1144" s="77">
        <v>0</v>
      </c>
      <c r="AB1144" s="188">
        <v>4249</v>
      </c>
      <c r="AC1144" s="188">
        <v>10635</v>
      </c>
      <c r="AD1144" s="188">
        <v>0</v>
      </c>
      <c r="AE1144" s="77">
        <v>860460</v>
      </c>
      <c r="AF1144" s="77">
        <v>6549</v>
      </c>
      <c r="AG1144" s="27">
        <v>0</v>
      </c>
      <c r="AH1144" s="27">
        <v>0</v>
      </c>
      <c r="AI1144" s="27">
        <v>0</v>
      </c>
      <c r="AJ1144" s="27">
        <v>6549</v>
      </c>
      <c r="AK1144" s="27">
        <v>0</v>
      </c>
      <c r="AL1144" s="27">
        <v>0</v>
      </c>
      <c r="AM1144" s="27">
        <f t="shared" si="17"/>
        <v>6549</v>
      </c>
      <c r="AN1144" s="27">
        <v>0</v>
      </c>
      <c r="AO1144" s="27">
        <v>0</v>
      </c>
      <c r="AP1144" s="27">
        <v>75101</v>
      </c>
      <c r="AQ1144" s="27">
        <v>62386</v>
      </c>
      <c r="AR1144" s="190">
        <v>12715</v>
      </c>
      <c r="AS1144" s="190">
        <v>1806595</v>
      </c>
      <c r="AT1144" s="190">
        <v>659396</v>
      </c>
      <c r="AU1144" s="190">
        <v>200000</v>
      </c>
    </row>
    <row r="1145" spans="1:47" x14ac:dyDescent="0.2">
      <c r="A1145" s="96" t="s">
        <v>2785</v>
      </c>
      <c r="B1145" t="s">
        <v>2778</v>
      </c>
      <c r="C1145" t="s">
        <v>2786</v>
      </c>
      <c r="D1145" s="78">
        <v>27203</v>
      </c>
      <c r="E1145" s="78">
        <v>0</v>
      </c>
      <c r="F1145" s="82">
        <v>0</v>
      </c>
      <c r="G1145" s="78">
        <v>709382</v>
      </c>
      <c r="H1145" s="78">
        <v>709382</v>
      </c>
      <c r="I1145" s="78">
        <v>0</v>
      </c>
      <c r="J1145" s="78">
        <v>0</v>
      </c>
      <c r="K1145" s="78">
        <v>0</v>
      </c>
      <c r="L1145" s="78">
        <v>1741310</v>
      </c>
      <c r="M1145" s="78">
        <v>1190040</v>
      </c>
      <c r="N1145" s="78">
        <v>1488000</v>
      </c>
      <c r="O1145" s="78">
        <v>253310</v>
      </c>
      <c r="P1145" s="78">
        <v>644720</v>
      </c>
      <c r="Q1145" s="78">
        <v>391410</v>
      </c>
      <c r="R1145" s="78">
        <v>0</v>
      </c>
      <c r="S1145" s="187">
        <v>485810</v>
      </c>
      <c r="T1145" s="187">
        <v>485810</v>
      </c>
      <c r="U1145" s="78">
        <v>173140</v>
      </c>
      <c r="V1145" s="78">
        <v>99043</v>
      </c>
      <c r="W1145" s="78">
        <v>10976</v>
      </c>
      <c r="X1145" s="78">
        <v>162164</v>
      </c>
      <c r="Y1145" s="78">
        <v>193587</v>
      </c>
      <c r="Z1145" s="78">
        <v>31423</v>
      </c>
      <c r="AA1145" s="78">
        <v>0</v>
      </c>
      <c r="AB1145" s="187">
        <v>28476</v>
      </c>
      <c r="AC1145" s="187">
        <v>32498</v>
      </c>
      <c r="AD1145" s="187">
        <v>0</v>
      </c>
      <c r="AE1145" s="78">
        <v>1581510</v>
      </c>
      <c r="AF1145" s="78">
        <v>12629</v>
      </c>
      <c r="AG1145" s="104">
        <v>0</v>
      </c>
      <c r="AH1145" s="104">
        <v>0</v>
      </c>
      <c r="AI1145" s="104">
        <v>0</v>
      </c>
      <c r="AJ1145" s="104">
        <v>12629</v>
      </c>
      <c r="AK1145" s="104">
        <v>0</v>
      </c>
      <c r="AL1145" s="104">
        <v>0</v>
      </c>
      <c r="AM1145" s="104">
        <f t="shared" si="17"/>
        <v>12629</v>
      </c>
      <c r="AN1145" s="104">
        <v>0</v>
      </c>
      <c r="AO1145" s="104">
        <v>0</v>
      </c>
      <c r="AP1145" s="104">
        <v>123512</v>
      </c>
      <c r="AQ1145" s="104">
        <v>123512</v>
      </c>
      <c r="AR1145" s="104">
        <v>0</v>
      </c>
      <c r="AS1145" s="189">
        <v>3058424</v>
      </c>
      <c r="AT1145" s="189">
        <v>1282356</v>
      </c>
      <c r="AU1145" s="189">
        <v>1282356</v>
      </c>
    </row>
    <row r="1146" spans="1:47" x14ac:dyDescent="0.2">
      <c r="A1146" s="96" t="s">
        <v>2787</v>
      </c>
      <c r="B1146" t="s">
        <v>2778</v>
      </c>
      <c r="C1146" t="s">
        <v>2788</v>
      </c>
      <c r="D1146" s="77">
        <v>27204</v>
      </c>
      <c r="E1146" s="77">
        <v>0</v>
      </c>
      <c r="F1146" s="77">
        <v>0</v>
      </c>
      <c r="G1146" s="77">
        <v>199700</v>
      </c>
      <c r="H1146" s="77">
        <v>0</v>
      </c>
      <c r="I1146" s="77">
        <v>199700</v>
      </c>
      <c r="J1146" s="77">
        <v>199700</v>
      </c>
      <c r="K1146" s="77">
        <v>0</v>
      </c>
      <c r="L1146" s="77">
        <v>437860</v>
      </c>
      <c r="M1146" s="77">
        <v>295490</v>
      </c>
      <c r="N1146" s="77">
        <v>437000</v>
      </c>
      <c r="O1146" s="77">
        <v>860</v>
      </c>
      <c r="P1146" s="77">
        <v>72890</v>
      </c>
      <c r="Q1146" s="77">
        <v>72030</v>
      </c>
      <c r="R1146" s="77">
        <v>0</v>
      </c>
      <c r="S1146" s="188">
        <v>172680</v>
      </c>
      <c r="T1146" s="188">
        <v>172680</v>
      </c>
      <c r="U1146" s="77">
        <v>43530</v>
      </c>
      <c r="V1146" s="77">
        <v>24423</v>
      </c>
      <c r="W1146" s="77">
        <v>43530</v>
      </c>
      <c r="X1146" s="77">
        <v>0</v>
      </c>
      <c r="Y1146" s="77">
        <v>5950</v>
      </c>
      <c r="Z1146" s="77">
        <v>5950</v>
      </c>
      <c r="AA1146" s="77">
        <v>0</v>
      </c>
      <c r="AB1146" s="188">
        <v>13464</v>
      </c>
      <c r="AC1146" s="188">
        <v>13464</v>
      </c>
      <c r="AD1146" s="188">
        <v>0</v>
      </c>
      <c r="AE1146" s="77">
        <v>367520</v>
      </c>
      <c r="AF1146" s="77">
        <v>4629</v>
      </c>
      <c r="AG1146" s="27">
        <v>0</v>
      </c>
      <c r="AH1146" s="27">
        <v>0</v>
      </c>
      <c r="AI1146" s="27">
        <v>0</v>
      </c>
      <c r="AJ1146" s="27">
        <v>4629</v>
      </c>
      <c r="AK1146" s="27">
        <v>0</v>
      </c>
      <c r="AL1146" s="27">
        <v>0</v>
      </c>
      <c r="AM1146" s="27">
        <f t="shared" si="17"/>
        <v>4629</v>
      </c>
      <c r="AN1146" s="27">
        <v>0</v>
      </c>
      <c r="AO1146" s="27">
        <v>0</v>
      </c>
      <c r="AP1146" s="27">
        <v>34986</v>
      </c>
      <c r="AQ1146" s="27">
        <v>34986</v>
      </c>
      <c r="AR1146" s="27">
        <v>0</v>
      </c>
      <c r="AS1146" s="190">
        <v>863082</v>
      </c>
      <c r="AT1146" s="190">
        <v>338171</v>
      </c>
      <c r="AU1146" s="190">
        <v>273577</v>
      </c>
    </row>
    <row r="1147" spans="1:47" x14ac:dyDescent="0.2">
      <c r="A1147" s="96" t="s">
        <v>2789</v>
      </c>
      <c r="B1147" t="s">
        <v>2778</v>
      </c>
      <c r="C1147" t="s">
        <v>2790</v>
      </c>
      <c r="D1147" s="78">
        <v>27205</v>
      </c>
      <c r="E1147" s="78">
        <v>0</v>
      </c>
      <c r="F1147" s="82">
        <v>0</v>
      </c>
      <c r="G1147" s="78">
        <v>598587</v>
      </c>
      <c r="H1147" s="78">
        <v>0</v>
      </c>
      <c r="I1147" s="78">
        <v>598587</v>
      </c>
      <c r="J1147" s="78">
        <v>598587</v>
      </c>
      <c r="K1147" s="78">
        <v>0</v>
      </c>
      <c r="L1147" s="78">
        <v>1593310</v>
      </c>
      <c r="M1147" s="78">
        <v>1054260</v>
      </c>
      <c r="N1147" s="78">
        <v>1450000</v>
      </c>
      <c r="O1147" s="78">
        <v>143310</v>
      </c>
      <c r="P1147" s="78">
        <v>344910</v>
      </c>
      <c r="Q1147" s="78">
        <v>201600</v>
      </c>
      <c r="R1147" s="78">
        <v>0</v>
      </c>
      <c r="S1147" s="187">
        <v>1394270</v>
      </c>
      <c r="T1147" s="187">
        <v>1394270</v>
      </c>
      <c r="U1147" s="78">
        <v>159887</v>
      </c>
      <c r="V1147" s="78">
        <v>87260</v>
      </c>
      <c r="W1147" s="78">
        <v>132121</v>
      </c>
      <c r="X1147" s="78">
        <v>27766</v>
      </c>
      <c r="Y1147" s="78">
        <v>44351</v>
      </c>
      <c r="Z1147" s="78">
        <v>16585</v>
      </c>
      <c r="AA1147" s="78">
        <v>0</v>
      </c>
      <c r="AB1147" s="187">
        <v>109173</v>
      </c>
      <c r="AC1147" s="187">
        <v>109173</v>
      </c>
      <c r="AD1147" s="187">
        <v>0</v>
      </c>
      <c r="AE1147" s="78">
        <v>1277180</v>
      </c>
      <c r="AF1147" s="78">
        <v>11829</v>
      </c>
      <c r="AG1147" s="104">
        <v>0</v>
      </c>
      <c r="AH1147" s="104">
        <v>0</v>
      </c>
      <c r="AI1147" s="104">
        <v>0</v>
      </c>
      <c r="AJ1147" s="104">
        <v>11829</v>
      </c>
      <c r="AK1147" s="104">
        <v>0</v>
      </c>
      <c r="AL1147" s="104">
        <v>0</v>
      </c>
      <c r="AM1147" s="104">
        <f t="shared" si="17"/>
        <v>11829</v>
      </c>
      <c r="AN1147" s="104">
        <v>0</v>
      </c>
      <c r="AO1147" s="104">
        <v>0</v>
      </c>
      <c r="AP1147" s="104">
        <v>104882</v>
      </c>
      <c r="AQ1147" s="104">
        <v>104882</v>
      </c>
      <c r="AR1147" s="104">
        <v>0</v>
      </c>
      <c r="AS1147" s="189">
        <v>2646479</v>
      </c>
      <c r="AT1147" s="189">
        <v>1181013</v>
      </c>
      <c r="AU1147" s="189">
        <v>1181013</v>
      </c>
    </row>
    <row r="1148" spans="1:47" x14ac:dyDescent="0.2">
      <c r="A1148" s="96" t="s">
        <v>2791</v>
      </c>
      <c r="B1148" t="s">
        <v>2778</v>
      </c>
      <c r="C1148" t="s">
        <v>2792</v>
      </c>
      <c r="D1148" s="77">
        <v>27206</v>
      </c>
      <c r="E1148" s="77">
        <v>0</v>
      </c>
      <c r="F1148" s="77">
        <v>0</v>
      </c>
      <c r="G1148" s="77">
        <v>159358</v>
      </c>
      <c r="H1148" s="77">
        <v>22325</v>
      </c>
      <c r="I1148" s="77">
        <v>137033</v>
      </c>
      <c r="J1148" s="77">
        <v>137033</v>
      </c>
      <c r="K1148" s="77">
        <v>0</v>
      </c>
      <c r="L1148" s="77">
        <v>355045</v>
      </c>
      <c r="M1148" s="77">
        <v>255970</v>
      </c>
      <c r="N1148" s="77">
        <v>345000</v>
      </c>
      <c r="O1148" s="77">
        <v>10045</v>
      </c>
      <c r="P1148" s="77">
        <v>71285</v>
      </c>
      <c r="Q1148" s="77">
        <v>61240</v>
      </c>
      <c r="R1148" s="77">
        <v>0</v>
      </c>
      <c r="S1148" s="188">
        <v>123435</v>
      </c>
      <c r="T1148" s="188">
        <v>123435</v>
      </c>
      <c r="U1148" s="77">
        <v>34404</v>
      </c>
      <c r="V1148" s="77">
        <v>21141</v>
      </c>
      <c r="W1148" s="77">
        <v>29250</v>
      </c>
      <c r="X1148" s="77">
        <v>5154</v>
      </c>
      <c r="Y1148" s="77">
        <v>10266</v>
      </c>
      <c r="Z1148" s="77">
        <v>5112</v>
      </c>
      <c r="AA1148" s="77">
        <v>0</v>
      </c>
      <c r="AB1148" s="188">
        <v>2286</v>
      </c>
      <c r="AC1148" s="188">
        <v>2286</v>
      </c>
      <c r="AD1148" s="188">
        <v>0</v>
      </c>
      <c r="AE1148" s="77">
        <v>317210</v>
      </c>
      <c r="AF1148" s="77">
        <v>3429</v>
      </c>
      <c r="AG1148" s="27">
        <v>0</v>
      </c>
      <c r="AH1148" s="27">
        <v>0</v>
      </c>
      <c r="AI1148" s="27">
        <v>0</v>
      </c>
      <c r="AJ1148" s="27">
        <v>3429</v>
      </c>
      <c r="AK1148" s="27">
        <v>0</v>
      </c>
      <c r="AL1148" s="27">
        <v>0</v>
      </c>
      <c r="AM1148" s="27">
        <f t="shared" si="17"/>
        <v>3429</v>
      </c>
      <c r="AN1148" s="27">
        <v>0</v>
      </c>
      <c r="AO1148" s="27">
        <v>0</v>
      </c>
      <c r="AP1148" s="27">
        <v>27618</v>
      </c>
      <c r="AQ1148" s="27">
        <v>0</v>
      </c>
      <c r="AR1148" s="190">
        <v>27609</v>
      </c>
      <c r="AS1148" s="190">
        <v>665430</v>
      </c>
      <c r="AT1148" s="190">
        <v>229811</v>
      </c>
      <c r="AU1148" s="190">
        <v>229811</v>
      </c>
    </row>
    <row r="1149" spans="1:47" x14ac:dyDescent="0.2">
      <c r="A1149" s="96" t="s">
        <v>2793</v>
      </c>
      <c r="B1149" t="s">
        <v>2778</v>
      </c>
      <c r="C1149" t="s">
        <v>2794</v>
      </c>
      <c r="D1149" s="78">
        <v>27207</v>
      </c>
      <c r="E1149" s="78">
        <v>0</v>
      </c>
      <c r="F1149" s="82">
        <v>0</v>
      </c>
      <c r="G1149" s="78">
        <v>647936</v>
      </c>
      <c r="H1149" s="78">
        <v>647936</v>
      </c>
      <c r="I1149" s="78">
        <v>0</v>
      </c>
      <c r="J1149" s="78">
        <v>0</v>
      </c>
      <c r="K1149" s="78">
        <v>0</v>
      </c>
      <c r="L1149" s="78">
        <v>1557665</v>
      </c>
      <c r="M1149" s="78">
        <v>1079070</v>
      </c>
      <c r="N1149" s="78">
        <v>1312000</v>
      </c>
      <c r="O1149" s="78">
        <v>245665</v>
      </c>
      <c r="P1149" s="78">
        <v>510025</v>
      </c>
      <c r="Q1149" s="78">
        <v>264360</v>
      </c>
      <c r="R1149" s="78">
        <v>0</v>
      </c>
      <c r="S1149" s="187">
        <v>556115</v>
      </c>
      <c r="T1149" s="187">
        <v>556115</v>
      </c>
      <c r="U1149" s="78">
        <v>153481</v>
      </c>
      <c r="V1149" s="78">
        <v>89248</v>
      </c>
      <c r="W1149" s="78">
        <v>79011</v>
      </c>
      <c r="X1149" s="78">
        <v>74470</v>
      </c>
      <c r="Y1149" s="78">
        <v>96183</v>
      </c>
      <c r="Z1149" s="78">
        <v>21713</v>
      </c>
      <c r="AA1149" s="78">
        <v>0</v>
      </c>
      <c r="AB1149" s="187">
        <v>43476</v>
      </c>
      <c r="AC1149" s="187">
        <v>43476</v>
      </c>
      <c r="AD1149" s="187">
        <v>0</v>
      </c>
      <c r="AE1149" s="78">
        <v>1364900</v>
      </c>
      <c r="AF1149" s="78">
        <v>10869</v>
      </c>
      <c r="AG1149" s="104">
        <v>0</v>
      </c>
      <c r="AH1149" s="104">
        <v>0</v>
      </c>
      <c r="AI1149" s="104">
        <v>0</v>
      </c>
      <c r="AJ1149" s="104">
        <v>10869</v>
      </c>
      <c r="AK1149" s="104">
        <v>0</v>
      </c>
      <c r="AL1149" s="104">
        <v>0</v>
      </c>
      <c r="AM1149" s="104">
        <f t="shared" si="17"/>
        <v>10869</v>
      </c>
      <c r="AN1149" s="104">
        <v>0</v>
      </c>
      <c r="AO1149" s="104">
        <v>0</v>
      </c>
      <c r="AP1149" s="104">
        <v>113399</v>
      </c>
      <c r="AQ1149" s="104">
        <v>59800</v>
      </c>
      <c r="AR1149" s="189">
        <v>53599</v>
      </c>
      <c r="AS1149" s="189">
        <v>2828515</v>
      </c>
      <c r="AT1149" s="189">
        <v>1196186</v>
      </c>
      <c r="AU1149" s="189">
        <v>1196186</v>
      </c>
    </row>
    <row r="1150" spans="1:47" x14ac:dyDescent="0.2">
      <c r="A1150" s="96" t="s">
        <v>2795</v>
      </c>
      <c r="B1150" t="s">
        <v>2778</v>
      </c>
      <c r="C1150" t="s">
        <v>2796</v>
      </c>
      <c r="D1150" s="77">
        <v>27208</v>
      </c>
      <c r="E1150" s="77">
        <v>0</v>
      </c>
      <c r="F1150" s="77">
        <v>0</v>
      </c>
      <c r="G1150" s="77">
        <v>191500</v>
      </c>
      <c r="H1150" s="77">
        <v>61500</v>
      </c>
      <c r="I1150" s="77">
        <v>130000</v>
      </c>
      <c r="J1150" s="77">
        <v>89874</v>
      </c>
      <c r="K1150" s="188">
        <v>40126</v>
      </c>
      <c r="L1150" s="77">
        <v>387810</v>
      </c>
      <c r="M1150" s="77">
        <v>278650</v>
      </c>
      <c r="N1150" s="77">
        <v>329800</v>
      </c>
      <c r="O1150" s="77">
        <v>58010</v>
      </c>
      <c r="P1150" s="77">
        <v>123530</v>
      </c>
      <c r="Q1150" s="77">
        <v>65520</v>
      </c>
      <c r="R1150" s="77">
        <v>0</v>
      </c>
      <c r="S1150" s="188">
        <v>107310</v>
      </c>
      <c r="T1150" s="188">
        <v>107310</v>
      </c>
      <c r="U1150" s="77">
        <v>37390</v>
      </c>
      <c r="V1150" s="77">
        <v>22831</v>
      </c>
      <c r="W1150" s="77">
        <v>19609</v>
      </c>
      <c r="X1150" s="77">
        <v>17781</v>
      </c>
      <c r="Y1150" s="77">
        <v>23141</v>
      </c>
      <c r="Z1150" s="77">
        <v>5360</v>
      </c>
      <c r="AA1150" s="77">
        <v>0</v>
      </c>
      <c r="AB1150" s="77">
        <v>0</v>
      </c>
      <c r="AC1150" s="188">
        <v>7247</v>
      </c>
      <c r="AD1150" s="188">
        <v>0</v>
      </c>
      <c r="AE1150" s="77">
        <v>346570</v>
      </c>
      <c r="AF1150" s="77">
        <v>3669</v>
      </c>
      <c r="AG1150" s="27">
        <v>0</v>
      </c>
      <c r="AH1150" s="27">
        <v>0</v>
      </c>
      <c r="AI1150" s="27">
        <v>0</v>
      </c>
      <c r="AJ1150" s="27">
        <v>3669</v>
      </c>
      <c r="AK1150" s="27">
        <v>0</v>
      </c>
      <c r="AL1150" s="27">
        <v>0</v>
      </c>
      <c r="AM1150" s="27">
        <f t="shared" si="17"/>
        <v>3669</v>
      </c>
      <c r="AN1150" s="27">
        <v>0</v>
      </c>
      <c r="AO1150" s="27">
        <v>0</v>
      </c>
      <c r="AP1150" s="27">
        <v>33230</v>
      </c>
      <c r="AQ1150" s="27">
        <v>0</v>
      </c>
      <c r="AR1150" s="190">
        <v>33230</v>
      </c>
      <c r="AS1150" s="190">
        <v>791871</v>
      </c>
      <c r="AT1150" s="190">
        <v>280295</v>
      </c>
      <c r="AU1150" s="190">
        <v>280295</v>
      </c>
    </row>
    <row r="1151" spans="1:47" x14ac:dyDescent="0.2">
      <c r="A1151" s="96" t="s">
        <v>2797</v>
      </c>
      <c r="B1151" t="s">
        <v>2778</v>
      </c>
      <c r="C1151" t="s">
        <v>2798</v>
      </c>
      <c r="D1151" s="78">
        <v>27209</v>
      </c>
      <c r="E1151" s="78">
        <v>0</v>
      </c>
      <c r="F1151" s="82">
        <v>0</v>
      </c>
      <c r="G1151" s="78">
        <v>306803</v>
      </c>
      <c r="H1151" s="78">
        <v>0</v>
      </c>
      <c r="I1151" s="78">
        <v>306803</v>
      </c>
      <c r="J1151" s="78">
        <v>306803</v>
      </c>
      <c r="K1151" s="78">
        <v>0</v>
      </c>
      <c r="L1151" s="78">
        <v>758890</v>
      </c>
      <c r="M1151" s="78">
        <v>567430</v>
      </c>
      <c r="N1151" s="78">
        <v>529200</v>
      </c>
      <c r="O1151" s="78">
        <v>229690</v>
      </c>
      <c r="P1151" s="78">
        <v>283010</v>
      </c>
      <c r="Q1151" s="78">
        <v>53320</v>
      </c>
      <c r="R1151" s="78">
        <v>0</v>
      </c>
      <c r="S1151" s="187">
        <v>196770</v>
      </c>
      <c r="T1151" s="187">
        <v>196770</v>
      </c>
      <c r="U1151" s="78">
        <v>72530</v>
      </c>
      <c r="V1151" s="78">
        <v>46883</v>
      </c>
      <c r="W1151" s="78">
        <v>46243</v>
      </c>
      <c r="X1151" s="78">
        <v>26287</v>
      </c>
      <c r="Y1151" s="78">
        <v>30590</v>
      </c>
      <c r="Z1151" s="78">
        <v>4303</v>
      </c>
      <c r="AA1151" s="78">
        <v>0</v>
      </c>
      <c r="AB1151" s="187">
        <v>13508</v>
      </c>
      <c r="AC1151" s="187">
        <v>13508</v>
      </c>
      <c r="AD1151" s="187">
        <v>0</v>
      </c>
      <c r="AE1151" s="78">
        <v>669030</v>
      </c>
      <c r="AF1151" s="78">
        <v>6229</v>
      </c>
      <c r="AG1151" s="104">
        <v>0</v>
      </c>
      <c r="AH1151" s="104">
        <v>0</v>
      </c>
      <c r="AI1151" s="104">
        <v>0</v>
      </c>
      <c r="AJ1151" s="104">
        <v>6229</v>
      </c>
      <c r="AK1151" s="104">
        <v>0</v>
      </c>
      <c r="AL1151" s="104">
        <v>0</v>
      </c>
      <c r="AM1151" s="104">
        <f t="shared" si="17"/>
        <v>6229</v>
      </c>
      <c r="AN1151" s="104">
        <v>0</v>
      </c>
      <c r="AO1151" s="104">
        <v>0</v>
      </c>
      <c r="AP1151" s="104">
        <v>53169</v>
      </c>
      <c r="AQ1151" s="104">
        <v>53169</v>
      </c>
      <c r="AR1151" s="104">
        <v>0</v>
      </c>
      <c r="AS1151" s="189">
        <v>1269402</v>
      </c>
      <c r="AT1151" s="189">
        <v>456716</v>
      </c>
      <c r="AU1151" s="189">
        <v>456716</v>
      </c>
    </row>
    <row r="1152" spans="1:47" x14ac:dyDescent="0.2">
      <c r="A1152" s="96" t="s">
        <v>2799</v>
      </c>
      <c r="B1152" t="s">
        <v>2778</v>
      </c>
      <c r="C1152" t="s">
        <v>2800</v>
      </c>
      <c r="D1152" s="77">
        <v>27210</v>
      </c>
      <c r="E1152" s="77">
        <v>0</v>
      </c>
      <c r="F1152" s="77">
        <v>0</v>
      </c>
      <c r="G1152" s="77">
        <v>734450</v>
      </c>
      <c r="H1152" s="77">
        <v>408650</v>
      </c>
      <c r="I1152" s="77">
        <v>325800</v>
      </c>
      <c r="J1152" s="77">
        <v>325800</v>
      </c>
      <c r="K1152" s="77">
        <v>0</v>
      </c>
      <c r="L1152" s="77">
        <v>1669015</v>
      </c>
      <c r="M1152" s="77">
        <v>1133660</v>
      </c>
      <c r="N1152" s="77">
        <v>1246120</v>
      </c>
      <c r="O1152" s="77">
        <v>422895</v>
      </c>
      <c r="P1152" s="77">
        <v>626055</v>
      </c>
      <c r="Q1152" s="77">
        <v>203160</v>
      </c>
      <c r="R1152" s="77">
        <v>0</v>
      </c>
      <c r="S1152" s="188">
        <v>1658945</v>
      </c>
      <c r="T1152" s="188">
        <v>1658945</v>
      </c>
      <c r="U1152" s="77">
        <v>165287</v>
      </c>
      <c r="V1152" s="77">
        <v>93500</v>
      </c>
      <c r="W1152" s="77">
        <v>6621</v>
      </c>
      <c r="X1152" s="77">
        <v>158666</v>
      </c>
      <c r="Y1152" s="77">
        <v>144211</v>
      </c>
      <c r="Z1152" s="77">
        <v>16590</v>
      </c>
      <c r="AA1152" s="77">
        <v>0</v>
      </c>
      <c r="AB1152" s="188">
        <v>116333</v>
      </c>
      <c r="AC1152" s="188">
        <v>85288</v>
      </c>
      <c r="AD1152" s="188">
        <v>0</v>
      </c>
      <c r="AE1152" s="77">
        <v>1415610</v>
      </c>
      <c r="AF1152" s="77">
        <v>11989</v>
      </c>
      <c r="AG1152" s="27">
        <v>0</v>
      </c>
      <c r="AH1152" s="27">
        <v>0</v>
      </c>
      <c r="AI1152" s="27">
        <v>0</v>
      </c>
      <c r="AJ1152" s="27">
        <v>11989</v>
      </c>
      <c r="AK1152" s="27">
        <v>0</v>
      </c>
      <c r="AL1152" s="27">
        <v>0</v>
      </c>
      <c r="AM1152" s="27">
        <f t="shared" si="17"/>
        <v>11989</v>
      </c>
      <c r="AN1152" s="27">
        <v>0</v>
      </c>
      <c r="AO1152" s="27">
        <v>0</v>
      </c>
      <c r="AP1152" s="27">
        <v>128478</v>
      </c>
      <c r="AQ1152" s="27">
        <v>128478</v>
      </c>
      <c r="AR1152" s="27">
        <v>0</v>
      </c>
      <c r="AS1152" s="190">
        <v>3195193</v>
      </c>
      <c r="AT1152" s="190">
        <v>1346171</v>
      </c>
      <c r="AU1152" s="190">
        <v>1346171</v>
      </c>
    </row>
    <row r="1153" spans="1:47" x14ac:dyDescent="0.2">
      <c r="A1153" s="96" t="s">
        <v>2801</v>
      </c>
      <c r="B1153" t="s">
        <v>2778</v>
      </c>
      <c r="C1153" t="s">
        <v>2802</v>
      </c>
      <c r="D1153" s="78">
        <v>27211</v>
      </c>
      <c r="E1153" s="78">
        <v>0</v>
      </c>
      <c r="F1153" s="82">
        <v>0</v>
      </c>
      <c r="G1153" s="78">
        <v>451143</v>
      </c>
      <c r="H1153" s="78">
        <v>451143</v>
      </c>
      <c r="I1153" s="78">
        <v>0</v>
      </c>
      <c r="J1153" s="78">
        <v>0</v>
      </c>
      <c r="K1153" s="78">
        <v>0</v>
      </c>
      <c r="L1153" s="78">
        <v>1134825</v>
      </c>
      <c r="M1153" s="78">
        <v>733020</v>
      </c>
      <c r="N1153" s="78">
        <v>1134825</v>
      </c>
      <c r="O1153" s="78">
        <v>0</v>
      </c>
      <c r="P1153" s="78">
        <v>169510</v>
      </c>
      <c r="Q1153" s="78">
        <v>169510</v>
      </c>
      <c r="R1153" s="78">
        <v>0</v>
      </c>
      <c r="S1153" s="187">
        <v>354325</v>
      </c>
      <c r="T1153" s="187">
        <v>354325</v>
      </c>
      <c r="U1153" s="78">
        <v>114674</v>
      </c>
      <c r="V1153" s="78">
        <v>60548</v>
      </c>
      <c r="W1153" s="78">
        <v>75000</v>
      </c>
      <c r="X1153" s="78">
        <v>39674</v>
      </c>
      <c r="Y1153" s="78">
        <v>53582</v>
      </c>
      <c r="Z1153" s="78">
        <v>13908</v>
      </c>
      <c r="AA1153" s="78">
        <v>0</v>
      </c>
      <c r="AB1153" s="78">
        <v>0</v>
      </c>
      <c r="AC1153" s="187">
        <v>27009</v>
      </c>
      <c r="AD1153" s="187">
        <v>0</v>
      </c>
      <c r="AE1153" s="78">
        <v>926220</v>
      </c>
      <c r="AF1153" s="78">
        <v>8629</v>
      </c>
      <c r="AG1153" s="104">
        <v>0</v>
      </c>
      <c r="AH1153" s="104">
        <v>0</v>
      </c>
      <c r="AI1153" s="104">
        <v>0</v>
      </c>
      <c r="AJ1153" s="104">
        <v>8629</v>
      </c>
      <c r="AK1153" s="104">
        <v>0</v>
      </c>
      <c r="AL1153" s="104">
        <v>0</v>
      </c>
      <c r="AM1153" s="104">
        <f t="shared" si="17"/>
        <v>8629</v>
      </c>
      <c r="AN1153" s="104">
        <v>0</v>
      </c>
      <c r="AO1153" s="104">
        <v>0</v>
      </c>
      <c r="AP1153" s="104">
        <v>79046</v>
      </c>
      <c r="AQ1153" s="104">
        <v>79046</v>
      </c>
      <c r="AR1153" s="104">
        <v>0</v>
      </c>
      <c r="AS1153" s="189">
        <v>1991097</v>
      </c>
      <c r="AT1153" s="189">
        <v>896047</v>
      </c>
      <c r="AU1153" s="189">
        <v>896047</v>
      </c>
    </row>
    <row r="1154" spans="1:47" x14ac:dyDescent="0.2">
      <c r="A1154" s="96" t="s">
        <v>2803</v>
      </c>
      <c r="B1154" t="s">
        <v>2778</v>
      </c>
      <c r="C1154" t="s">
        <v>2804</v>
      </c>
      <c r="D1154" s="77">
        <v>27212</v>
      </c>
      <c r="E1154" s="77">
        <v>0</v>
      </c>
      <c r="F1154" s="77">
        <v>0</v>
      </c>
      <c r="G1154" s="77">
        <v>563162</v>
      </c>
      <c r="H1154" s="77">
        <v>177433</v>
      </c>
      <c r="I1154" s="77">
        <v>385729</v>
      </c>
      <c r="J1154" s="77">
        <v>385729</v>
      </c>
      <c r="K1154" s="77">
        <v>0</v>
      </c>
      <c r="L1154" s="77">
        <v>1323230</v>
      </c>
      <c r="M1154" s="77">
        <v>975100</v>
      </c>
      <c r="N1154" s="77">
        <v>1140000</v>
      </c>
      <c r="O1154" s="77">
        <v>183230</v>
      </c>
      <c r="P1154" s="77">
        <v>390640</v>
      </c>
      <c r="Q1154" s="77">
        <v>207410</v>
      </c>
      <c r="R1154" s="77">
        <v>0</v>
      </c>
      <c r="S1154" s="188">
        <v>393120</v>
      </c>
      <c r="T1154" s="188">
        <v>393120</v>
      </c>
      <c r="U1154" s="77">
        <v>126976</v>
      </c>
      <c r="V1154" s="77">
        <v>80443</v>
      </c>
      <c r="W1154" s="77">
        <v>94000</v>
      </c>
      <c r="X1154" s="77">
        <v>32976</v>
      </c>
      <c r="Y1154" s="77">
        <v>49899</v>
      </c>
      <c r="Z1154" s="77">
        <v>16923</v>
      </c>
      <c r="AA1154" s="77">
        <v>0</v>
      </c>
      <c r="AB1154" s="188">
        <v>29286</v>
      </c>
      <c r="AC1154" s="188">
        <v>29286</v>
      </c>
      <c r="AD1154" s="188">
        <v>0</v>
      </c>
      <c r="AE1154" s="77">
        <v>1193880</v>
      </c>
      <c r="AF1154" s="77">
        <v>8490</v>
      </c>
      <c r="AG1154" s="27">
        <v>0</v>
      </c>
      <c r="AH1154" s="27">
        <v>0</v>
      </c>
      <c r="AI1154" s="27">
        <v>0</v>
      </c>
      <c r="AJ1154" s="27">
        <v>8490</v>
      </c>
      <c r="AK1154" s="27">
        <v>0</v>
      </c>
      <c r="AL1154" s="27">
        <v>0</v>
      </c>
      <c r="AM1154" s="27">
        <f t="shared" si="17"/>
        <v>8490</v>
      </c>
      <c r="AN1154" s="27">
        <v>0</v>
      </c>
      <c r="AO1154" s="27">
        <v>0</v>
      </c>
      <c r="AP1154" s="27">
        <v>97834</v>
      </c>
      <c r="AQ1154" s="27">
        <v>0</v>
      </c>
      <c r="AR1154" s="190">
        <v>97834</v>
      </c>
      <c r="AS1154" s="190">
        <v>2368350</v>
      </c>
      <c r="AT1154" s="190">
        <v>874986</v>
      </c>
      <c r="AU1154" s="190">
        <v>874986</v>
      </c>
    </row>
    <row r="1155" spans="1:47" x14ac:dyDescent="0.2">
      <c r="A1155" s="96" t="s">
        <v>2805</v>
      </c>
      <c r="B1155" t="s">
        <v>2778</v>
      </c>
      <c r="C1155" t="s">
        <v>2806</v>
      </c>
      <c r="D1155" s="78">
        <v>27213</v>
      </c>
      <c r="E1155" s="78">
        <v>0</v>
      </c>
      <c r="F1155" s="82">
        <v>0</v>
      </c>
      <c r="G1155" s="78">
        <v>177338</v>
      </c>
      <c r="H1155" s="78">
        <v>177338</v>
      </c>
      <c r="I1155" s="78">
        <v>0</v>
      </c>
      <c r="J1155" s="78">
        <v>0</v>
      </c>
      <c r="K1155" s="78">
        <v>0</v>
      </c>
      <c r="L1155" s="78">
        <v>486630</v>
      </c>
      <c r="M1155" s="78">
        <v>353210</v>
      </c>
      <c r="N1155" s="78">
        <v>482000</v>
      </c>
      <c r="O1155" s="78">
        <v>4630</v>
      </c>
      <c r="P1155" s="78">
        <v>90470</v>
      </c>
      <c r="Q1155" s="78">
        <v>85840</v>
      </c>
      <c r="R1155" s="78">
        <v>0</v>
      </c>
      <c r="S1155" s="187">
        <v>142240</v>
      </c>
      <c r="T1155" s="187">
        <v>142240</v>
      </c>
      <c r="U1155" s="78">
        <v>46985</v>
      </c>
      <c r="V1155" s="78">
        <v>29123</v>
      </c>
      <c r="W1155" s="78">
        <v>46985</v>
      </c>
      <c r="X1155" s="78">
        <v>0</v>
      </c>
      <c r="Y1155" s="78">
        <v>6930</v>
      </c>
      <c r="Z1155" s="78">
        <v>6930</v>
      </c>
      <c r="AA1155" s="78">
        <v>0</v>
      </c>
      <c r="AB1155" s="187">
        <v>11530</v>
      </c>
      <c r="AC1155" s="187">
        <v>11530</v>
      </c>
      <c r="AD1155" s="187">
        <v>0</v>
      </c>
      <c r="AE1155" s="78">
        <v>443310</v>
      </c>
      <c r="AF1155" s="78">
        <v>4170</v>
      </c>
      <c r="AG1155" s="104">
        <v>0</v>
      </c>
      <c r="AH1155" s="104">
        <v>0</v>
      </c>
      <c r="AI1155" s="104">
        <v>0</v>
      </c>
      <c r="AJ1155" s="104">
        <v>4170</v>
      </c>
      <c r="AK1155" s="104">
        <v>0</v>
      </c>
      <c r="AL1155" s="104">
        <v>0</v>
      </c>
      <c r="AM1155" s="104">
        <f t="shared" ref="AM1155:AM1218" si="18">IF(OR(AG1155&lt;&gt;0,AL1155&lt;&gt;0),0,AF1155)</f>
        <v>4170</v>
      </c>
      <c r="AN1155" s="104">
        <v>0</v>
      </c>
      <c r="AO1155" s="104">
        <v>0</v>
      </c>
      <c r="AP1155" s="104">
        <v>30947</v>
      </c>
      <c r="AQ1155" s="104">
        <v>30947</v>
      </c>
      <c r="AR1155" s="104">
        <v>0</v>
      </c>
      <c r="AS1155" s="189">
        <v>754915</v>
      </c>
      <c r="AT1155" s="189">
        <v>278731</v>
      </c>
      <c r="AU1155" s="189">
        <v>278731</v>
      </c>
    </row>
    <row r="1156" spans="1:47" x14ac:dyDescent="0.2">
      <c r="A1156" s="96" t="s">
        <v>2807</v>
      </c>
      <c r="B1156" t="s">
        <v>2778</v>
      </c>
      <c r="C1156" t="s">
        <v>2808</v>
      </c>
      <c r="D1156" s="77">
        <v>27214</v>
      </c>
      <c r="E1156" s="77">
        <v>0</v>
      </c>
      <c r="F1156" s="77">
        <v>0</v>
      </c>
      <c r="G1156" s="77">
        <v>246128</v>
      </c>
      <c r="H1156" s="77">
        <v>0</v>
      </c>
      <c r="I1156" s="77">
        <v>246128</v>
      </c>
      <c r="J1156" s="77">
        <v>246128</v>
      </c>
      <c r="K1156" s="77">
        <v>0</v>
      </c>
      <c r="L1156" s="77">
        <v>538290</v>
      </c>
      <c r="M1156" s="77">
        <v>395420</v>
      </c>
      <c r="N1156" s="77">
        <v>332000</v>
      </c>
      <c r="O1156" s="77">
        <v>206290</v>
      </c>
      <c r="P1156" s="77">
        <v>289030</v>
      </c>
      <c r="Q1156" s="77">
        <v>82740</v>
      </c>
      <c r="R1156" s="77">
        <v>0</v>
      </c>
      <c r="S1156" s="188">
        <v>166040</v>
      </c>
      <c r="T1156" s="188">
        <v>166040</v>
      </c>
      <c r="U1156" s="77">
        <v>51618</v>
      </c>
      <c r="V1156" s="77">
        <v>32523</v>
      </c>
      <c r="W1156" s="77">
        <v>1000</v>
      </c>
      <c r="X1156" s="77">
        <v>50618</v>
      </c>
      <c r="Y1156" s="77">
        <v>57438</v>
      </c>
      <c r="Z1156" s="77">
        <v>6820</v>
      </c>
      <c r="AA1156" s="77">
        <v>0</v>
      </c>
      <c r="AB1156" s="188">
        <v>1034</v>
      </c>
      <c r="AC1156" s="188">
        <v>13400</v>
      </c>
      <c r="AD1156" s="188">
        <v>0</v>
      </c>
      <c r="AE1156" s="77">
        <v>478710</v>
      </c>
      <c r="AF1156" s="77">
        <v>4869</v>
      </c>
      <c r="AG1156" s="27">
        <v>0</v>
      </c>
      <c r="AH1156" s="27">
        <v>0</v>
      </c>
      <c r="AI1156" s="27">
        <v>0</v>
      </c>
      <c r="AJ1156" s="27">
        <v>4869</v>
      </c>
      <c r="AK1156" s="27">
        <v>0</v>
      </c>
      <c r="AL1156" s="27">
        <v>0</v>
      </c>
      <c r="AM1156" s="27">
        <f t="shared" si="18"/>
        <v>4869</v>
      </c>
      <c r="AN1156" s="27">
        <v>0</v>
      </c>
      <c r="AO1156" s="27">
        <v>0</v>
      </c>
      <c r="AP1156" s="27">
        <v>42827</v>
      </c>
      <c r="AQ1156" s="27">
        <v>0</v>
      </c>
      <c r="AR1156" s="190">
        <v>42827</v>
      </c>
      <c r="AS1156" s="190">
        <v>1044561</v>
      </c>
      <c r="AT1156" s="190">
        <v>386073</v>
      </c>
      <c r="AU1156" s="190">
        <v>250425</v>
      </c>
    </row>
    <row r="1157" spans="1:47" x14ac:dyDescent="0.2">
      <c r="A1157" s="96" t="s">
        <v>2809</v>
      </c>
      <c r="B1157" t="s">
        <v>2778</v>
      </c>
      <c r="C1157" t="s">
        <v>2810</v>
      </c>
      <c r="D1157" s="78">
        <v>27215</v>
      </c>
      <c r="E1157" s="78">
        <v>0</v>
      </c>
      <c r="F1157" s="82">
        <v>0</v>
      </c>
      <c r="G1157" s="78">
        <v>487902</v>
      </c>
      <c r="H1157" s="78">
        <v>475896</v>
      </c>
      <c r="I1157" s="78">
        <v>12006</v>
      </c>
      <c r="J1157" s="78">
        <v>12006</v>
      </c>
      <c r="K1157" s="78">
        <v>0</v>
      </c>
      <c r="L1157" s="78">
        <v>1172650</v>
      </c>
      <c r="M1157" s="78">
        <v>872460</v>
      </c>
      <c r="N1157" s="78">
        <v>1172650</v>
      </c>
      <c r="O1157" s="78">
        <v>0</v>
      </c>
      <c r="P1157" s="78">
        <v>203180</v>
      </c>
      <c r="Q1157" s="78">
        <v>203180</v>
      </c>
      <c r="R1157" s="78">
        <v>0</v>
      </c>
      <c r="S1157" s="187">
        <v>358160</v>
      </c>
      <c r="T1157" s="187">
        <v>358160</v>
      </c>
      <c r="U1157" s="78">
        <v>111961</v>
      </c>
      <c r="V1157" s="78">
        <v>71875</v>
      </c>
      <c r="W1157" s="78">
        <v>69106</v>
      </c>
      <c r="X1157" s="78">
        <v>42855</v>
      </c>
      <c r="Y1157" s="78">
        <v>59468</v>
      </c>
      <c r="Z1157" s="78">
        <v>16613</v>
      </c>
      <c r="AA1157" s="78">
        <v>0</v>
      </c>
      <c r="AB1157" s="187">
        <v>30874</v>
      </c>
      <c r="AC1157" s="187">
        <v>30874</v>
      </c>
      <c r="AD1157" s="187">
        <v>0</v>
      </c>
      <c r="AE1157" s="78">
        <v>1083470</v>
      </c>
      <c r="AF1157" s="78">
        <v>7690</v>
      </c>
      <c r="AG1157" s="104">
        <v>0</v>
      </c>
      <c r="AH1157" s="104">
        <v>0</v>
      </c>
      <c r="AI1157" s="104">
        <v>0</v>
      </c>
      <c r="AJ1157" s="104">
        <v>7690</v>
      </c>
      <c r="AK1157" s="104">
        <v>0</v>
      </c>
      <c r="AL1157" s="104">
        <v>0</v>
      </c>
      <c r="AM1157" s="104">
        <f t="shared" si="18"/>
        <v>7690</v>
      </c>
      <c r="AN1157" s="104">
        <v>0</v>
      </c>
      <c r="AO1157" s="104">
        <v>0</v>
      </c>
      <c r="AP1157" s="104">
        <v>84928</v>
      </c>
      <c r="AQ1157" s="104">
        <v>84928</v>
      </c>
      <c r="AR1157" s="104">
        <v>0</v>
      </c>
      <c r="AS1157" s="189">
        <v>2062596</v>
      </c>
      <c r="AT1157" s="189">
        <v>789805</v>
      </c>
      <c r="AU1157" s="189">
        <v>789805</v>
      </c>
    </row>
    <row r="1158" spans="1:47" x14ac:dyDescent="0.2">
      <c r="A1158" s="96" t="s">
        <v>2811</v>
      </c>
      <c r="B1158" t="s">
        <v>2778</v>
      </c>
      <c r="C1158" t="s">
        <v>2812</v>
      </c>
      <c r="D1158" s="77">
        <v>27216</v>
      </c>
      <c r="E1158" s="77">
        <v>0</v>
      </c>
      <c r="F1158" s="77">
        <v>0</v>
      </c>
      <c r="G1158" s="77">
        <v>232988</v>
      </c>
      <c r="H1158" s="77">
        <v>232988</v>
      </c>
      <c r="I1158" s="77">
        <v>0</v>
      </c>
      <c r="J1158" s="77">
        <v>0</v>
      </c>
      <c r="K1158" s="77">
        <v>0</v>
      </c>
      <c r="L1158" s="77">
        <v>445645</v>
      </c>
      <c r="M1158" s="77">
        <v>311190</v>
      </c>
      <c r="N1158" s="77">
        <v>403500</v>
      </c>
      <c r="O1158" s="77">
        <v>42145</v>
      </c>
      <c r="P1158" s="77">
        <v>129305</v>
      </c>
      <c r="Q1158" s="77">
        <v>87160</v>
      </c>
      <c r="R1158" s="77">
        <v>0</v>
      </c>
      <c r="S1158" s="188">
        <v>167985</v>
      </c>
      <c r="T1158" s="188">
        <v>167985</v>
      </c>
      <c r="U1158" s="77">
        <v>43598</v>
      </c>
      <c r="V1158" s="77">
        <v>25613</v>
      </c>
      <c r="W1158" s="77">
        <v>33068</v>
      </c>
      <c r="X1158" s="77">
        <v>10530</v>
      </c>
      <c r="Y1158" s="77">
        <v>17740</v>
      </c>
      <c r="Z1158" s="77">
        <v>7210</v>
      </c>
      <c r="AA1158" s="77">
        <v>0</v>
      </c>
      <c r="AB1158" s="188">
        <v>8728</v>
      </c>
      <c r="AC1158" s="188">
        <v>11955</v>
      </c>
      <c r="AD1158" s="188">
        <v>0</v>
      </c>
      <c r="AE1158" s="77">
        <v>398350</v>
      </c>
      <c r="AF1158" s="77">
        <v>4389</v>
      </c>
      <c r="AG1158" s="27">
        <v>0</v>
      </c>
      <c r="AH1158" s="27">
        <v>0</v>
      </c>
      <c r="AI1158" s="27">
        <v>0</v>
      </c>
      <c r="AJ1158" s="27">
        <v>4389</v>
      </c>
      <c r="AK1158" s="27">
        <v>0</v>
      </c>
      <c r="AL1158" s="27">
        <v>0</v>
      </c>
      <c r="AM1158" s="27">
        <f t="shared" si="18"/>
        <v>4389</v>
      </c>
      <c r="AN1158" s="27">
        <v>0</v>
      </c>
      <c r="AO1158" s="27">
        <v>0</v>
      </c>
      <c r="AP1158" s="27">
        <v>40585</v>
      </c>
      <c r="AQ1158" s="27">
        <v>40585</v>
      </c>
      <c r="AR1158" s="27">
        <v>0</v>
      </c>
      <c r="AS1158" s="190">
        <v>983650</v>
      </c>
      <c r="AT1158" s="190">
        <v>381786</v>
      </c>
      <c r="AU1158" s="190">
        <v>381786</v>
      </c>
    </row>
    <row r="1159" spans="1:47" x14ac:dyDescent="0.2">
      <c r="A1159" s="96" t="s">
        <v>2813</v>
      </c>
      <c r="B1159" t="s">
        <v>2778</v>
      </c>
      <c r="C1159" t="s">
        <v>2814</v>
      </c>
      <c r="D1159" s="78">
        <v>27217</v>
      </c>
      <c r="E1159" s="78">
        <v>0</v>
      </c>
      <c r="F1159" s="82">
        <v>0</v>
      </c>
      <c r="G1159" s="78">
        <v>275503</v>
      </c>
      <c r="H1159" s="78">
        <v>275503</v>
      </c>
      <c r="I1159" s="78">
        <v>0</v>
      </c>
      <c r="J1159" s="78">
        <v>0</v>
      </c>
      <c r="K1159" s="78">
        <v>0</v>
      </c>
      <c r="L1159" s="78">
        <v>618130</v>
      </c>
      <c r="M1159" s="78">
        <v>466170</v>
      </c>
      <c r="N1159" s="78">
        <v>488000</v>
      </c>
      <c r="O1159" s="78">
        <v>130130</v>
      </c>
      <c r="P1159" s="78">
        <v>247550</v>
      </c>
      <c r="Q1159" s="78">
        <v>117420</v>
      </c>
      <c r="R1159" s="78">
        <v>0</v>
      </c>
      <c r="S1159" s="187">
        <v>149720</v>
      </c>
      <c r="T1159" s="187">
        <v>149720</v>
      </c>
      <c r="U1159" s="78">
        <v>58660</v>
      </c>
      <c r="V1159" s="78">
        <v>38398</v>
      </c>
      <c r="W1159" s="78">
        <v>9793</v>
      </c>
      <c r="X1159" s="78">
        <v>48867</v>
      </c>
      <c r="Y1159" s="78">
        <v>32217</v>
      </c>
      <c r="Z1159" s="78">
        <v>9650</v>
      </c>
      <c r="AA1159" s="78">
        <v>0</v>
      </c>
      <c r="AB1159" s="78">
        <v>0</v>
      </c>
      <c r="AC1159" s="187">
        <v>11055</v>
      </c>
      <c r="AD1159" s="187">
        <v>0</v>
      </c>
      <c r="AE1159" s="78">
        <v>583590</v>
      </c>
      <c r="AF1159" s="78">
        <v>5109</v>
      </c>
      <c r="AG1159" s="104">
        <v>0</v>
      </c>
      <c r="AH1159" s="104">
        <v>0</v>
      </c>
      <c r="AI1159" s="104">
        <v>0</v>
      </c>
      <c r="AJ1159" s="104">
        <v>5109</v>
      </c>
      <c r="AK1159" s="104">
        <v>0</v>
      </c>
      <c r="AL1159" s="104">
        <v>0</v>
      </c>
      <c r="AM1159" s="104">
        <f t="shared" si="18"/>
        <v>5109</v>
      </c>
      <c r="AN1159" s="104">
        <v>0</v>
      </c>
      <c r="AO1159" s="104">
        <v>0</v>
      </c>
      <c r="AP1159" s="104">
        <v>47702</v>
      </c>
      <c r="AQ1159" s="104">
        <v>0</v>
      </c>
      <c r="AR1159" s="189">
        <v>47702</v>
      </c>
      <c r="AS1159" s="189">
        <v>1135714</v>
      </c>
      <c r="AT1159" s="189">
        <v>401024</v>
      </c>
      <c r="AU1159" s="189">
        <v>401024</v>
      </c>
    </row>
    <row r="1160" spans="1:47" x14ac:dyDescent="0.2">
      <c r="A1160" s="96" t="s">
        <v>2815</v>
      </c>
      <c r="B1160" t="s">
        <v>2778</v>
      </c>
      <c r="C1160" t="s">
        <v>2816</v>
      </c>
      <c r="D1160" s="77">
        <v>27218</v>
      </c>
      <c r="E1160" s="77">
        <v>0</v>
      </c>
      <c r="F1160" s="77">
        <v>0</v>
      </c>
      <c r="G1160" s="77">
        <v>241789</v>
      </c>
      <c r="H1160" s="77">
        <v>141000</v>
      </c>
      <c r="I1160" s="77">
        <v>100789</v>
      </c>
      <c r="J1160" s="77">
        <v>100789</v>
      </c>
      <c r="K1160" s="77">
        <v>0</v>
      </c>
      <c r="L1160" s="77">
        <v>592595</v>
      </c>
      <c r="M1160" s="77">
        <v>434300</v>
      </c>
      <c r="N1160" s="77">
        <v>592595</v>
      </c>
      <c r="O1160" s="77">
        <v>0</v>
      </c>
      <c r="P1160" s="77">
        <v>81820</v>
      </c>
      <c r="Q1160" s="77">
        <v>81820</v>
      </c>
      <c r="R1160" s="77">
        <v>0</v>
      </c>
      <c r="S1160" s="188">
        <v>113705</v>
      </c>
      <c r="T1160" s="188">
        <v>113705</v>
      </c>
      <c r="U1160" s="77">
        <v>56925</v>
      </c>
      <c r="V1160" s="77">
        <v>35745</v>
      </c>
      <c r="W1160" s="77">
        <v>56925</v>
      </c>
      <c r="X1160" s="77">
        <v>0</v>
      </c>
      <c r="Y1160" s="77">
        <v>6615</v>
      </c>
      <c r="Z1160" s="77">
        <v>6615</v>
      </c>
      <c r="AA1160" s="77">
        <v>0</v>
      </c>
      <c r="AB1160" s="188">
        <v>4077</v>
      </c>
      <c r="AC1160" s="188">
        <v>4077</v>
      </c>
      <c r="AD1160" s="188">
        <v>0</v>
      </c>
      <c r="AE1160" s="77">
        <v>516120</v>
      </c>
      <c r="AF1160" s="77">
        <v>4650</v>
      </c>
      <c r="AG1160" s="27">
        <v>0</v>
      </c>
      <c r="AH1160" s="27">
        <v>0</v>
      </c>
      <c r="AI1160" s="27">
        <v>0</v>
      </c>
      <c r="AJ1160" s="27">
        <v>4650</v>
      </c>
      <c r="AK1160" s="27">
        <v>0</v>
      </c>
      <c r="AL1160" s="27">
        <v>0</v>
      </c>
      <c r="AM1160" s="27">
        <f t="shared" si="18"/>
        <v>4650</v>
      </c>
      <c r="AN1160" s="27">
        <v>0</v>
      </c>
      <c r="AO1160" s="27">
        <v>0</v>
      </c>
      <c r="AP1160" s="27">
        <v>42082</v>
      </c>
      <c r="AQ1160" s="27">
        <v>0</v>
      </c>
      <c r="AR1160" s="190">
        <v>42082</v>
      </c>
      <c r="AS1160" s="190">
        <v>1015262</v>
      </c>
      <c r="AT1160" s="190">
        <v>379697</v>
      </c>
      <c r="AU1160" s="190">
        <v>379697</v>
      </c>
    </row>
    <row r="1161" spans="1:47" x14ac:dyDescent="0.2">
      <c r="A1161" s="96" t="s">
        <v>2817</v>
      </c>
      <c r="B1161" t="s">
        <v>2778</v>
      </c>
      <c r="C1161" t="s">
        <v>2818</v>
      </c>
      <c r="D1161" s="78">
        <v>27219</v>
      </c>
      <c r="E1161" s="78">
        <v>0</v>
      </c>
      <c r="F1161" s="82">
        <v>0</v>
      </c>
      <c r="G1161" s="78">
        <v>379781</v>
      </c>
      <c r="H1161" s="78">
        <v>379781</v>
      </c>
      <c r="I1161" s="78">
        <v>0</v>
      </c>
      <c r="J1161" s="78">
        <v>0</v>
      </c>
      <c r="K1161" s="78">
        <v>0</v>
      </c>
      <c r="L1161" s="78">
        <v>795520</v>
      </c>
      <c r="M1161" s="78">
        <v>551540</v>
      </c>
      <c r="N1161" s="78">
        <v>770000</v>
      </c>
      <c r="O1161" s="78">
        <v>25520</v>
      </c>
      <c r="P1161" s="78">
        <v>147200</v>
      </c>
      <c r="Q1161" s="78">
        <v>121680</v>
      </c>
      <c r="R1161" s="78">
        <v>0</v>
      </c>
      <c r="S1161" s="187">
        <v>272210</v>
      </c>
      <c r="T1161" s="187">
        <v>272210</v>
      </c>
      <c r="U1161" s="78">
        <v>77912</v>
      </c>
      <c r="V1161" s="78">
        <v>45275</v>
      </c>
      <c r="W1161" s="78">
        <v>27030</v>
      </c>
      <c r="X1161" s="78">
        <v>50882</v>
      </c>
      <c r="Y1161" s="78">
        <v>42088</v>
      </c>
      <c r="Z1161" s="78">
        <v>9938</v>
      </c>
      <c r="AA1161" s="78">
        <v>0</v>
      </c>
      <c r="AB1161" s="187">
        <v>18700</v>
      </c>
      <c r="AC1161" s="187">
        <v>20071</v>
      </c>
      <c r="AD1161" s="187">
        <v>0</v>
      </c>
      <c r="AE1161" s="78">
        <v>692480</v>
      </c>
      <c r="AF1161" s="78">
        <v>6549</v>
      </c>
      <c r="AG1161" s="104">
        <v>0</v>
      </c>
      <c r="AH1161" s="104">
        <v>0</v>
      </c>
      <c r="AI1161" s="104">
        <v>0</v>
      </c>
      <c r="AJ1161" s="104">
        <v>6549</v>
      </c>
      <c r="AK1161" s="104">
        <v>0</v>
      </c>
      <c r="AL1161" s="104">
        <v>0</v>
      </c>
      <c r="AM1161" s="104">
        <f t="shared" si="18"/>
        <v>6549</v>
      </c>
      <c r="AN1161" s="104">
        <v>0</v>
      </c>
      <c r="AO1161" s="104">
        <v>0</v>
      </c>
      <c r="AP1161" s="104">
        <v>66223</v>
      </c>
      <c r="AQ1161" s="104">
        <v>66223</v>
      </c>
      <c r="AR1161" s="104">
        <v>0</v>
      </c>
      <c r="AS1161" s="189">
        <v>1622340</v>
      </c>
      <c r="AT1161" s="189">
        <v>637928</v>
      </c>
      <c r="AU1161" s="189">
        <v>637928</v>
      </c>
    </row>
    <row r="1162" spans="1:47" x14ac:dyDescent="0.2">
      <c r="A1162" s="96" t="s">
        <v>2819</v>
      </c>
      <c r="B1162" t="s">
        <v>2778</v>
      </c>
      <c r="C1162" t="s">
        <v>2820</v>
      </c>
      <c r="D1162" s="77">
        <v>27220</v>
      </c>
      <c r="E1162" s="77">
        <v>0</v>
      </c>
      <c r="F1162" s="77">
        <v>0</v>
      </c>
      <c r="G1162" s="77">
        <v>247432</v>
      </c>
      <c r="H1162" s="77">
        <v>0</v>
      </c>
      <c r="I1162" s="77">
        <v>247432</v>
      </c>
      <c r="J1162" s="77">
        <v>247432</v>
      </c>
      <c r="K1162" s="77">
        <v>0</v>
      </c>
      <c r="L1162" s="77">
        <v>557540</v>
      </c>
      <c r="M1162" s="77">
        <v>371330</v>
      </c>
      <c r="N1162" s="77">
        <v>424720</v>
      </c>
      <c r="O1162" s="77">
        <v>132820</v>
      </c>
      <c r="P1162" s="77">
        <v>161070</v>
      </c>
      <c r="Q1162" s="77">
        <v>88310</v>
      </c>
      <c r="R1162" s="77">
        <v>0</v>
      </c>
      <c r="S1162" s="188">
        <v>27970</v>
      </c>
      <c r="T1162" s="77">
        <v>0</v>
      </c>
      <c r="U1162" s="77">
        <v>55663</v>
      </c>
      <c r="V1162" s="77">
        <v>30661</v>
      </c>
      <c r="W1162" s="77">
        <v>4965</v>
      </c>
      <c r="X1162" s="77">
        <v>50698</v>
      </c>
      <c r="Y1162" s="77">
        <v>57940</v>
      </c>
      <c r="Z1162" s="77">
        <v>7242</v>
      </c>
      <c r="AA1162" s="77">
        <v>0</v>
      </c>
      <c r="AB1162" s="77">
        <v>0</v>
      </c>
      <c r="AC1162" s="77">
        <v>0</v>
      </c>
      <c r="AD1162" s="77">
        <v>0</v>
      </c>
      <c r="AE1162" s="77">
        <v>460540</v>
      </c>
      <c r="AF1162" s="77">
        <v>5130</v>
      </c>
      <c r="AG1162" s="27">
        <v>0</v>
      </c>
      <c r="AH1162" s="27">
        <v>0</v>
      </c>
      <c r="AI1162" s="27">
        <v>0</v>
      </c>
      <c r="AJ1162" s="27">
        <v>5130</v>
      </c>
      <c r="AK1162" s="27">
        <v>4092</v>
      </c>
      <c r="AL1162" s="27">
        <v>5130</v>
      </c>
      <c r="AM1162" s="27">
        <f t="shared" si="18"/>
        <v>0</v>
      </c>
      <c r="AN1162" s="27">
        <v>0</v>
      </c>
      <c r="AO1162" s="27">
        <v>0</v>
      </c>
      <c r="AP1162" s="27">
        <v>43263</v>
      </c>
      <c r="AQ1162" s="27">
        <v>0</v>
      </c>
      <c r="AR1162" s="190">
        <v>43263</v>
      </c>
      <c r="AS1162" s="190">
        <v>1079771</v>
      </c>
      <c r="AT1162" s="190">
        <v>457825</v>
      </c>
      <c r="AU1162" s="190">
        <v>457825</v>
      </c>
    </row>
    <row r="1163" spans="1:47" x14ac:dyDescent="0.2">
      <c r="A1163" s="96" t="s">
        <v>2821</v>
      </c>
      <c r="B1163" t="s">
        <v>2778</v>
      </c>
      <c r="C1163" t="s">
        <v>2822</v>
      </c>
      <c r="D1163" s="78">
        <v>27221</v>
      </c>
      <c r="E1163" s="78">
        <v>0</v>
      </c>
      <c r="F1163" s="82">
        <v>0</v>
      </c>
      <c r="G1163" s="78">
        <v>156673</v>
      </c>
      <c r="H1163" s="78">
        <v>12530</v>
      </c>
      <c r="I1163" s="78">
        <v>144143</v>
      </c>
      <c r="J1163" s="78">
        <v>144143</v>
      </c>
      <c r="K1163" s="78">
        <v>0</v>
      </c>
      <c r="L1163" s="78">
        <v>312980</v>
      </c>
      <c r="M1163" s="78">
        <v>222130</v>
      </c>
      <c r="N1163" s="78">
        <v>226000</v>
      </c>
      <c r="O1163" s="78">
        <v>86980</v>
      </c>
      <c r="P1163" s="78">
        <v>140610</v>
      </c>
      <c r="Q1163" s="78">
        <v>53630</v>
      </c>
      <c r="R1163" s="78">
        <v>0</v>
      </c>
      <c r="S1163" s="187">
        <v>73340</v>
      </c>
      <c r="T1163" s="187">
        <v>73340</v>
      </c>
      <c r="U1163" s="78">
        <v>30506</v>
      </c>
      <c r="V1163" s="78">
        <v>18356</v>
      </c>
      <c r="W1163" s="78">
        <v>30</v>
      </c>
      <c r="X1163" s="78">
        <v>30476</v>
      </c>
      <c r="Y1163" s="78">
        <v>34940</v>
      </c>
      <c r="Z1163" s="78">
        <v>4464</v>
      </c>
      <c r="AA1163" s="78">
        <v>0</v>
      </c>
      <c r="AB1163" s="187">
        <v>5840</v>
      </c>
      <c r="AC1163" s="187">
        <v>5840</v>
      </c>
      <c r="AD1163" s="187">
        <v>0</v>
      </c>
      <c r="AE1163" s="78">
        <v>275850</v>
      </c>
      <c r="AF1163" s="78">
        <v>3189</v>
      </c>
      <c r="AG1163" s="104">
        <v>0</v>
      </c>
      <c r="AH1163" s="104">
        <v>0</v>
      </c>
      <c r="AI1163" s="104">
        <v>0</v>
      </c>
      <c r="AJ1163" s="104">
        <v>3189</v>
      </c>
      <c r="AK1163" s="104">
        <v>0</v>
      </c>
      <c r="AL1163" s="104">
        <v>0</v>
      </c>
      <c r="AM1163" s="104">
        <f t="shared" si="18"/>
        <v>3189</v>
      </c>
      <c r="AN1163" s="104">
        <v>0</v>
      </c>
      <c r="AO1163" s="104">
        <v>0</v>
      </c>
      <c r="AP1163" s="104">
        <v>27215</v>
      </c>
      <c r="AQ1163" s="104">
        <v>0</v>
      </c>
      <c r="AR1163" s="189">
        <v>27215</v>
      </c>
      <c r="AS1163" s="189">
        <v>649279</v>
      </c>
      <c r="AT1163" s="189">
        <v>231996</v>
      </c>
      <c r="AU1163" s="189">
        <v>231996</v>
      </c>
    </row>
    <row r="1164" spans="1:47" x14ac:dyDescent="0.2">
      <c r="A1164" s="96" t="s">
        <v>2823</v>
      </c>
      <c r="B1164" t="s">
        <v>2778</v>
      </c>
      <c r="C1164" t="s">
        <v>2824</v>
      </c>
      <c r="D1164" s="77">
        <v>27222</v>
      </c>
      <c r="E1164" s="77">
        <v>0</v>
      </c>
      <c r="F1164" s="77">
        <v>0</v>
      </c>
      <c r="G1164" s="77">
        <v>254845</v>
      </c>
      <c r="H1164" s="77">
        <v>254845</v>
      </c>
      <c r="I1164" s="77">
        <v>0</v>
      </c>
      <c r="J1164" s="77">
        <v>0</v>
      </c>
      <c r="K1164" s="77">
        <v>0</v>
      </c>
      <c r="L1164" s="77">
        <v>528715</v>
      </c>
      <c r="M1164" s="77">
        <v>386220</v>
      </c>
      <c r="N1164" s="77">
        <v>524000</v>
      </c>
      <c r="O1164" s="77">
        <v>4715</v>
      </c>
      <c r="P1164" s="77">
        <v>108025</v>
      </c>
      <c r="Q1164" s="77">
        <v>103310</v>
      </c>
      <c r="R1164" s="77">
        <v>0</v>
      </c>
      <c r="S1164" s="188">
        <v>158705</v>
      </c>
      <c r="T1164" s="188">
        <v>158705</v>
      </c>
      <c r="U1164" s="77">
        <v>50861</v>
      </c>
      <c r="V1164" s="77">
        <v>31823</v>
      </c>
      <c r="W1164" s="77">
        <v>42290</v>
      </c>
      <c r="X1164" s="77">
        <v>8571</v>
      </c>
      <c r="Y1164" s="77">
        <v>17154</v>
      </c>
      <c r="Z1164" s="77">
        <v>8583</v>
      </c>
      <c r="AA1164" s="77">
        <v>0</v>
      </c>
      <c r="AB1164" s="188">
        <v>11460</v>
      </c>
      <c r="AC1164" s="188">
        <v>11460</v>
      </c>
      <c r="AD1164" s="188">
        <v>0</v>
      </c>
      <c r="AE1164" s="77">
        <v>489530</v>
      </c>
      <c r="AF1164" s="77">
        <v>4170</v>
      </c>
      <c r="AG1164" s="27">
        <v>0</v>
      </c>
      <c r="AH1164" s="27">
        <v>0</v>
      </c>
      <c r="AI1164" s="27">
        <v>0</v>
      </c>
      <c r="AJ1164" s="27">
        <v>4170</v>
      </c>
      <c r="AK1164" s="27">
        <v>0</v>
      </c>
      <c r="AL1164" s="27">
        <v>0</v>
      </c>
      <c r="AM1164" s="27">
        <f t="shared" si="18"/>
        <v>4170</v>
      </c>
      <c r="AN1164" s="27">
        <v>0</v>
      </c>
      <c r="AO1164" s="27">
        <v>0</v>
      </c>
      <c r="AP1164" s="27">
        <v>44165</v>
      </c>
      <c r="AQ1164" s="27">
        <v>39240</v>
      </c>
      <c r="AR1164" s="190">
        <v>4925</v>
      </c>
      <c r="AS1164" s="190">
        <v>1067892</v>
      </c>
      <c r="AT1164" s="190">
        <v>385576</v>
      </c>
      <c r="AU1164" s="190">
        <v>385576</v>
      </c>
    </row>
    <row r="1165" spans="1:47" x14ac:dyDescent="0.2">
      <c r="A1165" s="96" t="s">
        <v>2825</v>
      </c>
      <c r="B1165" t="s">
        <v>2778</v>
      </c>
      <c r="C1165" t="s">
        <v>2826</v>
      </c>
      <c r="D1165" s="78">
        <v>27223</v>
      </c>
      <c r="E1165" s="78">
        <v>0</v>
      </c>
      <c r="F1165" s="82">
        <v>0</v>
      </c>
      <c r="G1165" s="78">
        <v>248600</v>
      </c>
      <c r="H1165" s="78">
        <v>0</v>
      </c>
      <c r="I1165" s="78">
        <v>248600</v>
      </c>
      <c r="J1165" s="78">
        <v>248600</v>
      </c>
      <c r="K1165" s="78">
        <v>0</v>
      </c>
      <c r="L1165" s="78">
        <v>693705</v>
      </c>
      <c r="M1165" s="78">
        <v>537150</v>
      </c>
      <c r="N1165" s="78">
        <v>580000</v>
      </c>
      <c r="O1165" s="78">
        <v>113705</v>
      </c>
      <c r="P1165" s="78">
        <v>245135</v>
      </c>
      <c r="Q1165" s="78">
        <v>131430</v>
      </c>
      <c r="R1165" s="78">
        <v>0</v>
      </c>
      <c r="S1165" s="187">
        <v>151665</v>
      </c>
      <c r="T1165" s="187">
        <v>151665</v>
      </c>
      <c r="U1165" s="78">
        <v>65190</v>
      </c>
      <c r="V1165" s="78">
        <v>44283</v>
      </c>
      <c r="W1165" s="78">
        <v>0</v>
      </c>
      <c r="X1165" s="78">
        <v>65190</v>
      </c>
      <c r="Y1165" s="78">
        <v>75912</v>
      </c>
      <c r="Z1165" s="78">
        <v>10722</v>
      </c>
      <c r="AA1165" s="78">
        <v>0</v>
      </c>
      <c r="AB1165" s="187">
        <v>11562</v>
      </c>
      <c r="AC1165" s="187">
        <v>11562</v>
      </c>
      <c r="AD1165" s="187">
        <v>0</v>
      </c>
      <c r="AE1165" s="78">
        <v>672390</v>
      </c>
      <c r="AF1165" s="78">
        <v>5589</v>
      </c>
      <c r="AG1165" s="104">
        <v>0</v>
      </c>
      <c r="AH1165" s="104">
        <v>0</v>
      </c>
      <c r="AI1165" s="104">
        <v>0</v>
      </c>
      <c r="AJ1165" s="104">
        <v>5589</v>
      </c>
      <c r="AK1165" s="104">
        <v>0</v>
      </c>
      <c r="AL1165" s="104">
        <v>0</v>
      </c>
      <c r="AM1165" s="104">
        <f t="shared" si="18"/>
        <v>5589</v>
      </c>
      <c r="AN1165" s="104">
        <v>0</v>
      </c>
      <c r="AO1165" s="104">
        <v>0</v>
      </c>
      <c r="AP1165" s="104">
        <v>43123</v>
      </c>
      <c r="AQ1165" s="104">
        <v>43123</v>
      </c>
      <c r="AR1165" s="104">
        <v>0</v>
      </c>
      <c r="AS1165" s="189">
        <v>1017482</v>
      </c>
      <c r="AT1165" s="189">
        <v>355546</v>
      </c>
      <c r="AU1165" s="189">
        <v>355546</v>
      </c>
    </row>
    <row r="1166" spans="1:47" x14ac:dyDescent="0.2">
      <c r="A1166" s="96" t="s">
        <v>2827</v>
      </c>
      <c r="B1166" t="s">
        <v>2778</v>
      </c>
      <c r="C1166" t="s">
        <v>2828</v>
      </c>
      <c r="D1166" s="77">
        <v>27224</v>
      </c>
      <c r="E1166" s="77">
        <v>0</v>
      </c>
      <c r="F1166" s="77">
        <v>0</v>
      </c>
      <c r="G1166" s="77">
        <v>148754</v>
      </c>
      <c r="H1166" s="77">
        <v>148754</v>
      </c>
      <c r="I1166" s="77">
        <v>0</v>
      </c>
      <c r="J1166" s="77">
        <v>0</v>
      </c>
      <c r="K1166" s="77">
        <v>0</v>
      </c>
      <c r="L1166" s="77">
        <v>396375</v>
      </c>
      <c r="M1166" s="77">
        <v>274210</v>
      </c>
      <c r="N1166" s="77">
        <v>303000</v>
      </c>
      <c r="O1166" s="77">
        <v>93375</v>
      </c>
      <c r="P1166" s="77">
        <v>159575</v>
      </c>
      <c r="Q1166" s="77">
        <v>66200</v>
      </c>
      <c r="R1166" s="77">
        <v>0</v>
      </c>
      <c r="S1166" s="188">
        <v>47205</v>
      </c>
      <c r="T1166" s="188">
        <v>47205</v>
      </c>
      <c r="U1166" s="77">
        <v>39091</v>
      </c>
      <c r="V1166" s="77">
        <v>22633</v>
      </c>
      <c r="W1166" s="77">
        <v>19144</v>
      </c>
      <c r="X1166" s="77">
        <v>19947</v>
      </c>
      <c r="Y1166" s="77">
        <v>25345</v>
      </c>
      <c r="Z1166" s="77">
        <v>5398</v>
      </c>
      <c r="AA1166" s="77">
        <v>0</v>
      </c>
      <c r="AB1166" s="77">
        <v>132</v>
      </c>
      <c r="AC1166" s="77">
        <v>132</v>
      </c>
      <c r="AD1166" s="77">
        <v>0</v>
      </c>
      <c r="AE1166" s="77">
        <v>340410</v>
      </c>
      <c r="AF1166" s="77">
        <v>3909</v>
      </c>
      <c r="AG1166" s="27">
        <v>0</v>
      </c>
      <c r="AH1166" s="27">
        <v>0</v>
      </c>
      <c r="AI1166" s="27">
        <v>0</v>
      </c>
      <c r="AJ1166" s="27">
        <v>3909</v>
      </c>
      <c r="AK1166" s="27">
        <v>0</v>
      </c>
      <c r="AL1166" s="27">
        <v>0</v>
      </c>
      <c r="AM1166" s="27">
        <f t="shared" si="18"/>
        <v>3909</v>
      </c>
      <c r="AN1166" s="27">
        <v>0</v>
      </c>
      <c r="AO1166" s="27">
        <v>0</v>
      </c>
      <c r="AP1166" s="27">
        <v>26029</v>
      </c>
      <c r="AQ1166" s="27">
        <v>0</v>
      </c>
      <c r="AR1166" s="190">
        <v>26029</v>
      </c>
      <c r="AS1166" s="190">
        <v>629746</v>
      </c>
      <c r="AT1166" s="190">
        <v>245823</v>
      </c>
      <c r="AU1166" s="190">
        <v>245823</v>
      </c>
    </row>
    <row r="1167" spans="1:47" x14ac:dyDescent="0.2">
      <c r="A1167" s="96" t="s">
        <v>2829</v>
      </c>
      <c r="B1167" t="s">
        <v>2778</v>
      </c>
      <c r="C1167" t="s">
        <v>2830</v>
      </c>
      <c r="D1167" s="78">
        <v>27225</v>
      </c>
      <c r="E1167" s="78">
        <v>0</v>
      </c>
      <c r="F1167" s="82">
        <v>0</v>
      </c>
      <c r="G1167" s="78">
        <v>109409</v>
      </c>
      <c r="H1167" s="78">
        <v>54409</v>
      </c>
      <c r="I1167" s="78">
        <v>55000</v>
      </c>
      <c r="J1167" s="78">
        <v>55000</v>
      </c>
      <c r="K1167" s="78">
        <v>0</v>
      </c>
      <c r="L1167" s="78">
        <v>260225</v>
      </c>
      <c r="M1167" s="78">
        <v>184600</v>
      </c>
      <c r="N1167" s="78">
        <v>217000</v>
      </c>
      <c r="O1167" s="78">
        <v>43225</v>
      </c>
      <c r="P1167" s="78">
        <v>57350</v>
      </c>
      <c r="Q1167" s="78">
        <v>39750</v>
      </c>
      <c r="R1167" s="78">
        <v>0</v>
      </c>
      <c r="S1167" s="187">
        <v>86050</v>
      </c>
      <c r="T1167" s="187">
        <v>60425</v>
      </c>
      <c r="U1167" s="78">
        <v>25300</v>
      </c>
      <c r="V1167" s="78">
        <v>15145</v>
      </c>
      <c r="W1167" s="78">
        <v>8750</v>
      </c>
      <c r="X1167" s="78">
        <v>16550</v>
      </c>
      <c r="Y1167" s="78">
        <v>16550</v>
      </c>
      <c r="Z1167" s="78">
        <v>3283</v>
      </c>
      <c r="AA1167" s="78">
        <v>0</v>
      </c>
      <c r="AB1167" s="187">
        <v>3629</v>
      </c>
      <c r="AC1167" s="187">
        <v>3615</v>
      </c>
      <c r="AD1167" s="187">
        <v>0</v>
      </c>
      <c r="AE1167" s="78">
        <v>229300</v>
      </c>
      <c r="AF1167" s="78">
        <v>2709</v>
      </c>
      <c r="AG1167" s="104">
        <v>0</v>
      </c>
      <c r="AH1167" s="104">
        <v>0</v>
      </c>
      <c r="AI1167" s="104">
        <v>0</v>
      </c>
      <c r="AJ1167" s="104">
        <v>2709</v>
      </c>
      <c r="AK1167" s="104">
        <v>0</v>
      </c>
      <c r="AL1167" s="104">
        <v>0</v>
      </c>
      <c r="AM1167" s="104">
        <f t="shared" si="18"/>
        <v>2709</v>
      </c>
      <c r="AN1167" s="104">
        <v>0</v>
      </c>
      <c r="AO1167" s="104">
        <v>0</v>
      </c>
      <c r="AP1167" s="104">
        <v>19070</v>
      </c>
      <c r="AQ1167" s="104">
        <v>19070</v>
      </c>
      <c r="AR1167" s="104">
        <v>0</v>
      </c>
      <c r="AS1167" s="189">
        <v>469878</v>
      </c>
      <c r="AT1167" s="189">
        <v>174748</v>
      </c>
      <c r="AU1167" s="189">
        <v>150000</v>
      </c>
    </row>
    <row r="1168" spans="1:47" x14ac:dyDescent="0.2">
      <c r="A1168" s="96" t="s">
        <v>2831</v>
      </c>
      <c r="B1168" t="s">
        <v>2778</v>
      </c>
      <c r="C1168" t="s">
        <v>2832</v>
      </c>
      <c r="D1168" s="77">
        <v>27226</v>
      </c>
      <c r="E1168" s="77">
        <v>0</v>
      </c>
      <c r="F1168" s="77">
        <v>0</v>
      </c>
      <c r="G1168" s="77">
        <v>153134</v>
      </c>
      <c r="H1168" s="77">
        <v>0</v>
      </c>
      <c r="I1168" s="77">
        <v>153134</v>
      </c>
      <c r="J1168" s="77">
        <v>153134</v>
      </c>
      <c r="K1168" s="77">
        <v>0</v>
      </c>
      <c r="L1168" s="77">
        <v>303500</v>
      </c>
      <c r="M1168" s="77">
        <v>218980</v>
      </c>
      <c r="N1168" s="77">
        <v>303500</v>
      </c>
      <c r="O1168" s="77">
        <v>0</v>
      </c>
      <c r="P1168" s="77">
        <v>53610</v>
      </c>
      <c r="Q1168" s="77">
        <v>53610</v>
      </c>
      <c r="R1168" s="77">
        <v>0</v>
      </c>
      <c r="S1168" s="188">
        <v>116330</v>
      </c>
      <c r="T1168" s="188">
        <v>116330</v>
      </c>
      <c r="U1168" s="77">
        <v>29340</v>
      </c>
      <c r="V1168" s="77">
        <v>18030</v>
      </c>
      <c r="W1168" s="77">
        <v>29340</v>
      </c>
      <c r="X1168" s="77">
        <v>0</v>
      </c>
      <c r="Y1168" s="77">
        <v>4393</v>
      </c>
      <c r="Z1168" s="77">
        <v>4393</v>
      </c>
      <c r="AA1168" s="77">
        <v>0</v>
      </c>
      <c r="AB1168" s="188">
        <v>9561</v>
      </c>
      <c r="AC1168" s="188">
        <v>9561</v>
      </c>
      <c r="AD1168" s="188">
        <v>0</v>
      </c>
      <c r="AE1168" s="77">
        <v>275380</v>
      </c>
      <c r="AF1168" s="77">
        <v>2949</v>
      </c>
      <c r="AG1168" s="27">
        <v>0</v>
      </c>
      <c r="AH1168" s="27">
        <v>0</v>
      </c>
      <c r="AI1168" s="27">
        <v>0</v>
      </c>
      <c r="AJ1168" s="27">
        <v>2949</v>
      </c>
      <c r="AK1168" s="27">
        <v>0</v>
      </c>
      <c r="AL1168" s="27">
        <v>0</v>
      </c>
      <c r="AM1168" s="27">
        <f t="shared" si="18"/>
        <v>2949</v>
      </c>
      <c r="AN1168" s="27">
        <v>0</v>
      </c>
      <c r="AO1168" s="27">
        <v>0</v>
      </c>
      <c r="AP1168" s="27">
        <v>26565</v>
      </c>
      <c r="AQ1168" s="27">
        <v>26565</v>
      </c>
      <c r="AR1168" s="27">
        <v>0</v>
      </c>
      <c r="AS1168" s="190">
        <v>637439</v>
      </c>
      <c r="AT1168" s="190">
        <v>216522</v>
      </c>
      <c r="AU1168" s="190">
        <v>0</v>
      </c>
    </row>
    <row r="1169" spans="1:47" x14ac:dyDescent="0.2">
      <c r="A1169" s="96" t="s">
        <v>2833</v>
      </c>
      <c r="B1169" t="s">
        <v>2778</v>
      </c>
      <c r="C1169" t="s">
        <v>2834</v>
      </c>
      <c r="D1169" s="78">
        <v>27227</v>
      </c>
      <c r="E1169" s="78">
        <v>0</v>
      </c>
      <c r="F1169" s="82">
        <v>0</v>
      </c>
      <c r="G1169" s="78">
        <v>1007080</v>
      </c>
      <c r="H1169" s="78">
        <v>1007080</v>
      </c>
      <c r="I1169" s="78">
        <v>0</v>
      </c>
      <c r="J1169" s="78">
        <v>0</v>
      </c>
      <c r="K1169" s="78">
        <v>0</v>
      </c>
      <c r="L1169" s="78">
        <v>2554745</v>
      </c>
      <c r="M1169" s="78">
        <v>1907660</v>
      </c>
      <c r="N1169" s="78">
        <v>2205000</v>
      </c>
      <c r="O1169" s="78">
        <v>349745</v>
      </c>
      <c r="P1169" s="78">
        <v>752565</v>
      </c>
      <c r="Q1169" s="78">
        <v>402820</v>
      </c>
      <c r="R1169" s="78">
        <v>0</v>
      </c>
      <c r="S1169" s="187">
        <v>637515</v>
      </c>
      <c r="T1169" s="187">
        <v>637515</v>
      </c>
      <c r="U1169" s="78">
        <v>243827</v>
      </c>
      <c r="V1169" s="78">
        <v>157388</v>
      </c>
      <c r="W1169" s="78">
        <v>105719</v>
      </c>
      <c r="X1169" s="78">
        <v>138108</v>
      </c>
      <c r="Y1169" s="78">
        <v>114563</v>
      </c>
      <c r="Z1169" s="78">
        <v>32925</v>
      </c>
      <c r="AA1169" s="78">
        <v>0</v>
      </c>
      <c r="AB1169" s="187">
        <v>1500</v>
      </c>
      <c r="AC1169" s="187">
        <v>42504</v>
      </c>
      <c r="AD1169" s="187">
        <v>0</v>
      </c>
      <c r="AE1169" s="78">
        <v>2333760</v>
      </c>
      <c r="AF1169" s="78">
        <v>15189</v>
      </c>
      <c r="AG1169" s="104">
        <v>0</v>
      </c>
      <c r="AH1169" s="104">
        <v>0</v>
      </c>
      <c r="AI1169" s="104">
        <v>0</v>
      </c>
      <c r="AJ1169" s="104">
        <v>15189</v>
      </c>
      <c r="AK1169" s="104">
        <v>0</v>
      </c>
      <c r="AL1169" s="104">
        <v>0</v>
      </c>
      <c r="AM1169" s="104">
        <f t="shared" si="18"/>
        <v>15189</v>
      </c>
      <c r="AN1169" s="104">
        <v>0</v>
      </c>
      <c r="AO1169" s="104">
        <v>0</v>
      </c>
      <c r="AP1169" s="104">
        <v>174692</v>
      </c>
      <c r="AQ1169" s="104">
        <v>174692</v>
      </c>
      <c r="AR1169" s="104">
        <v>0</v>
      </c>
      <c r="AS1169" s="189">
        <v>4178310</v>
      </c>
      <c r="AT1169" s="189">
        <v>1488952</v>
      </c>
      <c r="AU1169" s="189">
        <v>1488952</v>
      </c>
    </row>
    <row r="1170" spans="1:47" x14ac:dyDescent="0.2">
      <c r="A1170" s="96" t="s">
        <v>2835</v>
      </c>
      <c r="B1170" t="s">
        <v>2778</v>
      </c>
      <c r="C1170" t="s">
        <v>2836</v>
      </c>
      <c r="D1170" s="77">
        <v>27228</v>
      </c>
      <c r="E1170" s="77">
        <v>0</v>
      </c>
      <c r="F1170" s="77">
        <v>0</v>
      </c>
      <c r="G1170" s="77">
        <v>130502</v>
      </c>
      <c r="H1170" s="77">
        <v>0</v>
      </c>
      <c r="I1170" s="77">
        <v>130502</v>
      </c>
      <c r="J1170" s="77">
        <v>130502</v>
      </c>
      <c r="K1170" s="77">
        <v>0</v>
      </c>
      <c r="L1170" s="77">
        <v>300285</v>
      </c>
      <c r="M1170" s="77">
        <v>227250</v>
      </c>
      <c r="N1170" s="77">
        <v>300285</v>
      </c>
      <c r="O1170" s="77">
        <v>0</v>
      </c>
      <c r="P1170" s="77">
        <v>32430</v>
      </c>
      <c r="Q1170" s="77">
        <v>32430</v>
      </c>
      <c r="R1170" s="77">
        <v>0</v>
      </c>
      <c r="S1170" s="188">
        <v>112145</v>
      </c>
      <c r="T1170" s="188">
        <v>112145</v>
      </c>
      <c r="U1170" s="77">
        <v>28297</v>
      </c>
      <c r="V1170" s="77">
        <v>18643</v>
      </c>
      <c r="W1170" s="77">
        <v>25308</v>
      </c>
      <c r="X1170" s="77">
        <v>2989</v>
      </c>
      <c r="Y1170" s="77">
        <v>4681</v>
      </c>
      <c r="Z1170" s="77">
        <v>1692</v>
      </c>
      <c r="AA1170" s="77">
        <v>0</v>
      </c>
      <c r="AB1170" s="188">
        <v>8684</v>
      </c>
      <c r="AC1170" s="188">
        <v>8684</v>
      </c>
      <c r="AD1170" s="188">
        <v>0</v>
      </c>
      <c r="AE1170" s="77">
        <v>277600</v>
      </c>
      <c r="AF1170" s="77">
        <v>2709</v>
      </c>
      <c r="AG1170" s="27">
        <v>0</v>
      </c>
      <c r="AH1170" s="27">
        <v>0</v>
      </c>
      <c r="AI1170" s="27">
        <v>0</v>
      </c>
      <c r="AJ1170" s="27">
        <v>2709</v>
      </c>
      <c r="AK1170" s="27">
        <v>0</v>
      </c>
      <c r="AL1170" s="27">
        <v>0</v>
      </c>
      <c r="AM1170" s="27">
        <f t="shared" si="18"/>
        <v>2709</v>
      </c>
      <c r="AN1170" s="27">
        <v>0</v>
      </c>
      <c r="AO1170" s="27">
        <v>0</v>
      </c>
      <c r="AP1170" s="27">
        <v>22655</v>
      </c>
      <c r="AQ1170" s="27">
        <v>0</v>
      </c>
      <c r="AR1170" s="190">
        <v>22655</v>
      </c>
      <c r="AS1170" s="190">
        <v>544811</v>
      </c>
      <c r="AT1170" s="190">
        <v>202227</v>
      </c>
      <c r="AU1170" s="190">
        <v>202227</v>
      </c>
    </row>
    <row r="1171" spans="1:47" x14ac:dyDescent="0.2">
      <c r="A1171" s="96" t="s">
        <v>2837</v>
      </c>
      <c r="B1171" t="s">
        <v>2778</v>
      </c>
      <c r="C1171" t="s">
        <v>2838</v>
      </c>
      <c r="D1171" s="78">
        <v>27229</v>
      </c>
      <c r="E1171" s="78">
        <v>0</v>
      </c>
      <c r="F1171" s="82">
        <v>0</v>
      </c>
      <c r="G1171" s="78">
        <v>129769</v>
      </c>
      <c r="H1171" s="78">
        <v>129769</v>
      </c>
      <c r="I1171" s="78">
        <v>0</v>
      </c>
      <c r="J1171" s="78">
        <v>0</v>
      </c>
      <c r="K1171" s="78">
        <v>0</v>
      </c>
      <c r="L1171" s="78">
        <v>237600</v>
      </c>
      <c r="M1171" s="78">
        <v>164000</v>
      </c>
      <c r="N1171" s="78">
        <v>9600</v>
      </c>
      <c r="O1171" s="78">
        <v>228000</v>
      </c>
      <c r="P1171" s="78">
        <v>267370</v>
      </c>
      <c r="Q1171" s="78">
        <v>39370</v>
      </c>
      <c r="R1171" s="78">
        <v>0</v>
      </c>
      <c r="S1171" s="187">
        <v>54100</v>
      </c>
      <c r="T1171" s="187">
        <v>54100</v>
      </c>
      <c r="U1171" s="78">
        <v>23323</v>
      </c>
      <c r="V1171" s="78">
        <v>13468</v>
      </c>
      <c r="W1171" s="78">
        <v>1746</v>
      </c>
      <c r="X1171" s="78">
        <v>21577</v>
      </c>
      <c r="Y1171" s="78">
        <v>21791</v>
      </c>
      <c r="Z1171" s="78">
        <v>3245</v>
      </c>
      <c r="AA1171" s="78">
        <v>0</v>
      </c>
      <c r="AB1171" s="187">
        <v>6352</v>
      </c>
      <c r="AC1171" s="187">
        <v>3321</v>
      </c>
      <c r="AD1171" s="187">
        <v>0</v>
      </c>
      <c r="AE1171" s="78">
        <v>204990</v>
      </c>
      <c r="AF1171" s="78">
        <v>2469</v>
      </c>
      <c r="AG1171" s="104">
        <v>0</v>
      </c>
      <c r="AH1171" s="104">
        <v>0</v>
      </c>
      <c r="AI1171" s="104">
        <v>0</v>
      </c>
      <c r="AJ1171" s="104">
        <v>2469</v>
      </c>
      <c r="AK1171" s="104">
        <v>0</v>
      </c>
      <c r="AL1171" s="104">
        <v>0</v>
      </c>
      <c r="AM1171" s="104">
        <f t="shared" si="18"/>
        <v>2469</v>
      </c>
      <c r="AN1171" s="104">
        <v>0</v>
      </c>
      <c r="AO1171" s="104">
        <v>0</v>
      </c>
      <c r="AP1171" s="104">
        <v>22481</v>
      </c>
      <c r="AQ1171" s="104">
        <v>22431</v>
      </c>
      <c r="AR1171" s="104">
        <v>50</v>
      </c>
      <c r="AS1171" s="189">
        <v>534796</v>
      </c>
      <c r="AT1171" s="189">
        <v>186172</v>
      </c>
      <c r="AU1171" s="189">
        <v>186172</v>
      </c>
    </row>
    <row r="1172" spans="1:47" x14ac:dyDescent="0.2">
      <c r="A1172" s="96" t="s">
        <v>2839</v>
      </c>
      <c r="B1172" t="s">
        <v>2778</v>
      </c>
      <c r="C1172" t="s">
        <v>2840</v>
      </c>
      <c r="D1172" s="77">
        <v>27230</v>
      </c>
      <c r="E1172" s="77">
        <v>0</v>
      </c>
      <c r="F1172" s="77">
        <v>0</v>
      </c>
      <c r="G1172" s="77">
        <v>161830</v>
      </c>
      <c r="H1172" s="77">
        <v>0</v>
      </c>
      <c r="I1172" s="77">
        <v>161830</v>
      </c>
      <c r="J1172" s="77">
        <v>161830</v>
      </c>
      <c r="K1172" s="77">
        <v>0</v>
      </c>
      <c r="L1172" s="77">
        <v>297540</v>
      </c>
      <c r="M1172" s="77">
        <v>192940</v>
      </c>
      <c r="N1172" s="77">
        <v>275000</v>
      </c>
      <c r="O1172" s="77">
        <v>22540</v>
      </c>
      <c r="P1172" s="77">
        <v>70950</v>
      </c>
      <c r="Q1172" s="77">
        <v>48410</v>
      </c>
      <c r="R1172" s="77">
        <v>0</v>
      </c>
      <c r="S1172" s="188">
        <v>133610</v>
      </c>
      <c r="T1172" s="188">
        <v>133610</v>
      </c>
      <c r="U1172" s="77">
        <v>29998</v>
      </c>
      <c r="V1172" s="77">
        <v>15913</v>
      </c>
      <c r="W1172" s="77">
        <v>20750</v>
      </c>
      <c r="X1172" s="77">
        <v>9248</v>
      </c>
      <c r="Y1172" s="77">
        <v>13233</v>
      </c>
      <c r="Z1172" s="77">
        <v>3985</v>
      </c>
      <c r="AA1172" s="77">
        <v>0</v>
      </c>
      <c r="AB1172" s="188">
        <v>8197</v>
      </c>
      <c r="AC1172" s="188">
        <v>10949</v>
      </c>
      <c r="AD1172" s="188">
        <v>0</v>
      </c>
      <c r="AE1172" s="77">
        <v>242290</v>
      </c>
      <c r="AF1172" s="77">
        <v>3189</v>
      </c>
      <c r="AG1172" s="27">
        <v>0</v>
      </c>
      <c r="AH1172" s="27">
        <v>0</v>
      </c>
      <c r="AI1172" s="27">
        <v>0</v>
      </c>
      <c r="AJ1172" s="27">
        <v>3189</v>
      </c>
      <c r="AK1172" s="27">
        <v>0</v>
      </c>
      <c r="AL1172" s="27">
        <v>0</v>
      </c>
      <c r="AM1172" s="27">
        <f t="shared" si="18"/>
        <v>3189</v>
      </c>
      <c r="AN1172" s="27">
        <v>0</v>
      </c>
      <c r="AO1172" s="27">
        <v>0</v>
      </c>
      <c r="AP1172" s="27">
        <v>28133</v>
      </c>
      <c r="AQ1172" s="27">
        <v>28133</v>
      </c>
      <c r="AR1172" s="27">
        <v>0</v>
      </c>
      <c r="AS1172" s="190">
        <v>692793</v>
      </c>
      <c r="AT1172" s="190">
        <v>269351</v>
      </c>
      <c r="AU1172" s="190">
        <v>112036</v>
      </c>
    </row>
    <row r="1173" spans="1:47" x14ac:dyDescent="0.2">
      <c r="A1173" s="96" t="s">
        <v>2841</v>
      </c>
      <c r="B1173" t="s">
        <v>2778</v>
      </c>
      <c r="C1173" t="s">
        <v>2842</v>
      </c>
      <c r="D1173" s="78">
        <v>27231</v>
      </c>
      <c r="E1173" s="78">
        <v>0</v>
      </c>
      <c r="F1173" s="82">
        <v>0</v>
      </c>
      <c r="G1173" s="78">
        <v>136107</v>
      </c>
      <c r="H1173" s="78">
        <v>0</v>
      </c>
      <c r="I1173" s="78">
        <v>136107</v>
      </c>
      <c r="J1173" s="78">
        <v>136107</v>
      </c>
      <c r="K1173" s="78">
        <v>0</v>
      </c>
      <c r="L1173" s="78">
        <v>234800</v>
      </c>
      <c r="M1173" s="78">
        <v>156450</v>
      </c>
      <c r="N1173" s="78">
        <v>234800</v>
      </c>
      <c r="O1173" s="78">
        <v>0</v>
      </c>
      <c r="P1173" s="78">
        <v>40080</v>
      </c>
      <c r="Q1173" s="78">
        <v>40080</v>
      </c>
      <c r="R1173" s="78">
        <v>0</v>
      </c>
      <c r="S1173" s="78">
        <v>0</v>
      </c>
      <c r="T1173" s="78">
        <v>0</v>
      </c>
      <c r="U1173" s="78">
        <v>23355</v>
      </c>
      <c r="V1173" s="78">
        <v>12858</v>
      </c>
      <c r="W1173" s="78">
        <v>23105</v>
      </c>
      <c r="X1173" s="78">
        <v>250</v>
      </c>
      <c r="Y1173" s="78">
        <v>3580</v>
      </c>
      <c r="Z1173" s="78">
        <v>3330</v>
      </c>
      <c r="AA1173" s="78">
        <v>0</v>
      </c>
      <c r="AB1173" s="78">
        <v>0</v>
      </c>
      <c r="AC1173" s="78">
        <v>0</v>
      </c>
      <c r="AD1173" s="78">
        <v>0</v>
      </c>
      <c r="AE1173" s="78">
        <v>196530</v>
      </c>
      <c r="AF1173" s="78">
        <v>2709</v>
      </c>
      <c r="AG1173" s="104">
        <v>0</v>
      </c>
      <c r="AH1173" s="104">
        <v>0</v>
      </c>
      <c r="AI1173" s="104">
        <v>0</v>
      </c>
      <c r="AJ1173" s="104">
        <v>2709</v>
      </c>
      <c r="AK1173" s="104">
        <v>0</v>
      </c>
      <c r="AL1173" s="104">
        <v>0</v>
      </c>
      <c r="AM1173" s="104">
        <f t="shared" si="18"/>
        <v>2709</v>
      </c>
      <c r="AN1173" s="104">
        <v>0</v>
      </c>
      <c r="AO1173" s="104">
        <v>0</v>
      </c>
      <c r="AP1173" s="104">
        <v>23682</v>
      </c>
      <c r="AQ1173" s="104">
        <v>0</v>
      </c>
      <c r="AR1173" s="189">
        <v>23682</v>
      </c>
      <c r="AS1173" s="189">
        <v>573938</v>
      </c>
      <c r="AT1173" s="189">
        <v>217743</v>
      </c>
      <c r="AU1173" s="189">
        <v>141082</v>
      </c>
    </row>
    <row r="1174" spans="1:47" x14ac:dyDescent="0.2">
      <c r="A1174" s="96" t="s">
        <v>2843</v>
      </c>
      <c r="B1174" t="s">
        <v>2778</v>
      </c>
      <c r="C1174" t="s">
        <v>2844</v>
      </c>
      <c r="D1174" s="77">
        <v>27232</v>
      </c>
      <c r="E1174" s="77">
        <v>0</v>
      </c>
      <c r="F1174" s="77">
        <v>0</v>
      </c>
      <c r="G1174" s="77">
        <v>126626</v>
      </c>
      <c r="H1174" s="77">
        <v>0</v>
      </c>
      <c r="I1174" s="77">
        <v>126626</v>
      </c>
      <c r="J1174" s="77">
        <v>126626</v>
      </c>
      <c r="K1174" s="77">
        <v>0</v>
      </c>
      <c r="L1174" s="77">
        <v>230470</v>
      </c>
      <c r="M1174" s="77">
        <v>164130</v>
      </c>
      <c r="N1174" s="77">
        <v>226000</v>
      </c>
      <c r="O1174" s="77">
        <v>4470</v>
      </c>
      <c r="P1174" s="77">
        <v>39800</v>
      </c>
      <c r="Q1174" s="77">
        <v>35330</v>
      </c>
      <c r="R1174" s="77">
        <v>0</v>
      </c>
      <c r="S1174" s="188">
        <v>100980</v>
      </c>
      <c r="T1174" s="188">
        <v>100980</v>
      </c>
      <c r="U1174" s="77">
        <v>22395</v>
      </c>
      <c r="V1174" s="77">
        <v>13551</v>
      </c>
      <c r="W1174" s="77">
        <v>7073</v>
      </c>
      <c r="X1174" s="77">
        <v>15322</v>
      </c>
      <c r="Y1174" s="77">
        <v>18286</v>
      </c>
      <c r="Z1174" s="77">
        <v>2964</v>
      </c>
      <c r="AA1174" s="77">
        <v>0</v>
      </c>
      <c r="AB1174" s="188">
        <v>1830</v>
      </c>
      <c r="AC1174" s="188">
        <v>9280</v>
      </c>
      <c r="AD1174" s="188">
        <v>0</v>
      </c>
      <c r="AE1174" s="77">
        <v>201050</v>
      </c>
      <c r="AF1174" s="77">
        <v>2469</v>
      </c>
      <c r="AG1174" s="27">
        <v>0</v>
      </c>
      <c r="AH1174" s="27">
        <v>0</v>
      </c>
      <c r="AI1174" s="27">
        <v>0</v>
      </c>
      <c r="AJ1174" s="27">
        <v>2469</v>
      </c>
      <c r="AK1174" s="27">
        <v>0</v>
      </c>
      <c r="AL1174" s="27">
        <v>0</v>
      </c>
      <c r="AM1174" s="27">
        <f t="shared" si="18"/>
        <v>2469</v>
      </c>
      <c r="AN1174" s="27">
        <v>0</v>
      </c>
      <c r="AO1174" s="27">
        <v>0</v>
      </c>
      <c r="AP1174" s="27">
        <v>21963</v>
      </c>
      <c r="AQ1174" s="27">
        <v>21963</v>
      </c>
      <c r="AR1174" s="27">
        <v>0</v>
      </c>
      <c r="AS1174" s="190">
        <v>525789</v>
      </c>
      <c r="AT1174" s="190">
        <v>186575</v>
      </c>
      <c r="AU1174" s="190">
        <v>186575</v>
      </c>
    </row>
    <row r="1175" spans="1:47" x14ac:dyDescent="0.2">
      <c r="A1175" s="96" t="s">
        <v>2845</v>
      </c>
      <c r="B1175" t="s">
        <v>2778</v>
      </c>
      <c r="C1175" t="s">
        <v>2846</v>
      </c>
      <c r="D1175" s="78">
        <v>27301</v>
      </c>
      <c r="E1175" s="78">
        <v>0</v>
      </c>
      <c r="F1175" s="82">
        <v>0</v>
      </c>
      <c r="G1175" s="78">
        <v>67453</v>
      </c>
      <c r="H1175" s="78">
        <v>23000</v>
      </c>
      <c r="I1175" s="78">
        <v>44453</v>
      </c>
      <c r="J1175" s="78">
        <v>44453</v>
      </c>
      <c r="K1175" s="78">
        <v>0</v>
      </c>
      <c r="L1175" s="78">
        <v>118965</v>
      </c>
      <c r="M1175" s="78">
        <v>75550</v>
      </c>
      <c r="N1175" s="78">
        <v>99000</v>
      </c>
      <c r="O1175" s="78">
        <v>19965</v>
      </c>
      <c r="P1175" s="78">
        <v>39475</v>
      </c>
      <c r="Q1175" s="78">
        <v>19510</v>
      </c>
      <c r="R1175" s="78">
        <v>0</v>
      </c>
      <c r="S1175" s="187">
        <v>42275</v>
      </c>
      <c r="T1175" s="187">
        <v>42275</v>
      </c>
      <c r="U1175" s="78">
        <v>12119</v>
      </c>
      <c r="V1175" s="78">
        <v>6266</v>
      </c>
      <c r="W1175" s="78">
        <v>9268</v>
      </c>
      <c r="X1175" s="78">
        <v>2851</v>
      </c>
      <c r="Y1175" s="78">
        <v>4463</v>
      </c>
      <c r="Z1175" s="78">
        <v>1612</v>
      </c>
      <c r="AA1175" s="78">
        <v>0</v>
      </c>
      <c r="AB1175" s="78">
        <v>0</v>
      </c>
      <c r="AC1175" s="187">
        <v>2805</v>
      </c>
      <c r="AD1175" s="187">
        <v>0</v>
      </c>
      <c r="AE1175" s="78">
        <v>95060</v>
      </c>
      <c r="AF1175" s="78">
        <v>1749</v>
      </c>
      <c r="AG1175" s="104">
        <v>0</v>
      </c>
      <c r="AH1175" s="104">
        <v>0</v>
      </c>
      <c r="AI1175" s="104">
        <v>0</v>
      </c>
      <c r="AJ1175" s="104">
        <v>1749</v>
      </c>
      <c r="AK1175" s="104">
        <v>0</v>
      </c>
      <c r="AL1175" s="104">
        <v>0</v>
      </c>
      <c r="AM1175" s="104">
        <f t="shared" si="18"/>
        <v>1749</v>
      </c>
      <c r="AN1175" s="104">
        <v>0</v>
      </c>
      <c r="AO1175" s="104">
        <v>0</v>
      </c>
      <c r="AP1175" s="104">
        <v>11708</v>
      </c>
      <c r="AQ1175" s="104">
        <v>11708</v>
      </c>
      <c r="AR1175" s="104">
        <v>0</v>
      </c>
      <c r="AS1175" s="189">
        <v>285097</v>
      </c>
      <c r="AT1175" s="189">
        <v>112040</v>
      </c>
      <c r="AU1175" s="189">
        <v>112040</v>
      </c>
    </row>
    <row r="1176" spans="1:47" x14ac:dyDescent="0.2">
      <c r="A1176" s="96" t="s">
        <v>2847</v>
      </c>
      <c r="B1176" t="s">
        <v>2778</v>
      </c>
      <c r="C1176" t="s">
        <v>2848</v>
      </c>
      <c r="D1176" s="77">
        <v>27321</v>
      </c>
      <c r="E1176" s="77">
        <v>0</v>
      </c>
      <c r="F1176" s="77">
        <v>0</v>
      </c>
      <c r="G1176" s="77">
        <v>56485</v>
      </c>
      <c r="H1176" s="77">
        <v>56485</v>
      </c>
      <c r="I1176" s="77">
        <v>0</v>
      </c>
      <c r="J1176" s="77">
        <v>0</v>
      </c>
      <c r="K1176" s="77">
        <v>0</v>
      </c>
      <c r="L1176" s="77">
        <v>73620</v>
      </c>
      <c r="M1176" s="77">
        <v>48540</v>
      </c>
      <c r="N1176" s="77">
        <v>39000</v>
      </c>
      <c r="O1176" s="77">
        <v>34620</v>
      </c>
      <c r="P1176" s="77">
        <v>47720</v>
      </c>
      <c r="Q1176" s="77">
        <v>13100</v>
      </c>
      <c r="R1176" s="77">
        <v>0</v>
      </c>
      <c r="S1176" s="188">
        <v>9540</v>
      </c>
      <c r="T1176" s="188">
        <v>9540</v>
      </c>
      <c r="U1176" s="77">
        <v>7417</v>
      </c>
      <c r="V1176" s="77">
        <v>4045</v>
      </c>
      <c r="W1176" s="77">
        <v>2822</v>
      </c>
      <c r="X1176" s="77">
        <v>4595</v>
      </c>
      <c r="Y1176" s="77">
        <v>4864</v>
      </c>
      <c r="Z1176" s="77">
        <v>1063</v>
      </c>
      <c r="AA1176" s="77">
        <v>0</v>
      </c>
      <c r="AB1176" s="77">
        <v>511</v>
      </c>
      <c r="AC1176" s="77">
        <v>206</v>
      </c>
      <c r="AD1176" s="77">
        <v>0</v>
      </c>
      <c r="AE1176" s="77">
        <v>59870</v>
      </c>
      <c r="AF1176" s="77">
        <v>1509</v>
      </c>
      <c r="AG1176" s="27">
        <v>0</v>
      </c>
      <c r="AH1176" s="27">
        <v>0</v>
      </c>
      <c r="AI1176" s="27">
        <v>0</v>
      </c>
      <c r="AJ1176" s="27">
        <v>1509</v>
      </c>
      <c r="AK1176" s="27">
        <v>0</v>
      </c>
      <c r="AL1176" s="27">
        <v>0</v>
      </c>
      <c r="AM1176" s="27">
        <f t="shared" si="18"/>
        <v>1509</v>
      </c>
      <c r="AN1176" s="27">
        <v>0</v>
      </c>
      <c r="AO1176" s="27">
        <v>0</v>
      </c>
      <c r="AP1176" s="27">
        <v>9756</v>
      </c>
      <c r="AQ1176" s="27">
        <v>9756</v>
      </c>
      <c r="AR1176" s="27">
        <v>0</v>
      </c>
      <c r="AS1176" s="190">
        <v>230630</v>
      </c>
      <c r="AT1176" s="190">
        <v>74367</v>
      </c>
      <c r="AU1176" s="190">
        <v>74367</v>
      </c>
    </row>
    <row r="1177" spans="1:47" x14ac:dyDescent="0.2">
      <c r="A1177" s="96" t="s">
        <v>2849</v>
      </c>
      <c r="B1177" t="s">
        <v>2778</v>
      </c>
      <c r="C1177" t="s">
        <v>2850</v>
      </c>
      <c r="D1177" s="78">
        <v>27322</v>
      </c>
      <c r="E1177" s="78">
        <v>0</v>
      </c>
      <c r="F1177" s="82">
        <v>0</v>
      </c>
      <c r="G1177" s="78">
        <v>40564</v>
      </c>
      <c r="H1177" s="78">
        <v>40564</v>
      </c>
      <c r="I1177" s="78">
        <v>0</v>
      </c>
      <c r="J1177" s="78">
        <v>0</v>
      </c>
      <c r="K1177" s="78">
        <v>0</v>
      </c>
      <c r="L1177" s="78">
        <v>46645</v>
      </c>
      <c r="M1177" s="78">
        <v>34770</v>
      </c>
      <c r="N1177" s="78">
        <v>41700</v>
      </c>
      <c r="O1177" s="78">
        <v>4945</v>
      </c>
      <c r="P1177" s="78">
        <v>11625</v>
      </c>
      <c r="Q1177" s="78">
        <v>6680</v>
      </c>
      <c r="R1177" s="78">
        <v>0</v>
      </c>
      <c r="S1177" s="187">
        <v>10575</v>
      </c>
      <c r="T1177" s="187">
        <v>10575</v>
      </c>
      <c r="U1177" s="78">
        <v>4440</v>
      </c>
      <c r="V1177" s="78">
        <v>2853</v>
      </c>
      <c r="W1177" s="78">
        <v>1212</v>
      </c>
      <c r="X1177" s="78">
        <v>3228</v>
      </c>
      <c r="Y1177" s="78">
        <v>3228</v>
      </c>
      <c r="Z1177" s="78">
        <v>555</v>
      </c>
      <c r="AA1177" s="78">
        <v>0</v>
      </c>
      <c r="AB1177" s="78">
        <v>0</v>
      </c>
      <c r="AC1177" s="78">
        <v>878</v>
      </c>
      <c r="AD1177" s="78">
        <v>0</v>
      </c>
      <c r="AE1177" s="78">
        <v>42800</v>
      </c>
      <c r="AF1177" s="78">
        <v>1029</v>
      </c>
      <c r="AG1177" s="104">
        <v>0</v>
      </c>
      <c r="AH1177" s="104">
        <v>0</v>
      </c>
      <c r="AI1177" s="104">
        <v>0</v>
      </c>
      <c r="AJ1177" s="104">
        <v>1029</v>
      </c>
      <c r="AK1177" s="104">
        <v>0</v>
      </c>
      <c r="AL1177" s="104">
        <v>0</v>
      </c>
      <c r="AM1177" s="104">
        <f t="shared" si="18"/>
        <v>1029</v>
      </c>
      <c r="AN1177" s="104">
        <v>0</v>
      </c>
      <c r="AO1177" s="104">
        <v>0</v>
      </c>
      <c r="AP1177" s="104">
        <v>6934</v>
      </c>
      <c r="AQ1177" s="104">
        <v>6934</v>
      </c>
      <c r="AR1177" s="104">
        <v>0</v>
      </c>
      <c r="AS1177" s="189">
        <v>159184</v>
      </c>
      <c r="AT1177" s="189">
        <v>34305</v>
      </c>
      <c r="AU1177" s="189">
        <v>34305</v>
      </c>
    </row>
    <row r="1178" spans="1:47" x14ac:dyDescent="0.2">
      <c r="A1178" s="96" t="s">
        <v>2851</v>
      </c>
      <c r="B1178" t="s">
        <v>2778</v>
      </c>
      <c r="C1178" t="s">
        <v>2852</v>
      </c>
      <c r="D1178" s="77">
        <v>27341</v>
      </c>
      <c r="E1178" s="77">
        <v>0</v>
      </c>
      <c r="F1178" s="77">
        <v>0</v>
      </c>
      <c r="G1178" s="77">
        <v>44892</v>
      </c>
      <c r="H1178" s="77">
        <v>2058</v>
      </c>
      <c r="I1178" s="77">
        <v>42834</v>
      </c>
      <c r="J1178" s="77">
        <v>42834</v>
      </c>
      <c r="K1178" s="77">
        <v>0</v>
      </c>
      <c r="L1178" s="77">
        <v>84110</v>
      </c>
      <c r="M1178" s="77">
        <v>62550</v>
      </c>
      <c r="N1178" s="77">
        <v>84110</v>
      </c>
      <c r="O1178" s="77">
        <v>0</v>
      </c>
      <c r="P1178" s="77">
        <v>14270</v>
      </c>
      <c r="Q1178" s="77">
        <v>14270</v>
      </c>
      <c r="R1178" s="77">
        <v>0</v>
      </c>
      <c r="S1178" s="188">
        <v>24640</v>
      </c>
      <c r="T1178" s="188">
        <v>24640</v>
      </c>
      <c r="U1178" s="77">
        <v>8038</v>
      </c>
      <c r="V1178" s="77">
        <v>5158</v>
      </c>
      <c r="W1178" s="77">
        <v>8038</v>
      </c>
      <c r="X1178" s="77">
        <v>0</v>
      </c>
      <c r="Y1178" s="77">
        <v>1177</v>
      </c>
      <c r="Z1178" s="77">
        <v>1177</v>
      </c>
      <c r="AA1178" s="77">
        <v>0</v>
      </c>
      <c r="AB1178" s="188">
        <v>1860</v>
      </c>
      <c r="AC1178" s="188">
        <v>1860</v>
      </c>
      <c r="AD1178" s="188">
        <v>0</v>
      </c>
      <c r="AE1178" s="77">
        <v>77960</v>
      </c>
      <c r="AF1178" s="77">
        <v>1509</v>
      </c>
      <c r="AG1178" s="27">
        <v>0</v>
      </c>
      <c r="AH1178" s="27">
        <v>0</v>
      </c>
      <c r="AI1178" s="27">
        <v>0</v>
      </c>
      <c r="AJ1178" s="27">
        <v>1509</v>
      </c>
      <c r="AK1178" s="27">
        <v>0</v>
      </c>
      <c r="AL1178" s="27">
        <v>0</v>
      </c>
      <c r="AM1178" s="27">
        <f t="shared" si="18"/>
        <v>1509</v>
      </c>
      <c r="AN1178" s="27">
        <v>0</v>
      </c>
      <c r="AO1178" s="27">
        <v>0</v>
      </c>
      <c r="AP1178" s="27">
        <v>7738</v>
      </c>
      <c r="AQ1178" s="27">
        <v>0</v>
      </c>
      <c r="AR1178" s="190">
        <v>7738</v>
      </c>
      <c r="AS1178" s="190">
        <v>180013</v>
      </c>
      <c r="AT1178" s="190">
        <v>53776</v>
      </c>
      <c r="AU1178" s="190">
        <v>53776</v>
      </c>
    </row>
    <row r="1179" spans="1:47" x14ac:dyDescent="0.2">
      <c r="A1179" s="96" t="s">
        <v>2853</v>
      </c>
      <c r="B1179" t="s">
        <v>2778</v>
      </c>
      <c r="C1179" t="s">
        <v>2854</v>
      </c>
      <c r="D1179" s="78">
        <v>27361</v>
      </c>
      <c r="E1179" s="78">
        <v>0</v>
      </c>
      <c r="F1179" s="82">
        <v>0</v>
      </c>
      <c r="G1179" s="78">
        <v>108019</v>
      </c>
      <c r="H1179" s="78">
        <v>108019</v>
      </c>
      <c r="I1179" s="78">
        <v>0</v>
      </c>
      <c r="J1179" s="78">
        <v>0</v>
      </c>
      <c r="K1179" s="78">
        <v>0</v>
      </c>
      <c r="L1179" s="78">
        <v>175625</v>
      </c>
      <c r="M1179" s="78">
        <v>118460</v>
      </c>
      <c r="N1179" s="78">
        <v>99000</v>
      </c>
      <c r="O1179" s="78">
        <v>76625</v>
      </c>
      <c r="P1179" s="78">
        <v>97835</v>
      </c>
      <c r="Q1179" s="78">
        <v>21210</v>
      </c>
      <c r="R1179" s="78">
        <v>0</v>
      </c>
      <c r="S1179" s="187">
        <v>39925</v>
      </c>
      <c r="T1179" s="187">
        <v>39925</v>
      </c>
      <c r="U1179" s="78">
        <v>17350</v>
      </c>
      <c r="V1179" s="78">
        <v>9718</v>
      </c>
      <c r="W1179" s="78">
        <v>3195</v>
      </c>
      <c r="X1179" s="78">
        <v>14155</v>
      </c>
      <c r="Y1179" s="78">
        <v>8556</v>
      </c>
      <c r="Z1179" s="78">
        <v>1763</v>
      </c>
      <c r="AA1179" s="78">
        <v>0</v>
      </c>
      <c r="AB1179" s="78">
        <v>0</v>
      </c>
      <c r="AC1179" s="187">
        <v>2197</v>
      </c>
      <c r="AD1179" s="187">
        <v>0</v>
      </c>
      <c r="AE1179" s="78">
        <v>141900</v>
      </c>
      <c r="AF1179" s="78">
        <v>1989</v>
      </c>
      <c r="AG1179" s="104">
        <v>0</v>
      </c>
      <c r="AH1179" s="104">
        <v>0</v>
      </c>
      <c r="AI1179" s="104">
        <v>0</v>
      </c>
      <c r="AJ1179" s="104">
        <v>1989</v>
      </c>
      <c r="AK1179" s="104">
        <v>0</v>
      </c>
      <c r="AL1179" s="104">
        <v>0</v>
      </c>
      <c r="AM1179" s="104">
        <f t="shared" si="18"/>
        <v>1989</v>
      </c>
      <c r="AN1179" s="104">
        <v>0</v>
      </c>
      <c r="AO1179" s="104">
        <v>0</v>
      </c>
      <c r="AP1179" s="104">
        <v>18767</v>
      </c>
      <c r="AQ1179" s="104">
        <v>0</v>
      </c>
      <c r="AR1179" s="189">
        <v>18767</v>
      </c>
      <c r="AS1179" s="189">
        <v>447993</v>
      </c>
      <c r="AT1179" s="189">
        <v>166803</v>
      </c>
      <c r="AU1179" s="189">
        <v>166803</v>
      </c>
    </row>
    <row r="1180" spans="1:47" x14ac:dyDescent="0.2">
      <c r="A1180" s="96" t="s">
        <v>2855</v>
      </c>
      <c r="B1180" t="s">
        <v>2778</v>
      </c>
      <c r="C1180" t="s">
        <v>2856</v>
      </c>
      <c r="D1180" s="77">
        <v>27362</v>
      </c>
      <c r="E1180" s="77">
        <v>0</v>
      </c>
      <c r="F1180" s="77">
        <v>0</v>
      </c>
      <c r="G1180" s="77">
        <v>10974</v>
      </c>
      <c r="H1180" s="77">
        <v>10974</v>
      </c>
      <c r="I1180" s="77">
        <v>0</v>
      </c>
      <c r="J1180" s="77">
        <v>0</v>
      </c>
      <c r="K1180" s="77">
        <v>0</v>
      </c>
      <c r="L1180" s="77">
        <v>36525</v>
      </c>
      <c r="M1180" s="77">
        <v>25180</v>
      </c>
      <c r="N1180" s="77">
        <v>29200</v>
      </c>
      <c r="O1180" s="77">
        <v>7325</v>
      </c>
      <c r="P1180" s="77">
        <v>390</v>
      </c>
      <c r="Q1180" s="77">
        <v>4410</v>
      </c>
      <c r="R1180" s="77">
        <v>0</v>
      </c>
      <c r="S1180" s="188">
        <v>23420</v>
      </c>
      <c r="T1180" s="188">
        <v>12075</v>
      </c>
      <c r="U1180" s="77">
        <v>3611</v>
      </c>
      <c r="V1180" s="77">
        <v>2090</v>
      </c>
      <c r="W1180" s="77">
        <v>90</v>
      </c>
      <c r="X1180" s="77">
        <v>3521</v>
      </c>
      <c r="Y1180" s="77">
        <v>3879</v>
      </c>
      <c r="Z1180" s="77">
        <v>358</v>
      </c>
      <c r="AA1180" s="77">
        <v>0</v>
      </c>
      <c r="AB1180" s="77">
        <v>654</v>
      </c>
      <c r="AC1180" s="77">
        <v>654</v>
      </c>
      <c r="AD1180" s="77">
        <v>0</v>
      </c>
      <c r="AE1180" s="77">
        <v>31610</v>
      </c>
      <c r="AF1180" s="77">
        <v>1029</v>
      </c>
      <c r="AG1180" s="27">
        <v>0</v>
      </c>
      <c r="AH1180" s="27">
        <v>0</v>
      </c>
      <c r="AI1180" s="27">
        <v>0</v>
      </c>
      <c r="AJ1180" s="27">
        <v>1029</v>
      </c>
      <c r="AK1180" s="27">
        <v>0</v>
      </c>
      <c r="AL1180" s="27">
        <v>0</v>
      </c>
      <c r="AM1180" s="27">
        <f t="shared" si="18"/>
        <v>1029</v>
      </c>
      <c r="AN1180" s="27">
        <v>0</v>
      </c>
      <c r="AO1180" s="27">
        <v>0</v>
      </c>
      <c r="AP1180" s="27">
        <v>1920</v>
      </c>
      <c r="AQ1180" s="27">
        <v>1920</v>
      </c>
      <c r="AR1180" s="27">
        <v>0</v>
      </c>
      <c r="AS1180" s="190">
        <v>47160</v>
      </c>
      <c r="AT1180" s="190">
        <v>20425</v>
      </c>
      <c r="AU1180" s="190">
        <v>0</v>
      </c>
    </row>
    <row r="1181" spans="1:47" x14ac:dyDescent="0.2">
      <c r="A1181" s="96" t="s">
        <v>2857</v>
      </c>
      <c r="B1181" t="s">
        <v>2778</v>
      </c>
      <c r="C1181" t="s">
        <v>2858</v>
      </c>
      <c r="D1181" s="78">
        <v>27366</v>
      </c>
      <c r="E1181" s="78">
        <v>0</v>
      </c>
      <c r="F1181" s="82">
        <v>0</v>
      </c>
      <c r="G1181" s="78">
        <v>45270</v>
      </c>
      <c r="H1181" s="78">
        <v>0</v>
      </c>
      <c r="I1181" s="78">
        <v>45270</v>
      </c>
      <c r="J1181" s="78">
        <v>45270</v>
      </c>
      <c r="K1181" s="78">
        <v>0</v>
      </c>
      <c r="L1181" s="78">
        <v>80525</v>
      </c>
      <c r="M1181" s="78">
        <v>61640</v>
      </c>
      <c r="N1181" s="78">
        <v>0</v>
      </c>
      <c r="O1181" s="78">
        <v>80525</v>
      </c>
      <c r="P1181" s="78">
        <v>90005</v>
      </c>
      <c r="Q1181" s="78">
        <v>9480</v>
      </c>
      <c r="R1181" s="78">
        <v>0</v>
      </c>
      <c r="S1181" s="78">
        <v>0</v>
      </c>
      <c r="T1181" s="78">
        <v>0</v>
      </c>
      <c r="U1181" s="78">
        <v>7649</v>
      </c>
      <c r="V1181" s="78">
        <v>5135</v>
      </c>
      <c r="W1181" s="78">
        <v>4656</v>
      </c>
      <c r="X1181" s="78">
        <v>2993</v>
      </c>
      <c r="Y1181" s="78">
        <v>3766</v>
      </c>
      <c r="Z1181" s="78">
        <v>773</v>
      </c>
      <c r="AA1181" s="78">
        <v>0</v>
      </c>
      <c r="AB1181" s="78">
        <v>0</v>
      </c>
      <c r="AC1181" s="78">
        <v>0</v>
      </c>
      <c r="AD1181" s="78">
        <v>0</v>
      </c>
      <c r="AE1181" s="78">
        <v>73920</v>
      </c>
      <c r="AF1181" s="78">
        <v>1269</v>
      </c>
      <c r="AG1181" s="104">
        <v>0</v>
      </c>
      <c r="AH1181" s="104">
        <v>0</v>
      </c>
      <c r="AI1181" s="104">
        <v>0</v>
      </c>
      <c r="AJ1181" s="104">
        <v>1269</v>
      </c>
      <c r="AK1181" s="104">
        <v>0</v>
      </c>
      <c r="AL1181" s="104">
        <v>0</v>
      </c>
      <c r="AM1181" s="104">
        <f t="shared" si="18"/>
        <v>1269</v>
      </c>
      <c r="AN1181" s="104">
        <v>0</v>
      </c>
      <c r="AO1181" s="104">
        <v>0</v>
      </c>
      <c r="AP1181" s="104">
        <v>7798</v>
      </c>
      <c r="AQ1181" s="104">
        <v>7798</v>
      </c>
      <c r="AR1181" s="104">
        <v>0</v>
      </c>
      <c r="AS1181" s="189">
        <v>181113</v>
      </c>
      <c r="AT1181" s="189">
        <v>53067</v>
      </c>
      <c r="AU1181" s="189">
        <v>53067</v>
      </c>
    </row>
    <row r="1182" spans="1:47" x14ac:dyDescent="0.2">
      <c r="A1182" s="96" t="s">
        <v>2859</v>
      </c>
      <c r="B1182" t="s">
        <v>2778</v>
      </c>
      <c r="C1182" t="s">
        <v>2860</v>
      </c>
      <c r="D1182" s="77">
        <v>27381</v>
      </c>
      <c r="E1182" s="77">
        <v>0</v>
      </c>
      <c r="F1182" s="77">
        <v>0</v>
      </c>
      <c r="G1182" s="77">
        <v>38457</v>
      </c>
      <c r="H1182" s="77">
        <v>0</v>
      </c>
      <c r="I1182" s="77">
        <v>38457</v>
      </c>
      <c r="J1182" s="77">
        <v>38457</v>
      </c>
      <c r="K1182" s="77">
        <v>0</v>
      </c>
      <c r="L1182" s="77">
        <v>51950</v>
      </c>
      <c r="M1182" s="77">
        <v>34590</v>
      </c>
      <c r="N1182" s="77">
        <v>33540</v>
      </c>
      <c r="O1182" s="77">
        <v>18410</v>
      </c>
      <c r="P1182" s="77">
        <v>24120</v>
      </c>
      <c r="Q1182" s="77">
        <v>5710</v>
      </c>
      <c r="R1182" s="77">
        <v>0</v>
      </c>
      <c r="S1182" s="188">
        <v>25060</v>
      </c>
      <c r="T1182" s="188">
        <v>25060</v>
      </c>
      <c r="U1182" s="77">
        <v>5150</v>
      </c>
      <c r="V1182" s="77">
        <v>2828</v>
      </c>
      <c r="W1182" s="77">
        <v>3200</v>
      </c>
      <c r="X1182" s="77">
        <v>1950</v>
      </c>
      <c r="Y1182" s="77">
        <v>2407</v>
      </c>
      <c r="Z1182" s="77">
        <v>457</v>
      </c>
      <c r="AA1182" s="77">
        <v>0</v>
      </c>
      <c r="AB1182" s="188">
        <v>2007</v>
      </c>
      <c r="AC1182" s="188">
        <v>2007</v>
      </c>
      <c r="AD1182" s="188">
        <v>0</v>
      </c>
      <c r="AE1182" s="77">
        <v>42280</v>
      </c>
      <c r="AF1182" s="77">
        <v>1269</v>
      </c>
      <c r="AG1182" s="27">
        <v>0</v>
      </c>
      <c r="AH1182" s="27">
        <v>0</v>
      </c>
      <c r="AI1182" s="27">
        <v>0</v>
      </c>
      <c r="AJ1182" s="27">
        <v>1269</v>
      </c>
      <c r="AK1182" s="27">
        <v>0</v>
      </c>
      <c r="AL1182" s="27">
        <v>0</v>
      </c>
      <c r="AM1182" s="27">
        <f t="shared" si="18"/>
        <v>1269</v>
      </c>
      <c r="AN1182" s="27">
        <v>0</v>
      </c>
      <c r="AO1182" s="27">
        <v>0</v>
      </c>
      <c r="AP1182" s="27">
        <v>6630</v>
      </c>
      <c r="AQ1182" s="27">
        <v>0</v>
      </c>
      <c r="AR1182" s="190">
        <v>6630</v>
      </c>
      <c r="AS1182" s="190">
        <v>154947</v>
      </c>
      <c r="AT1182" s="190">
        <v>47680</v>
      </c>
      <c r="AU1182" s="190">
        <v>47680</v>
      </c>
    </row>
    <row r="1183" spans="1:47" x14ac:dyDescent="0.2">
      <c r="A1183" s="96" t="s">
        <v>2861</v>
      </c>
      <c r="B1183" t="s">
        <v>2778</v>
      </c>
      <c r="C1183" t="s">
        <v>2862</v>
      </c>
      <c r="D1183" s="78">
        <v>27382</v>
      </c>
      <c r="E1183" s="78">
        <v>0</v>
      </c>
      <c r="F1183" s="82">
        <v>0</v>
      </c>
      <c r="G1183" s="78">
        <v>47835</v>
      </c>
      <c r="H1183" s="78">
        <v>0</v>
      </c>
      <c r="I1183" s="78">
        <v>47835</v>
      </c>
      <c r="J1183" s="78">
        <v>47835</v>
      </c>
      <c r="K1183" s="78">
        <v>0</v>
      </c>
      <c r="L1183" s="78">
        <v>64560</v>
      </c>
      <c r="M1183" s="78">
        <v>44840</v>
      </c>
      <c r="N1183" s="78">
        <v>48600</v>
      </c>
      <c r="O1183" s="78">
        <v>15960</v>
      </c>
      <c r="P1183" s="78">
        <v>22780</v>
      </c>
      <c r="Q1183" s="78">
        <v>6820</v>
      </c>
      <c r="R1183" s="78">
        <v>0</v>
      </c>
      <c r="S1183" s="187">
        <v>16630</v>
      </c>
      <c r="T1183" s="187">
        <v>16630</v>
      </c>
      <c r="U1183" s="78">
        <v>6300</v>
      </c>
      <c r="V1183" s="78">
        <v>3678</v>
      </c>
      <c r="W1183" s="78">
        <v>1186</v>
      </c>
      <c r="X1183" s="78">
        <v>5114</v>
      </c>
      <c r="Y1183" s="78">
        <v>5679</v>
      </c>
      <c r="Z1183" s="78">
        <v>565</v>
      </c>
      <c r="AA1183" s="78">
        <v>0</v>
      </c>
      <c r="AB1183" s="78">
        <v>2</v>
      </c>
      <c r="AC1183" s="78">
        <v>649</v>
      </c>
      <c r="AD1183" s="78">
        <v>0</v>
      </c>
      <c r="AE1183" s="78">
        <v>54530</v>
      </c>
      <c r="AF1183" s="78">
        <v>810</v>
      </c>
      <c r="AG1183" s="104">
        <v>0</v>
      </c>
      <c r="AH1183" s="104">
        <v>0</v>
      </c>
      <c r="AI1183" s="104">
        <v>0</v>
      </c>
      <c r="AJ1183" s="104">
        <v>810</v>
      </c>
      <c r="AK1183" s="104">
        <v>810</v>
      </c>
      <c r="AL1183" s="104">
        <v>810</v>
      </c>
      <c r="AM1183" s="104">
        <f t="shared" si="18"/>
        <v>0</v>
      </c>
      <c r="AN1183" s="104">
        <v>0</v>
      </c>
      <c r="AO1183" s="104">
        <v>0</v>
      </c>
      <c r="AP1183" s="104">
        <v>8244</v>
      </c>
      <c r="AQ1183" s="104">
        <v>0</v>
      </c>
      <c r="AR1183" s="189">
        <v>8244</v>
      </c>
      <c r="AS1183" s="189">
        <v>191406</v>
      </c>
      <c r="AT1183" s="189">
        <v>57925</v>
      </c>
      <c r="AU1183" s="189">
        <v>57925</v>
      </c>
    </row>
    <row r="1184" spans="1:47" x14ac:dyDescent="0.2">
      <c r="A1184" s="96" t="s">
        <v>2863</v>
      </c>
      <c r="B1184" t="s">
        <v>2778</v>
      </c>
      <c r="C1184" t="s">
        <v>2864</v>
      </c>
      <c r="D1184" s="77">
        <v>27383</v>
      </c>
      <c r="E1184" s="77">
        <v>0</v>
      </c>
      <c r="F1184" s="77">
        <v>0</v>
      </c>
      <c r="G1184" s="77">
        <v>27274</v>
      </c>
      <c r="H1184" s="77">
        <v>26114</v>
      </c>
      <c r="I1184" s="77">
        <v>1160</v>
      </c>
      <c r="J1184" s="77">
        <v>1160</v>
      </c>
      <c r="K1184" s="77">
        <v>0</v>
      </c>
      <c r="L1184" s="77">
        <v>21750</v>
      </c>
      <c r="M1184" s="77">
        <v>15490</v>
      </c>
      <c r="N1184" s="77">
        <v>21750</v>
      </c>
      <c r="O1184" s="77">
        <v>0</v>
      </c>
      <c r="P1184" s="77">
        <v>3670</v>
      </c>
      <c r="Q1184" s="77">
        <v>3670</v>
      </c>
      <c r="R1184" s="77">
        <v>0</v>
      </c>
      <c r="S1184" s="77">
        <v>0</v>
      </c>
      <c r="T1184" s="77">
        <v>0</v>
      </c>
      <c r="U1184" s="77">
        <v>2097</v>
      </c>
      <c r="V1184" s="77">
        <v>1263</v>
      </c>
      <c r="W1184" s="77">
        <v>1828</v>
      </c>
      <c r="X1184" s="77">
        <v>269</v>
      </c>
      <c r="Y1184" s="77">
        <v>574</v>
      </c>
      <c r="Z1184" s="77">
        <v>305</v>
      </c>
      <c r="AA1184" s="77">
        <v>0</v>
      </c>
      <c r="AB1184" s="77">
        <v>0</v>
      </c>
      <c r="AC1184" s="77">
        <v>0</v>
      </c>
      <c r="AD1184" s="77">
        <v>0</v>
      </c>
      <c r="AE1184" s="77">
        <v>19430</v>
      </c>
      <c r="AF1184" s="77">
        <v>1029</v>
      </c>
      <c r="AG1184" s="27">
        <v>0</v>
      </c>
      <c r="AH1184" s="27">
        <v>0</v>
      </c>
      <c r="AI1184" s="27">
        <v>0</v>
      </c>
      <c r="AJ1184" s="27">
        <v>1029</v>
      </c>
      <c r="AK1184" s="27">
        <v>0</v>
      </c>
      <c r="AL1184" s="27">
        <v>0</v>
      </c>
      <c r="AM1184" s="27">
        <f t="shared" si="18"/>
        <v>1029</v>
      </c>
      <c r="AN1184" s="27">
        <v>0</v>
      </c>
      <c r="AO1184" s="27">
        <v>0</v>
      </c>
      <c r="AP1184" s="27">
        <v>4647</v>
      </c>
      <c r="AQ1184" s="27">
        <v>2002</v>
      </c>
      <c r="AR1184" s="190">
        <v>2645</v>
      </c>
      <c r="AS1184" s="190">
        <v>101823</v>
      </c>
      <c r="AT1184" s="190">
        <v>20077</v>
      </c>
      <c r="AU1184" s="190">
        <v>12313</v>
      </c>
    </row>
    <row r="1185" spans="1:47" x14ac:dyDescent="0.2">
      <c r="A1185" s="96" t="s">
        <v>2865</v>
      </c>
      <c r="B1185" t="s">
        <v>2866</v>
      </c>
      <c r="C1185">
        <v>0</v>
      </c>
      <c r="D1185" s="78">
        <v>28000</v>
      </c>
      <c r="E1185" s="78">
        <v>0</v>
      </c>
      <c r="F1185" s="82">
        <v>0</v>
      </c>
      <c r="G1185" s="78">
        <v>12705259</v>
      </c>
      <c r="H1185" s="78">
        <v>4719176</v>
      </c>
      <c r="I1185" s="78">
        <v>7986083</v>
      </c>
      <c r="J1185" s="78">
        <v>7986083</v>
      </c>
      <c r="K1185" s="78">
        <v>0</v>
      </c>
      <c r="L1185" s="78">
        <v>0</v>
      </c>
      <c r="M1185" s="78">
        <v>0</v>
      </c>
      <c r="N1185" s="78">
        <v>0</v>
      </c>
      <c r="O1185" s="78">
        <v>0</v>
      </c>
      <c r="P1185" s="78">
        <v>0</v>
      </c>
      <c r="Q1185" s="78">
        <v>0</v>
      </c>
      <c r="R1185" s="78">
        <v>0</v>
      </c>
      <c r="S1185" s="78">
        <v>0</v>
      </c>
      <c r="T1185" s="78">
        <v>0</v>
      </c>
      <c r="U1185" s="78">
        <v>0</v>
      </c>
      <c r="V1185" s="78">
        <v>0</v>
      </c>
      <c r="W1185" s="78">
        <v>0</v>
      </c>
      <c r="X1185" s="78">
        <v>0</v>
      </c>
      <c r="Y1185" s="78">
        <v>0</v>
      </c>
      <c r="Z1185" s="78">
        <v>0</v>
      </c>
      <c r="AA1185" s="78">
        <v>0</v>
      </c>
      <c r="AB1185" s="78">
        <v>0</v>
      </c>
      <c r="AC1185" s="78">
        <v>0</v>
      </c>
      <c r="AD1185" s="78">
        <v>0</v>
      </c>
      <c r="AE1185" s="78">
        <v>0</v>
      </c>
      <c r="AF1185" s="78">
        <v>0</v>
      </c>
      <c r="AG1185" s="104">
        <v>0</v>
      </c>
      <c r="AH1185" s="104">
        <v>0</v>
      </c>
      <c r="AI1185" s="104">
        <v>0</v>
      </c>
      <c r="AJ1185" s="104">
        <v>0</v>
      </c>
      <c r="AK1185" s="104">
        <v>0</v>
      </c>
      <c r="AL1185" s="104">
        <v>0</v>
      </c>
      <c r="AM1185" s="104">
        <f t="shared" si="18"/>
        <v>0</v>
      </c>
      <c r="AN1185" s="104">
        <v>0</v>
      </c>
      <c r="AO1185" s="104">
        <v>0</v>
      </c>
      <c r="AP1185" s="104">
        <v>2141523</v>
      </c>
      <c r="AQ1185" s="104">
        <v>446000</v>
      </c>
      <c r="AR1185" s="189">
        <v>1695523</v>
      </c>
      <c r="AS1185" s="189">
        <v>32779706</v>
      </c>
      <c r="AT1185" s="189">
        <v>0</v>
      </c>
      <c r="AU1185" s="189">
        <v>0</v>
      </c>
    </row>
    <row r="1186" spans="1:47" x14ac:dyDescent="0.2">
      <c r="A1186" s="96" t="s">
        <v>2867</v>
      </c>
      <c r="B1186" t="s">
        <v>2866</v>
      </c>
      <c r="C1186" t="s">
        <v>2868</v>
      </c>
      <c r="D1186" s="77">
        <v>28100</v>
      </c>
      <c r="E1186" s="77">
        <v>0</v>
      </c>
      <c r="F1186" s="77">
        <v>0</v>
      </c>
      <c r="G1186" s="77">
        <v>2693185</v>
      </c>
      <c r="H1186" s="77">
        <v>0</v>
      </c>
      <c r="I1186" s="77">
        <v>2693185</v>
      </c>
      <c r="J1186" s="77">
        <v>0</v>
      </c>
      <c r="K1186" s="188">
        <v>2693185</v>
      </c>
      <c r="L1186" s="77">
        <v>7940105</v>
      </c>
      <c r="M1186" s="77">
        <v>5898610</v>
      </c>
      <c r="N1186" s="77">
        <v>7940105</v>
      </c>
      <c r="O1186" s="77">
        <v>0</v>
      </c>
      <c r="P1186" s="77">
        <v>1306630</v>
      </c>
      <c r="Q1186" s="77">
        <v>1306630</v>
      </c>
      <c r="R1186" s="77">
        <v>0</v>
      </c>
      <c r="S1186" s="188">
        <v>2772875</v>
      </c>
      <c r="T1186" s="188">
        <v>2772875</v>
      </c>
      <c r="U1186" s="77">
        <v>761672</v>
      </c>
      <c r="V1186" s="77">
        <v>488171</v>
      </c>
      <c r="W1186" s="77">
        <v>625000</v>
      </c>
      <c r="X1186" s="77">
        <v>136672</v>
      </c>
      <c r="Y1186" s="77">
        <v>244396</v>
      </c>
      <c r="Z1186" s="77">
        <v>107724</v>
      </c>
      <c r="AA1186" s="77">
        <v>0</v>
      </c>
      <c r="AB1186" s="188">
        <v>215736</v>
      </c>
      <c r="AC1186" s="188">
        <v>215736</v>
      </c>
      <c r="AD1186" s="188">
        <v>0</v>
      </c>
      <c r="AE1186" s="77">
        <v>7312510</v>
      </c>
      <c r="AF1186" s="77">
        <v>45749</v>
      </c>
      <c r="AG1186" s="27">
        <v>0</v>
      </c>
      <c r="AH1186" s="27">
        <v>0</v>
      </c>
      <c r="AI1186" s="27">
        <v>0</v>
      </c>
      <c r="AJ1186" s="27">
        <v>45749</v>
      </c>
      <c r="AK1186" s="27">
        <v>0</v>
      </c>
      <c r="AL1186" s="27">
        <v>0</v>
      </c>
      <c r="AM1186" s="27">
        <f t="shared" si="18"/>
        <v>45749</v>
      </c>
      <c r="AN1186" s="27">
        <v>0</v>
      </c>
      <c r="AO1186" s="27">
        <v>0</v>
      </c>
      <c r="AP1186" s="27">
        <v>452827</v>
      </c>
      <c r="AQ1186" s="27">
        <v>0</v>
      </c>
      <c r="AR1186" s="190">
        <v>452827</v>
      </c>
      <c r="AS1186" s="190">
        <v>11027270</v>
      </c>
      <c r="AT1186" s="27">
        <v>4392843</v>
      </c>
      <c r="AU1186" s="27">
        <v>600000</v>
      </c>
    </row>
    <row r="1187" spans="1:47" x14ac:dyDescent="0.2">
      <c r="A1187" s="96" t="s">
        <v>2869</v>
      </c>
      <c r="B1187" t="s">
        <v>2866</v>
      </c>
      <c r="C1187" t="s">
        <v>2870</v>
      </c>
      <c r="D1187" s="78">
        <v>28201</v>
      </c>
      <c r="E1187" s="78">
        <v>379</v>
      </c>
      <c r="F1187" s="82">
        <v>0</v>
      </c>
      <c r="G1187" s="78">
        <v>1001457</v>
      </c>
      <c r="H1187" s="78">
        <v>1001457</v>
      </c>
      <c r="I1187" s="78">
        <v>0</v>
      </c>
      <c r="J1187" s="78">
        <v>0</v>
      </c>
      <c r="K1187" s="78">
        <v>0</v>
      </c>
      <c r="L1187" s="78">
        <v>2364965</v>
      </c>
      <c r="M1187" s="78">
        <v>1649720</v>
      </c>
      <c r="N1187" s="78">
        <v>2364965</v>
      </c>
      <c r="O1187" s="78">
        <v>0</v>
      </c>
      <c r="P1187" s="78">
        <v>345760</v>
      </c>
      <c r="Q1187" s="78">
        <v>345760</v>
      </c>
      <c r="R1187" s="78">
        <v>0</v>
      </c>
      <c r="S1187" s="187">
        <v>627565</v>
      </c>
      <c r="T1187" s="187">
        <v>627565</v>
      </c>
      <c r="U1187" s="78">
        <v>231619</v>
      </c>
      <c r="V1187" s="78">
        <v>135703</v>
      </c>
      <c r="W1187" s="78">
        <v>107000</v>
      </c>
      <c r="X1187" s="78">
        <v>124619</v>
      </c>
      <c r="Y1187" s="78">
        <v>152894</v>
      </c>
      <c r="Z1187" s="78">
        <v>28275</v>
      </c>
      <c r="AA1187" s="78">
        <v>0</v>
      </c>
      <c r="AB1187" s="187">
        <v>37362</v>
      </c>
      <c r="AC1187" s="187">
        <v>37362</v>
      </c>
      <c r="AD1187" s="187">
        <v>0</v>
      </c>
      <c r="AE1187" s="78">
        <v>2001300</v>
      </c>
      <c r="AF1187" s="78">
        <v>15189</v>
      </c>
      <c r="AG1187" s="104">
        <v>0</v>
      </c>
      <c r="AH1187" s="104">
        <v>0</v>
      </c>
      <c r="AI1187" s="104">
        <v>0</v>
      </c>
      <c r="AJ1187" s="104">
        <v>15189</v>
      </c>
      <c r="AK1187" s="104">
        <v>0</v>
      </c>
      <c r="AL1187" s="104">
        <v>0</v>
      </c>
      <c r="AM1187" s="104">
        <f t="shared" si="18"/>
        <v>15189</v>
      </c>
      <c r="AN1187" s="104">
        <v>0</v>
      </c>
      <c r="AO1187" s="104">
        <v>0</v>
      </c>
      <c r="AP1187" s="104">
        <v>169641</v>
      </c>
      <c r="AQ1187" s="104">
        <v>169641</v>
      </c>
      <c r="AR1187" s="104">
        <v>0</v>
      </c>
      <c r="AS1187" s="189">
        <v>4157871</v>
      </c>
      <c r="AT1187" s="189">
        <v>1652953</v>
      </c>
      <c r="AU1187" s="189">
        <v>1652953</v>
      </c>
    </row>
    <row r="1188" spans="1:47" x14ac:dyDescent="0.2">
      <c r="A1188" s="96" t="s">
        <v>2871</v>
      </c>
      <c r="B1188" t="s">
        <v>2866</v>
      </c>
      <c r="C1188" t="s">
        <v>2872</v>
      </c>
      <c r="D1188" s="77">
        <v>28202</v>
      </c>
      <c r="E1188" s="77">
        <v>0</v>
      </c>
      <c r="F1188" s="77">
        <v>0</v>
      </c>
      <c r="G1188" s="77">
        <v>812131</v>
      </c>
      <c r="H1188" s="77">
        <v>105000</v>
      </c>
      <c r="I1188" s="77">
        <v>707131</v>
      </c>
      <c r="J1188" s="77">
        <v>591659</v>
      </c>
      <c r="K1188" s="188">
        <v>115472</v>
      </c>
      <c r="L1188" s="77">
        <v>2485525</v>
      </c>
      <c r="M1188" s="77">
        <v>1855170</v>
      </c>
      <c r="N1188" s="77">
        <v>2485525</v>
      </c>
      <c r="O1188" s="77">
        <v>0</v>
      </c>
      <c r="P1188" s="77">
        <v>429630</v>
      </c>
      <c r="Q1188" s="77">
        <v>429630</v>
      </c>
      <c r="R1188" s="77">
        <v>0</v>
      </c>
      <c r="S1188" s="188">
        <v>837375</v>
      </c>
      <c r="T1188" s="188">
        <v>837375</v>
      </c>
      <c r="U1188" s="77">
        <v>237985</v>
      </c>
      <c r="V1188" s="77">
        <v>153268</v>
      </c>
      <c r="W1188" s="77">
        <v>60184</v>
      </c>
      <c r="X1188" s="77">
        <v>177801</v>
      </c>
      <c r="Y1188" s="77">
        <v>211650</v>
      </c>
      <c r="Z1188" s="77">
        <v>35380</v>
      </c>
      <c r="AA1188" s="77">
        <v>0</v>
      </c>
      <c r="AB1188" s="77">
        <v>0</v>
      </c>
      <c r="AC1188" s="188">
        <v>62457</v>
      </c>
      <c r="AD1188" s="188">
        <v>0</v>
      </c>
      <c r="AE1188" s="77">
        <v>2285730</v>
      </c>
      <c r="AF1188" s="77">
        <v>14869</v>
      </c>
      <c r="AG1188" s="27">
        <v>0</v>
      </c>
      <c r="AH1188" s="27">
        <v>0</v>
      </c>
      <c r="AI1188" s="27">
        <v>0</v>
      </c>
      <c r="AJ1188" s="27">
        <v>14869</v>
      </c>
      <c r="AK1188" s="27">
        <v>0</v>
      </c>
      <c r="AL1188" s="27">
        <v>0</v>
      </c>
      <c r="AM1188" s="27">
        <f t="shared" si="18"/>
        <v>14869</v>
      </c>
      <c r="AN1188" s="27">
        <v>0</v>
      </c>
      <c r="AO1188" s="27">
        <v>0</v>
      </c>
      <c r="AP1188" s="27">
        <v>137326</v>
      </c>
      <c r="AQ1188" s="27">
        <v>0</v>
      </c>
      <c r="AR1188" s="190">
        <v>137326</v>
      </c>
      <c r="AS1188" s="190">
        <v>3367079</v>
      </c>
      <c r="AT1188" s="190">
        <v>1363377</v>
      </c>
      <c r="AU1188" s="190">
        <v>1363377</v>
      </c>
    </row>
    <row r="1189" spans="1:47" x14ac:dyDescent="0.2">
      <c r="A1189" s="96" t="s">
        <v>2873</v>
      </c>
      <c r="B1189" t="s">
        <v>2866</v>
      </c>
      <c r="C1189" t="s">
        <v>2874</v>
      </c>
      <c r="D1189" s="78">
        <v>28203</v>
      </c>
      <c r="E1189" s="78">
        <v>0</v>
      </c>
      <c r="F1189" s="82">
        <v>0</v>
      </c>
      <c r="G1189" s="78">
        <v>624694</v>
      </c>
      <c r="H1189" s="78">
        <v>0</v>
      </c>
      <c r="I1189" s="78">
        <v>624694</v>
      </c>
      <c r="J1189" s="78">
        <v>618200</v>
      </c>
      <c r="K1189" s="187">
        <v>6494</v>
      </c>
      <c r="L1189" s="78">
        <v>1299345</v>
      </c>
      <c r="M1189" s="78">
        <v>884280</v>
      </c>
      <c r="N1189" s="78">
        <v>1200000</v>
      </c>
      <c r="O1189" s="78">
        <v>99345</v>
      </c>
      <c r="P1189" s="78">
        <v>311715</v>
      </c>
      <c r="Q1189" s="78">
        <v>212370</v>
      </c>
      <c r="R1189" s="78">
        <v>0</v>
      </c>
      <c r="S1189" s="187">
        <v>436765</v>
      </c>
      <c r="T1189" s="187">
        <v>436765</v>
      </c>
      <c r="U1189" s="78">
        <v>128556</v>
      </c>
      <c r="V1189" s="78">
        <v>72795</v>
      </c>
      <c r="W1189" s="78">
        <v>76300</v>
      </c>
      <c r="X1189" s="78">
        <v>52256</v>
      </c>
      <c r="Y1189" s="78">
        <v>69594</v>
      </c>
      <c r="Z1189" s="78">
        <v>17338</v>
      </c>
      <c r="AA1189" s="78">
        <v>0</v>
      </c>
      <c r="AB1189" s="187">
        <v>1546</v>
      </c>
      <c r="AC1189" s="187">
        <v>25155</v>
      </c>
      <c r="AD1189" s="187">
        <v>0</v>
      </c>
      <c r="AE1189" s="78">
        <v>1096650</v>
      </c>
      <c r="AF1189" s="78">
        <v>9749</v>
      </c>
      <c r="AG1189" s="104">
        <v>0</v>
      </c>
      <c r="AH1189" s="104">
        <v>0</v>
      </c>
      <c r="AI1189" s="104">
        <v>0</v>
      </c>
      <c r="AJ1189" s="104">
        <v>9749</v>
      </c>
      <c r="AK1189" s="104">
        <v>0</v>
      </c>
      <c r="AL1189" s="104">
        <v>0</v>
      </c>
      <c r="AM1189" s="104">
        <f t="shared" si="18"/>
        <v>9749</v>
      </c>
      <c r="AN1189" s="104">
        <v>0</v>
      </c>
      <c r="AO1189" s="104">
        <v>0</v>
      </c>
      <c r="AP1189" s="104">
        <v>105889</v>
      </c>
      <c r="AQ1189" s="104">
        <v>0</v>
      </c>
      <c r="AR1189" s="189">
        <v>105889</v>
      </c>
      <c r="AS1189" s="189">
        <v>2631623</v>
      </c>
      <c r="AT1189" s="189">
        <v>1083403</v>
      </c>
      <c r="AU1189" s="189">
        <v>620000</v>
      </c>
    </row>
    <row r="1190" spans="1:47" x14ac:dyDescent="0.2">
      <c r="A1190" s="96" t="s">
        <v>2875</v>
      </c>
      <c r="B1190" t="s">
        <v>2866</v>
      </c>
      <c r="C1190" t="s">
        <v>2876</v>
      </c>
      <c r="D1190" s="77">
        <v>28204</v>
      </c>
      <c r="E1190" s="77">
        <v>0</v>
      </c>
      <c r="F1190" s="77">
        <v>0</v>
      </c>
      <c r="G1190" s="77">
        <v>775287</v>
      </c>
      <c r="H1190" s="77">
        <v>118076</v>
      </c>
      <c r="I1190" s="77">
        <v>657211</v>
      </c>
      <c r="J1190" s="77">
        <v>657211</v>
      </c>
      <c r="K1190" s="77">
        <v>0</v>
      </c>
      <c r="L1190" s="77">
        <v>1876970</v>
      </c>
      <c r="M1190" s="77">
        <v>1207990</v>
      </c>
      <c r="N1190" s="77">
        <v>1720000</v>
      </c>
      <c r="O1190" s="77">
        <v>156970</v>
      </c>
      <c r="P1190" s="77">
        <v>321560</v>
      </c>
      <c r="Q1190" s="77">
        <v>373570</v>
      </c>
      <c r="R1190" s="77">
        <v>0</v>
      </c>
      <c r="S1190" s="188">
        <v>974140</v>
      </c>
      <c r="T1190" s="188">
        <v>765160</v>
      </c>
      <c r="U1190" s="77">
        <v>189939</v>
      </c>
      <c r="V1190" s="77">
        <v>99978</v>
      </c>
      <c r="W1190" s="77">
        <v>111794</v>
      </c>
      <c r="X1190" s="77">
        <v>78145</v>
      </c>
      <c r="Y1190" s="77">
        <v>106459</v>
      </c>
      <c r="Z1190" s="77">
        <v>30875</v>
      </c>
      <c r="AA1190" s="77">
        <v>0</v>
      </c>
      <c r="AB1190" s="188">
        <v>14322</v>
      </c>
      <c r="AC1190" s="188">
        <v>59787</v>
      </c>
      <c r="AD1190" s="188">
        <v>0</v>
      </c>
      <c r="AE1190" s="77">
        <v>1581560</v>
      </c>
      <c r="AF1190" s="77">
        <v>13770</v>
      </c>
      <c r="AG1190" s="27">
        <v>0</v>
      </c>
      <c r="AH1190" s="27">
        <v>0</v>
      </c>
      <c r="AI1190" s="27">
        <v>0</v>
      </c>
      <c r="AJ1190" s="27">
        <v>13770</v>
      </c>
      <c r="AK1190" s="27">
        <v>0</v>
      </c>
      <c r="AL1190" s="27">
        <v>0</v>
      </c>
      <c r="AM1190" s="27">
        <f t="shared" si="18"/>
        <v>13770</v>
      </c>
      <c r="AN1190" s="27">
        <v>0</v>
      </c>
      <c r="AO1190" s="27">
        <v>0</v>
      </c>
      <c r="AP1190" s="27">
        <v>131896</v>
      </c>
      <c r="AQ1190" s="27">
        <v>0</v>
      </c>
      <c r="AR1190" s="190">
        <v>131896</v>
      </c>
      <c r="AS1190" s="190">
        <v>3323649</v>
      </c>
      <c r="AT1190" s="190">
        <v>1467843</v>
      </c>
      <c r="AU1190" s="190">
        <v>1331081</v>
      </c>
    </row>
    <row r="1191" spans="1:47" x14ac:dyDescent="0.2">
      <c r="A1191" s="96" t="s">
        <v>2877</v>
      </c>
      <c r="B1191" t="s">
        <v>2866</v>
      </c>
      <c r="C1191" t="s">
        <v>2878</v>
      </c>
      <c r="D1191" s="78">
        <v>28205</v>
      </c>
      <c r="E1191" s="78">
        <v>0</v>
      </c>
      <c r="F1191" s="82">
        <v>0</v>
      </c>
      <c r="G1191" s="78">
        <v>138831</v>
      </c>
      <c r="H1191" s="78">
        <v>0</v>
      </c>
      <c r="I1191" s="78">
        <v>138831</v>
      </c>
      <c r="J1191" s="78">
        <v>138831</v>
      </c>
      <c r="K1191" s="78">
        <v>0</v>
      </c>
      <c r="L1191" s="78">
        <v>193220</v>
      </c>
      <c r="M1191" s="78">
        <v>138880</v>
      </c>
      <c r="N1191" s="78">
        <v>193220</v>
      </c>
      <c r="O1191" s="78">
        <v>0</v>
      </c>
      <c r="P1191" s="78">
        <v>39960</v>
      </c>
      <c r="Q1191" s="78">
        <v>39960</v>
      </c>
      <c r="R1191" s="78">
        <v>0</v>
      </c>
      <c r="S1191" s="187">
        <v>80780</v>
      </c>
      <c r="T1191" s="187">
        <v>80780</v>
      </c>
      <c r="U1191" s="78">
        <v>18821</v>
      </c>
      <c r="V1191" s="78">
        <v>11555</v>
      </c>
      <c r="W1191" s="78">
        <v>3260</v>
      </c>
      <c r="X1191" s="78">
        <v>15561</v>
      </c>
      <c r="Y1191" s="78">
        <v>3462</v>
      </c>
      <c r="Z1191" s="78">
        <v>3260</v>
      </c>
      <c r="AA1191" s="78">
        <v>0</v>
      </c>
      <c r="AB1191" s="78">
        <v>273</v>
      </c>
      <c r="AC1191" s="187">
        <v>6619</v>
      </c>
      <c r="AD1191" s="187">
        <v>0</v>
      </c>
      <c r="AE1191" s="78">
        <v>179200</v>
      </c>
      <c r="AF1191" s="78">
        <v>2469</v>
      </c>
      <c r="AG1191" s="104">
        <v>0</v>
      </c>
      <c r="AH1191" s="104">
        <v>0</v>
      </c>
      <c r="AI1191" s="104">
        <v>0</v>
      </c>
      <c r="AJ1191" s="104">
        <v>2469</v>
      </c>
      <c r="AK1191" s="104">
        <v>0</v>
      </c>
      <c r="AL1191" s="104">
        <v>0</v>
      </c>
      <c r="AM1191" s="104">
        <f t="shared" si="18"/>
        <v>2469</v>
      </c>
      <c r="AN1191" s="104">
        <v>0</v>
      </c>
      <c r="AO1191" s="104">
        <v>0</v>
      </c>
      <c r="AP1191" s="104">
        <v>23424</v>
      </c>
      <c r="AQ1191" s="104">
        <v>0</v>
      </c>
      <c r="AR1191" s="189">
        <v>23424</v>
      </c>
      <c r="AS1191" s="189">
        <v>535112</v>
      </c>
      <c r="AT1191" s="189">
        <v>148778</v>
      </c>
      <c r="AU1191" s="189">
        <v>0</v>
      </c>
    </row>
    <row r="1192" spans="1:47" x14ac:dyDescent="0.2">
      <c r="A1192" s="96" t="s">
        <v>2879</v>
      </c>
      <c r="B1192" t="s">
        <v>2866</v>
      </c>
      <c r="C1192" t="s">
        <v>2880</v>
      </c>
      <c r="D1192" s="77">
        <v>28206</v>
      </c>
      <c r="E1192" s="77">
        <v>0</v>
      </c>
      <c r="F1192" s="77">
        <v>0</v>
      </c>
      <c r="G1192" s="77">
        <v>134451</v>
      </c>
      <c r="H1192" s="77">
        <v>99451</v>
      </c>
      <c r="I1192" s="77">
        <v>35000</v>
      </c>
      <c r="J1192" s="77">
        <v>35000</v>
      </c>
      <c r="K1192" s="77">
        <v>0</v>
      </c>
      <c r="L1192" s="77">
        <v>402980</v>
      </c>
      <c r="M1192" s="77">
        <v>270970</v>
      </c>
      <c r="N1192" s="77">
        <v>356000</v>
      </c>
      <c r="O1192" s="77">
        <v>46980</v>
      </c>
      <c r="P1192" s="77">
        <v>103150</v>
      </c>
      <c r="Q1192" s="77">
        <v>56170</v>
      </c>
      <c r="R1192" s="77">
        <v>0</v>
      </c>
      <c r="S1192" s="188">
        <v>112130</v>
      </c>
      <c r="T1192" s="188">
        <v>112130</v>
      </c>
      <c r="U1192" s="77">
        <v>40344</v>
      </c>
      <c r="V1192" s="77">
        <v>22548</v>
      </c>
      <c r="W1192" s="77">
        <v>7955</v>
      </c>
      <c r="X1192" s="77">
        <v>32389</v>
      </c>
      <c r="Y1192" s="77">
        <v>37019</v>
      </c>
      <c r="Z1192" s="77">
        <v>4630</v>
      </c>
      <c r="AA1192" s="77">
        <v>0</v>
      </c>
      <c r="AB1192" s="188">
        <v>5111</v>
      </c>
      <c r="AC1192" s="188">
        <v>7650</v>
      </c>
      <c r="AD1192" s="188">
        <v>0</v>
      </c>
      <c r="AE1192" s="77">
        <v>334940</v>
      </c>
      <c r="AF1192" s="77">
        <v>4149</v>
      </c>
      <c r="AG1192" s="27">
        <v>0</v>
      </c>
      <c r="AH1192" s="27">
        <v>0</v>
      </c>
      <c r="AI1192" s="27">
        <v>0</v>
      </c>
      <c r="AJ1192" s="27">
        <v>4149</v>
      </c>
      <c r="AK1192" s="27">
        <v>0</v>
      </c>
      <c r="AL1192" s="27">
        <v>0</v>
      </c>
      <c r="AM1192" s="27">
        <f t="shared" si="18"/>
        <v>4149</v>
      </c>
      <c r="AN1192" s="27">
        <v>0</v>
      </c>
      <c r="AO1192" s="27">
        <v>0</v>
      </c>
      <c r="AP1192" s="27">
        <v>22853</v>
      </c>
      <c r="AQ1192" s="27">
        <v>0</v>
      </c>
      <c r="AR1192" s="190">
        <v>22853</v>
      </c>
      <c r="AS1192" s="190">
        <v>564644</v>
      </c>
      <c r="AT1192" s="190">
        <v>252761</v>
      </c>
      <c r="AU1192" s="190">
        <v>170300</v>
      </c>
    </row>
    <row r="1193" spans="1:47" x14ac:dyDescent="0.2">
      <c r="A1193" s="96" t="s">
        <v>2881</v>
      </c>
      <c r="B1193" t="s">
        <v>2866</v>
      </c>
      <c r="C1193" t="s">
        <v>2882</v>
      </c>
      <c r="D1193" s="78">
        <v>28207</v>
      </c>
      <c r="E1193" s="78">
        <v>0</v>
      </c>
      <c r="F1193" s="82">
        <v>0</v>
      </c>
      <c r="G1193" s="78">
        <v>375816</v>
      </c>
      <c r="H1193" s="78">
        <v>0</v>
      </c>
      <c r="I1193" s="78">
        <v>375816</v>
      </c>
      <c r="J1193" s="78">
        <v>375816</v>
      </c>
      <c r="K1193" s="78">
        <v>0</v>
      </c>
      <c r="L1193" s="78">
        <v>871720</v>
      </c>
      <c r="M1193" s="78">
        <v>595540</v>
      </c>
      <c r="N1193" s="78">
        <v>773000</v>
      </c>
      <c r="O1193" s="78">
        <v>98720</v>
      </c>
      <c r="P1193" s="78">
        <v>206430</v>
      </c>
      <c r="Q1193" s="78">
        <v>107710</v>
      </c>
      <c r="R1193" s="78">
        <v>0</v>
      </c>
      <c r="S1193" s="187">
        <v>227940</v>
      </c>
      <c r="T1193" s="187">
        <v>227940</v>
      </c>
      <c r="U1193" s="78">
        <v>86299</v>
      </c>
      <c r="V1193" s="78">
        <v>49105</v>
      </c>
      <c r="W1193" s="78">
        <v>55107</v>
      </c>
      <c r="X1193" s="78">
        <v>31192</v>
      </c>
      <c r="Y1193" s="78">
        <v>39985</v>
      </c>
      <c r="Z1193" s="78">
        <v>8793</v>
      </c>
      <c r="AA1193" s="78">
        <v>0</v>
      </c>
      <c r="AB1193" s="187">
        <v>9171</v>
      </c>
      <c r="AC1193" s="187">
        <v>9171</v>
      </c>
      <c r="AD1193" s="187">
        <v>0</v>
      </c>
      <c r="AE1193" s="78">
        <v>746410</v>
      </c>
      <c r="AF1193" s="78">
        <v>7189</v>
      </c>
      <c r="AG1193" s="104">
        <v>0</v>
      </c>
      <c r="AH1193" s="104">
        <v>0</v>
      </c>
      <c r="AI1193" s="104">
        <v>0</v>
      </c>
      <c r="AJ1193" s="104">
        <v>7189</v>
      </c>
      <c r="AK1193" s="104">
        <v>0</v>
      </c>
      <c r="AL1193" s="104">
        <v>0</v>
      </c>
      <c r="AM1193" s="104">
        <f t="shared" si="18"/>
        <v>7189</v>
      </c>
      <c r="AN1193" s="104">
        <v>0</v>
      </c>
      <c r="AO1193" s="104">
        <v>0</v>
      </c>
      <c r="AP1193" s="104">
        <v>63611</v>
      </c>
      <c r="AQ1193" s="104">
        <v>0</v>
      </c>
      <c r="AR1193" s="189">
        <v>63611</v>
      </c>
      <c r="AS1193" s="189">
        <v>1577701</v>
      </c>
      <c r="AT1193" s="189">
        <v>652474</v>
      </c>
      <c r="AU1193" s="189">
        <v>652474</v>
      </c>
    </row>
    <row r="1194" spans="1:47" x14ac:dyDescent="0.2">
      <c r="A1194" s="96" t="s">
        <v>2883</v>
      </c>
      <c r="B1194" t="s">
        <v>2866</v>
      </c>
      <c r="C1194" t="s">
        <v>2884</v>
      </c>
      <c r="D1194" s="77">
        <v>28208</v>
      </c>
      <c r="E1194" s="77">
        <v>3444</v>
      </c>
      <c r="F1194" s="77">
        <v>0</v>
      </c>
      <c r="G1194" s="77">
        <v>76733</v>
      </c>
      <c r="H1194" s="77">
        <v>76733</v>
      </c>
      <c r="I1194" s="77">
        <v>0</v>
      </c>
      <c r="J1194" s="77">
        <v>0</v>
      </c>
      <c r="K1194" s="77">
        <v>0</v>
      </c>
      <c r="L1194" s="77">
        <v>127170</v>
      </c>
      <c r="M1194" s="77">
        <v>90900</v>
      </c>
      <c r="N1194" s="77">
        <v>119000</v>
      </c>
      <c r="O1194" s="77">
        <v>8170</v>
      </c>
      <c r="P1194" s="77">
        <v>28240</v>
      </c>
      <c r="Q1194" s="77">
        <v>20070</v>
      </c>
      <c r="R1194" s="77">
        <v>0</v>
      </c>
      <c r="S1194" s="188">
        <v>36610</v>
      </c>
      <c r="T1194" s="188">
        <v>36610</v>
      </c>
      <c r="U1194" s="77">
        <v>12348</v>
      </c>
      <c r="V1194" s="77">
        <v>7518</v>
      </c>
      <c r="W1194" s="77">
        <v>8524</v>
      </c>
      <c r="X1194" s="77">
        <v>3824</v>
      </c>
      <c r="Y1194" s="77">
        <v>5474</v>
      </c>
      <c r="Z1194" s="77">
        <v>1650</v>
      </c>
      <c r="AA1194" s="77">
        <v>0</v>
      </c>
      <c r="AB1194" s="188">
        <v>1901</v>
      </c>
      <c r="AC1194" s="188">
        <v>1901</v>
      </c>
      <c r="AD1194" s="188">
        <v>0</v>
      </c>
      <c r="AE1194" s="77">
        <v>112010</v>
      </c>
      <c r="AF1194" s="77">
        <v>1989</v>
      </c>
      <c r="AG1194" s="27">
        <v>0</v>
      </c>
      <c r="AH1194" s="27">
        <v>0</v>
      </c>
      <c r="AI1194" s="27">
        <v>0</v>
      </c>
      <c r="AJ1194" s="27">
        <v>1989</v>
      </c>
      <c r="AK1194" s="27">
        <v>0</v>
      </c>
      <c r="AL1194" s="27">
        <v>0</v>
      </c>
      <c r="AM1194" s="27">
        <f t="shared" si="18"/>
        <v>1989</v>
      </c>
      <c r="AN1194" s="27">
        <v>0</v>
      </c>
      <c r="AO1194" s="27">
        <v>0</v>
      </c>
      <c r="AP1194" s="27">
        <v>12977</v>
      </c>
      <c r="AQ1194" s="27">
        <v>12977</v>
      </c>
      <c r="AR1194" s="27">
        <v>0</v>
      </c>
      <c r="AS1194" s="190">
        <v>301372</v>
      </c>
      <c r="AT1194" s="190">
        <v>102381</v>
      </c>
      <c r="AU1194" s="190">
        <v>102381</v>
      </c>
    </row>
    <row r="1195" spans="1:47" x14ac:dyDescent="0.2">
      <c r="A1195" s="96" t="s">
        <v>2885</v>
      </c>
      <c r="B1195" t="s">
        <v>2866</v>
      </c>
      <c r="C1195" t="s">
        <v>2886</v>
      </c>
      <c r="D1195" s="78">
        <v>28209</v>
      </c>
      <c r="E1195" s="78">
        <v>0</v>
      </c>
      <c r="F1195" s="82">
        <v>0</v>
      </c>
      <c r="G1195" s="78">
        <v>273189</v>
      </c>
      <c r="H1195" s="78">
        <v>273189</v>
      </c>
      <c r="I1195" s="78">
        <v>0</v>
      </c>
      <c r="J1195" s="78">
        <v>0</v>
      </c>
      <c r="K1195" s="78">
        <v>0</v>
      </c>
      <c r="L1195" s="78">
        <v>301355</v>
      </c>
      <c r="M1195" s="78">
        <v>197450</v>
      </c>
      <c r="N1195" s="78">
        <v>275000</v>
      </c>
      <c r="O1195" s="78">
        <v>26355</v>
      </c>
      <c r="P1195" s="78">
        <v>60235</v>
      </c>
      <c r="Q1195" s="78">
        <v>33880</v>
      </c>
      <c r="R1195" s="78">
        <v>0</v>
      </c>
      <c r="S1195" s="187">
        <v>132485</v>
      </c>
      <c r="T1195" s="187">
        <v>132485</v>
      </c>
      <c r="U1195" s="78">
        <v>30149</v>
      </c>
      <c r="V1195" s="78">
        <v>16226</v>
      </c>
      <c r="W1195" s="78">
        <v>16402</v>
      </c>
      <c r="X1195" s="78">
        <v>13747</v>
      </c>
      <c r="Y1195" s="78">
        <v>16707</v>
      </c>
      <c r="Z1195" s="78">
        <v>2960</v>
      </c>
      <c r="AA1195" s="78">
        <v>0</v>
      </c>
      <c r="AB1195" s="187">
        <v>1701</v>
      </c>
      <c r="AC1195" s="187">
        <v>8375</v>
      </c>
      <c r="AD1195" s="187">
        <v>0</v>
      </c>
      <c r="AE1195" s="78">
        <v>236800</v>
      </c>
      <c r="AF1195" s="78">
        <v>3189</v>
      </c>
      <c r="AG1195" s="104">
        <v>0</v>
      </c>
      <c r="AH1195" s="104">
        <v>0</v>
      </c>
      <c r="AI1195" s="104">
        <v>0</v>
      </c>
      <c r="AJ1195" s="104">
        <v>3189</v>
      </c>
      <c r="AK1195" s="104">
        <v>0</v>
      </c>
      <c r="AL1195" s="104">
        <v>0</v>
      </c>
      <c r="AM1195" s="104">
        <f t="shared" si="18"/>
        <v>3189</v>
      </c>
      <c r="AN1195" s="104">
        <v>0</v>
      </c>
      <c r="AO1195" s="104">
        <v>0</v>
      </c>
      <c r="AP1195" s="104">
        <v>46062</v>
      </c>
      <c r="AQ1195" s="104">
        <v>46062</v>
      </c>
      <c r="AR1195" s="104">
        <v>0</v>
      </c>
      <c r="AS1195" s="189">
        <v>1045285</v>
      </c>
      <c r="AT1195" s="189">
        <v>291745</v>
      </c>
      <c r="AU1195" s="189">
        <v>291745</v>
      </c>
    </row>
    <row r="1196" spans="1:47" x14ac:dyDescent="0.2">
      <c r="A1196" s="96" t="s">
        <v>2887</v>
      </c>
      <c r="B1196" t="s">
        <v>2866</v>
      </c>
      <c r="C1196" t="s">
        <v>2888</v>
      </c>
      <c r="D1196" s="77">
        <v>28210</v>
      </c>
      <c r="E1196" s="77">
        <v>0</v>
      </c>
      <c r="F1196" s="77">
        <v>0</v>
      </c>
      <c r="G1196" s="77">
        <v>485260</v>
      </c>
      <c r="H1196" s="77">
        <v>0</v>
      </c>
      <c r="I1196" s="77">
        <v>485260</v>
      </c>
      <c r="J1196" s="77">
        <v>485260</v>
      </c>
      <c r="K1196" s="77">
        <v>0</v>
      </c>
      <c r="L1196" s="77">
        <v>1046610</v>
      </c>
      <c r="M1196" s="77">
        <v>690400</v>
      </c>
      <c r="N1196" s="77">
        <v>980000</v>
      </c>
      <c r="O1196" s="77">
        <v>66610</v>
      </c>
      <c r="P1196" s="77">
        <v>224800</v>
      </c>
      <c r="Q1196" s="77">
        <v>158190</v>
      </c>
      <c r="R1196" s="77">
        <v>0</v>
      </c>
      <c r="S1196" s="188">
        <v>180790</v>
      </c>
      <c r="T1196" s="188">
        <v>180790</v>
      </c>
      <c r="U1196" s="77">
        <v>104740</v>
      </c>
      <c r="V1196" s="77">
        <v>56893</v>
      </c>
      <c r="W1196" s="77">
        <v>21514</v>
      </c>
      <c r="X1196" s="77">
        <v>83226</v>
      </c>
      <c r="Y1196" s="77">
        <v>29080</v>
      </c>
      <c r="Z1196" s="77">
        <v>13073</v>
      </c>
      <c r="AA1196" s="77">
        <v>0</v>
      </c>
      <c r="AB1196" s="77">
        <v>0</v>
      </c>
      <c r="AC1196" s="188">
        <v>8109</v>
      </c>
      <c r="AD1196" s="188">
        <v>0</v>
      </c>
      <c r="AE1196" s="77">
        <v>848590</v>
      </c>
      <c r="AF1196" s="77">
        <v>7829</v>
      </c>
      <c r="AG1196" s="27">
        <v>0</v>
      </c>
      <c r="AH1196" s="27">
        <v>0</v>
      </c>
      <c r="AI1196" s="27">
        <v>0</v>
      </c>
      <c r="AJ1196" s="27">
        <v>7829</v>
      </c>
      <c r="AK1196" s="27">
        <v>0</v>
      </c>
      <c r="AL1196" s="27">
        <v>0</v>
      </c>
      <c r="AM1196" s="27">
        <f t="shared" si="18"/>
        <v>7829</v>
      </c>
      <c r="AN1196" s="27">
        <v>0</v>
      </c>
      <c r="AO1196" s="27">
        <v>0</v>
      </c>
      <c r="AP1196" s="27">
        <v>82383</v>
      </c>
      <c r="AQ1196" s="27">
        <v>0</v>
      </c>
      <c r="AR1196" s="190">
        <v>82383</v>
      </c>
      <c r="AS1196" s="190">
        <v>2068695</v>
      </c>
      <c r="AT1196" s="190">
        <v>869101</v>
      </c>
      <c r="AU1196" s="190">
        <v>869101</v>
      </c>
    </row>
    <row r="1197" spans="1:47" x14ac:dyDescent="0.2">
      <c r="A1197" s="96" t="s">
        <v>2889</v>
      </c>
      <c r="B1197" t="s">
        <v>2866</v>
      </c>
      <c r="C1197" t="s">
        <v>2890</v>
      </c>
      <c r="D1197" s="78">
        <v>28212</v>
      </c>
      <c r="E1197" s="78">
        <v>0</v>
      </c>
      <c r="F1197" s="82">
        <v>0</v>
      </c>
      <c r="G1197" s="78">
        <v>105962</v>
      </c>
      <c r="H1197" s="78">
        <v>4200</v>
      </c>
      <c r="I1197" s="78">
        <v>101762</v>
      </c>
      <c r="J1197" s="78">
        <v>101762</v>
      </c>
      <c r="K1197" s="78">
        <v>0</v>
      </c>
      <c r="L1197" s="78">
        <v>184300</v>
      </c>
      <c r="M1197" s="78">
        <v>123990</v>
      </c>
      <c r="N1197" s="78">
        <v>175000</v>
      </c>
      <c r="O1197" s="78">
        <v>9300</v>
      </c>
      <c r="P1197" s="78">
        <v>35100</v>
      </c>
      <c r="Q1197" s="78">
        <v>25800</v>
      </c>
      <c r="R1197" s="78">
        <v>0</v>
      </c>
      <c r="S1197" s="187">
        <v>55740</v>
      </c>
      <c r="T1197" s="187">
        <v>55740</v>
      </c>
      <c r="U1197" s="78">
        <v>18304</v>
      </c>
      <c r="V1197" s="78">
        <v>10246</v>
      </c>
      <c r="W1197" s="78">
        <v>17700</v>
      </c>
      <c r="X1197" s="78">
        <v>604</v>
      </c>
      <c r="Y1197" s="78">
        <v>2200</v>
      </c>
      <c r="Z1197" s="78">
        <v>2157</v>
      </c>
      <c r="AA1197" s="78">
        <v>0</v>
      </c>
      <c r="AB1197" s="187">
        <v>4206</v>
      </c>
      <c r="AC1197" s="187">
        <v>3645</v>
      </c>
      <c r="AD1197" s="187">
        <v>0</v>
      </c>
      <c r="AE1197" s="78">
        <v>150120</v>
      </c>
      <c r="AF1197" s="78">
        <v>2709</v>
      </c>
      <c r="AG1197" s="104">
        <v>0</v>
      </c>
      <c r="AH1197" s="104">
        <v>0</v>
      </c>
      <c r="AI1197" s="104">
        <v>0</v>
      </c>
      <c r="AJ1197" s="104">
        <v>2709</v>
      </c>
      <c r="AK1197" s="104">
        <v>0</v>
      </c>
      <c r="AL1197" s="104">
        <v>0</v>
      </c>
      <c r="AM1197" s="104">
        <f t="shared" si="18"/>
        <v>2709</v>
      </c>
      <c r="AN1197" s="104">
        <v>0</v>
      </c>
      <c r="AO1197" s="104">
        <v>0</v>
      </c>
      <c r="AP1197" s="104">
        <v>17951</v>
      </c>
      <c r="AQ1197" s="104">
        <v>17951</v>
      </c>
      <c r="AR1197" s="104">
        <v>0</v>
      </c>
      <c r="AS1197" s="189">
        <v>425230</v>
      </c>
      <c r="AT1197" s="189">
        <v>148244</v>
      </c>
      <c r="AU1197" s="189">
        <v>0</v>
      </c>
    </row>
    <row r="1198" spans="1:47" x14ac:dyDescent="0.2">
      <c r="A1198" s="96" t="s">
        <v>2891</v>
      </c>
      <c r="B1198" t="s">
        <v>2866</v>
      </c>
      <c r="C1198" t="s">
        <v>2892</v>
      </c>
      <c r="D1198" s="77">
        <v>28213</v>
      </c>
      <c r="E1198" s="77">
        <v>0</v>
      </c>
      <c r="F1198" s="77">
        <v>0</v>
      </c>
      <c r="G1198" s="77">
        <v>121399</v>
      </c>
      <c r="H1198" s="77">
        <v>15179</v>
      </c>
      <c r="I1198" s="77">
        <v>106220</v>
      </c>
      <c r="J1198" s="77">
        <v>106220</v>
      </c>
      <c r="K1198" s="77">
        <v>0</v>
      </c>
      <c r="L1198" s="77">
        <v>164815</v>
      </c>
      <c r="M1198" s="77">
        <v>112850</v>
      </c>
      <c r="N1198" s="77">
        <v>147000</v>
      </c>
      <c r="O1198" s="77">
        <v>17815</v>
      </c>
      <c r="P1198" s="77">
        <v>39525</v>
      </c>
      <c r="Q1198" s="77">
        <v>21710</v>
      </c>
      <c r="R1198" s="77">
        <v>0</v>
      </c>
      <c r="S1198" s="188">
        <v>59505</v>
      </c>
      <c r="T1198" s="188">
        <v>59505</v>
      </c>
      <c r="U1198" s="77">
        <v>16262</v>
      </c>
      <c r="V1198" s="77">
        <v>9296</v>
      </c>
      <c r="W1198" s="77">
        <v>5896</v>
      </c>
      <c r="X1198" s="77">
        <v>10366</v>
      </c>
      <c r="Y1198" s="77">
        <v>12198</v>
      </c>
      <c r="Z1198" s="77">
        <v>1832</v>
      </c>
      <c r="AA1198" s="77">
        <v>0</v>
      </c>
      <c r="AB1198" s="77">
        <v>0</v>
      </c>
      <c r="AC1198" s="188">
        <v>3663</v>
      </c>
      <c r="AD1198" s="188">
        <v>0</v>
      </c>
      <c r="AE1198" s="77">
        <v>134560</v>
      </c>
      <c r="AF1198" s="77">
        <v>2229</v>
      </c>
      <c r="AG1198" s="27">
        <v>0</v>
      </c>
      <c r="AH1198" s="27">
        <v>0</v>
      </c>
      <c r="AI1198" s="27">
        <v>0</v>
      </c>
      <c r="AJ1198" s="27">
        <v>2229</v>
      </c>
      <c r="AK1198" s="27">
        <v>0</v>
      </c>
      <c r="AL1198" s="27">
        <v>0</v>
      </c>
      <c r="AM1198" s="27">
        <f t="shared" si="18"/>
        <v>2229</v>
      </c>
      <c r="AN1198" s="27">
        <v>0</v>
      </c>
      <c r="AO1198" s="27">
        <v>0</v>
      </c>
      <c r="AP1198" s="27">
        <v>20484</v>
      </c>
      <c r="AQ1198" s="27">
        <v>0</v>
      </c>
      <c r="AR1198" s="190">
        <v>20484</v>
      </c>
      <c r="AS1198" s="190">
        <v>473392</v>
      </c>
      <c r="AT1198" s="190">
        <v>142987</v>
      </c>
      <c r="AU1198" s="190">
        <v>0</v>
      </c>
    </row>
    <row r="1199" spans="1:47" x14ac:dyDescent="0.2">
      <c r="A1199" s="96" t="s">
        <v>2893</v>
      </c>
      <c r="B1199" t="s">
        <v>2866</v>
      </c>
      <c r="C1199" t="s">
        <v>2894</v>
      </c>
      <c r="D1199" s="78">
        <v>28214</v>
      </c>
      <c r="E1199" s="78">
        <v>0</v>
      </c>
      <c r="F1199" s="82">
        <v>0</v>
      </c>
      <c r="G1199" s="78">
        <v>418966</v>
      </c>
      <c r="H1199" s="78">
        <v>0</v>
      </c>
      <c r="I1199" s="78">
        <v>418966</v>
      </c>
      <c r="J1199" s="78">
        <v>418966</v>
      </c>
      <c r="K1199" s="78">
        <v>0</v>
      </c>
      <c r="L1199" s="78">
        <v>978215</v>
      </c>
      <c r="M1199" s="78">
        <v>667490</v>
      </c>
      <c r="N1199" s="78">
        <v>909200</v>
      </c>
      <c r="O1199" s="78">
        <v>69015</v>
      </c>
      <c r="P1199" s="78">
        <v>210925</v>
      </c>
      <c r="Q1199" s="78">
        <v>141910</v>
      </c>
      <c r="R1199" s="78">
        <v>0</v>
      </c>
      <c r="S1199" s="187">
        <v>143385</v>
      </c>
      <c r="T1199" s="187">
        <v>143385</v>
      </c>
      <c r="U1199" s="78">
        <v>97004</v>
      </c>
      <c r="V1199" s="78">
        <v>55241</v>
      </c>
      <c r="W1199" s="78">
        <v>44714</v>
      </c>
      <c r="X1199" s="78">
        <v>52290</v>
      </c>
      <c r="Y1199" s="78">
        <v>63969</v>
      </c>
      <c r="Z1199" s="78">
        <v>11679</v>
      </c>
      <c r="AA1199" s="78">
        <v>0</v>
      </c>
      <c r="AB1199" s="187">
        <v>5693</v>
      </c>
      <c r="AC1199" s="187">
        <v>5693</v>
      </c>
      <c r="AD1199" s="187">
        <v>0</v>
      </c>
      <c r="AE1199" s="78">
        <v>817430</v>
      </c>
      <c r="AF1199" s="78">
        <v>7349</v>
      </c>
      <c r="AG1199" s="104">
        <v>0</v>
      </c>
      <c r="AH1199" s="104">
        <v>0</v>
      </c>
      <c r="AI1199" s="104">
        <v>0</v>
      </c>
      <c r="AJ1199" s="104">
        <v>7349</v>
      </c>
      <c r="AK1199" s="104">
        <v>0</v>
      </c>
      <c r="AL1199" s="104">
        <v>0</v>
      </c>
      <c r="AM1199" s="104">
        <f t="shared" si="18"/>
        <v>7349</v>
      </c>
      <c r="AN1199" s="104">
        <v>0</v>
      </c>
      <c r="AO1199" s="104">
        <v>0</v>
      </c>
      <c r="AP1199" s="104">
        <v>71212</v>
      </c>
      <c r="AQ1199" s="104">
        <v>71212</v>
      </c>
      <c r="AR1199" s="104">
        <v>0</v>
      </c>
      <c r="AS1199" s="189">
        <v>1778624</v>
      </c>
      <c r="AT1199" s="189">
        <v>758023</v>
      </c>
      <c r="AU1199" s="189">
        <v>758023</v>
      </c>
    </row>
    <row r="1200" spans="1:47" x14ac:dyDescent="0.2">
      <c r="A1200" s="96" t="s">
        <v>2895</v>
      </c>
      <c r="B1200" t="s">
        <v>2866</v>
      </c>
      <c r="C1200" t="s">
        <v>2896</v>
      </c>
      <c r="D1200" s="77">
        <v>28215</v>
      </c>
      <c r="E1200" s="77">
        <v>0</v>
      </c>
      <c r="F1200" s="77">
        <v>0</v>
      </c>
      <c r="G1200" s="77">
        <v>182284</v>
      </c>
      <c r="H1200" s="77">
        <v>0</v>
      </c>
      <c r="I1200" s="77">
        <v>182284</v>
      </c>
      <c r="J1200" s="77">
        <v>182284</v>
      </c>
      <c r="K1200" s="77">
        <v>0</v>
      </c>
      <c r="L1200" s="77">
        <v>303290</v>
      </c>
      <c r="M1200" s="77">
        <v>201940</v>
      </c>
      <c r="N1200" s="77">
        <v>303290</v>
      </c>
      <c r="O1200" s="77">
        <v>0</v>
      </c>
      <c r="P1200" s="77">
        <v>41830</v>
      </c>
      <c r="Q1200" s="77">
        <v>41830</v>
      </c>
      <c r="R1200" s="77">
        <v>0</v>
      </c>
      <c r="S1200" s="188">
        <v>112040</v>
      </c>
      <c r="T1200" s="188">
        <v>112040</v>
      </c>
      <c r="U1200" s="77">
        <v>30185</v>
      </c>
      <c r="V1200" s="77">
        <v>16598</v>
      </c>
      <c r="W1200" s="77">
        <v>26000</v>
      </c>
      <c r="X1200" s="77">
        <v>4185</v>
      </c>
      <c r="Y1200" s="77">
        <v>7723</v>
      </c>
      <c r="Z1200" s="77">
        <v>3538</v>
      </c>
      <c r="AA1200" s="77">
        <v>0</v>
      </c>
      <c r="AB1200" s="188">
        <v>7026</v>
      </c>
      <c r="AC1200" s="188">
        <v>7026</v>
      </c>
      <c r="AD1200" s="188">
        <v>0</v>
      </c>
      <c r="AE1200" s="77">
        <v>243770</v>
      </c>
      <c r="AF1200" s="77">
        <v>3189</v>
      </c>
      <c r="AG1200" s="27">
        <v>0</v>
      </c>
      <c r="AH1200" s="27">
        <v>0</v>
      </c>
      <c r="AI1200" s="27">
        <v>0</v>
      </c>
      <c r="AJ1200" s="27">
        <v>3189</v>
      </c>
      <c r="AK1200" s="27">
        <v>0</v>
      </c>
      <c r="AL1200" s="27">
        <v>0</v>
      </c>
      <c r="AM1200" s="27">
        <f t="shared" si="18"/>
        <v>3189</v>
      </c>
      <c r="AN1200" s="27">
        <v>0</v>
      </c>
      <c r="AO1200" s="27">
        <v>0</v>
      </c>
      <c r="AP1200" s="27">
        <v>30863</v>
      </c>
      <c r="AQ1200" s="27">
        <v>30863</v>
      </c>
      <c r="AR1200" s="27">
        <v>0</v>
      </c>
      <c r="AS1200" s="190">
        <v>743072</v>
      </c>
      <c r="AT1200" s="190">
        <v>261597</v>
      </c>
      <c r="AU1200" s="190">
        <v>111529</v>
      </c>
    </row>
    <row r="1201" spans="1:47" x14ac:dyDescent="0.2">
      <c r="A1201" s="96" t="s">
        <v>2897</v>
      </c>
      <c r="B1201" t="s">
        <v>2866</v>
      </c>
      <c r="C1201" t="s">
        <v>2898</v>
      </c>
      <c r="D1201" s="78">
        <v>28216</v>
      </c>
      <c r="E1201" s="78">
        <v>0</v>
      </c>
      <c r="F1201" s="82">
        <v>0</v>
      </c>
      <c r="G1201" s="78">
        <v>171305</v>
      </c>
      <c r="H1201" s="78">
        <v>0</v>
      </c>
      <c r="I1201" s="78">
        <v>171305</v>
      </c>
      <c r="J1201" s="78">
        <v>171305</v>
      </c>
      <c r="K1201" s="78">
        <v>0</v>
      </c>
      <c r="L1201" s="78">
        <v>377310</v>
      </c>
      <c r="M1201" s="78">
        <v>258890</v>
      </c>
      <c r="N1201" s="78">
        <v>290000</v>
      </c>
      <c r="O1201" s="78">
        <v>87310</v>
      </c>
      <c r="P1201" s="78">
        <v>137110</v>
      </c>
      <c r="Q1201" s="78">
        <v>49800</v>
      </c>
      <c r="R1201" s="78">
        <v>0</v>
      </c>
      <c r="S1201" s="187">
        <v>106590</v>
      </c>
      <c r="T1201" s="187">
        <v>106590</v>
      </c>
      <c r="U1201" s="78">
        <v>37155</v>
      </c>
      <c r="V1201" s="78">
        <v>21273</v>
      </c>
      <c r="W1201" s="78">
        <v>9272</v>
      </c>
      <c r="X1201" s="78">
        <v>27883</v>
      </c>
      <c r="Y1201" s="78">
        <v>31973</v>
      </c>
      <c r="Z1201" s="78">
        <v>4090</v>
      </c>
      <c r="AA1201" s="78">
        <v>0</v>
      </c>
      <c r="AB1201" s="187">
        <v>7773</v>
      </c>
      <c r="AC1201" s="187">
        <v>7773</v>
      </c>
      <c r="AD1201" s="187">
        <v>0</v>
      </c>
      <c r="AE1201" s="78">
        <v>312750</v>
      </c>
      <c r="AF1201" s="78">
        <v>3669</v>
      </c>
      <c r="AG1201" s="104">
        <v>0</v>
      </c>
      <c r="AH1201" s="104">
        <v>0</v>
      </c>
      <c r="AI1201" s="104">
        <v>0</v>
      </c>
      <c r="AJ1201" s="104">
        <v>3669</v>
      </c>
      <c r="AK1201" s="104">
        <v>0</v>
      </c>
      <c r="AL1201" s="104">
        <v>0</v>
      </c>
      <c r="AM1201" s="104">
        <f t="shared" si="18"/>
        <v>3669</v>
      </c>
      <c r="AN1201" s="104">
        <v>0</v>
      </c>
      <c r="AO1201" s="104">
        <v>0</v>
      </c>
      <c r="AP1201" s="104">
        <v>29061</v>
      </c>
      <c r="AQ1201" s="104">
        <v>29061</v>
      </c>
      <c r="AR1201" s="104">
        <v>0</v>
      </c>
      <c r="AS1201" s="189">
        <v>715509</v>
      </c>
      <c r="AT1201" s="189">
        <v>277180</v>
      </c>
      <c r="AU1201" s="189">
        <v>0</v>
      </c>
    </row>
    <row r="1202" spans="1:47" x14ac:dyDescent="0.2">
      <c r="A1202" s="96" t="s">
        <v>2899</v>
      </c>
      <c r="B1202" t="s">
        <v>2866</v>
      </c>
      <c r="C1202" t="s">
        <v>2900</v>
      </c>
      <c r="D1202" s="77">
        <v>28217</v>
      </c>
      <c r="E1202" s="77">
        <v>0</v>
      </c>
      <c r="F1202" s="77">
        <v>0</v>
      </c>
      <c r="G1202" s="77">
        <v>332718</v>
      </c>
      <c r="H1202" s="77">
        <v>167053</v>
      </c>
      <c r="I1202" s="77">
        <v>165665</v>
      </c>
      <c r="J1202" s="77">
        <v>165665</v>
      </c>
      <c r="K1202" s="77">
        <v>0</v>
      </c>
      <c r="L1202" s="77">
        <v>642840</v>
      </c>
      <c r="M1202" s="77">
        <v>435520</v>
      </c>
      <c r="N1202" s="77">
        <v>612000</v>
      </c>
      <c r="O1202" s="77">
        <v>30840</v>
      </c>
      <c r="P1202" s="77">
        <v>141120</v>
      </c>
      <c r="Q1202" s="77">
        <v>110280</v>
      </c>
      <c r="R1202" s="77">
        <v>0</v>
      </c>
      <c r="S1202" s="188">
        <v>212150</v>
      </c>
      <c r="T1202" s="188">
        <v>212150</v>
      </c>
      <c r="U1202" s="77">
        <v>63822</v>
      </c>
      <c r="V1202" s="77">
        <v>35985</v>
      </c>
      <c r="W1202" s="77">
        <v>33214</v>
      </c>
      <c r="X1202" s="77">
        <v>30608</v>
      </c>
      <c r="Y1202" s="77">
        <v>39673</v>
      </c>
      <c r="Z1202" s="77">
        <v>9065</v>
      </c>
      <c r="AA1202" s="77">
        <v>0</v>
      </c>
      <c r="AB1202" s="188">
        <v>18712</v>
      </c>
      <c r="AC1202" s="188">
        <v>18712</v>
      </c>
      <c r="AD1202" s="188">
        <v>0</v>
      </c>
      <c r="AE1202" s="77">
        <v>547620</v>
      </c>
      <c r="AF1202" s="77">
        <v>6069</v>
      </c>
      <c r="AG1202" s="27">
        <v>0</v>
      </c>
      <c r="AH1202" s="27">
        <v>0</v>
      </c>
      <c r="AI1202" s="27">
        <v>0</v>
      </c>
      <c r="AJ1202" s="27">
        <v>6069</v>
      </c>
      <c r="AK1202" s="27">
        <v>0</v>
      </c>
      <c r="AL1202" s="27">
        <v>0</v>
      </c>
      <c r="AM1202" s="27">
        <f t="shared" si="18"/>
        <v>6069</v>
      </c>
      <c r="AN1202" s="27">
        <v>0</v>
      </c>
      <c r="AO1202" s="27">
        <v>0</v>
      </c>
      <c r="AP1202" s="27">
        <v>56249</v>
      </c>
      <c r="AQ1202" s="27">
        <v>56249</v>
      </c>
      <c r="AR1202" s="27">
        <v>0</v>
      </c>
      <c r="AS1202" s="190">
        <v>1393121</v>
      </c>
      <c r="AT1202" s="190">
        <v>552151</v>
      </c>
      <c r="AU1202" s="190">
        <v>552151</v>
      </c>
    </row>
    <row r="1203" spans="1:47" x14ac:dyDescent="0.2">
      <c r="A1203" s="96" t="s">
        <v>2901</v>
      </c>
      <c r="B1203" t="s">
        <v>2866</v>
      </c>
      <c r="C1203" t="s">
        <v>2902</v>
      </c>
      <c r="D1203" s="78">
        <v>28218</v>
      </c>
      <c r="E1203" s="78">
        <v>0</v>
      </c>
      <c r="F1203" s="82">
        <v>0</v>
      </c>
      <c r="G1203" s="78">
        <v>112197</v>
      </c>
      <c r="H1203" s="78">
        <v>95197</v>
      </c>
      <c r="I1203" s="78">
        <v>17000</v>
      </c>
      <c r="J1203" s="78">
        <v>17000</v>
      </c>
      <c r="K1203" s="78">
        <v>0</v>
      </c>
      <c r="L1203" s="78">
        <v>173905</v>
      </c>
      <c r="M1203" s="78">
        <v>108830</v>
      </c>
      <c r="N1203" s="78">
        <v>148000</v>
      </c>
      <c r="O1203" s="78">
        <v>25905</v>
      </c>
      <c r="P1203" s="78">
        <v>45125</v>
      </c>
      <c r="Q1203" s="78">
        <v>19220</v>
      </c>
      <c r="R1203" s="78">
        <v>0</v>
      </c>
      <c r="S1203" s="187">
        <v>69625</v>
      </c>
      <c r="T1203" s="187">
        <v>69625</v>
      </c>
      <c r="U1203" s="78">
        <v>17688</v>
      </c>
      <c r="V1203" s="78">
        <v>8943</v>
      </c>
      <c r="W1203" s="78">
        <v>10000</v>
      </c>
      <c r="X1203" s="78">
        <v>7688</v>
      </c>
      <c r="Y1203" s="78">
        <v>9288</v>
      </c>
      <c r="Z1203" s="78">
        <v>1600</v>
      </c>
      <c r="AA1203" s="78">
        <v>0</v>
      </c>
      <c r="AB1203" s="78">
        <v>0</v>
      </c>
      <c r="AC1203" s="187">
        <v>4377</v>
      </c>
      <c r="AD1203" s="187">
        <v>0</v>
      </c>
      <c r="AE1203" s="78">
        <v>129740</v>
      </c>
      <c r="AF1203" s="78">
        <v>2709</v>
      </c>
      <c r="AG1203" s="104">
        <v>0</v>
      </c>
      <c r="AH1203" s="104">
        <v>0</v>
      </c>
      <c r="AI1203" s="104">
        <v>0</v>
      </c>
      <c r="AJ1203" s="104">
        <v>2709</v>
      </c>
      <c r="AK1203" s="104">
        <v>0</v>
      </c>
      <c r="AL1203" s="104">
        <v>0</v>
      </c>
      <c r="AM1203" s="104">
        <f t="shared" si="18"/>
        <v>2709</v>
      </c>
      <c r="AN1203" s="104">
        <v>0</v>
      </c>
      <c r="AO1203" s="104">
        <v>0</v>
      </c>
      <c r="AP1203" s="104">
        <v>18939</v>
      </c>
      <c r="AQ1203" s="104">
        <v>0</v>
      </c>
      <c r="AR1203" s="189">
        <v>18939</v>
      </c>
      <c r="AS1203" s="189">
        <v>450245</v>
      </c>
      <c r="AT1203" s="189">
        <v>160418</v>
      </c>
      <c r="AU1203" s="189">
        <v>160418</v>
      </c>
    </row>
    <row r="1204" spans="1:47" x14ac:dyDescent="0.2">
      <c r="A1204" s="96" t="s">
        <v>2903</v>
      </c>
      <c r="B1204" t="s">
        <v>2866</v>
      </c>
      <c r="C1204" t="s">
        <v>2904</v>
      </c>
      <c r="D1204" s="77">
        <v>28219</v>
      </c>
      <c r="E1204" s="77">
        <v>0</v>
      </c>
      <c r="F1204" s="77">
        <v>0</v>
      </c>
      <c r="G1204" s="77">
        <v>203488</v>
      </c>
      <c r="H1204" s="77">
        <v>0</v>
      </c>
      <c r="I1204" s="77">
        <v>203488</v>
      </c>
      <c r="J1204" s="77">
        <v>203488</v>
      </c>
      <c r="K1204" s="77">
        <v>0</v>
      </c>
      <c r="L1204" s="77">
        <v>369900</v>
      </c>
      <c r="M1204" s="77">
        <v>218110</v>
      </c>
      <c r="N1204" s="77">
        <v>358000</v>
      </c>
      <c r="O1204" s="77">
        <v>11900</v>
      </c>
      <c r="P1204" s="77">
        <v>69220</v>
      </c>
      <c r="Q1204" s="77">
        <v>57320</v>
      </c>
      <c r="R1204" s="77">
        <v>0</v>
      </c>
      <c r="S1204" s="188">
        <v>135240</v>
      </c>
      <c r="T1204" s="188">
        <v>135240</v>
      </c>
      <c r="U1204" s="77">
        <v>38409</v>
      </c>
      <c r="V1204" s="77">
        <v>17976</v>
      </c>
      <c r="W1204" s="77">
        <v>17640</v>
      </c>
      <c r="X1204" s="77">
        <v>20769</v>
      </c>
      <c r="Y1204" s="77">
        <v>24038</v>
      </c>
      <c r="Z1204" s="77">
        <v>4760</v>
      </c>
      <c r="AA1204" s="77">
        <v>0</v>
      </c>
      <c r="AB1204" s="77">
        <v>0</v>
      </c>
      <c r="AC1204" s="188">
        <v>8037</v>
      </c>
      <c r="AD1204" s="188">
        <v>0</v>
      </c>
      <c r="AE1204" s="77">
        <v>275430</v>
      </c>
      <c r="AF1204" s="77">
        <v>3930</v>
      </c>
      <c r="AG1204" s="27">
        <v>0</v>
      </c>
      <c r="AH1204" s="27">
        <v>0</v>
      </c>
      <c r="AI1204" s="27">
        <v>0</v>
      </c>
      <c r="AJ1204" s="27">
        <v>3930</v>
      </c>
      <c r="AK1204" s="27">
        <v>0</v>
      </c>
      <c r="AL1204" s="27">
        <v>0</v>
      </c>
      <c r="AM1204" s="27">
        <f t="shared" si="18"/>
        <v>3930</v>
      </c>
      <c r="AN1204" s="27">
        <v>0</v>
      </c>
      <c r="AO1204" s="27">
        <v>0</v>
      </c>
      <c r="AP1204" s="27">
        <v>34582</v>
      </c>
      <c r="AQ1204" s="27">
        <v>34582</v>
      </c>
      <c r="AR1204" s="27">
        <v>0</v>
      </c>
      <c r="AS1204" s="190">
        <v>866203</v>
      </c>
      <c r="AT1204" s="190">
        <v>364672</v>
      </c>
      <c r="AU1204" s="190">
        <v>364672</v>
      </c>
    </row>
    <row r="1205" spans="1:47" x14ac:dyDescent="0.2">
      <c r="A1205" s="96" t="s">
        <v>2905</v>
      </c>
      <c r="B1205" t="s">
        <v>2866</v>
      </c>
      <c r="C1205" t="s">
        <v>2906</v>
      </c>
      <c r="D1205" s="78">
        <v>28220</v>
      </c>
      <c r="E1205" s="78">
        <v>0</v>
      </c>
      <c r="F1205" s="82">
        <v>0</v>
      </c>
      <c r="G1205" s="78">
        <v>106631</v>
      </c>
      <c r="H1205" s="78">
        <v>106631</v>
      </c>
      <c r="I1205" s="78">
        <v>0</v>
      </c>
      <c r="J1205" s="78">
        <v>0</v>
      </c>
      <c r="K1205" s="78">
        <v>0</v>
      </c>
      <c r="L1205" s="78">
        <v>165615</v>
      </c>
      <c r="M1205" s="78">
        <v>107760</v>
      </c>
      <c r="N1205" s="78">
        <v>137000</v>
      </c>
      <c r="O1205" s="78">
        <v>28615</v>
      </c>
      <c r="P1205" s="78">
        <v>42035</v>
      </c>
      <c r="Q1205" s="78">
        <v>13420</v>
      </c>
      <c r="R1205" s="78">
        <v>0</v>
      </c>
      <c r="S1205" s="187">
        <v>48185</v>
      </c>
      <c r="T1205" s="187">
        <v>48185</v>
      </c>
      <c r="U1205" s="78">
        <v>16679</v>
      </c>
      <c r="V1205" s="78">
        <v>8915</v>
      </c>
      <c r="W1205" s="78">
        <v>10000</v>
      </c>
      <c r="X1205" s="78">
        <v>6679</v>
      </c>
      <c r="Y1205" s="78">
        <v>7762</v>
      </c>
      <c r="Z1205" s="78">
        <v>1083</v>
      </c>
      <c r="AA1205" s="78">
        <v>0</v>
      </c>
      <c r="AB1205" s="187">
        <v>2907</v>
      </c>
      <c r="AC1205" s="187">
        <v>2907</v>
      </c>
      <c r="AD1205" s="187">
        <v>0</v>
      </c>
      <c r="AE1205" s="78">
        <v>121210</v>
      </c>
      <c r="AF1205" s="78">
        <v>2469</v>
      </c>
      <c r="AG1205" s="104">
        <v>0</v>
      </c>
      <c r="AH1205" s="104">
        <v>0</v>
      </c>
      <c r="AI1205" s="104">
        <v>0</v>
      </c>
      <c r="AJ1205" s="104">
        <v>2469</v>
      </c>
      <c r="AK1205" s="104">
        <v>0</v>
      </c>
      <c r="AL1205" s="104">
        <v>0</v>
      </c>
      <c r="AM1205" s="104">
        <f t="shared" si="18"/>
        <v>2469</v>
      </c>
      <c r="AN1205" s="104">
        <v>0</v>
      </c>
      <c r="AO1205" s="104">
        <v>0</v>
      </c>
      <c r="AP1205" s="104">
        <v>18026</v>
      </c>
      <c r="AQ1205" s="104">
        <v>0</v>
      </c>
      <c r="AR1205" s="189">
        <v>18026</v>
      </c>
      <c r="AS1205" s="189">
        <v>427729</v>
      </c>
      <c r="AT1205" s="189">
        <v>143480</v>
      </c>
      <c r="AU1205" s="189">
        <v>0</v>
      </c>
    </row>
    <row r="1206" spans="1:47" x14ac:dyDescent="0.2">
      <c r="A1206" s="96" t="s">
        <v>2907</v>
      </c>
      <c r="B1206" t="s">
        <v>2866</v>
      </c>
      <c r="C1206" t="s">
        <v>2908</v>
      </c>
      <c r="D1206" s="77">
        <v>28221</v>
      </c>
      <c r="E1206" s="77">
        <v>0</v>
      </c>
      <c r="F1206" s="77">
        <v>0</v>
      </c>
      <c r="G1206" s="77">
        <v>138042</v>
      </c>
      <c r="H1206" s="77">
        <v>26000</v>
      </c>
      <c r="I1206" s="77">
        <v>112042</v>
      </c>
      <c r="J1206" s="77">
        <v>112042</v>
      </c>
      <c r="K1206" s="77">
        <v>0</v>
      </c>
      <c r="L1206" s="77">
        <v>158545</v>
      </c>
      <c r="M1206" s="77">
        <v>106000</v>
      </c>
      <c r="N1206" s="77">
        <v>154500</v>
      </c>
      <c r="O1206" s="77">
        <v>4045</v>
      </c>
      <c r="P1206" s="77">
        <v>28155</v>
      </c>
      <c r="Q1206" s="77">
        <v>24110</v>
      </c>
      <c r="R1206" s="77">
        <v>0</v>
      </c>
      <c r="S1206" s="188">
        <v>51845</v>
      </c>
      <c r="T1206" s="188">
        <v>51845</v>
      </c>
      <c r="U1206" s="77">
        <v>15718</v>
      </c>
      <c r="V1206" s="77">
        <v>8683</v>
      </c>
      <c r="W1206" s="77">
        <v>7280</v>
      </c>
      <c r="X1206" s="77">
        <v>8438</v>
      </c>
      <c r="Y1206" s="77">
        <v>10451</v>
      </c>
      <c r="Z1206" s="77">
        <v>2013</v>
      </c>
      <c r="AA1206" s="77">
        <v>0</v>
      </c>
      <c r="AB1206" s="188">
        <v>2832</v>
      </c>
      <c r="AC1206" s="188">
        <v>2832</v>
      </c>
      <c r="AD1206" s="188">
        <v>0</v>
      </c>
      <c r="AE1206" s="77">
        <v>133370</v>
      </c>
      <c r="AF1206" s="77">
        <v>2469</v>
      </c>
      <c r="AG1206" s="27">
        <v>0</v>
      </c>
      <c r="AH1206" s="27">
        <v>0</v>
      </c>
      <c r="AI1206" s="27">
        <v>0</v>
      </c>
      <c r="AJ1206" s="27">
        <v>2469</v>
      </c>
      <c r="AK1206" s="27">
        <v>0</v>
      </c>
      <c r="AL1206" s="27">
        <v>0</v>
      </c>
      <c r="AM1206" s="27">
        <f t="shared" si="18"/>
        <v>2469</v>
      </c>
      <c r="AN1206" s="27">
        <v>0</v>
      </c>
      <c r="AO1206" s="27">
        <v>0</v>
      </c>
      <c r="AP1206" s="27">
        <v>23288</v>
      </c>
      <c r="AQ1206" s="27">
        <v>23288</v>
      </c>
      <c r="AR1206" s="27">
        <v>0</v>
      </c>
      <c r="AS1206" s="190">
        <v>544487</v>
      </c>
      <c r="AT1206" s="190">
        <v>152232</v>
      </c>
      <c r="AU1206" s="190">
        <v>152232</v>
      </c>
    </row>
    <row r="1207" spans="1:47" x14ac:dyDescent="0.2">
      <c r="A1207" s="96" t="s">
        <v>2909</v>
      </c>
      <c r="B1207" t="s">
        <v>2866</v>
      </c>
      <c r="C1207" t="s">
        <v>2910</v>
      </c>
      <c r="D1207" s="78">
        <v>28222</v>
      </c>
      <c r="E1207" s="78">
        <v>0</v>
      </c>
      <c r="F1207" s="82">
        <v>0</v>
      </c>
      <c r="G1207" s="78">
        <v>94652</v>
      </c>
      <c r="H1207" s="78">
        <v>94652</v>
      </c>
      <c r="I1207" s="78">
        <v>0</v>
      </c>
      <c r="J1207" s="78">
        <v>0</v>
      </c>
      <c r="K1207" s="78">
        <v>0</v>
      </c>
      <c r="L1207" s="78">
        <v>88360</v>
      </c>
      <c r="M1207" s="78">
        <v>60280</v>
      </c>
      <c r="N1207" s="78">
        <v>79000</v>
      </c>
      <c r="O1207" s="78">
        <v>9360</v>
      </c>
      <c r="P1207" s="78">
        <v>21400</v>
      </c>
      <c r="Q1207" s="78">
        <v>12040</v>
      </c>
      <c r="R1207" s="78">
        <v>0</v>
      </c>
      <c r="S1207" s="187">
        <v>37260</v>
      </c>
      <c r="T1207" s="187">
        <v>37260</v>
      </c>
      <c r="U1207" s="78">
        <v>8675</v>
      </c>
      <c r="V1207" s="78">
        <v>4940</v>
      </c>
      <c r="W1207" s="78">
        <v>6033</v>
      </c>
      <c r="X1207" s="78">
        <v>2642</v>
      </c>
      <c r="Y1207" s="78">
        <v>3652</v>
      </c>
      <c r="Z1207" s="78">
        <v>1010</v>
      </c>
      <c r="AA1207" s="78">
        <v>0</v>
      </c>
      <c r="AB1207" s="187">
        <v>2409</v>
      </c>
      <c r="AC1207" s="187">
        <v>2409</v>
      </c>
      <c r="AD1207" s="187">
        <v>0</v>
      </c>
      <c r="AE1207" s="78">
        <v>72530</v>
      </c>
      <c r="AF1207" s="78">
        <v>1509</v>
      </c>
      <c r="AG1207" s="104">
        <v>0</v>
      </c>
      <c r="AH1207" s="104">
        <v>0</v>
      </c>
      <c r="AI1207" s="104">
        <v>0</v>
      </c>
      <c r="AJ1207" s="104">
        <v>1509</v>
      </c>
      <c r="AK1207" s="104">
        <v>0</v>
      </c>
      <c r="AL1207" s="104">
        <v>0</v>
      </c>
      <c r="AM1207" s="104">
        <f t="shared" si="18"/>
        <v>1509</v>
      </c>
      <c r="AN1207" s="104">
        <v>0</v>
      </c>
      <c r="AO1207" s="104">
        <v>0</v>
      </c>
      <c r="AP1207" s="104">
        <v>15952</v>
      </c>
      <c r="AQ1207" s="104">
        <v>0</v>
      </c>
      <c r="AR1207" s="189">
        <v>15952</v>
      </c>
      <c r="AS1207" s="189">
        <v>354028</v>
      </c>
      <c r="AT1207" s="189">
        <v>91216</v>
      </c>
      <c r="AU1207" s="189">
        <v>91216</v>
      </c>
    </row>
    <row r="1208" spans="1:47" x14ac:dyDescent="0.2">
      <c r="A1208" s="96" t="s">
        <v>2911</v>
      </c>
      <c r="B1208" t="s">
        <v>2866</v>
      </c>
      <c r="C1208" t="s">
        <v>2912</v>
      </c>
      <c r="D1208" s="77">
        <v>28223</v>
      </c>
      <c r="E1208" s="77">
        <v>0</v>
      </c>
      <c r="F1208" s="77">
        <v>0</v>
      </c>
      <c r="G1208" s="77">
        <v>203896</v>
      </c>
      <c r="H1208" s="77">
        <v>203896</v>
      </c>
      <c r="I1208" s="77">
        <v>0</v>
      </c>
      <c r="J1208" s="77">
        <v>0</v>
      </c>
      <c r="K1208" s="77">
        <v>0</v>
      </c>
      <c r="L1208" s="77">
        <v>231055</v>
      </c>
      <c r="M1208" s="77">
        <v>148490</v>
      </c>
      <c r="N1208" s="77">
        <v>138740</v>
      </c>
      <c r="O1208" s="77">
        <v>92315</v>
      </c>
      <c r="P1208" s="77">
        <v>117785</v>
      </c>
      <c r="Q1208" s="77">
        <v>25470</v>
      </c>
      <c r="R1208" s="77">
        <v>0</v>
      </c>
      <c r="S1208" s="188">
        <v>119345</v>
      </c>
      <c r="T1208" s="188">
        <v>119345</v>
      </c>
      <c r="U1208" s="77">
        <v>23210</v>
      </c>
      <c r="V1208" s="77">
        <v>12146</v>
      </c>
      <c r="W1208" s="77">
        <v>3507</v>
      </c>
      <c r="X1208" s="77">
        <v>19703</v>
      </c>
      <c r="Y1208" s="77">
        <v>21860</v>
      </c>
      <c r="Z1208" s="77">
        <v>2157</v>
      </c>
      <c r="AA1208" s="77">
        <v>0</v>
      </c>
      <c r="AB1208" s="188">
        <v>5008</v>
      </c>
      <c r="AC1208" s="188">
        <v>8196</v>
      </c>
      <c r="AD1208" s="188">
        <v>0</v>
      </c>
      <c r="AE1208" s="77">
        <v>182480</v>
      </c>
      <c r="AF1208" s="77">
        <v>2709</v>
      </c>
      <c r="AG1208" s="27">
        <v>0</v>
      </c>
      <c r="AH1208" s="27">
        <v>0</v>
      </c>
      <c r="AI1208" s="27">
        <v>0</v>
      </c>
      <c r="AJ1208" s="27">
        <v>2709</v>
      </c>
      <c r="AK1208" s="27">
        <v>0</v>
      </c>
      <c r="AL1208" s="27">
        <v>0</v>
      </c>
      <c r="AM1208" s="27">
        <f t="shared" si="18"/>
        <v>2709</v>
      </c>
      <c r="AN1208" s="27">
        <v>0</v>
      </c>
      <c r="AO1208" s="27">
        <v>0</v>
      </c>
      <c r="AP1208" s="27">
        <v>34409</v>
      </c>
      <c r="AQ1208" s="27">
        <v>0</v>
      </c>
      <c r="AR1208" s="190">
        <v>34409</v>
      </c>
      <c r="AS1208" s="190">
        <v>797492</v>
      </c>
      <c r="AT1208" s="190">
        <v>234649</v>
      </c>
      <c r="AU1208" s="190">
        <v>234649</v>
      </c>
    </row>
    <row r="1209" spans="1:47" x14ac:dyDescent="0.2">
      <c r="A1209" s="96" t="s">
        <v>2913</v>
      </c>
      <c r="B1209" t="s">
        <v>2866</v>
      </c>
      <c r="C1209" t="s">
        <v>2914</v>
      </c>
      <c r="D1209" s="78">
        <v>28224</v>
      </c>
      <c r="E1209" s="78">
        <v>0</v>
      </c>
      <c r="F1209" s="82">
        <v>0</v>
      </c>
      <c r="G1209" s="78">
        <v>159798</v>
      </c>
      <c r="H1209" s="78">
        <v>114698</v>
      </c>
      <c r="I1209" s="78">
        <v>45100</v>
      </c>
      <c r="J1209" s="78">
        <v>45100</v>
      </c>
      <c r="K1209" s="78">
        <v>0</v>
      </c>
      <c r="L1209" s="78">
        <v>190720</v>
      </c>
      <c r="M1209" s="78">
        <v>132110</v>
      </c>
      <c r="N1209" s="78">
        <v>189000</v>
      </c>
      <c r="O1209" s="78">
        <v>1720</v>
      </c>
      <c r="P1209" s="78">
        <v>35180</v>
      </c>
      <c r="Q1209" s="78">
        <v>33460</v>
      </c>
      <c r="R1209" s="78">
        <v>0</v>
      </c>
      <c r="S1209" s="187">
        <v>103210</v>
      </c>
      <c r="T1209" s="187">
        <v>103210</v>
      </c>
      <c r="U1209" s="78">
        <v>18686</v>
      </c>
      <c r="V1209" s="78">
        <v>10841</v>
      </c>
      <c r="W1209" s="78">
        <v>10000</v>
      </c>
      <c r="X1209" s="78">
        <v>8686</v>
      </c>
      <c r="Y1209" s="78">
        <v>11506</v>
      </c>
      <c r="Z1209" s="78">
        <v>2820</v>
      </c>
      <c r="AA1209" s="78">
        <v>0</v>
      </c>
      <c r="AB1209" s="78">
        <v>0</v>
      </c>
      <c r="AC1209" s="187">
        <v>6357</v>
      </c>
      <c r="AD1209" s="187">
        <v>0</v>
      </c>
      <c r="AE1209" s="78">
        <v>165570</v>
      </c>
      <c r="AF1209" s="78">
        <v>2469</v>
      </c>
      <c r="AG1209" s="104">
        <v>0</v>
      </c>
      <c r="AH1209" s="104">
        <v>0</v>
      </c>
      <c r="AI1209" s="104">
        <v>0</v>
      </c>
      <c r="AJ1209" s="104">
        <v>2469</v>
      </c>
      <c r="AK1209" s="104">
        <v>2469</v>
      </c>
      <c r="AL1209" s="104">
        <v>2469</v>
      </c>
      <c r="AM1209" s="104">
        <f t="shared" si="18"/>
        <v>0</v>
      </c>
      <c r="AN1209" s="104">
        <v>0</v>
      </c>
      <c r="AO1209" s="104">
        <v>0</v>
      </c>
      <c r="AP1209" s="104">
        <v>26917</v>
      </c>
      <c r="AQ1209" s="104">
        <v>26917</v>
      </c>
      <c r="AR1209" s="104">
        <v>0</v>
      </c>
      <c r="AS1209" s="189">
        <v>628569</v>
      </c>
      <c r="AT1209" s="189">
        <v>167148</v>
      </c>
      <c r="AU1209" s="189">
        <v>167148</v>
      </c>
    </row>
    <row r="1210" spans="1:47" x14ac:dyDescent="0.2">
      <c r="A1210" s="96" t="s">
        <v>2915</v>
      </c>
      <c r="B1210" t="s">
        <v>2866</v>
      </c>
      <c r="C1210" t="s">
        <v>2916</v>
      </c>
      <c r="D1210" s="77">
        <v>28225</v>
      </c>
      <c r="E1210" s="77">
        <v>0</v>
      </c>
      <c r="F1210" s="77">
        <v>0</v>
      </c>
      <c r="G1210" s="77">
        <v>101834</v>
      </c>
      <c r="H1210" s="77">
        <v>29100</v>
      </c>
      <c r="I1210" s="77">
        <v>72734</v>
      </c>
      <c r="J1210" s="77">
        <v>72734</v>
      </c>
      <c r="K1210" s="77">
        <v>0</v>
      </c>
      <c r="L1210" s="77">
        <v>110445</v>
      </c>
      <c r="M1210" s="77">
        <v>72250</v>
      </c>
      <c r="N1210" s="77">
        <v>94200</v>
      </c>
      <c r="O1210" s="77">
        <v>16245</v>
      </c>
      <c r="P1210" s="77">
        <v>29735</v>
      </c>
      <c r="Q1210" s="77">
        <v>13490</v>
      </c>
      <c r="R1210" s="77">
        <v>0</v>
      </c>
      <c r="S1210" s="188">
        <v>45775</v>
      </c>
      <c r="T1210" s="188">
        <v>45775</v>
      </c>
      <c r="U1210" s="77">
        <v>11040</v>
      </c>
      <c r="V1210" s="77">
        <v>5931</v>
      </c>
      <c r="W1210" s="77">
        <v>7700</v>
      </c>
      <c r="X1210" s="77">
        <v>3340</v>
      </c>
      <c r="Y1210" s="77">
        <v>4469</v>
      </c>
      <c r="Z1210" s="77">
        <v>1129</v>
      </c>
      <c r="AA1210" s="77">
        <v>0</v>
      </c>
      <c r="AB1210" s="188">
        <v>2859</v>
      </c>
      <c r="AC1210" s="188">
        <v>2859</v>
      </c>
      <c r="AD1210" s="188">
        <v>0</v>
      </c>
      <c r="AE1210" s="77">
        <v>87340</v>
      </c>
      <c r="AF1210" s="77">
        <v>1749</v>
      </c>
      <c r="AG1210" s="27">
        <v>0</v>
      </c>
      <c r="AH1210" s="27">
        <v>0</v>
      </c>
      <c r="AI1210" s="27">
        <v>0</v>
      </c>
      <c r="AJ1210" s="27">
        <v>1749</v>
      </c>
      <c r="AK1210" s="27">
        <v>0</v>
      </c>
      <c r="AL1210" s="27">
        <v>0</v>
      </c>
      <c r="AM1210" s="27">
        <f t="shared" si="18"/>
        <v>1749</v>
      </c>
      <c r="AN1210" s="27">
        <v>0</v>
      </c>
      <c r="AO1210" s="27">
        <v>0</v>
      </c>
      <c r="AP1210" s="27">
        <v>17204</v>
      </c>
      <c r="AQ1210" s="27">
        <v>17204</v>
      </c>
      <c r="AR1210" s="27">
        <v>0</v>
      </c>
      <c r="AS1210" s="190">
        <v>387006</v>
      </c>
      <c r="AT1210" s="190">
        <v>106151</v>
      </c>
      <c r="AU1210" s="190">
        <v>106151</v>
      </c>
    </row>
    <row r="1211" spans="1:47" x14ac:dyDescent="0.2">
      <c r="A1211" s="96" t="s">
        <v>2917</v>
      </c>
      <c r="B1211" t="s">
        <v>2866</v>
      </c>
      <c r="C1211" t="s">
        <v>2918</v>
      </c>
      <c r="D1211" s="78">
        <v>28226</v>
      </c>
      <c r="E1211" s="78">
        <v>0</v>
      </c>
      <c r="F1211" s="82">
        <v>0</v>
      </c>
      <c r="G1211" s="78">
        <v>152706</v>
      </c>
      <c r="H1211" s="78">
        <v>15300</v>
      </c>
      <c r="I1211" s="78">
        <v>137406</v>
      </c>
      <c r="J1211" s="78">
        <v>137406</v>
      </c>
      <c r="K1211" s="78">
        <v>0</v>
      </c>
      <c r="L1211" s="78">
        <v>202990</v>
      </c>
      <c r="M1211" s="78">
        <v>148860</v>
      </c>
      <c r="N1211" s="78">
        <v>202990</v>
      </c>
      <c r="O1211" s="78">
        <v>0</v>
      </c>
      <c r="P1211" s="78">
        <v>24630</v>
      </c>
      <c r="Q1211" s="78">
        <v>24630</v>
      </c>
      <c r="R1211" s="78">
        <v>0</v>
      </c>
      <c r="S1211" s="187">
        <v>57560</v>
      </c>
      <c r="T1211" s="187">
        <v>57560</v>
      </c>
      <c r="U1211" s="78">
        <v>19500</v>
      </c>
      <c r="V1211" s="78">
        <v>12285</v>
      </c>
      <c r="W1211" s="78">
        <v>7000</v>
      </c>
      <c r="X1211" s="78">
        <v>12500</v>
      </c>
      <c r="Y1211" s="78">
        <v>10000</v>
      </c>
      <c r="Z1211" s="78">
        <v>2018</v>
      </c>
      <c r="AA1211" s="78">
        <v>0</v>
      </c>
      <c r="AB1211" s="78">
        <v>0</v>
      </c>
      <c r="AC1211" s="187">
        <v>2809</v>
      </c>
      <c r="AD1211" s="187">
        <v>0</v>
      </c>
      <c r="AE1211" s="78">
        <v>180100</v>
      </c>
      <c r="AF1211" s="78">
        <v>2709</v>
      </c>
      <c r="AG1211" s="104">
        <v>0</v>
      </c>
      <c r="AH1211" s="104">
        <v>0</v>
      </c>
      <c r="AI1211" s="104">
        <v>0</v>
      </c>
      <c r="AJ1211" s="104">
        <v>2709</v>
      </c>
      <c r="AK1211" s="104">
        <v>0</v>
      </c>
      <c r="AL1211" s="104">
        <v>0</v>
      </c>
      <c r="AM1211" s="104">
        <f t="shared" si="18"/>
        <v>2709</v>
      </c>
      <c r="AN1211" s="104">
        <v>0</v>
      </c>
      <c r="AO1211" s="104">
        <v>0</v>
      </c>
      <c r="AP1211" s="104">
        <v>25055</v>
      </c>
      <c r="AQ1211" s="104">
        <v>25055</v>
      </c>
      <c r="AR1211" s="104">
        <v>0</v>
      </c>
      <c r="AS1211" s="189">
        <v>576818</v>
      </c>
      <c r="AT1211" s="189">
        <v>160772</v>
      </c>
      <c r="AU1211" s="189">
        <v>160772</v>
      </c>
    </row>
    <row r="1212" spans="1:47" x14ac:dyDescent="0.2">
      <c r="A1212" s="96" t="s">
        <v>2919</v>
      </c>
      <c r="B1212" t="s">
        <v>2866</v>
      </c>
      <c r="C1212" t="s">
        <v>2920</v>
      </c>
      <c r="D1212" s="77">
        <v>28227</v>
      </c>
      <c r="E1212" s="77">
        <v>16</v>
      </c>
      <c r="F1212" s="77">
        <v>0</v>
      </c>
      <c r="G1212" s="77">
        <v>130298</v>
      </c>
      <c r="H1212" s="77">
        <v>46652</v>
      </c>
      <c r="I1212" s="77">
        <v>83646</v>
      </c>
      <c r="J1212" s="77">
        <v>83646</v>
      </c>
      <c r="K1212" s="77">
        <v>0</v>
      </c>
      <c r="L1212" s="77">
        <v>137415</v>
      </c>
      <c r="M1212" s="77">
        <v>90670</v>
      </c>
      <c r="N1212" s="77">
        <v>118500</v>
      </c>
      <c r="O1212" s="77">
        <v>18915</v>
      </c>
      <c r="P1212" s="77">
        <v>41435</v>
      </c>
      <c r="Q1212" s="77">
        <v>22520</v>
      </c>
      <c r="R1212" s="77">
        <v>0</v>
      </c>
      <c r="S1212" s="188">
        <v>57925</v>
      </c>
      <c r="T1212" s="188">
        <v>57925</v>
      </c>
      <c r="U1212" s="77">
        <v>13785</v>
      </c>
      <c r="V1212" s="77">
        <v>7518</v>
      </c>
      <c r="W1212" s="77">
        <v>5839</v>
      </c>
      <c r="X1212" s="77">
        <v>7946</v>
      </c>
      <c r="Y1212" s="77">
        <v>9819</v>
      </c>
      <c r="Z1212" s="77">
        <v>1873</v>
      </c>
      <c r="AA1212" s="77">
        <v>0</v>
      </c>
      <c r="AB1212" s="188">
        <v>2190</v>
      </c>
      <c r="AC1212" s="188">
        <v>4124</v>
      </c>
      <c r="AD1212" s="188">
        <v>0</v>
      </c>
      <c r="AE1212" s="77">
        <v>113890</v>
      </c>
      <c r="AF1212" s="77">
        <v>1989</v>
      </c>
      <c r="AG1212" s="27">
        <v>0</v>
      </c>
      <c r="AH1212" s="27">
        <v>0</v>
      </c>
      <c r="AI1212" s="27">
        <v>0</v>
      </c>
      <c r="AJ1212" s="27">
        <v>1989</v>
      </c>
      <c r="AK1212" s="27">
        <v>0</v>
      </c>
      <c r="AL1212" s="27">
        <v>0</v>
      </c>
      <c r="AM1212" s="27">
        <f t="shared" si="18"/>
        <v>1989</v>
      </c>
      <c r="AN1212" s="27">
        <v>0</v>
      </c>
      <c r="AO1212" s="27">
        <v>0</v>
      </c>
      <c r="AP1212" s="27">
        <v>21981</v>
      </c>
      <c r="AQ1212" s="27">
        <v>21981</v>
      </c>
      <c r="AR1212" s="27">
        <v>0</v>
      </c>
      <c r="AS1212" s="190">
        <v>493703</v>
      </c>
      <c r="AT1212" s="190">
        <v>132424</v>
      </c>
      <c r="AU1212" s="190">
        <v>300</v>
      </c>
    </row>
    <row r="1213" spans="1:47" x14ac:dyDescent="0.2">
      <c r="A1213" s="96" t="s">
        <v>2921</v>
      </c>
      <c r="B1213" t="s">
        <v>2866</v>
      </c>
      <c r="C1213" t="s">
        <v>2922</v>
      </c>
      <c r="D1213" s="78">
        <v>28228</v>
      </c>
      <c r="E1213" s="78">
        <v>0</v>
      </c>
      <c r="F1213" s="82">
        <v>0</v>
      </c>
      <c r="G1213" s="78">
        <v>98900</v>
      </c>
      <c r="H1213" s="78">
        <v>0</v>
      </c>
      <c r="I1213" s="78">
        <v>98900</v>
      </c>
      <c r="J1213" s="78">
        <v>98900</v>
      </c>
      <c r="K1213" s="78">
        <v>0</v>
      </c>
      <c r="L1213" s="78">
        <v>142365</v>
      </c>
      <c r="M1213" s="78">
        <v>87250</v>
      </c>
      <c r="N1213" s="78">
        <v>142365</v>
      </c>
      <c r="O1213" s="78">
        <v>0</v>
      </c>
      <c r="P1213" s="78">
        <v>11750</v>
      </c>
      <c r="Q1213" s="78">
        <v>11750</v>
      </c>
      <c r="R1213" s="78">
        <v>0</v>
      </c>
      <c r="S1213" s="187">
        <v>57335</v>
      </c>
      <c r="T1213" s="187">
        <v>57335</v>
      </c>
      <c r="U1213" s="78">
        <v>14554</v>
      </c>
      <c r="V1213" s="78">
        <v>7156</v>
      </c>
      <c r="W1213" s="78">
        <v>9647</v>
      </c>
      <c r="X1213" s="78">
        <v>4907</v>
      </c>
      <c r="Y1213" s="78">
        <v>5869</v>
      </c>
      <c r="Z1213" s="78">
        <v>962</v>
      </c>
      <c r="AA1213" s="78">
        <v>0</v>
      </c>
      <c r="AB1213" s="187">
        <v>2023</v>
      </c>
      <c r="AC1213" s="187">
        <v>3952</v>
      </c>
      <c r="AD1213" s="187">
        <v>0</v>
      </c>
      <c r="AE1213" s="78">
        <v>101800</v>
      </c>
      <c r="AF1213" s="78">
        <v>2229</v>
      </c>
      <c r="AG1213" s="104">
        <v>0</v>
      </c>
      <c r="AH1213" s="104">
        <v>0</v>
      </c>
      <c r="AI1213" s="104">
        <v>0</v>
      </c>
      <c r="AJ1213" s="104">
        <v>2229</v>
      </c>
      <c r="AK1213" s="104">
        <v>0</v>
      </c>
      <c r="AL1213" s="104">
        <v>0</v>
      </c>
      <c r="AM1213" s="104">
        <f t="shared" si="18"/>
        <v>2229</v>
      </c>
      <c r="AN1213" s="104">
        <v>0</v>
      </c>
      <c r="AO1213" s="104">
        <v>0</v>
      </c>
      <c r="AP1213" s="104">
        <v>16744</v>
      </c>
      <c r="AQ1213" s="104">
        <v>16744</v>
      </c>
      <c r="AR1213" s="104">
        <v>0</v>
      </c>
      <c r="AS1213" s="189">
        <v>397062</v>
      </c>
      <c r="AT1213" s="189">
        <v>131051</v>
      </c>
      <c r="AU1213" s="189">
        <v>131051</v>
      </c>
    </row>
    <row r="1214" spans="1:47" x14ac:dyDescent="0.2">
      <c r="A1214" s="96" t="s">
        <v>2923</v>
      </c>
      <c r="B1214" t="s">
        <v>2866</v>
      </c>
      <c r="C1214" t="s">
        <v>2924</v>
      </c>
      <c r="D1214" s="77">
        <v>28229</v>
      </c>
      <c r="E1214" s="77">
        <v>0</v>
      </c>
      <c r="F1214" s="77">
        <v>0</v>
      </c>
      <c r="G1214" s="77">
        <v>198308</v>
      </c>
      <c r="H1214" s="77">
        <v>153562</v>
      </c>
      <c r="I1214" s="77">
        <v>44746</v>
      </c>
      <c r="J1214" s="77">
        <v>44746</v>
      </c>
      <c r="K1214" s="77">
        <v>0</v>
      </c>
      <c r="L1214" s="77">
        <v>276900</v>
      </c>
      <c r="M1214" s="77">
        <v>178540</v>
      </c>
      <c r="N1214" s="77">
        <v>276900</v>
      </c>
      <c r="O1214" s="77">
        <v>0</v>
      </c>
      <c r="P1214" s="77">
        <v>45760</v>
      </c>
      <c r="Q1214" s="77">
        <v>45760</v>
      </c>
      <c r="R1214" s="77">
        <v>0</v>
      </c>
      <c r="S1214" s="77">
        <v>0</v>
      </c>
      <c r="T1214" s="77">
        <v>0</v>
      </c>
      <c r="U1214" s="77">
        <v>27811</v>
      </c>
      <c r="V1214" s="77">
        <v>14653</v>
      </c>
      <c r="W1214" s="77">
        <v>13584</v>
      </c>
      <c r="X1214" s="77">
        <v>14227</v>
      </c>
      <c r="Y1214" s="77">
        <v>10501</v>
      </c>
      <c r="Z1214" s="77">
        <v>3782</v>
      </c>
      <c r="AA1214" s="77">
        <v>0</v>
      </c>
      <c r="AB1214" s="188">
        <v>3224</v>
      </c>
      <c r="AC1214" s="77">
        <v>0</v>
      </c>
      <c r="AD1214" s="77">
        <v>0</v>
      </c>
      <c r="AE1214" s="77">
        <v>225270</v>
      </c>
      <c r="AF1214" s="77">
        <v>2949</v>
      </c>
      <c r="AG1214" s="27">
        <v>0</v>
      </c>
      <c r="AH1214" s="27">
        <v>0</v>
      </c>
      <c r="AI1214" s="27">
        <v>0</v>
      </c>
      <c r="AJ1214" s="27">
        <v>2949</v>
      </c>
      <c r="AK1214" s="27">
        <v>0</v>
      </c>
      <c r="AL1214" s="27">
        <v>0</v>
      </c>
      <c r="AM1214" s="27">
        <f t="shared" si="18"/>
        <v>2949</v>
      </c>
      <c r="AN1214" s="27">
        <v>0</v>
      </c>
      <c r="AO1214" s="27">
        <v>0</v>
      </c>
      <c r="AP1214" s="27">
        <v>33545</v>
      </c>
      <c r="AQ1214" s="27">
        <v>33545</v>
      </c>
      <c r="AR1214" s="27">
        <v>0</v>
      </c>
      <c r="AS1214" s="190">
        <v>785163</v>
      </c>
      <c r="AT1214" s="190">
        <v>263540</v>
      </c>
      <c r="AU1214" s="190">
        <v>263540</v>
      </c>
    </row>
    <row r="1215" spans="1:47" x14ac:dyDescent="0.2">
      <c r="A1215" s="96" t="s">
        <v>2925</v>
      </c>
      <c r="B1215" t="s">
        <v>2866</v>
      </c>
      <c r="C1215" t="s">
        <v>2926</v>
      </c>
      <c r="D1215" s="78">
        <v>28301</v>
      </c>
      <c r="E1215" s="78">
        <v>1880</v>
      </c>
      <c r="F1215" s="82">
        <v>0</v>
      </c>
      <c r="G1215" s="78">
        <v>70228</v>
      </c>
      <c r="H1215" s="78">
        <v>70228</v>
      </c>
      <c r="I1215" s="78">
        <v>0</v>
      </c>
      <c r="J1215" s="78">
        <v>0</v>
      </c>
      <c r="K1215" s="78">
        <v>0</v>
      </c>
      <c r="L1215" s="78">
        <v>102230</v>
      </c>
      <c r="M1215" s="78">
        <v>62760</v>
      </c>
      <c r="N1215" s="78">
        <v>84000</v>
      </c>
      <c r="O1215" s="78">
        <v>18230</v>
      </c>
      <c r="P1215" s="78">
        <v>27440</v>
      </c>
      <c r="Q1215" s="78">
        <v>9210</v>
      </c>
      <c r="R1215" s="78">
        <v>0</v>
      </c>
      <c r="S1215" s="187">
        <v>35810</v>
      </c>
      <c r="T1215" s="187">
        <v>35810</v>
      </c>
      <c r="U1215" s="78">
        <v>10441</v>
      </c>
      <c r="V1215" s="78">
        <v>5158</v>
      </c>
      <c r="W1215" s="78">
        <v>4400</v>
      </c>
      <c r="X1215" s="78">
        <v>6041</v>
      </c>
      <c r="Y1215" s="78">
        <v>6841</v>
      </c>
      <c r="Z1215" s="78">
        <v>800</v>
      </c>
      <c r="AA1215" s="78">
        <v>0</v>
      </c>
      <c r="AB1215" s="187">
        <v>2315</v>
      </c>
      <c r="AC1215" s="187">
        <v>2315</v>
      </c>
      <c r="AD1215" s="187">
        <v>0</v>
      </c>
      <c r="AE1215" s="78">
        <v>73240</v>
      </c>
      <c r="AF1215" s="78">
        <v>1509</v>
      </c>
      <c r="AG1215" s="104">
        <v>0</v>
      </c>
      <c r="AH1215" s="104">
        <v>0</v>
      </c>
      <c r="AI1215" s="104">
        <v>0</v>
      </c>
      <c r="AJ1215" s="104">
        <v>1509</v>
      </c>
      <c r="AK1215" s="104">
        <v>0</v>
      </c>
      <c r="AL1215" s="104">
        <v>0</v>
      </c>
      <c r="AM1215" s="104">
        <f t="shared" si="18"/>
        <v>1509</v>
      </c>
      <c r="AN1215" s="104">
        <v>0</v>
      </c>
      <c r="AO1215" s="104">
        <v>0</v>
      </c>
      <c r="AP1215" s="104">
        <v>11755</v>
      </c>
      <c r="AQ1215" s="104">
        <v>11755</v>
      </c>
      <c r="AR1215" s="104">
        <v>0</v>
      </c>
      <c r="AS1215" s="189">
        <v>281092</v>
      </c>
      <c r="AT1215" s="189">
        <v>105889</v>
      </c>
      <c r="AU1215" s="189">
        <v>105889</v>
      </c>
    </row>
    <row r="1216" spans="1:47" x14ac:dyDescent="0.2">
      <c r="A1216" s="96" t="s">
        <v>2927</v>
      </c>
      <c r="B1216" t="s">
        <v>2866</v>
      </c>
      <c r="C1216" t="s">
        <v>2928</v>
      </c>
      <c r="D1216" s="77">
        <v>28365</v>
      </c>
      <c r="E1216" s="77">
        <v>0</v>
      </c>
      <c r="F1216" s="77">
        <v>0</v>
      </c>
      <c r="G1216" s="77">
        <v>72711</v>
      </c>
      <c r="H1216" s="77">
        <v>0</v>
      </c>
      <c r="I1216" s="77">
        <v>72711</v>
      </c>
      <c r="J1216" s="77">
        <v>72711</v>
      </c>
      <c r="K1216" s="77">
        <v>0</v>
      </c>
      <c r="L1216" s="77">
        <v>74845</v>
      </c>
      <c r="M1216" s="77">
        <v>49160</v>
      </c>
      <c r="N1216" s="77">
        <v>70400</v>
      </c>
      <c r="O1216" s="77">
        <v>4445</v>
      </c>
      <c r="P1216" s="77">
        <v>13035</v>
      </c>
      <c r="Q1216" s="77">
        <v>8590</v>
      </c>
      <c r="R1216" s="77">
        <v>0</v>
      </c>
      <c r="S1216" s="188">
        <v>28985</v>
      </c>
      <c r="T1216" s="188">
        <v>28985</v>
      </c>
      <c r="U1216" s="77">
        <v>7519</v>
      </c>
      <c r="V1216" s="77">
        <v>4078</v>
      </c>
      <c r="W1216" s="77">
        <v>2880</v>
      </c>
      <c r="X1216" s="77">
        <v>4639</v>
      </c>
      <c r="Y1216" s="77">
        <v>5374</v>
      </c>
      <c r="Z1216" s="77">
        <v>735</v>
      </c>
      <c r="AA1216" s="77">
        <v>0</v>
      </c>
      <c r="AB1216" s="77">
        <v>0</v>
      </c>
      <c r="AC1216" s="188">
        <v>1430</v>
      </c>
      <c r="AD1216" s="188">
        <v>0</v>
      </c>
      <c r="AE1216" s="77">
        <v>60780</v>
      </c>
      <c r="AF1216" s="77">
        <v>1269</v>
      </c>
      <c r="AG1216" s="27">
        <v>0</v>
      </c>
      <c r="AH1216" s="27">
        <v>0</v>
      </c>
      <c r="AI1216" s="27">
        <v>0</v>
      </c>
      <c r="AJ1216" s="27">
        <v>1269</v>
      </c>
      <c r="AK1216" s="27">
        <v>0</v>
      </c>
      <c r="AL1216" s="27">
        <v>0</v>
      </c>
      <c r="AM1216" s="27">
        <f t="shared" si="18"/>
        <v>1269</v>
      </c>
      <c r="AN1216" s="27">
        <v>0</v>
      </c>
      <c r="AO1216" s="27">
        <v>0</v>
      </c>
      <c r="AP1216" s="27">
        <v>12258</v>
      </c>
      <c r="AQ1216" s="27">
        <v>12258</v>
      </c>
      <c r="AR1216" s="27">
        <v>0</v>
      </c>
      <c r="AS1216" s="190">
        <v>278674</v>
      </c>
      <c r="AT1216" s="190">
        <v>73001</v>
      </c>
      <c r="AU1216" s="190">
        <v>73001</v>
      </c>
    </row>
    <row r="1217" spans="1:47" x14ac:dyDescent="0.2">
      <c r="A1217" s="96" t="s">
        <v>2929</v>
      </c>
      <c r="B1217" t="s">
        <v>2866</v>
      </c>
      <c r="C1217" t="s">
        <v>2930</v>
      </c>
      <c r="D1217" s="78">
        <v>28381</v>
      </c>
      <c r="E1217" s="78">
        <v>0</v>
      </c>
      <c r="F1217" s="82">
        <v>0</v>
      </c>
      <c r="G1217" s="78">
        <v>72419</v>
      </c>
      <c r="H1217" s="78">
        <v>12419</v>
      </c>
      <c r="I1217" s="78">
        <v>60000</v>
      </c>
      <c r="J1217" s="78">
        <v>60000</v>
      </c>
      <c r="K1217" s="78">
        <v>0</v>
      </c>
      <c r="L1217" s="78">
        <v>115320</v>
      </c>
      <c r="M1217" s="78">
        <v>74700</v>
      </c>
      <c r="N1217" s="78">
        <v>18600</v>
      </c>
      <c r="O1217" s="78">
        <v>96720</v>
      </c>
      <c r="P1217" s="78">
        <v>112490</v>
      </c>
      <c r="Q1217" s="78">
        <v>15770</v>
      </c>
      <c r="R1217" s="78">
        <v>0</v>
      </c>
      <c r="S1217" s="187">
        <v>54780</v>
      </c>
      <c r="T1217" s="187">
        <v>54780</v>
      </c>
      <c r="U1217" s="78">
        <v>11575</v>
      </c>
      <c r="V1217" s="78">
        <v>6130</v>
      </c>
      <c r="W1217" s="78">
        <v>2139</v>
      </c>
      <c r="X1217" s="78">
        <v>9436</v>
      </c>
      <c r="Y1217" s="78">
        <v>10747</v>
      </c>
      <c r="Z1217" s="78">
        <v>1311</v>
      </c>
      <c r="AA1217" s="78">
        <v>0</v>
      </c>
      <c r="AB1217" s="187">
        <v>3960</v>
      </c>
      <c r="AC1217" s="187">
        <v>3960</v>
      </c>
      <c r="AD1217" s="187">
        <v>0</v>
      </c>
      <c r="AE1217" s="78">
        <v>91870</v>
      </c>
      <c r="AF1217" s="78">
        <v>1509</v>
      </c>
      <c r="AG1217" s="104">
        <v>0</v>
      </c>
      <c r="AH1217" s="104">
        <v>0</v>
      </c>
      <c r="AI1217" s="104">
        <v>0</v>
      </c>
      <c r="AJ1217" s="104">
        <v>1509</v>
      </c>
      <c r="AK1217" s="104">
        <v>0</v>
      </c>
      <c r="AL1217" s="104">
        <v>0</v>
      </c>
      <c r="AM1217" s="104">
        <f t="shared" si="18"/>
        <v>1509</v>
      </c>
      <c r="AN1217" s="104">
        <v>0</v>
      </c>
      <c r="AO1217" s="104">
        <v>0</v>
      </c>
      <c r="AP1217" s="104">
        <v>12300</v>
      </c>
      <c r="AQ1217" s="104">
        <v>0</v>
      </c>
      <c r="AR1217" s="189">
        <v>12300</v>
      </c>
      <c r="AS1217" s="189">
        <v>303363</v>
      </c>
      <c r="AT1217" s="189">
        <v>109842</v>
      </c>
      <c r="AU1217" s="189">
        <v>109842</v>
      </c>
    </row>
    <row r="1218" spans="1:47" x14ac:dyDescent="0.2">
      <c r="A1218" s="96" t="s">
        <v>2931</v>
      </c>
      <c r="B1218" t="s">
        <v>2866</v>
      </c>
      <c r="C1218" t="s">
        <v>2932</v>
      </c>
      <c r="D1218" s="77">
        <v>28382</v>
      </c>
      <c r="E1218" s="77">
        <v>0</v>
      </c>
      <c r="F1218" s="77">
        <v>0</v>
      </c>
      <c r="G1218" s="77">
        <v>70032</v>
      </c>
      <c r="H1218" s="77">
        <v>70032</v>
      </c>
      <c r="I1218" s="77">
        <v>0</v>
      </c>
      <c r="J1218" s="77">
        <v>0</v>
      </c>
      <c r="K1218" s="77">
        <v>0</v>
      </c>
      <c r="L1218" s="77">
        <v>138820</v>
      </c>
      <c r="M1218" s="77">
        <v>92540</v>
      </c>
      <c r="N1218" s="77">
        <v>133600</v>
      </c>
      <c r="O1218" s="77">
        <v>5220</v>
      </c>
      <c r="P1218" s="77">
        <v>21440</v>
      </c>
      <c r="Q1218" s="77">
        <v>16220</v>
      </c>
      <c r="R1218" s="77">
        <v>0</v>
      </c>
      <c r="S1218" s="188">
        <v>43990</v>
      </c>
      <c r="T1218" s="188">
        <v>43990</v>
      </c>
      <c r="U1218" s="77">
        <v>13792</v>
      </c>
      <c r="V1218" s="77">
        <v>7570</v>
      </c>
      <c r="W1218" s="77">
        <v>6728</v>
      </c>
      <c r="X1218" s="77">
        <v>7064</v>
      </c>
      <c r="Y1218" s="77">
        <v>8068</v>
      </c>
      <c r="Z1218" s="77">
        <v>1330</v>
      </c>
      <c r="AA1218" s="77">
        <v>0</v>
      </c>
      <c r="AB1218" s="77">
        <v>77</v>
      </c>
      <c r="AC1218" s="188">
        <v>4434</v>
      </c>
      <c r="AD1218" s="188">
        <v>0</v>
      </c>
      <c r="AE1218" s="77">
        <v>115460</v>
      </c>
      <c r="AF1218" s="77">
        <v>1749</v>
      </c>
      <c r="AG1218" s="27">
        <v>0</v>
      </c>
      <c r="AH1218" s="27">
        <v>0</v>
      </c>
      <c r="AI1218" s="27">
        <v>0</v>
      </c>
      <c r="AJ1218" s="27">
        <v>1749</v>
      </c>
      <c r="AK1218" s="27">
        <v>0</v>
      </c>
      <c r="AL1218" s="27">
        <v>0</v>
      </c>
      <c r="AM1218" s="27">
        <f t="shared" si="18"/>
        <v>1749</v>
      </c>
      <c r="AN1218" s="27">
        <v>0</v>
      </c>
      <c r="AO1218" s="27">
        <v>0</v>
      </c>
      <c r="AP1218" s="27">
        <v>11902</v>
      </c>
      <c r="AQ1218" s="27">
        <v>0</v>
      </c>
      <c r="AR1218" s="190">
        <v>11902</v>
      </c>
      <c r="AS1218" s="190">
        <v>295664</v>
      </c>
      <c r="AT1218" s="190">
        <v>117540</v>
      </c>
      <c r="AU1218" s="190">
        <v>117540</v>
      </c>
    </row>
    <row r="1219" spans="1:47" x14ac:dyDescent="0.2">
      <c r="A1219" s="96" t="s">
        <v>2933</v>
      </c>
      <c r="B1219" t="s">
        <v>2866</v>
      </c>
      <c r="C1219" t="s">
        <v>2934</v>
      </c>
      <c r="D1219" s="78">
        <v>28442</v>
      </c>
      <c r="E1219" s="78">
        <v>0</v>
      </c>
      <c r="F1219" s="82">
        <v>0</v>
      </c>
      <c r="G1219" s="78">
        <v>44291</v>
      </c>
      <c r="H1219" s="78">
        <v>0</v>
      </c>
      <c r="I1219" s="78">
        <v>44291</v>
      </c>
      <c r="J1219" s="78">
        <v>44291</v>
      </c>
      <c r="K1219" s="78">
        <v>0</v>
      </c>
      <c r="L1219" s="78">
        <v>44995</v>
      </c>
      <c r="M1219" s="78">
        <v>30280</v>
      </c>
      <c r="N1219" s="78">
        <v>26000</v>
      </c>
      <c r="O1219" s="78">
        <v>18995</v>
      </c>
      <c r="P1219" s="78">
        <v>24775</v>
      </c>
      <c r="Q1219" s="78">
        <v>5780</v>
      </c>
      <c r="R1219" s="78">
        <v>0</v>
      </c>
      <c r="S1219" s="187">
        <v>20895</v>
      </c>
      <c r="T1219" s="187">
        <v>20895</v>
      </c>
      <c r="U1219" s="78">
        <v>4443</v>
      </c>
      <c r="V1219" s="78">
        <v>2478</v>
      </c>
      <c r="W1219" s="78">
        <v>2125</v>
      </c>
      <c r="X1219" s="78">
        <v>2318</v>
      </c>
      <c r="Y1219" s="78">
        <v>2808</v>
      </c>
      <c r="Z1219" s="78">
        <v>490</v>
      </c>
      <c r="AA1219" s="78">
        <v>0</v>
      </c>
      <c r="AB1219" s="187">
        <v>1323</v>
      </c>
      <c r="AC1219" s="187">
        <v>1323</v>
      </c>
      <c r="AD1219" s="187">
        <v>0</v>
      </c>
      <c r="AE1219" s="78">
        <v>36060</v>
      </c>
      <c r="AF1219" s="78">
        <v>1029</v>
      </c>
      <c r="AG1219" s="104">
        <v>0</v>
      </c>
      <c r="AH1219" s="104">
        <v>0</v>
      </c>
      <c r="AI1219" s="104">
        <v>0</v>
      </c>
      <c r="AJ1219" s="104">
        <v>1029</v>
      </c>
      <c r="AK1219" s="104">
        <v>0</v>
      </c>
      <c r="AL1219" s="104">
        <v>0</v>
      </c>
      <c r="AM1219" s="104">
        <f t="shared" ref="AM1219:AM1282" si="19">IF(OR(AG1219&lt;&gt;0,AL1219&lt;&gt;0),0,AF1219)</f>
        <v>1029</v>
      </c>
      <c r="AN1219" s="104">
        <v>0</v>
      </c>
      <c r="AO1219" s="104">
        <v>0</v>
      </c>
      <c r="AP1219" s="104">
        <v>7458</v>
      </c>
      <c r="AQ1219" s="104">
        <v>7458</v>
      </c>
      <c r="AR1219" s="104">
        <v>0</v>
      </c>
      <c r="AS1219" s="189">
        <v>168311</v>
      </c>
      <c r="AT1219" s="189">
        <v>42974</v>
      </c>
      <c r="AU1219" s="189">
        <v>0</v>
      </c>
    </row>
    <row r="1220" spans="1:47" x14ac:dyDescent="0.2">
      <c r="A1220" s="96" t="s">
        <v>2935</v>
      </c>
      <c r="B1220" t="s">
        <v>2866</v>
      </c>
      <c r="C1220" t="s">
        <v>2936</v>
      </c>
      <c r="D1220" s="77">
        <v>28443</v>
      </c>
      <c r="E1220" s="77">
        <v>0</v>
      </c>
      <c r="F1220" s="77">
        <v>0</v>
      </c>
      <c r="G1220" s="77">
        <v>50306</v>
      </c>
      <c r="H1220" s="77">
        <v>0</v>
      </c>
      <c r="I1220" s="77">
        <v>50306</v>
      </c>
      <c r="J1220" s="77">
        <v>50306</v>
      </c>
      <c r="K1220" s="77">
        <v>0</v>
      </c>
      <c r="L1220" s="77">
        <v>71560</v>
      </c>
      <c r="M1220" s="77">
        <v>45640</v>
      </c>
      <c r="N1220" s="77">
        <v>6520</v>
      </c>
      <c r="O1220" s="77">
        <v>65040</v>
      </c>
      <c r="P1220" s="77">
        <v>69640</v>
      </c>
      <c r="Q1220" s="77">
        <v>4600</v>
      </c>
      <c r="R1220" s="77">
        <v>0</v>
      </c>
      <c r="S1220" s="188">
        <v>33790</v>
      </c>
      <c r="T1220" s="188">
        <v>33790</v>
      </c>
      <c r="U1220" s="77">
        <v>7192</v>
      </c>
      <c r="V1220" s="77">
        <v>3718</v>
      </c>
      <c r="W1220" s="77">
        <v>370</v>
      </c>
      <c r="X1220" s="77">
        <v>6822</v>
      </c>
      <c r="Y1220" s="77">
        <v>7227</v>
      </c>
      <c r="Z1220" s="77">
        <v>405</v>
      </c>
      <c r="AA1220" s="77">
        <v>0</v>
      </c>
      <c r="AB1220" s="188">
        <v>2277</v>
      </c>
      <c r="AC1220" s="188">
        <v>2277</v>
      </c>
      <c r="AD1220" s="188">
        <v>0</v>
      </c>
      <c r="AE1220" s="77">
        <v>52640</v>
      </c>
      <c r="AF1220" s="77">
        <v>1509</v>
      </c>
      <c r="AG1220" s="27">
        <v>0</v>
      </c>
      <c r="AH1220" s="27">
        <v>0</v>
      </c>
      <c r="AI1220" s="27">
        <v>0</v>
      </c>
      <c r="AJ1220" s="27">
        <v>1509</v>
      </c>
      <c r="AK1220" s="27">
        <v>0</v>
      </c>
      <c r="AL1220" s="27">
        <v>0</v>
      </c>
      <c r="AM1220" s="27">
        <f t="shared" si="19"/>
        <v>1509</v>
      </c>
      <c r="AN1220" s="27">
        <v>0</v>
      </c>
      <c r="AO1220" s="27">
        <v>0</v>
      </c>
      <c r="AP1220" s="27">
        <v>8513</v>
      </c>
      <c r="AQ1220" s="27">
        <v>8513</v>
      </c>
      <c r="AR1220" s="27">
        <v>0</v>
      </c>
      <c r="AS1220" s="190">
        <v>203664</v>
      </c>
      <c r="AT1220" s="190">
        <v>64111</v>
      </c>
      <c r="AU1220" s="190">
        <v>64111</v>
      </c>
    </row>
    <row r="1221" spans="1:47" x14ac:dyDescent="0.2">
      <c r="A1221" s="96" t="s">
        <v>2937</v>
      </c>
      <c r="B1221" t="s">
        <v>2866</v>
      </c>
      <c r="C1221" t="s">
        <v>2938</v>
      </c>
      <c r="D1221" s="78">
        <v>28446</v>
      </c>
      <c r="E1221" s="78">
        <v>0</v>
      </c>
      <c r="F1221" s="82">
        <v>0</v>
      </c>
      <c r="G1221" s="78">
        <v>43115</v>
      </c>
      <c r="H1221" s="78">
        <v>0</v>
      </c>
      <c r="I1221" s="78">
        <v>43115</v>
      </c>
      <c r="J1221" s="78">
        <v>43115</v>
      </c>
      <c r="K1221" s="78">
        <v>0</v>
      </c>
      <c r="L1221" s="78">
        <v>38730</v>
      </c>
      <c r="M1221" s="78">
        <v>24800</v>
      </c>
      <c r="N1221" s="78">
        <v>38730</v>
      </c>
      <c r="O1221" s="78">
        <v>0</v>
      </c>
      <c r="P1221" s="78">
        <v>4420</v>
      </c>
      <c r="Q1221" s="78">
        <v>4420</v>
      </c>
      <c r="R1221" s="78">
        <v>0</v>
      </c>
      <c r="S1221" s="78">
        <v>0</v>
      </c>
      <c r="T1221" s="78">
        <v>0</v>
      </c>
      <c r="U1221" s="78">
        <v>3903</v>
      </c>
      <c r="V1221" s="78">
        <v>2040</v>
      </c>
      <c r="W1221" s="78">
        <v>3903</v>
      </c>
      <c r="X1221" s="78">
        <v>0</v>
      </c>
      <c r="Y1221" s="78">
        <v>358</v>
      </c>
      <c r="Z1221" s="78">
        <v>358</v>
      </c>
      <c r="AA1221" s="78">
        <v>0</v>
      </c>
      <c r="AB1221" s="78">
        <v>0</v>
      </c>
      <c r="AC1221" s="78">
        <v>0</v>
      </c>
      <c r="AD1221" s="78">
        <v>0</v>
      </c>
      <c r="AE1221" s="78">
        <v>30490</v>
      </c>
      <c r="AF1221" s="78">
        <v>1029</v>
      </c>
      <c r="AG1221" s="104">
        <v>0</v>
      </c>
      <c r="AH1221" s="104">
        <v>0</v>
      </c>
      <c r="AI1221" s="104">
        <v>0</v>
      </c>
      <c r="AJ1221" s="104">
        <v>1029</v>
      </c>
      <c r="AK1221" s="104">
        <v>0</v>
      </c>
      <c r="AL1221" s="104">
        <v>0</v>
      </c>
      <c r="AM1221" s="104">
        <f t="shared" si="19"/>
        <v>1029</v>
      </c>
      <c r="AN1221" s="104">
        <v>0</v>
      </c>
      <c r="AO1221" s="104">
        <v>0</v>
      </c>
      <c r="AP1221" s="104">
        <v>7242</v>
      </c>
      <c r="AQ1221" s="104">
        <v>7242</v>
      </c>
      <c r="AR1221" s="104">
        <v>0</v>
      </c>
      <c r="AS1221" s="189">
        <v>161224</v>
      </c>
      <c r="AT1221" s="189">
        <v>36626</v>
      </c>
      <c r="AU1221" s="189">
        <v>36626</v>
      </c>
    </row>
    <row r="1222" spans="1:47" x14ac:dyDescent="0.2">
      <c r="A1222" s="96" t="s">
        <v>2939</v>
      </c>
      <c r="B1222" t="s">
        <v>2866</v>
      </c>
      <c r="C1222" t="s">
        <v>2860</v>
      </c>
      <c r="D1222" s="77">
        <v>28464</v>
      </c>
      <c r="E1222" s="77">
        <v>0</v>
      </c>
      <c r="F1222" s="77">
        <v>0</v>
      </c>
      <c r="G1222" s="77">
        <v>84446</v>
      </c>
      <c r="H1222" s="77">
        <v>47797</v>
      </c>
      <c r="I1222" s="77">
        <v>36649</v>
      </c>
      <c r="J1222" s="77">
        <v>36649</v>
      </c>
      <c r="K1222" s="77">
        <v>0</v>
      </c>
      <c r="L1222" s="77">
        <v>117850</v>
      </c>
      <c r="M1222" s="77">
        <v>72120</v>
      </c>
      <c r="N1222" s="77">
        <v>83000</v>
      </c>
      <c r="O1222" s="77">
        <v>34850</v>
      </c>
      <c r="P1222" s="77">
        <v>52440</v>
      </c>
      <c r="Q1222" s="77">
        <v>17590</v>
      </c>
      <c r="R1222" s="77">
        <v>0</v>
      </c>
      <c r="S1222" s="188">
        <v>61670</v>
      </c>
      <c r="T1222" s="188">
        <v>61670</v>
      </c>
      <c r="U1222" s="77">
        <v>12047</v>
      </c>
      <c r="V1222" s="77">
        <v>5903</v>
      </c>
      <c r="W1222" s="77">
        <v>4823</v>
      </c>
      <c r="X1222" s="77">
        <v>7224</v>
      </c>
      <c r="Y1222" s="77">
        <v>6744</v>
      </c>
      <c r="Z1222" s="77">
        <v>1450</v>
      </c>
      <c r="AA1222" s="77">
        <v>0</v>
      </c>
      <c r="AB1222" s="188">
        <v>1125</v>
      </c>
      <c r="AC1222" s="188">
        <v>4385</v>
      </c>
      <c r="AD1222" s="188">
        <v>0</v>
      </c>
      <c r="AE1222" s="77">
        <v>91050</v>
      </c>
      <c r="AF1222" s="77">
        <v>1290</v>
      </c>
      <c r="AG1222" s="27">
        <v>0</v>
      </c>
      <c r="AH1222" s="27">
        <v>0</v>
      </c>
      <c r="AI1222" s="27">
        <v>0</v>
      </c>
      <c r="AJ1222" s="27">
        <v>1290</v>
      </c>
      <c r="AK1222" s="27">
        <v>660</v>
      </c>
      <c r="AL1222" s="27">
        <v>1290</v>
      </c>
      <c r="AM1222" s="27">
        <f t="shared" si="19"/>
        <v>0</v>
      </c>
      <c r="AN1222" s="27">
        <v>0</v>
      </c>
      <c r="AO1222" s="27">
        <v>0</v>
      </c>
      <c r="AP1222" s="27">
        <v>14281</v>
      </c>
      <c r="AQ1222" s="27">
        <v>14281</v>
      </c>
      <c r="AR1222" s="27">
        <v>0</v>
      </c>
      <c r="AS1222" s="190">
        <v>338806</v>
      </c>
      <c r="AT1222" s="190">
        <v>122428</v>
      </c>
      <c r="AU1222" s="190">
        <v>122428</v>
      </c>
    </row>
    <row r="1223" spans="1:47" x14ac:dyDescent="0.2">
      <c r="A1223" s="96" t="s">
        <v>2940</v>
      </c>
      <c r="B1223" t="s">
        <v>2866</v>
      </c>
      <c r="C1223" t="s">
        <v>2941</v>
      </c>
      <c r="D1223" s="78">
        <v>28481</v>
      </c>
      <c r="E1223" s="78">
        <v>0</v>
      </c>
      <c r="F1223" s="82">
        <v>0</v>
      </c>
      <c r="G1223" s="78">
        <v>42831</v>
      </c>
      <c r="H1223" s="78">
        <v>42831</v>
      </c>
      <c r="I1223" s="78">
        <v>0</v>
      </c>
      <c r="J1223" s="78">
        <v>0</v>
      </c>
      <c r="K1223" s="78">
        <v>0</v>
      </c>
      <c r="L1223" s="78">
        <v>62690</v>
      </c>
      <c r="M1223" s="78">
        <v>44130</v>
      </c>
      <c r="N1223" s="78">
        <v>54800</v>
      </c>
      <c r="O1223" s="78">
        <v>7890</v>
      </c>
      <c r="P1223" s="78">
        <v>14930</v>
      </c>
      <c r="Q1223" s="78">
        <v>7040</v>
      </c>
      <c r="R1223" s="78">
        <v>0</v>
      </c>
      <c r="S1223" s="187">
        <v>20080</v>
      </c>
      <c r="T1223" s="187">
        <v>20080</v>
      </c>
      <c r="U1223" s="78">
        <v>6130</v>
      </c>
      <c r="V1223" s="78">
        <v>3643</v>
      </c>
      <c r="W1223" s="78">
        <v>3122</v>
      </c>
      <c r="X1223" s="78">
        <v>3008</v>
      </c>
      <c r="Y1223" s="78">
        <v>860</v>
      </c>
      <c r="Z1223" s="78">
        <v>590</v>
      </c>
      <c r="AA1223" s="78">
        <v>0</v>
      </c>
      <c r="AB1223" s="78">
        <v>177</v>
      </c>
      <c r="AC1223" s="187">
        <v>1861</v>
      </c>
      <c r="AD1223" s="187">
        <v>0</v>
      </c>
      <c r="AE1223" s="78">
        <v>51290</v>
      </c>
      <c r="AF1223" s="78">
        <v>810</v>
      </c>
      <c r="AG1223" s="104">
        <v>0</v>
      </c>
      <c r="AH1223" s="104">
        <v>0</v>
      </c>
      <c r="AI1223" s="104">
        <v>0</v>
      </c>
      <c r="AJ1223" s="104">
        <v>810</v>
      </c>
      <c r="AK1223" s="104">
        <v>0</v>
      </c>
      <c r="AL1223" s="104">
        <v>0</v>
      </c>
      <c r="AM1223" s="104">
        <f t="shared" si="19"/>
        <v>810</v>
      </c>
      <c r="AN1223" s="104">
        <v>0</v>
      </c>
      <c r="AO1223" s="104">
        <v>0</v>
      </c>
      <c r="AP1223" s="104">
        <v>7216</v>
      </c>
      <c r="AQ1223" s="104">
        <v>0</v>
      </c>
      <c r="AR1223" s="189">
        <v>7216</v>
      </c>
      <c r="AS1223" s="189">
        <v>165764</v>
      </c>
      <c r="AT1223" s="189">
        <v>47237</v>
      </c>
      <c r="AU1223" s="189">
        <v>0</v>
      </c>
    </row>
    <row r="1224" spans="1:47" x14ac:dyDescent="0.2">
      <c r="A1224" s="96" t="s">
        <v>2942</v>
      </c>
      <c r="B1224" t="s">
        <v>2866</v>
      </c>
      <c r="C1224" t="s">
        <v>2943</v>
      </c>
      <c r="D1224" s="77">
        <v>28501</v>
      </c>
      <c r="E1224" s="77">
        <v>0</v>
      </c>
      <c r="F1224" s="77">
        <v>0</v>
      </c>
      <c r="G1224" s="77">
        <v>67960</v>
      </c>
      <c r="H1224" s="77">
        <v>0</v>
      </c>
      <c r="I1224" s="77">
        <v>67960</v>
      </c>
      <c r="J1224" s="77">
        <v>67960</v>
      </c>
      <c r="K1224" s="77">
        <v>0</v>
      </c>
      <c r="L1224" s="77">
        <v>71375</v>
      </c>
      <c r="M1224" s="77">
        <v>51980</v>
      </c>
      <c r="N1224" s="77">
        <v>71375</v>
      </c>
      <c r="O1224" s="77">
        <v>0</v>
      </c>
      <c r="P1224" s="77">
        <v>6990</v>
      </c>
      <c r="Q1224" s="77">
        <v>6990</v>
      </c>
      <c r="R1224" s="77">
        <v>0</v>
      </c>
      <c r="S1224" s="77">
        <v>0</v>
      </c>
      <c r="T1224" s="77">
        <v>0</v>
      </c>
      <c r="U1224" s="77">
        <v>6848</v>
      </c>
      <c r="V1224" s="77">
        <v>4283</v>
      </c>
      <c r="W1224" s="77">
        <v>3501</v>
      </c>
      <c r="X1224" s="77">
        <v>3347</v>
      </c>
      <c r="Y1224" s="77">
        <v>3945</v>
      </c>
      <c r="Z1224" s="77">
        <v>598</v>
      </c>
      <c r="AA1224" s="77">
        <v>0</v>
      </c>
      <c r="AB1224" s="77">
        <v>0</v>
      </c>
      <c r="AC1224" s="77">
        <v>0</v>
      </c>
      <c r="AD1224" s="77">
        <v>0</v>
      </c>
      <c r="AE1224" s="77">
        <v>59570</v>
      </c>
      <c r="AF1224" s="77">
        <v>1269</v>
      </c>
      <c r="AG1224" s="27">
        <v>0</v>
      </c>
      <c r="AH1224" s="27">
        <v>0</v>
      </c>
      <c r="AI1224" s="27">
        <v>0</v>
      </c>
      <c r="AJ1224" s="27">
        <v>1269</v>
      </c>
      <c r="AK1224" s="27">
        <v>0</v>
      </c>
      <c r="AL1224" s="27">
        <v>0</v>
      </c>
      <c r="AM1224" s="27">
        <f t="shared" si="19"/>
        <v>1269</v>
      </c>
      <c r="AN1224" s="27">
        <v>0</v>
      </c>
      <c r="AO1224" s="27">
        <v>0</v>
      </c>
      <c r="AP1224" s="27">
        <v>11459</v>
      </c>
      <c r="AQ1224" s="27">
        <v>0</v>
      </c>
      <c r="AR1224" s="190">
        <v>11459</v>
      </c>
      <c r="AS1224" s="190">
        <v>256983</v>
      </c>
      <c r="AT1224" s="190">
        <v>60030</v>
      </c>
      <c r="AU1224" s="190">
        <v>0</v>
      </c>
    </row>
    <row r="1225" spans="1:47" x14ac:dyDescent="0.2">
      <c r="A1225" s="96" t="s">
        <v>2944</v>
      </c>
      <c r="B1225" t="s">
        <v>2866</v>
      </c>
      <c r="C1225" t="s">
        <v>2945</v>
      </c>
      <c r="D1225" s="78">
        <v>28585</v>
      </c>
      <c r="E1225" s="78">
        <v>0</v>
      </c>
      <c r="F1225" s="82">
        <v>0</v>
      </c>
      <c r="G1225" s="78">
        <v>77299</v>
      </c>
      <c r="H1225" s="78">
        <v>77299</v>
      </c>
      <c r="I1225" s="78">
        <v>0</v>
      </c>
      <c r="J1225" s="78">
        <v>0</v>
      </c>
      <c r="K1225" s="78">
        <v>0</v>
      </c>
      <c r="L1225" s="78">
        <v>61210</v>
      </c>
      <c r="M1225" s="78">
        <v>40980</v>
      </c>
      <c r="N1225" s="78">
        <v>40400</v>
      </c>
      <c r="O1225" s="78">
        <v>20810</v>
      </c>
      <c r="P1225" s="78">
        <v>27680</v>
      </c>
      <c r="Q1225" s="78">
        <v>6870</v>
      </c>
      <c r="R1225" s="78">
        <v>0</v>
      </c>
      <c r="S1225" s="187">
        <v>36300</v>
      </c>
      <c r="T1225" s="187">
        <v>36300</v>
      </c>
      <c r="U1225" s="78">
        <v>6056</v>
      </c>
      <c r="V1225" s="78">
        <v>3365</v>
      </c>
      <c r="W1225" s="78">
        <v>730</v>
      </c>
      <c r="X1225" s="78">
        <v>5326</v>
      </c>
      <c r="Y1225" s="78">
        <v>1976</v>
      </c>
      <c r="Z1225" s="78">
        <v>591</v>
      </c>
      <c r="AA1225" s="78">
        <v>0</v>
      </c>
      <c r="AB1225" s="78">
        <v>0</v>
      </c>
      <c r="AC1225" s="187">
        <v>2514</v>
      </c>
      <c r="AD1225" s="187">
        <v>0</v>
      </c>
      <c r="AE1225" s="78">
        <v>47850</v>
      </c>
      <c r="AF1225" s="78">
        <v>1269</v>
      </c>
      <c r="AG1225" s="104">
        <v>0</v>
      </c>
      <c r="AH1225" s="104">
        <v>0</v>
      </c>
      <c r="AI1225" s="104">
        <v>0</v>
      </c>
      <c r="AJ1225" s="104">
        <v>1269</v>
      </c>
      <c r="AK1225" s="104">
        <v>0</v>
      </c>
      <c r="AL1225" s="104">
        <v>0</v>
      </c>
      <c r="AM1225" s="104">
        <f t="shared" si="19"/>
        <v>1269</v>
      </c>
      <c r="AN1225" s="104">
        <v>0</v>
      </c>
      <c r="AO1225" s="104">
        <v>0</v>
      </c>
      <c r="AP1225" s="104">
        <v>13016</v>
      </c>
      <c r="AQ1225" s="104">
        <v>0</v>
      </c>
      <c r="AR1225" s="189">
        <v>13016</v>
      </c>
      <c r="AS1225" s="189">
        <v>289805</v>
      </c>
      <c r="AT1225" s="189">
        <v>64037</v>
      </c>
      <c r="AU1225" s="189">
        <v>64037</v>
      </c>
    </row>
    <row r="1226" spans="1:47" x14ac:dyDescent="0.2">
      <c r="A1226" s="96" t="s">
        <v>2946</v>
      </c>
      <c r="B1226" t="s">
        <v>2866</v>
      </c>
      <c r="C1226" t="s">
        <v>2947</v>
      </c>
      <c r="D1226" s="77">
        <v>28586</v>
      </c>
      <c r="E1226" s="77">
        <v>0</v>
      </c>
      <c r="F1226" s="77">
        <v>0</v>
      </c>
      <c r="G1226" s="77">
        <v>61284</v>
      </c>
      <c r="H1226" s="77">
        <v>0</v>
      </c>
      <c r="I1226" s="77">
        <v>61284</v>
      </c>
      <c r="J1226" s="77">
        <v>61284</v>
      </c>
      <c r="K1226" s="77">
        <v>0</v>
      </c>
      <c r="L1226" s="77">
        <v>52990</v>
      </c>
      <c r="M1226" s="77">
        <v>36330</v>
      </c>
      <c r="N1226" s="77">
        <v>39000</v>
      </c>
      <c r="O1226" s="77">
        <v>13990</v>
      </c>
      <c r="P1226" s="77">
        <v>21160</v>
      </c>
      <c r="Q1226" s="77">
        <v>7170</v>
      </c>
      <c r="R1226" s="77">
        <v>0</v>
      </c>
      <c r="S1226" s="188">
        <v>17110</v>
      </c>
      <c r="T1226" s="188">
        <v>17110</v>
      </c>
      <c r="U1226" s="77">
        <v>5234</v>
      </c>
      <c r="V1226" s="77">
        <v>3023</v>
      </c>
      <c r="W1226" s="77">
        <v>2000</v>
      </c>
      <c r="X1226" s="77">
        <v>3234</v>
      </c>
      <c r="Y1226" s="77">
        <v>3811</v>
      </c>
      <c r="Z1226" s="77">
        <v>577</v>
      </c>
      <c r="AA1226" s="77">
        <v>0</v>
      </c>
      <c r="AB1226" s="188">
        <v>1050</v>
      </c>
      <c r="AC1226" s="188">
        <v>1050</v>
      </c>
      <c r="AD1226" s="188">
        <v>0</v>
      </c>
      <c r="AE1226" s="77">
        <v>43680</v>
      </c>
      <c r="AF1226" s="77">
        <v>1269</v>
      </c>
      <c r="AG1226" s="27">
        <v>0</v>
      </c>
      <c r="AH1226" s="27">
        <v>0</v>
      </c>
      <c r="AI1226" s="27">
        <v>0</v>
      </c>
      <c r="AJ1226" s="27">
        <v>1269</v>
      </c>
      <c r="AK1226" s="27">
        <v>0</v>
      </c>
      <c r="AL1226" s="27">
        <v>0</v>
      </c>
      <c r="AM1226" s="27">
        <f t="shared" si="19"/>
        <v>1269</v>
      </c>
      <c r="AN1226" s="27">
        <v>0</v>
      </c>
      <c r="AO1226" s="27">
        <v>0</v>
      </c>
      <c r="AP1226" s="27">
        <v>10323</v>
      </c>
      <c r="AQ1226" s="27">
        <v>10323</v>
      </c>
      <c r="AR1226" s="27">
        <v>0</v>
      </c>
      <c r="AS1226" s="190">
        <v>232874</v>
      </c>
      <c r="AT1226" s="190">
        <v>53233</v>
      </c>
      <c r="AU1226" s="190">
        <v>53233</v>
      </c>
    </row>
    <row r="1227" spans="1:47" x14ac:dyDescent="0.2">
      <c r="A1227" s="96" t="s">
        <v>2948</v>
      </c>
      <c r="B1227" t="s">
        <v>2949</v>
      </c>
      <c r="C1227">
        <v>0</v>
      </c>
      <c r="D1227" s="78">
        <v>29000</v>
      </c>
      <c r="E1227" s="78">
        <v>0</v>
      </c>
      <c r="F1227" s="82">
        <v>0</v>
      </c>
      <c r="G1227" s="78">
        <v>4843230</v>
      </c>
      <c r="H1227" s="78">
        <v>2310230</v>
      </c>
      <c r="I1227" s="78">
        <v>2533000</v>
      </c>
      <c r="J1227" s="78">
        <v>2533000</v>
      </c>
      <c r="K1227" s="78">
        <v>0</v>
      </c>
      <c r="L1227" s="78">
        <v>0</v>
      </c>
      <c r="M1227" s="78">
        <v>0</v>
      </c>
      <c r="N1227" s="78">
        <v>0</v>
      </c>
      <c r="O1227" s="78">
        <v>0</v>
      </c>
      <c r="P1227" s="78">
        <v>0</v>
      </c>
      <c r="Q1227" s="78">
        <v>0</v>
      </c>
      <c r="R1227" s="78">
        <v>0</v>
      </c>
      <c r="S1227" s="78">
        <v>0</v>
      </c>
      <c r="T1227" s="78">
        <v>0</v>
      </c>
      <c r="U1227" s="78">
        <v>0</v>
      </c>
      <c r="V1227" s="78">
        <v>0</v>
      </c>
      <c r="W1227" s="78">
        <v>0</v>
      </c>
      <c r="X1227" s="78">
        <v>0</v>
      </c>
      <c r="Y1227" s="78">
        <v>0</v>
      </c>
      <c r="Z1227" s="78">
        <v>0</v>
      </c>
      <c r="AA1227" s="78">
        <v>0</v>
      </c>
      <c r="AB1227" s="78">
        <v>0</v>
      </c>
      <c r="AC1227" s="78">
        <v>0</v>
      </c>
      <c r="AD1227" s="78">
        <v>0</v>
      </c>
      <c r="AE1227" s="78">
        <v>0</v>
      </c>
      <c r="AF1227" s="78">
        <v>0</v>
      </c>
      <c r="AG1227" s="104">
        <v>0</v>
      </c>
      <c r="AH1227" s="104">
        <v>0</v>
      </c>
      <c r="AI1227" s="104">
        <v>0</v>
      </c>
      <c r="AJ1227" s="104">
        <v>0</v>
      </c>
      <c r="AK1227" s="104">
        <v>0</v>
      </c>
      <c r="AL1227" s="104">
        <v>0</v>
      </c>
      <c r="AM1227" s="104">
        <f t="shared" si="19"/>
        <v>0</v>
      </c>
      <c r="AN1227" s="104">
        <v>0</v>
      </c>
      <c r="AO1227" s="104">
        <v>0</v>
      </c>
      <c r="AP1227" s="104">
        <v>816759</v>
      </c>
      <c r="AQ1227" s="104">
        <v>816759</v>
      </c>
      <c r="AR1227" s="104">
        <v>0</v>
      </c>
      <c r="AS1227" s="189">
        <v>12732662</v>
      </c>
      <c r="AT1227" s="189">
        <v>0</v>
      </c>
      <c r="AU1227" s="189">
        <v>0</v>
      </c>
    </row>
    <row r="1228" spans="1:47" x14ac:dyDescent="0.2">
      <c r="A1228" s="96" t="s">
        <v>2950</v>
      </c>
      <c r="B1228" t="s">
        <v>2949</v>
      </c>
      <c r="C1228" t="s">
        <v>2951</v>
      </c>
      <c r="D1228" s="77">
        <v>29201</v>
      </c>
      <c r="E1228" s="77">
        <v>0</v>
      </c>
      <c r="F1228" s="77">
        <v>0</v>
      </c>
      <c r="G1228" s="77">
        <v>760811</v>
      </c>
      <c r="H1228" s="77">
        <v>0</v>
      </c>
      <c r="I1228" s="77">
        <v>760811</v>
      </c>
      <c r="J1228" s="77">
        <v>760811</v>
      </c>
      <c r="K1228" s="77">
        <v>0</v>
      </c>
      <c r="L1228" s="77">
        <v>1570235</v>
      </c>
      <c r="M1228" s="77">
        <v>1096950</v>
      </c>
      <c r="N1228" s="77">
        <v>1370000</v>
      </c>
      <c r="O1228" s="77">
        <v>200235</v>
      </c>
      <c r="P1228" s="77">
        <v>496925</v>
      </c>
      <c r="Q1228" s="77">
        <v>296690</v>
      </c>
      <c r="R1228" s="77">
        <v>0</v>
      </c>
      <c r="S1228" s="188">
        <v>229005</v>
      </c>
      <c r="T1228" s="188">
        <v>229005</v>
      </c>
      <c r="U1228" s="77">
        <v>154124</v>
      </c>
      <c r="V1228" s="77">
        <v>90743</v>
      </c>
      <c r="W1228" s="77">
        <v>63000</v>
      </c>
      <c r="X1228" s="77">
        <v>91124</v>
      </c>
      <c r="Y1228" s="77">
        <v>115724</v>
      </c>
      <c r="Z1228" s="77">
        <v>24600</v>
      </c>
      <c r="AA1228" s="77">
        <v>0</v>
      </c>
      <c r="AB1228" s="188">
        <v>18232</v>
      </c>
      <c r="AC1228" s="188">
        <v>18232</v>
      </c>
      <c r="AD1228" s="188">
        <v>0</v>
      </c>
      <c r="AE1228" s="77">
        <v>1393720</v>
      </c>
      <c r="AF1228" s="77">
        <v>11029</v>
      </c>
      <c r="AG1228" s="27">
        <v>0</v>
      </c>
      <c r="AH1228" s="27">
        <v>0</v>
      </c>
      <c r="AI1228" s="27">
        <v>0</v>
      </c>
      <c r="AJ1228" s="27">
        <v>11029</v>
      </c>
      <c r="AK1228" s="27">
        <v>0</v>
      </c>
      <c r="AL1228" s="27">
        <v>0</v>
      </c>
      <c r="AM1228" s="27">
        <f t="shared" si="19"/>
        <v>11029</v>
      </c>
      <c r="AN1228" s="27">
        <v>0</v>
      </c>
      <c r="AO1228" s="27">
        <v>0</v>
      </c>
      <c r="AP1228" s="27">
        <v>128864</v>
      </c>
      <c r="AQ1228" s="27">
        <v>100146</v>
      </c>
      <c r="AR1228" s="190">
        <v>28718</v>
      </c>
      <c r="AS1228" s="190">
        <v>3199808</v>
      </c>
      <c r="AT1228" s="27">
        <v>1274270</v>
      </c>
      <c r="AU1228" s="27">
        <v>1274270</v>
      </c>
    </row>
    <row r="1229" spans="1:47" x14ac:dyDescent="0.2">
      <c r="A1229" s="96" t="s">
        <v>2952</v>
      </c>
      <c r="B1229" t="s">
        <v>2949</v>
      </c>
      <c r="C1229" t="s">
        <v>2953</v>
      </c>
      <c r="D1229" s="78">
        <v>29202</v>
      </c>
      <c r="E1229" s="78">
        <v>0</v>
      </c>
      <c r="F1229" s="82">
        <v>0</v>
      </c>
      <c r="G1229" s="78">
        <v>163666</v>
      </c>
      <c r="H1229" s="78">
        <v>0</v>
      </c>
      <c r="I1229" s="78">
        <v>163666</v>
      </c>
      <c r="J1229" s="78">
        <v>163666</v>
      </c>
      <c r="K1229" s="78">
        <v>0</v>
      </c>
      <c r="L1229" s="78">
        <v>320745</v>
      </c>
      <c r="M1229" s="78">
        <v>240530</v>
      </c>
      <c r="N1229" s="78">
        <v>320745</v>
      </c>
      <c r="O1229" s="78">
        <v>0</v>
      </c>
      <c r="P1229" s="78">
        <v>50800</v>
      </c>
      <c r="Q1229" s="78">
        <v>50800</v>
      </c>
      <c r="R1229" s="78">
        <v>0</v>
      </c>
      <c r="S1229" s="187">
        <v>93565</v>
      </c>
      <c r="T1229" s="187">
        <v>93565</v>
      </c>
      <c r="U1229" s="78">
        <v>30532</v>
      </c>
      <c r="V1229" s="78">
        <v>19828</v>
      </c>
      <c r="W1229" s="78">
        <v>23900</v>
      </c>
      <c r="X1229" s="78">
        <v>6632</v>
      </c>
      <c r="Y1229" s="78">
        <v>10815</v>
      </c>
      <c r="Z1229" s="78">
        <v>4183</v>
      </c>
      <c r="AA1229" s="78">
        <v>0</v>
      </c>
      <c r="AB1229" s="78">
        <v>0</v>
      </c>
      <c r="AC1229" s="187">
        <v>6154</v>
      </c>
      <c r="AD1229" s="187">
        <v>0</v>
      </c>
      <c r="AE1229" s="78">
        <v>295330</v>
      </c>
      <c r="AF1229" s="78">
        <v>2949</v>
      </c>
      <c r="AG1229" s="104">
        <v>0</v>
      </c>
      <c r="AH1229" s="104">
        <v>0</v>
      </c>
      <c r="AI1229" s="104">
        <v>0</v>
      </c>
      <c r="AJ1229" s="104">
        <v>2949</v>
      </c>
      <c r="AK1229" s="104">
        <v>0</v>
      </c>
      <c r="AL1229" s="104">
        <v>0</v>
      </c>
      <c r="AM1229" s="104">
        <f t="shared" si="19"/>
        <v>2949</v>
      </c>
      <c r="AN1229" s="104">
        <v>0</v>
      </c>
      <c r="AO1229" s="104">
        <v>0</v>
      </c>
      <c r="AP1229" s="104">
        <v>27649</v>
      </c>
      <c r="AQ1229" s="104">
        <v>27649</v>
      </c>
      <c r="AR1229" s="104">
        <v>0</v>
      </c>
      <c r="AS1229" s="189">
        <v>667040</v>
      </c>
      <c r="AT1229" s="189">
        <v>223921</v>
      </c>
      <c r="AU1229" s="189">
        <v>223921</v>
      </c>
    </row>
    <row r="1230" spans="1:47" x14ac:dyDescent="0.2">
      <c r="A1230" s="96" t="s">
        <v>2954</v>
      </c>
      <c r="B1230" t="s">
        <v>2949</v>
      </c>
      <c r="C1230" t="s">
        <v>2955</v>
      </c>
      <c r="D1230" s="77">
        <v>29203</v>
      </c>
      <c r="E1230" s="77">
        <v>0</v>
      </c>
      <c r="F1230" s="77">
        <v>0</v>
      </c>
      <c r="G1230" s="77">
        <v>190622</v>
      </c>
      <c r="H1230" s="77">
        <v>190622</v>
      </c>
      <c r="I1230" s="77">
        <v>0</v>
      </c>
      <c r="J1230" s="77">
        <v>0</v>
      </c>
      <c r="K1230" s="77">
        <v>0</v>
      </c>
      <c r="L1230" s="77">
        <v>363555</v>
      </c>
      <c r="M1230" s="77">
        <v>253630</v>
      </c>
      <c r="N1230" s="77">
        <v>10500</v>
      </c>
      <c r="O1230" s="77">
        <v>353055</v>
      </c>
      <c r="P1230" s="77">
        <v>394015</v>
      </c>
      <c r="Q1230" s="77">
        <v>40960</v>
      </c>
      <c r="R1230" s="77">
        <v>0</v>
      </c>
      <c r="S1230" s="188">
        <v>152035</v>
      </c>
      <c r="T1230" s="188">
        <v>152035</v>
      </c>
      <c r="U1230" s="77">
        <v>35616</v>
      </c>
      <c r="V1230" s="77">
        <v>20916</v>
      </c>
      <c r="W1230" s="77">
        <v>3704</v>
      </c>
      <c r="X1230" s="77">
        <v>31912</v>
      </c>
      <c r="Y1230" s="77">
        <v>35339</v>
      </c>
      <c r="Z1230" s="77">
        <v>3427</v>
      </c>
      <c r="AA1230" s="77">
        <v>0</v>
      </c>
      <c r="AB1230" s="188">
        <v>12030</v>
      </c>
      <c r="AC1230" s="188">
        <v>12030</v>
      </c>
      <c r="AD1230" s="188">
        <v>0</v>
      </c>
      <c r="AE1230" s="77">
        <v>304880</v>
      </c>
      <c r="AF1230" s="77">
        <v>3669</v>
      </c>
      <c r="AG1230" s="27">
        <v>0</v>
      </c>
      <c r="AH1230" s="27">
        <v>0</v>
      </c>
      <c r="AI1230" s="27">
        <v>0</v>
      </c>
      <c r="AJ1230" s="27">
        <v>3669</v>
      </c>
      <c r="AK1230" s="27">
        <v>0</v>
      </c>
      <c r="AL1230" s="27">
        <v>0</v>
      </c>
      <c r="AM1230" s="27">
        <f t="shared" si="19"/>
        <v>3669</v>
      </c>
      <c r="AN1230" s="27">
        <v>0</v>
      </c>
      <c r="AO1230" s="27">
        <v>0</v>
      </c>
      <c r="AP1230" s="27">
        <v>32304</v>
      </c>
      <c r="AQ1230" s="27">
        <v>0</v>
      </c>
      <c r="AR1230" s="190">
        <v>32304</v>
      </c>
      <c r="AS1230" s="190">
        <v>789085</v>
      </c>
      <c r="AT1230" s="190">
        <v>300044</v>
      </c>
      <c r="AU1230" s="190">
        <v>300044</v>
      </c>
    </row>
    <row r="1231" spans="1:47" x14ac:dyDescent="0.2">
      <c r="A1231" s="96" t="s">
        <v>2956</v>
      </c>
      <c r="B1231" t="s">
        <v>2949</v>
      </c>
      <c r="C1231" t="s">
        <v>2957</v>
      </c>
      <c r="D1231" s="78">
        <v>29204</v>
      </c>
      <c r="E1231" s="78">
        <v>0</v>
      </c>
      <c r="F1231" s="82">
        <v>0</v>
      </c>
      <c r="G1231" s="78">
        <v>160531</v>
      </c>
      <c r="H1231" s="78">
        <v>160531</v>
      </c>
      <c r="I1231" s="78">
        <v>0</v>
      </c>
      <c r="J1231" s="78">
        <v>0</v>
      </c>
      <c r="K1231" s="78">
        <v>0</v>
      </c>
      <c r="L1231" s="78">
        <v>284525</v>
      </c>
      <c r="M1231" s="78">
        <v>205830</v>
      </c>
      <c r="N1231" s="78">
        <v>284525</v>
      </c>
      <c r="O1231" s="78">
        <v>0</v>
      </c>
      <c r="P1231" s="78">
        <v>70150</v>
      </c>
      <c r="Q1231" s="78">
        <v>70150</v>
      </c>
      <c r="R1231" s="78">
        <v>0</v>
      </c>
      <c r="S1231" s="187">
        <v>70075</v>
      </c>
      <c r="T1231" s="187">
        <v>70075</v>
      </c>
      <c r="U1231" s="78">
        <v>27575</v>
      </c>
      <c r="V1231" s="78">
        <v>17153</v>
      </c>
      <c r="W1231" s="78">
        <v>18343</v>
      </c>
      <c r="X1231" s="78">
        <v>9232</v>
      </c>
      <c r="Y1231" s="78">
        <v>14569</v>
      </c>
      <c r="Z1231" s="78">
        <v>5337</v>
      </c>
      <c r="AA1231" s="78">
        <v>0</v>
      </c>
      <c r="AB1231" s="78">
        <v>0</v>
      </c>
      <c r="AC1231" s="187">
        <v>12745</v>
      </c>
      <c r="AD1231" s="187">
        <v>0</v>
      </c>
      <c r="AE1231" s="78">
        <v>280800</v>
      </c>
      <c r="AF1231" s="78">
        <v>2490</v>
      </c>
      <c r="AG1231" s="104">
        <v>0</v>
      </c>
      <c r="AH1231" s="104">
        <v>0</v>
      </c>
      <c r="AI1231" s="104">
        <v>0</v>
      </c>
      <c r="AJ1231" s="104">
        <v>2490</v>
      </c>
      <c r="AK1231" s="104">
        <v>0</v>
      </c>
      <c r="AL1231" s="104">
        <v>0</v>
      </c>
      <c r="AM1231" s="104">
        <f t="shared" si="19"/>
        <v>2490</v>
      </c>
      <c r="AN1231" s="104">
        <v>0</v>
      </c>
      <c r="AO1231" s="104">
        <v>0</v>
      </c>
      <c r="AP1231" s="104">
        <v>26758</v>
      </c>
      <c r="AQ1231" s="104">
        <v>0</v>
      </c>
      <c r="AR1231" s="189">
        <v>26758</v>
      </c>
      <c r="AS1231" s="189">
        <v>647083</v>
      </c>
      <c r="AT1231" s="189">
        <v>229423</v>
      </c>
      <c r="AU1231" s="189">
        <v>229423</v>
      </c>
    </row>
    <row r="1232" spans="1:47" x14ac:dyDescent="0.2">
      <c r="A1232" s="96" t="s">
        <v>2958</v>
      </c>
      <c r="B1232" t="s">
        <v>2949</v>
      </c>
      <c r="C1232" t="s">
        <v>2959</v>
      </c>
      <c r="D1232" s="77">
        <v>29205</v>
      </c>
      <c r="E1232" s="77">
        <v>0</v>
      </c>
      <c r="F1232" s="77">
        <v>0</v>
      </c>
      <c r="G1232" s="77">
        <v>268136</v>
      </c>
      <c r="H1232" s="77">
        <v>0</v>
      </c>
      <c r="I1232" s="77">
        <v>268136</v>
      </c>
      <c r="J1232" s="77">
        <v>268136</v>
      </c>
      <c r="K1232" s="77">
        <v>0</v>
      </c>
      <c r="L1232" s="77">
        <v>504370</v>
      </c>
      <c r="M1232" s="77">
        <v>344170</v>
      </c>
      <c r="N1232" s="77">
        <v>461000</v>
      </c>
      <c r="O1232" s="77">
        <v>43370</v>
      </c>
      <c r="P1232" s="77">
        <v>118210</v>
      </c>
      <c r="Q1232" s="77">
        <v>74840</v>
      </c>
      <c r="R1232" s="77">
        <v>0</v>
      </c>
      <c r="S1232" s="188">
        <v>146220</v>
      </c>
      <c r="T1232" s="188">
        <v>146220</v>
      </c>
      <c r="U1232" s="77">
        <v>49830</v>
      </c>
      <c r="V1232" s="77">
        <v>28401</v>
      </c>
      <c r="W1232" s="77">
        <v>30510</v>
      </c>
      <c r="X1232" s="77">
        <v>19320</v>
      </c>
      <c r="Y1232" s="77">
        <v>25535</v>
      </c>
      <c r="Z1232" s="77">
        <v>6215</v>
      </c>
      <c r="AA1232" s="77">
        <v>0</v>
      </c>
      <c r="AB1232" s="77">
        <v>0</v>
      </c>
      <c r="AC1232" s="188">
        <v>7354</v>
      </c>
      <c r="AD1232" s="188">
        <v>0</v>
      </c>
      <c r="AE1232" s="77">
        <v>419260</v>
      </c>
      <c r="AF1232" s="77">
        <v>4650</v>
      </c>
      <c r="AG1232" s="27">
        <v>0</v>
      </c>
      <c r="AH1232" s="27">
        <v>0</v>
      </c>
      <c r="AI1232" s="27">
        <v>0</v>
      </c>
      <c r="AJ1232" s="27">
        <v>4650</v>
      </c>
      <c r="AK1232" s="27">
        <v>0</v>
      </c>
      <c r="AL1232" s="27">
        <v>0</v>
      </c>
      <c r="AM1232" s="27">
        <f t="shared" si="19"/>
        <v>4650</v>
      </c>
      <c r="AN1232" s="27">
        <v>0</v>
      </c>
      <c r="AO1232" s="27">
        <v>0</v>
      </c>
      <c r="AP1232" s="27">
        <v>45288</v>
      </c>
      <c r="AQ1232" s="27">
        <v>45288</v>
      </c>
      <c r="AR1232" s="27">
        <v>0</v>
      </c>
      <c r="AS1232" s="190">
        <v>1132980</v>
      </c>
      <c r="AT1232" s="190">
        <v>435094</v>
      </c>
      <c r="AU1232" s="190">
        <v>435094</v>
      </c>
    </row>
    <row r="1233" spans="1:47" x14ac:dyDescent="0.2">
      <c r="A1233" s="96" t="s">
        <v>2960</v>
      </c>
      <c r="B1233" t="s">
        <v>2949</v>
      </c>
      <c r="C1233" t="s">
        <v>2961</v>
      </c>
      <c r="D1233" s="78">
        <v>29206</v>
      </c>
      <c r="E1233" s="78">
        <v>0</v>
      </c>
      <c r="F1233" s="82">
        <v>0</v>
      </c>
      <c r="G1233" s="78">
        <v>150860</v>
      </c>
      <c r="H1233" s="78">
        <v>0</v>
      </c>
      <c r="I1233" s="78">
        <v>150860</v>
      </c>
      <c r="J1233" s="78">
        <v>116640</v>
      </c>
      <c r="K1233" s="187">
        <v>34220</v>
      </c>
      <c r="L1233" s="78">
        <v>248680</v>
      </c>
      <c r="M1233" s="78">
        <v>178260</v>
      </c>
      <c r="N1233" s="78">
        <v>248680</v>
      </c>
      <c r="O1233" s="78">
        <v>0</v>
      </c>
      <c r="P1233" s="78">
        <v>35280</v>
      </c>
      <c r="Q1233" s="78">
        <v>35280</v>
      </c>
      <c r="R1233" s="78">
        <v>0</v>
      </c>
      <c r="S1233" s="187">
        <v>50660</v>
      </c>
      <c r="T1233" s="187">
        <v>50660</v>
      </c>
      <c r="U1233" s="78">
        <v>24031</v>
      </c>
      <c r="V1233" s="78">
        <v>14650</v>
      </c>
      <c r="W1233" s="78">
        <v>19773</v>
      </c>
      <c r="X1233" s="78">
        <v>4258</v>
      </c>
      <c r="Y1233" s="78">
        <v>7196</v>
      </c>
      <c r="Z1233" s="78">
        <v>2938</v>
      </c>
      <c r="AA1233" s="78">
        <v>0</v>
      </c>
      <c r="AB1233" s="187">
        <v>2750</v>
      </c>
      <c r="AC1233" s="187">
        <v>2750</v>
      </c>
      <c r="AD1233" s="187">
        <v>0</v>
      </c>
      <c r="AE1233" s="78">
        <v>217070</v>
      </c>
      <c r="AF1233" s="78">
        <v>2709</v>
      </c>
      <c r="AG1233" s="104">
        <v>0</v>
      </c>
      <c r="AH1233" s="104">
        <v>0</v>
      </c>
      <c r="AI1233" s="104">
        <v>0</v>
      </c>
      <c r="AJ1233" s="104">
        <v>2709</v>
      </c>
      <c r="AK1233" s="104">
        <v>0</v>
      </c>
      <c r="AL1233" s="104">
        <v>0</v>
      </c>
      <c r="AM1233" s="104">
        <f t="shared" si="19"/>
        <v>2709</v>
      </c>
      <c r="AN1233" s="104">
        <v>0</v>
      </c>
      <c r="AO1233" s="104">
        <v>0</v>
      </c>
      <c r="AP1233" s="104">
        <v>25501</v>
      </c>
      <c r="AQ1233" s="104">
        <v>0</v>
      </c>
      <c r="AR1233" s="189">
        <v>25501</v>
      </c>
      <c r="AS1233" s="189">
        <v>617387</v>
      </c>
      <c r="AT1233" s="189">
        <v>211524</v>
      </c>
      <c r="AU1233" s="189">
        <v>211524</v>
      </c>
    </row>
    <row r="1234" spans="1:47" x14ac:dyDescent="0.2">
      <c r="A1234" s="96" t="s">
        <v>2962</v>
      </c>
      <c r="B1234" t="s">
        <v>2949</v>
      </c>
      <c r="C1234" t="s">
        <v>2963</v>
      </c>
      <c r="D1234" s="77">
        <v>29207</v>
      </c>
      <c r="E1234" s="77">
        <v>0</v>
      </c>
      <c r="F1234" s="77">
        <v>0</v>
      </c>
      <c r="G1234" s="77">
        <v>102784</v>
      </c>
      <c r="H1234" s="77">
        <v>102784</v>
      </c>
      <c r="I1234" s="77">
        <v>0</v>
      </c>
      <c r="J1234" s="77">
        <v>0</v>
      </c>
      <c r="K1234" s="77">
        <v>0</v>
      </c>
      <c r="L1234" s="77">
        <v>141525</v>
      </c>
      <c r="M1234" s="77">
        <v>107280</v>
      </c>
      <c r="N1234" s="77">
        <v>141525</v>
      </c>
      <c r="O1234" s="77">
        <v>0</v>
      </c>
      <c r="P1234" s="77">
        <v>25440</v>
      </c>
      <c r="Q1234" s="77">
        <v>25440</v>
      </c>
      <c r="R1234" s="77">
        <v>0</v>
      </c>
      <c r="S1234" s="77">
        <v>0</v>
      </c>
      <c r="T1234" s="77">
        <v>0</v>
      </c>
      <c r="U1234" s="77">
        <v>13381</v>
      </c>
      <c r="V1234" s="77">
        <v>8848</v>
      </c>
      <c r="W1234" s="77">
        <v>9129</v>
      </c>
      <c r="X1234" s="77">
        <v>4252</v>
      </c>
      <c r="Y1234" s="77">
        <v>6382</v>
      </c>
      <c r="Z1234" s="77">
        <v>2130</v>
      </c>
      <c r="AA1234" s="77">
        <v>0</v>
      </c>
      <c r="AB1234" s="77">
        <v>0</v>
      </c>
      <c r="AC1234" s="77">
        <v>0</v>
      </c>
      <c r="AD1234" s="77">
        <v>0</v>
      </c>
      <c r="AE1234" s="77">
        <v>133200</v>
      </c>
      <c r="AF1234" s="77">
        <v>1989</v>
      </c>
      <c r="AG1234" s="27">
        <v>0</v>
      </c>
      <c r="AH1234" s="27">
        <v>0</v>
      </c>
      <c r="AI1234" s="27">
        <v>0</v>
      </c>
      <c r="AJ1234" s="27">
        <v>1989</v>
      </c>
      <c r="AK1234" s="27">
        <v>0</v>
      </c>
      <c r="AL1234" s="27">
        <v>0</v>
      </c>
      <c r="AM1234" s="27">
        <f t="shared" si="19"/>
        <v>1989</v>
      </c>
      <c r="AN1234" s="27">
        <v>0</v>
      </c>
      <c r="AO1234" s="27">
        <v>0</v>
      </c>
      <c r="AP1234" s="27">
        <v>17321</v>
      </c>
      <c r="AQ1234" s="27">
        <v>17321</v>
      </c>
      <c r="AR1234" s="27">
        <v>0</v>
      </c>
      <c r="AS1234" s="190">
        <v>406688</v>
      </c>
      <c r="AT1234" s="190">
        <v>106188</v>
      </c>
      <c r="AU1234" s="190">
        <v>106188</v>
      </c>
    </row>
    <row r="1235" spans="1:47" x14ac:dyDescent="0.2">
      <c r="A1235" s="96" t="s">
        <v>2964</v>
      </c>
      <c r="B1235" t="s">
        <v>2949</v>
      </c>
      <c r="C1235" t="s">
        <v>2965</v>
      </c>
      <c r="D1235" s="78">
        <v>29208</v>
      </c>
      <c r="E1235" s="78">
        <v>0</v>
      </c>
      <c r="F1235" s="82">
        <v>0</v>
      </c>
      <c r="G1235" s="78">
        <v>80770</v>
      </c>
      <c r="H1235" s="78">
        <v>14026</v>
      </c>
      <c r="I1235" s="78">
        <v>66744</v>
      </c>
      <c r="J1235" s="78">
        <v>66744</v>
      </c>
      <c r="K1235" s="78">
        <v>0</v>
      </c>
      <c r="L1235" s="78">
        <v>139210</v>
      </c>
      <c r="M1235" s="78">
        <v>110800</v>
      </c>
      <c r="N1235" s="78">
        <v>139210</v>
      </c>
      <c r="O1235" s="78">
        <v>0</v>
      </c>
      <c r="P1235" s="78">
        <v>23490</v>
      </c>
      <c r="Q1235" s="78">
        <v>23490</v>
      </c>
      <c r="R1235" s="78">
        <v>0</v>
      </c>
      <c r="S1235" s="187">
        <v>48500</v>
      </c>
      <c r="T1235" s="187">
        <v>48500</v>
      </c>
      <c r="U1235" s="78">
        <v>12798</v>
      </c>
      <c r="V1235" s="78">
        <v>9060</v>
      </c>
      <c r="W1235" s="78">
        <v>11950</v>
      </c>
      <c r="X1235" s="78">
        <v>848</v>
      </c>
      <c r="Y1235" s="78">
        <v>2834</v>
      </c>
      <c r="Z1235" s="78">
        <v>1986</v>
      </c>
      <c r="AA1235" s="78">
        <v>0</v>
      </c>
      <c r="AB1235" s="187">
        <v>4346</v>
      </c>
      <c r="AC1235" s="187">
        <v>4346</v>
      </c>
      <c r="AD1235" s="187">
        <v>0</v>
      </c>
      <c r="AE1235" s="78">
        <v>135600</v>
      </c>
      <c r="AF1235" s="78">
        <v>1749</v>
      </c>
      <c r="AG1235" s="104">
        <v>0</v>
      </c>
      <c r="AH1235" s="104">
        <v>0</v>
      </c>
      <c r="AI1235" s="104">
        <v>0</v>
      </c>
      <c r="AJ1235" s="104">
        <v>1749</v>
      </c>
      <c r="AK1235" s="104">
        <v>0</v>
      </c>
      <c r="AL1235" s="104">
        <v>0</v>
      </c>
      <c r="AM1235" s="104">
        <f t="shared" si="19"/>
        <v>1749</v>
      </c>
      <c r="AN1235" s="104">
        <v>0</v>
      </c>
      <c r="AO1235" s="104">
        <v>0</v>
      </c>
      <c r="AP1235" s="104">
        <v>13622</v>
      </c>
      <c r="AQ1235" s="104">
        <v>0</v>
      </c>
      <c r="AR1235" s="189">
        <v>13622</v>
      </c>
      <c r="AS1235" s="189">
        <v>313626</v>
      </c>
      <c r="AT1235" s="189">
        <v>93196</v>
      </c>
      <c r="AU1235" s="189">
        <v>93196</v>
      </c>
    </row>
    <row r="1236" spans="1:47" x14ac:dyDescent="0.2">
      <c r="A1236" s="96" t="s">
        <v>2966</v>
      </c>
      <c r="B1236" t="s">
        <v>2949</v>
      </c>
      <c r="C1236" t="s">
        <v>2967</v>
      </c>
      <c r="D1236" s="77">
        <v>29209</v>
      </c>
      <c r="E1236" s="77">
        <v>0</v>
      </c>
      <c r="F1236" s="77">
        <v>0</v>
      </c>
      <c r="G1236" s="77">
        <v>243752</v>
      </c>
      <c r="H1236" s="77">
        <v>243752</v>
      </c>
      <c r="I1236" s="77">
        <v>0</v>
      </c>
      <c r="J1236" s="77">
        <v>0</v>
      </c>
      <c r="K1236" s="77">
        <v>0</v>
      </c>
      <c r="L1236" s="77">
        <v>412735</v>
      </c>
      <c r="M1236" s="77">
        <v>253510</v>
      </c>
      <c r="N1236" s="77">
        <v>412735</v>
      </c>
      <c r="O1236" s="77">
        <v>0</v>
      </c>
      <c r="P1236" s="77">
        <v>60690</v>
      </c>
      <c r="Q1236" s="77">
        <v>60690</v>
      </c>
      <c r="R1236" s="77">
        <v>0</v>
      </c>
      <c r="S1236" s="188">
        <v>106915</v>
      </c>
      <c r="T1236" s="188">
        <v>106915</v>
      </c>
      <c r="U1236" s="77">
        <v>42377</v>
      </c>
      <c r="V1236" s="77">
        <v>20993</v>
      </c>
      <c r="W1236" s="77">
        <v>42377</v>
      </c>
      <c r="X1236" s="77">
        <v>0</v>
      </c>
      <c r="Y1236" s="77">
        <v>5045</v>
      </c>
      <c r="Z1236" s="77">
        <v>5045</v>
      </c>
      <c r="AA1236" s="77">
        <v>0</v>
      </c>
      <c r="AB1236" s="188">
        <v>5051</v>
      </c>
      <c r="AC1236" s="188">
        <v>5051</v>
      </c>
      <c r="AD1236" s="188">
        <v>0</v>
      </c>
      <c r="AE1236" s="77">
        <v>318170</v>
      </c>
      <c r="AF1236" s="77">
        <v>4629</v>
      </c>
      <c r="AG1236" s="27">
        <v>0</v>
      </c>
      <c r="AH1236" s="27">
        <v>0</v>
      </c>
      <c r="AI1236" s="27">
        <v>0</v>
      </c>
      <c r="AJ1236" s="27">
        <v>4629</v>
      </c>
      <c r="AK1236" s="27">
        <v>0</v>
      </c>
      <c r="AL1236" s="27">
        <v>0</v>
      </c>
      <c r="AM1236" s="27">
        <f t="shared" si="19"/>
        <v>4629</v>
      </c>
      <c r="AN1236" s="27">
        <v>0</v>
      </c>
      <c r="AO1236" s="27">
        <v>0</v>
      </c>
      <c r="AP1236" s="27">
        <v>41393</v>
      </c>
      <c r="AQ1236" s="27">
        <v>6882</v>
      </c>
      <c r="AR1236" s="190">
        <v>34511</v>
      </c>
      <c r="AS1236" s="190">
        <v>1052518</v>
      </c>
      <c r="AT1236" s="190">
        <v>435343</v>
      </c>
      <c r="AU1236" s="190">
        <v>435343</v>
      </c>
    </row>
    <row r="1237" spans="1:47" x14ac:dyDescent="0.2">
      <c r="A1237" s="96" t="s">
        <v>2968</v>
      </c>
      <c r="B1237" t="s">
        <v>2949</v>
      </c>
      <c r="C1237" t="s">
        <v>2969</v>
      </c>
      <c r="D1237" s="78">
        <v>29210</v>
      </c>
      <c r="E1237" s="78">
        <v>0</v>
      </c>
      <c r="F1237" s="82">
        <v>0</v>
      </c>
      <c r="G1237" s="78">
        <v>176535</v>
      </c>
      <c r="H1237" s="78">
        <v>139698</v>
      </c>
      <c r="I1237" s="78">
        <v>36837</v>
      </c>
      <c r="J1237" s="78">
        <v>36837</v>
      </c>
      <c r="K1237" s="78">
        <v>0</v>
      </c>
      <c r="L1237" s="78">
        <v>266185</v>
      </c>
      <c r="M1237" s="78">
        <v>162000</v>
      </c>
      <c r="N1237" s="78">
        <v>266185</v>
      </c>
      <c r="O1237" s="78">
        <v>0</v>
      </c>
      <c r="P1237" s="78">
        <v>35120</v>
      </c>
      <c r="Q1237" s="78">
        <v>35120</v>
      </c>
      <c r="R1237" s="78">
        <v>0</v>
      </c>
      <c r="S1237" s="78">
        <v>0</v>
      </c>
      <c r="T1237" s="78">
        <v>0</v>
      </c>
      <c r="U1237" s="78">
        <v>27260</v>
      </c>
      <c r="V1237" s="78">
        <v>13310</v>
      </c>
      <c r="W1237" s="78">
        <v>13960</v>
      </c>
      <c r="X1237" s="78">
        <v>13300</v>
      </c>
      <c r="Y1237" s="78">
        <v>16233</v>
      </c>
      <c r="Z1237" s="78">
        <v>2933</v>
      </c>
      <c r="AA1237" s="78">
        <v>0</v>
      </c>
      <c r="AB1237" s="78">
        <v>0</v>
      </c>
      <c r="AC1237" s="78">
        <v>0</v>
      </c>
      <c r="AD1237" s="78">
        <v>0</v>
      </c>
      <c r="AE1237" s="78">
        <v>199490</v>
      </c>
      <c r="AF1237" s="78">
        <v>3189</v>
      </c>
      <c r="AG1237" s="104">
        <v>0</v>
      </c>
      <c r="AH1237" s="104">
        <v>0</v>
      </c>
      <c r="AI1237" s="104">
        <v>0</v>
      </c>
      <c r="AJ1237" s="104">
        <v>3189</v>
      </c>
      <c r="AK1237" s="104">
        <v>0</v>
      </c>
      <c r="AL1237" s="104">
        <v>0</v>
      </c>
      <c r="AM1237" s="104">
        <f t="shared" si="19"/>
        <v>3189</v>
      </c>
      <c r="AN1237" s="104">
        <v>0</v>
      </c>
      <c r="AO1237" s="104">
        <v>0</v>
      </c>
      <c r="AP1237" s="104">
        <v>29898</v>
      </c>
      <c r="AQ1237" s="104">
        <v>29898</v>
      </c>
      <c r="AR1237" s="104">
        <v>0</v>
      </c>
      <c r="AS1237" s="189">
        <v>748506</v>
      </c>
      <c r="AT1237" s="189">
        <v>296081</v>
      </c>
      <c r="AU1237" s="189">
        <v>296081</v>
      </c>
    </row>
    <row r="1238" spans="1:47" x14ac:dyDescent="0.2">
      <c r="A1238" s="96" t="s">
        <v>2970</v>
      </c>
      <c r="B1238" t="s">
        <v>2949</v>
      </c>
      <c r="C1238" t="s">
        <v>2971</v>
      </c>
      <c r="D1238" s="77">
        <v>29211</v>
      </c>
      <c r="E1238" s="77">
        <v>0</v>
      </c>
      <c r="F1238" s="77">
        <v>0</v>
      </c>
      <c r="G1238" s="77">
        <v>102532</v>
      </c>
      <c r="H1238" s="77">
        <v>102532</v>
      </c>
      <c r="I1238" s="77">
        <v>0</v>
      </c>
      <c r="J1238" s="77">
        <v>0</v>
      </c>
      <c r="K1238" s="77">
        <v>0</v>
      </c>
      <c r="L1238" s="77">
        <v>140565</v>
      </c>
      <c r="M1238" s="77">
        <v>93030</v>
      </c>
      <c r="N1238" s="77">
        <v>139000</v>
      </c>
      <c r="O1238" s="77">
        <v>1565</v>
      </c>
      <c r="P1238" s="77">
        <v>21085</v>
      </c>
      <c r="Q1238" s="77">
        <v>19520</v>
      </c>
      <c r="R1238" s="77">
        <v>0</v>
      </c>
      <c r="S1238" s="188">
        <v>74565</v>
      </c>
      <c r="T1238" s="188">
        <v>74565</v>
      </c>
      <c r="U1238" s="77">
        <v>13892</v>
      </c>
      <c r="V1238" s="77">
        <v>7556</v>
      </c>
      <c r="W1238" s="77">
        <v>6331</v>
      </c>
      <c r="X1238" s="77">
        <v>7561</v>
      </c>
      <c r="Y1238" s="77">
        <v>9118</v>
      </c>
      <c r="Z1238" s="77">
        <v>1557</v>
      </c>
      <c r="AA1238" s="77">
        <v>0</v>
      </c>
      <c r="AB1238" s="188">
        <v>3662</v>
      </c>
      <c r="AC1238" s="188">
        <v>5436</v>
      </c>
      <c r="AD1238" s="188">
        <v>0</v>
      </c>
      <c r="AE1238" s="77">
        <v>114090</v>
      </c>
      <c r="AF1238" s="77">
        <v>2229</v>
      </c>
      <c r="AG1238" s="27">
        <v>0</v>
      </c>
      <c r="AH1238" s="27">
        <v>0</v>
      </c>
      <c r="AI1238" s="27">
        <v>0</v>
      </c>
      <c r="AJ1238" s="27">
        <v>2229</v>
      </c>
      <c r="AK1238" s="27">
        <v>0</v>
      </c>
      <c r="AL1238" s="27">
        <v>0</v>
      </c>
      <c r="AM1238" s="27">
        <f t="shared" si="19"/>
        <v>2229</v>
      </c>
      <c r="AN1238" s="27">
        <v>0</v>
      </c>
      <c r="AO1238" s="27">
        <v>0</v>
      </c>
      <c r="AP1238" s="27">
        <v>17343</v>
      </c>
      <c r="AQ1238" s="27">
        <v>0</v>
      </c>
      <c r="AR1238" s="190">
        <v>17343</v>
      </c>
      <c r="AS1238" s="190">
        <v>418168</v>
      </c>
      <c r="AT1238" s="190">
        <v>153260</v>
      </c>
      <c r="AU1238" s="190">
        <v>153260</v>
      </c>
    </row>
    <row r="1239" spans="1:47" x14ac:dyDescent="0.2">
      <c r="A1239" s="96" t="s">
        <v>2972</v>
      </c>
      <c r="B1239" t="s">
        <v>2949</v>
      </c>
      <c r="C1239" t="s">
        <v>2973</v>
      </c>
      <c r="D1239" s="78">
        <v>29212</v>
      </c>
      <c r="E1239" s="78">
        <v>0</v>
      </c>
      <c r="F1239" s="82">
        <v>0</v>
      </c>
      <c r="G1239" s="78">
        <v>103710</v>
      </c>
      <c r="H1239" s="78">
        <v>22126</v>
      </c>
      <c r="I1239" s="78">
        <v>81584</v>
      </c>
      <c r="J1239" s="78">
        <v>81584</v>
      </c>
      <c r="K1239" s="78">
        <v>0</v>
      </c>
      <c r="L1239" s="78">
        <v>131345</v>
      </c>
      <c r="M1239" s="78">
        <v>97680</v>
      </c>
      <c r="N1239" s="78">
        <v>131345</v>
      </c>
      <c r="O1239" s="78">
        <v>0</v>
      </c>
      <c r="P1239" s="78">
        <v>20100</v>
      </c>
      <c r="Q1239" s="78">
        <v>20100</v>
      </c>
      <c r="R1239" s="78">
        <v>0</v>
      </c>
      <c r="S1239" s="187">
        <v>25995</v>
      </c>
      <c r="T1239" s="187">
        <v>25995</v>
      </c>
      <c r="U1239" s="78">
        <v>12405</v>
      </c>
      <c r="V1239" s="78">
        <v>7965</v>
      </c>
      <c r="W1239" s="78">
        <v>11111</v>
      </c>
      <c r="X1239" s="78">
        <v>1294</v>
      </c>
      <c r="Y1239" s="78">
        <v>2927</v>
      </c>
      <c r="Z1239" s="78">
        <v>1633</v>
      </c>
      <c r="AA1239" s="78">
        <v>0</v>
      </c>
      <c r="AB1239" s="78">
        <v>0</v>
      </c>
      <c r="AC1239" s="187">
        <v>1418</v>
      </c>
      <c r="AD1239" s="187">
        <v>0</v>
      </c>
      <c r="AE1239" s="78">
        <v>119250</v>
      </c>
      <c r="AF1239" s="78">
        <v>1749</v>
      </c>
      <c r="AG1239" s="104">
        <v>0</v>
      </c>
      <c r="AH1239" s="104">
        <v>0</v>
      </c>
      <c r="AI1239" s="104">
        <v>0</v>
      </c>
      <c r="AJ1239" s="104">
        <v>1749</v>
      </c>
      <c r="AK1239" s="104">
        <v>0</v>
      </c>
      <c r="AL1239" s="104">
        <v>0</v>
      </c>
      <c r="AM1239" s="104">
        <f t="shared" si="19"/>
        <v>1749</v>
      </c>
      <c r="AN1239" s="104">
        <v>0</v>
      </c>
      <c r="AO1239" s="104">
        <v>0</v>
      </c>
      <c r="AP1239" s="104">
        <v>17493</v>
      </c>
      <c r="AQ1239" s="104">
        <v>17493</v>
      </c>
      <c r="AR1239" s="104">
        <v>0</v>
      </c>
      <c r="AS1239" s="189">
        <v>407598</v>
      </c>
      <c r="AT1239" s="189">
        <v>117439</v>
      </c>
      <c r="AU1239" s="189">
        <v>300</v>
      </c>
    </row>
    <row r="1240" spans="1:47" x14ac:dyDescent="0.2">
      <c r="A1240" s="96" t="s">
        <v>2974</v>
      </c>
      <c r="B1240" t="s">
        <v>2949</v>
      </c>
      <c r="C1240" t="s">
        <v>2975</v>
      </c>
      <c r="D1240" s="77">
        <v>29322</v>
      </c>
      <c r="E1240" s="77">
        <v>0</v>
      </c>
      <c r="F1240" s="77">
        <v>0</v>
      </c>
      <c r="G1240" s="77">
        <v>21243</v>
      </c>
      <c r="H1240" s="77">
        <v>1815</v>
      </c>
      <c r="I1240" s="77">
        <v>19428</v>
      </c>
      <c r="J1240" s="77">
        <v>19428</v>
      </c>
      <c r="K1240" s="77">
        <v>0</v>
      </c>
      <c r="L1240" s="77">
        <v>12540</v>
      </c>
      <c r="M1240" s="77">
        <v>8630</v>
      </c>
      <c r="N1240" s="77">
        <v>9240</v>
      </c>
      <c r="O1240" s="77">
        <v>3300</v>
      </c>
      <c r="P1240" s="77">
        <v>1680</v>
      </c>
      <c r="Q1240" s="77">
        <v>0</v>
      </c>
      <c r="R1240" s="77">
        <v>0</v>
      </c>
      <c r="S1240" s="188">
        <v>2750</v>
      </c>
      <c r="T1240" s="188">
        <v>1130</v>
      </c>
      <c r="U1240" s="77">
        <v>1234</v>
      </c>
      <c r="V1240" s="77">
        <v>718</v>
      </c>
      <c r="W1240" s="77">
        <v>1234</v>
      </c>
      <c r="X1240" s="77">
        <v>0</v>
      </c>
      <c r="Y1240" s="77">
        <v>0</v>
      </c>
      <c r="Z1240" s="77">
        <v>0</v>
      </c>
      <c r="AA1240" s="77">
        <v>0</v>
      </c>
      <c r="AB1240" s="77">
        <v>0</v>
      </c>
      <c r="AC1240" s="77">
        <v>0</v>
      </c>
      <c r="AD1240" s="77">
        <v>0</v>
      </c>
      <c r="AE1240" s="77">
        <v>10670</v>
      </c>
      <c r="AF1240" s="77">
        <v>789</v>
      </c>
      <c r="AG1240" s="27">
        <v>0</v>
      </c>
      <c r="AH1240" s="27">
        <v>0</v>
      </c>
      <c r="AI1240" s="27">
        <v>0</v>
      </c>
      <c r="AJ1240" s="27">
        <v>789</v>
      </c>
      <c r="AK1240" s="27">
        <v>0</v>
      </c>
      <c r="AL1240" s="27">
        <v>0</v>
      </c>
      <c r="AM1240" s="27">
        <f t="shared" si="19"/>
        <v>789</v>
      </c>
      <c r="AN1240" s="27">
        <v>0</v>
      </c>
      <c r="AO1240" s="27">
        <v>0</v>
      </c>
      <c r="AP1240" s="27">
        <v>3577</v>
      </c>
      <c r="AQ1240" s="27">
        <v>3577</v>
      </c>
      <c r="AR1240" s="27">
        <v>0</v>
      </c>
      <c r="AS1240" s="190">
        <v>81799</v>
      </c>
      <c r="AT1240" s="190">
        <v>13459</v>
      </c>
      <c r="AU1240" s="190">
        <v>13459</v>
      </c>
    </row>
    <row r="1241" spans="1:47" x14ac:dyDescent="0.2">
      <c r="A1241" s="96" t="s">
        <v>2976</v>
      </c>
      <c r="B1241" t="s">
        <v>2949</v>
      </c>
      <c r="C1241" t="s">
        <v>2977</v>
      </c>
      <c r="D1241" s="78">
        <v>29342</v>
      </c>
      <c r="E1241" s="78">
        <v>0</v>
      </c>
      <c r="F1241" s="82">
        <v>0</v>
      </c>
      <c r="G1241" s="78">
        <v>55097</v>
      </c>
      <c r="H1241" s="78">
        <v>55097</v>
      </c>
      <c r="I1241" s="78">
        <v>0</v>
      </c>
      <c r="J1241" s="78">
        <v>0</v>
      </c>
      <c r="K1241" s="78">
        <v>0</v>
      </c>
      <c r="L1241" s="78">
        <v>72060</v>
      </c>
      <c r="M1241" s="78">
        <v>47960</v>
      </c>
      <c r="N1241" s="78">
        <v>66000</v>
      </c>
      <c r="O1241" s="78">
        <v>6060</v>
      </c>
      <c r="P1241" s="78">
        <v>12780</v>
      </c>
      <c r="Q1241" s="78">
        <v>6720</v>
      </c>
      <c r="R1241" s="78">
        <v>0</v>
      </c>
      <c r="S1241" s="187">
        <v>15470</v>
      </c>
      <c r="T1241" s="187">
        <v>15470</v>
      </c>
      <c r="U1241" s="78">
        <v>7186</v>
      </c>
      <c r="V1241" s="78">
        <v>3958</v>
      </c>
      <c r="W1241" s="78">
        <v>7186</v>
      </c>
      <c r="X1241" s="78">
        <v>0</v>
      </c>
      <c r="Y1241" s="78">
        <v>557</v>
      </c>
      <c r="Z1241" s="78">
        <v>557</v>
      </c>
      <c r="AA1241" s="78">
        <v>0</v>
      </c>
      <c r="AB1241" s="78">
        <v>948</v>
      </c>
      <c r="AC1241" s="78">
        <v>948</v>
      </c>
      <c r="AD1241" s="78">
        <v>0</v>
      </c>
      <c r="AE1241" s="78">
        <v>55780</v>
      </c>
      <c r="AF1241" s="78">
        <v>1509</v>
      </c>
      <c r="AG1241" s="104">
        <v>0</v>
      </c>
      <c r="AH1241" s="104">
        <v>0</v>
      </c>
      <c r="AI1241" s="104">
        <v>0</v>
      </c>
      <c r="AJ1241" s="104">
        <v>1509</v>
      </c>
      <c r="AK1241" s="104">
        <v>0</v>
      </c>
      <c r="AL1241" s="104">
        <v>0</v>
      </c>
      <c r="AM1241" s="104">
        <f t="shared" si="19"/>
        <v>1509</v>
      </c>
      <c r="AN1241" s="104">
        <v>0</v>
      </c>
      <c r="AO1241" s="104">
        <v>0</v>
      </c>
      <c r="AP1241" s="104">
        <v>9306</v>
      </c>
      <c r="AQ1241" s="104">
        <v>0</v>
      </c>
      <c r="AR1241" s="189">
        <v>9306</v>
      </c>
      <c r="AS1241" s="189">
        <v>222654</v>
      </c>
      <c r="AT1241" s="189">
        <v>74267</v>
      </c>
      <c r="AU1241" s="189">
        <v>74267</v>
      </c>
    </row>
    <row r="1242" spans="1:47" x14ac:dyDescent="0.2">
      <c r="A1242" s="96" t="s">
        <v>2978</v>
      </c>
      <c r="B1242" t="s">
        <v>2949</v>
      </c>
      <c r="C1242" t="s">
        <v>2979</v>
      </c>
      <c r="D1242" s="77">
        <v>29343</v>
      </c>
      <c r="E1242" s="77">
        <v>0</v>
      </c>
      <c r="F1242" s="77">
        <v>0</v>
      </c>
      <c r="G1242" s="77">
        <v>62022</v>
      </c>
      <c r="H1242" s="77">
        <v>62022</v>
      </c>
      <c r="I1242" s="77">
        <v>0</v>
      </c>
      <c r="J1242" s="77">
        <v>0</v>
      </c>
      <c r="K1242" s="77">
        <v>0</v>
      </c>
      <c r="L1242" s="77">
        <v>100400</v>
      </c>
      <c r="M1242" s="77">
        <v>70490</v>
      </c>
      <c r="N1242" s="77">
        <v>100400</v>
      </c>
      <c r="O1242" s="77">
        <v>0</v>
      </c>
      <c r="P1242" s="77">
        <v>0</v>
      </c>
      <c r="Q1242" s="77">
        <v>0</v>
      </c>
      <c r="R1242" s="77">
        <v>0</v>
      </c>
      <c r="S1242" s="188">
        <v>34820</v>
      </c>
      <c r="T1242" s="188">
        <v>34820</v>
      </c>
      <c r="U1242" s="77">
        <v>9825</v>
      </c>
      <c r="V1242" s="77">
        <v>5838</v>
      </c>
      <c r="W1242" s="77">
        <v>1540</v>
      </c>
      <c r="X1242" s="77">
        <v>8285</v>
      </c>
      <c r="Y1242" s="77">
        <v>8285</v>
      </c>
      <c r="Z1242" s="77">
        <v>0</v>
      </c>
      <c r="AA1242" s="77">
        <v>0</v>
      </c>
      <c r="AB1242" s="188">
        <v>1158</v>
      </c>
      <c r="AC1242" s="188">
        <v>2173</v>
      </c>
      <c r="AD1242" s="188">
        <v>0</v>
      </c>
      <c r="AE1242" s="77">
        <v>84940</v>
      </c>
      <c r="AF1242" s="77">
        <v>1509</v>
      </c>
      <c r="AG1242" s="27">
        <v>0</v>
      </c>
      <c r="AH1242" s="27">
        <v>0</v>
      </c>
      <c r="AI1242" s="27">
        <v>0</v>
      </c>
      <c r="AJ1242" s="27">
        <v>1509</v>
      </c>
      <c r="AK1242" s="27">
        <v>0</v>
      </c>
      <c r="AL1242" s="27">
        <v>0</v>
      </c>
      <c r="AM1242" s="27">
        <f t="shared" si="19"/>
        <v>1509</v>
      </c>
      <c r="AN1242" s="27">
        <v>0</v>
      </c>
      <c r="AO1242" s="27">
        <v>0</v>
      </c>
      <c r="AP1242" s="27">
        <v>10485</v>
      </c>
      <c r="AQ1242" s="27">
        <v>10485</v>
      </c>
      <c r="AR1242" s="27">
        <v>0</v>
      </c>
      <c r="AS1242" s="190">
        <v>253697</v>
      </c>
      <c r="AT1242" s="190">
        <v>90370</v>
      </c>
      <c r="AU1242" s="190">
        <v>90370</v>
      </c>
    </row>
    <row r="1243" spans="1:47" x14ac:dyDescent="0.2">
      <c r="A1243" s="96" t="s">
        <v>2980</v>
      </c>
      <c r="B1243" t="s">
        <v>2949</v>
      </c>
      <c r="C1243" t="s">
        <v>2981</v>
      </c>
      <c r="D1243" s="78">
        <v>29344</v>
      </c>
      <c r="E1243" s="78">
        <v>0</v>
      </c>
      <c r="F1243" s="82">
        <v>0</v>
      </c>
      <c r="G1243" s="78">
        <v>76746</v>
      </c>
      <c r="H1243" s="78">
        <v>76746</v>
      </c>
      <c r="I1243" s="78">
        <v>0</v>
      </c>
      <c r="J1243" s="78">
        <v>0</v>
      </c>
      <c r="K1243" s="78">
        <v>0</v>
      </c>
      <c r="L1243" s="78">
        <v>102905</v>
      </c>
      <c r="M1243" s="78">
        <v>66020</v>
      </c>
      <c r="N1243" s="78">
        <v>95000</v>
      </c>
      <c r="O1243" s="78">
        <v>7905</v>
      </c>
      <c r="P1243" s="78">
        <v>22315</v>
      </c>
      <c r="Q1243" s="78">
        <v>14410</v>
      </c>
      <c r="R1243" s="78">
        <v>0</v>
      </c>
      <c r="S1243" s="187">
        <v>32805</v>
      </c>
      <c r="T1243" s="187">
        <v>32805</v>
      </c>
      <c r="U1243" s="78">
        <v>10346</v>
      </c>
      <c r="V1243" s="78">
        <v>5405</v>
      </c>
      <c r="W1243" s="78">
        <v>6698</v>
      </c>
      <c r="X1243" s="78">
        <v>3648</v>
      </c>
      <c r="Y1243" s="78">
        <v>4844</v>
      </c>
      <c r="Z1243" s="78">
        <v>1196</v>
      </c>
      <c r="AA1243" s="78">
        <v>0</v>
      </c>
      <c r="AB1243" s="187">
        <v>1752</v>
      </c>
      <c r="AC1243" s="187">
        <v>1752</v>
      </c>
      <c r="AD1243" s="187">
        <v>0</v>
      </c>
      <c r="AE1243" s="78">
        <v>81780</v>
      </c>
      <c r="AF1243" s="78">
        <v>1509</v>
      </c>
      <c r="AG1243" s="104">
        <v>0</v>
      </c>
      <c r="AH1243" s="104">
        <v>0</v>
      </c>
      <c r="AI1243" s="104">
        <v>0</v>
      </c>
      <c r="AJ1243" s="104">
        <v>1509</v>
      </c>
      <c r="AK1243" s="104">
        <v>0</v>
      </c>
      <c r="AL1243" s="104">
        <v>0</v>
      </c>
      <c r="AM1243" s="104">
        <f t="shared" si="19"/>
        <v>1509</v>
      </c>
      <c r="AN1243" s="104">
        <v>0</v>
      </c>
      <c r="AO1243" s="104">
        <v>0</v>
      </c>
      <c r="AP1243" s="104">
        <v>12997</v>
      </c>
      <c r="AQ1243" s="104">
        <v>0</v>
      </c>
      <c r="AR1243" s="189">
        <v>12997</v>
      </c>
      <c r="AS1243" s="189">
        <v>317038</v>
      </c>
      <c r="AT1243" s="189">
        <v>115642</v>
      </c>
      <c r="AU1243" s="189">
        <v>115642</v>
      </c>
    </row>
    <row r="1244" spans="1:47" x14ac:dyDescent="0.2">
      <c r="A1244" s="96" t="s">
        <v>2982</v>
      </c>
      <c r="B1244" t="s">
        <v>2949</v>
      </c>
      <c r="C1244" t="s">
        <v>2983</v>
      </c>
      <c r="D1244" s="77">
        <v>29345</v>
      </c>
      <c r="E1244" s="77">
        <v>0</v>
      </c>
      <c r="F1244" s="77">
        <v>0</v>
      </c>
      <c r="G1244" s="77">
        <v>26253</v>
      </c>
      <c r="H1244" s="77">
        <v>297</v>
      </c>
      <c r="I1244" s="77">
        <v>25956</v>
      </c>
      <c r="J1244" s="77">
        <v>25956</v>
      </c>
      <c r="K1244" s="77">
        <v>0</v>
      </c>
      <c r="L1244" s="77">
        <v>35530</v>
      </c>
      <c r="M1244" s="77">
        <v>26390</v>
      </c>
      <c r="N1244" s="77">
        <v>35530</v>
      </c>
      <c r="O1244" s="77">
        <v>0</v>
      </c>
      <c r="P1244" s="77">
        <v>1180</v>
      </c>
      <c r="Q1244" s="77">
        <v>1180</v>
      </c>
      <c r="R1244" s="77">
        <v>0</v>
      </c>
      <c r="S1244" s="188">
        <v>7830</v>
      </c>
      <c r="T1244" s="188">
        <v>7830</v>
      </c>
      <c r="U1244" s="77">
        <v>3398</v>
      </c>
      <c r="V1244" s="77">
        <v>2183</v>
      </c>
      <c r="W1244" s="77">
        <v>3398</v>
      </c>
      <c r="X1244" s="77">
        <v>0</v>
      </c>
      <c r="Y1244" s="77">
        <v>85</v>
      </c>
      <c r="Z1244" s="77">
        <v>85</v>
      </c>
      <c r="AA1244" s="77">
        <v>0</v>
      </c>
      <c r="AB1244" s="77">
        <v>529</v>
      </c>
      <c r="AC1244" s="77">
        <v>529</v>
      </c>
      <c r="AD1244" s="77">
        <v>0</v>
      </c>
      <c r="AE1244" s="77">
        <v>29100</v>
      </c>
      <c r="AF1244" s="77">
        <v>1029</v>
      </c>
      <c r="AG1244" s="27">
        <v>0</v>
      </c>
      <c r="AH1244" s="27">
        <v>0</v>
      </c>
      <c r="AI1244" s="27">
        <v>0</v>
      </c>
      <c r="AJ1244" s="27">
        <v>1029</v>
      </c>
      <c r="AK1244" s="27">
        <v>0</v>
      </c>
      <c r="AL1244" s="27">
        <v>0</v>
      </c>
      <c r="AM1244" s="27">
        <f t="shared" si="19"/>
        <v>1029</v>
      </c>
      <c r="AN1244" s="27">
        <v>0</v>
      </c>
      <c r="AO1244" s="27">
        <v>0</v>
      </c>
      <c r="AP1244" s="27">
        <v>4420</v>
      </c>
      <c r="AQ1244" s="27">
        <v>0</v>
      </c>
      <c r="AR1244" s="190">
        <v>4420</v>
      </c>
      <c r="AS1244" s="190">
        <v>98794</v>
      </c>
      <c r="AT1244" s="190">
        <v>26639</v>
      </c>
      <c r="AU1244" s="190">
        <v>26639</v>
      </c>
    </row>
    <row r="1245" spans="1:47" x14ac:dyDescent="0.2">
      <c r="A1245" s="96" t="s">
        <v>2984</v>
      </c>
      <c r="B1245" t="s">
        <v>2949</v>
      </c>
      <c r="C1245" t="s">
        <v>1210</v>
      </c>
      <c r="D1245" s="78">
        <v>29361</v>
      </c>
      <c r="E1245" s="78">
        <v>0</v>
      </c>
      <c r="F1245" s="82">
        <v>0</v>
      </c>
      <c r="G1245" s="78">
        <v>28254</v>
      </c>
      <c r="H1245" s="78">
        <v>28254</v>
      </c>
      <c r="I1245" s="78">
        <v>0</v>
      </c>
      <c r="J1245" s="78">
        <v>0</v>
      </c>
      <c r="K1245" s="78">
        <v>0</v>
      </c>
      <c r="L1245" s="78">
        <v>33330</v>
      </c>
      <c r="M1245" s="78">
        <v>23040</v>
      </c>
      <c r="N1245" s="78">
        <v>33000</v>
      </c>
      <c r="O1245" s="78">
        <v>330</v>
      </c>
      <c r="P1245" s="78">
        <v>3660</v>
      </c>
      <c r="Q1245" s="78">
        <v>3330</v>
      </c>
      <c r="R1245" s="78">
        <v>0</v>
      </c>
      <c r="S1245" s="187">
        <v>16530</v>
      </c>
      <c r="T1245" s="187">
        <v>16530</v>
      </c>
      <c r="U1245" s="78">
        <v>3253</v>
      </c>
      <c r="V1245" s="78">
        <v>1885</v>
      </c>
      <c r="W1245" s="78">
        <v>2675</v>
      </c>
      <c r="X1245" s="78">
        <v>578</v>
      </c>
      <c r="Y1245" s="78">
        <v>859</v>
      </c>
      <c r="Z1245" s="78">
        <v>281</v>
      </c>
      <c r="AA1245" s="78">
        <v>0</v>
      </c>
      <c r="AB1245" s="187">
        <v>1298</v>
      </c>
      <c r="AC1245" s="187">
        <v>1298</v>
      </c>
      <c r="AD1245" s="187">
        <v>0</v>
      </c>
      <c r="AE1245" s="78">
        <v>26760</v>
      </c>
      <c r="AF1245" s="78">
        <v>1029</v>
      </c>
      <c r="AG1245" s="104">
        <v>0</v>
      </c>
      <c r="AH1245" s="104">
        <v>0</v>
      </c>
      <c r="AI1245" s="104">
        <v>0</v>
      </c>
      <c r="AJ1245" s="104">
        <v>1029</v>
      </c>
      <c r="AK1245" s="104">
        <v>0</v>
      </c>
      <c r="AL1245" s="104">
        <v>0</v>
      </c>
      <c r="AM1245" s="104">
        <f t="shared" si="19"/>
        <v>1029</v>
      </c>
      <c r="AN1245" s="104">
        <v>0</v>
      </c>
      <c r="AO1245" s="104">
        <v>0</v>
      </c>
      <c r="AP1245" s="104">
        <v>4761</v>
      </c>
      <c r="AQ1245" s="104">
        <v>0</v>
      </c>
      <c r="AR1245" s="189">
        <v>4761</v>
      </c>
      <c r="AS1245" s="189">
        <v>108710</v>
      </c>
      <c r="AT1245" s="189">
        <v>31176</v>
      </c>
      <c r="AU1245" s="189">
        <v>31176</v>
      </c>
    </row>
    <row r="1246" spans="1:47" x14ac:dyDescent="0.2">
      <c r="A1246" s="96" t="s">
        <v>2985</v>
      </c>
      <c r="B1246" t="s">
        <v>2949</v>
      </c>
      <c r="C1246" t="s">
        <v>2986</v>
      </c>
      <c r="D1246" s="77">
        <v>29362</v>
      </c>
      <c r="E1246" s="77">
        <v>0</v>
      </c>
      <c r="F1246" s="77">
        <v>0</v>
      </c>
      <c r="G1246" s="77">
        <v>29066</v>
      </c>
      <c r="H1246" s="77">
        <v>29066</v>
      </c>
      <c r="I1246" s="77">
        <v>0</v>
      </c>
      <c r="J1246" s="77">
        <v>0</v>
      </c>
      <c r="K1246" s="77">
        <v>0</v>
      </c>
      <c r="L1246" s="77">
        <v>32570</v>
      </c>
      <c r="M1246" s="77">
        <v>24390</v>
      </c>
      <c r="N1246" s="77">
        <v>32560</v>
      </c>
      <c r="O1246" s="77">
        <v>10</v>
      </c>
      <c r="P1246" s="77">
        <v>3030</v>
      </c>
      <c r="Q1246" s="77">
        <v>3020</v>
      </c>
      <c r="R1246" s="77">
        <v>0</v>
      </c>
      <c r="S1246" s="188">
        <v>1920</v>
      </c>
      <c r="T1246" s="188">
        <v>1920</v>
      </c>
      <c r="U1246" s="77">
        <v>3102</v>
      </c>
      <c r="V1246" s="77">
        <v>2013</v>
      </c>
      <c r="W1246" s="77">
        <v>3102</v>
      </c>
      <c r="X1246" s="77">
        <v>0</v>
      </c>
      <c r="Y1246" s="77">
        <v>255</v>
      </c>
      <c r="Z1246" s="77">
        <v>255</v>
      </c>
      <c r="AA1246" s="77">
        <v>0</v>
      </c>
      <c r="AB1246" s="77">
        <v>27</v>
      </c>
      <c r="AC1246" s="77">
        <v>27</v>
      </c>
      <c r="AD1246" s="77">
        <v>0</v>
      </c>
      <c r="AE1246" s="77">
        <v>28290</v>
      </c>
      <c r="AF1246" s="77">
        <v>1029</v>
      </c>
      <c r="AG1246" s="27">
        <v>0</v>
      </c>
      <c r="AH1246" s="27">
        <v>0</v>
      </c>
      <c r="AI1246" s="27">
        <v>0</v>
      </c>
      <c r="AJ1246" s="27">
        <v>1029</v>
      </c>
      <c r="AK1246" s="27">
        <v>0</v>
      </c>
      <c r="AL1246" s="27">
        <v>0</v>
      </c>
      <c r="AM1246" s="27">
        <f t="shared" si="19"/>
        <v>1029</v>
      </c>
      <c r="AN1246" s="27">
        <v>0</v>
      </c>
      <c r="AO1246" s="27">
        <v>0</v>
      </c>
      <c r="AP1246" s="27">
        <v>4895</v>
      </c>
      <c r="AQ1246" s="27">
        <v>0</v>
      </c>
      <c r="AR1246" s="190">
        <v>4895</v>
      </c>
      <c r="AS1246" s="190">
        <v>109726</v>
      </c>
      <c r="AT1246" s="190">
        <v>25663</v>
      </c>
      <c r="AU1246" s="190">
        <v>25663</v>
      </c>
    </row>
    <row r="1247" spans="1:47" x14ac:dyDescent="0.2">
      <c r="A1247" s="96" t="s">
        <v>2987</v>
      </c>
      <c r="B1247" t="s">
        <v>2949</v>
      </c>
      <c r="C1247" t="s">
        <v>2988</v>
      </c>
      <c r="D1247" s="78">
        <v>29363</v>
      </c>
      <c r="E1247" s="78">
        <v>0</v>
      </c>
      <c r="F1247" s="82">
        <v>0</v>
      </c>
      <c r="G1247" s="78">
        <v>82454</v>
      </c>
      <c r="H1247" s="78">
        <v>69953</v>
      </c>
      <c r="I1247" s="78">
        <v>12501</v>
      </c>
      <c r="J1247" s="78">
        <v>12501</v>
      </c>
      <c r="K1247" s="78">
        <v>0</v>
      </c>
      <c r="L1247" s="78">
        <v>119415</v>
      </c>
      <c r="M1247" s="78">
        <v>78500</v>
      </c>
      <c r="N1247" s="78">
        <v>108600</v>
      </c>
      <c r="O1247" s="78">
        <v>10815</v>
      </c>
      <c r="P1247" s="78">
        <v>29795</v>
      </c>
      <c r="Q1247" s="78">
        <v>18980</v>
      </c>
      <c r="R1247" s="78">
        <v>0</v>
      </c>
      <c r="S1247" s="187">
        <v>62525</v>
      </c>
      <c r="T1247" s="187">
        <v>62525</v>
      </c>
      <c r="U1247" s="78">
        <v>11909</v>
      </c>
      <c r="V1247" s="78">
        <v>6440</v>
      </c>
      <c r="W1247" s="78">
        <v>8704</v>
      </c>
      <c r="X1247" s="78">
        <v>3205</v>
      </c>
      <c r="Y1247" s="78">
        <v>4803</v>
      </c>
      <c r="Z1247" s="78">
        <v>1598</v>
      </c>
      <c r="AA1247" s="78">
        <v>0</v>
      </c>
      <c r="AB1247" s="187">
        <v>5134</v>
      </c>
      <c r="AC1247" s="187">
        <v>5134</v>
      </c>
      <c r="AD1247" s="187">
        <v>0</v>
      </c>
      <c r="AE1247" s="78">
        <v>98440</v>
      </c>
      <c r="AF1247" s="78">
        <v>1509</v>
      </c>
      <c r="AG1247" s="104">
        <v>0</v>
      </c>
      <c r="AH1247" s="104">
        <v>0</v>
      </c>
      <c r="AI1247" s="104">
        <v>0</v>
      </c>
      <c r="AJ1247" s="104">
        <v>1509</v>
      </c>
      <c r="AK1247" s="104">
        <v>0</v>
      </c>
      <c r="AL1247" s="104">
        <v>0</v>
      </c>
      <c r="AM1247" s="104">
        <f t="shared" si="19"/>
        <v>1509</v>
      </c>
      <c r="AN1247" s="104">
        <v>0</v>
      </c>
      <c r="AO1247" s="104">
        <v>0</v>
      </c>
      <c r="AP1247" s="104">
        <v>13955</v>
      </c>
      <c r="AQ1247" s="104">
        <v>0</v>
      </c>
      <c r="AR1247" s="189">
        <v>13955</v>
      </c>
      <c r="AS1247" s="189">
        <v>336853</v>
      </c>
      <c r="AT1247" s="189">
        <v>122214</v>
      </c>
      <c r="AU1247" s="189">
        <v>122214</v>
      </c>
    </row>
    <row r="1248" spans="1:47" x14ac:dyDescent="0.2">
      <c r="A1248" s="96" t="s">
        <v>2989</v>
      </c>
      <c r="B1248" t="s">
        <v>2949</v>
      </c>
      <c r="C1248" t="s">
        <v>2990</v>
      </c>
      <c r="D1248" s="77">
        <v>29385</v>
      </c>
      <c r="E1248" s="77">
        <v>0</v>
      </c>
      <c r="F1248" s="77">
        <v>0</v>
      </c>
      <c r="G1248" s="77">
        <v>12867</v>
      </c>
      <c r="H1248" s="77">
        <v>12867</v>
      </c>
      <c r="I1248" s="77">
        <v>0</v>
      </c>
      <c r="J1248" s="77">
        <v>0</v>
      </c>
      <c r="K1248" s="77">
        <v>0</v>
      </c>
      <c r="L1248" s="77">
        <v>7585</v>
      </c>
      <c r="M1248" s="77">
        <v>6120</v>
      </c>
      <c r="N1248" s="77">
        <v>7585</v>
      </c>
      <c r="O1248" s="77">
        <v>0</v>
      </c>
      <c r="P1248" s="77">
        <v>980</v>
      </c>
      <c r="Q1248" s="77">
        <v>980</v>
      </c>
      <c r="R1248" s="77">
        <v>0</v>
      </c>
      <c r="S1248" s="77">
        <v>515</v>
      </c>
      <c r="T1248" s="77">
        <v>515</v>
      </c>
      <c r="U1248" s="77">
        <v>695</v>
      </c>
      <c r="V1248" s="77">
        <v>503</v>
      </c>
      <c r="W1248" s="77">
        <v>350</v>
      </c>
      <c r="X1248" s="77">
        <v>345</v>
      </c>
      <c r="Y1248" s="77">
        <v>422</v>
      </c>
      <c r="Z1248" s="77">
        <v>77</v>
      </c>
      <c r="AA1248" s="77">
        <v>0</v>
      </c>
      <c r="AB1248" s="77">
        <v>0</v>
      </c>
      <c r="AC1248" s="77">
        <v>0</v>
      </c>
      <c r="AD1248" s="77">
        <v>0</v>
      </c>
      <c r="AE1248" s="77">
        <v>7100</v>
      </c>
      <c r="AF1248" s="77">
        <v>789</v>
      </c>
      <c r="AG1248" s="27">
        <v>0</v>
      </c>
      <c r="AH1248" s="27">
        <v>0</v>
      </c>
      <c r="AI1248" s="27">
        <v>0</v>
      </c>
      <c r="AJ1248" s="27">
        <v>789</v>
      </c>
      <c r="AK1248" s="27">
        <v>0</v>
      </c>
      <c r="AL1248" s="27">
        <v>0</v>
      </c>
      <c r="AM1248" s="27">
        <f t="shared" si="19"/>
        <v>789</v>
      </c>
      <c r="AN1248" s="27">
        <v>0</v>
      </c>
      <c r="AO1248" s="27">
        <v>0</v>
      </c>
      <c r="AP1248" s="27">
        <v>2161</v>
      </c>
      <c r="AQ1248" s="27">
        <v>2161</v>
      </c>
      <c r="AR1248" s="27">
        <v>0</v>
      </c>
      <c r="AS1248" s="190">
        <v>47919</v>
      </c>
      <c r="AT1248" s="190">
        <v>6018</v>
      </c>
      <c r="AU1248" s="190">
        <v>6018</v>
      </c>
    </row>
    <row r="1249" spans="1:47" x14ac:dyDescent="0.2">
      <c r="A1249" s="96" t="s">
        <v>2991</v>
      </c>
      <c r="B1249" t="s">
        <v>2949</v>
      </c>
      <c r="C1249" t="s">
        <v>2992</v>
      </c>
      <c r="D1249" s="78">
        <v>29386</v>
      </c>
      <c r="E1249" s="78">
        <v>0</v>
      </c>
      <c r="F1249" s="82">
        <v>0</v>
      </c>
      <c r="G1249" s="78">
        <v>13280</v>
      </c>
      <c r="H1249" s="78">
        <v>13280</v>
      </c>
      <c r="I1249" s="78">
        <v>0</v>
      </c>
      <c r="J1249" s="78">
        <v>0</v>
      </c>
      <c r="K1249" s="78">
        <v>0</v>
      </c>
      <c r="L1249" s="78">
        <v>9580</v>
      </c>
      <c r="M1249" s="78">
        <v>8090</v>
      </c>
      <c r="N1249" s="78">
        <v>9580</v>
      </c>
      <c r="O1249" s="78">
        <v>0</v>
      </c>
      <c r="P1249" s="78">
        <v>1520</v>
      </c>
      <c r="Q1249" s="78">
        <v>1520</v>
      </c>
      <c r="R1249" s="78">
        <v>0</v>
      </c>
      <c r="S1249" s="187">
        <v>2590</v>
      </c>
      <c r="T1249" s="187">
        <v>2590</v>
      </c>
      <c r="U1249" s="78">
        <v>860</v>
      </c>
      <c r="V1249" s="78">
        <v>668</v>
      </c>
      <c r="W1249" s="78">
        <v>310</v>
      </c>
      <c r="X1249" s="78">
        <v>550</v>
      </c>
      <c r="Y1249" s="78">
        <v>0</v>
      </c>
      <c r="Z1249" s="78">
        <v>130</v>
      </c>
      <c r="AA1249" s="78">
        <v>0</v>
      </c>
      <c r="AB1249" s="78">
        <v>364</v>
      </c>
      <c r="AC1249" s="78">
        <v>213</v>
      </c>
      <c r="AD1249" s="78">
        <v>0</v>
      </c>
      <c r="AE1249" s="78">
        <v>9610</v>
      </c>
      <c r="AF1249" s="78">
        <v>789</v>
      </c>
      <c r="AG1249" s="104">
        <v>0</v>
      </c>
      <c r="AH1249" s="104">
        <v>0</v>
      </c>
      <c r="AI1249" s="104">
        <v>0</v>
      </c>
      <c r="AJ1249" s="104">
        <v>789</v>
      </c>
      <c r="AK1249" s="104">
        <v>0</v>
      </c>
      <c r="AL1249" s="104">
        <v>0</v>
      </c>
      <c r="AM1249" s="104">
        <f t="shared" si="19"/>
        <v>789</v>
      </c>
      <c r="AN1249" s="104">
        <v>0</v>
      </c>
      <c r="AO1249" s="104">
        <v>0</v>
      </c>
      <c r="AP1249" s="104">
        <v>2191</v>
      </c>
      <c r="AQ1249" s="104">
        <v>2191</v>
      </c>
      <c r="AR1249" s="104">
        <v>0</v>
      </c>
      <c r="AS1249" s="189">
        <v>49600</v>
      </c>
      <c r="AT1249" s="189">
        <v>6719</v>
      </c>
      <c r="AU1249" s="189">
        <v>6719</v>
      </c>
    </row>
    <row r="1250" spans="1:47" x14ac:dyDescent="0.2">
      <c r="A1250" s="96" t="s">
        <v>2993</v>
      </c>
      <c r="B1250" t="s">
        <v>2949</v>
      </c>
      <c r="C1250" t="s">
        <v>2994</v>
      </c>
      <c r="D1250" s="77">
        <v>29401</v>
      </c>
      <c r="E1250" s="77">
        <v>0</v>
      </c>
      <c r="F1250" s="77">
        <v>0</v>
      </c>
      <c r="G1250" s="77">
        <v>31801</v>
      </c>
      <c r="H1250" s="77">
        <v>10815</v>
      </c>
      <c r="I1250" s="77">
        <v>20986</v>
      </c>
      <c r="J1250" s="77">
        <v>20986</v>
      </c>
      <c r="K1250" s="77">
        <v>0</v>
      </c>
      <c r="L1250" s="77">
        <v>30665</v>
      </c>
      <c r="M1250" s="77">
        <v>22780</v>
      </c>
      <c r="N1250" s="77">
        <v>30665</v>
      </c>
      <c r="O1250" s="77">
        <v>0</v>
      </c>
      <c r="P1250" s="77">
        <v>2520</v>
      </c>
      <c r="Q1250" s="77">
        <v>2520</v>
      </c>
      <c r="R1250" s="77">
        <v>0</v>
      </c>
      <c r="S1250" s="188">
        <v>9735</v>
      </c>
      <c r="T1250" s="188">
        <v>9735</v>
      </c>
      <c r="U1250" s="77">
        <v>2928</v>
      </c>
      <c r="V1250" s="77">
        <v>1890</v>
      </c>
      <c r="W1250" s="77">
        <v>2928</v>
      </c>
      <c r="X1250" s="77">
        <v>0</v>
      </c>
      <c r="Y1250" s="77">
        <v>208</v>
      </c>
      <c r="Z1250" s="77">
        <v>208</v>
      </c>
      <c r="AA1250" s="77">
        <v>0</v>
      </c>
      <c r="AB1250" s="77">
        <v>579</v>
      </c>
      <c r="AC1250" s="77">
        <v>579</v>
      </c>
      <c r="AD1250" s="77">
        <v>0</v>
      </c>
      <c r="AE1250" s="77">
        <v>27610</v>
      </c>
      <c r="AF1250" s="77">
        <v>570</v>
      </c>
      <c r="AG1250" s="27">
        <v>0</v>
      </c>
      <c r="AH1250" s="27">
        <v>0</v>
      </c>
      <c r="AI1250" s="27">
        <v>0</v>
      </c>
      <c r="AJ1250" s="27">
        <v>570</v>
      </c>
      <c r="AK1250" s="27">
        <v>0</v>
      </c>
      <c r="AL1250" s="27">
        <v>0</v>
      </c>
      <c r="AM1250" s="27">
        <f t="shared" si="19"/>
        <v>570</v>
      </c>
      <c r="AN1250" s="27">
        <v>0</v>
      </c>
      <c r="AO1250" s="27">
        <v>0</v>
      </c>
      <c r="AP1250" s="27">
        <v>5354</v>
      </c>
      <c r="AQ1250" s="27">
        <v>5354</v>
      </c>
      <c r="AR1250" s="27">
        <v>0</v>
      </c>
      <c r="AS1250" s="190">
        <v>119463</v>
      </c>
      <c r="AT1250" s="190">
        <v>27045</v>
      </c>
      <c r="AU1250" s="190">
        <v>27045</v>
      </c>
    </row>
    <row r="1251" spans="1:47" x14ac:dyDescent="0.2">
      <c r="A1251" s="96" t="s">
        <v>2995</v>
      </c>
      <c r="B1251" t="s">
        <v>2949</v>
      </c>
      <c r="C1251" t="s">
        <v>2996</v>
      </c>
      <c r="D1251" s="78">
        <v>29402</v>
      </c>
      <c r="E1251" s="78">
        <v>0</v>
      </c>
      <c r="F1251" s="82">
        <v>0</v>
      </c>
      <c r="G1251" s="78">
        <v>31020</v>
      </c>
      <c r="H1251" s="78">
        <v>0</v>
      </c>
      <c r="I1251" s="78">
        <v>31020</v>
      </c>
      <c r="J1251" s="78">
        <v>31020</v>
      </c>
      <c r="K1251" s="78">
        <v>0</v>
      </c>
      <c r="L1251" s="78">
        <v>21055</v>
      </c>
      <c r="M1251" s="78">
        <v>14640</v>
      </c>
      <c r="N1251" s="78">
        <v>21055</v>
      </c>
      <c r="O1251" s="78">
        <v>0</v>
      </c>
      <c r="P1251" s="78">
        <v>1350</v>
      </c>
      <c r="Q1251" s="78">
        <v>1350</v>
      </c>
      <c r="R1251" s="78">
        <v>0</v>
      </c>
      <c r="S1251" s="78">
        <v>0</v>
      </c>
      <c r="T1251" s="78">
        <v>0</v>
      </c>
      <c r="U1251" s="78">
        <v>2059</v>
      </c>
      <c r="V1251" s="78">
        <v>1210</v>
      </c>
      <c r="W1251" s="78">
        <v>2059</v>
      </c>
      <c r="X1251" s="78">
        <v>0</v>
      </c>
      <c r="Y1251" s="78">
        <v>111</v>
      </c>
      <c r="Z1251" s="78">
        <v>111</v>
      </c>
      <c r="AA1251" s="78">
        <v>0</v>
      </c>
      <c r="AB1251" s="78">
        <v>0</v>
      </c>
      <c r="AC1251" s="78">
        <v>0</v>
      </c>
      <c r="AD1251" s="78">
        <v>0</v>
      </c>
      <c r="AE1251" s="78">
        <v>16590</v>
      </c>
      <c r="AF1251" s="78">
        <v>789</v>
      </c>
      <c r="AG1251" s="104">
        <v>0</v>
      </c>
      <c r="AH1251" s="104">
        <v>0</v>
      </c>
      <c r="AI1251" s="104">
        <v>0</v>
      </c>
      <c r="AJ1251" s="104">
        <v>789</v>
      </c>
      <c r="AK1251" s="104">
        <v>0</v>
      </c>
      <c r="AL1251" s="104">
        <v>0</v>
      </c>
      <c r="AM1251" s="104">
        <f t="shared" si="19"/>
        <v>789</v>
      </c>
      <c r="AN1251" s="104">
        <v>0</v>
      </c>
      <c r="AO1251" s="104">
        <v>0</v>
      </c>
      <c r="AP1251" s="104">
        <v>5218</v>
      </c>
      <c r="AQ1251" s="104">
        <v>5218</v>
      </c>
      <c r="AR1251" s="104">
        <v>0</v>
      </c>
      <c r="AS1251" s="189">
        <v>116924</v>
      </c>
      <c r="AT1251" s="189">
        <v>22481</v>
      </c>
      <c r="AU1251" s="189">
        <v>22481</v>
      </c>
    </row>
    <row r="1252" spans="1:47" x14ac:dyDescent="0.2">
      <c r="A1252" s="96" t="s">
        <v>2997</v>
      </c>
      <c r="B1252" t="s">
        <v>2949</v>
      </c>
      <c r="C1252" t="s">
        <v>2998</v>
      </c>
      <c r="D1252" s="77">
        <v>29424</v>
      </c>
      <c r="E1252" s="77">
        <v>0</v>
      </c>
      <c r="F1252" s="77">
        <v>0</v>
      </c>
      <c r="G1252" s="77">
        <v>57982</v>
      </c>
      <c r="H1252" s="77">
        <v>57982</v>
      </c>
      <c r="I1252" s="77">
        <v>0</v>
      </c>
      <c r="J1252" s="77">
        <v>0</v>
      </c>
      <c r="K1252" s="77">
        <v>0</v>
      </c>
      <c r="L1252" s="77">
        <v>95655</v>
      </c>
      <c r="M1252" s="77">
        <v>67890</v>
      </c>
      <c r="N1252" s="77">
        <v>95655</v>
      </c>
      <c r="O1252" s="77">
        <v>0</v>
      </c>
      <c r="P1252" s="77">
        <v>16460</v>
      </c>
      <c r="Q1252" s="77">
        <v>16460</v>
      </c>
      <c r="R1252" s="77">
        <v>0</v>
      </c>
      <c r="S1252" s="188">
        <v>34535</v>
      </c>
      <c r="T1252" s="188">
        <v>34535</v>
      </c>
      <c r="U1252" s="77">
        <v>9267</v>
      </c>
      <c r="V1252" s="77">
        <v>5571</v>
      </c>
      <c r="W1252" s="77">
        <v>7231</v>
      </c>
      <c r="X1252" s="77">
        <v>2036</v>
      </c>
      <c r="Y1252" s="77">
        <v>3401</v>
      </c>
      <c r="Z1252" s="77">
        <v>1365</v>
      </c>
      <c r="AA1252" s="77">
        <v>0</v>
      </c>
      <c r="AB1252" s="188">
        <v>2538</v>
      </c>
      <c r="AC1252" s="188">
        <v>2538</v>
      </c>
      <c r="AD1252" s="188">
        <v>0</v>
      </c>
      <c r="AE1252" s="77">
        <v>84350</v>
      </c>
      <c r="AF1252" s="77">
        <v>1269</v>
      </c>
      <c r="AG1252" s="27">
        <v>0</v>
      </c>
      <c r="AH1252" s="27">
        <v>0</v>
      </c>
      <c r="AI1252" s="27">
        <v>0</v>
      </c>
      <c r="AJ1252" s="27">
        <v>1269</v>
      </c>
      <c r="AK1252" s="27">
        <v>0</v>
      </c>
      <c r="AL1252" s="27">
        <v>0</v>
      </c>
      <c r="AM1252" s="27">
        <f t="shared" si="19"/>
        <v>1269</v>
      </c>
      <c r="AN1252" s="27">
        <v>0</v>
      </c>
      <c r="AO1252" s="27">
        <v>0</v>
      </c>
      <c r="AP1252" s="27">
        <v>9799</v>
      </c>
      <c r="AQ1252" s="27">
        <v>0</v>
      </c>
      <c r="AR1252" s="190">
        <v>9799</v>
      </c>
      <c r="AS1252" s="190">
        <v>236547</v>
      </c>
      <c r="AT1252" s="190">
        <v>82483</v>
      </c>
      <c r="AU1252" s="190">
        <v>82483</v>
      </c>
    </row>
    <row r="1253" spans="1:47" x14ac:dyDescent="0.2">
      <c r="A1253" s="96" t="s">
        <v>2999</v>
      </c>
      <c r="B1253" t="s">
        <v>2949</v>
      </c>
      <c r="C1253" t="s">
        <v>3000</v>
      </c>
      <c r="D1253" s="78">
        <v>29425</v>
      </c>
      <c r="E1253" s="78">
        <v>0</v>
      </c>
      <c r="F1253" s="82">
        <v>0</v>
      </c>
      <c r="G1253" s="78">
        <v>65189</v>
      </c>
      <c r="H1253" s="78">
        <v>14000</v>
      </c>
      <c r="I1253" s="78">
        <v>51189</v>
      </c>
      <c r="J1253" s="78">
        <v>51189</v>
      </c>
      <c r="K1253" s="78">
        <v>0</v>
      </c>
      <c r="L1253" s="78">
        <v>87915</v>
      </c>
      <c r="M1253" s="78">
        <v>55440</v>
      </c>
      <c r="N1253" s="78">
        <v>0</v>
      </c>
      <c r="O1253" s="78">
        <v>87915</v>
      </c>
      <c r="P1253" s="78">
        <v>94375</v>
      </c>
      <c r="Q1253" s="78">
        <v>6460</v>
      </c>
      <c r="R1253" s="78">
        <v>0</v>
      </c>
      <c r="S1253" s="187">
        <v>25285</v>
      </c>
      <c r="T1253" s="187">
        <v>25285</v>
      </c>
      <c r="U1253" s="78">
        <v>8939</v>
      </c>
      <c r="V1253" s="78">
        <v>4583</v>
      </c>
      <c r="W1253" s="78">
        <v>0</v>
      </c>
      <c r="X1253" s="78">
        <v>8939</v>
      </c>
      <c r="Y1253" s="78">
        <v>9476</v>
      </c>
      <c r="Z1253" s="78">
        <v>537</v>
      </c>
      <c r="AA1253" s="78">
        <v>0</v>
      </c>
      <c r="AB1253" s="187">
        <v>1134</v>
      </c>
      <c r="AC1253" s="187">
        <v>1134</v>
      </c>
      <c r="AD1253" s="187">
        <v>0</v>
      </c>
      <c r="AE1253" s="78">
        <v>68510</v>
      </c>
      <c r="AF1253" s="78">
        <v>1509</v>
      </c>
      <c r="AG1253" s="104">
        <v>0</v>
      </c>
      <c r="AH1253" s="104">
        <v>0</v>
      </c>
      <c r="AI1253" s="104">
        <v>0</v>
      </c>
      <c r="AJ1253" s="104">
        <v>1509</v>
      </c>
      <c r="AK1253" s="104">
        <v>0</v>
      </c>
      <c r="AL1253" s="104">
        <v>0</v>
      </c>
      <c r="AM1253" s="104">
        <f t="shared" si="19"/>
        <v>1509</v>
      </c>
      <c r="AN1253" s="104">
        <v>0</v>
      </c>
      <c r="AO1253" s="104">
        <v>0</v>
      </c>
      <c r="AP1253" s="104">
        <v>11023</v>
      </c>
      <c r="AQ1253" s="104">
        <v>0</v>
      </c>
      <c r="AR1253" s="189">
        <v>11023</v>
      </c>
      <c r="AS1253" s="189">
        <v>269086</v>
      </c>
      <c r="AT1253" s="189">
        <v>99080</v>
      </c>
      <c r="AU1253" s="189">
        <v>99080</v>
      </c>
    </row>
    <row r="1254" spans="1:47" x14ac:dyDescent="0.2">
      <c r="A1254" s="96" t="s">
        <v>3001</v>
      </c>
      <c r="B1254" t="s">
        <v>2949</v>
      </c>
      <c r="C1254" t="s">
        <v>3002</v>
      </c>
      <c r="D1254" s="77">
        <v>29426</v>
      </c>
      <c r="E1254" s="77">
        <v>0</v>
      </c>
      <c r="F1254" s="77">
        <v>0</v>
      </c>
      <c r="G1254" s="77">
        <v>87509</v>
      </c>
      <c r="H1254" s="77">
        <v>87509</v>
      </c>
      <c r="I1254" s="77">
        <v>0</v>
      </c>
      <c r="J1254" s="77">
        <v>0</v>
      </c>
      <c r="K1254" s="77">
        <v>0</v>
      </c>
      <c r="L1254" s="77">
        <v>114380</v>
      </c>
      <c r="M1254" s="77">
        <v>69100</v>
      </c>
      <c r="N1254" s="77">
        <v>103400</v>
      </c>
      <c r="O1254" s="77">
        <v>10980</v>
      </c>
      <c r="P1254" s="77">
        <v>23670</v>
      </c>
      <c r="Q1254" s="77">
        <v>12690</v>
      </c>
      <c r="R1254" s="77">
        <v>0</v>
      </c>
      <c r="S1254" s="188">
        <v>72660</v>
      </c>
      <c r="T1254" s="188">
        <v>72660</v>
      </c>
      <c r="U1254" s="77">
        <v>11751</v>
      </c>
      <c r="V1254" s="77">
        <v>5685</v>
      </c>
      <c r="W1254" s="77">
        <v>6949</v>
      </c>
      <c r="X1254" s="77">
        <v>4802</v>
      </c>
      <c r="Y1254" s="77">
        <v>5865</v>
      </c>
      <c r="Z1254" s="77">
        <v>1063</v>
      </c>
      <c r="AA1254" s="77">
        <v>0</v>
      </c>
      <c r="AB1254" s="188">
        <v>3390</v>
      </c>
      <c r="AC1254" s="188">
        <v>5601</v>
      </c>
      <c r="AD1254" s="188">
        <v>0</v>
      </c>
      <c r="AE1254" s="77">
        <v>81790</v>
      </c>
      <c r="AF1254" s="77">
        <v>1749</v>
      </c>
      <c r="AG1254" s="27">
        <v>0</v>
      </c>
      <c r="AH1254" s="27">
        <v>0</v>
      </c>
      <c r="AI1254" s="27">
        <v>0</v>
      </c>
      <c r="AJ1254" s="27">
        <v>1749</v>
      </c>
      <c r="AK1254" s="27">
        <v>0</v>
      </c>
      <c r="AL1254" s="27">
        <v>0</v>
      </c>
      <c r="AM1254" s="27">
        <f t="shared" si="19"/>
        <v>1749</v>
      </c>
      <c r="AN1254" s="27">
        <v>0</v>
      </c>
      <c r="AO1254" s="27">
        <v>0</v>
      </c>
      <c r="AP1254" s="27">
        <v>14819</v>
      </c>
      <c r="AQ1254" s="27">
        <v>14819</v>
      </c>
      <c r="AR1254" s="27">
        <v>0</v>
      </c>
      <c r="AS1254" s="190">
        <v>363088</v>
      </c>
      <c r="AT1254" s="190">
        <v>136739</v>
      </c>
      <c r="AU1254" s="190">
        <v>136739</v>
      </c>
    </row>
    <row r="1255" spans="1:47" x14ac:dyDescent="0.2">
      <c r="A1255" s="96" t="s">
        <v>3003</v>
      </c>
      <c r="B1255" t="s">
        <v>2949</v>
      </c>
      <c r="C1255" t="s">
        <v>3004</v>
      </c>
      <c r="D1255" s="78">
        <v>29427</v>
      </c>
      <c r="E1255" s="78">
        <v>0</v>
      </c>
      <c r="F1255" s="82">
        <v>0</v>
      </c>
      <c r="G1255" s="78">
        <v>48653</v>
      </c>
      <c r="H1255" s="78">
        <v>48653</v>
      </c>
      <c r="I1255" s="78">
        <v>0</v>
      </c>
      <c r="J1255" s="78">
        <v>0</v>
      </c>
      <c r="K1255" s="78">
        <v>0</v>
      </c>
      <c r="L1255" s="78">
        <v>71210</v>
      </c>
      <c r="M1255" s="78">
        <v>48830</v>
      </c>
      <c r="N1255" s="78">
        <v>70500</v>
      </c>
      <c r="O1255" s="78">
        <v>710</v>
      </c>
      <c r="P1255" s="78">
        <v>10770</v>
      </c>
      <c r="Q1255" s="78">
        <v>10060</v>
      </c>
      <c r="R1255" s="78">
        <v>0</v>
      </c>
      <c r="S1255" s="187">
        <v>31710</v>
      </c>
      <c r="T1255" s="187">
        <v>31710</v>
      </c>
      <c r="U1255" s="78">
        <v>7037</v>
      </c>
      <c r="V1255" s="78">
        <v>4046</v>
      </c>
      <c r="W1255" s="78">
        <v>6888</v>
      </c>
      <c r="X1255" s="78">
        <v>149</v>
      </c>
      <c r="Y1255" s="78">
        <v>971</v>
      </c>
      <c r="Z1255" s="78">
        <v>822</v>
      </c>
      <c r="AA1255" s="78">
        <v>0</v>
      </c>
      <c r="AB1255" s="187">
        <v>2826</v>
      </c>
      <c r="AC1255" s="187">
        <v>2826</v>
      </c>
      <c r="AD1255" s="187">
        <v>0</v>
      </c>
      <c r="AE1255" s="78">
        <v>59020</v>
      </c>
      <c r="AF1255" s="78">
        <v>1509</v>
      </c>
      <c r="AG1255" s="104">
        <v>0</v>
      </c>
      <c r="AH1255" s="104">
        <v>0</v>
      </c>
      <c r="AI1255" s="104">
        <v>0</v>
      </c>
      <c r="AJ1255" s="104">
        <v>1509</v>
      </c>
      <c r="AK1255" s="104">
        <v>0</v>
      </c>
      <c r="AL1255" s="104">
        <v>0</v>
      </c>
      <c r="AM1255" s="104">
        <f t="shared" si="19"/>
        <v>1509</v>
      </c>
      <c r="AN1255" s="104">
        <v>0</v>
      </c>
      <c r="AO1255" s="104">
        <v>0</v>
      </c>
      <c r="AP1255" s="104">
        <v>8254</v>
      </c>
      <c r="AQ1255" s="104">
        <v>0</v>
      </c>
      <c r="AR1255" s="189">
        <v>8254</v>
      </c>
      <c r="AS1255" s="189">
        <v>200162</v>
      </c>
      <c r="AT1255" s="189">
        <v>68098</v>
      </c>
      <c r="AU1255" s="189">
        <v>68098</v>
      </c>
    </row>
    <row r="1256" spans="1:47" x14ac:dyDescent="0.2">
      <c r="A1256" s="96" t="s">
        <v>3005</v>
      </c>
      <c r="B1256" t="s">
        <v>2949</v>
      </c>
      <c r="C1256" t="s">
        <v>3006</v>
      </c>
      <c r="D1256" s="77">
        <v>29441</v>
      </c>
      <c r="E1256" s="77">
        <v>0</v>
      </c>
      <c r="F1256" s="77">
        <v>0</v>
      </c>
      <c r="G1256" s="77">
        <v>38815</v>
      </c>
      <c r="H1256" s="77">
        <v>29672</v>
      </c>
      <c r="I1256" s="77">
        <v>9143</v>
      </c>
      <c r="J1256" s="77">
        <v>9143</v>
      </c>
      <c r="K1256" s="77">
        <v>0</v>
      </c>
      <c r="L1256" s="77">
        <v>32290</v>
      </c>
      <c r="M1256" s="77">
        <v>25060</v>
      </c>
      <c r="N1256" s="77">
        <v>0</v>
      </c>
      <c r="O1256" s="77">
        <v>32290</v>
      </c>
      <c r="P1256" s="77">
        <v>34880</v>
      </c>
      <c r="Q1256" s="77">
        <v>2590</v>
      </c>
      <c r="R1256" s="77">
        <v>0</v>
      </c>
      <c r="S1256" s="188">
        <v>12210</v>
      </c>
      <c r="T1256" s="188">
        <v>12210</v>
      </c>
      <c r="U1256" s="77">
        <v>3036</v>
      </c>
      <c r="V1256" s="77">
        <v>2085</v>
      </c>
      <c r="W1256" s="77">
        <v>1918</v>
      </c>
      <c r="X1256" s="77">
        <v>1118</v>
      </c>
      <c r="Y1256" s="77">
        <v>1321</v>
      </c>
      <c r="Z1256" s="77">
        <v>203</v>
      </c>
      <c r="AA1256" s="77">
        <v>0</v>
      </c>
      <c r="AB1256" s="77">
        <v>0</v>
      </c>
      <c r="AC1256" s="77">
        <v>888</v>
      </c>
      <c r="AD1256" s="77">
        <v>0</v>
      </c>
      <c r="AE1256" s="77">
        <v>30840</v>
      </c>
      <c r="AF1256" s="77">
        <v>1029</v>
      </c>
      <c r="AG1256" s="27">
        <v>0</v>
      </c>
      <c r="AH1256" s="27">
        <v>0</v>
      </c>
      <c r="AI1256" s="27">
        <v>0</v>
      </c>
      <c r="AJ1256" s="27">
        <v>1029</v>
      </c>
      <c r="AK1256" s="27">
        <v>0</v>
      </c>
      <c r="AL1256" s="27">
        <v>0</v>
      </c>
      <c r="AM1256" s="27">
        <f t="shared" si="19"/>
        <v>1029</v>
      </c>
      <c r="AN1256" s="27">
        <v>0</v>
      </c>
      <c r="AO1256" s="27">
        <v>0</v>
      </c>
      <c r="AP1256" s="27">
        <v>6520</v>
      </c>
      <c r="AQ1256" s="27">
        <v>4575</v>
      </c>
      <c r="AR1256" s="27">
        <v>0</v>
      </c>
      <c r="AS1256" s="190">
        <v>144187</v>
      </c>
      <c r="AT1256" s="190">
        <v>26608</v>
      </c>
      <c r="AU1256" s="190">
        <v>26608</v>
      </c>
    </row>
    <row r="1257" spans="1:47" x14ac:dyDescent="0.2">
      <c r="A1257" s="96" t="s">
        <v>3007</v>
      </c>
      <c r="B1257" t="s">
        <v>2949</v>
      </c>
      <c r="C1257" t="s">
        <v>3008</v>
      </c>
      <c r="D1257" s="78">
        <v>29442</v>
      </c>
      <c r="E1257" s="78">
        <v>0</v>
      </c>
      <c r="F1257" s="82">
        <v>0</v>
      </c>
      <c r="G1257" s="78">
        <v>57027</v>
      </c>
      <c r="H1257" s="78">
        <v>57027</v>
      </c>
      <c r="I1257" s="78">
        <v>0</v>
      </c>
      <c r="J1257" s="78">
        <v>0</v>
      </c>
      <c r="K1257" s="78">
        <v>0</v>
      </c>
      <c r="L1257" s="78">
        <v>77315</v>
      </c>
      <c r="M1257" s="78">
        <v>56420</v>
      </c>
      <c r="N1257" s="78">
        <v>70600</v>
      </c>
      <c r="O1257" s="78">
        <v>6715</v>
      </c>
      <c r="P1257" s="78">
        <v>15445</v>
      </c>
      <c r="Q1257" s="78">
        <v>8730</v>
      </c>
      <c r="R1257" s="78">
        <v>0</v>
      </c>
      <c r="S1257" s="78">
        <v>0</v>
      </c>
      <c r="T1257" s="78">
        <v>0</v>
      </c>
      <c r="U1257" s="78">
        <v>7433</v>
      </c>
      <c r="V1257" s="78">
        <v>4658</v>
      </c>
      <c r="W1257" s="78">
        <v>5165</v>
      </c>
      <c r="X1257" s="78">
        <v>2268</v>
      </c>
      <c r="Y1257" s="78">
        <v>2983</v>
      </c>
      <c r="Z1257" s="78">
        <v>715</v>
      </c>
      <c r="AA1257" s="78">
        <v>0</v>
      </c>
      <c r="AB1257" s="78">
        <v>0</v>
      </c>
      <c r="AC1257" s="78">
        <v>0</v>
      </c>
      <c r="AD1257" s="78">
        <v>0</v>
      </c>
      <c r="AE1257" s="78">
        <v>65630</v>
      </c>
      <c r="AF1257" s="78">
        <v>1269</v>
      </c>
      <c r="AG1257" s="104">
        <v>0</v>
      </c>
      <c r="AH1257" s="104">
        <v>0</v>
      </c>
      <c r="AI1257" s="104">
        <v>0</v>
      </c>
      <c r="AJ1257" s="104">
        <v>1269</v>
      </c>
      <c r="AK1257" s="104">
        <v>0</v>
      </c>
      <c r="AL1257" s="104">
        <v>0</v>
      </c>
      <c r="AM1257" s="104">
        <f t="shared" si="19"/>
        <v>1269</v>
      </c>
      <c r="AN1257" s="104">
        <v>0</v>
      </c>
      <c r="AO1257" s="104">
        <v>0</v>
      </c>
      <c r="AP1257" s="104">
        <v>9617</v>
      </c>
      <c r="AQ1257" s="104">
        <v>9617</v>
      </c>
      <c r="AR1257" s="104">
        <v>0</v>
      </c>
      <c r="AS1257" s="189">
        <v>217970</v>
      </c>
      <c r="AT1257" s="189">
        <v>62203</v>
      </c>
      <c r="AU1257" s="189">
        <v>62203</v>
      </c>
    </row>
    <row r="1258" spans="1:47" x14ac:dyDescent="0.2">
      <c r="A1258" s="96" t="s">
        <v>3009</v>
      </c>
      <c r="B1258" t="s">
        <v>2949</v>
      </c>
      <c r="C1258" t="s">
        <v>3010</v>
      </c>
      <c r="D1258" s="77">
        <v>29443</v>
      </c>
      <c r="E1258" s="77">
        <v>0</v>
      </c>
      <c r="F1258" s="77">
        <v>0</v>
      </c>
      <c r="G1258" s="77">
        <v>31388</v>
      </c>
      <c r="H1258" s="77">
        <v>31388</v>
      </c>
      <c r="I1258" s="77">
        <v>0</v>
      </c>
      <c r="J1258" s="77">
        <v>0</v>
      </c>
      <c r="K1258" s="77">
        <v>0</v>
      </c>
      <c r="L1258" s="77">
        <v>27095</v>
      </c>
      <c r="M1258" s="77">
        <v>21320</v>
      </c>
      <c r="N1258" s="77">
        <v>27095</v>
      </c>
      <c r="O1258" s="77">
        <v>0</v>
      </c>
      <c r="P1258" s="77">
        <v>380</v>
      </c>
      <c r="Q1258" s="77">
        <v>380</v>
      </c>
      <c r="R1258" s="77">
        <v>0</v>
      </c>
      <c r="S1258" s="188">
        <v>6555</v>
      </c>
      <c r="T1258" s="188">
        <v>6555</v>
      </c>
      <c r="U1258" s="77">
        <v>2524</v>
      </c>
      <c r="V1258" s="77">
        <v>1768</v>
      </c>
      <c r="W1258" s="77">
        <v>2385</v>
      </c>
      <c r="X1258" s="77">
        <v>139</v>
      </c>
      <c r="Y1258" s="77">
        <v>174</v>
      </c>
      <c r="Z1258" s="77">
        <v>35</v>
      </c>
      <c r="AA1258" s="77">
        <v>0</v>
      </c>
      <c r="AB1258" s="77">
        <v>436</v>
      </c>
      <c r="AC1258" s="77">
        <v>436</v>
      </c>
      <c r="AD1258" s="77">
        <v>0</v>
      </c>
      <c r="AE1258" s="77">
        <v>23130</v>
      </c>
      <c r="AF1258" s="77">
        <v>789</v>
      </c>
      <c r="AG1258" s="27">
        <v>0</v>
      </c>
      <c r="AH1258" s="27">
        <v>0</v>
      </c>
      <c r="AI1258" s="27">
        <v>0</v>
      </c>
      <c r="AJ1258" s="27">
        <v>789</v>
      </c>
      <c r="AK1258" s="27">
        <v>0</v>
      </c>
      <c r="AL1258" s="27">
        <v>0</v>
      </c>
      <c r="AM1258" s="27">
        <f t="shared" si="19"/>
        <v>789</v>
      </c>
      <c r="AN1258" s="27">
        <v>0</v>
      </c>
      <c r="AO1258" s="27">
        <v>0</v>
      </c>
      <c r="AP1258" s="27">
        <v>5279</v>
      </c>
      <c r="AQ1258" s="27">
        <v>5279</v>
      </c>
      <c r="AR1258" s="27">
        <v>0</v>
      </c>
      <c r="AS1258" s="190">
        <v>117079</v>
      </c>
      <c r="AT1258" s="190">
        <v>20960</v>
      </c>
      <c r="AU1258" s="190">
        <v>20960</v>
      </c>
    </row>
    <row r="1259" spans="1:47" x14ac:dyDescent="0.2">
      <c r="A1259" s="96" t="s">
        <v>3011</v>
      </c>
      <c r="B1259" t="s">
        <v>2949</v>
      </c>
      <c r="C1259" t="s">
        <v>3012</v>
      </c>
      <c r="D1259" s="78">
        <v>29444</v>
      </c>
      <c r="E1259" s="78">
        <v>0</v>
      </c>
      <c r="F1259" s="82">
        <v>0</v>
      </c>
      <c r="G1259" s="78">
        <v>7672</v>
      </c>
      <c r="H1259" s="78">
        <v>0</v>
      </c>
      <c r="I1259" s="78">
        <v>7672</v>
      </c>
      <c r="J1259" s="78">
        <v>7672</v>
      </c>
      <c r="K1259" s="78">
        <v>0</v>
      </c>
      <c r="L1259" s="78">
        <v>3950</v>
      </c>
      <c r="M1259" s="78">
        <v>3210</v>
      </c>
      <c r="N1259" s="78">
        <v>3950</v>
      </c>
      <c r="O1259" s="78">
        <v>0</v>
      </c>
      <c r="P1259" s="78">
        <v>810</v>
      </c>
      <c r="Q1259" s="78">
        <v>980</v>
      </c>
      <c r="R1259" s="78">
        <v>0</v>
      </c>
      <c r="S1259" s="78">
        <v>620</v>
      </c>
      <c r="T1259" s="78">
        <v>450</v>
      </c>
      <c r="U1259" s="78">
        <v>362</v>
      </c>
      <c r="V1259" s="78">
        <v>266</v>
      </c>
      <c r="W1259" s="78">
        <v>362</v>
      </c>
      <c r="X1259" s="78">
        <v>0</v>
      </c>
      <c r="Y1259" s="78">
        <v>82</v>
      </c>
      <c r="Z1259" s="78">
        <v>82</v>
      </c>
      <c r="AA1259" s="78">
        <v>0</v>
      </c>
      <c r="AB1259" s="78">
        <v>33</v>
      </c>
      <c r="AC1259" s="78">
        <v>33</v>
      </c>
      <c r="AD1259" s="78">
        <v>0</v>
      </c>
      <c r="AE1259" s="78">
        <v>4190</v>
      </c>
      <c r="AF1259" s="78">
        <v>789</v>
      </c>
      <c r="AG1259" s="104">
        <v>0</v>
      </c>
      <c r="AH1259" s="104">
        <v>0</v>
      </c>
      <c r="AI1259" s="104">
        <v>0</v>
      </c>
      <c r="AJ1259" s="104">
        <v>789</v>
      </c>
      <c r="AK1259" s="104">
        <v>0</v>
      </c>
      <c r="AL1259" s="104">
        <v>0</v>
      </c>
      <c r="AM1259" s="104">
        <f t="shared" si="19"/>
        <v>789</v>
      </c>
      <c r="AN1259" s="104">
        <v>0</v>
      </c>
      <c r="AO1259" s="104">
        <v>0</v>
      </c>
      <c r="AP1259" s="104">
        <v>1287</v>
      </c>
      <c r="AQ1259" s="104">
        <v>1287</v>
      </c>
      <c r="AR1259" s="104">
        <v>0</v>
      </c>
      <c r="AS1259" s="189">
        <v>28050</v>
      </c>
      <c r="AT1259" s="189">
        <v>2856</v>
      </c>
      <c r="AU1259" s="189">
        <v>2856</v>
      </c>
    </row>
    <row r="1260" spans="1:47" x14ac:dyDescent="0.2">
      <c r="A1260" s="96" t="s">
        <v>3013</v>
      </c>
      <c r="B1260" t="s">
        <v>2949</v>
      </c>
      <c r="C1260" t="s">
        <v>3014</v>
      </c>
      <c r="D1260" s="77">
        <v>29446</v>
      </c>
      <c r="E1260" s="77">
        <v>0</v>
      </c>
      <c r="F1260" s="77">
        <v>0</v>
      </c>
      <c r="G1260" s="77">
        <v>13595</v>
      </c>
      <c r="H1260" s="77">
        <v>13595</v>
      </c>
      <c r="I1260" s="77">
        <v>0</v>
      </c>
      <c r="J1260" s="77">
        <v>0</v>
      </c>
      <c r="K1260" s="77">
        <v>0</v>
      </c>
      <c r="L1260" s="77">
        <v>7865</v>
      </c>
      <c r="M1260" s="77">
        <v>6380</v>
      </c>
      <c r="N1260" s="77">
        <v>7865</v>
      </c>
      <c r="O1260" s="77">
        <v>0</v>
      </c>
      <c r="P1260" s="77">
        <v>1370</v>
      </c>
      <c r="Q1260" s="77">
        <v>1370</v>
      </c>
      <c r="R1260" s="77">
        <v>0</v>
      </c>
      <c r="S1260" s="77">
        <v>995</v>
      </c>
      <c r="T1260" s="77">
        <v>995</v>
      </c>
      <c r="U1260" s="77">
        <v>721</v>
      </c>
      <c r="V1260" s="77">
        <v>523</v>
      </c>
      <c r="W1260" s="77">
        <v>721</v>
      </c>
      <c r="X1260" s="77">
        <v>0</v>
      </c>
      <c r="Y1260" s="77">
        <v>0</v>
      </c>
      <c r="Z1260" s="77">
        <v>115</v>
      </c>
      <c r="AA1260" s="77">
        <v>0</v>
      </c>
      <c r="AB1260" s="77">
        <v>0</v>
      </c>
      <c r="AC1260" s="77">
        <v>0</v>
      </c>
      <c r="AD1260" s="77">
        <v>0</v>
      </c>
      <c r="AE1260" s="77">
        <v>7800</v>
      </c>
      <c r="AF1260" s="77">
        <v>789</v>
      </c>
      <c r="AG1260" s="27">
        <v>0</v>
      </c>
      <c r="AH1260" s="27">
        <v>0</v>
      </c>
      <c r="AI1260" s="27">
        <v>0</v>
      </c>
      <c r="AJ1260" s="27">
        <v>789</v>
      </c>
      <c r="AK1260" s="27">
        <v>0</v>
      </c>
      <c r="AL1260" s="27">
        <v>0</v>
      </c>
      <c r="AM1260" s="27">
        <f t="shared" si="19"/>
        <v>789</v>
      </c>
      <c r="AN1260" s="27">
        <v>0</v>
      </c>
      <c r="AO1260" s="27">
        <v>0</v>
      </c>
      <c r="AP1260" s="27">
        <v>2251</v>
      </c>
      <c r="AQ1260" s="27">
        <v>0</v>
      </c>
      <c r="AR1260" s="190">
        <v>2251</v>
      </c>
      <c r="AS1260" s="190">
        <v>48060</v>
      </c>
      <c r="AT1260" s="190">
        <v>5185</v>
      </c>
      <c r="AU1260" s="190">
        <v>5185</v>
      </c>
    </row>
    <row r="1261" spans="1:47" x14ac:dyDescent="0.2">
      <c r="A1261" s="96" t="s">
        <v>3015</v>
      </c>
      <c r="B1261" t="s">
        <v>2949</v>
      </c>
      <c r="C1261" t="s">
        <v>3016</v>
      </c>
      <c r="D1261" s="78">
        <v>29447</v>
      </c>
      <c r="E1261" s="78">
        <v>0</v>
      </c>
      <c r="F1261" s="82">
        <v>0</v>
      </c>
      <c r="G1261" s="78">
        <v>5885</v>
      </c>
      <c r="H1261" s="78">
        <v>5885</v>
      </c>
      <c r="I1261" s="78">
        <v>0</v>
      </c>
      <c r="J1261" s="78">
        <v>0</v>
      </c>
      <c r="K1261" s="78">
        <v>0</v>
      </c>
      <c r="L1261" s="78">
        <v>2475</v>
      </c>
      <c r="M1261" s="78">
        <v>2040</v>
      </c>
      <c r="N1261" s="78">
        <v>2475</v>
      </c>
      <c r="O1261" s="78">
        <v>0</v>
      </c>
      <c r="P1261" s="78">
        <v>0</v>
      </c>
      <c r="Q1261" s="78">
        <v>240</v>
      </c>
      <c r="R1261" s="78">
        <v>0</v>
      </c>
      <c r="S1261" s="78">
        <v>515</v>
      </c>
      <c r="T1261" s="78">
        <v>275</v>
      </c>
      <c r="U1261" s="78">
        <v>227</v>
      </c>
      <c r="V1261" s="78">
        <v>170</v>
      </c>
      <c r="W1261" s="78">
        <v>227</v>
      </c>
      <c r="X1261" s="78">
        <v>0</v>
      </c>
      <c r="Y1261" s="78">
        <v>0</v>
      </c>
      <c r="Z1261" s="78">
        <v>20</v>
      </c>
      <c r="AA1261" s="78">
        <v>0</v>
      </c>
      <c r="AB1261" s="78">
        <v>0</v>
      </c>
      <c r="AC1261" s="78">
        <v>18</v>
      </c>
      <c r="AD1261" s="78">
        <v>0</v>
      </c>
      <c r="AE1261" s="78">
        <v>2280</v>
      </c>
      <c r="AF1261" s="78">
        <v>789</v>
      </c>
      <c r="AG1261" s="104">
        <v>0</v>
      </c>
      <c r="AH1261" s="104">
        <v>0</v>
      </c>
      <c r="AI1261" s="104">
        <v>0</v>
      </c>
      <c r="AJ1261" s="104">
        <v>789</v>
      </c>
      <c r="AK1261" s="104">
        <v>0</v>
      </c>
      <c r="AL1261" s="104">
        <v>0</v>
      </c>
      <c r="AM1261" s="104">
        <f t="shared" si="19"/>
        <v>789</v>
      </c>
      <c r="AN1261" s="104">
        <v>0</v>
      </c>
      <c r="AO1261" s="104">
        <v>0</v>
      </c>
      <c r="AP1261" s="104">
        <v>972</v>
      </c>
      <c r="AQ1261" s="104">
        <v>972</v>
      </c>
      <c r="AR1261" s="104">
        <v>0</v>
      </c>
      <c r="AS1261" s="189">
        <v>20875</v>
      </c>
      <c r="AT1261" s="189">
        <v>1267</v>
      </c>
      <c r="AU1261" s="189">
        <v>1267</v>
      </c>
    </row>
    <row r="1262" spans="1:47" x14ac:dyDescent="0.2">
      <c r="A1262" s="96" t="s">
        <v>3017</v>
      </c>
      <c r="B1262" t="s">
        <v>2949</v>
      </c>
      <c r="C1262" t="s">
        <v>3018</v>
      </c>
      <c r="D1262" s="77">
        <v>29449</v>
      </c>
      <c r="E1262" s="77">
        <v>0</v>
      </c>
      <c r="F1262" s="77">
        <v>0</v>
      </c>
      <c r="G1262" s="77">
        <v>20969</v>
      </c>
      <c r="H1262" s="77">
        <v>20969</v>
      </c>
      <c r="I1262" s="77">
        <v>0</v>
      </c>
      <c r="J1262" s="77">
        <v>0</v>
      </c>
      <c r="K1262" s="77">
        <v>0</v>
      </c>
      <c r="L1262" s="77">
        <v>18195</v>
      </c>
      <c r="M1262" s="77">
        <v>14670</v>
      </c>
      <c r="N1262" s="77">
        <v>18195</v>
      </c>
      <c r="O1262" s="77">
        <v>0</v>
      </c>
      <c r="P1262" s="77">
        <v>2510</v>
      </c>
      <c r="Q1262" s="77">
        <v>2510</v>
      </c>
      <c r="R1262" s="77">
        <v>0</v>
      </c>
      <c r="S1262" s="188">
        <v>3765</v>
      </c>
      <c r="T1262" s="188">
        <v>3765</v>
      </c>
      <c r="U1262" s="77">
        <v>1677</v>
      </c>
      <c r="V1262" s="77">
        <v>1218</v>
      </c>
      <c r="W1262" s="77">
        <v>1677</v>
      </c>
      <c r="X1262" s="77">
        <v>0</v>
      </c>
      <c r="Y1262" s="77">
        <v>212</v>
      </c>
      <c r="Z1262" s="77">
        <v>212</v>
      </c>
      <c r="AA1262" s="77">
        <v>0</v>
      </c>
      <c r="AB1262" s="77">
        <v>354</v>
      </c>
      <c r="AC1262" s="77">
        <v>354</v>
      </c>
      <c r="AD1262" s="77">
        <v>0</v>
      </c>
      <c r="AE1262" s="77">
        <v>17180</v>
      </c>
      <c r="AF1262" s="77">
        <v>789</v>
      </c>
      <c r="AG1262" s="27">
        <v>0</v>
      </c>
      <c r="AH1262" s="27">
        <v>0</v>
      </c>
      <c r="AI1262" s="27">
        <v>0</v>
      </c>
      <c r="AJ1262" s="27">
        <v>789</v>
      </c>
      <c r="AK1262" s="27">
        <v>0</v>
      </c>
      <c r="AL1262" s="27">
        <v>0</v>
      </c>
      <c r="AM1262" s="27">
        <f t="shared" si="19"/>
        <v>789</v>
      </c>
      <c r="AN1262" s="27">
        <v>0</v>
      </c>
      <c r="AO1262" s="27">
        <v>0</v>
      </c>
      <c r="AP1262" s="27">
        <v>3521</v>
      </c>
      <c r="AQ1262" s="27">
        <v>3521</v>
      </c>
      <c r="AR1262" s="27">
        <v>0</v>
      </c>
      <c r="AS1262" s="190">
        <v>74466</v>
      </c>
      <c r="AT1262" s="190">
        <v>9409</v>
      </c>
      <c r="AU1262" s="190">
        <v>9409</v>
      </c>
    </row>
    <row r="1263" spans="1:47" x14ac:dyDescent="0.2">
      <c r="A1263" s="96" t="s">
        <v>3019</v>
      </c>
      <c r="B1263" t="s">
        <v>2949</v>
      </c>
      <c r="C1263" t="s">
        <v>3020</v>
      </c>
      <c r="D1263" s="78">
        <v>29450</v>
      </c>
      <c r="E1263" s="78">
        <v>0</v>
      </c>
      <c r="F1263" s="82">
        <v>0</v>
      </c>
      <c r="G1263" s="78">
        <v>7804</v>
      </c>
      <c r="H1263" s="78">
        <v>7804</v>
      </c>
      <c r="I1263" s="78">
        <v>0</v>
      </c>
      <c r="J1263" s="78">
        <v>0</v>
      </c>
      <c r="K1263" s="78">
        <v>0</v>
      </c>
      <c r="L1263" s="78">
        <v>5420</v>
      </c>
      <c r="M1263" s="78">
        <v>4430</v>
      </c>
      <c r="N1263" s="78">
        <v>5420</v>
      </c>
      <c r="O1263" s="78">
        <v>0</v>
      </c>
      <c r="P1263" s="78">
        <v>1000</v>
      </c>
      <c r="Q1263" s="78">
        <v>1000</v>
      </c>
      <c r="R1263" s="78">
        <v>0</v>
      </c>
      <c r="S1263" s="187">
        <v>1890</v>
      </c>
      <c r="T1263" s="187">
        <v>1890</v>
      </c>
      <c r="U1263" s="78">
        <v>503</v>
      </c>
      <c r="V1263" s="78">
        <v>371</v>
      </c>
      <c r="W1263" s="78">
        <v>503</v>
      </c>
      <c r="X1263" s="78">
        <v>0</v>
      </c>
      <c r="Y1263" s="78">
        <v>80</v>
      </c>
      <c r="Z1263" s="78">
        <v>80</v>
      </c>
      <c r="AA1263" s="78">
        <v>0</v>
      </c>
      <c r="AB1263" s="78">
        <v>0</v>
      </c>
      <c r="AC1263" s="78">
        <v>151</v>
      </c>
      <c r="AD1263" s="78">
        <v>0</v>
      </c>
      <c r="AE1263" s="78">
        <v>5550</v>
      </c>
      <c r="AF1263" s="78">
        <v>789</v>
      </c>
      <c r="AG1263" s="104">
        <v>0</v>
      </c>
      <c r="AH1263" s="104">
        <v>0</v>
      </c>
      <c r="AI1263" s="104">
        <v>0</v>
      </c>
      <c r="AJ1263" s="104">
        <v>789</v>
      </c>
      <c r="AK1263" s="104">
        <v>0</v>
      </c>
      <c r="AL1263" s="104">
        <v>0</v>
      </c>
      <c r="AM1263" s="104">
        <f t="shared" si="19"/>
        <v>789</v>
      </c>
      <c r="AN1263" s="104">
        <v>0</v>
      </c>
      <c r="AO1263" s="104">
        <v>0</v>
      </c>
      <c r="AP1263" s="104">
        <v>1310</v>
      </c>
      <c r="AQ1263" s="104">
        <v>1310</v>
      </c>
      <c r="AR1263" s="104">
        <v>0</v>
      </c>
      <c r="AS1263" s="189">
        <v>27056</v>
      </c>
      <c r="AT1263" s="189">
        <v>2303</v>
      </c>
      <c r="AU1263" s="189">
        <v>2303</v>
      </c>
    </row>
    <row r="1264" spans="1:47" x14ac:dyDescent="0.2">
      <c r="A1264" s="96" t="s">
        <v>3021</v>
      </c>
      <c r="B1264" t="s">
        <v>2949</v>
      </c>
      <c r="C1264" t="s">
        <v>3022</v>
      </c>
      <c r="D1264" s="77">
        <v>29451</v>
      </c>
      <c r="E1264" s="77">
        <v>0</v>
      </c>
      <c r="F1264" s="77">
        <v>0</v>
      </c>
      <c r="G1264" s="77">
        <v>6904</v>
      </c>
      <c r="H1264" s="77">
        <v>0</v>
      </c>
      <c r="I1264" s="77">
        <v>6904</v>
      </c>
      <c r="J1264" s="77">
        <v>6904</v>
      </c>
      <c r="K1264" s="77">
        <v>0</v>
      </c>
      <c r="L1264" s="77">
        <v>3095</v>
      </c>
      <c r="M1264" s="77">
        <v>2480</v>
      </c>
      <c r="N1264" s="77">
        <v>3095</v>
      </c>
      <c r="O1264" s="77">
        <v>0</v>
      </c>
      <c r="P1264" s="77">
        <v>690</v>
      </c>
      <c r="Q1264" s="77">
        <v>690</v>
      </c>
      <c r="R1264" s="77">
        <v>0</v>
      </c>
      <c r="S1264" s="77">
        <v>195</v>
      </c>
      <c r="T1264" s="77">
        <v>195</v>
      </c>
      <c r="U1264" s="77">
        <v>289</v>
      </c>
      <c r="V1264" s="77">
        <v>205</v>
      </c>
      <c r="W1264" s="77">
        <v>39</v>
      </c>
      <c r="X1264" s="77">
        <v>250</v>
      </c>
      <c r="Y1264" s="77">
        <v>21</v>
      </c>
      <c r="Z1264" s="77">
        <v>58</v>
      </c>
      <c r="AA1264" s="77">
        <v>0</v>
      </c>
      <c r="AB1264" s="77">
        <v>0</v>
      </c>
      <c r="AC1264" s="77">
        <v>30</v>
      </c>
      <c r="AD1264" s="77">
        <v>0</v>
      </c>
      <c r="AE1264" s="77">
        <v>3170</v>
      </c>
      <c r="AF1264" s="77">
        <v>789</v>
      </c>
      <c r="AG1264" s="27">
        <v>0</v>
      </c>
      <c r="AH1264" s="27">
        <v>0</v>
      </c>
      <c r="AI1264" s="27">
        <v>0</v>
      </c>
      <c r="AJ1264" s="27">
        <v>789</v>
      </c>
      <c r="AK1264" s="27">
        <v>0</v>
      </c>
      <c r="AL1264" s="27">
        <v>0</v>
      </c>
      <c r="AM1264" s="27">
        <f t="shared" si="19"/>
        <v>789</v>
      </c>
      <c r="AN1264" s="27">
        <v>0</v>
      </c>
      <c r="AO1264" s="27">
        <v>0</v>
      </c>
      <c r="AP1264" s="27">
        <v>1158</v>
      </c>
      <c r="AQ1264" s="27">
        <v>1158</v>
      </c>
      <c r="AR1264" s="27">
        <v>0</v>
      </c>
      <c r="AS1264" s="190">
        <v>23442</v>
      </c>
      <c r="AT1264" s="190">
        <v>1508</v>
      </c>
      <c r="AU1264" s="190">
        <v>1508</v>
      </c>
    </row>
    <row r="1265" spans="1:47" x14ac:dyDescent="0.2">
      <c r="A1265" s="96" t="s">
        <v>3023</v>
      </c>
      <c r="B1265" t="s">
        <v>2949</v>
      </c>
      <c r="C1265" t="s">
        <v>2251</v>
      </c>
      <c r="D1265" s="78">
        <v>29452</v>
      </c>
      <c r="E1265" s="78">
        <v>0</v>
      </c>
      <c r="F1265" s="82">
        <v>0</v>
      </c>
      <c r="G1265" s="78">
        <v>10583</v>
      </c>
      <c r="H1265" s="78">
        <v>1583</v>
      </c>
      <c r="I1265" s="78">
        <v>9000</v>
      </c>
      <c r="J1265" s="78">
        <v>9000</v>
      </c>
      <c r="K1265" s="78">
        <v>0</v>
      </c>
      <c r="L1265" s="78">
        <v>8965</v>
      </c>
      <c r="M1265" s="78">
        <v>7630</v>
      </c>
      <c r="N1265" s="78">
        <v>0</v>
      </c>
      <c r="O1265" s="78">
        <v>8965</v>
      </c>
      <c r="P1265" s="78">
        <v>11085</v>
      </c>
      <c r="Q1265" s="78">
        <v>2120</v>
      </c>
      <c r="R1265" s="78">
        <v>0</v>
      </c>
      <c r="S1265" s="78">
        <v>415</v>
      </c>
      <c r="T1265" s="78">
        <v>415</v>
      </c>
      <c r="U1265" s="78">
        <v>807</v>
      </c>
      <c r="V1265" s="78">
        <v>633</v>
      </c>
      <c r="W1265" s="78">
        <v>0</v>
      </c>
      <c r="X1265" s="78">
        <v>807</v>
      </c>
      <c r="Y1265" s="78">
        <v>982</v>
      </c>
      <c r="Z1265" s="78">
        <v>175</v>
      </c>
      <c r="AA1265" s="78">
        <v>0</v>
      </c>
      <c r="AB1265" s="78">
        <v>0</v>
      </c>
      <c r="AC1265" s="78">
        <v>31</v>
      </c>
      <c r="AD1265" s="78">
        <v>0</v>
      </c>
      <c r="AE1265" s="78">
        <v>9510</v>
      </c>
      <c r="AF1265" s="78">
        <v>789</v>
      </c>
      <c r="AG1265" s="104">
        <v>0</v>
      </c>
      <c r="AH1265" s="104">
        <v>0</v>
      </c>
      <c r="AI1265" s="104">
        <v>0</v>
      </c>
      <c r="AJ1265" s="104">
        <v>789</v>
      </c>
      <c r="AK1265" s="104">
        <v>0</v>
      </c>
      <c r="AL1265" s="104">
        <v>0</v>
      </c>
      <c r="AM1265" s="104">
        <f t="shared" si="19"/>
        <v>789</v>
      </c>
      <c r="AN1265" s="104">
        <v>0</v>
      </c>
      <c r="AO1265" s="104">
        <v>0</v>
      </c>
      <c r="AP1265" s="104">
        <v>1717</v>
      </c>
      <c r="AQ1265" s="104">
        <v>1717</v>
      </c>
      <c r="AR1265" s="104">
        <v>0</v>
      </c>
      <c r="AS1265" s="189">
        <v>36344</v>
      </c>
      <c r="AT1265" s="189">
        <v>4004</v>
      </c>
      <c r="AU1265" s="189">
        <v>4004</v>
      </c>
    </row>
    <row r="1266" spans="1:47" x14ac:dyDescent="0.2">
      <c r="A1266" s="96" t="s">
        <v>3024</v>
      </c>
      <c r="B1266" t="s">
        <v>2949</v>
      </c>
      <c r="C1266" t="s">
        <v>3025</v>
      </c>
      <c r="D1266" s="77">
        <v>29453</v>
      </c>
      <c r="E1266" s="77">
        <v>0</v>
      </c>
      <c r="F1266" s="77">
        <v>0</v>
      </c>
      <c r="G1266" s="77">
        <v>14156</v>
      </c>
      <c r="H1266" s="77">
        <v>14156</v>
      </c>
      <c r="I1266" s="77">
        <v>0</v>
      </c>
      <c r="J1266" s="77">
        <v>0</v>
      </c>
      <c r="K1266" s="77">
        <v>0</v>
      </c>
      <c r="L1266" s="77">
        <v>11225</v>
      </c>
      <c r="M1266" s="77">
        <v>9560</v>
      </c>
      <c r="N1266" s="77">
        <v>11225</v>
      </c>
      <c r="O1266" s="77">
        <v>0</v>
      </c>
      <c r="P1266" s="77">
        <v>1910</v>
      </c>
      <c r="Q1266" s="77">
        <v>1910</v>
      </c>
      <c r="R1266" s="77">
        <v>0</v>
      </c>
      <c r="S1266" s="77">
        <v>681</v>
      </c>
      <c r="T1266" s="77">
        <v>681</v>
      </c>
      <c r="U1266" s="77">
        <v>1001</v>
      </c>
      <c r="V1266" s="77">
        <v>785</v>
      </c>
      <c r="W1266" s="77">
        <v>1001</v>
      </c>
      <c r="X1266" s="77">
        <v>0</v>
      </c>
      <c r="Y1266" s="77">
        <v>158</v>
      </c>
      <c r="Z1266" s="77">
        <v>158</v>
      </c>
      <c r="AA1266" s="77">
        <v>0</v>
      </c>
      <c r="AB1266" s="77">
        <v>0</v>
      </c>
      <c r="AC1266" s="77">
        <v>6</v>
      </c>
      <c r="AD1266" s="77">
        <v>0</v>
      </c>
      <c r="AE1266" s="77">
        <v>11470</v>
      </c>
      <c r="AF1266" s="77">
        <v>789</v>
      </c>
      <c r="AG1266" s="27">
        <v>0</v>
      </c>
      <c r="AH1266" s="27">
        <v>0</v>
      </c>
      <c r="AI1266" s="27">
        <v>0</v>
      </c>
      <c r="AJ1266" s="27">
        <v>789</v>
      </c>
      <c r="AK1266" s="27">
        <v>0</v>
      </c>
      <c r="AL1266" s="27">
        <v>0</v>
      </c>
      <c r="AM1266" s="27">
        <f t="shared" si="19"/>
        <v>789</v>
      </c>
      <c r="AN1266" s="27">
        <v>0</v>
      </c>
      <c r="AO1266" s="27">
        <v>0</v>
      </c>
      <c r="AP1266" s="27">
        <v>2378</v>
      </c>
      <c r="AQ1266" s="27">
        <v>2378</v>
      </c>
      <c r="AR1266" s="27">
        <v>0</v>
      </c>
      <c r="AS1266" s="190">
        <v>50702</v>
      </c>
      <c r="AT1266" s="190">
        <v>6750</v>
      </c>
      <c r="AU1266" s="190">
        <v>6750</v>
      </c>
    </row>
    <row r="1267" spans="1:47" x14ac:dyDescent="0.2">
      <c r="A1267" s="96" t="s">
        <v>3026</v>
      </c>
      <c r="B1267" t="s">
        <v>3027</v>
      </c>
      <c r="C1267">
        <v>0</v>
      </c>
      <c r="D1267" s="78">
        <v>30000</v>
      </c>
      <c r="E1267" s="78">
        <v>0</v>
      </c>
      <c r="F1267" s="82">
        <v>0</v>
      </c>
      <c r="G1267" s="78">
        <v>4301779</v>
      </c>
      <c r="H1267" s="78">
        <v>1158251</v>
      </c>
      <c r="I1267" s="78">
        <v>3143528</v>
      </c>
      <c r="J1267" s="78">
        <v>3143528</v>
      </c>
      <c r="K1267" s="78">
        <v>0</v>
      </c>
      <c r="L1267" s="78">
        <v>0</v>
      </c>
      <c r="M1267" s="78">
        <v>0</v>
      </c>
      <c r="N1267" s="78">
        <v>0</v>
      </c>
      <c r="O1267" s="78">
        <v>0</v>
      </c>
      <c r="P1267" s="78">
        <v>0</v>
      </c>
      <c r="Q1267" s="78">
        <v>0</v>
      </c>
      <c r="R1267" s="78">
        <v>0</v>
      </c>
      <c r="S1267" s="78">
        <v>0</v>
      </c>
      <c r="T1267" s="78">
        <v>0</v>
      </c>
      <c r="U1267" s="78">
        <v>0</v>
      </c>
      <c r="V1267" s="78">
        <v>0</v>
      </c>
      <c r="W1267" s="78">
        <v>0</v>
      </c>
      <c r="X1267" s="78">
        <v>0</v>
      </c>
      <c r="Y1267" s="78">
        <v>0</v>
      </c>
      <c r="Z1267" s="78">
        <v>0</v>
      </c>
      <c r="AA1267" s="78">
        <v>0</v>
      </c>
      <c r="AB1267" s="78">
        <v>0</v>
      </c>
      <c r="AC1267" s="78">
        <v>0</v>
      </c>
      <c r="AD1267" s="78">
        <v>0</v>
      </c>
      <c r="AE1267" s="78">
        <v>0</v>
      </c>
      <c r="AF1267" s="78">
        <v>0</v>
      </c>
      <c r="AG1267" s="104">
        <v>0</v>
      </c>
      <c r="AH1267" s="104">
        <v>0</v>
      </c>
      <c r="AI1267" s="104">
        <v>0</v>
      </c>
      <c r="AJ1267" s="104">
        <v>0</v>
      </c>
      <c r="AK1267" s="104">
        <v>0</v>
      </c>
      <c r="AL1267" s="104">
        <v>0</v>
      </c>
      <c r="AM1267" s="104">
        <f t="shared" si="19"/>
        <v>0</v>
      </c>
      <c r="AN1267" s="104">
        <v>0</v>
      </c>
      <c r="AO1267" s="104">
        <v>0</v>
      </c>
      <c r="AP1267" s="104">
        <v>722258</v>
      </c>
      <c r="AQ1267" s="104">
        <v>722258</v>
      </c>
      <c r="AR1267" s="104">
        <v>0</v>
      </c>
      <c r="AS1267" s="189">
        <v>12860892</v>
      </c>
      <c r="AT1267" s="189">
        <v>0</v>
      </c>
      <c r="AU1267" s="189">
        <v>0</v>
      </c>
    </row>
    <row r="1268" spans="1:47" x14ac:dyDescent="0.2">
      <c r="A1268" s="96" t="s">
        <v>3028</v>
      </c>
      <c r="B1268" t="s">
        <v>3027</v>
      </c>
      <c r="C1268" t="s">
        <v>3029</v>
      </c>
      <c r="D1268" s="77">
        <v>30201</v>
      </c>
      <c r="E1268" s="77">
        <v>0</v>
      </c>
      <c r="F1268" s="77">
        <v>0</v>
      </c>
      <c r="G1268" s="77">
        <v>708191</v>
      </c>
      <c r="H1268" s="77">
        <v>0</v>
      </c>
      <c r="I1268" s="77">
        <v>708191</v>
      </c>
      <c r="J1268" s="77">
        <v>708191</v>
      </c>
      <c r="K1268" s="77">
        <v>0</v>
      </c>
      <c r="L1268" s="77">
        <v>1751505</v>
      </c>
      <c r="M1268" s="77">
        <v>1287270</v>
      </c>
      <c r="N1268" s="77">
        <v>1740000</v>
      </c>
      <c r="O1268" s="77">
        <v>11505</v>
      </c>
      <c r="P1268" s="77">
        <v>268815</v>
      </c>
      <c r="Q1268" s="77">
        <v>257310</v>
      </c>
      <c r="R1268" s="77">
        <v>0</v>
      </c>
      <c r="S1268" s="188">
        <v>542355</v>
      </c>
      <c r="T1268" s="188">
        <v>542355</v>
      </c>
      <c r="U1268" s="77">
        <v>168297</v>
      </c>
      <c r="V1268" s="77">
        <v>106338</v>
      </c>
      <c r="W1268" s="77">
        <v>83863</v>
      </c>
      <c r="X1268" s="77">
        <v>84434</v>
      </c>
      <c r="Y1268" s="77">
        <v>105711</v>
      </c>
      <c r="Z1268" s="77">
        <v>21277</v>
      </c>
      <c r="AA1268" s="77">
        <v>0</v>
      </c>
      <c r="AB1268" s="188">
        <v>29152</v>
      </c>
      <c r="AC1268" s="188">
        <v>39308</v>
      </c>
      <c r="AD1268" s="188">
        <v>0</v>
      </c>
      <c r="AE1268" s="77">
        <v>1592330</v>
      </c>
      <c r="AF1268" s="77">
        <v>11509</v>
      </c>
      <c r="AG1268" s="27">
        <v>0</v>
      </c>
      <c r="AH1268" s="27">
        <v>0</v>
      </c>
      <c r="AI1268" s="27">
        <v>0</v>
      </c>
      <c r="AJ1268" s="27">
        <v>11509</v>
      </c>
      <c r="AK1268" s="27">
        <v>0</v>
      </c>
      <c r="AL1268" s="27">
        <v>0</v>
      </c>
      <c r="AM1268" s="27">
        <f t="shared" si="19"/>
        <v>11509</v>
      </c>
      <c r="AN1268" s="27">
        <v>0</v>
      </c>
      <c r="AO1268" s="27">
        <v>0</v>
      </c>
      <c r="AP1268" s="27">
        <v>120063</v>
      </c>
      <c r="AQ1268" s="27">
        <v>120063</v>
      </c>
      <c r="AR1268" s="27">
        <v>0</v>
      </c>
      <c r="AS1268" s="190">
        <v>2998903</v>
      </c>
      <c r="AT1268" s="27">
        <v>1130377</v>
      </c>
      <c r="AU1268" s="27">
        <v>1130377</v>
      </c>
    </row>
    <row r="1269" spans="1:47" x14ac:dyDescent="0.2">
      <c r="A1269" s="96" t="s">
        <v>3030</v>
      </c>
      <c r="B1269" t="s">
        <v>3027</v>
      </c>
      <c r="C1269" t="s">
        <v>3031</v>
      </c>
      <c r="D1269" s="78">
        <v>30202</v>
      </c>
      <c r="E1269" s="78">
        <v>0</v>
      </c>
      <c r="F1269" s="82">
        <v>0</v>
      </c>
      <c r="G1269" s="78">
        <v>147405</v>
      </c>
      <c r="H1269" s="78">
        <v>147405</v>
      </c>
      <c r="I1269" s="78">
        <v>0</v>
      </c>
      <c r="J1269" s="78">
        <v>0</v>
      </c>
      <c r="K1269" s="78">
        <v>0</v>
      </c>
      <c r="L1269" s="78">
        <v>218055</v>
      </c>
      <c r="M1269" s="78">
        <v>156430</v>
      </c>
      <c r="N1269" s="78">
        <v>204400</v>
      </c>
      <c r="O1269" s="78">
        <v>13655</v>
      </c>
      <c r="P1269" s="78">
        <v>49065</v>
      </c>
      <c r="Q1269" s="78">
        <v>35410</v>
      </c>
      <c r="R1269" s="78">
        <v>0</v>
      </c>
      <c r="S1269" s="187">
        <v>94765</v>
      </c>
      <c r="T1269" s="187">
        <v>94765</v>
      </c>
      <c r="U1269" s="78">
        <v>21165</v>
      </c>
      <c r="V1269" s="78">
        <v>12963</v>
      </c>
      <c r="W1269" s="78">
        <v>9190</v>
      </c>
      <c r="X1269" s="78">
        <v>11975</v>
      </c>
      <c r="Y1269" s="78">
        <v>13302</v>
      </c>
      <c r="Z1269" s="78">
        <v>2982</v>
      </c>
      <c r="AA1269" s="78">
        <v>0</v>
      </c>
      <c r="AB1269" s="78">
        <v>0</v>
      </c>
      <c r="AC1269" s="187">
        <v>8307</v>
      </c>
      <c r="AD1269" s="187">
        <v>0</v>
      </c>
      <c r="AE1269" s="78">
        <v>192560</v>
      </c>
      <c r="AF1269" s="78">
        <v>2709</v>
      </c>
      <c r="AG1269" s="104">
        <v>0</v>
      </c>
      <c r="AH1269" s="104">
        <v>0</v>
      </c>
      <c r="AI1269" s="104">
        <v>0</v>
      </c>
      <c r="AJ1269" s="104">
        <v>2709</v>
      </c>
      <c r="AK1269" s="104">
        <v>0</v>
      </c>
      <c r="AL1269" s="104">
        <v>0</v>
      </c>
      <c r="AM1269" s="104">
        <f t="shared" si="19"/>
        <v>2709</v>
      </c>
      <c r="AN1269" s="104">
        <v>0</v>
      </c>
      <c r="AO1269" s="104">
        <v>0</v>
      </c>
      <c r="AP1269" s="104">
        <v>24862</v>
      </c>
      <c r="AQ1269" s="104">
        <v>24862</v>
      </c>
      <c r="AR1269" s="104">
        <v>0</v>
      </c>
      <c r="AS1269" s="189">
        <v>584729</v>
      </c>
      <c r="AT1269" s="189">
        <v>165411</v>
      </c>
      <c r="AU1269" s="189">
        <v>165411</v>
      </c>
    </row>
    <row r="1270" spans="1:47" x14ac:dyDescent="0.2">
      <c r="A1270" s="96" t="s">
        <v>3032</v>
      </c>
      <c r="B1270" t="s">
        <v>3027</v>
      </c>
      <c r="C1270" t="s">
        <v>3033</v>
      </c>
      <c r="D1270" s="77">
        <v>30203</v>
      </c>
      <c r="E1270" s="77">
        <v>0</v>
      </c>
      <c r="F1270" s="77">
        <v>0</v>
      </c>
      <c r="G1270" s="77">
        <v>176357</v>
      </c>
      <c r="H1270" s="77">
        <v>0</v>
      </c>
      <c r="I1270" s="77">
        <v>176357</v>
      </c>
      <c r="J1270" s="77">
        <v>176357</v>
      </c>
      <c r="K1270" s="77">
        <v>0</v>
      </c>
      <c r="L1270" s="77">
        <v>255915</v>
      </c>
      <c r="M1270" s="77">
        <v>177000</v>
      </c>
      <c r="N1270" s="77">
        <v>247000</v>
      </c>
      <c r="O1270" s="77">
        <v>8915</v>
      </c>
      <c r="P1270" s="77">
        <v>40615</v>
      </c>
      <c r="Q1270" s="77">
        <v>31700</v>
      </c>
      <c r="R1270" s="77">
        <v>0</v>
      </c>
      <c r="S1270" s="188">
        <v>103485</v>
      </c>
      <c r="T1270" s="188">
        <v>103485</v>
      </c>
      <c r="U1270" s="77">
        <v>25075</v>
      </c>
      <c r="V1270" s="77">
        <v>14548</v>
      </c>
      <c r="W1270" s="77">
        <v>19533</v>
      </c>
      <c r="X1270" s="77">
        <v>5542</v>
      </c>
      <c r="Y1270" s="77">
        <v>8207</v>
      </c>
      <c r="Z1270" s="77">
        <v>2665</v>
      </c>
      <c r="AA1270" s="77">
        <v>0</v>
      </c>
      <c r="AB1270" s="188">
        <v>8094</v>
      </c>
      <c r="AC1270" s="188">
        <v>8094</v>
      </c>
      <c r="AD1270" s="188">
        <v>0</v>
      </c>
      <c r="AE1270" s="77">
        <v>209400</v>
      </c>
      <c r="AF1270" s="77">
        <v>2709</v>
      </c>
      <c r="AG1270" s="27">
        <v>0</v>
      </c>
      <c r="AH1270" s="27">
        <v>0</v>
      </c>
      <c r="AI1270" s="27">
        <v>0</v>
      </c>
      <c r="AJ1270" s="27">
        <v>2709</v>
      </c>
      <c r="AK1270" s="27">
        <v>0</v>
      </c>
      <c r="AL1270" s="27">
        <v>0</v>
      </c>
      <c r="AM1270" s="27">
        <f t="shared" si="19"/>
        <v>2709</v>
      </c>
      <c r="AN1270" s="27">
        <v>0</v>
      </c>
      <c r="AO1270" s="27">
        <v>0</v>
      </c>
      <c r="AP1270" s="27">
        <v>29757</v>
      </c>
      <c r="AQ1270" s="27">
        <v>0</v>
      </c>
      <c r="AR1270" s="190">
        <v>29757</v>
      </c>
      <c r="AS1270" s="190">
        <v>713698</v>
      </c>
      <c r="AT1270" s="190">
        <v>218655</v>
      </c>
      <c r="AU1270" s="190">
        <v>0</v>
      </c>
    </row>
    <row r="1271" spans="1:47" x14ac:dyDescent="0.2">
      <c r="A1271" s="96" t="s">
        <v>3034</v>
      </c>
      <c r="B1271" t="s">
        <v>3027</v>
      </c>
      <c r="C1271" t="s">
        <v>3035</v>
      </c>
      <c r="D1271" s="78">
        <v>30204</v>
      </c>
      <c r="E1271" s="78">
        <v>0</v>
      </c>
      <c r="F1271" s="82">
        <v>0</v>
      </c>
      <c r="G1271" s="78">
        <v>86618</v>
      </c>
      <c r="H1271" s="78">
        <v>45618</v>
      </c>
      <c r="I1271" s="78">
        <v>41000</v>
      </c>
      <c r="J1271" s="78">
        <v>41000</v>
      </c>
      <c r="K1271" s="78">
        <v>0</v>
      </c>
      <c r="L1271" s="78">
        <v>119060</v>
      </c>
      <c r="M1271" s="78">
        <v>86320</v>
      </c>
      <c r="N1271" s="78">
        <v>115000</v>
      </c>
      <c r="O1271" s="78">
        <v>4060</v>
      </c>
      <c r="P1271" s="78">
        <v>23480</v>
      </c>
      <c r="Q1271" s="78">
        <v>19420</v>
      </c>
      <c r="R1271" s="78">
        <v>0</v>
      </c>
      <c r="S1271" s="187">
        <v>61240</v>
      </c>
      <c r="T1271" s="187">
        <v>61240</v>
      </c>
      <c r="U1271" s="78">
        <v>11461</v>
      </c>
      <c r="V1271" s="78">
        <v>7123</v>
      </c>
      <c r="W1271" s="78">
        <v>6688</v>
      </c>
      <c r="X1271" s="78">
        <v>4773</v>
      </c>
      <c r="Y1271" s="78">
        <v>6388</v>
      </c>
      <c r="Z1271" s="78">
        <v>1615</v>
      </c>
      <c r="AA1271" s="78">
        <v>0</v>
      </c>
      <c r="AB1271" s="187">
        <v>4988</v>
      </c>
      <c r="AC1271" s="187">
        <v>5001</v>
      </c>
      <c r="AD1271" s="187">
        <v>0</v>
      </c>
      <c r="AE1271" s="78">
        <v>106240</v>
      </c>
      <c r="AF1271" s="78">
        <v>1749</v>
      </c>
      <c r="AG1271" s="104">
        <v>0</v>
      </c>
      <c r="AH1271" s="104">
        <v>0</v>
      </c>
      <c r="AI1271" s="104">
        <v>0</v>
      </c>
      <c r="AJ1271" s="104">
        <v>1749</v>
      </c>
      <c r="AK1271" s="104">
        <v>0</v>
      </c>
      <c r="AL1271" s="104">
        <v>0</v>
      </c>
      <c r="AM1271" s="104">
        <f t="shared" si="19"/>
        <v>1749</v>
      </c>
      <c r="AN1271" s="104">
        <v>0</v>
      </c>
      <c r="AO1271" s="104">
        <v>0</v>
      </c>
      <c r="AP1271" s="104">
        <v>14584</v>
      </c>
      <c r="AQ1271" s="104">
        <v>14584</v>
      </c>
      <c r="AR1271" s="104">
        <v>0</v>
      </c>
      <c r="AS1271" s="189">
        <v>347698</v>
      </c>
      <c r="AT1271" s="189">
        <v>88349</v>
      </c>
      <c r="AU1271" s="189">
        <v>88349</v>
      </c>
    </row>
    <row r="1272" spans="1:47" x14ac:dyDescent="0.2">
      <c r="A1272" s="96" t="s">
        <v>3036</v>
      </c>
      <c r="B1272" t="s">
        <v>3027</v>
      </c>
      <c r="C1272" t="s">
        <v>3037</v>
      </c>
      <c r="D1272" s="77">
        <v>30205</v>
      </c>
      <c r="E1272" s="77">
        <v>0</v>
      </c>
      <c r="F1272" s="77">
        <v>0</v>
      </c>
      <c r="G1272" s="77">
        <v>83803</v>
      </c>
      <c r="H1272" s="77">
        <v>0</v>
      </c>
      <c r="I1272" s="77">
        <v>83803</v>
      </c>
      <c r="J1272" s="77">
        <v>83803</v>
      </c>
      <c r="K1272" s="77">
        <v>0</v>
      </c>
      <c r="L1272" s="77">
        <v>120345</v>
      </c>
      <c r="M1272" s="77">
        <v>92470</v>
      </c>
      <c r="N1272" s="77">
        <v>120345</v>
      </c>
      <c r="O1272" s="77">
        <v>0</v>
      </c>
      <c r="P1272" s="77">
        <v>14970</v>
      </c>
      <c r="Q1272" s="77">
        <v>14970</v>
      </c>
      <c r="R1272" s="77">
        <v>0</v>
      </c>
      <c r="S1272" s="188">
        <v>44085</v>
      </c>
      <c r="T1272" s="188">
        <v>44085</v>
      </c>
      <c r="U1272" s="77">
        <v>11273</v>
      </c>
      <c r="V1272" s="77">
        <v>7601</v>
      </c>
      <c r="W1272" s="77">
        <v>11273</v>
      </c>
      <c r="X1272" s="77">
        <v>0</v>
      </c>
      <c r="Y1272" s="77">
        <v>1239</v>
      </c>
      <c r="Z1272" s="77">
        <v>1239</v>
      </c>
      <c r="AA1272" s="77">
        <v>0</v>
      </c>
      <c r="AB1272" s="77">
        <v>588</v>
      </c>
      <c r="AC1272" s="77">
        <v>588</v>
      </c>
      <c r="AD1272" s="77">
        <v>0</v>
      </c>
      <c r="AE1272" s="77">
        <v>110720</v>
      </c>
      <c r="AF1272" s="77">
        <v>1749</v>
      </c>
      <c r="AG1272" s="27">
        <v>0</v>
      </c>
      <c r="AH1272" s="27">
        <v>0</v>
      </c>
      <c r="AI1272" s="27">
        <v>0</v>
      </c>
      <c r="AJ1272" s="27">
        <v>1749</v>
      </c>
      <c r="AK1272" s="27">
        <v>0</v>
      </c>
      <c r="AL1272" s="27">
        <v>0</v>
      </c>
      <c r="AM1272" s="27">
        <f t="shared" si="19"/>
        <v>1749</v>
      </c>
      <c r="AN1272" s="27">
        <v>0</v>
      </c>
      <c r="AO1272" s="27">
        <v>0</v>
      </c>
      <c r="AP1272" s="27">
        <v>14114</v>
      </c>
      <c r="AQ1272" s="27">
        <v>14114</v>
      </c>
      <c r="AR1272" s="27">
        <v>0</v>
      </c>
      <c r="AS1272" s="190">
        <v>323722</v>
      </c>
      <c r="AT1272" s="190">
        <v>75143</v>
      </c>
      <c r="AU1272" s="190">
        <v>75143</v>
      </c>
    </row>
    <row r="1273" spans="1:47" x14ac:dyDescent="0.2">
      <c r="A1273" s="96" t="s">
        <v>3038</v>
      </c>
      <c r="B1273" t="s">
        <v>3027</v>
      </c>
      <c r="C1273" t="s">
        <v>3039</v>
      </c>
      <c r="D1273" s="78">
        <v>30206</v>
      </c>
      <c r="E1273" s="78">
        <v>0</v>
      </c>
      <c r="F1273" s="82">
        <v>0</v>
      </c>
      <c r="G1273" s="78">
        <v>248807</v>
      </c>
      <c r="H1273" s="78">
        <v>248807</v>
      </c>
      <c r="I1273" s="78">
        <v>0</v>
      </c>
      <c r="J1273" s="78">
        <v>0</v>
      </c>
      <c r="K1273" s="78">
        <v>0</v>
      </c>
      <c r="L1273" s="78">
        <v>365545</v>
      </c>
      <c r="M1273" s="78">
        <v>276300</v>
      </c>
      <c r="N1273" s="78">
        <v>365545</v>
      </c>
      <c r="O1273" s="78">
        <v>0</v>
      </c>
      <c r="P1273" s="78">
        <v>56380</v>
      </c>
      <c r="Q1273" s="78">
        <v>56380</v>
      </c>
      <c r="R1273" s="78">
        <v>0</v>
      </c>
      <c r="S1273" s="187">
        <v>112035</v>
      </c>
      <c r="T1273" s="187">
        <v>112035</v>
      </c>
      <c r="U1273" s="78">
        <v>34635</v>
      </c>
      <c r="V1273" s="78">
        <v>22755</v>
      </c>
      <c r="W1273" s="78">
        <v>27000</v>
      </c>
      <c r="X1273" s="78">
        <v>7635</v>
      </c>
      <c r="Y1273" s="78">
        <v>12385</v>
      </c>
      <c r="Z1273" s="78">
        <v>4750</v>
      </c>
      <c r="AA1273" s="78">
        <v>0</v>
      </c>
      <c r="AB1273" s="187">
        <v>7795</v>
      </c>
      <c r="AC1273" s="187">
        <v>7795</v>
      </c>
      <c r="AD1273" s="187">
        <v>0</v>
      </c>
      <c r="AE1273" s="78">
        <v>332440</v>
      </c>
      <c r="AF1273" s="78">
        <v>3189</v>
      </c>
      <c r="AG1273" s="104">
        <v>0</v>
      </c>
      <c r="AH1273" s="104">
        <v>0</v>
      </c>
      <c r="AI1273" s="104">
        <v>0</v>
      </c>
      <c r="AJ1273" s="104">
        <v>3189</v>
      </c>
      <c r="AK1273" s="104">
        <v>0</v>
      </c>
      <c r="AL1273" s="104">
        <v>0</v>
      </c>
      <c r="AM1273" s="104">
        <f t="shared" si="19"/>
        <v>3189</v>
      </c>
      <c r="AN1273" s="104">
        <v>0</v>
      </c>
      <c r="AO1273" s="104">
        <v>0</v>
      </c>
      <c r="AP1273" s="104">
        <v>41953</v>
      </c>
      <c r="AQ1273" s="104">
        <v>41953</v>
      </c>
      <c r="AR1273" s="104">
        <v>0</v>
      </c>
      <c r="AS1273" s="189">
        <v>979090</v>
      </c>
      <c r="AT1273" s="189">
        <v>246946</v>
      </c>
      <c r="AU1273" s="189">
        <v>246946</v>
      </c>
    </row>
    <row r="1274" spans="1:47" x14ac:dyDescent="0.2">
      <c r="A1274" s="96" t="s">
        <v>3040</v>
      </c>
      <c r="B1274" t="s">
        <v>3027</v>
      </c>
      <c r="C1274" t="s">
        <v>3041</v>
      </c>
      <c r="D1274" s="77">
        <v>30207</v>
      </c>
      <c r="E1274" s="77">
        <v>0</v>
      </c>
      <c r="F1274" s="77">
        <v>0</v>
      </c>
      <c r="G1274" s="77">
        <v>109854</v>
      </c>
      <c r="H1274" s="77">
        <v>0</v>
      </c>
      <c r="I1274" s="77">
        <v>109854</v>
      </c>
      <c r="J1274" s="77">
        <v>109854</v>
      </c>
      <c r="K1274" s="77">
        <v>0</v>
      </c>
      <c r="L1274" s="77">
        <v>160675</v>
      </c>
      <c r="M1274" s="77">
        <v>127120</v>
      </c>
      <c r="N1274" s="77">
        <v>160675</v>
      </c>
      <c r="O1274" s="77">
        <v>0</v>
      </c>
      <c r="P1274" s="77">
        <v>19990</v>
      </c>
      <c r="Q1274" s="77">
        <v>19990</v>
      </c>
      <c r="R1274" s="77">
        <v>0</v>
      </c>
      <c r="S1274" s="188">
        <v>38945</v>
      </c>
      <c r="T1274" s="188">
        <v>38945</v>
      </c>
      <c r="U1274" s="77">
        <v>15004</v>
      </c>
      <c r="V1274" s="77">
        <v>10558</v>
      </c>
      <c r="W1274" s="77">
        <v>8387</v>
      </c>
      <c r="X1274" s="77">
        <v>6617</v>
      </c>
      <c r="Y1274" s="77">
        <v>6615</v>
      </c>
      <c r="Z1274" s="77">
        <v>1658</v>
      </c>
      <c r="AA1274" s="77">
        <v>0</v>
      </c>
      <c r="AB1274" s="77">
        <v>0</v>
      </c>
      <c r="AC1274" s="188">
        <v>2876</v>
      </c>
      <c r="AD1274" s="188">
        <v>0</v>
      </c>
      <c r="AE1274" s="77">
        <v>152710</v>
      </c>
      <c r="AF1274" s="77">
        <v>1989</v>
      </c>
      <c r="AG1274" s="27">
        <v>0</v>
      </c>
      <c r="AH1274" s="27">
        <v>0</v>
      </c>
      <c r="AI1274" s="27">
        <v>0</v>
      </c>
      <c r="AJ1274" s="27">
        <v>1989</v>
      </c>
      <c r="AK1274" s="27">
        <v>0</v>
      </c>
      <c r="AL1274" s="27">
        <v>0</v>
      </c>
      <c r="AM1274" s="27">
        <f t="shared" si="19"/>
        <v>1989</v>
      </c>
      <c r="AN1274" s="27">
        <v>0</v>
      </c>
      <c r="AO1274" s="27">
        <v>0</v>
      </c>
      <c r="AP1274" s="27">
        <v>18486</v>
      </c>
      <c r="AQ1274" s="27">
        <v>0</v>
      </c>
      <c r="AR1274" s="190">
        <v>18486</v>
      </c>
      <c r="AS1274" s="190">
        <v>422933</v>
      </c>
      <c r="AT1274" s="190">
        <v>100912</v>
      </c>
      <c r="AU1274" s="190">
        <v>100912</v>
      </c>
    </row>
    <row r="1275" spans="1:47" x14ac:dyDescent="0.2">
      <c r="A1275" s="96" t="s">
        <v>3042</v>
      </c>
      <c r="B1275" t="s">
        <v>3027</v>
      </c>
      <c r="C1275" t="s">
        <v>3043</v>
      </c>
      <c r="D1275" s="78">
        <v>30208</v>
      </c>
      <c r="E1275" s="78">
        <v>0</v>
      </c>
      <c r="F1275" s="82">
        <v>0</v>
      </c>
      <c r="G1275" s="78">
        <v>177630</v>
      </c>
      <c r="H1275" s="78">
        <v>0</v>
      </c>
      <c r="I1275" s="78">
        <v>177630</v>
      </c>
      <c r="J1275" s="78">
        <v>177630</v>
      </c>
      <c r="K1275" s="78">
        <v>0</v>
      </c>
      <c r="L1275" s="78">
        <v>254650</v>
      </c>
      <c r="M1275" s="78">
        <v>178280</v>
      </c>
      <c r="N1275" s="78">
        <v>254650</v>
      </c>
      <c r="O1275" s="78">
        <v>0</v>
      </c>
      <c r="P1275" s="78">
        <v>35430</v>
      </c>
      <c r="Q1275" s="78">
        <v>35430</v>
      </c>
      <c r="R1275" s="78">
        <v>0</v>
      </c>
      <c r="S1275" s="187">
        <v>131110</v>
      </c>
      <c r="T1275" s="187">
        <v>131110</v>
      </c>
      <c r="U1275" s="78">
        <v>24879</v>
      </c>
      <c r="V1275" s="78">
        <v>14688</v>
      </c>
      <c r="W1275" s="78">
        <v>19026</v>
      </c>
      <c r="X1275" s="78">
        <v>5853</v>
      </c>
      <c r="Y1275" s="78">
        <v>8791</v>
      </c>
      <c r="Z1275" s="78">
        <v>2938</v>
      </c>
      <c r="AA1275" s="78">
        <v>0</v>
      </c>
      <c r="AB1275" s="187">
        <v>10072</v>
      </c>
      <c r="AC1275" s="187">
        <v>10072</v>
      </c>
      <c r="AD1275" s="187">
        <v>0</v>
      </c>
      <c r="AE1275" s="78">
        <v>217010</v>
      </c>
      <c r="AF1275" s="78">
        <v>2709</v>
      </c>
      <c r="AG1275" s="104">
        <v>0</v>
      </c>
      <c r="AH1275" s="104">
        <v>0</v>
      </c>
      <c r="AI1275" s="104">
        <v>0</v>
      </c>
      <c r="AJ1275" s="104">
        <v>2709</v>
      </c>
      <c r="AK1275" s="104">
        <v>0</v>
      </c>
      <c r="AL1275" s="104">
        <v>0</v>
      </c>
      <c r="AM1275" s="104">
        <f t="shared" si="19"/>
        <v>2709</v>
      </c>
      <c r="AN1275" s="104">
        <v>0</v>
      </c>
      <c r="AO1275" s="104">
        <v>0</v>
      </c>
      <c r="AP1275" s="104">
        <v>29961</v>
      </c>
      <c r="AQ1275" s="104">
        <v>29961</v>
      </c>
      <c r="AR1275" s="104">
        <v>0</v>
      </c>
      <c r="AS1275" s="189">
        <v>724320</v>
      </c>
      <c r="AT1275" s="189">
        <v>209143</v>
      </c>
      <c r="AU1275" s="189">
        <v>209143</v>
      </c>
    </row>
    <row r="1276" spans="1:47" x14ac:dyDescent="0.2">
      <c r="A1276" s="96" t="s">
        <v>3044</v>
      </c>
      <c r="B1276" t="s">
        <v>3027</v>
      </c>
      <c r="C1276" t="s">
        <v>3045</v>
      </c>
      <c r="D1276" s="77">
        <v>30209</v>
      </c>
      <c r="E1276" s="77">
        <v>0</v>
      </c>
      <c r="F1276" s="77">
        <v>0</v>
      </c>
      <c r="G1276" s="77">
        <v>124924</v>
      </c>
      <c r="H1276" s="77">
        <v>124924</v>
      </c>
      <c r="I1276" s="77">
        <v>0</v>
      </c>
      <c r="J1276" s="77">
        <v>0</v>
      </c>
      <c r="K1276" s="77">
        <v>0</v>
      </c>
      <c r="L1276" s="77">
        <v>220600</v>
      </c>
      <c r="M1276" s="77">
        <v>148350</v>
      </c>
      <c r="N1276" s="77">
        <v>144600</v>
      </c>
      <c r="O1276" s="77">
        <v>76000</v>
      </c>
      <c r="P1276" s="77">
        <v>103430</v>
      </c>
      <c r="Q1276" s="77">
        <v>27430</v>
      </c>
      <c r="R1276" s="77">
        <v>0</v>
      </c>
      <c r="S1276" s="188">
        <v>125550</v>
      </c>
      <c r="T1276" s="188">
        <v>125550</v>
      </c>
      <c r="U1276" s="77">
        <v>21841</v>
      </c>
      <c r="V1276" s="77">
        <v>12163</v>
      </c>
      <c r="W1276" s="77">
        <v>10590</v>
      </c>
      <c r="X1276" s="77">
        <v>11251</v>
      </c>
      <c r="Y1276" s="77">
        <v>11408</v>
      </c>
      <c r="Z1276" s="77">
        <v>2335</v>
      </c>
      <c r="AA1276" s="77">
        <v>0</v>
      </c>
      <c r="AB1276" s="188">
        <v>1413</v>
      </c>
      <c r="AC1276" s="188">
        <v>10031</v>
      </c>
      <c r="AD1276" s="188">
        <v>0</v>
      </c>
      <c r="AE1276" s="77">
        <v>182370</v>
      </c>
      <c r="AF1276" s="77">
        <v>2469</v>
      </c>
      <c r="AG1276" s="27">
        <v>0</v>
      </c>
      <c r="AH1276" s="27">
        <v>0</v>
      </c>
      <c r="AI1276" s="27">
        <v>0</v>
      </c>
      <c r="AJ1276" s="27">
        <v>2469</v>
      </c>
      <c r="AK1276" s="27">
        <v>0</v>
      </c>
      <c r="AL1276" s="27">
        <v>0</v>
      </c>
      <c r="AM1276" s="27">
        <f t="shared" si="19"/>
        <v>2469</v>
      </c>
      <c r="AN1276" s="27">
        <v>0</v>
      </c>
      <c r="AO1276" s="27">
        <v>0</v>
      </c>
      <c r="AP1276" s="27">
        <v>21116</v>
      </c>
      <c r="AQ1276" s="27">
        <v>21116</v>
      </c>
      <c r="AR1276" s="27">
        <v>0</v>
      </c>
      <c r="AS1276" s="190">
        <v>513392</v>
      </c>
      <c r="AT1276" s="190">
        <v>180918</v>
      </c>
      <c r="AU1276" s="190">
        <v>180918</v>
      </c>
    </row>
    <row r="1277" spans="1:47" x14ac:dyDescent="0.2">
      <c r="A1277" s="96" t="s">
        <v>3046</v>
      </c>
      <c r="B1277" t="s">
        <v>3027</v>
      </c>
      <c r="C1277" t="s">
        <v>3047</v>
      </c>
      <c r="D1277" s="78">
        <v>30304</v>
      </c>
      <c r="E1277" s="78">
        <v>0</v>
      </c>
      <c r="F1277" s="82">
        <v>0</v>
      </c>
      <c r="G1277" s="78">
        <v>44869</v>
      </c>
      <c r="H1277" s="78">
        <v>21600</v>
      </c>
      <c r="I1277" s="78">
        <v>23269</v>
      </c>
      <c r="J1277" s="78">
        <v>23269</v>
      </c>
      <c r="K1277" s="78">
        <v>0</v>
      </c>
      <c r="L1277" s="78">
        <v>44860</v>
      </c>
      <c r="M1277" s="78">
        <v>35160</v>
      </c>
      <c r="N1277" s="78">
        <v>44860</v>
      </c>
      <c r="O1277" s="78">
        <v>0</v>
      </c>
      <c r="P1277" s="78">
        <v>6850</v>
      </c>
      <c r="Q1277" s="78">
        <v>6850</v>
      </c>
      <c r="R1277" s="78">
        <v>0</v>
      </c>
      <c r="S1277" s="187">
        <v>16460</v>
      </c>
      <c r="T1277" s="187">
        <v>16460</v>
      </c>
      <c r="U1277" s="78">
        <v>4180</v>
      </c>
      <c r="V1277" s="78">
        <v>2905</v>
      </c>
      <c r="W1277" s="78">
        <v>1931</v>
      </c>
      <c r="X1277" s="78">
        <v>2249</v>
      </c>
      <c r="Y1277" s="78">
        <v>2249</v>
      </c>
      <c r="Z1277" s="78">
        <v>578</v>
      </c>
      <c r="AA1277" s="78">
        <v>0</v>
      </c>
      <c r="AB1277" s="78">
        <v>0</v>
      </c>
      <c r="AC1277" s="187">
        <v>1471</v>
      </c>
      <c r="AD1277" s="187">
        <v>0</v>
      </c>
      <c r="AE1277" s="78">
        <v>42310</v>
      </c>
      <c r="AF1277" s="78">
        <v>1029</v>
      </c>
      <c r="AG1277" s="104">
        <v>0</v>
      </c>
      <c r="AH1277" s="104">
        <v>0</v>
      </c>
      <c r="AI1277" s="104">
        <v>0</v>
      </c>
      <c r="AJ1277" s="104">
        <v>1029</v>
      </c>
      <c r="AK1277" s="104">
        <v>0</v>
      </c>
      <c r="AL1277" s="104">
        <v>0</v>
      </c>
      <c r="AM1277" s="104">
        <f t="shared" si="19"/>
        <v>1029</v>
      </c>
      <c r="AN1277" s="104">
        <v>0</v>
      </c>
      <c r="AO1277" s="104">
        <v>0</v>
      </c>
      <c r="AP1277" s="104">
        <v>7548</v>
      </c>
      <c r="AQ1277" s="104">
        <v>6176</v>
      </c>
      <c r="AR1277" s="189">
        <v>1372</v>
      </c>
      <c r="AS1277" s="189">
        <v>173384</v>
      </c>
      <c r="AT1277" s="189">
        <v>32383</v>
      </c>
      <c r="AU1277" s="189">
        <v>32383</v>
      </c>
    </row>
    <row r="1278" spans="1:47" x14ac:dyDescent="0.2">
      <c r="A1278" s="96" t="s">
        <v>3048</v>
      </c>
      <c r="B1278" t="s">
        <v>3027</v>
      </c>
      <c r="C1278" t="s">
        <v>3049</v>
      </c>
      <c r="D1278" s="77">
        <v>30341</v>
      </c>
      <c r="E1278" s="77">
        <v>0</v>
      </c>
      <c r="F1278" s="77">
        <v>0</v>
      </c>
      <c r="G1278" s="77">
        <v>63155</v>
      </c>
      <c r="H1278" s="77">
        <v>63155</v>
      </c>
      <c r="I1278" s="77">
        <v>0</v>
      </c>
      <c r="J1278" s="77">
        <v>0</v>
      </c>
      <c r="K1278" s="77">
        <v>0</v>
      </c>
      <c r="L1278" s="77">
        <v>75155</v>
      </c>
      <c r="M1278" s="77">
        <v>55990</v>
      </c>
      <c r="N1278" s="77">
        <v>75155</v>
      </c>
      <c r="O1278" s="77">
        <v>0</v>
      </c>
      <c r="P1278" s="77">
        <v>6420</v>
      </c>
      <c r="Q1278" s="77">
        <v>6420</v>
      </c>
      <c r="R1278" s="77">
        <v>0</v>
      </c>
      <c r="S1278" s="188">
        <v>42005</v>
      </c>
      <c r="T1278" s="188">
        <v>42005</v>
      </c>
      <c r="U1278" s="77">
        <v>7134</v>
      </c>
      <c r="V1278" s="77">
        <v>4608</v>
      </c>
      <c r="W1278" s="77">
        <v>7019</v>
      </c>
      <c r="X1278" s="77">
        <v>115</v>
      </c>
      <c r="Y1278" s="77">
        <v>665</v>
      </c>
      <c r="Z1278" s="77">
        <v>550</v>
      </c>
      <c r="AA1278" s="77">
        <v>0</v>
      </c>
      <c r="AB1278" s="188">
        <v>3272</v>
      </c>
      <c r="AC1278" s="188">
        <v>3272</v>
      </c>
      <c r="AD1278" s="188">
        <v>0</v>
      </c>
      <c r="AE1278" s="77">
        <v>66290</v>
      </c>
      <c r="AF1278" s="77">
        <v>1269</v>
      </c>
      <c r="AG1278" s="27">
        <v>0</v>
      </c>
      <c r="AH1278" s="27">
        <v>0</v>
      </c>
      <c r="AI1278" s="27">
        <v>0</v>
      </c>
      <c r="AJ1278" s="27">
        <v>1269</v>
      </c>
      <c r="AK1278" s="27">
        <v>0</v>
      </c>
      <c r="AL1278" s="27">
        <v>0</v>
      </c>
      <c r="AM1278" s="27">
        <f t="shared" si="19"/>
        <v>1269</v>
      </c>
      <c r="AN1278" s="27">
        <v>0</v>
      </c>
      <c r="AO1278" s="27">
        <v>0</v>
      </c>
      <c r="AP1278" s="27">
        <v>10639</v>
      </c>
      <c r="AQ1278" s="27">
        <v>10639</v>
      </c>
      <c r="AR1278" s="27">
        <v>0</v>
      </c>
      <c r="AS1278" s="190">
        <v>250774</v>
      </c>
      <c r="AT1278" s="190">
        <v>59258</v>
      </c>
      <c r="AU1278" s="190">
        <v>59258</v>
      </c>
    </row>
    <row r="1279" spans="1:47" x14ac:dyDescent="0.2">
      <c r="A1279" s="96" t="s">
        <v>3050</v>
      </c>
      <c r="B1279" t="s">
        <v>3027</v>
      </c>
      <c r="C1279" t="s">
        <v>3051</v>
      </c>
      <c r="D1279" s="78">
        <v>30343</v>
      </c>
      <c r="E1279" s="78">
        <v>0</v>
      </c>
      <c r="F1279" s="82">
        <v>0</v>
      </c>
      <c r="G1279" s="78">
        <v>24574</v>
      </c>
      <c r="H1279" s="78">
        <v>24574</v>
      </c>
      <c r="I1279" s="78">
        <v>0</v>
      </c>
      <c r="J1279" s="78">
        <v>0</v>
      </c>
      <c r="K1279" s="78">
        <v>0</v>
      </c>
      <c r="L1279" s="78">
        <v>18065</v>
      </c>
      <c r="M1279" s="78">
        <v>13400</v>
      </c>
      <c r="N1279" s="78">
        <v>18065</v>
      </c>
      <c r="O1279" s="78">
        <v>0</v>
      </c>
      <c r="P1279" s="78">
        <v>2860</v>
      </c>
      <c r="Q1279" s="78">
        <v>2860</v>
      </c>
      <c r="R1279" s="78">
        <v>0</v>
      </c>
      <c r="S1279" s="187">
        <v>11825</v>
      </c>
      <c r="T1279" s="187">
        <v>11825</v>
      </c>
      <c r="U1279" s="78">
        <v>1716</v>
      </c>
      <c r="V1279" s="78">
        <v>1098</v>
      </c>
      <c r="W1279" s="78">
        <v>1716</v>
      </c>
      <c r="X1279" s="78">
        <v>0</v>
      </c>
      <c r="Y1279" s="78">
        <v>247</v>
      </c>
      <c r="Z1279" s="78">
        <v>247</v>
      </c>
      <c r="AA1279" s="78">
        <v>0</v>
      </c>
      <c r="AB1279" s="78">
        <v>964</v>
      </c>
      <c r="AC1279" s="78">
        <v>964</v>
      </c>
      <c r="AD1279" s="78">
        <v>0</v>
      </c>
      <c r="AE1279" s="78">
        <v>19240</v>
      </c>
      <c r="AF1279" s="78">
        <v>789</v>
      </c>
      <c r="AG1279" s="104">
        <v>0</v>
      </c>
      <c r="AH1279" s="104">
        <v>0</v>
      </c>
      <c r="AI1279" s="104">
        <v>0</v>
      </c>
      <c r="AJ1279" s="104">
        <v>789</v>
      </c>
      <c r="AK1279" s="104">
        <v>0</v>
      </c>
      <c r="AL1279" s="104">
        <v>0</v>
      </c>
      <c r="AM1279" s="104">
        <f t="shared" si="19"/>
        <v>789</v>
      </c>
      <c r="AN1279" s="104">
        <v>0</v>
      </c>
      <c r="AO1279" s="104">
        <v>0</v>
      </c>
      <c r="AP1279" s="104">
        <v>4131</v>
      </c>
      <c r="AQ1279" s="104">
        <v>4131</v>
      </c>
      <c r="AR1279" s="104">
        <v>0</v>
      </c>
      <c r="AS1279" s="189">
        <v>94333</v>
      </c>
      <c r="AT1279" s="189">
        <v>15059</v>
      </c>
      <c r="AU1279" s="189">
        <v>15059</v>
      </c>
    </row>
    <row r="1280" spans="1:47" x14ac:dyDescent="0.2">
      <c r="A1280" s="96" t="s">
        <v>3052</v>
      </c>
      <c r="B1280" t="s">
        <v>3027</v>
      </c>
      <c r="C1280" t="s">
        <v>3053</v>
      </c>
      <c r="D1280" s="77">
        <v>30344</v>
      </c>
      <c r="E1280" s="77">
        <v>0</v>
      </c>
      <c r="F1280" s="77">
        <v>0</v>
      </c>
      <c r="G1280" s="77">
        <v>22863</v>
      </c>
      <c r="H1280" s="77">
        <v>0</v>
      </c>
      <c r="I1280" s="77">
        <v>22863</v>
      </c>
      <c r="J1280" s="77">
        <v>22863</v>
      </c>
      <c r="K1280" s="77">
        <v>0</v>
      </c>
      <c r="L1280" s="77">
        <v>16390</v>
      </c>
      <c r="M1280" s="77">
        <v>12890</v>
      </c>
      <c r="N1280" s="77">
        <v>0</v>
      </c>
      <c r="O1280" s="77">
        <v>16390</v>
      </c>
      <c r="P1280" s="77">
        <v>16390</v>
      </c>
      <c r="Q1280" s="77">
        <v>0</v>
      </c>
      <c r="R1280" s="77">
        <v>0</v>
      </c>
      <c r="S1280" s="188">
        <v>1000</v>
      </c>
      <c r="T1280" s="188">
        <v>1000</v>
      </c>
      <c r="U1280" s="77">
        <v>1527</v>
      </c>
      <c r="V1280" s="77">
        <v>1068</v>
      </c>
      <c r="W1280" s="77">
        <v>0</v>
      </c>
      <c r="X1280" s="77">
        <v>1527</v>
      </c>
      <c r="Y1280" s="77">
        <v>1527</v>
      </c>
      <c r="Z1280" s="77">
        <v>0</v>
      </c>
      <c r="AA1280" s="77">
        <v>0</v>
      </c>
      <c r="AB1280" s="77">
        <v>11</v>
      </c>
      <c r="AC1280" s="77">
        <v>11</v>
      </c>
      <c r="AD1280" s="77">
        <v>0</v>
      </c>
      <c r="AE1280" s="77">
        <v>13400</v>
      </c>
      <c r="AF1280" s="77">
        <v>789</v>
      </c>
      <c r="AG1280" s="27">
        <v>0</v>
      </c>
      <c r="AH1280" s="27">
        <v>0</v>
      </c>
      <c r="AI1280" s="27">
        <v>0</v>
      </c>
      <c r="AJ1280" s="27">
        <v>789</v>
      </c>
      <c r="AK1280" s="27">
        <v>0</v>
      </c>
      <c r="AL1280" s="27">
        <v>0</v>
      </c>
      <c r="AM1280" s="27">
        <f t="shared" si="19"/>
        <v>789</v>
      </c>
      <c r="AN1280" s="27">
        <v>0</v>
      </c>
      <c r="AO1280" s="27">
        <v>0</v>
      </c>
      <c r="AP1280" s="27">
        <v>3712</v>
      </c>
      <c r="AQ1280" s="27">
        <v>3712</v>
      </c>
      <c r="AR1280" s="27">
        <v>0</v>
      </c>
      <c r="AS1280" s="190">
        <v>82017</v>
      </c>
      <c r="AT1280" s="190">
        <v>10895</v>
      </c>
      <c r="AU1280" s="190">
        <v>0</v>
      </c>
    </row>
    <row r="1281" spans="1:47" x14ac:dyDescent="0.2">
      <c r="A1281" s="96" t="s">
        <v>3054</v>
      </c>
      <c r="B1281" t="s">
        <v>3027</v>
      </c>
      <c r="C1281" t="s">
        <v>3055</v>
      </c>
      <c r="D1281" s="78">
        <v>30361</v>
      </c>
      <c r="E1281" s="78">
        <v>0</v>
      </c>
      <c r="F1281" s="82">
        <v>0</v>
      </c>
      <c r="G1281" s="78">
        <v>52515</v>
      </c>
      <c r="H1281" s="78">
        <v>52515</v>
      </c>
      <c r="I1281" s="78">
        <v>0</v>
      </c>
      <c r="J1281" s="78">
        <v>0</v>
      </c>
      <c r="K1281" s="78">
        <v>0</v>
      </c>
      <c r="L1281" s="78">
        <v>59175</v>
      </c>
      <c r="M1281" s="78">
        <v>45970</v>
      </c>
      <c r="N1281" s="78">
        <v>59175</v>
      </c>
      <c r="O1281" s="78">
        <v>0</v>
      </c>
      <c r="P1281" s="78">
        <v>8850</v>
      </c>
      <c r="Q1281" s="78">
        <v>8850</v>
      </c>
      <c r="R1281" s="78">
        <v>0</v>
      </c>
      <c r="S1281" s="187">
        <v>17565</v>
      </c>
      <c r="T1281" s="187">
        <v>17565</v>
      </c>
      <c r="U1281" s="78">
        <v>5516</v>
      </c>
      <c r="V1281" s="78">
        <v>3776</v>
      </c>
      <c r="W1281" s="78">
        <v>3929</v>
      </c>
      <c r="X1281" s="78">
        <v>1587</v>
      </c>
      <c r="Y1281" s="78">
        <v>2314</v>
      </c>
      <c r="Z1281" s="78">
        <v>727</v>
      </c>
      <c r="AA1281" s="78">
        <v>0</v>
      </c>
      <c r="AB1281" s="187">
        <v>1115</v>
      </c>
      <c r="AC1281" s="187">
        <v>1188</v>
      </c>
      <c r="AD1281" s="187">
        <v>0</v>
      </c>
      <c r="AE1281" s="78">
        <v>55530</v>
      </c>
      <c r="AF1281" s="78">
        <v>1269</v>
      </c>
      <c r="AG1281" s="104">
        <v>0</v>
      </c>
      <c r="AH1281" s="104">
        <v>0</v>
      </c>
      <c r="AI1281" s="104">
        <v>0</v>
      </c>
      <c r="AJ1281" s="104">
        <v>1269</v>
      </c>
      <c r="AK1281" s="104">
        <v>0</v>
      </c>
      <c r="AL1281" s="104">
        <v>0</v>
      </c>
      <c r="AM1281" s="104">
        <f t="shared" si="19"/>
        <v>1269</v>
      </c>
      <c r="AN1281" s="104">
        <v>0</v>
      </c>
      <c r="AO1281" s="104">
        <v>0</v>
      </c>
      <c r="AP1281" s="104">
        <v>8838</v>
      </c>
      <c r="AQ1281" s="104">
        <v>8838</v>
      </c>
      <c r="AR1281" s="104">
        <v>0</v>
      </c>
      <c r="AS1281" s="189">
        <v>203729</v>
      </c>
      <c r="AT1281" s="189">
        <v>40864</v>
      </c>
      <c r="AU1281" s="189">
        <v>40864</v>
      </c>
    </row>
    <row r="1282" spans="1:47" x14ac:dyDescent="0.2">
      <c r="A1282" s="96" t="s">
        <v>3056</v>
      </c>
      <c r="B1282" t="s">
        <v>3027</v>
      </c>
      <c r="C1282" t="s">
        <v>3057</v>
      </c>
      <c r="D1282" s="77">
        <v>30362</v>
      </c>
      <c r="E1282" s="77">
        <v>0</v>
      </c>
      <c r="F1282" s="77">
        <v>0</v>
      </c>
      <c r="G1282" s="77">
        <v>32759</v>
      </c>
      <c r="H1282" s="77">
        <v>32759</v>
      </c>
      <c r="I1282" s="77">
        <v>0</v>
      </c>
      <c r="J1282" s="77">
        <v>0</v>
      </c>
      <c r="K1282" s="77">
        <v>0</v>
      </c>
      <c r="L1282" s="77">
        <v>29775</v>
      </c>
      <c r="M1282" s="77">
        <v>21860</v>
      </c>
      <c r="N1282" s="77">
        <v>29775</v>
      </c>
      <c r="O1282" s="77">
        <v>0</v>
      </c>
      <c r="P1282" s="77">
        <v>4760</v>
      </c>
      <c r="Q1282" s="77">
        <v>4760</v>
      </c>
      <c r="R1282" s="77">
        <v>0</v>
      </c>
      <c r="S1282" s="188">
        <v>15225</v>
      </c>
      <c r="T1282" s="188">
        <v>15225</v>
      </c>
      <c r="U1282" s="77">
        <v>2841</v>
      </c>
      <c r="V1282" s="77">
        <v>1800</v>
      </c>
      <c r="W1282" s="77">
        <v>2841</v>
      </c>
      <c r="X1282" s="77">
        <v>0</v>
      </c>
      <c r="Y1282" s="77">
        <v>395</v>
      </c>
      <c r="Z1282" s="77">
        <v>395</v>
      </c>
      <c r="AA1282" s="77">
        <v>0</v>
      </c>
      <c r="AB1282" s="77">
        <v>964</v>
      </c>
      <c r="AC1282" s="77">
        <v>964</v>
      </c>
      <c r="AD1282" s="77">
        <v>0</v>
      </c>
      <c r="AE1282" s="77">
        <v>26970</v>
      </c>
      <c r="AF1282" s="77">
        <v>1029</v>
      </c>
      <c r="AG1282" s="27">
        <v>0</v>
      </c>
      <c r="AH1282" s="27">
        <v>0</v>
      </c>
      <c r="AI1282" s="27">
        <v>0</v>
      </c>
      <c r="AJ1282" s="27">
        <v>1029</v>
      </c>
      <c r="AK1282" s="27">
        <v>0</v>
      </c>
      <c r="AL1282" s="27">
        <v>0</v>
      </c>
      <c r="AM1282" s="27">
        <f t="shared" si="19"/>
        <v>1029</v>
      </c>
      <c r="AN1282" s="27">
        <v>0</v>
      </c>
      <c r="AO1282" s="27">
        <v>0</v>
      </c>
      <c r="AP1282" s="27">
        <v>5509</v>
      </c>
      <c r="AQ1282" s="27">
        <v>5509</v>
      </c>
      <c r="AR1282" s="27">
        <v>0</v>
      </c>
      <c r="AS1282" s="190">
        <v>125556</v>
      </c>
      <c r="AT1282" s="190">
        <v>24182</v>
      </c>
      <c r="AU1282" s="190">
        <v>24182</v>
      </c>
    </row>
    <row r="1283" spans="1:47" x14ac:dyDescent="0.2">
      <c r="A1283" s="96" t="s">
        <v>3058</v>
      </c>
      <c r="B1283" t="s">
        <v>3027</v>
      </c>
      <c r="C1283" t="s">
        <v>3059</v>
      </c>
      <c r="D1283" s="78">
        <v>30366</v>
      </c>
      <c r="E1283" s="78">
        <v>0</v>
      </c>
      <c r="F1283" s="82">
        <v>0</v>
      </c>
      <c r="G1283" s="78">
        <v>95640</v>
      </c>
      <c r="H1283" s="78">
        <v>95640</v>
      </c>
      <c r="I1283" s="78">
        <v>0</v>
      </c>
      <c r="J1283" s="78">
        <v>0</v>
      </c>
      <c r="K1283" s="78">
        <v>0</v>
      </c>
      <c r="L1283" s="78">
        <v>103740</v>
      </c>
      <c r="M1283" s="78">
        <v>71760</v>
      </c>
      <c r="N1283" s="78">
        <v>103740</v>
      </c>
      <c r="O1283" s="78">
        <v>0</v>
      </c>
      <c r="P1283" s="78">
        <v>5380</v>
      </c>
      <c r="Q1283" s="78">
        <v>5380</v>
      </c>
      <c r="R1283" s="78">
        <v>0</v>
      </c>
      <c r="S1283" s="187">
        <v>52530</v>
      </c>
      <c r="T1283" s="187">
        <v>52530</v>
      </c>
      <c r="U1283" s="78">
        <v>10139</v>
      </c>
      <c r="V1283" s="78">
        <v>5885</v>
      </c>
      <c r="W1283" s="78">
        <v>10139</v>
      </c>
      <c r="X1283" s="78">
        <v>0</v>
      </c>
      <c r="Y1283" s="78">
        <v>475</v>
      </c>
      <c r="Z1283" s="78">
        <v>475</v>
      </c>
      <c r="AA1283" s="78">
        <v>0</v>
      </c>
      <c r="AB1283" s="187">
        <v>3610</v>
      </c>
      <c r="AC1283" s="187">
        <v>3610</v>
      </c>
      <c r="AD1283" s="187">
        <v>0</v>
      </c>
      <c r="AE1283" s="78">
        <v>84030</v>
      </c>
      <c r="AF1283" s="78">
        <v>1509</v>
      </c>
      <c r="AG1283" s="104">
        <v>0</v>
      </c>
      <c r="AH1283" s="104">
        <v>0</v>
      </c>
      <c r="AI1283" s="104">
        <v>0</v>
      </c>
      <c r="AJ1283" s="104">
        <v>1509</v>
      </c>
      <c r="AK1283" s="104">
        <v>0</v>
      </c>
      <c r="AL1283" s="104">
        <v>0</v>
      </c>
      <c r="AM1283" s="104">
        <f t="shared" ref="AM1283:AM1346" si="20">IF(OR(AG1283&lt;&gt;0,AL1283&lt;&gt;0),0,AF1283)</f>
        <v>1509</v>
      </c>
      <c r="AN1283" s="104">
        <v>0</v>
      </c>
      <c r="AO1283" s="104">
        <v>0</v>
      </c>
      <c r="AP1283" s="104">
        <v>16103</v>
      </c>
      <c r="AQ1283" s="104">
        <v>16103</v>
      </c>
      <c r="AR1283" s="104">
        <v>0</v>
      </c>
      <c r="AS1283" s="189">
        <v>380365</v>
      </c>
      <c r="AT1283" s="189">
        <v>93516</v>
      </c>
      <c r="AU1283" s="189">
        <v>93516</v>
      </c>
    </row>
    <row r="1284" spans="1:47" x14ac:dyDescent="0.2">
      <c r="A1284" s="96" t="s">
        <v>3060</v>
      </c>
      <c r="B1284" t="s">
        <v>3027</v>
      </c>
      <c r="C1284" t="s">
        <v>2146</v>
      </c>
      <c r="D1284" s="77">
        <v>30381</v>
      </c>
      <c r="E1284" s="77">
        <v>0</v>
      </c>
      <c r="F1284" s="77">
        <v>0</v>
      </c>
      <c r="G1284" s="77">
        <v>34213</v>
      </c>
      <c r="H1284" s="77">
        <v>0</v>
      </c>
      <c r="I1284" s="77">
        <v>34213</v>
      </c>
      <c r="J1284" s="77">
        <v>34213</v>
      </c>
      <c r="K1284" s="77">
        <v>0</v>
      </c>
      <c r="L1284" s="77">
        <v>34280</v>
      </c>
      <c r="M1284" s="77">
        <v>25680</v>
      </c>
      <c r="N1284" s="77">
        <v>34280</v>
      </c>
      <c r="O1284" s="77">
        <v>0</v>
      </c>
      <c r="P1284" s="77">
        <v>6250</v>
      </c>
      <c r="Q1284" s="77">
        <v>6250</v>
      </c>
      <c r="R1284" s="77">
        <v>0</v>
      </c>
      <c r="S1284" s="188">
        <v>5900</v>
      </c>
      <c r="T1284" s="188">
        <v>5900</v>
      </c>
      <c r="U1284" s="77">
        <v>3268</v>
      </c>
      <c r="V1284" s="77">
        <v>2125</v>
      </c>
      <c r="W1284" s="77">
        <v>1880</v>
      </c>
      <c r="X1284" s="77">
        <v>1388</v>
      </c>
      <c r="Y1284" s="77">
        <v>1830</v>
      </c>
      <c r="Z1284" s="77">
        <v>516</v>
      </c>
      <c r="AA1284" s="77">
        <v>0</v>
      </c>
      <c r="AB1284" s="77">
        <v>0</v>
      </c>
      <c r="AC1284" s="77">
        <v>367</v>
      </c>
      <c r="AD1284" s="77">
        <v>0</v>
      </c>
      <c r="AE1284" s="77">
        <v>32020</v>
      </c>
      <c r="AF1284" s="77">
        <v>1029</v>
      </c>
      <c r="AG1284" s="27">
        <v>0</v>
      </c>
      <c r="AH1284" s="27">
        <v>0</v>
      </c>
      <c r="AI1284" s="27">
        <v>0</v>
      </c>
      <c r="AJ1284" s="27">
        <v>1029</v>
      </c>
      <c r="AK1284" s="27">
        <v>0</v>
      </c>
      <c r="AL1284" s="27">
        <v>0</v>
      </c>
      <c r="AM1284" s="27">
        <f t="shared" si="20"/>
        <v>1029</v>
      </c>
      <c r="AN1284" s="27">
        <v>0</v>
      </c>
      <c r="AO1284" s="27">
        <v>0</v>
      </c>
      <c r="AP1284" s="27">
        <v>5756</v>
      </c>
      <c r="AQ1284" s="27">
        <v>0</v>
      </c>
      <c r="AR1284" s="190">
        <v>5756</v>
      </c>
      <c r="AS1284" s="190">
        <v>128064</v>
      </c>
      <c r="AT1284" s="190">
        <v>25557</v>
      </c>
      <c r="AU1284" s="190">
        <v>25557</v>
      </c>
    </row>
    <row r="1285" spans="1:47" x14ac:dyDescent="0.2">
      <c r="A1285" s="96" t="s">
        <v>3061</v>
      </c>
      <c r="B1285" t="s">
        <v>3027</v>
      </c>
      <c r="C1285" t="s">
        <v>806</v>
      </c>
      <c r="D1285" s="78">
        <v>30382</v>
      </c>
      <c r="E1285" s="78">
        <v>0</v>
      </c>
      <c r="F1285" s="82">
        <v>0</v>
      </c>
      <c r="G1285" s="78">
        <v>37113</v>
      </c>
      <c r="H1285" s="78">
        <v>0</v>
      </c>
      <c r="I1285" s="78">
        <v>37113</v>
      </c>
      <c r="J1285" s="78">
        <v>37113</v>
      </c>
      <c r="K1285" s="78">
        <v>0</v>
      </c>
      <c r="L1285" s="78">
        <v>30400</v>
      </c>
      <c r="M1285" s="78">
        <v>20450</v>
      </c>
      <c r="N1285" s="78">
        <v>0</v>
      </c>
      <c r="O1285" s="78">
        <v>30400</v>
      </c>
      <c r="P1285" s="78">
        <v>30970</v>
      </c>
      <c r="Q1285" s="78">
        <v>570</v>
      </c>
      <c r="R1285" s="78">
        <v>0</v>
      </c>
      <c r="S1285" s="187">
        <v>17270</v>
      </c>
      <c r="T1285" s="187">
        <v>17270</v>
      </c>
      <c r="U1285" s="78">
        <v>3012</v>
      </c>
      <c r="V1285" s="78">
        <v>1683</v>
      </c>
      <c r="W1285" s="78">
        <v>0</v>
      </c>
      <c r="X1285" s="78">
        <v>3012</v>
      </c>
      <c r="Y1285" s="78">
        <v>3069</v>
      </c>
      <c r="Z1285" s="78">
        <v>57</v>
      </c>
      <c r="AA1285" s="78">
        <v>0</v>
      </c>
      <c r="AB1285" s="187">
        <v>1170</v>
      </c>
      <c r="AC1285" s="187">
        <v>1170</v>
      </c>
      <c r="AD1285" s="187">
        <v>0</v>
      </c>
      <c r="AE1285" s="78">
        <v>25030</v>
      </c>
      <c r="AF1285" s="78">
        <v>1029</v>
      </c>
      <c r="AG1285" s="104">
        <v>0</v>
      </c>
      <c r="AH1285" s="104">
        <v>0</v>
      </c>
      <c r="AI1285" s="104">
        <v>0</v>
      </c>
      <c r="AJ1285" s="104">
        <v>1029</v>
      </c>
      <c r="AK1285" s="104">
        <v>0</v>
      </c>
      <c r="AL1285" s="104">
        <v>0</v>
      </c>
      <c r="AM1285" s="104">
        <f t="shared" si="20"/>
        <v>1029</v>
      </c>
      <c r="AN1285" s="104">
        <v>0</v>
      </c>
      <c r="AO1285" s="104">
        <v>0</v>
      </c>
      <c r="AP1285" s="104">
        <v>6247</v>
      </c>
      <c r="AQ1285" s="104">
        <v>6247</v>
      </c>
      <c r="AR1285" s="104">
        <v>0</v>
      </c>
      <c r="AS1285" s="189">
        <v>145186</v>
      </c>
      <c r="AT1285" s="189">
        <v>30174</v>
      </c>
      <c r="AU1285" s="189">
        <v>30174</v>
      </c>
    </row>
    <row r="1286" spans="1:47" x14ac:dyDescent="0.2">
      <c r="A1286" s="96" t="s">
        <v>3062</v>
      </c>
      <c r="B1286" t="s">
        <v>3027</v>
      </c>
      <c r="C1286" t="s">
        <v>3063</v>
      </c>
      <c r="D1286" s="77">
        <v>30383</v>
      </c>
      <c r="E1286" s="77">
        <v>0</v>
      </c>
      <c r="F1286" s="77">
        <v>0</v>
      </c>
      <c r="G1286" s="77">
        <v>30652</v>
      </c>
      <c r="H1286" s="77">
        <v>0</v>
      </c>
      <c r="I1286" s="77">
        <v>30652</v>
      </c>
      <c r="J1286" s="77">
        <v>30652</v>
      </c>
      <c r="K1286" s="77">
        <v>0</v>
      </c>
      <c r="L1286" s="77">
        <v>30585</v>
      </c>
      <c r="M1286" s="77">
        <v>24270</v>
      </c>
      <c r="N1286" s="77">
        <v>30585</v>
      </c>
      <c r="O1286" s="77">
        <v>0</v>
      </c>
      <c r="P1286" s="77">
        <v>6350</v>
      </c>
      <c r="Q1286" s="77">
        <v>6350</v>
      </c>
      <c r="R1286" s="77">
        <v>0</v>
      </c>
      <c r="S1286" s="188">
        <v>10005</v>
      </c>
      <c r="T1286" s="188">
        <v>10005</v>
      </c>
      <c r="U1286" s="77">
        <v>2824</v>
      </c>
      <c r="V1286" s="77">
        <v>1996</v>
      </c>
      <c r="W1286" s="77">
        <v>2824</v>
      </c>
      <c r="X1286" s="77">
        <v>0</v>
      </c>
      <c r="Y1286" s="77">
        <v>524</v>
      </c>
      <c r="Z1286" s="77">
        <v>524</v>
      </c>
      <c r="AA1286" s="77">
        <v>0</v>
      </c>
      <c r="AB1286" s="77">
        <v>751</v>
      </c>
      <c r="AC1286" s="77">
        <v>751</v>
      </c>
      <c r="AD1286" s="77">
        <v>0</v>
      </c>
      <c r="AE1286" s="77">
        <v>30770</v>
      </c>
      <c r="AF1286" s="77">
        <v>1029</v>
      </c>
      <c r="AG1286" s="27">
        <v>0</v>
      </c>
      <c r="AH1286" s="27">
        <v>0</v>
      </c>
      <c r="AI1286" s="27">
        <v>0</v>
      </c>
      <c r="AJ1286" s="27">
        <v>1029</v>
      </c>
      <c r="AK1286" s="27">
        <v>0</v>
      </c>
      <c r="AL1286" s="27">
        <v>0</v>
      </c>
      <c r="AM1286" s="27">
        <f t="shared" si="20"/>
        <v>1029</v>
      </c>
      <c r="AN1286" s="27">
        <v>0</v>
      </c>
      <c r="AO1286" s="27">
        <v>0</v>
      </c>
      <c r="AP1286" s="27">
        <v>5154</v>
      </c>
      <c r="AQ1286" s="27">
        <v>0</v>
      </c>
      <c r="AR1286" s="190">
        <v>5154</v>
      </c>
      <c r="AS1286" s="190">
        <v>117630</v>
      </c>
      <c r="AT1286" s="190">
        <v>18350</v>
      </c>
      <c r="AU1286" s="190">
        <v>18350</v>
      </c>
    </row>
    <row r="1287" spans="1:47" x14ac:dyDescent="0.2">
      <c r="A1287" s="96" t="s">
        <v>3064</v>
      </c>
      <c r="B1287" t="s">
        <v>3027</v>
      </c>
      <c r="C1287" t="s">
        <v>3065</v>
      </c>
      <c r="D1287" s="78">
        <v>30390</v>
      </c>
      <c r="E1287" s="78">
        <v>0</v>
      </c>
      <c r="F1287" s="82">
        <v>0</v>
      </c>
      <c r="G1287" s="78">
        <v>38066</v>
      </c>
      <c r="H1287" s="78">
        <v>38066</v>
      </c>
      <c r="I1287" s="78">
        <v>0</v>
      </c>
      <c r="J1287" s="78">
        <v>0</v>
      </c>
      <c r="K1287" s="78">
        <v>0</v>
      </c>
      <c r="L1287" s="78">
        <v>37640</v>
      </c>
      <c r="M1287" s="78">
        <v>28250</v>
      </c>
      <c r="N1287" s="78">
        <v>34310</v>
      </c>
      <c r="O1287" s="78">
        <v>3330</v>
      </c>
      <c r="P1287" s="78">
        <v>8250</v>
      </c>
      <c r="Q1287" s="78">
        <v>4920</v>
      </c>
      <c r="R1287" s="78">
        <v>0</v>
      </c>
      <c r="S1287" s="187">
        <v>20290</v>
      </c>
      <c r="T1287" s="187">
        <v>20290</v>
      </c>
      <c r="U1287" s="78">
        <v>3558</v>
      </c>
      <c r="V1287" s="78">
        <v>2316</v>
      </c>
      <c r="W1287" s="78">
        <v>2116</v>
      </c>
      <c r="X1287" s="78">
        <v>1442</v>
      </c>
      <c r="Y1287" s="78">
        <v>1782</v>
      </c>
      <c r="Z1287" s="78">
        <v>425</v>
      </c>
      <c r="AA1287" s="78">
        <v>0</v>
      </c>
      <c r="AB1287" s="78">
        <v>68</v>
      </c>
      <c r="AC1287" s="187">
        <v>1448</v>
      </c>
      <c r="AD1287" s="187">
        <v>0</v>
      </c>
      <c r="AE1287" s="78">
        <v>33200</v>
      </c>
      <c r="AF1287" s="78">
        <v>1029</v>
      </c>
      <c r="AG1287" s="104">
        <v>0</v>
      </c>
      <c r="AH1287" s="104">
        <v>0</v>
      </c>
      <c r="AI1287" s="104">
        <v>0</v>
      </c>
      <c r="AJ1287" s="104">
        <v>1029</v>
      </c>
      <c r="AK1287" s="104">
        <v>0</v>
      </c>
      <c r="AL1287" s="104">
        <v>0</v>
      </c>
      <c r="AM1287" s="104">
        <f t="shared" si="20"/>
        <v>1029</v>
      </c>
      <c r="AN1287" s="104">
        <v>0</v>
      </c>
      <c r="AO1287" s="104">
        <v>0</v>
      </c>
      <c r="AP1287" s="104">
        <v>6398</v>
      </c>
      <c r="AQ1287" s="104">
        <v>0</v>
      </c>
      <c r="AR1287" s="189">
        <v>6398</v>
      </c>
      <c r="AS1287" s="189">
        <v>146675</v>
      </c>
      <c r="AT1287" s="189">
        <v>28183</v>
      </c>
      <c r="AU1287" s="189">
        <v>28183</v>
      </c>
    </row>
    <row r="1288" spans="1:47" x14ac:dyDescent="0.2">
      <c r="A1288" s="96" t="s">
        <v>3066</v>
      </c>
      <c r="B1288" t="s">
        <v>3027</v>
      </c>
      <c r="C1288" t="s">
        <v>3067</v>
      </c>
      <c r="D1288" s="77">
        <v>30391</v>
      </c>
      <c r="E1288" s="77">
        <v>0</v>
      </c>
      <c r="F1288" s="77">
        <v>0</v>
      </c>
      <c r="G1288" s="77">
        <v>50722</v>
      </c>
      <c r="H1288" s="77">
        <v>0</v>
      </c>
      <c r="I1288" s="77">
        <v>50722</v>
      </c>
      <c r="J1288" s="77">
        <v>50722</v>
      </c>
      <c r="K1288" s="77">
        <v>0</v>
      </c>
      <c r="L1288" s="77">
        <v>46745</v>
      </c>
      <c r="M1288" s="77">
        <v>30910</v>
      </c>
      <c r="N1288" s="77">
        <v>46745</v>
      </c>
      <c r="O1288" s="77">
        <v>0</v>
      </c>
      <c r="P1288" s="77">
        <v>7700</v>
      </c>
      <c r="Q1288" s="77">
        <v>7700</v>
      </c>
      <c r="R1288" s="77">
        <v>0</v>
      </c>
      <c r="S1288" s="188">
        <v>17595</v>
      </c>
      <c r="T1288" s="188">
        <v>17595</v>
      </c>
      <c r="U1288" s="77">
        <v>4654</v>
      </c>
      <c r="V1288" s="77">
        <v>2533</v>
      </c>
      <c r="W1288" s="77">
        <v>4654</v>
      </c>
      <c r="X1288" s="77">
        <v>0</v>
      </c>
      <c r="Y1288" s="77">
        <v>645</v>
      </c>
      <c r="Z1288" s="77">
        <v>645</v>
      </c>
      <c r="AA1288" s="77">
        <v>0</v>
      </c>
      <c r="AB1288" s="77">
        <v>144</v>
      </c>
      <c r="AC1288" s="77">
        <v>144</v>
      </c>
      <c r="AD1288" s="77">
        <v>0</v>
      </c>
      <c r="AE1288" s="77">
        <v>38610</v>
      </c>
      <c r="AF1288" s="77">
        <v>1029</v>
      </c>
      <c r="AG1288" s="27">
        <v>0</v>
      </c>
      <c r="AH1288" s="27">
        <v>0</v>
      </c>
      <c r="AI1288" s="27">
        <v>0</v>
      </c>
      <c r="AJ1288" s="27">
        <v>1029</v>
      </c>
      <c r="AK1288" s="27">
        <v>0</v>
      </c>
      <c r="AL1288" s="27">
        <v>0</v>
      </c>
      <c r="AM1288" s="27">
        <f t="shared" si="20"/>
        <v>1029</v>
      </c>
      <c r="AN1288" s="27">
        <v>0</v>
      </c>
      <c r="AO1288" s="27">
        <v>0</v>
      </c>
      <c r="AP1288" s="27">
        <v>8545</v>
      </c>
      <c r="AQ1288" s="27">
        <v>8545</v>
      </c>
      <c r="AR1288" s="27">
        <v>0</v>
      </c>
      <c r="AS1288" s="190">
        <v>197407</v>
      </c>
      <c r="AT1288" s="190">
        <v>40456</v>
      </c>
      <c r="AU1288" s="190">
        <v>40456</v>
      </c>
    </row>
    <row r="1289" spans="1:47" x14ac:dyDescent="0.2">
      <c r="A1289" s="96" t="s">
        <v>3068</v>
      </c>
      <c r="B1289" t="s">
        <v>3027</v>
      </c>
      <c r="C1289" t="s">
        <v>3069</v>
      </c>
      <c r="D1289" s="78">
        <v>30392</v>
      </c>
      <c r="E1289" s="78">
        <v>0</v>
      </c>
      <c r="F1289" s="82">
        <v>0</v>
      </c>
      <c r="G1289" s="78">
        <v>45319</v>
      </c>
      <c r="H1289" s="78">
        <v>6519</v>
      </c>
      <c r="I1289" s="78">
        <v>38800</v>
      </c>
      <c r="J1289" s="78">
        <v>38800</v>
      </c>
      <c r="K1289" s="78">
        <v>0</v>
      </c>
      <c r="L1289" s="78">
        <v>41200</v>
      </c>
      <c r="M1289" s="78">
        <v>29960</v>
      </c>
      <c r="N1289" s="78">
        <v>0</v>
      </c>
      <c r="O1289" s="78">
        <v>41200</v>
      </c>
      <c r="P1289" s="78">
        <v>46510</v>
      </c>
      <c r="Q1289" s="78">
        <v>5310</v>
      </c>
      <c r="R1289" s="78">
        <v>0</v>
      </c>
      <c r="S1289" s="187">
        <v>26450</v>
      </c>
      <c r="T1289" s="187">
        <v>26450</v>
      </c>
      <c r="U1289" s="78">
        <v>3978</v>
      </c>
      <c r="V1289" s="78">
        <v>2490</v>
      </c>
      <c r="W1289" s="78">
        <v>3978</v>
      </c>
      <c r="X1289" s="78">
        <v>0</v>
      </c>
      <c r="Y1289" s="78">
        <v>426</v>
      </c>
      <c r="Z1289" s="78">
        <v>426</v>
      </c>
      <c r="AA1289" s="78">
        <v>0</v>
      </c>
      <c r="AB1289" s="187">
        <v>2172</v>
      </c>
      <c r="AC1289" s="187">
        <v>2172</v>
      </c>
      <c r="AD1289" s="187">
        <v>0</v>
      </c>
      <c r="AE1289" s="78">
        <v>37250</v>
      </c>
      <c r="AF1289" s="78">
        <v>1029</v>
      </c>
      <c r="AG1289" s="104">
        <v>0</v>
      </c>
      <c r="AH1289" s="104">
        <v>0</v>
      </c>
      <c r="AI1289" s="104">
        <v>0</v>
      </c>
      <c r="AJ1289" s="104">
        <v>1029</v>
      </c>
      <c r="AK1289" s="104">
        <v>0</v>
      </c>
      <c r="AL1289" s="104">
        <v>0</v>
      </c>
      <c r="AM1289" s="104">
        <f t="shared" si="20"/>
        <v>1029</v>
      </c>
      <c r="AN1289" s="104">
        <v>0</v>
      </c>
      <c r="AO1289" s="104">
        <v>0</v>
      </c>
      <c r="AP1289" s="104">
        <v>7623</v>
      </c>
      <c r="AQ1289" s="104">
        <v>7623</v>
      </c>
      <c r="AR1289" s="104">
        <v>0</v>
      </c>
      <c r="AS1289" s="189">
        <v>175653</v>
      </c>
      <c r="AT1289" s="189">
        <v>35117</v>
      </c>
      <c r="AU1289" s="189">
        <v>35117</v>
      </c>
    </row>
    <row r="1290" spans="1:47" x14ac:dyDescent="0.2">
      <c r="A1290" s="96" t="s">
        <v>3070</v>
      </c>
      <c r="B1290" t="s">
        <v>3027</v>
      </c>
      <c r="C1290" t="s">
        <v>3071</v>
      </c>
      <c r="D1290" s="77">
        <v>30401</v>
      </c>
      <c r="E1290" s="77">
        <v>0</v>
      </c>
      <c r="F1290" s="77">
        <v>0</v>
      </c>
      <c r="G1290" s="77">
        <v>68825</v>
      </c>
      <c r="H1290" s="77">
        <v>68825</v>
      </c>
      <c r="I1290" s="77">
        <v>0</v>
      </c>
      <c r="J1290" s="77">
        <v>0</v>
      </c>
      <c r="K1290" s="77">
        <v>0</v>
      </c>
      <c r="L1290" s="77">
        <v>109220</v>
      </c>
      <c r="M1290" s="77">
        <v>82930</v>
      </c>
      <c r="N1290" s="77">
        <v>109220</v>
      </c>
      <c r="O1290" s="77">
        <v>0</v>
      </c>
      <c r="P1290" s="77">
        <v>24340</v>
      </c>
      <c r="Q1290" s="77">
        <v>24340</v>
      </c>
      <c r="R1290" s="77">
        <v>0</v>
      </c>
      <c r="S1290" s="188">
        <v>32760</v>
      </c>
      <c r="T1290" s="188">
        <v>32760</v>
      </c>
      <c r="U1290" s="77">
        <v>10410</v>
      </c>
      <c r="V1290" s="77">
        <v>6903</v>
      </c>
      <c r="W1290" s="77">
        <v>6652</v>
      </c>
      <c r="X1290" s="77">
        <v>3758</v>
      </c>
      <c r="Y1290" s="77">
        <v>5771</v>
      </c>
      <c r="Z1290" s="77">
        <v>2013</v>
      </c>
      <c r="AA1290" s="77">
        <v>0</v>
      </c>
      <c r="AB1290" s="77">
        <v>0</v>
      </c>
      <c r="AC1290" s="188">
        <v>2892</v>
      </c>
      <c r="AD1290" s="188">
        <v>0</v>
      </c>
      <c r="AE1290" s="77">
        <v>107270</v>
      </c>
      <c r="AF1290" s="77">
        <v>1050</v>
      </c>
      <c r="AG1290" s="27">
        <v>0</v>
      </c>
      <c r="AH1290" s="27">
        <v>0</v>
      </c>
      <c r="AI1290" s="27">
        <v>0</v>
      </c>
      <c r="AJ1290" s="27">
        <v>1050</v>
      </c>
      <c r="AK1290" s="27">
        <v>0</v>
      </c>
      <c r="AL1290" s="27">
        <v>0</v>
      </c>
      <c r="AM1290" s="27">
        <f t="shared" si="20"/>
        <v>1050</v>
      </c>
      <c r="AN1290" s="27">
        <v>0</v>
      </c>
      <c r="AO1290" s="27">
        <v>0</v>
      </c>
      <c r="AP1290" s="27">
        <v>11346</v>
      </c>
      <c r="AQ1290" s="27">
        <v>11346</v>
      </c>
      <c r="AR1290" s="27">
        <v>0</v>
      </c>
      <c r="AS1290" s="190">
        <v>260570</v>
      </c>
      <c r="AT1290" s="190">
        <v>66176</v>
      </c>
      <c r="AU1290" s="190">
        <v>66176</v>
      </c>
    </row>
    <row r="1291" spans="1:47" x14ac:dyDescent="0.2">
      <c r="A1291" s="96" t="s">
        <v>3072</v>
      </c>
      <c r="B1291" t="s">
        <v>3027</v>
      </c>
      <c r="C1291" t="s">
        <v>3073</v>
      </c>
      <c r="D1291" s="78">
        <v>30404</v>
      </c>
      <c r="E1291" s="78">
        <v>182</v>
      </c>
      <c r="F1291" s="82">
        <v>0</v>
      </c>
      <c r="G1291" s="78">
        <v>51326</v>
      </c>
      <c r="H1291" s="78">
        <v>51326</v>
      </c>
      <c r="I1291" s="78">
        <v>0</v>
      </c>
      <c r="J1291" s="78">
        <v>0</v>
      </c>
      <c r="K1291" s="78">
        <v>0</v>
      </c>
      <c r="L1291" s="78">
        <v>72835</v>
      </c>
      <c r="M1291" s="78">
        <v>52140</v>
      </c>
      <c r="N1291" s="78">
        <v>69000</v>
      </c>
      <c r="O1291" s="78">
        <v>3835</v>
      </c>
      <c r="P1291" s="78">
        <v>18315</v>
      </c>
      <c r="Q1291" s="78">
        <v>14480</v>
      </c>
      <c r="R1291" s="78">
        <v>0</v>
      </c>
      <c r="S1291" s="187">
        <v>36215</v>
      </c>
      <c r="T1291" s="187">
        <v>36215</v>
      </c>
      <c r="U1291" s="78">
        <v>7046</v>
      </c>
      <c r="V1291" s="78">
        <v>4268</v>
      </c>
      <c r="W1291" s="78">
        <v>4300</v>
      </c>
      <c r="X1291" s="78">
        <v>2746</v>
      </c>
      <c r="Y1291" s="78">
        <v>3986</v>
      </c>
      <c r="Z1291" s="78">
        <v>1240</v>
      </c>
      <c r="AA1291" s="78">
        <v>0</v>
      </c>
      <c r="AB1291" s="187">
        <v>2523</v>
      </c>
      <c r="AC1291" s="187">
        <v>2523</v>
      </c>
      <c r="AD1291" s="187">
        <v>0</v>
      </c>
      <c r="AE1291" s="78">
        <v>66620</v>
      </c>
      <c r="AF1291" s="78">
        <v>1269</v>
      </c>
      <c r="AG1291" s="104">
        <v>0</v>
      </c>
      <c r="AH1291" s="104">
        <v>0</v>
      </c>
      <c r="AI1291" s="104">
        <v>0</v>
      </c>
      <c r="AJ1291" s="104">
        <v>1269</v>
      </c>
      <c r="AK1291" s="104">
        <v>0</v>
      </c>
      <c r="AL1291" s="104">
        <v>0</v>
      </c>
      <c r="AM1291" s="104">
        <f t="shared" si="20"/>
        <v>1269</v>
      </c>
      <c r="AN1291" s="104">
        <v>0</v>
      </c>
      <c r="AO1291" s="104">
        <v>0</v>
      </c>
      <c r="AP1291" s="104">
        <v>8623</v>
      </c>
      <c r="AQ1291" s="104">
        <v>0</v>
      </c>
      <c r="AR1291" s="189">
        <v>8623</v>
      </c>
      <c r="AS1291" s="189">
        <v>197872</v>
      </c>
      <c r="AT1291" s="189">
        <v>54257</v>
      </c>
      <c r="AU1291" s="189">
        <v>54257</v>
      </c>
    </row>
    <row r="1292" spans="1:47" x14ac:dyDescent="0.2">
      <c r="A1292" s="96" t="s">
        <v>3074</v>
      </c>
      <c r="B1292" t="s">
        <v>3027</v>
      </c>
      <c r="C1292" t="s">
        <v>3075</v>
      </c>
      <c r="D1292" s="77">
        <v>30406</v>
      </c>
      <c r="E1292" s="77">
        <v>0</v>
      </c>
      <c r="F1292" s="77">
        <v>0</v>
      </c>
      <c r="G1292" s="77">
        <v>25356</v>
      </c>
      <c r="H1292" s="77">
        <v>0</v>
      </c>
      <c r="I1292" s="77">
        <v>25356</v>
      </c>
      <c r="J1292" s="77">
        <v>25356</v>
      </c>
      <c r="K1292" s="77">
        <v>0</v>
      </c>
      <c r="L1292" s="77">
        <v>24275</v>
      </c>
      <c r="M1292" s="77">
        <v>20010</v>
      </c>
      <c r="N1292" s="77">
        <v>24275</v>
      </c>
      <c r="O1292" s="77">
        <v>0</v>
      </c>
      <c r="P1292" s="77">
        <v>4280</v>
      </c>
      <c r="Q1292" s="77">
        <v>4280</v>
      </c>
      <c r="R1292" s="77">
        <v>0</v>
      </c>
      <c r="S1292" s="188">
        <v>5185</v>
      </c>
      <c r="T1292" s="188">
        <v>5185</v>
      </c>
      <c r="U1292" s="77">
        <v>2209</v>
      </c>
      <c r="V1292" s="77">
        <v>1651</v>
      </c>
      <c r="W1292" s="77">
        <v>2209</v>
      </c>
      <c r="X1292" s="77">
        <v>0</v>
      </c>
      <c r="Y1292" s="77">
        <v>355</v>
      </c>
      <c r="Z1292" s="77">
        <v>355</v>
      </c>
      <c r="AA1292" s="77">
        <v>0</v>
      </c>
      <c r="AB1292" s="77">
        <v>513</v>
      </c>
      <c r="AC1292" s="77">
        <v>513</v>
      </c>
      <c r="AD1292" s="77">
        <v>0</v>
      </c>
      <c r="AE1292" s="77">
        <v>24290</v>
      </c>
      <c r="AF1292" s="77">
        <v>789</v>
      </c>
      <c r="AG1292" s="27">
        <v>0</v>
      </c>
      <c r="AH1292" s="27">
        <v>0</v>
      </c>
      <c r="AI1292" s="27">
        <v>0</v>
      </c>
      <c r="AJ1292" s="27">
        <v>789</v>
      </c>
      <c r="AK1292" s="27">
        <v>0</v>
      </c>
      <c r="AL1292" s="27">
        <v>0</v>
      </c>
      <c r="AM1292" s="27">
        <f t="shared" si="20"/>
        <v>789</v>
      </c>
      <c r="AN1292" s="27">
        <v>0</v>
      </c>
      <c r="AO1292" s="27">
        <v>0</v>
      </c>
      <c r="AP1292" s="27">
        <v>4247</v>
      </c>
      <c r="AQ1292" s="27">
        <v>4247</v>
      </c>
      <c r="AR1292" s="27">
        <v>0</v>
      </c>
      <c r="AS1292" s="190">
        <v>92148</v>
      </c>
      <c r="AT1292" s="190">
        <v>13750</v>
      </c>
      <c r="AU1292" s="190">
        <v>13750</v>
      </c>
    </row>
    <row r="1293" spans="1:47" x14ac:dyDescent="0.2">
      <c r="A1293" s="96" t="s">
        <v>3076</v>
      </c>
      <c r="B1293" t="s">
        <v>3027</v>
      </c>
      <c r="C1293" t="s">
        <v>3077</v>
      </c>
      <c r="D1293" s="78">
        <v>30421</v>
      </c>
      <c r="E1293" s="78">
        <v>0</v>
      </c>
      <c r="F1293" s="82">
        <v>0</v>
      </c>
      <c r="G1293" s="78">
        <v>62813</v>
      </c>
      <c r="H1293" s="78">
        <v>4900</v>
      </c>
      <c r="I1293" s="78">
        <v>57913</v>
      </c>
      <c r="J1293" s="78">
        <v>57913</v>
      </c>
      <c r="K1293" s="78">
        <v>0</v>
      </c>
      <c r="L1293" s="78">
        <v>86195</v>
      </c>
      <c r="M1293" s="78">
        <v>69610</v>
      </c>
      <c r="N1293" s="78">
        <v>86195</v>
      </c>
      <c r="O1293" s="78">
        <v>0</v>
      </c>
      <c r="P1293" s="78">
        <v>18140</v>
      </c>
      <c r="Q1293" s="78">
        <v>18140</v>
      </c>
      <c r="R1293" s="78">
        <v>0</v>
      </c>
      <c r="S1293" s="187">
        <v>18235</v>
      </c>
      <c r="T1293" s="187">
        <v>18235</v>
      </c>
      <c r="U1293" s="78">
        <v>7922</v>
      </c>
      <c r="V1293" s="78">
        <v>5738</v>
      </c>
      <c r="W1293" s="78">
        <v>5273</v>
      </c>
      <c r="X1293" s="78">
        <v>2649</v>
      </c>
      <c r="Y1293" s="78">
        <v>3372</v>
      </c>
      <c r="Z1293" s="78">
        <v>1513</v>
      </c>
      <c r="AA1293" s="78">
        <v>0</v>
      </c>
      <c r="AB1293" s="78">
        <v>0</v>
      </c>
      <c r="AC1293" s="187">
        <v>1460</v>
      </c>
      <c r="AD1293" s="187">
        <v>0</v>
      </c>
      <c r="AE1293" s="78">
        <v>84770</v>
      </c>
      <c r="AF1293" s="78">
        <v>1269</v>
      </c>
      <c r="AG1293" s="104">
        <v>0</v>
      </c>
      <c r="AH1293" s="104">
        <v>0</v>
      </c>
      <c r="AI1293" s="104">
        <v>0</v>
      </c>
      <c r="AJ1293" s="104">
        <v>1269</v>
      </c>
      <c r="AK1293" s="104">
        <v>0</v>
      </c>
      <c r="AL1293" s="104">
        <v>0</v>
      </c>
      <c r="AM1293" s="104">
        <f t="shared" si="20"/>
        <v>1269</v>
      </c>
      <c r="AN1293" s="104">
        <v>0</v>
      </c>
      <c r="AO1293" s="104">
        <v>0</v>
      </c>
      <c r="AP1293" s="104">
        <v>10577</v>
      </c>
      <c r="AQ1293" s="104">
        <v>10577</v>
      </c>
      <c r="AR1293" s="104">
        <v>0</v>
      </c>
      <c r="AS1293" s="189">
        <v>241090</v>
      </c>
      <c r="AT1293" s="189">
        <v>54633</v>
      </c>
      <c r="AU1293" s="189">
        <v>54633</v>
      </c>
    </row>
    <row r="1294" spans="1:47" x14ac:dyDescent="0.2">
      <c r="A1294" s="96" t="s">
        <v>3078</v>
      </c>
      <c r="B1294" t="s">
        <v>3027</v>
      </c>
      <c r="C1294" t="s">
        <v>3079</v>
      </c>
      <c r="D1294" s="77">
        <v>30422</v>
      </c>
      <c r="E1294" s="77">
        <v>0</v>
      </c>
      <c r="F1294" s="77">
        <v>0</v>
      </c>
      <c r="G1294" s="77">
        <v>19238</v>
      </c>
      <c r="H1294" s="77">
        <v>0</v>
      </c>
      <c r="I1294" s="77">
        <v>19238</v>
      </c>
      <c r="J1294" s="77">
        <v>19238</v>
      </c>
      <c r="K1294" s="77">
        <v>0</v>
      </c>
      <c r="L1294" s="77">
        <v>17475</v>
      </c>
      <c r="M1294" s="77">
        <v>13880</v>
      </c>
      <c r="N1294" s="77">
        <v>17475</v>
      </c>
      <c r="O1294" s="77">
        <v>0</v>
      </c>
      <c r="P1294" s="77">
        <v>2440</v>
      </c>
      <c r="Q1294" s="77">
        <v>2440</v>
      </c>
      <c r="R1294" s="77">
        <v>0</v>
      </c>
      <c r="S1294" s="188">
        <v>4605</v>
      </c>
      <c r="T1294" s="188">
        <v>4605</v>
      </c>
      <c r="U1294" s="77">
        <v>1617</v>
      </c>
      <c r="V1294" s="77">
        <v>1140</v>
      </c>
      <c r="W1294" s="77">
        <v>1617</v>
      </c>
      <c r="X1294" s="77">
        <v>0</v>
      </c>
      <c r="Y1294" s="77">
        <v>205</v>
      </c>
      <c r="Z1294" s="77">
        <v>205</v>
      </c>
      <c r="AA1294" s="77">
        <v>0</v>
      </c>
      <c r="AB1294" s="77">
        <v>309</v>
      </c>
      <c r="AC1294" s="77">
        <v>309</v>
      </c>
      <c r="AD1294" s="77">
        <v>0</v>
      </c>
      <c r="AE1294" s="77">
        <v>16320</v>
      </c>
      <c r="AF1294" s="77">
        <v>789</v>
      </c>
      <c r="AG1294" s="27">
        <v>0</v>
      </c>
      <c r="AH1294" s="27">
        <v>0</v>
      </c>
      <c r="AI1294" s="27">
        <v>0</v>
      </c>
      <c r="AJ1294" s="27">
        <v>789</v>
      </c>
      <c r="AK1294" s="27">
        <v>0</v>
      </c>
      <c r="AL1294" s="27">
        <v>0</v>
      </c>
      <c r="AM1294" s="27">
        <f t="shared" si="20"/>
        <v>789</v>
      </c>
      <c r="AN1294" s="27">
        <v>0</v>
      </c>
      <c r="AO1294" s="27">
        <v>0</v>
      </c>
      <c r="AP1294" s="27">
        <v>3232</v>
      </c>
      <c r="AQ1294" s="27">
        <v>0</v>
      </c>
      <c r="AR1294" s="190">
        <v>3232</v>
      </c>
      <c r="AS1294" s="190">
        <v>69854</v>
      </c>
      <c r="AT1294" s="190">
        <v>10663</v>
      </c>
      <c r="AU1294" s="190">
        <v>2264</v>
      </c>
    </row>
    <row r="1295" spans="1:47" x14ac:dyDescent="0.2">
      <c r="A1295" s="96" t="s">
        <v>3080</v>
      </c>
      <c r="B1295" t="s">
        <v>3027</v>
      </c>
      <c r="C1295" t="s">
        <v>3081</v>
      </c>
      <c r="D1295" s="78">
        <v>30424</v>
      </c>
      <c r="E1295" s="78">
        <v>0</v>
      </c>
      <c r="F1295" s="82">
        <v>0</v>
      </c>
      <c r="G1295" s="78">
        <v>18650</v>
      </c>
      <c r="H1295" s="78">
        <v>0</v>
      </c>
      <c r="I1295" s="78">
        <v>18650</v>
      </c>
      <c r="J1295" s="78">
        <v>18650</v>
      </c>
      <c r="K1295" s="78">
        <v>0</v>
      </c>
      <c r="L1295" s="78">
        <v>17765</v>
      </c>
      <c r="M1295" s="78">
        <v>15100</v>
      </c>
      <c r="N1295" s="78">
        <v>17765</v>
      </c>
      <c r="O1295" s="78">
        <v>0</v>
      </c>
      <c r="P1295" s="78">
        <v>2720</v>
      </c>
      <c r="Q1295" s="78">
        <v>2720</v>
      </c>
      <c r="R1295" s="78">
        <v>0</v>
      </c>
      <c r="S1295" s="187">
        <v>2655</v>
      </c>
      <c r="T1295" s="187">
        <v>2655</v>
      </c>
      <c r="U1295" s="78">
        <v>1588</v>
      </c>
      <c r="V1295" s="78">
        <v>1243</v>
      </c>
      <c r="W1295" s="78">
        <v>885</v>
      </c>
      <c r="X1295" s="78">
        <v>703</v>
      </c>
      <c r="Y1295" s="78">
        <v>770</v>
      </c>
      <c r="Z1295" s="78">
        <v>232</v>
      </c>
      <c r="AA1295" s="78">
        <v>0</v>
      </c>
      <c r="AB1295" s="78">
        <v>0</v>
      </c>
      <c r="AC1295" s="78">
        <v>222</v>
      </c>
      <c r="AD1295" s="78">
        <v>0</v>
      </c>
      <c r="AE1295" s="78">
        <v>17820</v>
      </c>
      <c r="AF1295" s="78">
        <v>789</v>
      </c>
      <c r="AG1295" s="104">
        <v>0</v>
      </c>
      <c r="AH1295" s="104">
        <v>0</v>
      </c>
      <c r="AI1295" s="104">
        <v>0</v>
      </c>
      <c r="AJ1295" s="104">
        <v>789</v>
      </c>
      <c r="AK1295" s="104">
        <v>0</v>
      </c>
      <c r="AL1295" s="104">
        <v>0</v>
      </c>
      <c r="AM1295" s="104">
        <f t="shared" si="20"/>
        <v>789</v>
      </c>
      <c r="AN1295" s="104">
        <v>0</v>
      </c>
      <c r="AO1295" s="104">
        <v>0</v>
      </c>
      <c r="AP1295" s="104">
        <v>3134</v>
      </c>
      <c r="AQ1295" s="104">
        <v>0</v>
      </c>
      <c r="AR1295" s="189">
        <v>3134</v>
      </c>
      <c r="AS1295" s="189">
        <v>69736</v>
      </c>
      <c r="AT1295" s="189">
        <v>10385</v>
      </c>
      <c r="AU1295" s="189">
        <v>10385</v>
      </c>
    </row>
    <row r="1296" spans="1:47" x14ac:dyDescent="0.2">
      <c r="A1296" s="96" t="s">
        <v>3082</v>
      </c>
      <c r="B1296" t="s">
        <v>3027</v>
      </c>
      <c r="C1296" t="s">
        <v>3083</v>
      </c>
      <c r="D1296" s="77">
        <v>30427</v>
      </c>
      <c r="E1296" s="77">
        <v>0</v>
      </c>
      <c r="F1296" s="77">
        <v>0</v>
      </c>
      <c r="G1296" s="77">
        <v>6017</v>
      </c>
      <c r="H1296" s="77">
        <v>0</v>
      </c>
      <c r="I1296" s="77">
        <v>6017</v>
      </c>
      <c r="J1296" s="77">
        <v>6017</v>
      </c>
      <c r="K1296" s="77">
        <v>0</v>
      </c>
      <c r="L1296" s="77">
        <v>3175</v>
      </c>
      <c r="M1296" s="77">
        <v>2680</v>
      </c>
      <c r="N1296" s="77">
        <v>3175</v>
      </c>
      <c r="O1296" s="77">
        <v>0</v>
      </c>
      <c r="P1296" s="77">
        <v>0</v>
      </c>
      <c r="Q1296" s="77">
        <v>0</v>
      </c>
      <c r="R1296" s="77">
        <v>0</v>
      </c>
      <c r="S1296" s="77">
        <v>735</v>
      </c>
      <c r="T1296" s="77">
        <v>735</v>
      </c>
      <c r="U1296" s="77">
        <v>281</v>
      </c>
      <c r="V1296" s="77">
        <v>215</v>
      </c>
      <c r="W1296" s="77">
        <v>100</v>
      </c>
      <c r="X1296" s="77">
        <v>181</v>
      </c>
      <c r="Y1296" s="77">
        <v>181</v>
      </c>
      <c r="Z1296" s="77">
        <v>0</v>
      </c>
      <c r="AA1296" s="77">
        <v>0</v>
      </c>
      <c r="AB1296" s="77">
        <v>0</v>
      </c>
      <c r="AC1296" s="77">
        <v>46</v>
      </c>
      <c r="AD1296" s="77">
        <v>0</v>
      </c>
      <c r="AE1296" s="77">
        <v>2630</v>
      </c>
      <c r="AF1296" s="77">
        <v>789</v>
      </c>
      <c r="AG1296" s="27">
        <v>0</v>
      </c>
      <c r="AH1296" s="27">
        <v>0</v>
      </c>
      <c r="AI1296" s="27">
        <v>0</v>
      </c>
      <c r="AJ1296" s="27">
        <v>789</v>
      </c>
      <c r="AK1296" s="27">
        <v>0</v>
      </c>
      <c r="AL1296" s="27">
        <v>0</v>
      </c>
      <c r="AM1296" s="27">
        <f t="shared" si="20"/>
        <v>789</v>
      </c>
      <c r="AN1296" s="27">
        <v>0</v>
      </c>
      <c r="AO1296" s="27">
        <v>0</v>
      </c>
      <c r="AP1296" s="27">
        <v>1008</v>
      </c>
      <c r="AQ1296" s="27">
        <v>338</v>
      </c>
      <c r="AR1296" s="27">
        <v>670</v>
      </c>
      <c r="AS1296" s="190">
        <v>21708</v>
      </c>
      <c r="AT1296" s="190">
        <v>1405</v>
      </c>
      <c r="AU1296" s="190">
        <v>1405</v>
      </c>
    </row>
    <row r="1297" spans="1:47" x14ac:dyDescent="0.2">
      <c r="A1297" s="96" t="s">
        <v>3084</v>
      </c>
      <c r="B1297" t="s">
        <v>3027</v>
      </c>
      <c r="C1297" t="s">
        <v>3085</v>
      </c>
      <c r="D1297" s="78">
        <v>30428</v>
      </c>
      <c r="E1297" s="78">
        <v>0</v>
      </c>
      <c r="F1297" s="82">
        <v>0</v>
      </c>
      <c r="G1297" s="78">
        <v>68177</v>
      </c>
      <c r="H1297" s="78">
        <v>68177</v>
      </c>
      <c r="I1297" s="78">
        <v>0</v>
      </c>
      <c r="J1297" s="78">
        <v>0</v>
      </c>
      <c r="K1297" s="78">
        <v>0</v>
      </c>
      <c r="L1297" s="78">
        <v>93580</v>
      </c>
      <c r="M1297" s="78">
        <v>76070</v>
      </c>
      <c r="N1297" s="78">
        <v>81000</v>
      </c>
      <c r="O1297" s="78">
        <v>12580</v>
      </c>
      <c r="P1297" s="78">
        <v>23240</v>
      </c>
      <c r="Q1297" s="78">
        <v>12170</v>
      </c>
      <c r="R1297" s="78">
        <v>0</v>
      </c>
      <c r="S1297" s="187">
        <v>20850</v>
      </c>
      <c r="T1297" s="187">
        <v>19340</v>
      </c>
      <c r="U1297" s="78">
        <v>8607</v>
      </c>
      <c r="V1297" s="78">
        <v>6306</v>
      </c>
      <c r="W1297" s="78">
        <v>4840</v>
      </c>
      <c r="X1297" s="78">
        <v>3767</v>
      </c>
      <c r="Y1297" s="78">
        <v>0</v>
      </c>
      <c r="Z1297" s="78">
        <v>1019</v>
      </c>
      <c r="AA1297" s="78">
        <v>0</v>
      </c>
      <c r="AB1297" s="78">
        <v>0</v>
      </c>
      <c r="AC1297" s="78">
        <v>0</v>
      </c>
      <c r="AD1297" s="78">
        <v>0</v>
      </c>
      <c r="AE1297" s="78">
        <v>91540</v>
      </c>
      <c r="AF1297" s="78">
        <v>1509</v>
      </c>
      <c r="AG1297" s="104">
        <v>0</v>
      </c>
      <c r="AH1297" s="104">
        <v>0</v>
      </c>
      <c r="AI1297" s="104">
        <v>0</v>
      </c>
      <c r="AJ1297" s="104">
        <v>1509</v>
      </c>
      <c r="AK1297" s="104">
        <v>0</v>
      </c>
      <c r="AL1297" s="104">
        <v>0</v>
      </c>
      <c r="AM1297" s="104">
        <f t="shared" si="20"/>
        <v>1509</v>
      </c>
      <c r="AN1297" s="104">
        <v>0</v>
      </c>
      <c r="AO1297" s="104">
        <v>0</v>
      </c>
      <c r="AP1297" s="104">
        <v>11480</v>
      </c>
      <c r="AQ1297" s="104">
        <v>0</v>
      </c>
      <c r="AR1297" s="189">
        <v>11480</v>
      </c>
      <c r="AS1297" s="189">
        <v>259230</v>
      </c>
      <c r="AT1297" s="189">
        <v>58369</v>
      </c>
      <c r="AU1297" s="189">
        <v>58369</v>
      </c>
    </row>
    <row r="1298" spans="1:47" x14ac:dyDescent="0.2">
      <c r="A1298" s="96" t="s">
        <v>3086</v>
      </c>
      <c r="B1298" t="s">
        <v>3087</v>
      </c>
      <c r="C1298">
        <v>0</v>
      </c>
      <c r="D1298" s="77">
        <v>31000</v>
      </c>
      <c r="E1298" s="77">
        <v>0</v>
      </c>
      <c r="F1298" s="77">
        <v>0</v>
      </c>
      <c r="G1298" s="77">
        <v>3604317</v>
      </c>
      <c r="H1298" s="77">
        <v>604317</v>
      </c>
      <c r="I1298" s="77">
        <v>3000000</v>
      </c>
      <c r="J1298" s="77">
        <v>3000000</v>
      </c>
      <c r="K1298" s="77">
        <v>0</v>
      </c>
      <c r="L1298" s="77">
        <v>0</v>
      </c>
      <c r="M1298" s="77">
        <v>0</v>
      </c>
      <c r="N1298" s="77">
        <v>0</v>
      </c>
      <c r="O1298" s="77">
        <v>0</v>
      </c>
      <c r="P1298" s="77">
        <v>0</v>
      </c>
      <c r="Q1298" s="77">
        <v>0</v>
      </c>
      <c r="R1298" s="77">
        <v>0</v>
      </c>
      <c r="S1298" s="77">
        <v>0</v>
      </c>
      <c r="T1298" s="77">
        <v>0</v>
      </c>
      <c r="U1298" s="77">
        <v>0</v>
      </c>
      <c r="V1298" s="77">
        <v>0</v>
      </c>
      <c r="W1298" s="77">
        <v>0</v>
      </c>
      <c r="X1298" s="77">
        <v>0</v>
      </c>
      <c r="Y1298" s="77">
        <v>0</v>
      </c>
      <c r="Z1298" s="77">
        <v>0</v>
      </c>
      <c r="AA1298" s="77">
        <v>0</v>
      </c>
      <c r="AB1298" s="77">
        <v>0</v>
      </c>
      <c r="AC1298" s="77">
        <v>0</v>
      </c>
      <c r="AD1298" s="77">
        <v>0</v>
      </c>
      <c r="AE1298" s="77">
        <v>0</v>
      </c>
      <c r="AF1298" s="77">
        <v>0</v>
      </c>
      <c r="AG1298" s="27">
        <v>0</v>
      </c>
      <c r="AH1298" s="27">
        <v>0</v>
      </c>
      <c r="AI1298" s="27">
        <v>0</v>
      </c>
      <c r="AJ1298" s="27">
        <v>0</v>
      </c>
      <c r="AK1298" s="27">
        <v>0</v>
      </c>
      <c r="AL1298" s="27">
        <v>0</v>
      </c>
      <c r="AM1298" s="27">
        <f t="shared" si="20"/>
        <v>0</v>
      </c>
      <c r="AN1298" s="27">
        <v>0</v>
      </c>
      <c r="AO1298" s="27">
        <v>0</v>
      </c>
      <c r="AP1298" s="27">
        <v>598534</v>
      </c>
      <c r="AQ1298" s="27">
        <v>598534</v>
      </c>
      <c r="AR1298" s="27">
        <v>0</v>
      </c>
      <c r="AS1298" s="190">
        <v>11815349</v>
      </c>
      <c r="AT1298" s="190">
        <v>0</v>
      </c>
      <c r="AU1298" s="190">
        <v>0</v>
      </c>
    </row>
    <row r="1299" spans="1:47" x14ac:dyDescent="0.2">
      <c r="A1299" s="96" t="s">
        <v>3088</v>
      </c>
      <c r="B1299" t="s">
        <v>3087</v>
      </c>
      <c r="C1299" t="s">
        <v>3089</v>
      </c>
      <c r="D1299" s="78">
        <v>31201</v>
      </c>
      <c r="E1299" s="78">
        <v>0</v>
      </c>
      <c r="F1299" s="82">
        <v>0</v>
      </c>
      <c r="G1299" s="78">
        <v>526068</v>
      </c>
      <c r="H1299" s="78">
        <v>20913</v>
      </c>
      <c r="I1299" s="78">
        <v>505155</v>
      </c>
      <c r="J1299" s="78">
        <v>505155</v>
      </c>
      <c r="K1299" s="78">
        <v>0</v>
      </c>
      <c r="L1299" s="78">
        <v>790915</v>
      </c>
      <c r="M1299" s="78">
        <v>540040</v>
      </c>
      <c r="N1299" s="78">
        <v>712000</v>
      </c>
      <c r="O1299" s="78">
        <v>78915</v>
      </c>
      <c r="P1299" s="78">
        <v>193885</v>
      </c>
      <c r="Q1299" s="78">
        <v>114970</v>
      </c>
      <c r="R1299" s="78">
        <v>0</v>
      </c>
      <c r="S1299" s="187">
        <v>294365</v>
      </c>
      <c r="T1299" s="187">
        <v>294365</v>
      </c>
      <c r="U1299" s="78">
        <v>78018</v>
      </c>
      <c r="V1299" s="78">
        <v>44433</v>
      </c>
      <c r="W1299" s="78">
        <v>17241</v>
      </c>
      <c r="X1299" s="78">
        <v>60777</v>
      </c>
      <c r="Y1299" s="78">
        <v>45371</v>
      </c>
      <c r="Z1299" s="78">
        <v>9538</v>
      </c>
      <c r="AA1299" s="78">
        <v>0</v>
      </c>
      <c r="AB1299" s="78">
        <v>0</v>
      </c>
      <c r="AC1299" s="187">
        <v>19334</v>
      </c>
      <c r="AD1299" s="187">
        <v>0</v>
      </c>
      <c r="AE1299" s="78">
        <v>655460</v>
      </c>
      <c r="AF1299" s="78">
        <v>6549</v>
      </c>
      <c r="AG1299" s="104">
        <v>0</v>
      </c>
      <c r="AH1299" s="104">
        <v>0</v>
      </c>
      <c r="AI1299" s="104">
        <v>0</v>
      </c>
      <c r="AJ1299" s="104">
        <v>6549</v>
      </c>
      <c r="AK1299" s="104">
        <v>0</v>
      </c>
      <c r="AL1299" s="104">
        <v>0</v>
      </c>
      <c r="AM1299" s="104">
        <f t="shared" si="20"/>
        <v>6549</v>
      </c>
      <c r="AN1299" s="104">
        <v>0</v>
      </c>
      <c r="AO1299" s="104">
        <v>0</v>
      </c>
      <c r="AP1299" s="104">
        <v>86787</v>
      </c>
      <c r="AQ1299" s="104">
        <v>29480</v>
      </c>
      <c r="AR1299" s="189">
        <v>57307</v>
      </c>
      <c r="AS1299" s="189">
        <v>2019665</v>
      </c>
      <c r="AT1299" s="104">
        <v>691928</v>
      </c>
      <c r="AU1299" s="104">
        <v>691928</v>
      </c>
    </row>
    <row r="1300" spans="1:47" x14ac:dyDescent="0.2">
      <c r="A1300" s="96" t="s">
        <v>3090</v>
      </c>
      <c r="B1300" t="s">
        <v>3087</v>
      </c>
      <c r="C1300" t="s">
        <v>3091</v>
      </c>
      <c r="D1300" s="77">
        <v>31202</v>
      </c>
      <c r="E1300" s="77">
        <v>0</v>
      </c>
      <c r="F1300" s="77">
        <v>0</v>
      </c>
      <c r="G1300" s="77">
        <v>352917</v>
      </c>
      <c r="H1300" s="77">
        <v>292917</v>
      </c>
      <c r="I1300" s="77">
        <v>60000</v>
      </c>
      <c r="J1300" s="77">
        <v>60000</v>
      </c>
      <c r="K1300" s="77">
        <v>0</v>
      </c>
      <c r="L1300" s="77">
        <v>626665</v>
      </c>
      <c r="M1300" s="77">
        <v>423310</v>
      </c>
      <c r="N1300" s="77">
        <v>580000</v>
      </c>
      <c r="O1300" s="77">
        <v>46665</v>
      </c>
      <c r="P1300" s="77">
        <v>133085</v>
      </c>
      <c r="Q1300" s="77">
        <v>86420</v>
      </c>
      <c r="R1300" s="77">
        <v>0</v>
      </c>
      <c r="S1300" s="188">
        <v>186755</v>
      </c>
      <c r="T1300" s="188">
        <v>186755</v>
      </c>
      <c r="U1300" s="77">
        <v>62242</v>
      </c>
      <c r="V1300" s="77">
        <v>34891</v>
      </c>
      <c r="W1300" s="77">
        <v>11039</v>
      </c>
      <c r="X1300" s="77">
        <v>51203</v>
      </c>
      <c r="Y1300" s="77">
        <v>34042</v>
      </c>
      <c r="Z1300" s="77">
        <v>7275</v>
      </c>
      <c r="AA1300" s="77">
        <v>0</v>
      </c>
      <c r="AB1300" s="77">
        <v>0</v>
      </c>
      <c r="AC1300" s="188">
        <v>11326</v>
      </c>
      <c r="AD1300" s="188">
        <v>0</v>
      </c>
      <c r="AE1300" s="77">
        <v>514860</v>
      </c>
      <c r="AF1300" s="77">
        <v>5909</v>
      </c>
      <c r="AG1300" s="27">
        <v>0</v>
      </c>
      <c r="AH1300" s="27">
        <v>0</v>
      </c>
      <c r="AI1300" s="27">
        <v>0</v>
      </c>
      <c r="AJ1300" s="27">
        <v>5909</v>
      </c>
      <c r="AK1300" s="27">
        <v>0</v>
      </c>
      <c r="AL1300" s="27">
        <v>0</v>
      </c>
      <c r="AM1300" s="27">
        <f t="shared" si="20"/>
        <v>5909</v>
      </c>
      <c r="AN1300" s="27">
        <v>0</v>
      </c>
      <c r="AO1300" s="27">
        <v>0</v>
      </c>
      <c r="AP1300" s="27">
        <v>58113</v>
      </c>
      <c r="AQ1300" s="27">
        <v>0</v>
      </c>
      <c r="AR1300" s="190">
        <v>58113</v>
      </c>
      <c r="AS1300" s="190">
        <v>1402172</v>
      </c>
      <c r="AT1300" s="190">
        <v>545502</v>
      </c>
      <c r="AU1300" s="190">
        <v>545502</v>
      </c>
    </row>
    <row r="1301" spans="1:47" x14ac:dyDescent="0.2">
      <c r="A1301" s="96" t="s">
        <v>3092</v>
      </c>
      <c r="B1301" t="s">
        <v>3087</v>
      </c>
      <c r="C1301" t="s">
        <v>3093</v>
      </c>
      <c r="D1301" s="78">
        <v>31203</v>
      </c>
      <c r="E1301" s="78">
        <v>0</v>
      </c>
      <c r="F1301" s="82">
        <v>0</v>
      </c>
      <c r="G1301" s="78">
        <v>160487</v>
      </c>
      <c r="H1301" s="78">
        <v>160487</v>
      </c>
      <c r="I1301" s="78">
        <v>0</v>
      </c>
      <c r="J1301" s="78">
        <v>0</v>
      </c>
      <c r="K1301" s="78">
        <v>0</v>
      </c>
      <c r="L1301" s="78">
        <v>203795</v>
      </c>
      <c r="M1301" s="78">
        <v>143300</v>
      </c>
      <c r="N1301" s="78">
        <v>200000</v>
      </c>
      <c r="O1301" s="78">
        <v>3795</v>
      </c>
      <c r="P1301" s="78">
        <v>30665</v>
      </c>
      <c r="Q1301" s="78">
        <v>26870</v>
      </c>
      <c r="R1301" s="78">
        <v>0</v>
      </c>
      <c r="S1301" s="187">
        <v>67885</v>
      </c>
      <c r="T1301" s="187">
        <v>67885</v>
      </c>
      <c r="U1301" s="78">
        <v>19793</v>
      </c>
      <c r="V1301" s="78">
        <v>11720</v>
      </c>
      <c r="W1301" s="78">
        <v>8200</v>
      </c>
      <c r="X1301" s="78">
        <v>11593</v>
      </c>
      <c r="Y1301" s="78">
        <v>13864</v>
      </c>
      <c r="Z1301" s="78">
        <v>2271</v>
      </c>
      <c r="AA1301" s="78">
        <v>0</v>
      </c>
      <c r="AB1301" s="187">
        <v>4635</v>
      </c>
      <c r="AC1301" s="187">
        <v>4635</v>
      </c>
      <c r="AD1301" s="187">
        <v>0</v>
      </c>
      <c r="AE1301" s="78">
        <v>172620</v>
      </c>
      <c r="AF1301" s="78">
        <v>2709</v>
      </c>
      <c r="AG1301" s="104">
        <v>0</v>
      </c>
      <c r="AH1301" s="104">
        <v>0</v>
      </c>
      <c r="AI1301" s="104">
        <v>0</v>
      </c>
      <c r="AJ1301" s="104">
        <v>2709</v>
      </c>
      <c r="AK1301" s="104">
        <v>0</v>
      </c>
      <c r="AL1301" s="104">
        <v>0</v>
      </c>
      <c r="AM1301" s="104">
        <f t="shared" si="20"/>
        <v>2709</v>
      </c>
      <c r="AN1301" s="104">
        <v>0</v>
      </c>
      <c r="AO1301" s="104">
        <v>0</v>
      </c>
      <c r="AP1301" s="104">
        <v>26512</v>
      </c>
      <c r="AQ1301" s="104">
        <v>26512</v>
      </c>
      <c r="AR1301" s="104">
        <v>0</v>
      </c>
      <c r="AS1301" s="189">
        <v>602341</v>
      </c>
      <c r="AT1301" s="189">
        <v>180716</v>
      </c>
      <c r="AU1301" s="189">
        <v>180716</v>
      </c>
    </row>
    <row r="1302" spans="1:47" x14ac:dyDescent="0.2">
      <c r="A1302" s="96" t="s">
        <v>3094</v>
      </c>
      <c r="B1302" t="s">
        <v>3087</v>
      </c>
      <c r="C1302" t="s">
        <v>3095</v>
      </c>
      <c r="D1302" s="77">
        <v>31204</v>
      </c>
      <c r="E1302" s="77">
        <v>0</v>
      </c>
      <c r="F1302" s="77">
        <v>0</v>
      </c>
      <c r="G1302" s="77">
        <v>92458</v>
      </c>
      <c r="H1302" s="77">
        <v>92458</v>
      </c>
      <c r="I1302" s="77">
        <v>0</v>
      </c>
      <c r="J1302" s="77">
        <v>0</v>
      </c>
      <c r="K1302" s="77">
        <v>0</v>
      </c>
      <c r="L1302" s="77">
        <v>142050</v>
      </c>
      <c r="M1302" s="77">
        <v>96590</v>
      </c>
      <c r="N1302" s="77">
        <v>138570</v>
      </c>
      <c r="O1302" s="77">
        <v>3480</v>
      </c>
      <c r="P1302" s="77">
        <v>21780</v>
      </c>
      <c r="Q1302" s="77">
        <v>18300</v>
      </c>
      <c r="R1302" s="77">
        <v>0</v>
      </c>
      <c r="S1302" s="188">
        <v>35790</v>
      </c>
      <c r="T1302" s="188">
        <v>35790</v>
      </c>
      <c r="U1302" s="77">
        <v>14081</v>
      </c>
      <c r="V1302" s="77">
        <v>7961</v>
      </c>
      <c r="W1302" s="77">
        <v>7749</v>
      </c>
      <c r="X1302" s="77">
        <v>6332</v>
      </c>
      <c r="Y1302" s="77">
        <v>6852</v>
      </c>
      <c r="Z1302" s="77">
        <v>1525</v>
      </c>
      <c r="AA1302" s="77">
        <v>0</v>
      </c>
      <c r="AB1302" s="77">
        <v>0</v>
      </c>
      <c r="AC1302" s="188">
        <v>1746</v>
      </c>
      <c r="AD1302" s="188">
        <v>0</v>
      </c>
      <c r="AE1302" s="77">
        <v>114890</v>
      </c>
      <c r="AF1302" s="77">
        <v>2229</v>
      </c>
      <c r="AG1302" s="27">
        <v>0</v>
      </c>
      <c r="AH1302" s="27">
        <v>0</v>
      </c>
      <c r="AI1302" s="27">
        <v>0</v>
      </c>
      <c r="AJ1302" s="27">
        <v>2229</v>
      </c>
      <c r="AK1302" s="27">
        <v>0</v>
      </c>
      <c r="AL1302" s="27">
        <v>0</v>
      </c>
      <c r="AM1302" s="27">
        <f t="shared" si="20"/>
        <v>2229</v>
      </c>
      <c r="AN1302" s="27">
        <v>0</v>
      </c>
      <c r="AO1302" s="27">
        <v>0</v>
      </c>
      <c r="AP1302" s="27">
        <v>15228</v>
      </c>
      <c r="AQ1302" s="27">
        <v>15228</v>
      </c>
      <c r="AR1302" s="27">
        <v>0</v>
      </c>
      <c r="AS1302" s="190">
        <v>360943</v>
      </c>
      <c r="AT1302" s="190">
        <v>122131</v>
      </c>
      <c r="AU1302" s="190">
        <v>122131</v>
      </c>
    </row>
    <row r="1303" spans="1:47" x14ac:dyDescent="0.2">
      <c r="A1303" s="96" t="s">
        <v>3096</v>
      </c>
      <c r="B1303" t="s">
        <v>3087</v>
      </c>
      <c r="C1303" t="s">
        <v>3097</v>
      </c>
      <c r="D1303" s="78">
        <v>31302</v>
      </c>
      <c r="E1303" s="78">
        <v>0</v>
      </c>
      <c r="F1303" s="82">
        <v>0</v>
      </c>
      <c r="G1303" s="78">
        <v>46831</v>
      </c>
      <c r="H1303" s="78">
        <v>46831</v>
      </c>
      <c r="I1303" s="78">
        <v>0</v>
      </c>
      <c r="J1303" s="78">
        <v>0</v>
      </c>
      <c r="K1303" s="78">
        <v>0</v>
      </c>
      <c r="L1303" s="78">
        <v>46010</v>
      </c>
      <c r="M1303" s="78">
        <v>32090</v>
      </c>
      <c r="N1303" s="78">
        <v>44400</v>
      </c>
      <c r="O1303" s="78">
        <v>1610</v>
      </c>
      <c r="P1303" s="78">
        <v>8150</v>
      </c>
      <c r="Q1303" s="78">
        <v>6540</v>
      </c>
      <c r="R1303" s="78">
        <v>0</v>
      </c>
      <c r="S1303" s="187">
        <v>24160</v>
      </c>
      <c r="T1303" s="187">
        <v>24160</v>
      </c>
      <c r="U1303" s="78">
        <v>4492</v>
      </c>
      <c r="V1303" s="78">
        <v>2638</v>
      </c>
      <c r="W1303" s="78">
        <v>2093</v>
      </c>
      <c r="X1303" s="78">
        <v>2399</v>
      </c>
      <c r="Y1303" s="78">
        <v>2954</v>
      </c>
      <c r="Z1303" s="78">
        <v>555</v>
      </c>
      <c r="AA1303" s="78">
        <v>0</v>
      </c>
      <c r="AB1303" s="187">
        <v>1785</v>
      </c>
      <c r="AC1303" s="187">
        <v>1785</v>
      </c>
      <c r="AD1303" s="187">
        <v>0</v>
      </c>
      <c r="AE1303" s="78">
        <v>38630</v>
      </c>
      <c r="AF1303" s="78">
        <v>1029</v>
      </c>
      <c r="AG1303" s="104">
        <v>0</v>
      </c>
      <c r="AH1303" s="104">
        <v>0</v>
      </c>
      <c r="AI1303" s="104">
        <v>0</v>
      </c>
      <c r="AJ1303" s="104">
        <v>1029</v>
      </c>
      <c r="AK1303" s="104">
        <v>0</v>
      </c>
      <c r="AL1303" s="104">
        <v>0</v>
      </c>
      <c r="AM1303" s="104">
        <f t="shared" si="20"/>
        <v>1029</v>
      </c>
      <c r="AN1303" s="104">
        <v>0</v>
      </c>
      <c r="AO1303" s="104">
        <v>0</v>
      </c>
      <c r="AP1303" s="104">
        <v>7763</v>
      </c>
      <c r="AQ1303" s="104">
        <v>7763</v>
      </c>
      <c r="AR1303" s="104">
        <v>0</v>
      </c>
      <c r="AS1303" s="189">
        <v>175549</v>
      </c>
      <c r="AT1303" s="189">
        <v>44051</v>
      </c>
      <c r="AU1303" s="189">
        <v>44051</v>
      </c>
    </row>
    <row r="1304" spans="1:47" x14ac:dyDescent="0.2">
      <c r="A1304" s="96" t="s">
        <v>3098</v>
      </c>
      <c r="B1304" t="s">
        <v>3087</v>
      </c>
      <c r="C1304" t="s">
        <v>3099</v>
      </c>
      <c r="D1304" s="77">
        <v>31325</v>
      </c>
      <c r="E1304" s="77">
        <v>0</v>
      </c>
      <c r="F1304" s="77">
        <v>0</v>
      </c>
      <c r="G1304" s="77">
        <v>20954</v>
      </c>
      <c r="H1304" s="77">
        <v>15233</v>
      </c>
      <c r="I1304" s="77">
        <v>5721</v>
      </c>
      <c r="J1304" s="77">
        <v>5721</v>
      </c>
      <c r="K1304" s="77">
        <v>0</v>
      </c>
      <c r="L1304" s="77">
        <v>14670</v>
      </c>
      <c r="M1304" s="77">
        <v>11120</v>
      </c>
      <c r="N1304" s="77">
        <v>14670</v>
      </c>
      <c r="O1304" s="77">
        <v>0</v>
      </c>
      <c r="P1304" s="77">
        <v>1650</v>
      </c>
      <c r="Q1304" s="77">
        <v>1650</v>
      </c>
      <c r="R1304" s="77">
        <v>0</v>
      </c>
      <c r="S1304" s="188">
        <v>5550</v>
      </c>
      <c r="T1304" s="188">
        <v>5550</v>
      </c>
      <c r="U1304" s="77">
        <v>1391</v>
      </c>
      <c r="V1304" s="77">
        <v>920</v>
      </c>
      <c r="W1304" s="77">
        <v>1260</v>
      </c>
      <c r="X1304" s="77">
        <v>131</v>
      </c>
      <c r="Y1304" s="77">
        <v>277</v>
      </c>
      <c r="Z1304" s="77">
        <v>146</v>
      </c>
      <c r="AA1304" s="77">
        <v>0</v>
      </c>
      <c r="AB1304" s="77">
        <v>480</v>
      </c>
      <c r="AC1304" s="77">
        <v>480</v>
      </c>
      <c r="AD1304" s="77">
        <v>0</v>
      </c>
      <c r="AE1304" s="77">
        <v>12770</v>
      </c>
      <c r="AF1304" s="77">
        <v>789</v>
      </c>
      <c r="AG1304" s="27">
        <v>0</v>
      </c>
      <c r="AH1304" s="27">
        <v>0</v>
      </c>
      <c r="AI1304" s="27">
        <v>0</v>
      </c>
      <c r="AJ1304" s="27">
        <v>789</v>
      </c>
      <c r="AK1304" s="27">
        <v>0</v>
      </c>
      <c r="AL1304" s="27">
        <v>0</v>
      </c>
      <c r="AM1304" s="27">
        <f t="shared" si="20"/>
        <v>789</v>
      </c>
      <c r="AN1304" s="27">
        <v>0</v>
      </c>
      <c r="AO1304" s="27">
        <v>0</v>
      </c>
      <c r="AP1304" s="27">
        <v>3488</v>
      </c>
      <c r="AQ1304" s="27">
        <v>3488</v>
      </c>
      <c r="AR1304" s="27">
        <v>0</v>
      </c>
      <c r="AS1304" s="190">
        <v>77739</v>
      </c>
      <c r="AT1304" s="190">
        <v>11754</v>
      </c>
      <c r="AU1304" s="190">
        <v>11754</v>
      </c>
    </row>
    <row r="1305" spans="1:47" x14ac:dyDescent="0.2">
      <c r="A1305" s="96" t="s">
        <v>3100</v>
      </c>
      <c r="B1305" t="s">
        <v>3087</v>
      </c>
      <c r="C1305" t="s">
        <v>3101</v>
      </c>
      <c r="D1305" s="78">
        <v>31328</v>
      </c>
      <c r="E1305" s="78">
        <v>0</v>
      </c>
      <c r="F1305" s="82">
        <v>0</v>
      </c>
      <c r="G1305" s="78">
        <v>36808</v>
      </c>
      <c r="H1305" s="78">
        <v>36808</v>
      </c>
      <c r="I1305" s="78">
        <v>0</v>
      </c>
      <c r="J1305" s="78">
        <v>0</v>
      </c>
      <c r="K1305" s="78">
        <v>0</v>
      </c>
      <c r="L1305" s="78">
        <v>30055</v>
      </c>
      <c r="M1305" s="78">
        <v>22610</v>
      </c>
      <c r="N1305" s="78">
        <v>30055</v>
      </c>
      <c r="O1305" s="78">
        <v>0</v>
      </c>
      <c r="P1305" s="78">
        <v>4680</v>
      </c>
      <c r="Q1305" s="78">
        <v>4680</v>
      </c>
      <c r="R1305" s="78">
        <v>0</v>
      </c>
      <c r="S1305" s="187">
        <v>15665</v>
      </c>
      <c r="T1305" s="187">
        <v>15665</v>
      </c>
      <c r="U1305" s="78">
        <v>2826</v>
      </c>
      <c r="V1305" s="78">
        <v>1851</v>
      </c>
      <c r="W1305" s="78">
        <v>2826</v>
      </c>
      <c r="X1305" s="78">
        <v>0</v>
      </c>
      <c r="Y1305" s="78">
        <v>382</v>
      </c>
      <c r="Z1305" s="78">
        <v>382</v>
      </c>
      <c r="AA1305" s="78">
        <v>0</v>
      </c>
      <c r="AB1305" s="187">
        <v>1188</v>
      </c>
      <c r="AC1305" s="187">
        <v>1188</v>
      </c>
      <c r="AD1305" s="187">
        <v>0</v>
      </c>
      <c r="AE1305" s="78">
        <v>27290</v>
      </c>
      <c r="AF1305" s="78">
        <v>1029</v>
      </c>
      <c r="AG1305" s="104">
        <v>0</v>
      </c>
      <c r="AH1305" s="104">
        <v>0</v>
      </c>
      <c r="AI1305" s="104">
        <v>0</v>
      </c>
      <c r="AJ1305" s="104">
        <v>1029</v>
      </c>
      <c r="AK1305" s="104">
        <v>0</v>
      </c>
      <c r="AL1305" s="104">
        <v>0</v>
      </c>
      <c r="AM1305" s="104">
        <f t="shared" si="20"/>
        <v>1029</v>
      </c>
      <c r="AN1305" s="104">
        <v>0</v>
      </c>
      <c r="AO1305" s="104">
        <v>0</v>
      </c>
      <c r="AP1305" s="104">
        <v>6116</v>
      </c>
      <c r="AQ1305" s="104">
        <v>0</v>
      </c>
      <c r="AR1305" s="189">
        <v>6116</v>
      </c>
      <c r="AS1305" s="189">
        <v>135251</v>
      </c>
      <c r="AT1305" s="189">
        <v>26354</v>
      </c>
      <c r="AU1305" s="189">
        <v>26354</v>
      </c>
    </row>
    <row r="1306" spans="1:47" x14ac:dyDescent="0.2">
      <c r="A1306" s="96" t="s">
        <v>3102</v>
      </c>
      <c r="B1306" t="s">
        <v>3087</v>
      </c>
      <c r="C1306" t="s">
        <v>3103</v>
      </c>
      <c r="D1306" s="77">
        <v>31329</v>
      </c>
      <c r="E1306" s="77">
        <v>0</v>
      </c>
      <c r="F1306" s="77">
        <v>0</v>
      </c>
      <c r="G1306" s="77">
        <v>65322</v>
      </c>
      <c r="H1306" s="77">
        <v>35322</v>
      </c>
      <c r="I1306" s="77">
        <v>30000</v>
      </c>
      <c r="J1306" s="77">
        <v>0</v>
      </c>
      <c r="K1306" s="188">
        <v>30000</v>
      </c>
      <c r="L1306" s="77">
        <v>59955</v>
      </c>
      <c r="M1306" s="77">
        <v>39180</v>
      </c>
      <c r="N1306" s="77">
        <v>52000</v>
      </c>
      <c r="O1306" s="77">
        <v>7955</v>
      </c>
      <c r="P1306" s="77">
        <v>14895</v>
      </c>
      <c r="Q1306" s="77">
        <v>6940</v>
      </c>
      <c r="R1306" s="77">
        <v>0</v>
      </c>
      <c r="S1306" s="188">
        <v>23695</v>
      </c>
      <c r="T1306" s="188">
        <v>23695</v>
      </c>
      <c r="U1306" s="77">
        <v>5980</v>
      </c>
      <c r="V1306" s="77">
        <v>3208</v>
      </c>
      <c r="W1306" s="77">
        <v>1968</v>
      </c>
      <c r="X1306" s="77">
        <v>4012</v>
      </c>
      <c r="Y1306" s="77">
        <v>3978</v>
      </c>
      <c r="Z1306" s="77">
        <v>600</v>
      </c>
      <c r="AA1306" s="77">
        <v>0</v>
      </c>
      <c r="AB1306" s="77">
        <v>0</v>
      </c>
      <c r="AC1306" s="188">
        <v>1732</v>
      </c>
      <c r="AD1306" s="188">
        <v>0</v>
      </c>
      <c r="AE1306" s="77">
        <v>46270</v>
      </c>
      <c r="AF1306" s="77">
        <v>1269</v>
      </c>
      <c r="AG1306" s="27">
        <v>0</v>
      </c>
      <c r="AH1306" s="27">
        <v>0</v>
      </c>
      <c r="AI1306" s="27">
        <v>0</v>
      </c>
      <c r="AJ1306" s="27">
        <v>1269</v>
      </c>
      <c r="AK1306" s="27">
        <v>0</v>
      </c>
      <c r="AL1306" s="27">
        <v>0</v>
      </c>
      <c r="AM1306" s="27">
        <f t="shared" si="20"/>
        <v>1269</v>
      </c>
      <c r="AN1306" s="27">
        <v>0</v>
      </c>
      <c r="AO1306" s="27">
        <v>0</v>
      </c>
      <c r="AP1306" s="27">
        <v>10822</v>
      </c>
      <c r="AQ1306" s="27">
        <v>0</v>
      </c>
      <c r="AR1306" s="190">
        <v>10822</v>
      </c>
      <c r="AS1306" s="190">
        <v>253110</v>
      </c>
      <c r="AT1306" s="190">
        <v>64725</v>
      </c>
      <c r="AU1306" s="190">
        <v>64725</v>
      </c>
    </row>
    <row r="1307" spans="1:47" x14ac:dyDescent="0.2">
      <c r="A1307" s="96" t="s">
        <v>3104</v>
      </c>
      <c r="B1307" t="s">
        <v>3087</v>
      </c>
      <c r="C1307" t="s">
        <v>3105</v>
      </c>
      <c r="D1307" s="78">
        <v>31364</v>
      </c>
      <c r="E1307" s="78">
        <v>0</v>
      </c>
      <c r="F1307" s="82">
        <v>0</v>
      </c>
      <c r="G1307" s="78">
        <v>32579</v>
      </c>
      <c r="H1307" s="78">
        <v>32579</v>
      </c>
      <c r="I1307" s="78">
        <v>0</v>
      </c>
      <c r="J1307" s="78">
        <v>0</v>
      </c>
      <c r="K1307" s="78">
        <v>0</v>
      </c>
      <c r="L1307" s="78">
        <v>26160</v>
      </c>
      <c r="M1307" s="78">
        <v>18580</v>
      </c>
      <c r="N1307" s="78">
        <v>26160</v>
      </c>
      <c r="O1307" s="78">
        <v>0</v>
      </c>
      <c r="P1307" s="78">
        <v>2220</v>
      </c>
      <c r="Q1307" s="78">
        <v>2220</v>
      </c>
      <c r="R1307" s="78">
        <v>0</v>
      </c>
      <c r="S1307" s="187">
        <v>20350</v>
      </c>
      <c r="T1307" s="187">
        <v>20350</v>
      </c>
      <c r="U1307" s="78">
        <v>2533</v>
      </c>
      <c r="V1307" s="78">
        <v>1528</v>
      </c>
      <c r="W1307" s="78">
        <v>1719</v>
      </c>
      <c r="X1307" s="78">
        <v>814</v>
      </c>
      <c r="Y1307" s="78">
        <v>1004</v>
      </c>
      <c r="Z1307" s="78">
        <v>190</v>
      </c>
      <c r="AA1307" s="78">
        <v>0</v>
      </c>
      <c r="AB1307" s="187">
        <v>1151</v>
      </c>
      <c r="AC1307" s="187">
        <v>1623</v>
      </c>
      <c r="AD1307" s="187">
        <v>0</v>
      </c>
      <c r="AE1307" s="78">
        <v>20800</v>
      </c>
      <c r="AF1307" s="78">
        <v>1029</v>
      </c>
      <c r="AG1307" s="104">
        <v>0</v>
      </c>
      <c r="AH1307" s="104">
        <v>0</v>
      </c>
      <c r="AI1307" s="104">
        <v>0</v>
      </c>
      <c r="AJ1307" s="104">
        <v>1029</v>
      </c>
      <c r="AK1307" s="104">
        <v>0</v>
      </c>
      <c r="AL1307" s="104">
        <v>0</v>
      </c>
      <c r="AM1307" s="104">
        <f t="shared" si="20"/>
        <v>1029</v>
      </c>
      <c r="AN1307" s="104">
        <v>0</v>
      </c>
      <c r="AO1307" s="104">
        <v>0</v>
      </c>
      <c r="AP1307" s="104">
        <v>5411</v>
      </c>
      <c r="AQ1307" s="104">
        <v>0</v>
      </c>
      <c r="AR1307" s="189">
        <v>5411</v>
      </c>
      <c r="AS1307" s="189">
        <v>123418</v>
      </c>
      <c r="AT1307" s="189">
        <v>24590</v>
      </c>
      <c r="AU1307" s="189">
        <v>24590</v>
      </c>
    </row>
    <row r="1308" spans="1:47" x14ac:dyDescent="0.2">
      <c r="A1308" s="96" t="s">
        <v>3106</v>
      </c>
      <c r="B1308" t="s">
        <v>3087</v>
      </c>
      <c r="C1308" t="s">
        <v>3107</v>
      </c>
      <c r="D1308" s="77">
        <v>31370</v>
      </c>
      <c r="E1308" s="77">
        <v>0</v>
      </c>
      <c r="F1308" s="77">
        <v>0</v>
      </c>
      <c r="G1308" s="77">
        <v>65372</v>
      </c>
      <c r="H1308" s="77">
        <v>57267</v>
      </c>
      <c r="I1308" s="77">
        <v>8105</v>
      </c>
      <c r="J1308" s="77">
        <v>8105</v>
      </c>
      <c r="K1308" s="77">
        <v>0</v>
      </c>
      <c r="L1308" s="77">
        <v>62605</v>
      </c>
      <c r="M1308" s="77">
        <v>40980</v>
      </c>
      <c r="N1308" s="77">
        <v>56000</v>
      </c>
      <c r="O1308" s="77">
        <v>6605</v>
      </c>
      <c r="P1308" s="77">
        <v>4320</v>
      </c>
      <c r="Q1308" s="77">
        <v>7340</v>
      </c>
      <c r="R1308" s="77">
        <v>0</v>
      </c>
      <c r="S1308" s="188">
        <v>40550</v>
      </c>
      <c r="T1308" s="188">
        <v>30925</v>
      </c>
      <c r="U1308" s="77">
        <v>6233</v>
      </c>
      <c r="V1308" s="77">
        <v>3335</v>
      </c>
      <c r="W1308" s="77">
        <v>1794</v>
      </c>
      <c r="X1308" s="77">
        <v>4439</v>
      </c>
      <c r="Y1308" s="77">
        <v>5055</v>
      </c>
      <c r="Z1308" s="77">
        <v>628</v>
      </c>
      <c r="AA1308" s="77">
        <v>0</v>
      </c>
      <c r="AB1308" s="188">
        <v>1113</v>
      </c>
      <c r="AC1308" s="188">
        <v>2434</v>
      </c>
      <c r="AD1308" s="188">
        <v>0</v>
      </c>
      <c r="AE1308" s="77">
        <v>48780</v>
      </c>
      <c r="AF1308" s="77">
        <v>1269</v>
      </c>
      <c r="AG1308" s="27">
        <v>0</v>
      </c>
      <c r="AH1308" s="27">
        <v>0</v>
      </c>
      <c r="AI1308" s="27">
        <v>0</v>
      </c>
      <c r="AJ1308" s="27">
        <v>1269</v>
      </c>
      <c r="AK1308" s="27">
        <v>0</v>
      </c>
      <c r="AL1308" s="27">
        <v>0</v>
      </c>
      <c r="AM1308" s="27">
        <f t="shared" si="20"/>
        <v>1269</v>
      </c>
      <c r="AN1308" s="27">
        <v>0</v>
      </c>
      <c r="AO1308" s="27">
        <v>0</v>
      </c>
      <c r="AP1308" s="27">
        <v>10825</v>
      </c>
      <c r="AQ1308" s="27">
        <v>0</v>
      </c>
      <c r="AR1308" s="190">
        <v>10825</v>
      </c>
      <c r="AS1308" s="190">
        <v>253987</v>
      </c>
      <c r="AT1308" s="190">
        <v>67325</v>
      </c>
      <c r="AU1308" s="190">
        <v>67325</v>
      </c>
    </row>
    <row r="1309" spans="1:47" x14ac:dyDescent="0.2">
      <c r="A1309" s="96" t="s">
        <v>3108</v>
      </c>
      <c r="B1309" t="s">
        <v>3087</v>
      </c>
      <c r="C1309" t="s">
        <v>3109</v>
      </c>
      <c r="D1309" s="78">
        <v>31371</v>
      </c>
      <c r="E1309" s="78">
        <v>0</v>
      </c>
      <c r="F1309" s="82">
        <v>0</v>
      </c>
      <c r="G1309" s="78">
        <v>67467</v>
      </c>
      <c r="H1309" s="78">
        <v>60300</v>
      </c>
      <c r="I1309" s="78">
        <v>7167</v>
      </c>
      <c r="J1309" s="78">
        <v>7167</v>
      </c>
      <c r="K1309" s="78">
        <v>0</v>
      </c>
      <c r="L1309" s="78">
        <v>63975</v>
      </c>
      <c r="M1309" s="78">
        <v>42920</v>
      </c>
      <c r="N1309" s="78">
        <v>54400</v>
      </c>
      <c r="O1309" s="78">
        <v>9575</v>
      </c>
      <c r="P1309" s="78">
        <v>16405</v>
      </c>
      <c r="Q1309" s="78">
        <v>6830</v>
      </c>
      <c r="R1309" s="78">
        <v>0</v>
      </c>
      <c r="S1309" s="187">
        <v>42655</v>
      </c>
      <c r="T1309" s="187">
        <v>42655</v>
      </c>
      <c r="U1309" s="78">
        <v>6313</v>
      </c>
      <c r="V1309" s="78">
        <v>3508</v>
      </c>
      <c r="W1309" s="78">
        <v>3606</v>
      </c>
      <c r="X1309" s="78">
        <v>2707</v>
      </c>
      <c r="Y1309" s="78">
        <v>2780</v>
      </c>
      <c r="Z1309" s="78">
        <v>605</v>
      </c>
      <c r="AA1309" s="78">
        <v>0</v>
      </c>
      <c r="AB1309" s="78">
        <v>0</v>
      </c>
      <c r="AC1309" s="187">
        <v>2982</v>
      </c>
      <c r="AD1309" s="187">
        <v>0</v>
      </c>
      <c r="AE1309" s="78">
        <v>49750</v>
      </c>
      <c r="AF1309" s="78">
        <v>1269</v>
      </c>
      <c r="AG1309" s="104">
        <v>0</v>
      </c>
      <c r="AH1309" s="104">
        <v>0</v>
      </c>
      <c r="AI1309" s="104">
        <v>0</v>
      </c>
      <c r="AJ1309" s="104">
        <v>1269</v>
      </c>
      <c r="AK1309" s="104">
        <v>0</v>
      </c>
      <c r="AL1309" s="104">
        <v>0</v>
      </c>
      <c r="AM1309" s="104">
        <f t="shared" si="20"/>
        <v>1269</v>
      </c>
      <c r="AN1309" s="104">
        <v>0</v>
      </c>
      <c r="AO1309" s="104">
        <v>0</v>
      </c>
      <c r="AP1309" s="104">
        <v>11175</v>
      </c>
      <c r="AQ1309" s="104">
        <v>1000</v>
      </c>
      <c r="AR1309" s="189">
        <v>10175</v>
      </c>
      <c r="AS1309" s="189">
        <v>260552</v>
      </c>
      <c r="AT1309" s="189">
        <v>67340</v>
      </c>
      <c r="AU1309" s="189">
        <v>67340</v>
      </c>
    </row>
    <row r="1310" spans="1:47" x14ac:dyDescent="0.2">
      <c r="A1310" s="96" t="s">
        <v>3110</v>
      </c>
      <c r="B1310" t="s">
        <v>3087</v>
      </c>
      <c r="C1310" t="s">
        <v>3111</v>
      </c>
      <c r="D1310" s="77">
        <v>31372</v>
      </c>
      <c r="E1310" s="77">
        <v>0</v>
      </c>
      <c r="F1310" s="77">
        <v>0</v>
      </c>
      <c r="G1310" s="77">
        <v>60080</v>
      </c>
      <c r="H1310" s="77">
        <v>27835</v>
      </c>
      <c r="I1310" s="77">
        <v>32245</v>
      </c>
      <c r="J1310" s="77">
        <v>32245</v>
      </c>
      <c r="K1310" s="77">
        <v>0</v>
      </c>
      <c r="L1310" s="77">
        <v>50790</v>
      </c>
      <c r="M1310" s="77">
        <v>31570</v>
      </c>
      <c r="N1310" s="77">
        <v>47500</v>
      </c>
      <c r="O1310" s="77">
        <v>3290</v>
      </c>
      <c r="P1310" s="77">
        <v>8550</v>
      </c>
      <c r="Q1310" s="77">
        <v>5260</v>
      </c>
      <c r="R1310" s="77">
        <v>0</v>
      </c>
      <c r="S1310" s="188">
        <v>41360</v>
      </c>
      <c r="T1310" s="188">
        <v>41360</v>
      </c>
      <c r="U1310" s="77">
        <v>5133</v>
      </c>
      <c r="V1310" s="77">
        <v>2556</v>
      </c>
      <c r="W1310" s="77">
        <v>2106</v>
      </c>
      <c r="X1310" s="77">
        <v>3027</v>
      </c>
      <c r="Y1310" s="77">
        <v>484</v>
      </c>
      <c r="Z1310" s="77">
        <v>470</v>
      </c>
      <c r="AA1310" s="77">
        <v>0</v>
      </c>
      <c r="AB1310" s="77">
        <v>458</v>
      </c>
      <c r="AC1310" s="188">
        <v>3204</v>
      </c>
      <c r="AD1310" s="188">
        <v>0</v>
      </c>
      <c r="AE1310" s="77">
        <v>36830</v>
      </c>
      <c r="AF1310" s="77">
        <v>1269</v>
      </c>
      <c r="AG1310" s="27">
        <v>0</v>
      </c>
      <c r="AH1310" s="27">
        <v>0</v>
      </c>
      <c r="AI1310" s="27">
        <v>0</v>
      </c>
      <c r="AJ1310" s="27">
        <v>1269</v>
      </c>
      <c r="AK1310" s="27">
        <v>0</v>
      </c>
      <c r="AL1310" s="27">
        <v>0</v>
      </c>
      <c r="AM1310" s="27">
        <f t="shared" si="20"/>
        <v>1269</v>
      </c>
      <c r="AN1310" s="27">
        <v>0</v>
      </c>
      <c r="AO1310" s="27">
        <v>0</v>
      </c>
      <c r="AP1310" s="27">
        <v>9952</v>
      </c>
      <c r="AQ1310" s="27">
        <v>0</v>
      </c>
      <c r="AR1310" s="190">
        <v>9952</v>
      </c>
      <c r="AS1310" s="190">
        <v>231064</v>
      </c>
      <c r="AT1310" s="190">
        <v>59866</v>
      </c>
      <c r="AU1310" s="190">
        <v>59866</v>
      </c>
    </row>
    <row r="1311" spans="1:47" x14ac:dyDescent="0.2">
      <c r="A1311" s="96" t="s">
        <v>3112</v>
      </c>
      <c r="B1311" t="s">
        <v>3087</v>
      </c>
      <c r="C1311" t="s">
        <v>3113</v>
      </c>
      <c r="D1311" s="78">
        <v>31384</v>
      </c>
      <c r="E1311" s="78">
        <v>0</v>
      </c>
      <c r="F1311" s="82">
        <v>0</v>
      </c>
      <c r="G1311" s="78">
        <v>16537</v>
      </c>
      <c r="H1311" s="78">
        <v>8382</v>
      </c>
      <c r="I1311" s="78">
        <v>8155</v>
      </c>
      <c r="J1311" s="78">
        <v>8155</v>
      </c>
      <c r="K1311" s="78">
        <v>0</v>
      </c>
      <c r="L1311" s="78">
        <v>9795</v>
      </c>
      <c r="M1311" s="78">
        <v>4740</v>
      </c>
      <c r="N1311" s="78">
        <v>6500</v>
      </c>
      <c r="O1311" s="78">
        <v>3295</v>
      </c>
      <c r="P1311" s="78">
        <v>4085</v>
      </c>
      <c r="Q1311" s="78">
        <v>790</v>
      </c>
      <c r="R1311" s="78">
        <v>0</v>
      </c>
      <c r="S1311" s="187">
        <v>5905</v>
      </c>
      <c r="T1311" s="187">
        <v>5905</v>
      </c>
      <c r="U1311" s="78">
        <v>1074</v>
      </c>
      <c r="V1311" s="78">
        <v>390</v>
      </c>
      <c r="W1311" s="78">
        <v>620</v>
      </c>
      <c r="X1311" s="78">
        <v>454</v>
      </c>
      <c r="Y1311" s="78">
        <v>527</v>
      </c>
      <c r="Z1311" s="78">
        <v>73</v>
      </c>
      <c r="AA1311" s="78">
        <v>0</v>
      </c>
      <c r="AB1311" s="78">
        <v>305</v>
      </c>
      <c r="AC1311" s="78">
        <v>432</v>
      </c>
      <c r="AD1311" s="78">
        <v>0</v>
      </c>
      <c r="AE1311" s="78">
        <v>5530</v>
      </c>
      <c r="AF1311" s="78">
        <v>789</v>
      </c>
      <c r="AG1311" s="104">
        <v>0</v>
      </c>
      <c r="AH1311" s="104">
        <v>0</v>
      </c>
      <c r="AI1311" s="104">
        <v>0</v>
      </c>
      <c r="AJ1311" s="104">
        <v>789</v>
      </c>
      <c r="AK1311" s="104">
        <v>0</v>
      </c>
      <c r="AL1311" s="104">
        <v>0</v>
      </c>
      <c r="AM1311" s="104">
        <f t="shared" si="20"/>
        <v>789</v>
      </c>
      <c r="AN1311" s="104">
        <v>0</v>
      </c>
      <c r="AO1311" s="104">
        <v>0</v>
      </c>
      <c r="AP1311" s="104">
        <v>2761</v>
      </c>
      <c r="AQ1311" s="104">
        <v>2761</v>
      </c>
      <c r="AR1311" s="104">
        <v>0</v>
      </c>
      <c r="AS1311" s="189">
        <v>61122</v>
      </c>
      <c r="AT1311" s="189">
        <v>10645</v>
      </c>
      <c r="AU1311" s="189">
        <v>10645</v>
      </c>
    </row>
    <row r="1312" spans="1:47" x14ac:dyDescent="0.2">
      <c r="A1312" s="96" t="s">
        <v>3114</v>
      </c>
      <c r="B1312" t="s">
        <v>3087</v>
      </c>
      <c r="C1312" t="s">
        <v>3115</v>
      </c>
      <c r="D1312" s="77">
        <v>31386</v>
      </c>
      <c r="E1312" s="77">
        <v>0</v>
      </c>
      <c r="F1312" s="77">
        <v>0</v>
      </c>
      <c r="G1312" s="77">
        <v>63057</v>
      </c>
      <c r="H1312" s="77">
        <v>63057</v>
      </c>
      <c r="I1312" s="77">
        <v>0</v>
      </c>
      <c r="J1312" s="77">
        <v>0</v>
      </c>
      <c r="K1312" s="77">
        <v>0</v>
      </c>
      <c r="L1312" s="77">
        <v>57635</v>
      </c>
      <c r="M1312" s="77">
        <v>38640</v>
      </c>
      <c r="N1312" s="77">
        <v>55000</v>
      </c>
      <c r="O1312" s="77">
        <v>2635</v>
      </c>
      <c r="P1312" s="77">
        <v>10535</v>
      </c>
      <c r="Q1312" s="77">
        <v>7900</v>
      </c>
      <c r="R1312" s="77">
        <v>0</v>
      </c>
      <c r="S1312" s="188">
        <v>38185</v>
      </c>
      <c r="T1312" s="188">
        <v>38185</v>
      </c>
      <c r="U1312" s="77">
        <v>5685</v>
      </c>
      <c r="V1312" s="77">
        <v>3168</v>
      </c>
      <c r="W1312" s="77">
        <v>2520</v>
      </c>
      <c r="X1312" s="77">
        <v>3165</v>
      </c>
      <c r="Y1312" s="77">
        <v>3122</v>
      </c>
      <c r="Z1312" s="77">
        <v>665</v>
      </c>
      <c r="AA1312" s="77">
        <v>0</v>
      </c>
      <c r="AB1312" s="77">
        <v>0</v>
      </c>
      <c r="AC1312" s="188">
        <v>2724</v>
      </c>
      <c r="AD1312" s="188">
        <v>0</v>
      </c>
      <c r="AE1312" s="77">
        <v>46570</v>
      </c>
      <c r="AF1312" s="77">
        <v>1269</v>
      </c>
      <c r="AG1312" s="27">
        <v>0</v>
      </c>
      <c r="AH1312" s="27">
        <v>0</v>
      </c>
      <c r="AI1312" s="27">
        <v>0</v>
      </c>
      <c r="AJ1312" s="27">
        <v>1269</v>
      </c>
      <c r="AK1312" s="27">
        <v>0</v>
      </c>
      <c r="AL1312" s="27">
        <v>0</v>
      </c>
      <c r="AM1312" s="27">
        <f t="shared" si="20"/>
        <v>1269</v>
      </c>
      <c r="AN1312" s="27">
        <v>0</v>
      </c>
      <c r="AO1312" s="27">
        <v>0</v>
      </c>
      <c r="AP1312" s="27">
        <v>10442</v>
      </c>
      <c r="AQ1312" s="27">
        <v>10442</v>
      </c>
      <c r="AR1312" s="27">
        <v>0</v>
      </c>
      <c r="AS1312" s="190">
        <v>243165</v>
      </c>
      <c r="AT1312" s="190">
        <v>64288</v>
      </c>
      <c r="AU1312" s="190">
        <v>64288</v>
      </c>
    </row>
    <row r="1313" spans="1:47" x14ac:dyDescent="0.2">
      <c r="A1313" s="96" t="s">
        <v>3116</v>
      </c>
      <c r="B1313" t="s">
        <v>3087</v>
      </c>
      <c r="C1313" t="s">
        <v>954</v>
      </c>
      <c r="D1313" s="78">
        <v>31389</v>
      </c>
      <c r="E1313" s="78">
        <v>0</v>
      </c>
      <c r="F1313" s="82">
        <v>0</v>
      </c>
      <c r="G1313" s="78">
        <v>45014</v>
      </c>
      <c r="H1313" s="78">
        <v>45014</v>
      </c>
      <c r="I1313" s="78">
        <v>0</v>
      </c>
      <c r="J1313" s="78">
        <v>0</v>
      </c>
      <c r="K1313" s="78">
        <v>0</v>
      </c>
      <c r="L1313" s="78">
        <v>37980</v>
      </c>
      <c r="M1313" s="78">
        <v>24490</v>
      </c>
      <c r="N1313" s="78">
        <v>36200</v>
      </c>
      <c r="O1313" s="78">
        <v>1780</v>
      </c>
      <c r="P1313" s="78">
        <v>5640</v>
      </c>
      <c r="Q1313" s="78">
        <v>3860</v>
      </c>
      <c r="R1313" s="78">
        <v>0</v>
      </c>
      <c r="S1313" s="187">
        <v>16230</v>
      </c>
      <c r="T1313" s="187">
        <v>16230</v>
      </c>
      <c r="U1313" s="78">
        <v>3801</v>
      </c>
      <c r="V1313" s="78">
        <v>1998</v>
      </c>
      <c r="W1313" s="78">
        <v>2208</v>
      </c>
      <c r="X1313" s="78">
        <v>1593</v>
      </c>
      <c r="Y1313" s="78">
        <v>1931</v>
      </c>
      <c r="Z1313" s="78">
        <v>338</v>
      </c>
      <c r="AA1313" s="78">
        <v>0</v>
      </c>
      <c r="AB1313" s="78">
        <v>951</v>
      </c>
      <c r="AC1313" s="78">
        <v>951</v>
      </c>
      <c r="AD1313" s="78">
        <v>0</v>
      </c>
      <c r="AE1313" s="78">
        <v>28350</v>
      </c>
      <c r="AF1313" s="78">
        <v>1029</v>
      </c>
      <c r="AG1313" s="104">
        <v>0</v>
      </c>
      <c r="AH1313" s="104">
        <v>0</v>
      </c>
      <c r="AI1313" s="104">
        <v>0</v>
      </c>
      <c r="AJ1313" s="104">
        <v>1029</v>
      </c>
      <c r="AK1313" s="104">
        <v>0</v>
      </c>
      <c r="AL1313" s="104">
        <v>0</v>
      </c>
      <c r="AM1313" s="104">
        <f t="shared" si="20"/>
        <v>1029</v>
      </c>
      <c r="AN1313" s="104">
        <v>0</v>
      </c>
      <c r="AO1313" s="104">
        <v>0</v>
      </c>
      <c r="AP1313" s="104">
        <v>7462</v>
      </c>
      <c r="AQ1313" s="104">
        <v>0</v>
      </c>
      <c r="AR1313" s="189">
        <v>7462</v>
      </c>
      <c r="AS1313" s="189">
        <v>170369</v>
      </c>
      <c r="AT1313" s="189">
        <v>41741</v>
      </c>
      <c r="AU1313" s="189">
        <v>41741</v>
      </c>
    </row>
    <row r="1314" spans="1:47" x14ac:dyDescent="0.2">
      <c r="A1314" s="96" t="s">
        <v>3117</v>
      </c>
      <c r="B1314" t="s">
        <v>3087</v>
      </c>
      <c r="C1314" t="s">
        <v>3118</v>
      </c>
      <c r="D1314" s="77">
        <v>31390</v>
      </c>
      <c r="E1314" s="77">
        <v>0</v>
      </c>
      <c r="F1314" s="77">
        <v>0</v>
      </c>
      <c r="G1314" s="77">
        <v>47037</v>
      </c>
      <c r="H1314" s="77">
        <v>47037</v>
      </c>
      <c r="I1314" s="77">
        <v>0</v>
      </c>
      <c r="J1314" s="77">
        <v>0</v>
      </c>
      <c r="K1314" s="77">
        <v>0</v>
      </c>
      <c r="L1314" s="77">
        <v>36770</v>
      </c>
      <c r="M1314" s="77">
        <v>23340</v>
      </c>
      <c r="N1314" s="77">
        <v>32000</v>
      </c>
      <c r="O1314" s="77">
        <v>4770</v>
      </c>
      <c r="P1314" s="77">
        <v>10120</v>
      </c>
      <c r="Q1314" s="77">
        <v>5350</v>
      </c>
      <c r="R1314" s="77">
        <v>0</v>
      </c>
      <c r="S1314" s="188">
        <v>25870</v>
      </c>
      <c r="T1314" s="188">
        <v>25870</v>
      </c>
      <c r="U1314" s="77">
        <v>3690</v>
      </c>
      <c r="V1314" s="77">
        <v>1908</v>
      </c>
      <c r="W1314" s="77">
        <v>2500</v>
      </c>
      <c r="X1314" s="77">
        <v>1190</v>
      </c>
      <c r="Y1314" s="77">
        <v>1653</v>
      </c>
      <c r="Z1314" s="77">
        <v>463</v>
      </c>
      <c r="AA1314" s="77">
        <v>0</v>
      </c>
      <c r="AB1314" s="77">
        <v>0</v>
      </c>
      <c r="AC1314" s="188">
        <v>1920</v>
      </c>
      <c r="AD1314" s="188">
        <v>0</v>
      </c>
      <c r="AE1314" s="77">
        <v>28840</v>
      </c>
      <c r="AF1314" s="77">
        <v>1029</v>
      </c>
      <c r="AG1314" s="27">
        <v>0</v>
      </c>
      <c r="AH1314" s="27">
        <v>0</v>
      </c>
      <c r="AI1314" s="27">
        <v>0</v>
      </c>
      <c r="AJ1314" s="27">
        <v>1029</v>
      </c>
      <c r="AK1314" s="27">
        <v>0</v>
      </c>
      <c r="AL1314" s="27">
        <v>0</v>
      </c>
      <c r="AM1314" s="27">
        <f t="shared" si="20"/>
        <v>1029</v>
      </c>
      <c r="AN1314" s="27">
        <v>0</v>
      </c>
      <c r="AO1314" s="27">
        <v>0</v>
      </c>
      <c r="AP1314" s="27">
        <v>7783</v>
      </c>
      <c r="AQ1314" s="27">
        <v>7783</v>
      </c>
      <c r="AR1314" s="27">
        <v>0</v>
      </c>
      <c r="AS1314" s="190">
        <v>179438</v>
      </c>
      <c r="AT1314" s="190">
        <v>44416</v>
      </c>
      <c r="AU1314" s="190">
        <v>44416</v>
      </c>
    </row>
    <row r="1315" spans="1:47" x14ac:dyDescent="0.2">
      <c r="A1315" s="96" t="s">
        <v>3119</v>
      </c>
      <c r="B1315" t="s">
        <v>3087</v>
      </c>
      <c r="C1315" t="s">
        <v>3120</v>
      </c>
      <c r="D1315" s="78">
        <v>31401</v>
      </c>
      <c r="E1315" s="78">
        <v>0</v>
      </c>
      <c r="F1315" s="82">
        <v>0</v>
      </c>
      <c r="G1315" s="78">
        <v>29767</v>
      </c>
      <c r="H1315" s="78">
        <v>0</v>
      </c>
      <c r="I1315" s="78">
        <v>29767</v>
      </c>
      <c r="J1315" s="78">
        <v>29767</v>
      </c>
      <c r="K1315" s="78">
        <v>0</v>
      </c>
      <c r="L1315" s="78">
        <v>20650</v>
      </c>
      <c r="M1315" s="78">
        <v>15680</v>
      </c>
      <c r="N1315" s="78">
        <v>20650</v>
      </c>
      <c r="O1315" s="78">
        <v>0</v>
      </c>
      <c r="P1315" s="78">
        <v>3000</v>
      </c>
      <c r="Q1315" s="78">
        <v>3000</v>
      </c>
      <c r="R1315" s="78">
        <v>0</v>
      </c>
      <c r="S1315" s="187">
        <v>10240</v>
      </c>
      <c r="T1315" s="187">
        <v>10240</v>
      </c>
      <c r="U1315" s="78">
        <v>1957</v>
      </c>
      <c r="V1315" s="78">
        <v>1300</v>
      </c>
      <c r="W1315" s="78">
        <v>288</v>
      </c>
      <c r="X1315" s="78">
        <v>1669</v>
      </c>
      <c r="Y1315" s="78">
        <v>0</v>
      </c>
      <c r="Z1315" s="78">
        <v>258</v>
      </c>
      <c r="AA1315" s="78">
        <v>0</v>
      </c>
      <c r="AB1315" s="78">
        <v>220</v>
      </c>
      <c r="AC1315" s="78">
        <v>749</v>
      </c>
      <c r="AD1315" s="78">
        <v>0</v>
      </c>
      <c r="AE1315" s="78">
        <v>18700</v>
      </c>
      <c r="AF1315" s="78">
        <v>789</v>
      </c>
      <c r="AG1315" s="104">
        <v>0</v>
      </c>
      <c r="AH1315" s="104">
        <v>0</v>
      </c>
      <c r="AI1315" s="104">
        <v>0</v>
      </c>
      <c r="AJ1315" s="104">
        <v>789</v>
      </c>
      <c r="AK1315" s="104">
        <v>0</v>
      </c>
      <c r="AL1315" s="104">
        <v>0</v>
      </c>
      <c r="AM1315" s="104">
        <f t="shared" si="20"/>
        <v>789</v>
      </c>
      <c r="AN1315" s="104">
        <v>0</v>
      </c>
      <c r="AO1315" s="104">
        <v>0</v>
      </c>
      <c r="AP1315" s="104">
        <v>4829</v>
      </c>
      <c r="AQ1315" s="104">
        <v>4829</v>
      </c>
      <c r="AR1315" s="104">
        <v>0</v>
      </c>
      <c r="AS1315" s="189">
        <v>110519</v>
      </c>
      <c r="AT1315" s="189">
        <v>18327</v>
      </c>
      <c r="AU1315" s="189">
        <v>18327</v>
      </c>
    </row>
    <row r="1316" spans="1:47" x14ac:dyDescent="0.2">
      <c r="A1316" s="96" t="s">
        <v>3121</v>
      </c>
      <c r="B1316" t="s">
        <v>3087</v>
      </c>
      <c r="C1316" t="s">
        <v>2712</v>
      </c>
      <c r="D1316" s="77">
        <v>31402</v>
      </c>
      <c r="E1316" s="77">
        <v>0</v>
      </c>
      <c r="F1316" s="77">
        <v>0</v>
      </c>
      <c r="G1316" s="77">
        <v>20826</v>
      </c>
      <c r="H1316" s="77">
        <v>20826</v>
      </c>
      <c r="I1316" s="77">
        <v>0</v>
      </c>
      <c r="J1316" s="77">
        <v>0</v>
      </c>
      <c r="K1316" s="77">
        <v>0</v>
      </c>
      <c r="L1316" s="77">
        <v>14710</v>
      </c>
      <c r="M1316" s="77">
        <v>11310</v>
      </c>
      <c r="N1316" s="77">
        <v>14710</v>
      </c>
      <c r="O1316" s="77">
        <v>0</v>
      </c>
      <c r="P1316" s="77">
        <v>2370</v>
      </c>
      <c r="Q1316" s="77">
        <v>2370</v>
      </c>
      <c r="R1316" s="77">
        <v>0</v>
      </c>
      <c r="S1316" s="188">
        <v>3820</v>
      </c>
      <c r="T1316" s="188">
        <v>3820</v>
      </c>
      <c r="U1316" s="77">
        <v>1376</v>
      </c>
      <c r="V1316" s="77">
        <v>926</v>
      </c>
      <c r="W1316" s="77">
        <v>932</v>
      </c>
      <c r="X1316" s="77">
        <v>444</v>
      </c>
      <c r="Y1316" s="77">
        <v>633</v>
      </c>
      <c r="Z1316" s="77">
        <v>189</v>
      </c>
      <c r="AA1316" s="77">
        <v>0</v>
      </c>
      <c r="AB1316" s="77">
        <v>288</v>
      </c>
      <c r="AC1316" s="77">
        <v>288</v>
      </c>
      <c r="AD1316" s="77">
        <v>0</v>
      </c>
      <c r="AE1316" s="77">
        <v>13680</v>
      </c>
      <c r="AF1316" s="77">
        <v>789</v>
      </c>
      <c r="AG1316" s="27">
        <v>0</v>
      </c>
      <c r="AH1316" s="27">
        <v>0</v>
      </c>
      <c r="AI1316" s="27">
        <v>0</v>
      </c>
      <c r="AJ1316" s="27">
        <v>789</v>
      </c>
      <c r="AK1316" s="27">
        <v>0</v>
      </c>
      <c r="AL1316" s="27">
        <v>0</v>
      </c>
      <c r="AM1316" s="27">
        <f t="shared" si="20"/>
        <v>789</v>
      </c>
      <c r="AN1316" s="27">
        <v>0</v>
      </c>
      <c r="AO1316" s="27">
        <v>0</v>
      </c>
      <c r="AP1316" s="27">
        <v>3464</v>
      </c>
      <c r="AQ1316" s="27">
        <v>0</v>
      </c>
      <c r="AR1316" s="190">
        <v>3464</v>
      </c>
      <c r="AS1316" s="190">
        <v>77700</v>
      </c>
      <c r="AT1316" s="190">
        <v>11835</v>
      </c>
      <c r="AU1316" s="190">
        <v>11835</v>
      </c>
    </row>
    <row r="1317" spans="1:47" x14ac:dyDescent="0.2">
      <c r="A1317" s="96" t="s">
        <v>3122</v>
      </c>
      <c r="B1317" t="s">
        <v>3087</v>
      </c>
      <c r="C1317" t="s">
        <v>3123</v>
      </c>
      <c r="D1317" s="78">
        <v>31403</v>
      </c>
      <c r="E1317" s="78">
        <v>0</v>
      </c>
      <c r="F1317" s="82">
        <v>0</v>
      </c>
      <c r="G1317" s="78">
        <v>16117</v>
      </c>
      <c r="H1317" s="78">
        <v>16117</v>
      </c>
      <c r="I1317" s="78">
        <v>0</v>
      </c>
      <c r="J1317" s="78">
        <v>0</v>
      </c>
      <c r="K1317" s="78">
        <v>0</v>
      </c>
      <c r="L1317" s="78">
        <v>10685</v>
      </c>
      <c r="M1317" s="78">
        <v>7520</v>
      </c>
      <c r="N1317" s="78">
        <v>10685</v>
      </c>
      <c r="O1317" s="78">
        <v>0</v>
      </c>
      <c r="P1317" s="78">
        <v>2050</v>
      </c>
      <c r="Q1317" s="78">
        <v>2050</v>
      </c>
      <c r="R1317" s="78">
        <v>0</v>
      </c>
      <c r="S1317" s="187">
        <v>6125</v>
      </c>
      <c r="T1317" s="187">
        <v>6125</v>
      </c>
      <c r="U1317" s="78">
        <v>1032</v>
      </c>
      <c r="V1317" s="78">
        <v>615</v>
      </c>
      <c r="W1317" s="78">
        <v>1032</v>
      </c>
      <c r="X1317" s="78">
        <v>0</v>
      </c>
      <c r="Y1317" s="78">
        <v>171</v>
      </c>
      <c r="Z1317" s="78">
        <v>171</v>
      </c>
      <c r="AA1317" s="78">
        <v>0</v>
      </c>
      <c r="AB1317" s="78">
        <v>390</v>
      </c>
      <c r="AC1317" s="78">
        <v>390</v>
      </c>
      <c r="AD1317" s="78">
        <v>0</v>
      </c>
      <c r="AE1317" s="78">
        <v>9570</v>
      </c>
      <c r="AF1317" s="78">
        <v>789</v>
      </c>
      <c r="AG1317" s="104">
        <v>0</v>
      </c>
      <c r="AH1317" s="104">
        <v>0</v>
      </c>
      <c r="AI1317" s="104">
        <v>0</v>
      </c>
      <c r="AJ1317" s="104">
        <v>789</v>
      </c>
      <c r="AK1317" s="104">
        <v>0</v>
      </c>
      <c r="AL1317" s="104">
        <v>0</v>
      </c>
      <c r="AM1317" s="104">
        <f t="shared" si="20"/>
        <v>789</v>
      </c>
      <c r="AN1317" s="104">
        <v>0</v>
      </c>
      <c r="AO1317" s="104">
        <v>0</v>
      </c>
      <c r="AP1317" s="104">
        <v>2684</v>
      </c>
      <c r="AQ1317" s="104">
        <v>2684</v>
      </c>
      <c r="AR1317" s="104">
        <v>0</v>
      </c>
      <c r="AS1317" s="189">
        <v>60031</v>
      </c>
      <c r="AT1317" s="189">
        <v>8201</v>
      </c>
      <c r="AU1317" s="189">
        <v>8201</v>
      </c>
    </row>
    <row r="1318" spans="1:47" x14ac:dyDescent="0.2">
      <c r="A1318" s="96" t="s">
        <v>3124</v>
      </c>
      <c r="B1318" t="s">
        <v>3125</v>
      </c>
      <c r="C1318">
        <v>0</v>
      </c>
      <c r="D1318" s="77">
        <v>32000</v>
      </c>
      <c r="E1318" s="77">
        <v>0</v>
      </c>
      <c r="F1318" s="77">
        <v>0</v>
      </c>
      <c r="G1318" s="77">
        <v>3802865</v>
      </c>
      <c r="H1318" s="77">
        <v>276250</v>
      </c>
      <c r="I1318" s="77">
        <v>3526615</v>
      </c>
      <c r="J1318" s="77">
        <v>3526615</v>
      </c>
      <c r="K1318" s="77">
        <v>0</v>
      </c>
      <c r="L1318" s="77">
        <v>0</v>
      </c>
      <c r="M1318" s="77">
        <v>0</v>
      </c>
      <c r="N1318" s="77">
        <v>0</v>
      </c>
      <c r="O1318" s="77">
        <v>0</v>
      </c>
      <c r="P1318" s="77">
        <v>0</v>
      </c>
      <c r="Q1318" s="77">
        <v>0</v>
      </c>
      <c r="R1318" s="77">
        <v>0</v>
      </c>
      <c r="S1318" s="77">
        <v>0</v>
      </c>
      <c r="T1318" s="77">
        <v>0</v>
      </c>
      <c r="U1318" s="77">
        <v>0</v>
      </c>
      <c r="V1318" s="77">
        <v>0</v>
      </c>
      <c r="W1318" s="77">
        <v>0</v>
      </c>
      <c r="X1318" s="77">
        <v>0</v>
      </c>
      <c r="Y1318" s="77">
        <v>0</v>
      </c>
      <c r="Z1318" s="77">
        <v>0</v>
      </c>
      <c r="AA1318" s="77">
        <v>0</v>
      </c>
      <c r="AB1318" s="77">
        <v>0</v>
      </c>
      <c r="AC1318" s="77">
        <v>0</v>
      </c>
      <c r="AD1318" s="77">
        <v>0</v>
      </c>
      <c r="AE1318" s="77">
        <v>0</v>
      </c>
      <c r="AF1318" s="77">
        <v>0</v>
      </c>
      <c r="AG1318" s="27">
        <v>0</v>
      </c>
      <c r="AH1318" s="27">
        <v>0</v>
      </c>
      <c r="AI1318" s="27">
        <v>0</v>
      </c>
      <c r="AJ1318" s="27">
        <v>0</v>
      </c>
      <c r="AK1318" s="27">
        <v>0</v>
      </c>
      <c r="AL1318" s="27">
        <v>0</v>
      </c>
      <c r="AM1318" s="27">
        <f t="shared" si="20"/>
        <v>0</v>
      </c>
      <c r="AN1318" s="27">
        <v>0</v>
      </c>
      <c r="AO1318" s="27">
        <v>0</v>
      </c>
      <c r="AP1318" s="27">
        <v>638733</v>
      </c>
      <c r="AQ1318" s="27">
        <v>579425</v>
      </c>
      <c r="AR1318" s="190">
        <v>59308</v>
      </c>
      <c r="AS1318" s="190">
        <v>12281208</v>
      </c>
      <c r="AT1318" s="190">
        <v>0</v>
      </c>
      <c r="AU1318" s="190">
        <v>0</v>
      </c>
    </row>
    <row r="1319" spans="1:47" x14ac:dyDescent="0.2">
      <c r="A1319" s="96" t="s">
        <v>3126</v>
      </c>
      <c r="B1319" t="s">
        <v>3125</v>
      </c>
      <c r="C1319" t="s">
        <v>3127</v>
      </c>
      <c r="D1319" s="78">
        <v>32201</v>
      </c>
      <c r="E1319" s="78">
        <v>0</v>
      </c>
      <c r="F1319" s="82">
        <v>0</v>
      </c>
      <c r="G1319" s="78">
        <v>521466</v>
      </c>
      <c r="H1319" s="78">
        <v>0</v>
      </c>
      <c r="I1319" s="78">
        <v>521466</v>
      </c>
      <c r="J1319" s="78">
        <v>521466</v>
      </c>
      <c r="K1319" s="78">
        <v>0</v>
      </c>
      <c r="L1319" s="78">
        <v>814335</v>
      </c>
      <c r="M1319" s="78">
        <v>532320</v>
      </c>
      <c r="N1319" s="78">
        <v>644000</v>
      </c>
      <c r="O1319" s="78">
        <v>170335</v>
      </c>
      <c r="P1319" s="78">
        <v>282175</v>
      </c>
      <c r="Q1319" s="78">
        <v>111840</v>
      </c>
      <c r="R1319" s="78">
        <v>0</v>
      </c>
      <c r="S1319" s="187">
        <v>314405</v>
      </c>
      <c r="T1319" s="187">
        <v>314405</v>
      </c>
      <c r="U1319" s="78">
        <v>81883</v>
      </c>
      <c r="V1319" s="78">
        <v>43933</v>
      </c>
      <c r="W1319" s="78">
        <v>25304</v>
      </c>
      <c r="X1319" s="78">
        <v>56579</v>
      </c>
      <c r="Y1319" s="78">
        <v>65916</v>
      </c>
      <c r="Z1319" s="78">
        <v>9337</v>
      </c>
      <c r="AA1319" s="78">
        <v>0</v>
      </c>
      <c r="AB1319" s="187">
        <v>19682</v>
      </c>
      <c r="AC1319" s="187">
        <v>19682</v>
      </c>
      <c r="AD1319" s="187">
        <v>0</v>
      </c>
      <c r="AE1319" s="78">
        <v>650140</v>
      </c>
      <c r="AF1319" s="78">
        <v>7029</v>
      </c>
      <c r="AG1319" s="104">
        <v>0</v>
      </c>
      <c r="AH1319" s="104">
        <v>0</v>
      </c>
      <c r="AI1319" s="104">
        <v>0</v>
      </c>
      <c r="AJ1319" s="104">
        <v>7029</v>
      </c>
      <c r="AK1319" s="104">
        <v>0</v>
      </c>
      <c r="AL1319" s="104">
        <v>0</v>
      </c>
      <c r="AM1319" s="104">
        <f t="shared" si="20"/>
        <v>7029</v>
      </c>
      <c r="AN1319" s="104">
        <v>0</v>
      </c>
      <c r="AO1319" s="104">
        <v>0</v>
      </c>
      <c r="AP1319" s="104">
        <v>88152</v>
      </c>
      <c r="AQ1319" s="104">
        <v>88152</v>
      </c>
      <c r="AR1319" s="104">
        <v>0</v>
      </c>
      <c r="AS1319" s="189">
        <v>2064922</v>
      </c>
      <c r="AT1319" s="104">
        <v>733133</v>
      </c>
      <c r="AU1319" s="104">
        <v>0</v>
      </c>
    </row>
    <row r="1320" spans="1:47" x14ac:dyDescent="0.2">
      <c r="A1320" s="96" t="s">
        <v>3128</v>
      </c>
      <c r="B1320" t="s">
        <v>3125</v>
      </c>
      <c r="C1320" t="s">
        <v>3129</v>
      </c>
      <c r="D1320" s="77">
        <v>32202</v>
      </c>
      <c r="E1320" s="77">
        <v>0</v>
      </c>
      <c r="F1320" s="77">
        <v>0</v>
      </c>
      <c r="G1320" s="77">
        <v>181555</v>
      </c>
      <c r="H1320" s="77">
        <v>0</v>
      </c>
      <c r="I1320" s="77">
        <v>181555</v>
      </c>
      <c r="J1320" s="77">
        <v>181555</v>
      </c>
      <c r="K1320" s="77">
        <v>0</v>
      </c>
      <c r="L1320" s="77">
        <v>240370</v>
      </c>
      <c r="M1320" s="77">
        <v>170960</v>
      </c>
      <c r="N1320" s="77">
        <v>240370</v>
      </c>
      <c r="O1320" s="77">
        <v>0</v>
      </c>
      <c r="P1320" s="77">
        <v>35170</v>
      </c>
      <c r="Q1320" s="77">
        <v>35170</v>
      </c>
      <c r="R1320" s="77">
        <v>0</v>
      </c>
      <c r="S1320" s="188">
        <v>73220</v>
      </c>
      <c r="T1320" s="188">
        <v>73220</v>
      </c>
      <c r="U1320" s="77">
        <v>23345</v>
      </c>
      <c r="V1320" s="77">
        <v>14108</v>
      </c>
      <c r="W1320" s="77">
        <v>10877</v>
      </c>
      <c r="X1320" s="77">
        <v>12468</v>
      </c>
      <c r="Y1320" s="77">
        <v>11899</v>
      </c>
      <c r="Z1320" s="77">
        <v>2938</v>
      </c>
      <c r="AA1320" s="77">
        <v>0</v>
      </c>
      <c r="AB1320" s="77">
        <v>0</v>
      </c>
      <c r="AC1320" s="188">
        <v>5195</v>
      </c>
      <c r="AD1320" s="188">
        <v>0</v>
      </c>
      <c r="AE1320" s="77">
        <v>208520</v>
      </c>
      <c r="AF1320" s="77">
        <v>2469</v>
      </c>
      <c r="AG1320" s="27">
        <v>0</v>
      </c>
      <c r="AH1320" s="27">
        <v>0</v>
      </c>
      <c r="AI1320" s="27">
        <v>0</v>
      </c>
      <c r="AJ1320" s="27">
        <v>2469</v>
      </c>
      <c r="AK1320" s="27">
        <v>2469</v>
      </c>
      <c r="AL1320" s="27">
        <v>2469</v>
      </c>
      <c r="AM1320" s="27">
        <f t="shared" si="20"/>
        <v>0</v>
      </c>
      <c r="AN1320" s="27">
        <v>0</v>
      </c>
      <c r="AO1320" s="27">
        <v>0</v>
      </c>
      <c r="AP1320" s="27">
        <v>30215</v>
      </c>
      <c r="AQ1320" s="27">
        <v>30215</v>
      </c>
      <c r="AR1320" s="27">
        <v>0</v>
      </c>
      <c r="AS1320" s="190">
        <v>680795</v>
      </c>
      <c r="AT1320" s="190">
        <v>199685</v>
      </c>
      <c r="AU1320" s="190">
        <v>3000</v>
      </c>
    </row>
    <row r="1321" spans="1:47" x14ac:dyDescent="0.2">
      <c r="A1321" s="96" t="s">
        <v>3130</v>
      </c>
      <c r="B1321" t="s">
        <v>3125</v>
      </c>
      <c r="C1321" t="s">
        <v>3131</v>
      </c>
      <c r="D1321" s="78">
        <v>32203</v>
      </c>
      <c r="E1321" s="78">
        <v>0</v>
      </c>
      <c r="F1321" s="82">
        <v>0</v>
      </c>
      <c r="G1321" s="78">
        <v>467515</v>
      </c>
      <c r="H1321" s="78">
        <v>79000</v>
      </c>
      <c r="I1321" s="78">
        <v>388515</v>
      </c>
      <c r="J1321" s="78">
        <v>388515</v>
      </c>
      <c r="K1321" s="78">
        <v>0</v>
      </c>
      <c r="L1321" s="78">
        <v>589635</v>
      </c>
      <c r="M1321" s="78">
        <v>345040</v>
      </c>
      <c r="N1321" s="78">
        <v>589635</v>
      </c>
      <c r="O1321" s="78">
        <v>0</v>
      </c>
      <c r="P1321" s="78">
        <v>74990</v>
      </c>
      <c r="Q1321" s="78">
        <v>74990</v>
      </c>
      <c r="R1321" s="78">
        <v>0</v>
      </c>
      <c r="S1321" s="187">
        <v>251605</v>
      </c>
      <c r="T1321" s="187">
        <v>251605</v>
      </c>
      <c r="U1321" s="78">
        <v>61334</v>
      </c>
      <c r="V1321" s="78">
        <v>28328</v>
      </c>
      <c r="W1321" s="78">
        <v>40400</v>
      </c>
      <c r="X1321" s="78">
        <v>20934</v>
      </c>
      <c r="Y1321" s="78">
        <v>0</v>
      </c>
      <c r="Z1321" s="78">
        <v>6238</v>
      </c>
      <c r="AA1321" s="78">
        <v>0</v>
      </c>
      <c r="AB1321" s="78">
        <v>0</v>
      </c>
      <c r="AC1321" s="187">
        <v>18035</v>
      </c>
      <c r="AD1321" s="187">
        <v>0</v>
      </c>
      <c r="AE1321" s="78">
        <v>421460</v>
      </c>
      <c r="AF1321" s="78">
        <v>5909</v>
      </c>
      <c r="AG1321" s="104">
        <v>0</v>
      </c>
      <c r="AH1321" s="104">
        <v>0</v>
      </c>
      <c r="AI1321" s="104">
        <v>0</v>
      </c>
      <c r="AJ1321" s="104">
        <v>5909</v>
      </c>
      <c r="AK1321" s="104">
        <v>0</v>
      </c>
      <c r="AL1321" s="104">
        <v>0</v>
      </c>
      <c r="AM1321" s="104">
        <f t="shared" si="20"/>
        <v>5909</v>
      </c>
      <c r="AN1321" s="104">
        <v>0</v>
      </c>
      <c r="AO1321" s="104">
        <v>0</v>
      </c>
      <c r="AP1321" s="104">
        <v>79023</v>
      </c>
      <c r="AQ1321" s="104">
        <v>0</v>
      </c>
      <c r="AR1321" s="189">
        <v>79023</v>
      </c>
      <c r="AS1321" s="189">
        <v>1861019</v>
      </c>
      <c r="AT1321" s="189">
        <v>650986</v>
      </c>
      <c r="AU1321" s="189">
        <v>0</v>
      </c>
    </row>
    <row r="1322" spans="1:47" x14ac:dyDescent="0.2">
      <c r="A1322" s="96" t="s">
        <v>3132</v>
      </c>
      <c r="B1322" t="s">
        <v>3125</v>
      </c>
      <c r="C1322" t="s">
        <v>3133</v>
      </c>
      <c r="D1322" s="77">
        <v>32204</v>
      </c>
      <c r="E1322" s="77">
        <v>0</v>
      </c>
      <c r="F1322" s="77">
        <v>0</v>
      </c>
      <c r="G1322" s="77">
        <v>159883</v>
      </c>
      <c r="H1322" s="77">
        <v>136400</v>
      </c>
      <c r="I1322" s="77">
        <v>23483</v>
      </c>
      <c r="J1322" s="77">
        <v>23483</v>
      </c>
      <c r="K1322" s="77">
        <v>0</v>
      </c>
      <c r="L1322" s="77">
        <v>201455</v>
      </c>
      <c r="M1322" s="77">
        <v>143030</v>
      </c>
      <c r="N1322" s="77">
        <v>0</v>
      </c>
      <c r="O1322" s="77">
        <v>201455</v>
      </c>
      <c r="P1322" s="77">
        <v>203995</v>
      </c>
      <c r="Q1322" s="77">
        <v>2540</v>
      </c>
      <c r="R1322" s="77">
        <v>0</v>
      </c>
      <c r="S1322" s="188">
        <v>64065</v>
      </c>
      <c r="T1322" s="188">
        <v>64065</v>
      </c>
      <c r="U1322" s="77">
        <v>19560</v>
      </c>
      <c r="V1322" s="77">
        <v>11763</v>
      </c>
      <c r="W1322" s="77">
        <v>7184</v>
      </c>
      <c r="X1322" s="77">
        <v>12376</v>
      </c>
      <c r="Y1322" s="77">
        <v>11549</v>
      </c>
      <c r="Z1322" s="77">
        <v>280</v>
      </c>
      <c r="AA1322" s="77">
        <v>0</v>
      </c>
      <c r="AB1322" s="77">
        <v>0</v>
      </c>
      <c r="AC1322" s="188">
        <v>4022</v>
      </c>
      <c r="AD1322" s="188">
        <v>0</v>
      </c>
      <c r="AE1322" s="77">
        <v>166900</v>
      </c>
      <c r="AF1322" s="77">
        <v>2709</v>
      </c>
      <c r="AG1322" s="27">
        <v>0</v>
      </c>
      <c r="AH1322" s="27">
        <v>0</v>
      </c>
      <c r="AI1322" s="27">
        <v>0</v>
      </c>
      <c r="AJ1322" s="27">
        <v>2709</v>
      </c>
      <c r="AK1322" s="27">
        <v>0</v>
      </c>
      <c r="AL1322" s="27">
        <v>0</v>
      </c>
      <c r="AM1322" s="27">
        <f t="shared" si="20"/>
        <v>2709</v>
      </c>
      <c r="AN1322" s="27">
        <v>0</v>
      </c>
      <c r="AO1322" s="27">
        <v>0</v>
      </c>
      <c r="AP1322" s="27">
        <v>26948</v>
      </c>
      <c r="AQ1322" s="27">
        <v>26948</v>
      </c>
      <c r="AR1322" s="27">
        <v>0</v>
      </c>
      <c r="AS1322" s="190">
        <v>610472</v>
      </c>
      <c r="AT1322" s="190">
        <v>184466</v>
      </c>
      <c r="AU1322" s="190">
        <v>184466</v>
      </c>
    </row>
    <row r="1323" spans="1:47" x14ac:dyDescent="0.2">
      <c r="A1323" s="96" t="s">
        <v>3134</v>
      </c>
      <c r="B1323" t="s">
        <v>3125</v>
      </c>
      <c r="C1323" t="s">
        <v>3135</v>
      </c>
      <c r="D1323" s="78">
        <v>32205</v>
      </c>
      <c r="E1323" s="78">
        <v>0</v>
      </c>
      <c r="F1323" s="82">
        <v>0</v>
      </c>
      <c r="G1323" s="78">
        <v>129218</v>
      </c>
      <c r="H1323" s="78">
        <v>48000</v>
      </c>
      <c r="I1323" s="78">
        <v>81218</v>
      </c>
      <c r="J1323" s="78">
        <v>81218</v>
      </c>
      <c r="K1323" s="78">
        <v>0</v>
      </c>
      <c r="L1323" s="78">
        <v>152430</v>
      </c>
      <c r="M1323" s="78">
        <v>110320</v>
      </c>
      <c r="N1323" s="78">
        <v>152430</v>
      </c>
      <c r="O1323" s="78">
        <v>0</v>
      </c>
      <c r="P1323" s="78">
        <v>24200</v>
      </c>
      <c r="Q1323" s="78">
        <v>24200</v>
      </c>
      <c r="R1323" s="78">
        <v>0</v>
      </c>
      <c r="S1323" s="187">
        <v>55530</v>
      </c>
      <c r="T1323" s="187">
        <v>55530</v>
      </c>
      <c r="U1323" s="78">
        <v>14667</v>
      </c>
      <c r="V1323" s="78">
        <v>9060</v>
      </c>
      <c r="W1323" s="78">
        <v>14375</v>
      </c>
      <c r="X1323" s="78">
        <v>292</v>
      </c>
      <c r="Y1323" s="78">
        <v>2345</v>
      </c>
      <c r="Z1323" s="78">
        <v>2053</v>
      </c>
      <c r="AA1323" s="78">
        <v>0</v>
      </c>
      <c r="AB1323" s="187">
        <v>4146</v>
      </c>
      <c r="AC1323" s="187">
        <v>4146</v>
      </c>
      <c r="AD1323" s="187">
        <v>0</v>
      </c>
      <c r="AE1323" s="78">
        <v>137090</v>
      </c>
      <c r="AF1323" s="78">
        <v>2229</v>
      </c>
      <c r="AG1323" s="104">
        <v>0</v>
      </c>
      <c r="AH1323" s="104">
        <v>0</v>
      </c>
      <c r="AI1323" s="104">
        <v>0</v>
      </c>
      <c r="AJ1323" s="104">
        <v>2229</v>
      </c>
      <c r="AK1323" s="104">
        <v>0</v>
      </c>
      <c r="AL1323" s="104">
        <v>0</v>
      </c>
      <c r="AM1323" s="104">
        <f t="shared" si="20"/>
        <v>2229</v>
      </c>
      <c r="AN1323" s="104">
        <v>0</v>
      </c>
      <c r="AO1323" s="104">
        <v>0</v>
      </c>
      <c r="AP1323" s="104">
        <v>21743</v>
      </c>
      <c r="AQ1323" s="104">
        <v>0</v>
      </c>
      <c r="AR1323" s="189">
        <v>21743</v>
      </c>
      <c r="AS1323" s="189">
        <v>495129</v>
      </c>
      <c r="AT1323" s="189">
        <v>135733</v>
      </c>
      <c r="AU1323" s="189">
        <v>94775</v>
      </c>
    </row>
    <row r="1324" spans="1:47" x14ac:dyDescent="0.2">
      <c r="A1324" s="96" t="s">
        <v>3136</v>
      </c>
      <c r="B1324" t="s">
        <v>3125</v>
      </c>
      <c r="C1324" t="s">
        <v>3137</v>
      </c>
      <c r="D1324" s="77">
        <v>32206</v>
      </c>
      <c r="E1324" s="77">
        <v>0</v>
      </c>
      <c r="F1324" s="77">
        <v>0</v>
      </c>
      <c r="G1324" s="77">
        <v>126635</v>
      </c>
      <c r="H1324" s="77">
        <v>93860</v>
      </c>
      <c r="I1324" s="77">
        <v>32775</v>
      </c>
      <c r="J1324" s="77">
        <v>32775</v>
      </c>
      <c r="K1324" s="77">
        <v>0</v>
      </c>
      <c r="L1324" s="77">
        <v>131545</v>
      </c>
      <c r="M1324" s="77">
        <v>82010</v>
      </c>
      <c r="N1324" s="77">
        <v>112000</v>
      </c>
      <c r="O1324" s="77">
        <v>19545</v>
      </c>
      <c r="P1324" s="77">
        <v>33775</v>
      </c>
      <c r="Q1324" s="77">
        <v>14230</v>
      </c>
      <c r="R1324" s="77">
        <v>0</v>
      </c>
      <c r="S1324" s="188">
        <v>73155</v>
      </c>
      <c r="T1324" s="188">
        <v>73155</v>
      </c>
      <c r="U1324" s="77">
        <v>13384</v>
      </c>
      <c r="V1324" s="77">
        <v>6748</v>
      </c>
      <c r="W1324" s="77">
        <v>3950</v>
      </c>
      <c r="X1324" s="77">
        <v>9434</v>
      </c>
      <c r="Y1324" s="77">
        <v>4650</v>
      </c>
      <c r="Z1324" s="77">
        <v>1207</v>
      </c>
      <c r="AA1324" s="77">
        <v>0</v>
      </c>
      <c r="AB1324" s="77">
        <v>0</v>
      </c>
      <c r="AC1324" s="188">
        <v>5346</v>
      </c>
      <c r="AD1324" s="188">
        <v>0</v>
      </c>
      <c r="AE1324" s="77">
        <v>96630</v>
      </c>
      <c r="AF1324" s="77">
        <v>1989</v>
      </c>
      <c r="AG1324" s="27">
        <v>0</v>
      </c>
      <c r="AH1324" s="27">
        <v>0</v>
      </c>
      <c r="AI1324" s="27">
        <v>0</v>
      </c>
      <c r="AJ1324" s="27">
        <v>1989</v>
      </c>
      <c r="AK1324" s="27">
        <v>0</v>
      </c>
      <c r="AL1324" s="27">
        <v>0</v>
      </c>
      <c r="AM1324" s="27">
        <f t="shared" si="20"/>
        <v>1989</v>
      </c>
      <c r="AN1324" s="27">
        <v>0</v>
      </c>
      <c r="AO1324" s="27">
        <v>0</v>
      </c>
      <c r="AP1324" s="27">
        <v>21390</v>
      </c>
      <c r="AQ1324" s="27">
        <v>0</v>
      </c>
      <c r="AR1324" s="190">
        <v>21390</v>
      </c>
      <c r="AS1324" s="190">
        <v>495611</v>
      </c>
      <c r="AT1324" s="190">
        <v>140473</v>
      </c>
      <c r="AU1324" s="190">
        <v>140473</v>
      </c>
    </row>
    <row r="1325" spans="1:47" x14ac:dyDescent="0.2">
      <c r="A1325" s="96" t="s">
        <v>3138</v>
      </c>
      <c r="B1325" t="s">
        <v>3125</v>
      </c>
      <c r="C1325" t="s">
        <v>3139</v>
      </c>
      <c r="D1325" s="78">
        <v>32207</v>
      </c>
      <c r="E1325" s="78">
        <v>0</v>
      </c>
      <c r="F1325" s="82">
        <v>0</v>
      </c>
      <c r="G1325" s="78">
        <v>84554</v>
      </c>
      <c r="H1325" s="78">
        <v>0</v>
      </c>
      <c r="I1325" s="78">
        <v>84554</v>
      </c>
      <c r="J1325" s="78">
        <v>84554</v>
      </c>
      <c r="K1325" s="78">
        <v>0</v>
      </c>
      <c r="L1325" s="78">
        <v>114530</v>
      </c>
      <c r="M1325" s="78">
        <v>85090</v>
      </c>
      <c r="N1325" s="78">
        <v>93200</v>
      </c>
      <c r="O1325" s="78">
        <v>21330</v>
      </c>
      <c r="P1325" s="78">
        <v>33210</v>
      </c>
      <c r="Q1325" s="78">
        <v>11880</v>
      </c>
      <c r="R1325" s="78">
        <v>0</v>
      </c>
      <c r="S1325" s="187">
        <v>41630</v>
      </c>
      <c r="T1325" s="187">
        <v>41630</v>
      </c>
      <c r="U1325" s="78">
        <v>10964</v>
      </c>
      <c r="V1325" s="78">
        <v>7043</v>
      </c>
      <c r="W1325" s="78">
        <v>5000</v>
      </c>
      <c r="X1325" s="78">
        <v>5964</v>
      </c>
      <c r="Y1325" s="78">
        <v>6974</v>
      </c>
      <c r="Z1325" s="78">
        <v>1010</v>
      </c>
      <c r="AA1325" s="78">
        <v>0</v>
      </c>
      <c r="AB1325" s="187">
        <v>3090</v>
      </c>
      <c r="AC1325" s="187">
        <v>3090</v>
      </c>
      <c r="AD1325" s="187">
        <v>0</v>
      </c>
      <c r="AE1325" s="78">
        <v>98770</v>
      </c>
      <c r="AF1325" s="78">
        <v>1290</v>
      </c>
      <c r="AG1325" s="104">
        <v>0</v>
      </c>
      <c r="AH1325" s="104">
        <v>0</v>
      </c>
      <c r="AI1325" s="104">
        <v>0</v>
      </c>
      <c r="AJ1325" s="104">
        <v>1290</v>
      </c>
      <c r="AK1325" s="104">
        <v>1197</v>
      </c>
      <c r="AL1325" s="104">
        <v>1290</v>
      </c>
      <c r="AM1325" s="104">
        <f t="shared" si="20"/>
        <v>0</v>
      </c>
      <c r="AN1325" s="104">
        <v>0</v>
      </c>
      <c r="AO1325" s="104">
        <v>0</v>
      </c>
      <c r="AP1325" s="104">
        <v>14243</v>
      </c>
      <c r="AQ1325" s="104">
        <v>14243</v>
      </c>
      <c r="AR1325" s="104">
        <v>0</v>
      </c>
      <c r="AS1325" s="189">
        <v>327829</v>
      </c>
      <c r="AT1325" s="189">
        <v>89884</v>
      </c>
      <c r="AU1325" s="189">
        <v>89884</v>
      </c>
    </row>
    <row r="1326" spans="1:47" x14ac:dyDescent="0.2">
      <c r="A1326" s="96" t="s">
        <v>3140</v>
      </c>
      <c r="B1326" t="s">
        <v>3125</v>
      </c>
      <c r="C1326" t="s">
        <v>3141</v>
      </c>
      <c r="D1326" s="77">
        <v>32209</v>
      </c>
      <c r="E1326" s="77">
        <v>0</v>
      </c>
      <c r="F1326" s="77">
        <v>0</v>
      </c>
      <c r="G1326" s="77">
        <v>140388</v>
      </c>
      <c r="H1326" s="77">
        <v>0</v>
      </c>
      <c r="I1326" s="77">
        <v>140388</v>
      </c>
      <c r="J1326" s="77">
        <v>140388</v>
      </c>
      <c r="K1326" s="77">
        <v>0</v>
      </c>
      <c r="L1326" s="77">
        <v>124085</v>
      </c>
      <c r="M1326" s="77">
        <v>76490</v>
      </c>
      <c r="N1326" s="77">
        <v>3200</v>
      </c>
      <c r="O1326" s="77">
        <v>120885</v>
      </c>
      <c r="P1326" s="77">
        <v>124035</v>
      </c>
      <c r="Q1326" s="77">
        <v>3150</v>
      </c>
      <c r="R1326" s="77">
        <v>0</v>
      </c>
      <c r="S1326" s="188">
        <v>54265</v>
      </c>
      <c r="T1326" s="188">
        <v>54265</v>
      </c>
      <c r="U1326" s="77">
        <v>12679</v>
      </c>
      <c r="V1326" s="77">
        <v>6316</v>
      </c>
      <c r="W1326" s="77">
        <v>644</v>
      </c>
      <c r="X1326" s="77">
        <v>12035</v>
      </c>
      <c r="Y1326" s="77">
        <v>12317</v>
      </c>
      <c r="Z1326" s="77">
        <v>282</v>
      </c>
      <c r="AA1326" s="77">
        <v>0</v>
      </c>
      <c r="AB1326" s="188">
        <v>3750</v>
      </c>
      <c r="AC1326" s="188">
        <v>3750</v>
      </c>
      <c r="AD1326" s="188">
        <v>0</v>
      </c>
      <c r="AE1326" s="77">
        <v>90240</v>
      </c>
      <c r="AF1326" s="77">
        <v>1989</v>
      </c>
      <c r="AG1326" s="27">
        <v>0</v>
      </c>
      <c r="AH1326" s="27">
        <v>0</v>
      </c>
      <c r="AI1326" s="27">
        <v>0</v>
      </c>
      <c r="AJ1326" s="27">
        <v>1989</v>
      </c>
      <c r="AK1326" s="27">
        <v>0</v>
      </c>
      <c r="AL1326" s="27">
        <v>0</v>
      </c>
      <c r="AM1326" s="27">
        <f t="shared" si="20"/>
        <v>1989</v>
      </c>
      <c r="AN1326" s="27">
        <v>0</v>
      </c>
      <c r="AO1326" s="27">
        <v>0</v>
      </c>
      <c r="AP1326" s="27">
        <v>23663</v>
      </c>
      <c r="AQ1326" s="27">
        <v>0</v>
      </c>
      <c r="AR1326" s="190">
        <v>23663</v>
      </c>
      <c r="AS1326" s="190">
        <v>532597</v>
      </c>
      <c r="AT1326" s="190">
        <v>148209</v>
      </c>
      <c r="AU1326" s="190">
        <v>13200</v>
      </c>
    </row>
    <row r="1327" spans="1:47" x14ac:dyDescent="0.2">
      <c r="A1327" s="96" t="s">
        <v>3142</v>
      </c>
      <c r="B1327" t="s">
        <v>3125</v>
      </c>
      <c r="C1327" t="s">
        <v>3143</v>
      </c>
      <c r="D1327" s="78">
        <v>32343</v>
      </c>
      <c r="E1327" s="78">
        <v>0</v>
      </c>
      <c r="F1327" s="82">
        <v>0</v>
      </c>
      <c r="G1327" s="78">
        <v>59550</v>
      </c>
      <c r="H1327" s="78">
        <v>13151</v>
      </c>
      <c r="I1327" s="78">
        <v>46399</v>
      </c>
      <c r="J1327" s="78">
        <v>46399</v>
      </c>
      <c r="K1327" s="78">
        <v>0</v>
      </c>
      <c r="L1327" s="78">
        <v>44145</v>
      </c>
      <c r="M1327" s="78">
        <v>29710</v>
      </c>
      <c r="N1327" s="78">
        <v>44145</v>
      </c>
      <c r="O1327" s="78">
        <v>0</v>
      </c>
      <c r="P1327" s="78">
        <v>7980</v>
      </c>
      <c r="Q1327" s="78">
        <v>7980</v>
      </c>
      <c r="R1327" s="78">
        <v>0</v>
      </c>
      <c r="S1327" s="187">
        <v>18175</v>
      </c>
      <c r="T1327" s="187">
        <v>18175</v>
      </c>
      <c r="U1327" s="78">
        <v>4374</v>
      </c>
      <c r="V1327" s="78">
        <v>2466</v>
      </c>
      <c r="W1327" s="78">
        <v>2602</v>
      </c>
      <c r="X1327" s="78">
        <v>1772</v>
      </c>
      <c r="Y1327" s="78">
        <v>2434</v>
      </c>
      <c r="Z1327" s="78">
        <v>662</v>
      </c>
      <c r="AA1327" s="78">
        <v>0</v>
      </c>
      <c r="AB1327" s="78">
        <v>190</v>
      </c>
      <c r="AC1327" s="78">
        <v>327</v>
      </c>
      <c r="AD1327" s="78">
        <v>0</v>
      </c>
      <c r="AE1327" s="78">
        <v>37690</v>
      </c>
      <c r="AF1327" s="78">
        <v>1029</v>
      </c>
      <c r="AG1327" s="104">
        <v>0</v>
      </c>
      <c r="AH1327" s="104">
        <v>0</v>
      </c>
      <c r="AI1327" s="104">
        <v>0</v>
      </c>
      <c r="AJ1327" s="104">
        <v>1029</v>
      </c>
      <c r="AK1327" s="104">
        <v>0</v>
      </c>
      <c r="AL1327" s="104">
        <v>0</v>
      </c>
      <c r="AM1327" s="104">
        <f t="shared" si="20"/>
        <v>1029</v>
      </c>
      <c r="AN1327" s="104">
        <v>0</v>
      </c>
      <c r="AO1327" s="104">
        <v>0</v>
      </c>
      <c r="AP1327" s="104">
        <v>10026</v>
      </c>
      <c r="AQ1327" s="104">
        <v>10026</v>
      </c>
      <c r="AR1327" s="104">
        <v>0</v>
      </c>
      <c r="AS1327" s="189">
        <v>229113</v>
      </c>
      <c r="AT1327" s="189">
        <v>50279</v>
      </c>
      <c r="AU1327" s="189">
        <v>50279</v>
      </c>
    </row>
    <row r="1328" spans="1:47" x14ac:dyDescent="0.2">
      <c r="A1328" s="96" t="s">
        <v>3144</v>
      </c>
      <c r="B1328" t="s">
        <v>3125</v>
      </c>
      <c r="C1328" t="s">
        <v>3145</v>
      </c>
      <c r="D1328" s="77">
        <v>32386</v>
      </c>
      <c r="E1328" s="77">
        <v>0</v>
      </c>
      <c r="F1328" s="77">
        <v>0</v>
      </c>
      <c r="G1328" s="77">
        <v>32711</v>
      </c>
      <c r="H1328" s="77">
        <v>32711</v>
      </c>
      <c r="I1328" s="77">
        <v>0</v>
      </c>
      <c r="J1328" s="77">
        <v>0</v>
      </c>
      <c r="K1328" s="77">
        <v>0</v>
      </c>
      <c r="L1328" s="77">
        <v>20785</v>
      </c>
      <c r="M1328" s="77">
        <v>15410</v>
      </c>
      <c r="N1328" s="77">
        <v>20785</v>
      </c>
      <c r="O1328" s="77">
        <v>0</v>
      </c>
      <c r="P1328" s="77">
        <v>1710</v>
      </c>
      <c r="Q1328" s="77">
        <v>1710</v>
      </c>
      <c r="R1328" s="77">
        <v>0</v>
      </c>
      <c r="S1328" s="188">
        <v>12225</v>
      </c>
      <c r="T1328" s="188">
        <v>12225</v>
      </c>
      <c r="U1328" s="77">
        <v>1979</v>
      </c>
      <c r="V1328" s="77">
        <v>1271</v>
      </c>
      <c r="W1328" s="77">
        <v>1979</v>
      </c>
      <c r="X1328" s="77">
        <v>0</v>
      </c>
      <c r="Y1328" s="77">
        <v>142</v>
      </c>
      <c r="Z1328" s="77">
        <v>142</v>
      </c>
      <c r="AA1328" s="77">
        <v>0</v>
      </c>
      <c r="AB1328" s="77">
        <v>877</v>
      </c>
      <c r="AC1328" s="77">
        <v>877</v>
      </c>
      <c r="AD1328" s="77">
        <v>0</v>
      </c>
      <c r="AE1328" s="77">
        <v>17240</v>
      </c>
      <c r="AF1328" s="77">
        <v>789</v>
      </c>
      <c r="AG1328" s="27">
        <v>0</v>
      </c>
      <c r="AH1328" s="27">
        <v>0</v>
      </c>
      <c r="AI1328" s="27">
        <v>0</v>
      </c>
      <c r="AJ1328" s="27">
        <v>789</v>
      </c>
      <c r="AK1328" s="27">
        <v>0</v>
      </c>
      <c r="AL1328" s="27">
        <v>0</v>
      </c>
      <c r="AM1328" s="27">
        <f t="shared" si="20"/>
        <v>789</v>
      </c>
      <c r="AN1328" s="27">
        <v>0</v>
      </c>
      <c r="AO1328" s="27">
        <v>0</v>
      </c>
      <c r="AP1328" s="27">
        <v>5378</v>
      </c>
      <c r="AQ1328" s="27">
        <v>2001</v>
      </c>
      <c r="AR1328" s="190">
        <v>3377</v>
      </c>
      <c r="AS1328" s="190">
        <v>122402</v>
      </c>
      <c r="AT1328" s="190">
        <v>19830</v>
      </c>
      <c r="AU1328" s="190">
        <v>19830</v>
      </c>
    </row>
    <row r="1329" spans="1:47" x14ac:dyDescent="0.2">
      <c r="A1329" s="96" t="s">
        <v>3146</v>
      </c>
      <c r="B1329" t="s">
        <v>3125</v>
      </c>
      <c r="C1329" t="s">
        <v>3147</v>
      </c>
      <c r="D1329" s="78">
        <v>32441</v>
      </c>
      <c r="E1329" s="78">
        <v>0</v>
      </c>
      <c r="F1329" s="82">
        <v>0</v>
      </c>
      <c r="G1329" s="78">
        <v>24661</v>
      </c>
      <c r="H1329" s="78">
        <v>24661</v>
      </c>
      <c r="I1329" s="78">
        <v>0</v>
      </c>
      <c r="J1329" s="78">
        <v>0</v>
      </c>
      <c r="K1329" s="78">
        <v>0</v>
      </c>
      <c r="L1329" s="78">
        <v>16225</v>
      </c>
      <c r="M1329" s="78">
        <v>12420</v>
      </c>
      <c r="N1329" s="78">
        <v>16225</v>
      </c>
      <c r="O1329" s="78">
        <v>0</v>
      </c>
      <c r="P1329" s="78">
        <v>0</v>
      </c>
      <c r="Q1329" s="78">
        <v>2340</v>
      </c>
      <c r="R1329" s="78">
        <v>0</v>
      </c>
      <c r="S1329" s="187">
        <v>4095</v>
      </c>
      <c r="T1329" s="187">
        <v>1755</v>
      </c>
      <c r="U1329" s="78">
        <v>1536</v>
      </c>
      <c r="V1329" s="78">
        <v>1035</v>
      </c>
      <c r="W1329" s="78">
        <v>640</v>
      </c>
      <c r="X1329" s="78">
        <v>896</v>
      </c>
      <c r="Y1329" s="78">
        <v>0</v>
      </c>
      <c r="Z1329" s="78">
        <v>180</v>
      </c>
      <c r="AA1329" s="78">
        <v>0</v>
      </c>
      <c r="AB1329" s="78">
        <v>28</v>
      </c>
      <c r="AC1329" s="78">
        <v>38</v>
      </c>
      <c r="AD1329" s="78">
        <v>0</v>
      </c>
      <c r="AE1329" s="78">
        <v>15560</v>
      </c>
      <c r="AF1329" s="78">
        <v>789</v>
      </c>
      <c r="AG1329" s="104">
        <v>0</v>
      </c>
      <c r="AH1329" s="104">
        <v>0</v>
      </c>
      <c r="AI1329" s="104">
        <v>0</v>
      </c>
      <c r="AJ1329" s="104">
        <v>789</v>
      </c>
      <c r="AK1329" s="104">
        <v>0</v>
      </c>
      <c r="AL1329" s="104">
        <v>0</v>
      </c>
      <c r="AM1329" s="104">
        <f t="shared" si="20"/>
        <v>789</v>
      </c>
      <c r="AN1329" s="104">
        <v>0</v>
      </c>
      <c r="AO1329" s="104">
        <v>0</v>
      </c>
      <c r="AP1329" s="104">
        <v>4144</v>
      </c>
      <c r="AQ1329" s="104">
        <v>0</v>
      </c>
      <c r="AR1329" s="189">
        <v>4144</v>
      </c>
      <c r="AS1329" s="189">
        <v>92513</v>
      </c>
      <c r="AT1329" s="189">
        <v>13620</v>
      </c>
      <c r="AU1329" s="189">
        <v>13620</v>
      </c>
    </row>
    <row r="1330" spans="1:47" x14ac:dyDescent="0.2">
      <c r="A1330" s="96" t="s">
        <v>3148</v>
      </c>
      <c r="B1330" t="s">
        <v>3125</v>
      </c>
      <c r="C1330" t="s">
        <v>1146</v>
      </c>
      <c r="D1330" s="77">
        <v>32448</v>
      </c>
      <c r="E1330" s="77">
        <v>0</v>
      </c>
      <c r="F1330" s="77">
        <v>0</v>
      </c>
      <c r="G1330" s="77">
        <v>30839</v>
      </c>
      <c r="H1330" s="77">
        <v>30839</v>
      </c>
      <c r="I1330" s="77">
        <v>0</v>
      </c>
      <c r="J1330" s="77">
        <v>0</v>
      </c>
      <c r="K1330" s="77">
        <v>0</v>
      </c>
      <c r="L1330" s="77">
        <v>23550</v>
      </c>
      <c r="M1330" s="77">
        <v>18530</v>
      </c>
      <c r="N1330" s="77">
        <v>22200</v>
      </c>
      <c r="O1330" s="77">
        <v>1350</v>
      </c>
      <c r="P1330" s="77">
        <v>3510</v>
      </c>
      <c r="Q1330" s="77">
        <v>2160</v>
      </c>
      <c r="R1330" s="77">
        <v>0</v>
      </c>
      <c r="S1330" s="188">
        <v>3060</v>
      </c>
      <c r="T1330" s="188">
        <v>3060</v>
      </c>
      <c r="U1330" s="77">
        <v>2193</v>
      </c>
      <c r="V1330" s="77">
        <v>1536</v>
      </c>
      <c r="W1330" s="77">
        <v>800</v>
      </c>
      <c r="X1330" s="77">
        <v>1393</v>
      </c>
      <c r="Y1330" s="77">
        <v>0</v>
      </c>
      <c r="Z1330" s="77">
        <v>180</v>
      </c>
      <c r="AA1330" s="77">
        <v>0</v>
      </c>
      <c r="AB1330" s="77">
        <v>179</v>
      </c>
      <c r="AC1330" s="77">
        <v>0</v>
      </c>
      <c r="AD1330" s="77">
        <v>0</v>
      </c>
      <c r="AE1330" s="77">
        <v>20690</v>
      </c>
      <c r="AF1330" s="77">
        <v>789</v>
      </c>
      <c r="AG1330" s="27">
        <v>0</v>
      </c>
      <c r="AH1330" s="27">
        <v>0</v>
      </c>
      <c r="AI1330" s="27">
        <v>0</v>
      </c>
      <c r="AJ1330" s="27">
        <v>789</v>
      </c>
      <c r="AK1330" s="27">
        <v>0</v>
      </c>
      <c r="AL1330" s="27">
        <v>0</v>
      </c>
      <c r="AM1330" s="27">
        <f t="shared" si="20"/>
        <v>789</v>
      </c>
      <c r="AN1330" s="27">
        <v>0</v>
      </c>
      <c r="AO1330" s="27">
        <v>0</v>
      </c>
      <c r="AP1330" s="27">
        <v>5185</v>
      </c>
      <c r="AQ1330" s="27">
        <v>0</v>
      </c>
      <c r="AR1330" s="190">
        <v>5185</v>
      </c>
      <c r="AS1330" s="190">
        <v>116249</v>
      </c>
      <c r="AT1330" s="190">
        <v>19412</v>
      </c>
      <c r="AU1330" s="190">
        <v>4700</v>
      </c>
    </row>
    <row r="1331" spans="1:47" x14ac:dyDescent="0.2">
      <c r="A1331" s="96" t="s">
        <v>3149</v>
      </c>
      <c r="B1331" t="s">
        <v>3125</v>
      </c>
      <c r="C1331" t="s">
        <v>3150</v>
      </c>
      <c r="D1331" s="78">
        <v>32449</v>
      </c>
      <c r="E1331" s="78">
        <v>0</v>
      </c>
      <c r="F1331" s="82">
        <v>0</v>
      </c>
      <c r="G1331" s="78">
        <v>54844</v>
      </c>
      <c r="H1331" s="78">
        <v>0</v>
      </c>
      <c r="I1331" s="78">
        <v>54844</v>
      </c>
      <c r="J1331" s="78">
        <v>54844</v>
      </c>
      <c r="K1331" s="78">
        <v>0</v>
      </c>
      <c r="L1331" s="78">
        <v>52460</v>
      </c>
      <c r="M1331" s="78">
        <v>40180</v>
      </c>
      <c r="N1331" s="78">
        <v>51410</v>
      </c>
      <c r="O1331" s="78">
        <v>1050</v>
      </c>
      <c r="P1331" s="78">
        <v>8160</v>
      </c>
      <c r="Q1331" s="78">
        <v>7110</v>
      </c>
      <c r="R1331" s="78">
        <v>0</v>
      </c>
      <c r="S1331" s="187">
        <v>20450</v>
      </c>
      <c r="T1331" s="187">
        <v>20450</v>
      </c>
      <c r="U1331" s="78">
        <v>4943</v>
      </c>
      <c r="V1331" s="78">
        <v>3323</v>
      </c>
      <c r="W1331" s="78">
        <v>4172</v>
      </c>
      <c r="X1331" s="78">
        <v>771</v>
      </c>
      <c r="Y1331" s="78">
        <v>1328</v>
      </c>
      <c r="Z1331" s="78">
        <v>603</v>
      </c>
      <c r="AA1331" s="78">
        <v>0</v>
      </c>
      <c r="AB1331" s="78">
        <v>0</v>
      </c>
      <c r="AC1331" s="187">
        <v>1386</v>
      </c>
      <c r="AD1331" s="187">
        <v>0</v>
      </c>
      <c r="AE1331" s="78">
        <v>47290</v>
      </c>
      <c r="AF1331" s="78">
        <v>1029</v>
      </c>
      <c r="AG1331" s="104">
        <v>0</v>
      </c>
      <c r="AH1331" s="104">
        <v>0</v>
      </c>
      <c r="AI1331" s="104">
        <v>0</v>
      </c>
      <c r="AJ1331" s="104">
        <v>1029</v>
      </c>
      <c r="AK1331" s="104">
        <v>0</v>
      </c>
      <c r="AL1331" s="104">
        <v>0</v>
      </c>
      <c r="AM1331" s="104">
        <f t="shared" si="20"/>
        <v>1029</v>
      </c>
      <c r="AN1331" s="104">
        <v>0</v>
      </c>
      <c r="AO1331" s="104">
        <v>0</v>
      </c>
      <c r="AP1331" s="104">
        <v>9232</v>
      </c>
      <c r="AQ1331" s="104">
        <v>0</v>
      </c>
      <c r="AR1331" s="189">
        <v>9232</v>
      </c>
      <c r="AS1331" s="189">
        <v>209443</v>
      </c>
      <c r="AT1331" s="189">
        <v>44793</v>
      </c>
      <c r="AU1331" s="189">
        <v>880</v>
      </c>
    </row>
    <row r="1332" spans="1:47" x14ac:dyDescent="0.2">
      <c r="A1332" s="96" t="s">
        <v>3151</v>
      </c>
      <c r="B1332" t="s">
        <v>3125</v>
      </c>
      <c r="C1332" t="s">
        <v>3152</v>
      </c>
      <c r="D1332" s="77">
        <v>32501</v>
      </c>
      <c r="E1332" s="77">
        <v>0</v>
      </c>
      <c r="F1332" s="77">
        <v>0</v>
      </c>
      <c r="G1332" s="77">
        <v>41572</v>
      </c>
      <c r="H1332" s="77">
        <v>0</v>
      </c>
      <c r="I1332" s="77">
        <v>41572</v>
      </c>
      <c r="J1332" s="77">
        <v>41572</v>
      </c>
      <c r="K1332" s="77">
        <v>0</v>
      </c>
      <c r="L1332" s="77">
        <v>35435</v>
      </c>
      <c r="M1332" s="77">
        <v>27390</v>
      </c>
      <c r="N1332" s="77">
        <v>35435</v>
      </c>
      <c r="O1332" s="77">
        <v>0</v>
      </c>
      <c r="P1332" s="77">
        <v>4530</v>
      </c>
      <c r="Q1332" s="77">
        <v>4530</v>
      </c>
      <c r="R1332" s="77">
        <v>0</v>
      </c>
      <c r="S1332" s="188">
        <v>7705</v>
      </c>
      <c r="T1332" s="188">
        <v>7705</v>
      </c>
      <c r="U1332" s="77">
        <v>3330</v>
      </c>
      <c r="V1332" s="77">
        <v>2271</v>
      </c>
      <c r="W1332" s="77">
        <v>650</v>
      </c>
      <c r="X1332" s="77">
        <v>2680</v>
      </c>
      <c r="Y1332" s="77">
        <v>2680</v>
      </c>
      <c r="Z1332" s="77">
        <v>382</v>
      </c>
      <c r="AA1332" s="77">
        <v>0</v>
      </c>
      <c r="AB1332" s="77">
        <v>382</v>
      </c>
      <c r="AC1332" s="77">
        <v>447</v>
      </c>
      <c r="AD1332" s="77">
        <v>0</v>
      </c>
      <c r="AE1332" s="77">
        <v>31920</v>
      </c>
      <c r="AF1332" s="77">
        <v>1029</v>
      </c>
      <c r="AG1332" s="27">
        <v>0</v>
      </c>
      <c r="AH1332" s="27">
        <v>0</v>
      </c>
      <c r="AI1332" s="27">
        <v>0</v>
      </c>
      <c r="AJ1332" s="27">
        <v>1029</v>
      </c>
      <c r="AK1332" s="27">
        <v>0</v>
      </c>
      <c r="AL1332" s="27">
        <v>0</v>
      </c>
      <c r="AM1332" s="27">
        <f t="shared" si="20"/>
        <v>1029</v>
      </c>
      <c r="AN1332" s="27">
        <v>0</v>
      </c>
      <c r="AO1332" s="27">
        <v>0</v>
      </c>
      <c r="AP1332" s="27">
        <v>6993</v>
      </c>
      <c r="AQ1332" s="27">
        <v>6993</v>
      </c>
      <c r="AR1332" s="27">
        <v>0</v>
      </c>
      <c r="AS1332" s="190">
        <v>158471</v>
      </c>
      <c r="AT1332" s="190">
        <v>30130</v>
      </c>
      <c r="AU1332" s="190">
        <v>30130</v>
      </c>
    </row>
    <row r="1333" spans="1:47" x14ac:dyDescent="0.2">
      <c r="A1333" s="96" t="s">
        <v>3153</v>
      </c>
      <c r="B1333" t="s">
        <v>3125</v>
      </c>
      <c r="C1333" t="s">
        <v>3154</v>
      </c>
      <c r="D1333" s="78">
        <v>32505</v>
      </c>
      <c r="E1333" s="78">
        <v>0</v>
      </c>
      <c r="F1333" s="82">
        <v>0</v>
      </c>
      <c r="G1333" s="78">
        <v>36889</v>
      </c>
      <c r="H1333" s="78">
        <v>36889</v>
      </c>
      <c r="I1333" s="78">
        <v>0</v>
      </c>
      <c r="J1333" s="78">
        <v>0</v>
      </c>
      <c r="K1333" s="78">
        <v>0</v>
      </c>
      <c r="L1333" s="78">
        <v>31175</v>
      </c>
      <c r="M1333" s="78">
        <v>24030</v>
      </c>
      <c r="N1333" s="78">
        <v>31175</v>
      </c>
      <c r="O1333" s="78">
        <v>0</v>
      </c>
      <c r="P1333" s="78">
        <v>6030</v>
      </c>
      <c r="Q1333" s="78">
        <v>6030</v>
      </c>
      <c r="R1333" s="78">
        <v>0</v>
      </c>
      <c r="S1333" s="78">
        <v>0</v>
      </c>
      <c r="T1333" s="78">
        <v>0</v>
      </c>
      <c r="U1333" s="78">
        <v>2945</v>
      </c>
      <c r="V1333" s="78">
        <v>2003</v>
      </c>
      <c r="W1333" s="78">
        <v>700</v>
      </c>
      <c r="X1333" s="78">
        <v>2245</v>
      </c>
      <c r="Y1333" s="78">
        <v>700</v>
      </c>
      <c r="Z1333" s="78">
        <v>495</v>
      </c>
      <c r="AA1333" s="78">
        <v>0</v>
      </c>
      <c r="AB1333" s="78">
        <v>0</v>
      </c>
      <c r="AC1333" s="78">
        <v>0</v>
      </c>
      <c r="AD1333" s="78">
        <v>0</v>
      </c>
      <c r="AE1333" s="78">
        <v>30060</v>
      </c>
      <c r="AF1333" s="78">
        <v>1029</v>
      </c>
      <c r="AG1333" s="104">
        <v>0</v>
      </c>
      <c r="AH1333" s="104">
        <v>0</v>
      </c>
      <c r="AI1333" s="104">
        <v>0</v>
      </c>
      <c r="AJ1333" s="104">
        <v>1029</v>
      </c>
      <c r="AK1333" s="104">
        <v>0</v>
      </c>
      <c r="AL1333" s="104">
        <v>0</v>
      </c>
      <c r="AM1333" s="104">
        <f t="shared" si="20"/>
        <v>1029</v>
      </c>
      <c r="AN1333" s="104">
        <v>0</v>
      </c>
      <c r="AO1333" s="104">
        <v>0</v>
      </c>
      <c r="AP1333" s="104">
        <v>6204</v>
      </c>
      <c r="AQ1333" s="104">
        <v>2659</v>
      </c>
      <c r="AR1333" s="189">
        <v>3545</v>
      </c>
      <c r="AS1333" s="189">
        <v>140870</v>
      </c>
      <c r="AT1333" s="189">
        <v>26199</v>
      </c>
      <c r="AU1333" s="189">
        <v>26199</v>
      </c>
    </row>
    <row r="1334" spans="1:47" x14ac:dyDescent="0.2">
      <c r="A1334" s="96" t="s">
        <v>3155</v>
      </c>
      <c r="B1334" t="s">
        <v>3125</v>
      </c>
      <c r="C1334" t="s">
        <v>3156</v>
      </c>
      <c r="D1334" s="77">
        <v>32525</v>
      </c>
      <c r="E1334" s="77">
        <v>0</v>
      </c>
      <c r="F1334" s="77">
        <v>0</v>
      </c>
      <c r="G1334" s="77">
        <v>18463</v>
      </c>
      <c r="H1334" s="77">
        <v>18463</v>
      </c>
      <c r="I1334" s="77">
        <v>0</v>
      </c>
      <c r="J1334" s="77">
        <v>0</v>
      </c>
      <c r="K1334" s="77">
        <v>0</v>
      </c>
      <c r="L1334" s="77">
        <v>10000</v>
      </c>
      <c r="M1334" s="77">
        <v>7000</v>
      </c>
      <c r="N1334" s="77">
        <v>10000</v>
      </c>
      <c r="O1334" s="77">
        <v>0</v>
      </c>
      <c r="P1334" s="77">
        <v>1460</v>
      </c>
      <c r="Q1334" s="77">
        <v>1460</v>
      </c>
      <c r="R1334" s="77">
        <v>540</v>
      </c>
      <c r="S1334" s="188">
        <v>2340</v>
      </c>
      <c r="T1334" s="188">
        <v>1800</v>
      </c>
      <c r="U1334" s="77">
        <v>979</v>
      </c>
      <c r="V1334" s="77">
        <v>580</v>
      </c>
      <c r="W1334" s="77">
        <v>0</v>
      </c>
      <c r="X1334" s="77">
        <v>979</v>
      </c>
      <c r="Y1334" s="77">
        <v>1102</v>
      </c>
      <c r="Z1334" s="77">
        <v>123</v>
      </c>
      <c r="AA1334" s="77">
        <v>0</v>
      </c>
      <c r="AB1334" s="77">
        <v>24</v>
      </c>
      <c r="AC1334" s="77">
        <v>24</v>
      </c>
      <c r="AD1334" s="77">
        <v>0</v>
      </c>
      <c r="AE1334" s="77">
        <v>8460</v>
      </c>
      <c r="AF1334" s="77">
        <v>789</v>
      </c>
      <c r="AG1334" s="27">
        <v>0</v>
      </c>
      <c r="AH1334" s="27">
        <v>0</v>
      </c>
      <c r="AI1334" s="27">
        <v>0</v>
      </c>
      <c r="AJ1334" s="27">
        <v>789</v>
      </c>
      <c r="AK1334" s="27">
        <v>0</v>
      </c>
      <c r="AL1334" s="27">
        <v>0</v>
      </c>
      <c r="AM1334" s="27">
        <f t="shared" si="20"/>
        <v>789</v>
      </c>
      <c r="AN1334" s="27">
        <v>0</v>
      </c>
      <c r="AO1334" s="27">
        <v>0</v>
      </c>
      <c r="AP1334" s="27">
        <v>3102</v>
      </c>
      <c r="AQ1334" s="27">
        <v>0</v>
      </c>
      <c r="AR1334" s="190">
        <v>3102</v>
      </c>
      <c r="AS1334" s="190">
        <v>67979</v>
      </c>
      <c r="AT1334" s="190">
        <v>9369</v>
      </c>
      <c r="AU1334" s="190">
        <v>9369</v>
      </c>
    </row>
    <row r="1335" spans="1:47" x14ac:dyDescent="0.2">
      <c r="A1335" s="96" t="s">
        <v>3157</v>
      </c>
      <c r="B1335" t="s">
        <v>3125</v>
      </c>
      <c r="C1335" t="s">
        <v>3158</v>
      </c>
      <c r="D1335" s="78">
        <v>32526</v>
      </c>
      <c r="E1335" s="78">
        <v>0</v>
      </c>
      <c r="F1335" s="82">
        <v>0</v>
      </c>
      <c r="G1335" s="78">
        <v>22284</v>
      </c>
      <c r="H1335" s="78">
        <v>22284</v>
      </c>
      <c r="I1335" s="78">
        <v>0</v>
      </c>
      <c r="J1335" s="78">
        <v>0</v>
      </c>
      <c r="K1335" s="78">
        <v>0</v>
      </c>
      <c r="L1335" s="78">
        <v>13765</v>
      </c>
      <c r="M1335" s="78">
        <v>10080</v>
      </c>
      <c r="N1335" s="78">
        <v>13765</v>
      </c>
      <c r="O1335" s="78">
        <v>0</v>
      </c>
      <c r="P1335" s="78">
        <v>1900</v>
      </c>
      <c r="Q1335" s="78">
        <v>1900</v>
      </c>
      <c r="R1335" s="78">
        <v>0</v>
      </c>
      <c r="S1335" s="187">
        <v>3755</v>
      </c>
      <c r="T1335" s="187">
        <v>3755</v>
      </c>
      <c r="U1335" s="78">
        <v>1325</v>
      </c>
      <c r="V1335" s="78">
        <v>833</v>
      </c>
      <c r="W1335" s="78">
        <v>1325</v>
      </c>
      <c r="X1335" s="78">
        <v>0</v>
      </c>
      <c r="Y1335" s="78">
        <v>155</v>
      </c>
      <c r="Z1335" s="78">
        <v>155</v>
      </c>
      <c r="AA1335" s="78">
        <v>0</v>
      </c>
      <c r="AB1335" s="78">
        <v>354</v>
      </c>
      <c r="AC1335" s="78">
        <v>354</v>
      </c>
      <c r="AD1335" s="78">
        <v>0</v>
      </c>
      <c r="AE1335" s="78">
        <v>11980</v>
      </c>
      <c r="AF1335" s="78">
        <v>789</v>
      </c>
      <c r="AG1335" s="104">
        <v>0</v>
      </c>
      <c r="AH1335" s="104">
        <v>0</v>
      </c>
      <c r="AI1335" s="104">
        <v>0</v>
      </c>
      <c r="AJ1335" s="104">
        <v>789</v>
      </c>
      <c r="AK1335" s="104">
        <v>0</v>
      </c>
      <c r="AL1335" s="104">
        <v>0</v>
      </c>
      <c r="AM1335" s="104">
        <f t="shared" si="20"/>
        <v>789</v>
      </c>
      <c r="AN1335" s="104">
        <v>0</v>
      </c>
      <c r="AO1335" s="104">
        <v>0</v>
      </c>
      <c r="AP1335" s="104">
        <v>3745</v>
      </c>
      <c r="AQ1335" s="104">
        <v>0</v>
      </c>
      <c r="AR1335" s="189">
        <v>3745</v>
      </c>
      <c r="AS1335" s="189">
        <v>82299</v>
      </c>
      <c r="AT1335" s="189">
        <v>12029</v>
      </c>
      <c r="AU1335" s="189">
        <v>12029</v>
      </c>
    </row>
    <row r="1336" spans="1:47" x14ac:dyDescent="0.2">
      <c r="A1336" s="96" t="s">
        <v>3159</v>
      </c>
      <c r="B1336" t="s">
        <v>3125</v>
      </c>
      <c r="C1336" t="s">
        <v>3160</v>
      </c>
      <c r="D1336" s="77">
        <v>32527</v>
      </c>
      <c r="E1336" s="77">
        <v>0</v>
      </c>
      <c r="F1336" s="77">
        <v>0</v>
      </c>
      <c r="G1336" s="77">
        <v>7566</v>
      </c>
      <c r="H1336" s="77">
        <v>0</v>
      </c>
      <c r="I1336" s="77">
        <v>7566</v>
      </c>
      <c r="J1336" s="77">
        <v>7566</v>
      </c>
      <c r="K1336" s="77">
        <v>0</v>
      </c>
      <c r="L1336" s="77">
        <v>3220</v>
      </c>
      <c r="M1336" s="77">
        <v>2360</v>
      </c>
      <c r="N1336" s="77">
        <v>3220</v>
      </c>
      <c r="O1336" s="77">
        <v>0</v>
      </c>
      <c r="P1336" s="77">
        <v>320</v>
      </c>
      <c r="Q1336" s="77">
        <v>320</v>
      </c>
      <c r="R1336" s="77">
        <v>0</v>
      </c>
      <c r="S1336" s="77">
        <v>260</v>
      </c>
      <c r="T1336" s="77">
        <v>260</v>
      </c>
      <c r="U1336" s="77">
        <v>309</v>
      </c>
      <c r="V1336" s="77">
        <v>195</v>
      </c>
      <c r="W1336" s="77">
        <v>0</v>
      </c>
      <c r="X1336" s="77">
        <v>309</v>
      </c>
      <c r="Y1336" s="77">
        <v>337</v>
      </c>
      <c r="Z1336" s="77">
        <v>28</v>
      </c>
      <c r="AA1336" s="77">
        <v>0</v>
      </c>
      <c r="AB1336" s="77">
        <v>6</v>
      </c>
      <c r="AC1336" s="77">
        <v>6</v>
      </c>
      <c r="AD1336" s="77">
        <v>0</v>
      </c>
      <c r="AE1336" s="77">
        <v>2680</v>
      </c>
      <c r="AF1336" s="77">
        <v>789</v>
      </c>
      <c r="AG1336" s="27">
        <v>0</v>
      </c>
      <c r="AH1336" s="27">
        <v>0</v>
      </c>
      <c r="AI1336" s="27">
        <v>0</v>
      </c>
      <c r="AJ1336" s="27">
        <v>789</v>
      </c>
      <c r="AK1336" s="27">
        <v>0</v>
      </c>
      <c r="AL1336" s="27">
        <v>0</v>
      </c>
      <c r="AM1336" s="27">
        <f t="shared" si="20"/>
        <v>789</v>
      </c>
      <c r="AN1336" s="27">
        <v>0</v>
      </c>
      <c r="AO1336" s="27">
        <v>0</v>
      </c>
      <c r="AP1336" s="27">
        <v>1270</v>
      </c>
      <c r="AQ1336" s="27">
        <v>0</v>
      </c>
      <c r="AR1336" s="190">
        <v>1270</v>
      </c>
      <c r="AS1336" s="190">
        <v>27048</v>
      </c>
      <c r="AT1336" s="190">
        <v>2736</v>
      </c>
      <c r="AU1336" s="190">
        <v>2736</v>
      </c>
    </row>
    <row r="1337" spans="1:47" x14ac:dyDescent="0.2">
      <c r="A1337" s="96" t="s">
        <v>3161</v>
      </c>
      <c r="B1337" t="s">
        <v>3125</v>
      </c>
      <c r="C1337" t="s">
        <v>3162</v>
      </c>
      <c r="D1337" s="78">
        <v>32528</v>
      </c>
      <c r="E1337" s="78">
        <v>0</v>
      </c>
      <c r="F1337" s="82">
        <v>0</v>
      </c>
      <c r="G1337" s="78">
        <v>69247</v>
      </c>
      <c r="H1337" s="78">
        <v>0</v>
      </c>
      <c r="I1337" s="78">
        <v>69247</v>
      </c>
      <c r="J1337" s="78">
        <v>69247</v>
      </c>
      <c r="K1337" s="78">
        <v>0</v>
      </c>
      <c r="L1337" s="78">
        <v>64575</v>
      </c>
      <c r="M1337" s="78">
        <v>46630</v>
      </c>
      <c r="N1337" s="78">
        <v>63900</v>
      </c>
      <c r="O1337" s="78">
        <v>675</v>
      </c>
      <c r="P1337" s="78">
        <v>7685</v>
      </c>
      <c r="Q1337" s="78">
        <v>7010</v>
      </c>
      <c r="R1337" s="78">
        <v>0</v>
      </c>
      <c r="S1337" s="187">
        <v>10975</v>
      </c>
      <c r="T1337" s="187">
        <v>10975</v>
      </c>
      <c r="U1337" s="78">
        <v>6274</v>
      </c>
      <c r="V1337" s="78">
        <v>3871</v>
      </c>
      <c r="W1337" s="78">
        <v>5325</v>
      </c>
      <c r="X1337" s="78">
        <v>949</v>
      </c>
      <c r="Y1337" s="78">
        <v>1523</v>
      </c>
      <c r="Z1337" s="78">
        <v>574</v>
      </c>
      <c r="AA1337" s="78">
        <v>0</v>
      </c>
      <c r="AB1337" s="78">
        <v>480</v>
      </c>
      <c r="AC1337" s="78">
        <v>480</v>
      </c>
      <c r="AD1337" s="78">
        <v>0</v>
      </c>
      <c r="AE1337" s="78">
        <v>53640</v>
      </c>
      <c r="AF1337" s="78">
        <v>1269</v>
      </c>
      <c r="AG1337" s="104">
        <v>0</v>
      </c>
      <c r="AH1337" s="104">
        <v>0</v>
      </c>
      <c r="AI1337" s="104">
        <v>0</v>
      </c>
      <c r="AJ1337" s="104">
        <v>1269</v>
      </c>
      <c r="AK1337" s="104">
        <v>0</v>
      </c>
      <c r="AL1337" s="104">
        <v>0</v>
      </c>
      <c r="AM1337" s="104">
        <f t="shared" si="20"/>
        <v>1269</v>
      </c>
      <c r="AN1337" s="104">
        <v>0</v>
      </c>
      <c r="AO1337" s="104">
        <v>0</v>
      </c>
      <c r="AP1337" s="104">
        <v>11660</v>
      </c>
      <c r="AQ1337" s="104">
        <v>9816</v>
      </c>
      <c r="AR1337" s="189">
        <v>1844</v>
      </c>
      <c r="AS1337" s="189">
        <v>254931</v>
      </c>
      <c r="AT1337" s="189">
        <v>57472</v>
      </c>
      <c r="AU1337" s="189">
        <v>57472</v>
      </c>
    </row>
    <row r="1338" spans="1:47" x14ac:dyDescent="0.2">
      <c r="A1338" s="96" t="s">
        <v>3163</v>
      </c>
      <c r="B1338" t="s">
        <v>3164</v>
      </c>
      <c r="C1338">
        <v>0</v>
      </c>
      <c r="D1338" s="77">
        <v>33000</v>
      </c>
      <c r="E1338" s="77">
        <v>0</v>
      </c>
      <c r="F1338" s="77">
        <v>0</v>
      </c>
      <c r="G1338" s="77">
        <v>6024214</v>
      </c>
      <c r="H1338" s="77">
        <v>5567000</v>
      </c>
      <c r="I1338" s="77">
        <v>457214</v>
      </c>
      <c r="J1338" s="77">
        <v>0</v>
      </c>
      <c r="K1338" s="188">
        <v>457214</v>
      </c>
      <c r="L1338" s="77">
        <v>0</v>
      </c>
      <c r="M1338" s="77">
        <v>0</v>
      </c>
      <c r="N1338" s="77">
        <v>0</v>
      </c>
      <c r="O1338" s="77">
        <v>0</v>
      </c>
      <c r="P1338" s="77">
        <v>0</v>
      </c>
      <c r="Q1338" s="77">
        <v>0</v>
      </c>
      <c r="R1338" s="77">
        <v>0</v>
      </c>
      <c r="S1338" s="77">
        <v>0</v>
      </c>
      <c r="T1338" s="77">
        <v>0</v>
      </c>
      <c r="U1338" s="77">
        <v>0</v>
      </c>
      <c r="V1338" s="77">
        <v>0</v>
      </c>
      <c r="W1338" s="77">
        <v>0</v>
      </c>
      <c r="X1338" s="77">
        <v>0</v>
      </c>
      <c r="Y1338" s="77">
        <v>0</v>
      </c>
      <c r="Z1338" s="77">
        <v>0</v>
      </c>
      <c r="AA1338" s="77">
        <v>0</v>
      </c>
      <c r="AB1338" s="77">
        <v>0</v>
      </c>
      <c r="AC1338" s="77">
        <v>0</v>
      </c>
      <c r="AD1338" s="77">
        <v>0</v>
      </c>
      <c r="AE1338" s="77">
        <v>0</v>
      </c>
      <c r="AF1338" s="77">
        <v>0</v>
      </c>
      <c r="AG1338" s="27">
        <v>0</v>
      </c>
      <c r="AH1338" s="27">
        <v>0</v>
      </c>
      <c r="AI1338" s="27">
        <v>0</v>
      </c>
      <c r="AJ1338" s="27">
        <v>0</v>
      </c>
      <c r="AK1338" s="27">
        <v>0</v>
      </c>
      <c r="AL1338" s="27">
        <v>0</v>
      </c>
      <c r="AM1338" s="27">
        <f t="shared" si="20"/>
        <v>0</v>
      </c>
      <c r="AN1338" s="27">
        <v>0</v>
      </c>
      <c r="AO1338" s="27">
        <v>0</v>
      </c>
      <c r="AP1338" s="27">
        <v>1016478</v>
      </c>
      <c r="AQ1338" s="27">
        <v>497022</v>
      </c>
      <c r="AR1338" s="190">
        <v>519456</v>
      </c>
      <c r="AS1338" s="190">
        <v>16076517</v>
      </c>
      <c r="AT1338" s="190">
        <v>0</v>
      </c>
      <c r="AU1338" s="190">
        <v>0</v>
      </c>
    </row>
    <row r="1339" spans="1:47" x14ac:dyDescent="0.2">
      <c r="A1339" s="96" t="s">
        <v>3165</v>
      </c>
      <c r="B1339" t="s">
        <v>3164</v>
      </c>
      <c r="C1339" t="s">
        <v>3166</v>
      </c>
      <c r="D1339" s="78">
        <v>33100</v>
      </c>
      <c r="E1339" s="78">
        <v>0</v>
      </c>
      <c r="F1339" s="82">
        <v>0</v>
      </c>
      <c r="G1339" s="78">
        <v>1361658</v>
      </c>
      <c r="H1339" s="78">
        <v>1361658</v>
      </c>
      <c r="I1339" s="78">
        <v>0</v>
      </c>
      <c r="J1339" s="78">
        <v>0</v>
      </c>
      <c r="K1339" s="78">
        <v>0</v>
      </c>
      <c r="L1339" s="78">
        <v>3145640</v>
      </c>
      <c r="M1339" s="78">
        <v>2158160</v>
      </c>
      <c r="N1339" s="78">
        <v>3090000</v>
      </c>
      <c r="O1339" s="78">
        <v>55640</v>
      </c>
      <c r="P1339" s="78">
        <v>589110</v>
      </c>
      <c r="Q1339" s="78">
        <v>533470</v>
      </c>
      <c r="R1339" s="78">
        <v>0</v>
      </c>
      <c r="S1339" s="187">
        <v>1252610</v>
      </c>
      <c r="T1339" s="187">
        <v>1252610</v>
      </c>
      <c r="U1339" s="78">
        <v>310806</v>
      </c>
      <c r="V1339" s="78">
        <v>178203</v>
      </c>
      <c r="W1339" s="78">
        <v>240000</v>
      </c>
      <c r="X1339" s="78">
        <v>70806</v>
      </c>
      <c r="Y1339" s="78">
        <v>114891</v>
      </c>
      <c r="Z1339" s="78">
        <v>44085</v>
      </c>
      <c r="AA1339" s="78">
        <v>0</v>
      </c>
      <c r="AB1339" s="78">
        <v>0</v>
      </c>
      <c r="AC1339" s="187">
        <v>97008</v>
      </c>
      <c r="AD1339" s="187">
        <v>0</v>
      </c>
      <c r="AE1339" s="78">
        <v>2709830</v>
      </c>
      <c r="AF1339" s="78">
        <v>21429</v>
      </c>
      <c r="AG1339" s="104">
        <v>0</v>
      </c>
      <c r="AH1339" s="104">
        <v>0</v>
      </c>
      <c r="AI1339" s="104">
        <v>0</v>
      </c>
      <c r="AJ1339" s="104">
        <v>21429</v>
      </c>
      <c r="AK1339" s="104">
        <v>0</v>
      </c>
      <c r="AL1339" s="104">
        <v>0</v>
      </c>
      <c r="AM1339" s="104">
        <f t="shared" si="20"/>
        <v>21429</v>
      </c>
      <c r="AN1339" s="104">
        <v>0</v>
      </c>
      <c r="AO1339" s="104">
        <v>0</v>
      </c>
      <c r="AP1339" s="104">
        <v>230285</v>
      </c>
      <c r="AQ1339" s="104">
        <v>198000</v>
      </c>
      <c r="AR1339" s="189">
        <v>32285</v>
      </c>
      <c r="AS1339" s="189">
        <v>5986255</v>
      </c>
      <c r="AT1339" s="104">
        <v>2340876</v>
      </c>
      <c r="AU1339" s="104">
        <v>2340876</v>
      </c>
    </row>
    <row r="1340" spans="1:47" x14ac:dyDescent="0.2">
      <c r="A1340" s="96" t="s">
        <v>3167</v>
      </c>
      <c r="B1340" t="s">
        <v>3164</v>
      </c>
      <c r="C1340" t="s">
        <v>3168</v>
      </c>
      <c r="D1340" s="77">
        <v>33202</v>
      </c>
      <c r="E1340" s="77">
        <v>0</v>
      </c>
      <c r="F1340" s="77">
        <v>0</v>
      </c>
      <c r="G1340" s="77">
        <v>873495</v>
      </c>
      <c r="H1340" s="77">
        <v>873495</v>
      </c>
      <c r="I1340" s="77">
        <v>0</v>
      </c>
      <c r="J1340" s="77">
        <v>0</v>
      </c>
      <c r="K1340" s="77">
        <v>0</v>
      </c>
      <c r="L1340" s="77">
        <v>2026710</v>
      </c>
      <c r="M1340" s="77">
        <v>1370100</v>
      </c>
      <c r="N1340" s="77">
        <v>1840000</v>
      </c>
      <c r="O1340" s="77">
        <v>186710</v>
      </c>
      <c r="P1340" s="77">
        <v>478400</v>
      </c>
      <c r="Q1340" s="77">
        <v>291690</v>
      </c>
      <c r="R1340" s="77">
        <v>0</v>
      </c>
      <c r="S1340" s="188">
        <v>829820</v>
      </c>
      <c r="T1340" s="188">
        <v>829820</v>
      </c>
      <c r="U1340" s="77">
        <v>200902</v>
      </c>
      <c r="V1340" s="77">
        <v>112558</v>
      </c>
      <c r="W1340" s="77">
        <v>140000</v>
      </c>
      <c r="X1340" s="77">
        <v>60902</v>
      </c>
      <c r="Y1340" s="77">
        <v>85000</v>
      </c>
      <c r="Z1340" s="77">
        <v>24098</v>
      </c>
      <c r="AA1340" s="77">
        <v>0</v>
      </c>
      <c r="AB1340" s="188">
        <v>62642</v>
      </c>
      <c r="AC1340" s="188">
        <v>62642</v>
      </c>
      <c r="AD1340" s="188">
        <v>0</v>
      </c>
      <c r="AE1340" s="77">
        <v>1662590</v>
      </c>
      <c r="AF1340" s="77">
        <v>13749</v>
      </c>
      <c r="AG1340" s="27">
        <v>0</v>
      </c>
      <c r="AH1340" s="27">
        <v>0</v>
      </c>
      <c r="AI1340" s="27">
        <v>0</v>
      </c>
      <c r="AJ1340" s="27">
        <v>13749</v>
      </c>
      <c r="AK1340" s="27">
        <v>0</v>
      </c>
      <c r="AL1340" s="27">
        <v>0</v>
      </c>
      <c r="AM1340" s="27">
        <f t="shared" si="20"/>
        <v>13749</v>
      </c>
      <c r="AN1340" s="27">
        <v>0</v>
      </c>
      <c r="AO1340" s="27">
        <v>0</v>
      </c>
      <c r="AP1340" s="27">
        <v>148116</v>
      </c>
      <c r="AQ1340" s="27">
        <v>148116</v>
      </c>
      <c r="AR1340" s="27">
        <v>0</v>
      </c>
      <c r="AS1340" s="190">
        <v>3948307</v>
      </c>
      <c r="AT1340" s="190">
        <v>1617121</v>
      </c>
      <c r="AU1340" s="190">
        <v>1617121</v>
      </c>
    </row>
    <row r="1341" spans="1:47" x14ac:dyDescent="0.2">
      <c r="A1341" s="96" t="s">
        <v>3169</v>
      </c>
      <c r="B1341" t="s">
        <v>3164</v>
      </c>
      <c r="C1341" t="s">
        <v>3170</v>
      </c>
      <c r="D1341" s="78">
        <v>33203</v>
      </c>
      <c r="E1341" s="78">
        <v>0</v>
      </c>
      <c r="F1341" s="82">
        <v>0</v>
      </c>
      <c r="G1341" s="78">
        <v>282515</v>
      </c>
      <c r="H1341" s="78">
        <v>0</v>
      </c>
      <c r="I1341" s="78">
        <v>282515</v>
      </c>
      <c r="J1341" s="78">
        <v>282515</v>
      </c>
      <c r="K1341" s="78">
        <v>0</v>
      </c>
      <c r="L1341" s="78">
        <v>427365</v>
      </c>
      <c r="M1341" s="78">
        <v>295420</v>
      </c>
      <c r="N1341" s="78">
        <v>403000</v>
      </c>
      <c r="O1341" s="78">
        <v>24365</v>
      </c>
      <c r="P1341" s="78">
        <v>80725</v>
      </c>
      <c r="Q1341" s="78">
        <v>56360</v>
      </c>
      <c r="R1341" s="78">
        <v>0</v>
      </c>
      <c r="S1341" s="187">
        <v>223665</v>
      </c>
      <c r="T1341" s="187">
        <v>223665</v>
      </c>
      <c r="U1341" s="78">
        <v>41964</v>
      </c>
      <c r="V1341" s="78">
        <v>24318</v>
      </c>
      <c r="W1341" s="78">
        <v>13402</v>
      </c>
      <c r="X1341" s="78">
        <v>28562</v>
      </c>
      <c r="Y1341" s="78">
        <v>20373</v>
      </c>
      <c r="Z1341" s="78">
        <v>4790</v>
      </c>
      <c r="AA1341" s="78">
        <v>0</v>
      </c>
      <c r="AB1341" s="78">
        <v>0</v>
      </c>
      <c r="AC1341" s="187">
        <v>20409</v>
      </c>
      <c r="AD1341" s="187">
        <v>0</v>
      </c>
      <c r="AE1341" s="78">
        <v>354020</v>
      </c>
      <c r="AF1341" s="78">
        <v>4149</v>
      </c>
      <c r="AG1341" s="104">
        <v>0</v>
      </c>
      <c r="AH1341" s="104">
        <v>0</v>
      </c>
      <c r="AI1341" s="104">
        <v>0</v>
      </c>
      <c r="AJ1341" s="104">
        <v>4149</v>
      </c>
      <c r="AK1341" s="104">
        <v>0</v>
      </c>
      <c r="AL1341" s="104">
        <v>0</v>
      </c>
      <c r="AM1341" s="104">
        <f t="shared" si="20"/>
        <v>4149</v>
      </c>
      <c r="AN1341" s="104">
        <v>0</v>
      </c>
      <c r="AO1341" s="104">
        <v>0</v>
      </c>
      <c r="AP1341" s="104">
        <v>47684</v>
      </c>
      <c r="AQ1341" s="104">
        <v>0</v>
      </c>
      <c r="AR1341" s="189">
        <v>47684</v>
      </c>
      <c r="AS1341" s="189">
        <v>1170628</v>
      </c>
      <c r="AT1341" s="189">
        <v>382045</v>
      </c>
      <c r="AU1341" s="189">
        <v>0</v>
      </c>
    </row>
    <row r="1342" spans="1:47" x14ac:dyDescent="0.2">
      <c r="A1342" s="96" t="s">
        <v>3171</v>
      </c>
      <c r="B1342" t="s">
        <v>3164</v>
      </c>
      <c r="C1342" t="s">
        <v>3172</v>
      </c>
      <c r="D1342" s="77">
        <v>33204</v>
      </c>
      <c r="E1342" s="77">
        <v>0</v>
      </c>
      <c r="F1342" s="77">
        <v>0</v>
      </c>
      <c r="G1342" s="77">
        <v>150844</v>
      </c>
      <c r="H1342" s="77">
        <v>1140</v>
      </c>
      <c r="I1342" s="77">
        <v>149704</v>
      </c>
      <c r="J1342" s="77">
        <v>149704</v>
      </c>
      <c r="K1342" s="77">
        <v>0</v>
      </c>
      <c r="L1342" s="77">
        <v>262680</v>
      </c>
      <c r="M1342" s="77">
        <v>188590</v>
      </c>
      <c r="N1342" s="77">
        <v>237730</v>
      </c>
      <c r="O1342" s="77">
        <v>24950</v>
      </c>
      <c r="P1342" s="77">
        <v>69070</v>
      </c>
      <c r="Q1342" s="77">
        <v>44120</v>
      </c>
      <c r="R1342" s="77">
        <v>0</v>
      </c>
      <c r="S1342" s="188">
        <v>105740</v>
      </c>
      <c r="T1342" s="188">
        <v>105740</v>
      </c>
      <c r="U1342" s="77">
        <v>25471</v>
      </c>
      <c r="V1342" s="77">
        <v>15571</v>
      </c>
      <c r="W1342" s="77">
        <v>12957</v>
      </c>
      <c r="X1342" s="77">
        <v>12514</v>
      </c>
      <c r="Y1342" s="77">
        <v>16136</v>
      </c>
      <c r="Z1342" s="77">
        <v>3622</v>
      </c>
      <c r="AA1342" s="77">
        <v>0</v>
      </c>
      <c r="AB1342" s="77">
        <v>736</v>
      </c>
      <c r="AC1342" s="188">
        <v>8784</v>
      </c>
      <c r="AD1342" s="188">
        <v>0</v>
      </c>
      <c r="AE1342" s="77">
        <v>232710</v>
      </c>
      <c r="AF1342" s="77">
        <v>2709</v>
      </c>
      <c r="AG1342" s="27">
        <v>0</v>
      </c>
      <c r="AH1342" s="27">
        <v>0</v>
      </c>
      <c r="AI1342" s="27">
        <v>0</v>
      </c>
      <c r="AJ1342" s="27">
        <v>2709</v>
      </c>
      <c r="AK1342" s="27">
        <v>0</v>
      </c>
      <c r="AL1342" s="27">
        <v>0</v>
      </c>
      <c r="AM1342" s="27">
        <f t="shared" si="20"/>
        <v>2709</v>
      </c>
      <c r="AN1342" s="27">
        <v>0</v>
      </c>
      <c r="AO1342" s="27">
        <v>0</v>
      </c>
      <c r="AP1342" s="27">
        <v>25560</v>
      </c>
      <c r="AQ1342" s="27">
        <v>25560</v>
      </c>
      <c r="AR1342" s="27">
        <v>0</v>
      </c>
      <c r="AS1342" s="190">
        <v>637830</v>
      </c>
      <c r="AT1342" s="190">
        <v>219570</v>
      </c>
      <c r="AU1342" s="190">
        <v>219570</v>
      </c>
    </row>
    <row r="1343" spans="1:47" x14ac:dyDescent="0.2">
      <c r="A1343" s="96" t="s">
        <v>3173</v>
      </c>
      <c r="B1343" t="s">
        <v>3164</v>
      </c>
      <c r="C1343" t="s">
        <v>3174</v>
      </c>
      <c r="D1343" s="78">
        <v>33205</v>
      </c>
      <c r="E1343" s="78">
        <v>0</v>
      </c>
      <c r="F1343" s="82">
        <v>0</v>
      </c>
      <c r="G1343" s="78">
        <v>121847</v>
      </c>
      <c r="H1343" s="78">
        <v>0</v>
      </c>
      <c r="I1343" s="78">
        <v>121847</v>
      </c>
      <c r="J1343" s="78">
        <v>121847</v>
      </c>
      <c r="K1343" s="78">
        <v>0</v>
      </c>
      <c r="L1343" s="78">
        <v>211925</v>
      </c>
      <c r="M1343" s="78">
        <v>151790</v>
      </c>
      <c r="N1343" s="78">
        <v>193000</v>
      </c>
      <c r="O1343" s="78">
        <v>18925</v>
      </c>
      <c r="P1343" s="78">
        <v>49145</v>
      </c>
      <c r="Q1343" s="78">
        <v>30220</v>
      </c>
      <c r="R1343" s="78">
        <v>0</v>
      </c>
      <c r="S1343" s="187">
        <v>48555</v>
      </c>
      <c r="T1343" s="187">
        <v>48555</v>
      </c>
      <c r="U1343" s="78">
        <v>20294</v>
      </c>
      <c r="V1343" s="78">
        <v>12266</v>
      </c>
      <c r="W1343" s="78">
        <v>10889</v>
      </c>
      <c r="X1343" s="78">
        <v>9405</v>
      </c>
      <c r="Y1343" s="78">
        <v>11500</v>
      </c>
      <c r="Z1343" s="78">
        <v>2817</v>
      </c>
      <c r="AA1343" s="78">
        <v>0</v>
      </c>
      <c r="AB1343" s="187">
        <v>3557</v>
      </c>
      <c r="AC1343" s="187">
        <v>2835</v>
      </c>
      <c r="AD1343" s="187">
        <v>0</v>
      </c>
      <c r="AE1343" s="78">
        <v>182010</v>
      </c>
      <c r="AF1343" s="78">
        <v>2709</v>
      </c>
      <c r="AG1343" s="104">
        <v>0</v>
      </c>
      <c r="AH1343" s="104">
        <v>0</v>
      </c>
      <c r="AI1343" s="104">
        <v>0</v>
      </c>
      <c r="AJ1343" s="104">
        <v>2709</v>
      </c>
      <c r="AK1343" s="104">
        <v>0</v>
      </c>
      <c r="AL1343" s="104">
        <v>0</v>
      </c>
      <c r="AM1343" s="104">
        <f t="shared" si="20"/>
        <v>2709</v>
      </c>
      <c r="AN1343" s="104">
        <v>0</v>
      </c>
      <c r="AO1343" s="104">
        <v>0</v>
      </c>
      <c r="AP1343" s="104">
        <v>20555</v>
      </c>
      <c r="AQ1343" s="104">
        <v>20555</v>
      </c>
      <c r="AR1343" s="104">
        <v>0</v>
      </c>
      <c r="AS1343" s="189">
        <v>509507</v>
      </c>
      <c r="AT1343" s="189">
        <v>167410</v>
      </c>
      <c r="AU1343" s="189">
        <v>167410</v>
      </c>
    </row>
    <row r="1344" spans="1:47" x14ac:dyDescent="0.2">
      <c r="A1344" s="96" t="s">
        <v>3175</v>
      </c>
      <c r="B1344" t="s">
        <v>3164</v>
      </c>
      <c r="C1344" t="s">
        <v>3176</v>
      </c>
      <c r="D1344" s="77">
        <v>33207</v>
      </c>
      <c r="E1344" s="77">
        <v>0</v>
      </c>
      <c r="F1344" s="77">
        <v>0</v>
      </c>
      <c r="G1344" s="77">
        <v>119765</v>
      </c>
      <c r="H1344" s="77">
        <v>119765</v>
      </c>
      <c r="I1344" s="77">
        <v>0</v>
      </c>
      <c r="J1344" s="77">
        <v>0</v>
      </c>
      <c r="K1344" s="77">
        <v>0</v>
      </c>
      <c r="L1344" s="77">
        <v>157100</v>
      </c>
      <c r="M1344" s="77">
        <v>107180</v>
      </c>
      <c r="N1344" s="77">
        <v>156000</v>
      </c>
      <c r="O1344" s="77">
        <v>1100</v>
      </c>
      <c r="P1344" s="77">
        <v>24160</v>
      </c>
      <c r="Q1344" s="77">
        <v>23060</v>
      </c>
      <c r="R1344" s="77">
        <v>0</v>
      </c>
      <c r="S1344" s="188">
        <v>95950</v>
      </c>
      <c r="T1344" s="188">
        <v>95950</v>
      </c>
      <c r="U1344" s="77">
        <v>15506</v>
      </c>
      <c r="V1344" s="77">
        <v>8843</v>
      </c>
      <c r="W1344" s="77">
        <v>6600</v>
      </c>
      <c r="X1344" s="77">
        <v>8906</v>
      </c>
      <c r="Y1344" s="77">
        <v>10838</v>
      </c>
      <c r="Z1344" s="77">
        <v>1932</v>
      </c>
      <c r="AA1344" s="77">
        <v>0</v>
      </c>
      <c r="AB1344" s="188">
        <v>2562</v>
      </c>
      <c r="AC1344" s="188">
        <v>7827</v>
      </c>
      <c r="AD1344" s="188">
        <v>0</v>
      </c>
      <c r="AE1344" s="77">
        <v>130240</v>
      </c>
      <c r="AF1344" s="77">
        <v>2229</v>
      </c>
      <c r="AG1344" s="27">
        <v>0</v>
      </c>
      <c r="AH1344" s="27">
        <v>0</v>
      </c>
      <c r="AI1344" s="27">
        <v>0</v>
      </c>
      <c r="AJ1344" s="27">
        <v>2229</v>
      </c>
      <c r="AK1344" s="27">
        <v>0</v>
      </c>
      <c r="AL1344" s="27">
        <v>0</v>
      </c>
      <c r="AM1344" s="27">
        <f t="shared" si="20"/>
        <v>2229</v>
      </c>
      <c r="AN1344" s="27">
        <v>0</v>
      </c>
      <c r="AO1344" s="27">
        <v>0</v>
      </c>
      <c r="AP1344" s="27">
        <v>20205</v>
      </c>
      <c r="AQ1344" s="27">
        <v>20205</v>
      </c>
      <c r="AR1344" s="27">
        <v>0</v>
      </c>
      <c r="AS1344" s="190">
        <v>487651</v>
      </c>
      <c r="AT1344" s="190">
        <v>152845</v>
      </c>
      <c r="AU1344" s="190">
        <v>152845</v>
      </c>
    </row>
    <row r="1345" spans="1:47" x14ac:dyDescent="0.2">
      <c r="A1345" s="96" t="s">
        <v>3177</v>
      </c>
      <c r="B1345" t="s">
        <v>3164</v>
      </c>
      <c r="C1345" t="s">
        <v>3178</v>
      </c>
      <c r="D1345" s="78">
        <v>33208</v>
      </c>
      <c r="E1345" s="78">
        <v>0</v>
      </c>
      <c r="F1345" s="82">
        <v>0</v>
      </c>
      <c r="G1345" s="78">
        <v>176865</v>
      </c>
      <c r="H1345" s="78">
        <v>0</v>
      </c>
      <c r="I1345" s="78">
        <v>176865</v>
      </c>
      <c r="J1345" s="78">
        <v>176865</v>
      </c>
      <c r="K1345" s="78">
        <v>0</v>
      </c>
      <c r="L1345" s="78">
        <v>254920</v>
      </c>
      <c r="M1345" s="78">
        <v>160450</v>
      </c>
      <c r="N1345" s="78">
        <v>232000</v>
      </c>
      <c r="O1345" s="78">
        <v>22920</v>
      </c>
      <c r="P1345" s="78">
        <v>55120</v>
      </c>
      <c r="Q1345" s="78">
        <v>32200</v>
      </c>
      <c r="R1345" s="78">
        <v>0</v>
      </c>
      <c r="S1345" s="187">
        <v>136460</v>
      </c>
      <c r="T1345" s="187">
        <v>136460</v>
      </c>
      <c r="U1345" s="78">
        <v>25861</v>
      </c>
      <c r="V1345" s="78">
        <v>13168</v>
      </c>
      <c r="W1345" s="78">
        <v>17312</v>
      </c>
      <c r="X1345" s="78">
        <v>8549</v>
      </c>
      <c r="Y1345" s="78">
        <v>11197</v>
      </c>
      <c r="Z1345" s="78">
        <v>2648</v>
      </c>
      <c r="AA1345" s="78">
        <v>0</v>
      </c>
      <c r="AB1345" s="187">
        <v>10431</v>
      </c>
      <c r="AC1345" s="187">
        <v>10431</v>
      </c>
      <c r="AD1345" s="187">
        <v>0</v>
      </c>
      <c r="AE1345" s="78">
        <v>195730</v>
      </c>
      <c r="AF1345" s="78">
        <v>2949</v>
      </c>
      <c r="AG1345" s="104">
        <v>0</v>
      </c>
      <c r="AH1345" s="104">
        <v>0</v>
      </c>
      <c r="AI1345" s="104">
        <v>0</v>
      </c>
      <c r="AJ1345" s="104">
        <v>2949</v>
      </c>
      <c r="AK1345" s="104">
        <v>0</v>
      </c>
      <c r="AL1345" s="104">
        <v>0</v>
      </c>
      <c r="AM1345" s="104">
        <f t="shared" si="20"/>
        <v>2949</v>
      </c>
      <c r="AN1345" s="104">
        <v>0</v>
      </c>
      <c r="AO1345" s="104">
        <v>0</v>
      </c>
      <c r="AP1345" s="104">
        <v>29859</v>
      </c>
      <c r="AQ1345" s="104">
        <v>0</v>
      </c>
      <c r="AR1345" s="189">
        <v>29859</v>
      </c>
      <c r="AS1345" s="189">
        <v>761966</v>
      </c>
      <c r="AT1345" s="189">
        <v>276473</v>
      </c>
      <c r="AU1345" s="189">
        <v>276473</v>
      </c>
    </row>
    <row r="1346" spans="1:47" x14ac:dyDescent="0.2">
      <c r="A1346" s="96" t="s">
        <v>3179</v>
      </c>
      <c r="B1346" t="s">
        <v>3164</v>
      </c>
      <c r="C1346" t="s">
        <v>3180</v>
      </c>
      <c r="D1346" s="77">
        <v>33209</v>
      </c>
      <c r="E1346" s="77">
        <v>0</v>
      </c>
      <c r="F1346" s="77">
        <v>0</v>
      </c>
      <c r="G1346" s="77">
        <v>108352</v>
      </c>
      <c r="H1346" s="77">
        <v>0</v>
      </c>
      <c r="I1346" s="77">
        <v>108352</v>
      </c>
      <c r="J1346" s="77">
        <v>108352</v>
      </c>
      <c r="K1346" s="77">
        <v>0</v>
      </c>
      <c r="L1346" s="77">
        <v>135820</v>
      </c>
      <c r="M1346" s="77">
        <v>99940</v>
      </c>
      <c r="N1346" s="77">
        <v>128000</v>
      </c>
      <c r="O1346" s="77">
        <v>7820</v>
      </c>
      <c r="P1346" s="77">
        <v>21530</v>
      </c>
      <c r="Q1346" s="77">
        <v>13710</v>
      </c>
      <c r="R1346" s="77">
        <v>0</v>
      </c>
      <c r="S1346" s="188">
        <v>27030</v>
      </c>
      <c r="T1346" s="188">
        <v>27030</v>
      </c>
      <c r="U1346" s="77">
        <v>12995</v>
      </c>
      <c r="V1346" s="77">
        <v>8240</v>
      </c>
      <c r="W1346" s="77">
        <v>12995</v>
      </c>
      <c r="X1346" s="77">
        <v>0</v>
      </c>
      <c r="Y1346" s="77">
        <v>1148</v>
      </c>
      <c r="Z1346" s="77">
        <v>1148</v>
      </c>
      <c r="AA1346" s="77">
        <v>0</v>
      </c>
      <c r="AB1346" s="188">
        <v>1817</v>
      </c>
      <c r="AC1346" s="188">
        <v>1817</v>
      </c>
      <c r="AD1346" s="188">
        <v>0</v>
      </c>
      <c r="AE1346" s="77">
        <v>113380</v>
      </c>
      <c r="AF1346" s="77">
        <v>1989</v>
      </c>
      <c r="AG1346" s="27">
        <v>0</v>
      </c>
      <c r="AH1346" s="27">
        <v>0</v>
      </c>
      <c r="AI1346" s="27">
        <v>0</v>
      </c>
      <c r="AJ1346" s="27">
        <v>1989</v>
      </c>
      <c r="AK1346" s="27">
        <v>0</v>
      </c>
      <c r="AL1346" s="27">
        <v>0</v>
      </c>
      <c r="AM1346" s="27">
        <f t="shared" si="20"/>
        <v>1989</v>
      </c>
      <c r="AN1346" s="27">
        <v>0</v>
      </c>
      <c r="AO1346" s="27">
        <v>0</v>
      </c>
      <c r="AP1346" s="27">
        <v>18251</v>
      </c>
      <c r="AQ1346" s="27">
        <v>0</v>
      </c>
      <c r="AR1346" s="190">
        <v>18251</v>
      </c>
      <c r="AS1346" s="190">
        <v>434823</v>
      </c>
      <c r="AT1346" s="190">
        <v>113997</v>
      </c>
      <c r="AU1346" s="190">
        <v>113997</v>
      </c>
    </row>
    <row r="1347" spans="1:47" x14ac:dyDescent="0.2">
      <c r="A1347" s="96" t="s">
        <v>3181</v>
      </c>
      <c r="B1347" t="s">
        <v>3164</v>
      </c>
      <c r="C1347" t="s">
        <v>3182</v>
      </c>
      <c r="D1347" s="78">
        <v>33210</v>
      </c>
      <c r="E1347" s="78">
        <v>0</v>
      </c>
      <c r="F1347" s="82">
        <v>0</v>
      </c>
      <c r="G1347" s="78">
        <v>108568</v>
      </c>
      <c r="H1347" s="78">
        <v>74651</v>
      </c>
      <c r="I1347" s="78">
        <v>33917</v>
      </c>
      <c r="J1347" s="78">
        <v>33917</v>
      </c>
      <c r="K1347" s="78">
        <v>0</v>
      </c>
      <c r="L1347" s="78">
        <v>119070</v>
      </c>
      <c r="M1347" s="78">
        <v>83180</v>
      </c>
      <c r="N1347" s="78">
        <v>119070</v>
      </c>
      <c r="O1347" s="78">
        <v>0</v>
      </c>
      <c r="P1347" s="78">
        <v>15780</v>
      </c>
      <c r="Q1347" s="78">
        <v>15780</v>
      </c>
      <c r="R1347" s="78">
        <v>0</v>
      </c>
      <c r="S1347" s="187">
        <v>3930</v>
      </c>
      <c r="T1347" s="187">
        <v>3930</v>
      </c>
      <c r="U1347" s="78">
        <v>11669</v>
      </c>
      <c r="V1347" s="78">
        <v>6890</v>
      </c>
      <c r="W1347" s="78">
        <v>7400</v>
      </c>
      <c r="X1347" s="78">
        <v>4269</v>
      </c>
      <c r="Y1347" s="78">
        <v>5597</v>
      </c>
      <c r="Z1347" s="78">
        <v>1328</v>
      </c>
      <c r="AA1347" s="78">
        <v>0</v>
      </c>
      <c r="AB1347" s="78">
        <v>0</v>
      </c>
      <c r="AC1347" s="78">
        <v>0</v>
      </c>
      <c r="AD1347" s="78">
        <v>0</v>
      </c>
      <c r="AE1347" s="78">
        <v>98960</v>
      </c>
      <c r="AF1347" s="78">
        <v>1749</v>
      </c>
      <c r="AG1347" s="104">
        <v>0</v>
      </c>
      <c r="AH1347" s="104">
        <v>0</v>
      </c>
      <c r="AI1347" s="104">
        <v>0</v>
      </c>
      <c r="AJ1347" s="104">
        <v>1749</v>
      </c>
      <c r="AK1347" s="104">
        <v>0</v>
      </c>
      <c r="AL1347" s="104">
        <v>0</v>
      </c>
      <c r="AM1347" s="104">
        <f t="shared" ref="AM1347:AM1410" si="21">IF(OR(AG1347&lt;&gt;0,AL1347&lt;&gt;0),0,AF1347)</f>
        <v>1749</v>
      </c>
      <c r="AN1347" s="104">
        <v>0</v>
      </c>
      <c r="AO1347" s="104">
        <v>0</v>
      </c>
      <c r="AP1347" s="104">
        <v>18244</v>
      </c>
      <c r="AQ1347" s="104">
        <v>18244</v>
      </c>
      <c r="AR1347" s="104">
        <v>0</v>
      </c>
      <c r="AS1347" s="189">
        <v>443134</v>
      </c>
      <c r="AT1347" s="189">
        <v>112214</v>
      </c>
      <c r="AU1347" s="189">
        <v>107900</v>
      </c>
    </row>
    <row r="1348" spans="1:47" x14ac:dyDescent="0.2">
      <c r="A1348" s="96" t="s">
        <v>3183</v>
      </c>
      <c r="B1348" t="s">
        <v>3164</v>
      </c>
      <c r="C1348" t="s">
        <v>3184</v>
      </c>
      <c r="D1348" s="77">
        <v>33211</v>
      </c>
      <c r="E1348" s="77">
        <v>0</v>
      </c>
      <c r="F1348" s="77">
        <v>0</v>
      </c>
      <c r="G1348" s="77">
        <v>103450</v>
      </c>
      <c r="H1348" s="77">
        <v>103450</v>
      </c>
      <c r="I1348" s="77">
        <v>0</v>
      </c>
      <c r="J1348" s="77">
        <v>0</v>
      </c>
      <c r="K1348" s="77">
        <v>0</v>
      </c>
      <c r="L1348" s="77">
        <v>149445</v>
      </c>
      <c r="M1348" s="77">
        <v>107690</v>
      </c>
      <c r="N1348" s="77">
        <v>137200</v>
      </c>
      <c r="O1348" s="77">
        <v>12245</v>
      </c>
      <c r="P1348" s="77">
        <v>28135</v>
      </c>
      <c r="Q1348" s="77">
        <v>15890</v>
      </c>
      <c r="R1348" s="77">
        <v>0</v>
      </c>
      <c r="S1348" s="188">
        <v>28965</v>
      </c>
      <c r="T1348" s="188">
        <v>28965</v>
      </c>
      <c r="U1348" s="77">
        <v>14484</v>
      </c>
      <c r="V1348" s="77">
        <v>8916</v>
      </c>
      <c r="W1348" s="77">
        <v>1872</v>
      </c>
      <c r="X1348" s="77">
        <v>12612</v>
      </c>
      <c r="Y1348" s="77">
        <v>6527</v>
      </c>
      <c r="Z1348" s="77">
        <v>1312</v>
      </c>
      <c r="AA1348" s="77">
        <v>0</v>
      </c>
      <c r="AB1348" s="77">
        <v>0</v>
      </c>
      <c r="AC1348" s="188">
        <v>1065</v>
      </c>
      <c r="AD1348" s="188">
        <v>0</v>
      </c>
      <c r="AE1348" s="77">
        <v>123580</v>
      </c>
      <c r="AF1348" s="77">
        <v>2229</v>
      </c>
      <c r="AG1348" s="27">
        <v>0</v>
      </c>
      <c r="AH1348" s="27">
        <v>0</v>
      </c>
      <c r="AI1348" s="27">
        <v>0</v>
      </c>
      <c r="AJ1348" s="27">
        <v>2229</v>
      </c>
      <c r="AK1348" s="27">
        <v>0</v>
      </c>
      <c r="AL1348" s="27">
        <v>0</v>
      </c>
      <c r="AM1348" s="27">
        <f t="shared" si="21"/>
        <v>2229</v>
      </c>
      <c r="AN1348" s="27">
        <v>0</v>
      </c>
      <c r="AO1348" s="27">
        <v>0</v>
      </c>
      <c r="AP1348" s="27">
        <v>17387</v>
      </c>
      <c r="AQ1348" s="27">
        <v>17387</v>
      </c>
      <c r="AR1348" s="27">
        <v>0</v>
      </c>
      <c r="AS1348" s="190">
        <v>414282</v>
      </c>
      <c r="AT1348" s="190">
        <v>117694</v>
      </c>
      <c r="AU1348" s="190">
        <v>117694</v>
      </c>
    </row>
    <row r="1349" spans="1:47" x14ac:dyDescent="0.2">
      <c r="A1349" s="96" t="s">
        <v>3185</v>
      </c>
      <c r="B1349" t="s">
        <v>3164</v>
      </c>
      <c r="C1349" t="s">
        <v>3186</v>
      </c>
      <c r="D1349" s="78">
        <v>33212</v>
      </c>
      <c r="E1349" s="78">
        <v>0</v>
      </c>
      <c r="F1349" s="82">
        <v>0</v>
      </c>
      <c r="G1349" s="78">
        <v>98636</v>
      </c>
      <c r="H1349" s="78">
        <v>0</v>
      </c>
      <c r="I1349" s="78">
        <v>98636</v>
      </c>
      <c r="J1349" s="78">
        <v>98636</v>
      </c>
      <c r="K1349" s="78">
        <v>0</v>
      </c>
      <c r="L1349" s="78">
        <v>144230</v>
      </c>
      <c r="M1349" s="78">
        <v>95300</v>
      </c>
      <c r="N1349" s="78">
        <v>130400</v>
      </c>
      <c r="O1349" s="78">
        <v>13830</v>
      </c>
      <c r="P1349" s="78">
        <v>32770</v>
      </c>
      <c r="Q1349" s="78">
        <v>18940</v>
      </c>
      <c r="R1349" s="78">
        <v>0</v>
      </c>
      <c r="S1349" s="187">
        <v>92990</v>
      </c>
      <c r="T1349" s="187">
        <v>92990</v>
      </c>
      <c r="U1349" s="78">
        <v>14302</v>
      </c>
      <c r="V1349" s="78">
        <v>7735</v>
      </c>
      <c r="W1349" s="78">
        <v>8335</v>
      </c>
      <c r="X1349" s="78">
        <v>5967</v>
      </c>
      <c r="Y1349" s="78">
        <v>7672</v>
      </c>
      <c r="Z1349" s="78">
        <v>1705</v>
      </c>
      <c r="AA1349" s="78">
        <v>0</v>
      </c>
      <c r="AB1349" s="187">
        <v>2851</v>
      </c>
      <c r="AC1349" s="187">
        <v>7740</v>
      </c>
      <c r="AD1349" s="187">
        <v>0</v>
      </c>
      <c r="AE1349" s="78">
        <v>114240</v>
      </c>
      <c r="AF1349" s="78">
        <v>2229</v>
      </c>
      <c r="AG1349" s="104">
        <v>0</v>
      </c>
      <c r="AH1349" s="104">
        <v>0</v>
      </c>
      <c r="AI1349" s="104">
        <v>0</v>
      </c>
      <c r="AJ1349" s="104">
        <v>2229</v>
      </c>
      <c r="AK1349" s="104">
        <v>0</v>
      </c>
      <c r="AL1349" s="104">
        <v>0</v>
      </c>
      <c r="AM1349" s="104">
        <f t="shared" si="21"/>
        <v>2229</v>
      </c>
      <c r="AN1349" s="104">
        <v>0</v>
      </c>
      <c r="AO1349" s="104">
        <v>0</v>
      </c>
      <c r="AP1349" s="104">
        <v>16753</v>
      </c>
      <c r="AQ1349" s="104">
        <v>16753</v>
      </c>
      <c r="AR1349" s="104">
        <v>0</v>
      </c>
      <c r="AS1349" s="189">
        <v>412003</v>
      </c>
      <c r="AT1349" s="189">
        <v>132966</v>
      </c>
      <c r="AU1349" s="189">
        <v>0</v>
      </c>
    </row>
    <row r="1350" spans="1:47" x14ac:dyDescent="0.2">
      <c r="A1350" s="96" t="s">
        <v>3187</v>
      </c>
      <c r="B1350" t="s">
        <v>3164</v>
      </c>
      <c r="C1350" t="s">
        <v>3188</v>
      </c>
      <c r="D1350" s="77">
        <v>33213</v>
      </c>
      <c r="E1350" s="77">
        <v>0</v>
      </c>
      <c r="F1350" s="77">
        <v>0</v>
      </c>
      <c r="G1350" s="77">
        <v>128812</v>
      </c>
      <c r="H1350" s="77">
        <v>0</v>
      </c>
      <c r="I1350" s="77">
        <v>128812</v>
      </c>
      <c r="J1350" s="77">
        <v>128812</v>
      </c>
      <c r="K1350" s="77">
        <v>0</v>
      </c>
      <c r="L1350" s="77">
        <v>168455</v>
      </c>
      <c r="M1350" s="77">
        <v>111770</v>
      </c>
      <c r="N1350" s="77">
        <v>156000</v>
      </c>
      <c r="O1350" s="77">
        <v>12455</v>
      </c>
      <c r="P1350" s="77">
        <v>42725</v>
      </c>
      <c r="Q1350" s="77">
        <v>30270</v>
      </c>
      <c r="R1350" s="77">
        <v>0</v>
      </c>
      <c r="S1350" s="188">
        <v>129295</v>
      </c>
      <c r="T1350" s="188">
        <v>129295</v>
      </c>
      <c r="U1350" s="77">
        <v>16718</v>
      </c>
      <c r="V1350" s="77">
        <v>9131</v>
      </c>
      <c r="W1350" s="77">
        <v>10650</v>
      </c>
      <c r="X1350" s="77">
        <v>6068</v>
      </c>
      <c r="Y1350" s="77">
        <v>8657</v>
      </c>
      <c r="Z1350" s="77">
        <v>2589</v>
      </c>
      <c r="AA1350" s="77">
        <v>0</v>
      </c>
      <c r="AB1350" s="188">
        <v>10974</v>
      </c>
      <c r="AC1350" s="188">
        <v>10974</v>
      </c>
      <c r="AD1350" s="188">
        <v>0</v>
      </c>
      <c r="AE1350" s="77">
        <v>136270</v>
      </c>
      <c r="AF1350" s="77">
        <v>2469</v>
      </c>
      <c r="AG1350" s="27">
        <v>0</v>
      </c>
      <c r="AH1350" s="27">
        <v>0</v>
      </c>
      <c r="AI1350" s="27">
        <v>0</v>
      </c>
      <c r="AJ1350" s="27">
        <v>2469</v>
      </c>
      <c r="AK1350" s="27">
        <v>0</v>
      </c>
      <c r="AL1350" s="27">
        <v>0</v>
      </c>
      <c r="AM1350" s="27">
        <f t="shared" si="21"/>
        <v>2469</v>
      </c>
      <c r="AN1350" s="27">
        <v>0</v>
      </c>
      <c r="AO1350" s="27">
        <v>0</v>
      </c>
      <c r="AP1350" s="27">
        <v>21765</v>
      </c>
      <c r="AQ1350" s="27">
        <v>21765</v>
      </c>
      <c r="AR1350" s="27">
        <v>0</v>
      </c>
      <c r="AS1350" s="190">
        <v>543227</v>
      </c>
      <c r="AT1350" s="190">
        <v>183223</v>
      </c>
      <c r="AU1350" s="190">
        <v>10000</v>
      </c>
    </row>
    <row r="1351" spans="1:47" x14ac:dyDescent="0.2">
      <c r="A1351" s="96" t="s">
        <v>3189</v>
      </c>
      <c r="B1351" t="s">
        <v>3164</v>
      </c>
      <c r="C1351" t="s">
        <v>3190</v>
      </c>
      <c r="D1351" s="78">
        <v>33214</v>
      </c>
      <c r="E1351" s="78">
        <v>1170</v>
      </c>
      <c r="F1351" s="82">
        <v>0</v>
      </c>
      <c r="G1351" s="78">
        <v>161532</v>
      </c>
      <c r="H1351" s="78">
        <v>110802</v>
      </c>
      <c r="I1351" s="78">
        <v>50730</v>
      </c>
      <c r="J1351" s="78">
        <v>50730</v>
      </c>
      <c r="K1351" s="78">
        <v>0</v>
      </c>
      <c r="L1351" s="78">
        <v>160805</v>
      </c>
      <c r="M1351" s="78">
        <v>106060</v>
      </c>
      <c r="N1351" s="78">
        <v>160805</v>
      </c>
      <c r="O1351" s="78">
        <v>0</v>
      </c>
      <c r="P1351" s="78">
        <v>22950</v>
      </c>
      <c r="Q1351" s="78">
        <v>22950</v>
      </c>
      <c r="R1351" s="78">
        <v>0</v>
      </c>
      <c r="S1351" s="187">
        <v>86335</v>
      </c>
      <c r="T1351" s="187">
        <v>86335</v>
      </c>
      <c r="U1351" s="78">
        <v>16120</v>
      </c>
      <c r="V1351" s="78">
        <v>8830</v>
      </c>
      <c r="W1351" s="78">
        <v>13703</v>
      </c>
      <c r="X1351" s="78">
        <v>2417</v>
      </c>
      <c r="Y1351" s="78">
        <v>4283</v>
      </c>
      <c r="Z1351" s="78">
        <v>1866</v>
      </c>
      <c r="AA1351" s="78">
        <v>0</v>
      </c>
      <c r="AB1351" s="187">
        <v>5582</v>
      </c>
      <c r="AC1351" s="187">
        <v>5582</v>
      </c>
      <c r="AD1351" s="187">
        <v>0</v>
      </c>
      <c r="AE1351" s="78">
        <v>130750</v>
      </c>
      <c r="AF1351" s="78">
        <v>2229</v>
      </c>
      <c r="AG1351" s="104">
        <v>0</v>
      </c>
      <c r="AH1351" s="104">
        <v>0</v>
      </c>
      <c r="AI1351" s="104">
        <v>0</v>
      </c>
      <c r="AJ1351" s="104">
        <v>2229</v>
      </c>
      <c r="AK1351" s="104">
        <v>0</v>
      </c>
      <c r="AL1351" s="104">
        <v>0</v>
      </c>
      <c r="AM1351" s="104">
        <f t="shared" si="21"/>
        <v>2229</v>
      </c>
      <c r="AN1351" s="104">
        <v>0</v>
      </c>
      <c r="AO1351" s="104">
        <v>0</v>
      </c>
      <c r="AP1351" s="104">
        <v>27227</v>
      </c>
      <c r="AQ1351" s="104">
        <v>27227</v>
      </c>
      <c r="AR1351" s="104">
        <v>0</v>
      </c>
      <c r="AS1351" s="189">
        <v>661217</v>
      </c>
      <c r="AT1351" s="189">
        <v>180953</v>
      </c>
      <c r="AU1351" s="189">
        <v>180953</v>
      </c>
    </row>
    <row r="1352" spans="1:47" x14ac:dyDescent="0.2">
      <c r="A1352" s="96" t="s">
        <v>3191</v>
      </c>
      <c r="B1352" t="s">
        <v>3164</v>
      </c>
      <c r="C1352" t="s">
        <v>3192</v>
      </c>
      <c r="D1352" s="77">
        <v>33215</v>
      </c>
      <c r="E1352" s="77">
        <v>0</v>
      </c>
      <c r="F1352" s="77">
        <v>0</v>
      </c>
      <c r="G1352" s="77">
        <v>97609</v>
      </c>
      <c r="H1352" s="77">
        <v>0</v>
      </c>
      <c r="I1352" s="77">
        <v>97609</v>
      </c>
      <c r="J1352" s="77">
        <v>97609</v>
      </c>
      <c r="K1352" s="77">
        <v>0</v>
      </c>
      <c r="L1352" s="77">
        <v>122110</v>
      </c>
      <c r="M1352" s="77">
        <v>89770</v>
      </c>
      <c r="N1352" s="77">
        <v>122110</v>
      </c>
      <c r="O1352" s="77">
        <v>0</v>
      </c>
      <c r="P1352" s="77">
        <v>25940</v>
      </c>
      <c r="Q1352" s="77">
        <v>25940</v>
      </c>
      <c r="R1352" s="77">
        <v>0</v>
      </c>
      <c r="S1352" s="188">
        <v>61520</v>
      </c>
      <c r="T1352" s="188">
        <v>61520</v>
      </c>
      <c r="U1352" s="77">
        <v>11753</v>
      </c>
      <c r="V1352" s="77">
        <v>7463</v>
      </c>
      <c r="W1352" s="77">
        <v>9082</v>
      </c>
      <c r="X1352" s="77">
        <v>2671</v>
      </c>
      <c r="Y1352" s="77">
        <v>4791</v>
      </c>
      <c r="Z1352" s="77">
        <v>2120</v>
      </c>
      <c r="AA1352" s="77">
        <v>0</v>
      </c>
      <c r="AB1352" s="77">
        <v>967</v>
      </c>
      <c r="AC1352" s="77">
        <v>967</v>
      </c>
      <c r="AD1352" s="77">
        <v>0</v>
      </c>
      <c r="AE1352" s="77">
        <v>116450</v>
      </c>
      <c r="AF1352" s="77">
        <v>1749</v>
      </c>
      <c r="AG1352" s="27">
        <v>0</v>
      </c>
      <c r="AH1352" s="27">
        <v>0</v>
      </c>
      <c r="AI1352" s="27">
        <v>0</v>
      </c>
      <c r="AJ1352" s="27">
        <v>1749</v>
      </c>
      <c r="AK1352" s="27">
        <v>0</v>
      </c>
      <c r="AL1352" s="27">
        <v>0</v>
      </c>
      <c r="AM1352" s="27">
        <f t="shared" si="21"/>
        <v>1749</v>
      </c>
      <c r="AN1352" s="27">
        <v>0</v>
      </c>
      <c r="AO1352" s="27">
        <v>0</v>
      </c>
      <c r="AP1352" s="27">
        <v>16442</v>
      </c>
      <c r="AQ1352" s="27">
        <v>14742</v>
      </c>
      <c r="AR1352" s="190">
        <v>1700</v>
      </c>
      <c r="AS1352" s="190">
        <v>396060</v>
      </c>
      <c r="AT1352" s="190">
        <v>103095</v>
      </c>
      <c r="AU1352" s="190">
        <v>52556</v>
      </c>
    </row>
    <row r="1353" spans="1:47" x14ac:dyDescent="0.2">
      <c r="A1353" s="96" t="s">
        <v>3193</v>
      </c>
      <c r="B1353" t="s">
        <v>3164</v>
      </c>
      <c r="C1353" t="s">
        <v>3194</v>
      </c>
      <c r="D1353" s="78">
        <v>33216</v>
      </c>
      <c r="E1353" s="78">
        <v>0</v>
      </c>
      <c r="F1353" s="82">
        <v>0</v>
      </c>
      <c r="G1353" s="78">
        <v>94000</v>
      </c>
      <c r="H1353" s="78">
        <v>0</v>
      </c>
      <c r="I1353" s="78">
        <v>94000</v>
      </c>
      <c r="J1353" s="78">
        <v>94000</v>
      </c>
      <c r="K1353" s="78">
        <v>0</v>
      </c>
      <c r="L1353" s="78">
        <v>129820</v>
      </c>
      <c r="M1353" s="78">
        <v>86000</v>
      </c>
      <c r="N1353" s="78">
        <v>128000</v>
      </c>
      <c r="O1353" s="78">
        <v>1820</v>
      </c>
      <c r="P1353" s="78">
        <v>21850</v>
      </c>
      <c r="Q1353" s="78">
        <v>20030</v>
      </c>
      <c r="R1353" s="78">
        <v>0</v>
      </c>
      <c r="S1353" s="187">
        <v>81150</v>
      </c>
      <c r="T1353" s="187">
        <v>81150</v>
      </c>
      <c r="U1353" s="78">
        <v>12933</v>
      </c>
      <c r="V1353" s="78">
        <v>7065</v>
      </c>
      <c r="W1353" s="78">
        <v>6920</v>
      </c>
      <c r="X1353" s="78">
        <v>6013</v>
      </c>
      <c r="Y1353" s="78">
        <v>7684</v>
      </c>
      <c r="Z1353" s="78">
        <v>1671</v>
      </c>
      <c r="AA1353" s="78">
        <v>0</v>
      </c>
      <c r="AB1353" s="187">
        <v>5209</v>
      </c>
      <c r="AC1353" s="187">
        <v>6516</v>
      </c>
      <c r="AD1353" s="187">
        <v>0</v>
      </c>
      <c r="AE1353" s="78">
        <v>106030</v>
      </c>
      <c r="AF1353" s="78">
        <v>1989</v>
      </c>
      <c r="AG1353" s="104">
        <v>0</v>
      </c>
      <c r="AH1353" s="104">
        <v>0</v>
      </c>
      <c r="AI1353" s="104">
        <v>0</v>
      </c>
      <c r="AJ1353" s="104">
        <v>1989</v>
      </c>
      <c r="AK1353" s="104">
        <v>0</v>
      </c>
      <c r="AL1353" s="104">
        <v>0</v>
      </c>
      <c r="AM1353" s="104">
        <f t="shared" si="21"/>
        <v>1989</v>
      </c>
      <c r="AN1353" s="104">
        <v>0</v>
      </c>
      <c r="AO1353" s="104">
        <v>0</v>
      </c>
      <c r="AP1353" s="104">
        <v>15868</v>
      </c>
      <c r="AQ1353" s="104">
        <v>15868</v>
      </c>
      <c r="AR1353" s="104">
        <v>0</v>
      </c>
      <c r="AS1353" s="189">
        <v>398369</v>
      </c>
      <c r="AT1353" s="189">
        <v>134369</v>
      </c>
      <c r="AU1353" s="189">
        <v>134369</v>
      </c>
    </row>
    <row r="1354" spans="1:47" x14ac:dyDescent="0.2">
      <c r="A1354" s="96" t="s">
        <v>3195</v>
      </c>
      <c r="B1354" t="s">
        <v>3164</v>
      </c>
      <c r="C1354" t="s">
        <v>3196</v>
      </c>
      <c r="D1354" s="77">
        <v>33346</v>
      </c>
      <c r="E1354" s="77">
        <v>0</v>
      </c>
      <c r="F1354" s="77">
        <v>0</v>
      </c>
      <c r="G1354" s="77">
        <v>52017</v>
      </c>
      <c r="H1354" s="77">
        <v>0</v>
      </c>
      <c r="I1354" s="77">
        <v>52017</v>
      </c>
      <c r="J1354" s="77">
        <v>52017</v>
      </c>
      <c r="K1354" s="77">
        <v>0</v>
      </c>
      <c r="L1354" s="77">
        <v>66645</v>
      </c>
      <c r="M1354" s="77">
        <v>49830</v>
      </c>
      <c r="N1354" s="77">
        <v>66645</v>
      </c>
      <c r="O1354" s="77">
        <v>0</v>
      </c>
      <c r="P1354" s="77">
        <v>8890</v>
      </c>
      <c r="Q1354" s="77">
        <v>8890</v>
      </c>
      <c r="R1354" s="77">
        <v>0</v>
      </c>
      <c r="S1354" s="188">
        <v>19495</v>
      </c>
      <c r="T1354" s="188">
        <v>19495</v>
      </c>
      <c r="U1354" s="77">
        <v>6347</v>
      </c>
      <c r="V1354" s="77">
        <v>4118</v>
      </c>
      <c r="W1354" s="77">
        <v>4992</v>
      </c>
      <c r="X1354" s="77">
        <v>1355</v>
      </c>
      <c r="Y1354" s="77">
        <v>2110</v>
      </c>
      <c r="Z1354" s="77">
        <v>755</v>
      </c>
      <c r="AA1354" s="77">
        <v>0</v>
      </c>
      <c r="AB1354" s="188">
        <v>1293</v>
      </c>
      <c r="AC1354" s="188">
        <v>1293</v>
      </c>
      <c r="AD1354" s="188">
        <v>0</v>
      </c>
      <c r="AE1354" s="77">
        <v>58720</v>
      </c>
      <c r="AF1354" s="77">
        <v>1269</v>
      </c>
      <c r="AG1354" s="27">
        <v>0</v>
      </c>
      <c r="AH1354" s="27">
        <v>0</v>
      </c>
      <c r="AI1354" s="27">
        <v>0</v>
      </c>
      <c r="AJ1354" s="27">
        <v>1269</v>
      </c>
      <c r="AK1354" s="27">
        <v>0</v>
      </c>
      <c r="AL1354" s="27">
        <v>0</v>
      </c>
      <c r="AM1354" s="27">
        <f t="shared" si="21"/>
        <v>1269</v>
      </c>
      <c r="AN1354" s="27">
        <v>0</v>
      </c>
      <c r="AO1354" s="27">
        <v>0</v>
      </c>
      <c r="AP1354" s="27">
        <v>8721</v>
      </c>
      <c r="AQ1354" s="27">
        <v>8721</v>
      </c>
      <c r="AR1354" s="27">
        <v>0</v>
      </c>
      <c r="AS1354" s="190">
        <v>202996</v>
      </c>
      <c r="AT1354" s="190">
        <v>52984</v>
      </c>
      <c r="AU1354" s="190">
        <v>0</v>
      </c>
    </row>
    <row r="1355" spans="1:47" x14ac:dyDescent="0.2">
      <c r="A1355" s="96" t="s">
        <v>3197</v>
      </c>
      <c r="B1355" t="s">
        <v>3164</v>
      </c>
      <c r="C1355" t="s">
        <v>3198</v>
      </c>
      <c r="D1355" s="78">
        <v>33423</v>
      </c>
      <c r="E1355" s="78">
        <v>0</v>
      </c>
      <c r="F1355" s="82">
        <v>0</v>
      </c>
      <c r="G1355" s="78">
        <v>32770</v>
      </c>
      <c r="H1355" s="78">
        <v>0</v>
      </c>
      <c r="I1355" s="78">
        <v>32770</v>
      </c>
      <c r="J1355" s="78">
        <v>32770</v>
      </c>
      <c r="K1355" s="78">
        <v>0</v>
      </c>
      <c r="L1355" s="78">
        <v>42590</v>
      </c>
      <c r="M1355" s="78">
        <v>25490</v>
      </c>
      <c r="N1355" s="78">
        <v>33400</v>
      </c>
      <c r="O1355" s="78">
        <v>9190</v>
      </c>
      <c r="P1355" s="78">
        <v>15110</v>
      </c>
      <c r="Q1355" s="78">
        <v>5920</v>
      </c>
      <c r="R1355" s="78">
        <v>0</v>
      </c>
      <c r="S1355" s="187">
        <v>29900</v>
      </c>
      <c r="T1355" s="187">
        <v>29900</v>
      </c>
      <c r="U1355" s="78">
        <v>4389</v>
      </c>
      <c r="V1355" s="78">
        <v>2088</v>
      </c>
      <c r="W1355" s="78">
        <v>4043</v>
      </c>
      <c r="X1355" s="78">
        <v>346</v>
      </c>
      <c r="Y1355" s="78">
        <v>836</v>
      </c>
      <c r="Z1355" s="78">
        <v>490</v>
      </c>
      <c r="AA1355" s="78">
        <v>0</v>
      </c>
      <c r="AB1355" s="187">
        <v>2064</v>
      </c>
      <c r="AC1355" s="187">
        <v>2064</v>
      </c>
      <c r="AD1355" s="187">
        <v>0</v>
      </c>
      <c r="AE1355" s="78">
        <v>31390</v>
      </c>
      <c r="AF1355" s="78">
        <v>1269</v>
      </c>
      <c r="AG1355" s="104">
        <v>0</v>
      </c>
      <c r="AH1355" s="104">
        <v>0</v>
      </c>
      <c r="AI1355" s="104">
        <v>0</v>
      </c>
      <c r="AJ1355" s="104">
        <v>1269</v>
      </c>
      <c r="AK1355" s="104">
        <v>0</v>
      </c>
      <c r="AL1355" s="104">
        <v>0</v>
      </c>
      <c r="AM1355" s="104">
        <f t="shared" si="21"/>
        <v>1269</v>
      </c>
      <c r="AN1355" s="104">
        <v>0</v>
      </c>
      <c r="AO1355" s="104">
        <v>0</v>
      </c>
      <c r="AP1355" s="104">
        <v>5557</v>
      </c>
      <c r="AQ1355" s="104">
        <v>5557</v>
      </c>
      <c r="AR1355" s="104">
        <v>0</v>
      </c>
      <c r="AS1355" s="189">
        <v>139855</v>
      </c>
      <c r="AT1355" s="189">
        <v>48747</v>
      </c>
      <c r="AU1355" s="189">
        <v>48747</v>
      </c>
    </row>
    <row r="1356" spans="1:47" x14ac:dyDescent="0.2">
      <c r="A1356" s="96" t="s">
        <v>3199</v>
      </c>
      <c r="B1356" t="s">
        <v>3164</v>
      </c>
      <c r="C1356" t="s">
        <v>3200</v>
      </c>
      <c r="D1356" s="77">
        <v>33445</v>
      </c>
      <c r="E1356" s="77">
        <v>0</v>
      </c>
      <c r="F1356" s="77">
        <v>0</v>
      </c>
      <c r="G1356" s="77">
        <v>32229</v>
      </c>
      <c r="H1356" s="77">
        <v>2253</v>
      </c>
      <c r="I1356" s="77">
        <v>29976</v>
      </c>
      <c r="J1356" s="77">
        <v>29976</v>
      </c>
      <c r="K1356" s="77">
        <v>0</v>
      </c>
      <c r="L1356" s="77">
        <v>39000</v>
      </c>
      <c r="M1356" s="77">
        <v>24020</v>
      </c>
      <c r="N1356" s="77">
        <v>31700</v>
      </c>
      <c r="O1356" s="77">
        <v>7300</v>
      </c>
      <c r="P1356" s="77">
        <v>11210</v>
      </c>
      <c r="Q1356" s="77">
        <v>3910</v>
      </c>
      <c r="R1356" s="77">
        <v>0</v>
      </c>
      <c r="S1356" s="188">
        <v>8770</v>
      </c>
      <c r="T1356" s="188">
        <v>8770</v>
      </c>
      <c r="U1356" s="77">
        <v>3988</v>
      </c>
      <c r="V1356" s="77">
        <v>1978</v>
      </c>
      <c r="W1356" s="77">
        <v>2399</v>
      </c>
      <c r="X1356" s="77">
        <v>1589</v>
      </c>
      <c r="Y1356" s="77">
        <v>1904</v>
      </c>
      <c r="Z1356" s="77">
        <v>315</v>
      </c>
      <c r="AA1356" s="77">
        <v>0</v>
      </c>
      <c r="AB1356" s="77">
        <v>357</v>
      </c>
      <c r="AC1356" s="77">
        <v>357</v>
      </c>
      <c r="AD1356" s="77">
        <v>0</v>
      </c>
      <c r="AE1356" s="77">
        <v>28120</v>
      </c>
      <c r="AF1356" s="77">
        <v>1029</v>
      </c>
      <c r="AG1356" s="27">
        <v>0</v>
      </c>
      <c r="AH1356" s="27">
        <v>0</v>
      </c>
      <c r="AI1356" s="27">
        <v>0</v>
      </c>
      <c r="AJ1356" s="27">
        <v>1029</v>
      </c>
      <c r="AK1356" s="27">
        <v>0</v>
      </c>
      <c r="AL1356" s="27">
        <v>0</v>
      </c>
      <c r="AM1356" s="27">
        <f t="shared" si="21"/>
        <v>1029</v>
      </c>
      <c r="AN1356" s="27">
        <v>0</v>
      </c>
      <c r="AO1356" s="27">
        <v>0</v>
      </c>
      <c r="AP1356" s="27">
        <v>5450</v>
      </c>
      <c r="AQ1356" s="27">
        <v>5450</v>
      </c>
      <c r="AR1356" s="27">
        <v>0</v>
      </c>
      <c r="AS1356" s="190">
        <v>134547</v>
      </c>
      <c r="AT1356" s="190">
        <v>44254</v>
      </c>
      <c r="AU1356" s="190">
        <v>0</v>
      </c>
    </row>
    <row r="1357" spans="1:47" x14ac:dyDescent="0.2">
      <c r="A1357" s="96" t="s">
        <v>3201</v>
      </c>
      <c r="B1357" t="s">
        <v>3164</v>
      </c>
      <c r="C1357" t="s">
        <v>3202</v>
      </c>
      <c r="D1357" s="78">
        <v>33461</v>
      </c>
      <c r="E1357" s="78">
        <v>0</v>
      </c>
      <c r="F1357" s="82">
        <v>0</v>
      </c>
      <c r="G1357" s="78">
        <v>54236</v>
      </c>
      <c r="H1357" s="78">
        <v>0</v>
      </c>
      <c r="I1357" s="78">
        <v>54236</v>
      </c>
      <c r="J1357" s="78">
        <v>54236</v>
      </c>
      <c r="K1357" s="78">
        <v>0</v>
      </c>
      <c r="L1357" s="78">
        <v>50665</v>
      </c>
      <c r="M1357" s="78">
        <v>33260</v>
      </c>
      <c r="N1357" s="78">
        <v>37290</v>
      </c>
      <c r="O1357" s="78">
        <v>13375</v>
      </c>
      <c r="P1357" s="78">
        <v>18795</v>
      </c>
      <c r="Q1357" s="78">
        <v>5420</v>
      </c>
      <c r="R1357" s="78">
        <v>0</v>
      </c>
      <c r="S1357" s="187">
        <v>29085</v>
      </c>
      <c r="T1357" s="187">
        <v>29085</v>
      </c>
      <c r="U1357" s="78">
        <v>5032</v>
      </c>
      <c r="V1357" s="78">
        <v>2710</v>
      </c>
      <c r="W1357" s="78">
        <v>2517</v>
      </c>
      <c r="X1357" s="78">
        <v>2515</v>
      </c>
      <c r="Y1357" s="78">
        <v>2983</v>
      </c>
      <c r="Z1357" s="78">
        <v>468</v>
      </c>
      <c r="AA1357" s="78">
        <v>0</v>
      </c>
      <c r="AB1357" s="187">
        <v>2133</v>
      </c>
      <c r="AC1357" s="187">
        <v>2133</v>
      </c>
      <c r="AD1357" s="187">
        <v>0</v>
      </c>
      <c r="AE1357" s="78">
        <v>38680</v>
      </c>
      <c r="AF1357" s="78">
        <v>1269</v>
      </c>
      <c r="AG1357" s="104">
        <v>0</v>
      </c>
      <c r="AH1357" s="104">
        <v>0</v>
      </c>
      <c r="AI1357" s="104">
        <v>0</v>
      </c>
      <c r="AJ1357" s="104">
        <v>1269</v>
      </c>
      <c r="AK1357" s="104">
        <v>0</v>
      </c>
      <c r="AL1357" s="104">
        <v>0</v>
      </c>
      <c r="AM1357" s="104">
        <f t="shared" si="21"/>
        <v>1269</v>
      </c>
      <c r="AN1357" s="104">
        <v>0</v>
      </c>
      <c r="AO1357" s="104">
        <v>0</v>
      </c>
      <c r="AP1357" s="104">
        <v>9133</v>
      </c>
      <c r="AQ1357" s="104">
        <v>9133</v>
      </c>
      <c r="AR1357" s="104">
        <v>0</v>
      </c>
      <c r="AS1357" s="189">
        <v>215492</v>
      </c>
      <c r="AT1357" s="189">
        <v>56161</v>
      </c>
      <c r="AU1357" s="189">
        <v>56161</v>
      </c>
    </row>
    <row r="1358" spans="1:47" x14ac:dyDescent="0.2">
      <c r="A1358" s="96" t="s">
        <v>3203</v>
      </c>
      <c r="B1358" t="s">
        <v>3164</v>
      </c>
      <c r="C1358" t="s">
        <v>3204</v>
      </c>
      <c r="D1358" s="77">
        <v>33586</v>
      </c>
      <c r="E1358" s="77">
        <v>0</v>
      </c>
      <c r="F1358" s="77">
        <v>0</v>
      </c>
      <c r="G1358" s="77">
        <v>7840</v>
      </c>
      <c r="H1358" s="77">
        <v>7840</v>
      </c>
      <c r="I1358" s="77">
        <v>0</v>
      </c>
      <c r="J1358" s="77">
        <v>0</v>
      </c>
      <c r="K1358" s="77">
        <v>0</v>
      </c>
      <c r="L1358" s="77">
        <v>4465</v>
      </c>
      <c r="M1358" s="77">
        <v>3520</v>
      </c>
      <c r="N1358" s="77">
        <v>3840</v>
      </c>
      <c r="O1358" s="77">
        <v>625</v>
      </c>
      <c r="P1358" s="77">
        <v>855</v>
      </c>
      <c r="Q1358" s="77">
        <v>230</v>
      </c>
      <c r="R1358" s="77">
        <v>0</v>
      </c>
      <c r="S1358" s="188">
        <v>2505</v>
      </c>
      <c r="T1358" s="188">
        <v>2505</v>
      </c>
      <c r="U1358" s="77">
        <v>411</v>
      </c>
      <c r="V1358" s="77">
        <v>288</v>
      </c>
      <c r="W1358" s="77">
        <v>411</v>
      </c>
      <c r="X1358" s="77">
        <v>0</v>
      </c>
      <c r="Y1358" s="77">
        <v>15</v>
      </c>
      <c r="Z1358" s="77">
        <v>15</v>
      </c>
      <c r="AA1358" s="77">
        <v>0</v>
      </c>
      <c r="AB1358" s="77">
        <v>105</v>
      </c>
      <c r="AC1358" s="77">
        <v>138</v>
      </c>
      <c r="AD1358" s="77">
        <v>0</v>
      </c>
      <c r="AE1358" s="77">
        <v>3750</v>
      </c>
      <c r="AF1358" s="77">
        <v>789</v>
      </c>
      <c r="AG1358" s="27">
        <v>0</v>
      </c>
      <c r="AH1358" s="27">
        <v>0</v>
      </c>
      <c r="AI1358" s="27">
        <v>0</v>
      </c>
      <c r="AJ1358" s="27">
        <v>789</v>
      </c>
      <c r="AK1358" s="27">
        <v>0</v>
      </c>
      <c r="AL1358" s="27">
        <v>0</v>
      </c>
      <c r="AM1358" s="27">
        <f t="shared" si="21"/>
        <v>789</v>
      </c>
      <c r="AN1358" s="27">
        <v>0</v>
      </c>
      <c r="AO1358" s="27">
        <v>0</v>
      </c>
      <c r="AP1358" s="27">
        <v>1302</v>
      </c>
      <c r="AQ1358" s="27">
        <v>1302</v>
      </c>
      <c r="AR1358" s="27">
        <v>0</v>
      </c>
      <c r="AS1358" s="190">
        <v>29267</v>
      </c>
      <c r="AT1358" s="190">
        <v>2949</v>
      </c>
      <c r="AU1358" s="190">
        <v>2949</v>
      </c>
    </row>
    <row r="1359" spans="1:47" x14ac:dyDescent="0.2">
      <c r="A1359" s="96" t="s">
        <v>3205</v>
      </c>
      <c r="B1359" t="s">
        <v>3164</v>
      </c>
      <c r="C1359" t="s">
        <v>3206</v>
      </c>
      <c r="D1359" s="78">
        <v>33606</v>
      </c>
      <c r="E1359" s="78">
        <v>0</v>
      </c>
      <c r="F1359" s="82">
        <v>0</v>
      </c>
      <c r="G1359" s="78">
        <v>49253</v>
      </c>
      <c r="H1359" s="78">
        <v>0</v>
      </c>
      <c r="I1359" s="78">
        <v>49253</v>
      </c>
      <c r="J1359" s="78">
        <v>49253</v>
      </c>
      <c r="K1359" s="78">
        <v>0</v>
      </c>
      <c r="L1359" s="78">
        <v>54825</v>
      </c>
      <c r="M1359" s="78">
        <v>38970</v>
      </c>
      <c r="N1359" s="78">
        <v>31440</v>
      </c>
      <c r="O1359" s="78">
        <v>23385</v>
      </c>
      <c r="P1359" s="78">
        <v>30715</v>
      </c>
      <c r="Q1359" s="78">
        <v>7330</v>
      </c>
      <c r="R1359" s="78">
        <v>0</v>
      </c>
      <c r="S1359" s="187">
        <v>24275</v>
      </c>
      <c r="T1359" s="187">
        <v>24275</v>
      </c>
      <c r="U1359" s="78">
        <v>5292</v>
      </c>
      <c r="V1359" s="78">
        <v>3171</v>
      </c>
      <c r="W1359" s="78">
        <v>4800</v>
      </c>
      <c r="X1359" s="78">
        <v>492</v>
      </c>
      <c r="Y1359" s="78">
        <v>1119</v>
      </c>
      <c r="Z1359" s="78">
        <v>627</v>
      </c>
      <c r="AA1359" s="78">
        <v>0</v>
      </c>
      <c r="AB1359" s="187">
        <v>1612</v>
      </c>
      <c r="AC1359" s="187">
        <v>1612</v>
      </c>
      <c r="AD1359" s="187">
        <v>0</v>
      </c>
      <c r="AE1359" s="78">
        <v>47080</v>
      </c>
      <c r="AF1359" s="78">
        <v>1269</v>
      </c>
      <c r="AG1359" s="104">
        <v>0</v>
      </c>
      <c r="AH1359" s="104">
        <v>0</v>
      </c>
      <c r="AI1359" s="104">
        <v>0</v>
      </c>
      <c r="AJ1359" s="104">
        <v>1269</v>
      </c>
      <c r="AK1359" s="104">
        <v>0</v>
      </c>
      <c r="AL1359" s="104">
        <v>0</v>
      </c>
      <c r="AM1359" s="104">
        <f t="shared" si="21"/>
        <v>1269</v>
      </c>
      <c r="AN1359" s="104">
        <v>0</v>
      </c>
      <c r="AO1359" s="104">
        <v>0</v>
      </c>
      <c r="AP1359" s="104">
        <v>8304</v>
      </c>
      <c r="AQ1359" s="104">
        <v>8304</v>
      </c>
      <c r="AR1359" s="104">
        <v>0</v>
      </c>
      <c r="AS1359" s="189">
        <v>196683</v>
      </c>
      <c r="AT1359" s="189">
        <v>48745</v>
      </c>
      <c r="AU1359" s="189">
        <v>48745</v>
      </c>
    </row>
    <row r="1360" spans="1:47" x14ac:dyDescent="0.2">
      <c r="A1360" s="96" t="s">
        <v>3207</v>
      </c>
      <c r="B1360" t="s">
        <v>3164</v>
      </c>
      <c r="C1360" t="s">
        <v>3208</v>
      </c>
      <c r="D1360" s="77">
        <v>33622</v>
      </c>
      <c r="E1360" s="77">
        <v>0</v>
      </c>
      <c r="F1360" s="77">
        <v>0</v>
      </c>
      <c r="G1360" s="77">
        <v>37221</v>
      </c>
      <c r="H1360" s="77">
        <v>37221</v>
      </c>
      <c r="I1360" s="77">
        <v>0</v>
      </c>
      <c r="J1360" s="77">
        <v>0</v>
      </c>
      <c r="K1360" s="77">
        <v>0</v>
      </c>
      <c r="L1360" s="77">
        <v>44465</v>
      </c>
      <c r="M1360" s="77">
        <v>30140</v>
      </c>
      <c r="N1360" s="77">
        <v>39200</v>
      </c>
      <c r="O1360" s="77">
        <v>5265</v>
      </c>
      <c r="P1360" s="77">
        <v>9845</v>
      </c>
      <c r="Q1360" s="77">
        <v>4580</v>
      </c>
      <c r="R1360" s="77">
        <v>0</v>
      </c>
      <c r="S1360" s="188">
        <v>20265</v>
      </c>
      <c r="T1360" s="188">
        <v>20265</v>
      </c>
      <c r="U1360" s="77">
        <v>4352</v>
      </c>
      <c r="V1360" s="77">
        <v>2438</v>
      </c>
      <c r="W1360" s="77">
        <v>1710</v>
      </c>
      <c r="X1360" s="77">
        <v>2642</v>
      </c>
      <c r="Y1360" s="77">
        <v>3032</v>
      </c>
      <c r="Z1360" s="77">
        <v>390</v>
      </c>
      <c r="AA1360" s="77">
        <v>0</v>
      </c>
      <c r="AB1360" s="77">
        <v>325</v>
      </c>
      <c r="AC1360" s="188">
        <v>1317</v>
      </c>
      <c r="AD1360" s="188">
        <v>0</v>
      </c>
      <c r="AE1360" s="77">
        <v>34720</v>
      </c>
      <c r="AF1360" s="77">
        <v>1029</v>
      </c>
      <c r="AG1360" s="27">
        <v>0</v>
      </c>
      <c r="AH1360" s="27">
        <v>0</v>
      </c>
      <c r="AI1360" s="27">
        <v>0</v>
      </c>
      <c r="AJ1360" s="27">
        <v>1029</v>
      </c>
      <c r="AK1360" s="27">
        <v>0</v>
      </c>
      <c r="AL1360" s="27">
        <v>0</v>
      </c>
      <c r="AM1360" s="27">
        <f t="shared" si="21"/>
        <v>1029</v>
      </c>
      <c r="AN1360" s="27">
        <v>0</v>
      </c>
      <c r="AO1360" s="27">
        <v>0</v>
      </c>
      <c r="AP1360" s="27">
        <v>6290</v>
      </c>
      <c r="AQ1360" s="27">
        <v>6290</v>
      </c>
      <c r="AR1360" s="27">
        <v>0</v>
      </c>
      <c r="AS1360" s="190">
        <v>152668</v>
      </c>
      <c r="AT1360" s="190">
        <v>41004</v>
      </c>
      <c r="AU1360" s="190">
        <v>41004</v>
      </c>
    </row>
    <row r="1361" spans="1:47" x14ac:dyDescent="0.2">
      <c r="A1361" s="96" t="s">
        <v>3209</v>
      </c>
      <c r="B1361" t="s">
        <v>3164</v>
      </c>
      <c r="C1361" t="s">
        <v>3210</v>
      </c>
      <c r="D1361" s="78">
        <v>33623</v>
      </c>
      <c r="E1361" s="78">
        <v>0</v>
      </c>
      <c r="F1361" s="82">
        <v>0</v>
      </c>
      <c r="G1361" s="78">
        <v>29556</v>
      </c>
      <c r="H1361" s="78">
        <v>29556</v>
      </c>
      <c r="I1361" s="78">
        <v>0</v>
      </c>
      <c r="J1361" s="78">
        <v>0</v>
      </c>
      <c r="K1361" s="78">
        <v>0</v>
      </c>
      <c r="L1361" s="78">
        <v>22685</v>
      </c>
      <c r="M1361" s="78">
        <v>15130</v>
      </c>
      <c r="N1361" s="78">
        <v>22200</v>
      </c>
      <c r="O1361" s="78">
        <v>485</v>
      </c>
      <c r="P1361" s="78">
        <v>2795</v>
      </c>
      <c r="Q1361" s="78">
        <v>2310</v>
      </c>
      <c r="R1361" s="78">
        <v>0</v>
      </c>
      <c r="S1361" s="187">
        <v>11145</v>
      </c>
      <c r="T1361" s="187">
        <v>11145</v>
      </c>
      <c r="U1361" s="78">
        <v>2242</v>
      </c>
      <c r="V1361" s="78">
        <v>1228</v>
      </c>
      <c r="W1361" s="78">
        <v>2100</v>
      </c>
      <c r="X1361" s="78">
        <v>142</v>
      </c>
      <c r="Y1361" s="78">
        <v>344</v>
      </c>
      <c r="Z1361" s="78">
        <v>202</v>
      </c>
      <c r="AA1361" s="78">
        <v>0</v>
      </c>
      <c r="AB1361" s="78">
        <v>687</v>
      </c>
      <c r="AC1361" s="78">
        <v>687</v>
      </c>
      <c r="AD1361" s="78">
        <v>0</v>
      </c>
      <c r="AE1361" s="78">
        <v>17440</v>
      </c>
      <c r="AF1361" s="78">
        <v>1029</v>
      </c>
      <c r="AG1361" s="104">
        <v>0</v>
      </c>
      <c r="AH1361" s="104">
        <v>0</v>
      </c>
      <c r="AI1361" s="104">
        <v>0</v>
      </c>
      <c r="AJ1361" s="104">
        <v>1029</v>
      </c>
      <c r="AK1361" s="104">
        <v>0</v>
      </c>
      <c r="AL1361" s="104">
        <v>0</v>
      </c>
      <c r="AM1361" s="104">
        <f t="shared" si="21"/>
        <v>1029</v>
      </c>
      <c r="AN1361" s="104">
        <v>0</v>
      </c>
      <c r="AO1361" s="104">
        <v>0</v>
      </c>
      <c r="AP1361" s="104">
        <v>4958</v>
      </c>
      <c r="AQ1361" s="104">
        <v>4958</v>
      </c>
      <c r="AR1361" s="104">
        <v>0</v>
      </c>
      <c r="AS1361" s="189">
        <v>117794</v>
      </c>
      <c r="AT1361" s="189">
        <v>23660</v>
      </c>
      <c r="AU1361" s="189">
        <v>23660</v>
      </c>
    </row>
    <row r="1362" spans="1:47" x14ac:dyDescent="0.2">
      <c r="A1362" s="96" t="s">
        <v>3211</v>
      </c>
      <c r="B1362" t="s">
        <v>3164</v>
      </c>
      <c r="C1362" t="s">
        <v>3212</v>
      </c>
      <c r="D1362" s="77">
        <v>33643</v>
      </c>
      <c r="E1362" s="77">
        <v>0</v>
      </c>
      <c r="F1362" s="77">
        <v>0</v>
      </c>
      <c r="G1362" s="77">
        <v>12262</v>
      </c>
      <c r="H1362" s="77">
        <v>0</v>
      </c>
      <c r="I1362" s="77">
        <v>12262</v>
      </c>
      <c r="J1362" s="77">
        <v>12262</v>
      </c>
      <c r="K1362" s="77">
        <v>0</v>
      </c>
      <c r="L1362" s="77">
        <v>6250</v>
      </c>
      <c r="M1362" s="77">
        <v>4550</v>
      </c>
      <c r="N1362" s="77">
        <v>6250</v>
      </c>
      <c r="O1362" s="77">
        <v>0</v>
      </c>
      <c r="P1362" s="77">
        <v>1390</v>
      </c>
      <c r="Q1362" s="77">
        <v>1390</v>
      </c>
      <c r="R1362" s="77">
        <v>0</v>
      </c>
      <c r="S1362" s="188">
        <v>4430</v>
      </c>
      <c r="T1362" s="188">
        <v>4430</v>
      </c>
      <c r="U1362" s="77">
        <v>593</v>
      </c>
      <c r="V1362" s="77">
        <v>368</v>
      </c>
      <c r="W1362" s="77">
        <v>572</v>
      </c>
      <c r="X1362" s="77">
        <v>21</v>
      </c>
      <c r="Y1362" s="77">
        <v>128</v>
      </c>
      <c r="Z1362" s="77">
        <v>107</v>
      </c>
      <c r="AA1362" s="77">
        <v>0</v>
      </c>
      <c r="AB1362" s="77">
        <v>297</v>
      </c>
      <c r="AC1362" s="77">
        <v>297</v>
      </c>
      <c r="AD1362" s="77">
        <v>0</v>
      </c>
      <c r="AE1362" s="77">
        <v>5940</v>
      </c>
      <c r="AF1362" s="77">
        <v>789</v>
      </c>
      <c r="AG1362" s="27">
        <v>0</v>
      </c>
      <c r="AH1362" s="27">
        <v>0</v>
      </c>
      <c r="AI1362" s="27">
        <v>0</v>
      </c>
      <c r="AJ1362" s="27">
        <v>789</v>
      </c>
      <c r="AK1362" s="27">
        <v>0</v>
      </c>
      <c r="AL1362" s="27">
        <v>0</v>
      </c>
      <c r="AM1362" s="27">
        <f t="shared" si="21"/>
        <v>789</v>
      </c>
      <c r="AN1362" s="27">
        <v>0</v>
      </c>
      <c r="AO1362" s="27">
        <v>0</v>
      </c>
      <c r="AP1362" s="27">
        <v>2024</v>
      </c>
      <c r="AQ1362" s="27">
        <v>2024</v>
      </c>
      <c r="AR1362" s="27">
        <v>0</v>
      </c>
      <c r="AS1362" s="190">
        <v>46268</v>
      </c>
      <c r="AT1362" s="190">
        <v>6225</v>
      </c>
      <c r="AU1362" s="190">
        <v>6225</v>
      </c>
    </row>
    <row r="1363" spans="1:47" x14ac:dyDescent="0.2">
      <c r="A1363" s="96" t="s">
        <v>3213</v>
      </c>
      <c r="B1363" t="s">
        <v>3164</v>
      </c>
      <c r="C1363" t="s">
        <v>3214</v>
      </c>
      <c r="D1363" s="78">
        <v>33663</v>
      </c>
      <c r="E1363" s="78">
        <v>0</v>
      </c>
      <c r="F1363" s="82">
        <v>0</v>
      </c>
      <c r="G1363" s="78">
        <v>26240</v>
      </c>
      <c r="H1363" s="78">
        <v>0</v>
      </c>
      <c r="I1363" s="78">
        <v>26240</v>
      </c>
      <c r="J1363" s="78">
        <v>26240</v>
      </c>
      <c r="K1363" s="78">
        <v>0</v>
      </c>
      <c r="L1363" s="78">
        <v>25560</v>
      </c>
      <c r="M1363" s="78">
        <v>20170</v>
      </c>
      <c r="N1363" s="78">
        <v>25560</v>
      </c>
      <c r="O1363" s="78">
        <v>0</v>
      </c>
      <c r="P1363" s="78">
        <v>3740</v>
      </c>
      <c r="Q1363" s="78">
        <v>3740</v>
      </c>
      <c r="R1363" s="78">
        <v>0</v>
      </c>
      <c r="S1363" s="187">
        <v>7360</v>
      </c>
      <c r="T1363" s="187">
        <v>7360</v>
      </c>
      <c r="U1363" s="78">
        <v>2387</v>
      </c>
      <c r="V1363" s="78">
        <v>1676</v>
      </c>
      <c r="W1363" s="78">
        <v>2387</v>
      </c>
      <c r="X1363" s="78">
        <v>0</v>
      </c>
      <c r="Y1363" s="78">
        <v>0</v>
      </c>
      <c r="Z1363" s="78">
        <v>312</v>
      </c>
      <c r="AA1363" s="78">
        <v>0</v>
      </c>
      <c r="AB1363" s="78">
        <v>836</v>
      </c>
      <c r="AC1363" s="78">
        <v>524</v>
      </c>
      <c r="AD1363" s="78">
        <v>0</v>
      </c>
      <c r="AE1363" s="78">
        <v>23800</v>
      </c>
      <c r="AF1363" s="78">
        <v>789</v>
      </c>
      <c r="AG1363" s="104">
        <v>0</v>
      </c>
      <c r="AH1363" s="104">
        <v>0</v>
      </c>
      <c r="AI1363" s="104">
        <v>0</v>
      </c>
      <c r="AJ1363" s="104">
        <v>789</v>
      </c>
      <c r="AK1363" s="104">
        <v>0</v>
      </c>
      <c r="AL1363" s="104">
        <v>0</v>
      </c>
      <c r="AM1363" s="104">
        <f t="shared" si="21"/>
        <v>789</v>
      </c>
      <c r="AN1363" s="104">
        <v>0</v>
      </c>
      <c r="AO1363" s="104">
        <v>0</v>
      </c>
      <c r="AP1363" s="104">
        <v>4414</v>
      </c>
      <c r="AQ1363" s="104">
        <v>4414</v>
      </c>
      <c r="AR1363" s="104">
        <v>0</v>
      </c>
      <c r="AS1363" s="189">
        <v>103584</v>
      </c>
      <c r="AT1363" s="189">
        <v>19132</v>
      </c>
      <c r="AU1363" s="189">
        <v>19132</v>
      </c>
    </row>
    <row r="1364" spans="1:47" x14ac:dyDescent="0.2">
      <c r="A1364" s="96" t="s">
        <v>3215</v>
      </c>
      <c r="B1364" t="s">
        <v>3164</v>
      </c>
      <c r="C1364" t="s">
        <v>3216</v>
      </c>
      <c r="D1364" s="77">
        <v>33666</v>
      </c>
      <c r="E1364" s="77">
        <v>0</v>
      </c>
      <c r="F1364" s="77">
        <v>0</v>
      </c>
      <c r="G1364" s="77">
        <v>54258</v>
      </c>
      <c r="H1364" s="77">
        <v>5900</v>
      </c>
      <c r="I1364" s="77">
        <v>48358</v>
      </c>
      <c r="J1364" s="77">
        <v>48358</v>
      </c>
      <c r="K1364" s="77">
        <v>0</v>
      </c>
      <c r="L1364" s="77">
        <v>64340</v>
      </c>
      <c r="M1364" s="77">
        <v>48390</v>
      </c>
      <c r="N1364" s="77">
        <v>57590</v>
      </c>
      <c r="O1364" s="77">
        <v>6750</v>
      </c>
      <c r="P1364" s="77">
        <v>15180</v>
      </c>
      <c r="Q1364" s="77">
        <v>8430</v>
      </c>
      <c r="R1364" s="77">
        <v>0</v>
      </c>
      <c r="S1364" s="188">
        <v>26300</v>
      </c>
      <c r="T1364" s="188">
        <v>26300</v>
      </c>
      <c r="U1364" s="77">
        <v>6082</v>
      </c>
      <c r="V1364" s="77">
        <v>3973</v>
      </c>
      <c r="W1364" s="77">
        <v>6082</v>
      </c>
      <c r="X1364" s="77">
        <v>0</v>
      </c>
      <c r="Y1364" s="77">
        <v>720</v>
      </c>
      <c r="Z1364" s="77">
        <v>720</v>
      </c>
      <c r="AA1364" s="77">
        <v>0</v>
      </c>
      <c r="AB1364" s="188">
        <v>1734</v>
      </c>
      <c r="AC1364" s="188">
        <v>1734</v>
      </c>
      <c r="AD1364" s="188">
        <v>0</v>
      </c>
      <c r="AE1364" s="77">
        <v>57360</v>
      </c>
      <c r="AF1364" s="77">
        <v>1269</v>
      </c>
      <c r="AG1364" s="27">
        <v>0</v>
      </c>
      <c r="AH1364" s="27">
        <v>0</v>
      </c>
      <c r="AI1364" s="27">
        <v>0</v>
      </c>
      <c r="AJ1364" s="27">
        <v>1269</v>
      </c>
      <c r="AK1364" s="27">
        <v>0</v>
      </c>
      <c r="AL1364" s="27">
        <v>0</v>
      </c>
      <c r="AM1364" s="27">
        <f t="shared" si="21"/>
        <v>1269</v>
      </c>
      <c r="AN1364" s="27">
        <v>0</v>
      </c>
      <c r="AO1364" s="27">
        <v>0</v>
      </c>
      <c r="AP1364" s="27">
        <v>9093</v>
      </c>
      <c r="AQ1364" s="27">
        <v>9093</v>
      </c>
      <c r="AR1364" s="27">
        <v>0</v>
      </c>
      <c r="AS1364" s="190">
        <v>216343</v>
      </c>
      <c r="AT1364" s="190">
        <v>54614</v>
      </c>
      <c r="AU1364" s="190">
        <v>54614</v>
      </c>
    </row>
    <row r="1365" spans="1:47" x14ac:dyDescent="0.2">
      <c r="A1365" s="96" t="s">
        <v>3217</v>
      </c>
      <c r="B1365" t="s">
        <v>3164</v>
      </c>
      <c r="C1365" t="s">
        <v>3218</v>
      </c>
      <c r="D1365" s="78">
        <v>33681</v>
      </c>
      <c r="E1365" s="78">
        <v>0</v>
      </c>
      <c r="F1365" s="82">
        <v>0</v>
      </c>
      <c r="G1365" s="78">
        <v>49792</v>
      </c>
      <c r="H1365" s="78">
        <v>0</v>
      </c>
      <c r="I1365" s="78">
        <v>49792</v>
      </c>
      <c r="J1365" s="78">
        <v>49792</v>
      </c>
      <c r="K1365" s="78">
        <v>0</v>
      </c>
      <c r="L1365" s="78">
        <v>54560</v>
      </c>
      <c r="M1365" s="78">
        <v>41780</v>
      </c>
      <c r="N1365" s="78">
        <v>52920</v>
      </c>
      <c r="O1365" s="78">
        <v>1640</v>
      </c>
      <c r="P1365" s="78">
        <v>8450</v>
      </c>
      <c r="Q1365" s="78">
        <v>6810</v>
      </c>
      <c r="R1365" s="78">
        <v>0</v>
      </c>
      <c r="S1365" s="187">
        <v>22450</v>
      </c>
      <c r="T1365" s="187">
        <v>22450</v>
      </c>
      <c r="U1365" s="78">
        <v>5113</v>
      </c>
      <c r="V1365" s="78">
        <v>3430</v>
      </c>
      <c r="W1365" s="78">
        <v>3742</v>
      </c>
      <c r="X1365" s="78">
        <v>1371</v>
      </c>
      <c r="Y1365" s="78">
        <v>1959</v>
      </c>
      <c r="Z1365" s="78">
        <v>588</v>
      </c>
      <c r="AA1365" s="78">
        <v>0</v>
      </c>
      <c r="AB1365" s="187">
        <v>1723</v>
      </c>
      <c r="AC1365" s="187">
        <v>1723</v>
      </c>
      <c r="AD1365" s="187">
        <v>0</v>
      </c>
      <c r="AE1365" s="78">
        <v>48890</v>
      </c>
      <c r="AF1365" s="78">
        <v>1029</v>
      </c>
      <c r="AG1365" s="104">
        <v>0</v>
      </c>
      <c r="AH1365" s="104">
        <v>0</v>
      </c>
      <c r="AI1365" s="104">
        <v>0</v>
      </c>
      <c r="AJ1365" s="104">
        <v>1029</v>
      </c>
      <c r="AK1365" s="104">
        <v>0</v>
      </c>
      <c r="AL1365" s="104">
        <v>0</v>
      </c>
      <c r="AM1365" s="104">
        <f t="shared" si="21"/>
        <v>1029</v>
      </c>
      <c r="AN1365" s="104">
        <v>0</v>
      </c>
      <c r="AO1365" s="104">
        <v>0</v>
      </c>
      <c r="AP1365" s="104">
        <v>8130</v>
      </c>
      <c r="AQ1365" s="104">
        <v>8130</v>
      </c>
      <c r="AR1365" s="104">
        <v>0</v>
      </c>
      <c r="AS1365" s="189">
        <v>197344</v>
      </c>
      <c r="AT1365" s="189">
        <v>43955</v>
      </c>
      <c r="AU1365" s="189">
        <v>43955</v>
      </c>
    </row>
    <row r="1366" spans="1:47" x14ac:dyDescent="0.2">
      <c r="A1366" s="96" t="s">
        <v>3219</v>
      </c>
      <c r="B1366" t="s">
        <v>3220</v>
      </c>
      <c r="C1366">
        <v>0</v>
      </c>
      <c r="D1366" s="77">
        <v>34000</v>
      </c>
      <c r="E1366" s="77">
        <v>0</v>
      </c>
      <c r="F1366" s="77">
        <v>0</v>
      </c>
      <c r="G1366" s="77">
        <v>7076219</v>
      </c>
      <c r="H1366" s="77">
        <v>5456736</v>
      </c>
      <c r="I1366" s="77">
        <v>1619483</v>
      </c>
      <c r="J1366" s="77">
        <v>1307187</v>
      </c>
      <c r="K1366" s="188">
        <v>312296</v>
      </c>
      <c r="L1366" s="77">
        <v>0</v>
      </c>
      <c r="M1366" s="77">
        <v>0</v>
      </c>
      <c r="N1366" s="77">
        <v>0</v>
      </c>
      <c r="O1366" s="77">
        <v>0</v>
      </c>
      <c r="P1366" s="77">
        <v>0</v>
      </c>
      <c r="Q1366" s="77">
        <v>0</v>
      </c>
      <c r="R1366" s="77">
        <v>0</v>
      </c>
      <c r="S1366" s="77">
        <v>0</v>
      </c>
      <c r="T1366" s="77">
        <v>0</v>
      </c>
      <c r="U1366" s="77">
        <v>0</v>
      </c>
      <c r="V1366" s="77">
        <v>0</v>
      </c>
      <c r="W1366" s="77">
        <v>0</v>
      </c>
      <c r="X1366" s="77">
        <v>0</v>
      </c>
      <c r="Y1366" s="77">
        <v>0</v>
      </c>
      <c r="Z1366" s="77">
        <v>0</v>
      </c>
      <c r="AA1366" s="77">
        <v>0</v>
      </c>
      <c r="AB1366" s="77">
        <v>0</v>
      </c>
      <c r="AC1366" s="77">
        <v>0</v>
      </c>
      <c r="AD1366" s="77">
        <v>0</v>
      </c>
      <c r="AE1366" s="77">
        <v>0</v>
      </c>
      <c r="AF1366" s="77">
        <v>0</v>
      </c>
      <c r="AG1366" s="27">
        <v>0</v>
      </c>
      <c r="AH1366" s="27">
        <v>0</v>
      </c>
      <c r="AI1366" s="27">
        <v>0</v>
      </c>
      <c r="AJ1366" s="27">
        <v>0</v>
      </c>
      <c r="AK1366" s="27">
        <v>0</v>
      </c>
      <c r="AL1366" s="27">
        <v>0</v>
      </c>
      <c r="AM1366" s="27">
        <f t="shared" si="21"/>
        <v>0</v>
      </c>
      <c r="AN1366" s="27">
        <v>0</v>
      </c>
      <c r="AO1366" s="27">
        <v>0</v>
      </c>
      <c r="AP1366" s="27">
        <v>1216930</v>
      </c>
      <c r="AQ1366" s="27">
        <v>439410</v>
      </c>
      <c r="AR1366" s="190">
        <v>777520</v>
      </c>
      <c r="AS1366" s="190">
        <v>18904665</v>
      </c>
      <c r="AT1366" s="190">
        <v>0</v>
      </c>
      <c r="AU1366" s="190">
        <v>0</v>
      </c>
    </row>
    <row r="1367" spans="1:47" x14ac:dyDescent="0.2">
      <c r="A1367" s="96" t="s">
        <v>3221</v>
      </c>
      <c r="B1367" t="s">
        <v>3220</v>
      </c>
      <c r="C1367" t="s">
        <v>3222</v>
      </c>
      <c r="D1367" s="78">
        <v>34100</v>
      </c>
      <c r="E1367" s="78">
        <v>0</v>
      </c>
      <c r="F1367" s="82">
        <v>0</v>
      </c>
      <c r="G1367" s="78">
        <v>2152075</v>
      </c>
      <c r="H1367" s="78">
        <v>2152075</v>
      </c>
      <c r="I1367" s="78">
        <v>0</v>
      </c>
      <c r="J1367" s="78">
        <v>0</v>
      </c>
      <c r="K1367" s="78">
        <v>0</v>
      </c>
      <c r="L1367" s="78">
        <v>5010360</v>
      </c>
      <c r="M1367" s="78">
        <v>3318370</v>
      </c>
      <c r="N1367" s="78">
        <v>4097520</v>
      </c>
      <c r="O1367" s="78">
        <v>912840</v>
      </c>
      <c r="P1367" s="78">
        <v>1667050</v>
      </c>
      <c r="Q1367" s="78">
        <v>754210</v>
      </c>
      <c r="R1367" s="78">
        <v>0</v>
      </c>
      <c r="S1367" s="187">
        <v>470020</v>
      </c>
      <c r="T1367" s="187">
        <v>470020</v>
      </c>
      <c r="U1367" s="78">
        <v>502463</v>
      </c>
      <c r="V1367" s="78">
        <v>274283</v>
      </c>
      <c r="W1367" s="78">
        <v>80095</v>
      </c>
      <c r="X1367" s="78">
        <v>422368</v>
      </c>
      <c r="Y1367" s="78">
        <v>462444</v>
      </c>
      <c r="Z1367" s="78">
        <v>62150</v>
      </c>
      <c r="AA1367" s="78">
        <v>0</v>
      </c>
      <c r="AB1367" s="78">
        <v>0</v>
      </c>
      <c r="AC1367" s="187">
        <v>13739</v>
      </c>
      <c r="AD1367" s="187">
        <v>0</v>
      </c>
      <c r="AE1367" s="78">
        <v>4110090</v>
      </c>
      <c r="AF1367" s="78">
        <v>34869</v>
      </c>
      <c r="AG1367" s="104">
        <v>0</v>
      </c>
      <c r="AH1367" s="104">
        <v>0</v>
      </c>
      <c r="AI1367" s="104">
        <v>0</v>
      </c>
      <c r="AJ1367" s="104">
        <v>34869</v>
      </c>
      <c r="AK1367" s="104">
        <v>0</v>
      </c>
      <c r="AL1367" s="104">
        <v>0</v>
      </c>
      <c r="AM1367" s="104">
        <f t="shared" si="21"/>
        <v>34869</v>
      </c>
      <c r="AN1367" s="104">
        <v>0</v>
      </c>
      <c r="AO1367" s="104">
        <v>0</v>
      </c>
      <c r="AP1367" s="104">
        <v>374217</v>
      </c>
      <c r="AQ1367" s="104">
        <v>374217</v>
      </c>
      <c r="AR1367" s="104">
        <v>0</v>
      </c>
      <c r="AS1367" s="189">
        <v>9295266</v>
      </c>
      <c r="AT1367" s="104">
        <v>3710258</v>
      </c>
      <c r="AU1367" s="104">
        <v>3710258</v>
      </c>
    </row>
    <row r="1368" spans="1:47" x14ac:dyDescent="0.2">
      <c r="A1368" s="96" t="s">
        <v>3223</v>
      </c>
      <c r="B1368" t="s">
        <v>3220</v>
      </c>
      <c r="C1368" t="s">
        <v>3224</v>
      </c>
      <c r="D1368" s="77">
        <v>34202</v>
      </c>
      <c r="E1368" s="77">
        <v>0</v>
      </c>
      <c r="F1368" s="77">
        <v>0</v>
      </c>
      <c r="G1368" s="77">
        <v>532552</v>
      </c>
      <c r="H1368" s="77">
        <v>532552</v>
      </c>
      <c r="I1368" s="77">
        <v>0</v>
      </c>
      <c r="J1368" s="77">
        <v>0</v>
      </c>
      <c r="K1368" s="77">
        <v>0</v>
      </c>
      <c r="L1368" s="77">
        <v>1031860</v>
      </c>
      <c r="M1368" s="77">
        <v>744930</v>
      </c>
      <c r="N1368" s="77">
        <v>1014000</v>
      </c>
      <c r="O1368" s="77">
        <v>17860</v>
      </c>
      <c r="P1368" s="77">
        <v>182440</v>
      </c>
      <c r="Q1368" s="77">
        <v>164580</v>
      </c>
      <c r="R1368" s="77">
        <v>0</v>
      </c>
      <c r="S1368" s="188">
        <v>257280</v>
      </c>
      <c r="T1368" s="188">
        <v>257280</v>
      </c>
      <c r="U1368" s="77">
        <v>100152</v>
      </c>
      <c r="V1368" s="77">
        <v>61716</v>
      </c>
      <c r="W1368" s="77">
        <v>48348</v>
      </c>
      <c r="X1368" s="77">
        <v>51804</v>
      </c>
      <c r="Y1368" s="77">
        <v>65386</v>
      </c>
      <c r="Z1368" s="77">
        <v>13582</v>
      </c>
      <c r="AA1368" s="77">
        <v>0</v>
      </c>
      <c r="AB1368" s="188">
        <v>12233</v>
      </c>
      <c r="AC1368" s="188">
        <v>16950</v>
      </c>
      <c r="AD1368" s="188">
        <v>0</v>
      </c>
      <c r="AE1368" s="77">
        <v>912900</v>
      </c>
      <c r="AF1368" s="77">
        <v>7829</v>
      </c>
      <c r="AG1368" s="27">
        <v>0</v>
      </c>
      <c r="AH1368" s="27">
        <v>0</v>
      </c>
      <c r="AI1368" s="27">
        <v>0</v>
      </c>
      <c r="AJ1368" s="27">
        <v>7829</v>
      </c>
      <c r="AK1368" s="27">
        <v>0</v>
      </c>
      <c r="AL1368" s="27">
        <v>0</v>
      </c>
      <c r="AM1368" s="27">
        <f t="shared" si="21"/>
        <v>7829</v>
      </c>
      <c r="AN1368" s="27">
        <v>0</v>
      </c>
      <c r="AO1368" s="27">
        <v>0</v>
      </c>
      <c r="AP1368" s="27">
        <v>92211</v>
      </c>
      <c r="AQ1368" s="27">
        <v>92211</v>
      </c>
      <c r="AR1368" s="27">
        <v>0</v>
      </c>
      <c r="AS1368" s="190">
        <v>2211922</v>
      </c>
      <c r="AT1368" s="190">
        <v>789425</v>
      </c>
      <c r="AU1368" s="190">
        <v>316040</v>
      </c>
    </row>
    <row r="1369" spans="1:47" x14ac:dyDescent="0.2">
      <c r="A1369" s="96" t="s">
        <v>3225</v>
      </c>
      <c r="B1369" t="s">
        <v>3220</v>
      </c>
      <c r="C1369" t="s">
        <v>3226</v>
      </c>
      <c r="D1369" s="78">
        <v>34203</v>
      </c>
      <c r="E1369" s="78">
        <v>0</v>
      </c>
      <c r="F1369" s="82">
        <v>0</v>
      </c>
      <c r="G1369" s="78">
        <v>62458</v>
      </c>
      <c r="H1369" s="78">
        <v>62458</v>
      </c>
      <c r="I1369" s="78">
        <v>0</v>
      </c>
      <c r="J1369" s="78">
        <v>0</v>
      </c>
      <c r="K1369" s="78">
        <v>0</v>
      </c>
      <c r="L1369" s="78">
        <v>120185</v>
      </c>
      <c r="M1369" s="78">
        <v>89420</v>
      </c>
      <c r="N1369" s="78">
        <v>105400</v>
      </c>
      <c r="O1369" s="78">
        <v>14785</v>
      </c>
      <c r="P1369" s="78">
        <v>27245</v>
      </c>
      <c r="Q1369" s="78">
        <v>12460</v>
      </c>
      <c r="R1369" s="78">
        <v>0</v>
      </c>
      <c r="S1369" s="187">
        <v>11075</v>
      </c>
      <c r="T1369" s="187">
        <v>11075</v>
      </c>
      <c r="U1369" s="78">
        <v>11513</v>
      </c>
      <c r="V1369" s="78">
        <v>7418</v>
      </c>
      <c r="W1369" s="78">
        <v>5946</v>
      </c>
      <c r="X1369" s="78">
        <v>5567</v>
      </c>
      <c r="Y1369" s="78">
        <v>5377</v>
      </c>
      <c r="Z1369" s="78">
        <v>1040</v>
      </c>
      <c r="AA1369" s="78">
        <v>1848</v>
      </c>
      <c r="AB1369" s="187">
        <v>2060</v>
      </c>
      <c r="AC1369" s="78">
        <v>244</v>
      </c>
      <c r="AD1369" s="78">
        <v>1848</v>
      </c>
      <c r="AE1369" s="78">
        <v>107330</v>
      </c>
      <c r="AF1369" s="78">
        <v>1749</v>
      </c>
      <c r="AG1369" s="104">
        <v>0</v>
      </c>
      <c r="AH1369" s="104">
        <v>0</v>
      </c>
      <c r="AI1369" s="104">
        <v>0</v>
      </c>
      <c r="AJ1369" s="104">
        <v>1749</v>
      </c>
      <c r="AK1369" s="104">
        <v>0</v>
      </c>
      <c r="AL1369" s="104">
        <v>0</v>
      </c>
      <c r="AM1369" s="104">
        <f t="shared" si="21"/>
        <v>1749</v>
      </c>
      <c r="AN1369" s="104">
        <v>0</v>
      </c>
      <c r="AO1369" s="104">
        <v>0</v>
      </c>
      <c r="AP1369" s="104">
        <v>10538</v>
      </c>
      <c r="AQ1369" s="104">
        <v>10538</v>
      </c>
      <c r="AR1369" s="104">
        <v>0</v>
      </c>
      <c r="AS1369" s="189">
        <v>251306</v>
      </c>
      <c r="AT1369" s="189">
        <v>77099</v>
      </c>
      <c r="AU1369" s="189">
        <v>77099</v>
      </c>
    </row>
    <row r="1370" spans="1:47" x14ac:dyDescent="0.2">
      <c r="A1370" s="96" t="s">
        <v>3227</v>
      </c>
      <c r="B1370" t="s">
        <v>3220</v>
      </c>
      <c r="C1370" t="s">
        <v>3228</v>
      </c>
      <c r="D1370" s="77">
        <v>34204</v>
      </c>
      <c r="E1370" s="77">
        <v>0</v>
      </c>
      <c r="F1370" s="77">
        <v>0</v>
      </c>
      <c r="G1370" s="77">
        <v>253846</v>
      </c>
      <c r="H1370" s="77">
        <v>64000</v>
      </c>
      <c r="I1370" s="77">
        <v>189846</v>
      </c>
      <c r="J1370" s="77">
        <v>189846</v>
      </c>
      <c r="K1370" s="77">
        <v>0</v>
      </c>
      <c r="L1370" s="77">
        <v>423325</v>
      </c>
      <c r="M1370" s="77">
        <v>303740</v>
      </c>
      <c r="N1370" s="77">
        <v>329600</v>
      </c>
      <c r="O1370" s="77">
        <v>93725</v>
      </c>
      <c r="P1370" s="77">
        <v>163735</v>
      </c>
      <c r="Q1370" s="77">
        <v>70010</v>
      </c>
      <c r="R1370" s="77">
        <v>0</v>
      </c>
      <c r="S1370" s="188">
        <v>169075</v>
      </c>
      <c r="T1370" s="188">
        <v>169075</v>
      </c>
      <c r="U1370" s="77">
        <v>41013</v>
      </c>
      <c r="V1370" s="77">
        <v>25023</v>
      </c>
      <c r="W1370" s="77">
        <v>16001</v>
      </c>
      <c r="X1370" s="77">
        <v>25012</v>
      </c>
      <c r="Y1370" s="77">
        <v>30830</v>
      </c>
      <c r="Z1370" s="77">
        <v>5818</v>
      </c>
      <c r="AA1370" s="77">
        <v>0</v>
      </c>
      <c r="AB1370" s="77">
        <v>0</v>
      </c>
      <c r="AC1370" s="188">
        <v>13993</v>
      </c>
      <c r="AD1370" s="188">
        <v>0</v>
      </c>
      <c r="AE1370" s="77">
        <v>373870</v>
      </c>
      <c r="AF1370" s="77">
        <v>3909</v>
      </c>
      <c r="AG1370" s="27">
        <v>0</v>
      </c>
      <c r="AH1370" s="27">
        <v>0</v>
      </c>
      <c r="AI1370" s="27">
        <v>0</v>
      </c>
      <c r="AJ1370" s="27">
        <v>3909</v>
      </c>
      <c r="AK1370" s="27">
        <v>0</v>
      </c>
      <c r="AL1370" s="27">
        <v>0</v>
      </c>
      <c r="AM1370" s="27">
        <f t="shared" si="21"/>
        <v>3909</v>
      </c>
      <c r="AN1370" s="27">
        <v>0</v>
      </c>
      <c r="AO1370" s="27">
        <v>0</v>
      </c>
      <c r="AP1370" s="27">
        <v>43476</v>
      </c>
      <c r="AQ1370" s="27">
        <v>43476</v>
      </c>
      <c r="AR1370" s="27">
        <v>0</v>
      </c>
      <c r="AS1370" s="190">
        <v>1019225</v>
      </c>
      <c r="AT1370" s="190">
        <v>335565</v>
      </c>
      <c r="AU1370" s="190">
        <v>335565</v>
      </c>
    </row>
    <row r="1371" spans="1:47" x14ac:dyDescent="0.2">
      <c r="A1371" s="96" t="s">
        <v>3229</v>
      </c>
      <c r="B1371" t="s">
        <v>3220</v>
      </c>
      <c r="C1371" t="s">
        <v>3230</v>
      </c>
      <c r="D1371" s="78">
        <v>34205</v>
      </c>
      <c r="E1371" s="78">
        <v>0</v>
      </c>
      <c r="F1371" s="82">
        <v>0</v>
      </c>
      <c r="G1371" s="78">
        <v>382322</v>
      </c>
      <c r="H1371" s="78">
        <v>382322</v>
      </c>
      <c r="I1371" s="78">
        <v>0</v>
      </c>
      <c r="J1371" s="78">
        <v>0</v>
      </c>
      <c r="K1371" s="78">
        <v>0</v>
      </c>
      <c r="L1371" s="78">
        <v>670260</v>
      </c>
      <c r="M1371" s="78">
        <v>500600</v>
      </c>
      <c r="N1371" s="78">
        <v>670000</v>
      </c>
      <c r="O1371" s="78">
        <v>260</v>
      </c>
      <c r="P1371" s="78">
        <v>109860</v>
      </c>
      <c r="Q1371" s="78">
        <v>109600</v>
      </c>
      <c r="R1371" s="78">
        <v>0</v>
      </c>
      <c r="S1371" s="187">
        <v>162360</v>
      </c>
      <c r="T1371" s="187">
        <v>162360</v>
      </c>
      <c r="U1371" s="78">
        <v>63989</v>
      </c>
      <c r="V1371" s="78">
        <v>41363</v>
      </c>
      <c r="W1371" s="78">
        <v>8317</v>
      </c>
      <c r="X1371" s="78">
        <v>55672</v>
      </c>
      <c r="Y1371" s="78">
        <v>45604</v>
      </c>
      <c r="Z1371" s="78">
        <v>9137</v>
      </c>
      <c r="AA1371" s="78">
        <v>0</v>
      </c>
      <c r="AB1371" s="187">
        <v>10152</v>
      </c>
      <c r="AC1371" s="78">
        <v>0</v>
      </c>
      <c r="AD1371" s="78">
        <v>0</v>
      </c>
      <c r="AE1371" s="78">
        <v>612120</v>
      </c>
      <c r="AF1371" s="78">
        <v>5589</v>
      </c>
      <c r="AG1371" s="104">
        <v>0</v>
      </c>
      <c r="AH1371" s="104">
        <v>0</v>
      </c>
      <c r="AI1371" s="104">
        <v>0</v>
      </c>
      <c r="AJ1371" s="104">
        <v>5589</v>
      </c>
      <c r="AK1371" s="104">
        <v>0</v>
      </c>
      <c r="AL1371" s="104">
        <v>0</v>
      </c>
      <c r="AM1371" s="104">
        <f t="shared" si="21"/>
        <v>5589</v>
      </c>
      <c r="AN1371" s="104">
        <v>0</v>
      </c>
      <c r="AO1371" s="104">
        <v>0</v>
      </c>
      <c r="AP1371" s="104">
        <v>65936</v>
      </c>
      <c r="AQ1371" s="104">
        <v>65936</v>
      </c>
      <c r="AR1371" s="104">
        <v>0</v>
      </c>
      <c r="AS1371" s="189">
        <v>1548056</v>
      </c>
      <c r="AT1371" s="189">
        <v>500431</v>
      </c>
      <c r="AU1371" s="189">
        <v>500431</v>
      </c>
    </row>
    <row r="1372" spans="1:47" x14ac:dyDescent="0.2">
      <c r="A1372" s="96" t="s">
        <v>3231</v>
      </c>
      <c r="B1372" t="s">
        <v>3220</v>
      </c>
      <c r="C1372" t="s">
        <v>3232</v>
      </c>
      <c r="D1372" s="77">
        <v>34207</v>
      </c>
      <c r="E1372" s="77">
        <v>0</v>
      </c>
      <c r="F1372" s="77">
        <v>0</v>
      </c>
      <c r="G1372" s="77">
        <v>962912</v>
      </c>
      <c r="H1372" s="77">
        <v>662912</v>
      </c>
      <c r="I1372" s="77">
        <v>300000</v>
      </c>
      <c r="J1372" s="77">
        <v>300000</v>
      </c>
      <c r="K1372" s="77">
        <v>0</v>
      </c>
      <c r="L1372" s="77">
        <v>1958930</v>
      </c>
      <c r="M1372" s="77">
        <v>1324140</v>
      </c>
      <c r="N1372" s="77">
        <v>1958930</v>
      </c>
      <c r="O1372" s="77">
        <v>0</v>
      </c>
      <c r="P1372" s="77">
        <v>290920</v>
      </c>
      <c r="Q1372" s="77">
        <v>290920</v>
      </c>
      <c r="R1372" s="77">
        <v>0</v>
      </c>
      <c r="S1372" s="188">
        <v>683570</v>
      </c>
      <c r="T1372" s="188">
        <v>683570</v>
      </c>
      <c r="U1372" s="77">
        <v>194312</v>
      </c>
      <c r="V1372" s="77">
        <v>108953</v>
      </c>
      <c r="W1372" s="77">
        <v>194312</v>
      </c>
      <c r="X1372" s="77">
        <v>0</v>
      </c>
      <c r="Y1372" s="77">
        <v>22442</v>
      </c>
      <c r="Z1372" s="77">
        <v>23840</v>
      </c>
      <c r="AA1372" s="77">
        <v>0</v>
      </c>
      <c r="AB1372" s="77">
        <v>0</v>
      </c>
      <c r="AC1372" s="188">
        <v>49684</v>
      </c>
      <c r="AD1372" s="188">
        <v>0</v>
      </c>
      <c r="AE1372" s="77">
        <v>1615440</v>
      </c>
      <c r="AF1372" s="77">
        <v>12970</v>
      </c>
      <c r="AG1372" s="27">
        <v>0</v>
      </c>
      <c r="AH1372" s="27">
        <v>0</v>
      </c>
      <c r="AI1372" s="27">
        <v>0</v>
      </c>
      <c r="AJ1372" s="27">
        <v>12970</v>
      </c>
      <c r="AK1372" s="27">
        <v>12935</v>
      </c>
      <c r="AL1372" s="27">
        <v>12970</v>
      </c>
      <c r="AM1372" s="27">
        <f t="shared" si="21"/>
        <v>0</v>
      </c>
      <c r="AN1372" s="27">
        <v>0</v>
      </c>
      <c r="AO1372" s="27">
        <v>0</v>
      </c>
      <c r="AP1372" s="27">
        <v>166995</v>
      </c>
      <c r="AQ1372" s="27">
        <v>166995</v>
      </c>
      <c r="AR1372" s="27">
        <v>0</v>
      </c>
      <c r="AS1372" s="190">
        <v>4162774</v>
      </c>
      <c r="AT1372" s="190">
        <v>1625541</v>
      </c>
      <c r="AU1372" s="190">
        <v>1625541</v>
      </c>
    </row>
    <row r="1373" spans="1:47" x14ac:dyDescent="0.2">
      <c r="A1373" s="96" t="s">
        <v>3233</v>
      </c>
      <c r="B1373" t="s">
        <v>3220</v>
      </c>
      <c r="C1373" t="s">
        <v>1850</v>
      </c>
      <c r="D1373" s="78">
        <v>34208</v>
      </c>
      <c r="E1373" s="78">
        <v>0</v>
      </c>
      <c r="F1373" s="82">
        <v>0</v>
      </c>
      <c r="G1373" s="78">
        <v>123532</v>
      </c>
      <c r="H1373" s="78">
        <v>123532</v>
      </c>
      <c r="I1373" s="78">
        <v>0</v>
      </c>
      <c r="J1373" s="78">
        <v>0</v>
      </c>
      <c r="K1373" s="78">
        <v>0</v>
      </c>
      <c r="L1373" s="78">
        <v>167090</v>
      </c>
      <c r="M1373" s="78">
        <v>117290</v>
      </c>
      <c r="N1373" s="78">
        <v>167090</v>
      </c>
      <c r="O1373" s="78">
        <v>0</v>
      </c>
      <c r="P1373" s="78">
        <v>12170</v>
      </c>
      <c r="Q1373" s="78">
        <v>12170</v>
      </c>
      <c r="R1373" s="78">
        <v>0</v>
      </c>
      <c r="S1373" s="187">
        <v>75490</v>
      </c>
      <c r="T1373" s="187">
        <v>75490</v>
      </c>
      <c r="U1373" s="78">
        <v>16424</v>
      </c>
      <c r="V1373" s="78">
        <v>9761</v>
      </c>
      <c r="W1373" s="78">
        <v>7168</v>
      </c>
      <c r="X1373" s="78">
        <v>9256</v>
      </c>
      <c r="Y1373" s="78">
        <v>8023</v>
      </c>
      <c r="Z1373" s="78">
        <v>942</v>
      </c>
      <c r="AA1373" s="78">
        <v>0</v>
      </c>
      <c r="AB1373" s="78">
        <v>960</v>
      </c>
      <c r="AC1373" s="187">
        <v>5554</v>
      </c>
      <c r="AD1373" s="187">
        <v>0</v>
      </c>
      <c r="AE1373" s="78">
        <v>140030</v>
      </c>
      <c r="AF1373" s="78">
        <v>2229</v>
      </c>
      <c r="AG1373" s="104">
        <v>0</v>
      </c>
      <c r="AH1373" s="104">
        <v>0</v>
      </c>
      <c r="AI1373" s="104">
        <v>0</v>
      </c>
      <c r="AJ1373" s="104">
        <v>2229</v>
      </c>
      <c r="AK1373" s="104">
        <v>0</v>
      </c>
      <c r="AL1373" s="104">
        <v>0</v>
      </c>
      <c r="AM1373" s="104">
        <f t="shared" si="21"/>
        <v>2229</v>
      </c>
      <c r="AN1373" s="104">
        <v>0</v>
      </c>
      <c r="AO1373" s="104">
        <v>0</v>
      </c>
      <c r="AP1373" s="104">
        <v>21216</v>
      </c>
      <c r="AQ1373" s="104">
        <v>21216</v>
      </c>
      <c r="AR1373" s="104">
        <v>0</v>
      </c>
      <c r="AS1373" s="189">
        <v>484773</v>
      </c>
      <c r="AT1373" s="189">
        <v>142727</v>
      </c>
      <c r="AU1373" s="189">
        <v>142727</v>
      </c>
    </row>
    <row r="1374" spans="1:47" x14ac:dyDescent="0.2">
      <c r="A1374" s="96" t="s">
        <v>3234</v>
      </c>
      <c r="B1374" t="s">
        <v>3220</v>
      </c>
      <c r="C1374" t="s">
        <v>3235</v>
      </c>
      <c r="D1374" s="77">
        <v>34209</v>
      </c>
      <c r="E1374" s="77">
        <v>0</v>
      </c>
      <c r="F1374" s="77">
        <v>0</v>
      </c>
      <c r="G1374" s="77">
        <v>183989</v>
      </c>
      <c r="H1374" s="77">
        <v>183989</v>
      </c>
      <c r="I1374" s="77">
        <v>0</v>
      </c>
      <c r="J1374" s="77">
        <v>0</v>
      </c>
      <c r="K1374" s="77">
        <v>0</v>
      </c>
      <c r="L1374" s="77">
        <v>210440</v>
      </c>
      <c r="M1374" s="77">
        <v>142770</v>
      </c>
      <c r="N1374" s="77">
        <v>210440</v>
      </c>
      <c r="O1374" s="77">
        <v>0</v>
      </c>
      <c r="P1374" s="77">
        <v>21820</v>
      </c>
      <c r="Q1374" s="77">
        <v>21820</v>
      </c>
      <c r="R1374" s="77">
        <v>162410</v>
      </c>
      <c r="S1374" s="188">
        <v>240750</v>
      </c>
      <c r="T1374" s="188">
        <v>78340</v>
      </c>
      <c r="U1374" s="77">
        <v>20819</v>
      </c>
      <c r="V1374" s="77">
        <v>11756</v>
      </c>
      <c r="W1374" s="77">
        <v>12915</v>
      </c>
      <c r="X1374" s="77">
        <v>7904</v>
      </c>
      <c r="Y1374" s="77">
        <v>9699</v>
      </c>
      <c r="Z1374" s="77">
        <v>1795</v>
      </c>
      <c r="AA1374" s="77">
        <v>9053</v>
      </c>
      <c r="AB1374" s="188">
        <v>13660</v>
      </c>
      <c r="AC1374" s="188">
        <v>4607</v>
      </c>
      <c r="AD1374" s="188">
        <v>9053</v>
      </c>
      <c r="AE1374" s="77">
        <v>165510</v>
      </c>
      <c r="AF1374" s="77">
        <v>2469</v>
      </c>
      <c r="AG1374" s="27">
        <v>0</v>
      </c>
      <c r="AH1374" s="27">
        <v>0</v>
      </c>
      <c r="AI1374" s="27">
        <v>0</v>
      </c>
      <c r="AJ1374" s="27">
        <v>2469</v>
      </c>
      <c r="AK1374" s="27">
        <v>0</v>
      </c>
      <c r="AL1374" s="27">
        <v>0</v>
      </c>
      <c r="AM1374" s="27">
        <f t="shared" si="21"/>
        <v>2469</v>
      </c>
      <c r="AN1374" s="27">
        <v>0</v>
      </c>
      <c r="AO1374" s="27">
        <v>0</v>
      </c>
      <c r="AP1374" s="27">
        <v>31517</v>
      </c>
      <c r="AQ1374" s="27">
        <v>31517</v>
      </c>
      <c r="AR1374" s="27">
        <v>0</v>
      </c>
      <c r="AS1374" s="190">
        <v>740499</v>
      </c>
      <c r="AT1374" s="190">
        <v>202035</v>
      </c>
      <c r="AU1374" s="190">
        <v>202035</v>
      </c>
    </row>
    <row r="1375" spans="1:47" x14ac:dyDescent="0.2">
      <c r="A1375" s="96" t="s">
        <v>3236</v>
      </c>
      <c r="B1375" t="s">
        <v>3220</v>
      </c>
      <c r="C1375" t="s">
        <v>3237</v>
      </c>
      <c r="D1375" s="78">
        <v>34210</v>
      </c>
      <c r="E1375" s="78">
        <v>0</v>
      </c>
      <c r="F1375" s="82">
        <v>0</v>
      </c>
      <c r="G1375" s="78">
        <v>136483</v>
      </c>
      <c r="H1375" s="78">
        <v>136483</v>
      </c>
      <c r="I1375" s="78">
        <v>0</v>
      </c>
      <c r="J1375" s="78">
        <v>0</v>
      </c>
      <c r="K1375" s="78">
        <v>0</v>
      </c>
      <c r="L1375" s="78">
        <v>152925</v>
      </c>
      <c r="M1375" s="78">
        <v>110890</v>
      </c>
      <c r="N1375" s="78">
        <v>152925</v>
      </c>
      <c r="O1375" s="78">
        <v>0</v>
      </c>
      <c r="P1375" s="78">
        <v>23010</v>
      </c>
      <c r="Q1375" s="78">
        <v>23010</v>
      </c>
      <c r="R1375" s="78">
        <v>0</v>
      </c>
      <c r="S1375" s="187">
        <v>36235</v>
      </c>
      <c r="T1375" s="187">
        <v>36235</v>
      </c>
      <c r="U1375" s="78">
        <v>14696</v>
      </c>
      <c r="V1375" s="78">
        <v>9116</v>
      </c>
      <c r="W1375" s="78">
        <v>8099</v>
      </c>
      <c r="X1375" s="78">
        <v>6597</v>
      </c>
      <c r="Y1375" s="78">
        <v>4822</v>
      </c>
      <c r="Z1375" s="78">
        <v>1897</v>
      </c>
      <c r="AA1375" s="78">
        <v>0</v>
      </c>
      <c r="AB1375" s="78">
        <v>659</v>
      </c>
      <c r="AC1375" s="187">
        <v>1875</v>
      </c>
      <c r="AD1375" s="187">
        <v>0</v>
      </c>
      <c r="AE1375" s="78">
        <v>133900</v>
      </c>
      <c r="AF1375" s="78">
        <v>1989</v>
      </c>
      <c r="AG1375" s="104">
        <v>0</v>
      </c>
      <c r="AH1375" s="104">
        <v>0</v>
      </c>
      <c r="AI1375" s="104">
        <v>0</v>
      </c>
      <c r="AJ1375" s="104">
        <v>1989</v>
      </c>
      <c r="AK1375" s="104">
        <v>0</v>
      </c>
      <c r="AL1375" s="104">
        <v>0</v>
      </c>
      <c r="AM1375" s="104">
        <f t="shared" si="21"/>
        <v>1989</v>
      </c>
      <c r="AN1375" s="104">
        <v>0</v>
      </c>
      <c r="AO1375" s="104">
        <v>0</v>
      </c>
      <c r="AP1375" s="104">
        <v>23389</v>
      </c>
      <c r="AQ1375" s="104">
        <v>0</v>
      </c>
      <c r="AR1375" s="189">
        <v>23389</v>
      </c>
      <c r="AS1375" s="189">
        <v>545841</v>
      </c>
      <c r="AT1375" s="189">
        <v>146420</v>
      </c>
      <c r="AU1375" s="189">
        <v>146420</v>
      </c>
    </row>
    <row r="1376" spans="1:47" x14ac:dyDescent="0.2">
      <c r="A1376" s="96" t="s">
        <v>3238</v>
      </c>
      <c r="B1376" t="s">
        <v>3220</v>
      </c>
      <c r="C1376" t="s">
        <v>3239</v>
      </c>
      <c r="D1376" s="77">
        <v>34211</v>
      </c>
      <c r="E1376" s="77">
        <v>0</v>
      </c>
      <c r="F1376" s="77">
        <v>0</v>
      </c>
      <c r="G1376" s="77">
        <v>62005</v>
      </c>
      <c r="H1376" s="77">
        <v>0</v>
      </c>
      <c r="I1376" s="77">
        <v>62005</v>
      </c>
      <c r="J1376" s="77">
        <v>62005</v>
      </c>
      <c r="K1376" s="77">
        <v>0</v>
      </c>
      <c r="L1376" s="77">
        <v>107115</v>
      </c>
      <c r="M1376" s="77">
        <v>71460</v>
      </c>
      <c r="N1376" s="77">
        <v>48200</v>
      </c>
      <c r="O1376" s="77">
        <v>58915</v>
      </c>
      <c r="P1376" s="77">
        <v>67765</v>
      </c>
      <c r="Q1376" s="77">
        <v>8850</v>
      </c>
      <c r="R1376" s="77">
        <v>0</v>
      </c>
      <c r="S1376" s="188">
        <v>21205</v>
      </c>
      <c r="T1376" s="188">
        <v>21205</v>
      </c>
      <c r="U1376" s="77">
        <v>10682</v>
      </c>
      <c r="V1376" s="77">
        <v>5900</v>
      </c>
      <c r="W1376" s="77">
        <v>3197</v>
      </c>
      <c r="X1376" s="77">
        <v>7485</v>
      </c>
      <c r="Y1376" s="77">
        <v>8243</v>
      </c>
      <c r="Z1376" s="77">
        <v>758</v>
      </c>
      <c r="AA1376" s="77">
        <v>0</v>
      </c>
      <c r="AB1376" s="188">
        <v>1184</v>
      </c>
      <c r="AC1376" s="188">
        <v>1184</v>
      </c>
      <c r="AD1376" s="188">
        <v>0</v>
      </c>
      <c r="AE1376" s="77">
        <v>84860</v>
      </c>
      <c r="AF1376" s="77">
        <v>1989</v>
      </c>
      <c r="AG1376" s="27">
        <v>0</v>
      </c>
      <c r="AH1376" s="27">
        <v>0</v>
      </c>
      <c r="AI1376" s="27">
        <v>0</v>
      </c>
      <c r="AJ1376" s="27">
        <v>1989</v>
      </c>
      <c r="AK1376" s="27">
        <v>0</v>
      </c>
      <c r="AL1376" s="27">
        <v>0</v>
      </c>
      <c r="AM1376" s="27">
        <f t="shared" si="21"/>
        <v>1989</v>
      </c>
      <c r="AN1376" s="27">
        <v>0</v>
      </c>
      <c r="AO1376" s="27">
        <v>0</v>
      </c>
      <c r="AP1376" s="27">
        <v>10748</v>
      </c>
      <c r="AQ1376" s="27">
        <v>1097</v>
      </c>
      <c r="AR1376" s="190">
        <v>9651</v>
      </c>
      <c r="AS1376" s="190">
        <v>261211</v>
      </c>
      <c r="AT1376" s="190">
        <v>88320</v>
      </c>
      <c r="AU1376" s="190">
        <v>88320</v>
      </c>
    </row>
    <row r="1377" spans="1:47" x14ac:dyDescent="0.2">
      <c r="A1377" s="96" t="s">
        <v>3240</v>
      </c>
      <c r="B1377" t="s">
        <v>3220</v>
      </c>
      <c r="C1377" t="s">
        <v>3241</v>
      </c>
      <c r="D1377" s="78">
        <v>34212</v>
      </c>
      <c r="E1377" s="78">
        <v>2701</v>
      </c>
      <c r="F1377" s="82">
        <v>0</v>
      </c>
      <c r="G1377" s="78">
        <v>359195</v>
      </c>
      <c r="H1377" s="78">
        <v>136331</v>
      </c>
      <c r="I1377" s="78">
        <v>222864</v>
      </c>
      <c r="J1377" s="78">
        <v>222864</v>
      </c>
      <c r="K1377" s="78">
        <v>0</v>
      </c>
      <c r="L1377" s="78">
        <v>755545</v>
      </c>
      <c r="M1377" s="78">
        <v>487420</v>
      </c>
      <c r="N1377" s="78">
        <v>726000</v>
      </c>
      <c r="O1377" s="78">
        <v>29545</v>
      </c>
      <c r="P1377" s="78">
        <v>133435</v>
      </c>
      <c r="Q1377" s="78">
        <v>103890</v>
      </c>
      <c r="R1377" s="78">
        <v>0</v>
      </c>
      <c r="S1377" s="187">
        <v>24555</v>
      </c>
      <c r="T1377" s="187">
        <v>24555</v>
      </c>
      <c r="U1377" s="78">
        <v>76157</v>
      </c>
      <c r="V1377" s="78">
        <v>40148</v>
      </c>
      <c r="W1377" s="78">
        <v>53192</v>
      </c>
      <c r="X1377" s="78">
        <v>22965</v>
      </c>
      <c r="Y1377" s="78">
        <v>31590</v>
      </c>
      <c r="Z1377" s="78">
        <v>8625</v>
      </c>
      <c r="AA1377" s="78">
        <v>0</v>
      </c>
      <c r="AB1377" s="78">
        <v>0</v>
      </c>
      <c r="AC1377" s="78">
        <v>0</v>
      </c>
      <c r="AD1377" s="78">
        <v>0</v>
      </c>
      <c r="AE1377" s="78">
        <v>591370</v>
      </c>
      <c r="AF1377" s="78">
        <v>7029</v>
      </c>
      <c r="AG1377" s="104">
        <v>0</v>
      </c>
      <c r="AH1377" s="104">
        <v>0</v>
      </c>
      <c r="AI1377" s="104">
        <v>0</v>
      </c>
      <c r="AJ1377" s="104">
        <v>7029</v>
      </c>
      <c r="AK1377" s="104">
        <v>0</v>
      </c>
      <c r="AL1377" s="104">
        <v>0</v>
      </c>
      <c r="AM1377" s="104">
        <f t="shared" si="21"/>
        <v>7029</v>
      </c>
      <c r="AN1377" s="104">
        <v>0</v>
      </c>
      <c r="AO1377" s="104">
        <v>0</v>
      </c>
      <c r="AP1377" s="104">
        <v>62761</v>
      </c>
      <c r="AQ1377" s="104">
        <v>62761</v>
      </c>
      <c r="AR1377" s="104">
        <v>0</v>
      </c>
      <c r="AS1377" s="189">
        <v>1549074</v>
      </c>
      <c r="AT1377" s="189">
        <v>628516</v>
      </c>
      <c r="AU1377" s="189">
        <v>628516</v>
      </c>
    </row>
    <row r="1378" spans="1:47" x14ac:dyDescent="0.2">
      <c r="A1378" s="96" t="s">
        <v>3242</v>
      </c>
      <c r="B1378" t="s">
        <v>3220</v>
      </c>
      <c r="C1378" t="s">
        <v>3243</v>
      </c>
      <c r="D1378" s="77">
        <v>34213</v>
      </c>
      <c r="E1378" s="77">
        <v>0</v>
      </c>
      <c r="F1378" s="77">
        <v>0</v>
      </c>
      <c r="G1378" s="77">
        <v>292194</v>
      </c>
      <c r="H1378" s="77">
        <v>167138</v>
      </c>
      <c r="I1378" s="77">
        <v>125056</v>
      </c>
      <c r="J1378" s="77">
        <v>125056</v>
      </c>
      <c r="K1378" s="77">
        <v>0</v>
      </c>
      <c r="L1378" s="77">
        <v>456410</v>
      </c>
      <c r="M1378" s="77">
        <v>295420</v>
      </c>
      <c r="N1378" s="77">
        <v>361600</v>
      </c>
      <c r="O1378" s="77">
        <v>94810</v>
      </c>
      <c r="P1378" s="77">
        <v>163230</v>
      </c>
      <c r="Q1378" s="77">
        <v>68420</v>
      </c>
      <c r="R1378" s="77">
        <v>0</v>
      </c>
      <c r="S1378" s="188">
        <v>139620</v>
      </c>
      <c r="T1378" s="188">
        <v>139620</v>
      </c>
      <c r="U1378" s="77">
        <v>46054</v>
      </c>
      <c r="V1378" s="77">
        <v>24340</v>
      </c>
      <c r="W1378" s="77">
        <v>3550</v>
      </c>
      <c r="X1378" s="77">
        <v>42504</v>
      </c>
      <c r="Y1378" s="77">
        <v>48162</v>
      </c>
      <c r="Z1378" s="77">
        <v>5658</v>
      </c>
      <c r="AA1378" s="77">
        <v>0</v>
      </c>
      <c r="AB1378" s="188">
        <v>3829</v>
      </c>
      <c r="AC1378" s="188">
        <v>9714</v>
      </c>
      <c r="AD1378" s="188">
        <v>0</v>
      </c>
      <c r="AE1378" s="77">
        <v>364900</v>
      </c>
      <c r="AF1378" s="77">
        <v>4869</v>
      </c>
      <c r="AG1378" s="27">
        <v>0</v>
      </c>
      <c r="AH1378" s="27">
        <v>0</v>
      </c>
      <c r="AI1378" s="27">
        <v>0</v>
      </c>
      <c r="AJ1378" s="27">
        <v>4869</v>
      </c>
      <c r="AK1378" s="27">
        <v>0</v>
      </c>
      <c r="AL1378" s="27">
        <v>0</v>
      </c>
      <c r="AM1378" s="27">
        <f t="shared" si="21"/>
        <v>4869</v>
      </c>
      <c r="AN1378" s="27">
        <v>0</v>
      </c>
      <c r="AO1378" s="27">
        <v>0</v>
      </c>
      <c r="AP1378" s="27">
        <v>50590</v>
      </c>
      <c r="AQ1378" s="27">
        <v>0</v>
      </c>
      <c r="AR1378" s="190">
        <v>50590</v>
      </c>
      <c r="AS1378" s="190">
        <v>1236550</v>
      </c>
      <c r="AT1378" s="190">
        <v>445856</v>
      </c>
      <c r="AU1378" s="190">
        <v>445856</v>
      </c>
    </row>
    <row r="1379" spans="1:47" x14ac:dyDescent="0.2">
      <c r="A1379" s="96" t="s">
        <v>3244</v>
      </c>
      <c r="B1379" t="s">
        <v>3220</v>
      </c>
      <c r="C1379" t="s">
        <v>3245</v>
      </c>
      <c r="D1379" s="78">
        <v>34214</v>
      </c>
      <c r="E1379" s="78">
        <v>0</v>
      </c>
      <c r="F1379" s="82">
        <v>0</v>
      </c>
      <c r="G1379" s="78">
        <v>97941</v>
      </c>
      <c r="H1379" s="78">
        <v>86353</v>
      </c>
      <c r="I1379" s="78">
        <v>11588</v>
      </c>
      <c r="J1379" s="78">
        <v>6466</v>
      </c>
      <c r="K1379" s="187">
        <v>5122</v>
      </c>
      <c r="L1379" s="78">
        <v>132255</v>
      </c>
      <c r="M1379" s="78">
        <v>97280</v>
      </c>
      <c r="N1379" s="78">
        <v>127000</v>
      </c>
      <c r="O1379" s="78">
        <v>5255</v>
      </c>
      <c r="P1379" s="78">
        <v>24555</v>
      </c>
      <c r="Q1379" s="78">
        <v>19300</v>
      </c>
      <c r="R1379" s="78">
        <v>0</v>
      </c>
      <c r="S1379" s="187">
        <v>45105</v>
      </c>
      <c r="T1379" s="187">
        <v>45105</v>
      </c>
      <c r="U1379" s="78">
        <v>12777</v>
      </c>
      <c r="V1379" s="78">
        <v>8100</v>
      </c>
      <c r="W1379" s="78">
        <v>5579</v>
      </c>
      <c r="X1379" s="78">
        <v>7198</v>
      </c>
      <c r="Y1379" s="78">
        <v>7664</v>
      </c>
      <c r="Z1379" s="78">
        <v>1583</v>
      </c>
      <c r="AA1379" s="78">
        <v>0</v>
      </c>
      <c r="AB1379" s="78">
        <v>0</v>
      </c>
      <c r="AC1379" s="187">
        <v>3083</v>
      </c>
      <c r="AD1379" s="187">
        <v>0</v>
      </c>
      <c r="AE1379" s="78">
        <v>117120</v>
      </c>
      <c r="AF1379" s="78">
        <v>1989</v>
      </c>
      <c r="AG1379" s="104">
        <v>0</v>
      </c>
      <c r="AH1379" s="104">
        <v>0</v>
      </c>
      <c r="AI1379" s="104">
        <v>0</v>
      </c>
      <c r="AJ1379" s="104">
        <v>1989</v>
      </c>
      <c r="AK1379" s="104">
        <v>0</v>
      </c>
      <c r="AL1379" s="104">
        <v>0</v>
      </c>
      <c r="AM1379" s="104">
        <f t="shared" si="21"/>
        <v>1989</v>
      </c>
      <c r="AN1379" s="104">
        <v>0</v>
      </c>
      <c r="AO1379" s="104">
        <v>0</v>
      </c>
      <c r="AP1379" s="104">
        <v>16782</v>
      </c>
      <c r="AQ1379" s="104">
        <v>0</v>
      </c>
      <c r="AR1379" s="189">
        <v>16782</v>
      </c>
      <c r="AS1379" s="189">
        <v>383622</v>
      </c>
      <c r="AT1379" s="189">
        <v>104332</v>
      </c>
      <c r="AU1379" s="189">
        <v>104332</v>
      </c>
    </row>
    <row r="1380" spans="1:47" x14ac:dyDescent="0.2">
      <c r="A1380" s="96" t="s">
        <v>3246</v>
      </c>
      <c r="B1380" t="s">
        <v>3220</v>
      </c>
      <c r="C1380" t="s">
        <v>3247</v>
      </c>
      <c r="D1380" s="77">
        <v>34215</v>
      </c>
      <c r="E1380" s="77">
        <v>0</v>
      </c>
      <c r="F1380" s="77">
        <v>0</v>
      </c>
      <c r="G1380" s="77">
        <v>85652</v>
      </c>
      <c r="H1380" s="77">
        <v>17705</v>
      </c>
      <c r="I1380" s="77">
        <v>67947</v>
      </c>
      <c r="J1380" s="77">
        <v>67947</v>
      </c>
      <c r="K1380" s="77">
        <v>0</v>
      </c>
      <c r="L1380" s="77">
        <v>117350</v>
      </c>
      <c r="M1380" s="77">
        <v>89070</v>
      </c>
      <c r="N1380" s="77">
        <v>102000</v>
      </c>
      <c r="O1380" s="77">
        <v>15350</v>
      </c>
      <c r="P1380" s="77">
        <v>31690</v>
      </c>
      <c r="Q1380" s="77">
        <v>16340</v>
      </c>
      <c r="R1380" s="77">
        <v>0</v>
      </c>
      <c r="S1380" s="188">
        <v>24020</v>
      </c>
      <c r="T1380" s="188">
        <v>24020</v>
      </c>
      <c r="U1380" s="77">
        <v>11147</v>
      </c>
      <c r="V1380" s="77">
        <v>7376</v>
      </c>
      <c r="W1380" s="77">
        <v>2100</v>
      </c>
      <c r="X1380" s="77">
        <v>9047</v>
      </c>
      <c r="Y1380" s="77">
        <v>4025</v>
      </c>
      <c r="Z1380" s="77">
        <v>1377</v>
      </c>
      <c r="AA1380" s="77">
        <v>0</v>
      </c>
      <c r="AB1380" s="77">
        <v>0</v>
      </c>
      <c r="AC1380" s="188">
        <v>1238</v>
      </c>
      <c r="AD1380" s="188">
        <v>0</v>
      </c>
      <c r="AE1380" s="77">
        <v>106710</v>
      </c>
      <c r="AF1380" s="77">
        <v>1749</v>
      </c>
      <c r="AG1380" s="27">
        <v>0</v>
      </c>
      <c r="AH1380" s="27">
        <v>0</v>
      </c>
      <c r="AI1380" s="27">
        <v>0</v>
      </c>
      <c r="AJ1380" s="27">
        <v>1749</v>
      </c>
      <c r="AK1380" s="27">
        <v>0</v>
      </c>
      <c r="AL1380" s="27">
        <v>0</v>
      </c>
      <c r="AM1380" s="27">
        <f t="shared" si="21"/>
        <v>1749</v>
      </c>
      <c r="AN1380" s="27">
        <v>0</v>
      </c>
      <c r="AO1380" s="27">
        <v>0</v>
      </c>
      <c r="AP1380" s="27">
        <v>14680</v>
      </c>
      <c r="AQ1380" s="27">
        <v>0</v>
      </c>
      <c r="AR1380" s="190">
        <v>14680</v>
      </c>
      <c r="AS1380" s="190">
        <v>344254</v>
      </c>
      <c r="AT1380" s="190">
        <v>88279</v>
      </c>
      <c r="AU1380" s="190">
        <v>88279</v>
      </c>
    </row>
    <row r="1381" spans="1:47" x14ac:dyDescent="0.2">
      <c r="A1381" s="96" t="s">
        <v>3248</v>
      </c>
      <c r="B1381" t="s">
        <v>3220</v>
      </c>
      <c r="C1381" t="s">
        <v>3249</v>
      </c>
      <c r="D1381" s="78">
        <v>34302</v>
      </c>
      <c r="E1381" s="78">
        <v>0</v>
      </c>
      <c r="F1381" s="82">
        <v>0</v>
      </c>
      <c r="G1381" s="78">
        <v>104707</v>
      </c>
      <c r="H1381" s="78">
        <v>0</v>
      </c>
      <c r="I1381" s="78">
        <v>104707</v>
      </c>
      <c r="J1381" s="78">
        <v>104707</v>
      </c>
      <c r="K1381" s="78">
        <v>0</v>
      </c>
      <c r="L1381" s="78">
        <v>194500</v>
      </c>
      <c r="M1381" s="78">
        <v>119170</v>
      </c>
      <c r="N1381" s="78">
        <v>139200</v>
      </c>
      <c r="O1381" s="78">
        <v>55300</v>
      </c>
      <c r="P1381" s="78">
        <v>30720</v>
      </c>
      <c r="Q1381" s="78">
        <v>20750</v>
      </c>
      <c r="R1381" s="78">
        <v>0</v>
      </c>
      <c r="S1381" s="187">
        <v>73790</v>
      </c>
      <c r="T1381" s="187">
        <v>28460</v>
      </c>
      <c r="U1381" s="78">
        <v>20010</v>
      </c>
      <c r="V1381" s="78">
        <v>9798</v>
      </c>
      <c r="W1381" s="78">
        <v>887</v>
      </c>
      <c r="X1381" s="78">
        <v>19123</v>
      </c>
      <c r="Y1381" s="78">
        <v>20813</v>
      </c>
      <c r="Z1381" s="78">
        <v>1690</v>
      </c>
      <c r="AA1381" s="78">
        <v>0</v>
      </c>
      <c r="AB1381" s="78">
        <v>834</v>
      </c>
      <c r="AC1381" s="78">
        <v>834</v>
      </c>
      <c r="AD1381" s="78">
        <v>0</v>
      </c>
      <c r="AE1381" s="78">
        <v>142530</v>
      </c>
      <c r="AF1381" s="78">
        <v>2469</v>
      </c>
      <c r="AG1381" s="104">
        <v>0</v>
      </c>
      <c r="AH1381" s="104">
        <v>0</v>
      </c>
      <c r="AI1381" s="104">
        <v>0</v>
      </c>
      <c r="AJ1381" s="104">
        <v>2469</v>
      </c>
      <c r="AK1381" s="104">
        <v>0</v>
      </c>
      <c r="AL1381" s="104">
        <v>0</v>
      </c>
      <c r="AM1381" s="104">
        <f t="shared" si="21"/>
        <v>2469</v>
      </c>
      <c r="AN1381" s="104">
        <v>0</v>
      </c>
      <c r="AO1381" s="104">
        <v>0</v>
      </c>
      <c r="AP1381" s="104">
        <v>18300</v>
      </c>
      <c r="AQ1381" s="104">
        <v>18300</v>
      </c>
      <c r="AR1381" s="104">
        <v>0</v>
      </c>
      <c r="AS1381" s="189">
        <v>464013</v>
      </c>
      <c r="AT1381" s="189">
        <v>192726</v>
      </c>
      <c r="AU1381" s="189">
        <v>192726</v>
      </c>
    </row>
    <row r="1382" spans="1:47" x14ac:dyDescent="0.2">
      <c r="A1382" s="96" t="s">
        <v>3250</v>
      </c>
      <c r="B1382" t="s">
        <v>3220</v>
      </c>
      <c r="C1382" t="s">
        <v>3251</v>
      </c>
      <c r="D1382" s="77">
        <v>34304</v>
      </c>
      <c r="E1382" s="77">
        <v>3977</v>
      </c>
      <c r="F1382" s="77">
        <v>0</v>
      </c>
      <c r="G1382" s="77">
        <v>65582</v>
      </c>
      <c r="H1382" s="77">
        <v>0</v>
      </c>
      <c r="I1382" s="77">
        <v>65582</v>
      </c>
      <c r="J1382" s="77">
        <v>65582</v>
      </c>
      <c r="K1382" s="77">
        <v>0</v>
      </c>
      <c r="L1382" s="77">
        <v>105395</v>
      </c>
      <c r="M1382" s="77">
        <v>61450</v>
      </c>
      <c r="N1382" s="77">
        <v>5720</v>
      </c>
      <c r="O1382" s="77">
        <v>99675</v>
      </c>
      <c r="P1382" s="77">
        <v>109805</v>
      </c>
      <c r="Q1382" s="77">
        <v>10130</v>
      </c>
      <c r="R1382" s="77">
        <v>0</v>
      </c>
      <c r="S1382" s="188">
        <v>27415</v>
      </c>
      <c r="T1382" s="188">
        <v>27415</v>
      </c>
      <c r="U1382" s="77">
        <v>11015</v>
      </c>
      <c r="V1382" s="77">
        <v>5051</v>
      </c>
      <c r="W1382" s="77">
        <v>1699</v>
      </c>
      <c r="X1382" s="77">
        <v>9316</v>
      </c>
      <c r="Y1382" s="77">
        <v>852</v>
      </c>
      <c r="Z1382" s="77">
        <v>852</v>
      </c>
      <c r="AA1382" s="77">
        <v>0</v>
      </c>
      <c r="AB1382" s="188">
        <v>10793</v>
      </c>
      <c r="AC1382" s="188">
        <v>1477</v>
      </c>
      <c r="AD1382" s="188">
        <v>0</v>
      </c>
      <c r="AE1382" s="77">
        <v>74590</v>
      </c>
      <c r="AF1382" s="77">
        <v>1749</v>
      </c>
      <c r="AG1382" s="27">
        <v>0</v>
      </c>
      <c r="AH1382" s="27">
        <v>0</v>
      </c>
      <c r="AI1382" s="27">
        <v>0</v>
      </c>
      <c r="AJ1382" s="27">
        <v>1749</v>
      </c>
      <c r="AK1382" s="27">
        <v>0</v>
      </c>
      <c r="AL1382" s="27">
        <v>0</v>
      </c>
      <c r="AM1382" s="27">
        <f t="shared" si="21"/>
        <v>1749</v>
      </c>
      <c r="AN1382" s="27">
        <v>0</v>
      </c>
      <c r="AO1382" s="27">
        <v>0</v>
      </c>
      <c r="AP1382" s="27">
        <v>11358</v>
      </c>
      <c r="AQ1382" s="27">
        <v>7147</v>
      </c>
      <c r="AR1382" s="190">
        <v>4211</v>
      </c>
      <c r="AS1382" s="190">
        <v>282089</v>
      </c>
      <c r="AT1382" s="190">
        <v>108413</v>
      </c>
      <c r="AU1382" s="190">
        <v>108413</v>
      </c>
    </row>
    <row r="1383" spans="1:47" x14ac:dyDescent="0.2">
      <c r="A1383" s="96" t="s">
        <v>3252</v>
      </c>
      <c r="B1383" t="s">
        <v>3220</v>
      </c>
      <c r="C1383" t="s">
        <v>3253</v>
      </c>
      <c r="D1383" s="78">
        <v>34307</v>
      </c>
      <c r="E1383" s="78">
        <v>0</v>
      </c>
      <c r="F1383" s="82">
        <v>0</v>
      </c>
      <c r="G1383" s="78">
        <v>65068</v>
      </c>
      <c r="H1383" s="78">
        <v>26047</v>
      </c>
      <c r="I1383" s="78">
        <v>39021</v>
      </c>
      <c r="J1383" s="78">
        <v>39021</v>
      </c>
      <c r="K1383" s="78">
        <v>0</v>
      </c>
      <c r="L1383" s="78">
        <v>91270</v>
      </c>
      <c r="M1383" s="78">
        <v>59800</v>
      </c>
      <c r="N1383" s="78">
        <v>69500</v>
      </c>
      <c r="O1383" s="78">
        <v>21770</v>
      </c>
      <c r="P1383" s="78">
        <v>35790</v>
      </c>
      <c r="Q1383" s="78">
        <v>14020</v>
      </c>
      <c r="R1383" s="78">
        <v>0</v>
      </c>
      <c r="S1383" s="187">
        <v>6600</v>
      </c>
      <c r="T1383" s="187">
        <v>6600</v>
      </c>
      <c r="U1383" s="78">
        <v>9136</v>
      </c>
      <c r="V1383" s="78">
        <v>4903</v>
      </c>
      <c r="W1383" s="78">
        <v>811</v>
      </c>
      <c r="X1383" s="78">
        <v>8325</v>
      </c>
      <c r="Y1383" s="78">
        <v>8100</v>
      </c>
      <c r="Z1383" s="78">
        <v>1160</v>
      </c>
      <c r="AA1383" s="78">
        <v>0</v>
      </c>
      <c r="AB1383" s="78">
        <v>350</v>
      </c>
      <c r="AC1383" s="78">
        <v>0</v>
      </c>
      <c r="AD1383" s="78">
        <v>0</v>
      </c>
      <c r="AE1383" s="78">
        <v>74540</v>
      </c>
      <c r="AF1383" s="78">
        <v>1050</v>
      </c>
      <c r="AG1383" s="104">
        <v>0</v>
      </c>
      <c r="AH1383" s="104">
        <v>0</v>
      </c>
      <c r="AI1383" s="104">
        <v>0</v>
      </c>
      <c r="AJ1383" s="104">
        <v>1050</v>
      </c>
      <c r="AK1383" s="104">
        <v>0</v>
      </c>
      <c r="AL1383" s="104">
        <v>0</v>
      </c>
      <c r="AM1383" s="104">
        <f t="shared" si="21"/>
        <v>1050</v>
      </c>
      <c r="AN1383" s="104">
        <v>0</v>
      </c>
      <c r="AO1383" s="104">
        <v>0</v>
      </c>
      <c r="AP1383" s="104">
        <v>11269</v>
      </c>
      <c r="AQ1383" s="104">
        <v>11269</v>
      </c>
      <c r="AR1383" s="104">
        <v>0</v>
      </c>
      <c r="AS1383" s="189">
        <v>273873</v>
      </c>
      <c r="AT1383" s="189">
        <v>96469</v>
      </c>
      <c r="AU1383" s="189">
        <v>96469</v>
      </c>
    </row>
    <row r="1384" spans="1:47" x14ac:dyDescent="0.2">
      <c r="A1384" s="96" t="s">
        <v>3254</v>
      </c>
      <c r="B1384" t="s">
        <v>3220</v>
      </c>
      <c r="C1384" t="s">
        <v>3255</v>
      </c>
      <c r="D1384" s="77">
        <v>34309</v>
      </c>
      <c r="E1384" s="77">
        <v>0</v>
      </c>
      <c r="F1384" s="77">
        <v>0</v>
      </c>
      <c r="G1384" s="77">
        <v>33711</v>
      </c>
      <c r="H1384" s="77">
        <v>4051</v>
      </c>
      <c r="I1384" s="77">
        <v>29660</v>
      </c>
      <c r="J1384" s="77">
        <v>7472</v>
      </c>
      <c r="K1384" s="188">
        <v>22188</v>
      </c>
      <c r="L1384" s="77">
        <v>52905</v>
      </c>
      <c r="M1384" s="77">
        <v>35780</v>
      </c>
      <c r="N1384" s="77">
        <v>36400</v>
      </c>
      <c r="O1384" s="77">
        <v>16505</v>
      </c>
      <c r="P1384" s="77">
        <v>22915</v>
      </c>
      <c r="Q1384" s="77">
        <v>6410</v>
      </c>
      <c r="R1384" s="77">
        <v>0</v>
      </c>
      <c r="S1384" s="188">
        <v>20045</v>
      </c>
      <c r="T1384" s="188">
        <v>20045</v>
      </c>
      <c r="U1384" s="77">
        <v>5244</v>
      </c>
      <c r="V1384" s="77">
        <v>2943</v>
      </c>
      <c r="W1384" s="77">
        <v>4070</v>
      </c>
      <c r="X1384" s="77">
        <v>1174</v>
      </c>
      <c r="Y1384" s="77">
        <v>1699</v>
      </c>
      <c r="Z1384" s="77">
        <v>525</v>
      </c>
      <c r="AA1384" s="77">
        <v>0</v>
      </c>
      <c r="AB1384" s="188">
        <v>1441</v>
      </c>
      <c r="AC1384" s="188">
        <v>1441</v>
      </c>
      <c r="AD1384" s="188">
        <v>0</v>
      </c>
      <c r="AE1384" s="77">
        <v>43030</v>
      </c>
      <c r="AF1384" s="77">
        <v>1269</v>
      </c>
      <c r="AG1384" s="27">
        <v>0</v>
      </c>
      <c r="AH1384" s="27">
        <v>0</v>
      </c>
      <c r="AI1384" s="27">
        <v>0</v>
      </c>
      <c r="AJ1384" s="27">
        <v>1269</v>
      </c>
      <c r="AK1384" s="27">
        <v>0</v>
      </c>
      <c r="AL1384" s="27">
        <v>0</v>
      </c>
      <c r="AM1384" s="27">
        <f t="shared" si="21"/>
        <v>1269</v>
      </c>
      <c r="AN1384" s="27">
        <v>0</v>
      </c>
      <c r="AO1384" s="27">
        <v>0</v>
      </c>
      <c r="AP1384" s="27">
        <v>5816</v>
      </c>
      <c r="AQ1384" s="27">
        <v>0</v>
      </c>
      <c r="AR1384" s="190">
        <v>5816</v>
      </c>
      <c r="AS1384" s="190">
        <v>138849</v>
      </c>
      <c r="AT1384" s="190">
        <v>45631</v>
      </c>
      <c r="AU1384" s="190">
        <v>45631</v>
      </c>
    </row>
    <row r="1385" spans="1:47" x14ac:dyDescent="0.2">
      <c r="A1385" s="96" t="s">
        <v>3256</v>
      </c>
      <c r="B1385" t="s">
        <v>3220</v>
      </c>
      <c r="C1385" t="s">
        <v>3257</v>
      </c>
      <c r="D1385" s="78">
        <v>34368</v>
      </c>
      <c r="E1385" s="78">
        <v>0</v>
      </c>
      <c r="F1385" s="82">
        <v>0</v>
      </c>
      <c r="G1385" s="78">
        <v>37149</v>
      </c>
      <c r="H1385" s="78">
        <v>0</v>
      </c>
      <c r="I1385" s="78">
        <v>37149</v>
      </c>
      <c r="J1385" s="78">
        <v>37149</v>
      </c>
      <c r="K1385" s="78">
        <v>0</v>
      </c>
      <c r="L1385" s="78">
        <v>31315</v>
      </c>
      <c r="M1385" s="78">
        <v>24410</v>
      </c>
      <c r="N1385" s="78">
        <v>31315</v>
      </c>
      <c r="O1385" s="78">
        <v>0</v>
      </c>
      <c r="P1385" s="78">
        <v>1365</v>
      </c>
      <c r="Q1385" s="78">
        <v>4270</v>
      </c>
      <c r="R1385" s="78">
        <v>23579</v>
      </c>
      <c r="S1385" s="187">
        <v>30039</v>
      </c>
      <c r="T1385" s="187">
        <v>3555</v>
      </c>
      <c r="U1385" s="78">
        <v>2948</v>
      </c>
      <c r="V1385" s="78">
        <v>2036</v>
      </c>
      <c r="W1385" s="78">
        <v>2948</v>
      </c>
      <c r="X1385" s="78">
        <v>0</v>
      </c>
      <c r="Y1385" s="78">
        <v>347</v>
      </c>
      <c r="Z1385" s="78">
        <v>347</v>
      </c>
      <c r="AA1385" s="78">
        <v>2948</v>
      </c>
      <c r="AB1385" s="187">
        <v>3184</v>
      </c>
      <c r="AC1385" s="78">
        <v>236</v>
      </c>
      <c r="AD1385" s="78">
        <v>2948</v>
      </c>
      <c r="AE1385" s="78">
        <v>29820</v>
      </c>
      <c r="AF1385" s="78">
        <v>1029</v>
      </c>
      <c r="AG1385" s="104">
        <v>0</v>
      </c>
      <c r="AH1385" s="104">
        <v>0</v>
      </c>
      <c r="AI1385" s="104">
        <v>0</v>
      </c>
      <c r="AJ1385" s="104">
        <v>1029</v>
      </c>
      <c r="AK1385" s="104">
        <v>0</v>
      </c>
      <c r="AL1385" s="104">
        <v>0</v>
      </c>
      <c r="AM1385" s="104">
        <f t="shared" si="21"/>
        <v>1029</v>
      </c>
      <c r="AN1385" s="104">
        <v>0</v>
      </c>
      <c r="AO1385" s="104">
        <v>0</v>
      </c>
      <c r="AP1385" s="104">
        <v>6314</v>
      </c>
      <c r="AQ1385" s="104">
        <v>6314</v>
      </c>
      <c r="AR1385" s="104">
        <v>0</v>
      </c>
      <c r="AS1385" s="189">
        <v>137600</v>
      </c>
      <c r="AT1385" s="189">
        <v>24446</v>
      </c>
      <c r="AU1385" s="189">
        <v>24446</v>
      </c>
    </row>
    <row r="1386" spans="1:47" x14ac:dyDescent="0.2">
      <c r="A1386" s="96" t="s">
        <v>3258</v>
      </c>
      <c r="B1386" t="s">
        <v>3220</v>
      </c>
      <c r="C1386" t="s">
        <v>3259</v>
      </c>
      <c r="D1386" s="77">
        <v>34369</v>
      </c>
      <c r="E1386" s="77">
        <v>0</v>
      </c>
      <c r="F1386" s="77">
        <v>0</v>
      </c>
      <c r="G1386" s="77">
        <v>72030</v>
      </c>
      <c r="H1386" s="77">
        <v>0</v>
      </c>
      <c r="I1386" s="77">
        <v>72030</v>
      </c>
      <c r="J1386" s="77">
        <v>72030</v>
      </c>
      <c r="K1386" s="77">
        <v>0</v>
      </c>
      <c r="L1386" s="77">
        <v>80705</v>
      </c>
      <c r="M1386" s="77">
        <v>57750</v>
      </c>
      <c r="N1386" s="77">
        <v>80705</v>
      </c>
      <c r="O1386" s="77">
        <v>0</v>
      </c>
      <c r="P1386" s="77">
        <v>8300</v>
      </c>
      <c r="Q1386" s="77">
        <v>8300</v>
      </c>
      <c r="R1386" s="77">
        <v>0</v>
      </c>
      <c r="S1386" s="188">
        <v>27155</v>
      </c>
      <c r="T1386" s="188">
        <v>27155</v>
      </c>
      <c r="U1386" s="77">
        <v>7823</v>
      </c>
      <c r="V1386" s="77">
        <v>4763</v>
      </c>
      <c r="W1386" s="77">
        <v>7823</v>
      </c>
      <c r="X1386" s="77">
        <v>0</v>
      </c>
      <c r="Y1386" s="77">
        <v>715</v>
      </c>
      <c r="Z1386" s="77">
        <v>715</v>
      </c>
      <c r="AA1386" s="77">
        <v>0</v>
      </c>
      <c r="AB1386" s="188">
        <v>1819</v>
      </c>
      <c r="AC1386" s="188">
        <v>1819</v>
      </c>
      <c r="AD1386" s="188">
        <v>0</v>
      </c>
      <c r="AE1386" s="77">
        <v>67250</v>
      </c>
      <c r="AF1386" s="77">
        <v>1509</v>
      </c>
      <c r="AG1386" s="27">
        <v>0</v>
      </c>
      <c r="AH1386" s="27">
        <v>0</v>
      </c>
      <c r="AI1386" s="27">
        <v>0</v>
      </c>
      <c r="AJ1386" s="27">
        <v>1509</v>
      </c>
      <c r="AK1386" s="27">
        <v>0</v>
      </c>
      <c r="AL1386" s="27">
        <v>0</v>
      </c>
      <c r="AM1386" s="27">
        <f t="shared" si="21"/>
        <v>1509</v>
      </c>
      <c r="AN1386" s="27">
        <v>0</v>
      </c>
      <c r="AO1386" s="27">
        <v>0</v>
      </c>
      <c r="AP1386" s="27">
        <v>12302</v>
      </c>
      <c r="AQ1386" s="27">
        <v>0</v>
      </c>
      <c r="AR1386" s="190">
        <v>12302</v>
      </c>
      <c r="AS1386" s="190">
        <v>277751</v>
      </c>
      <c r="AT1386" s="190">
        <v>64861</v>
      </c>
      <c r="AU1386" s="190">
        <v>20000</v>
      </c>
    </row>
    <row r="1387" spans="1:47" x14ac:dyDescent="0.2">
      <c r="A1387" s="96" t="s">
        <v>3260</v>
      </c>
      <c r="B1387" t="s">
        <v>3220</v>
      </c>
      <c r="C1387" t="s">
        <v>3261</v>
      </c>
      <c r="D1387" s="78">
        <v>34431</v>
      </c>
      <c r="E1387" s="78">
        <v>0</v>
      </c>
      <c r="F1387" s="82">
        <v>0</v>
      </c>
      <c r="G1387" s="78">
        <v>39198</v>
      </c>
      <c r="H1387" s="78">
        <v>0</v>
      </c>
      <c r="I1387" s="78">
        <v>39198</v>
      </c>
      <c r="J1387" s="78">
        <v>39198</v>
      </c>
      <c r="K1387" s="78">
        <v>0</v>
      </c>
      <c r="L1387" s="78">
        <v>34780</v>
      </c>
      <c r="M1387" s="78">
        <v>26640</v>
      </c>
      <c r="N1387" s="78">
        <v>34780</v>
      </c>
      <c r="O1387" s="78">
        <v>0</v>
      </c>
      <c r="P1387" s="78">
        <v>770</v>
      </c>
      <c r="Q1387" s="78">
        <v>3910</v>
      </c>
      <c r="R1387" s="78">
        <v>0</v>
      </c>
      <c r="S1387" s="187">
        <v>3710</v>
      </c>
      <c r="T1387" s="78">
        <v>570</v>
      </c>
      <c r="U1387" s="78">
        <v>3288</v>
      </c>
      <c r="V1387" s="78">
        <v>2220</v>
      </c>
      <c r="W1387" s="78">
        <v>800</v>
      </c>
      <c r="X1387" s="78">
        <v>2488</v>
      </c>
      <c r="Y1387" s="78">
        <v>2814</v>
      </c>
      <c r="Z1387" s="78">
        <v>326</v>
      </c>
      <c r="AA1387" s="78">
        <v>0</v>
      </c>
      <c r="AB1387" s="78">
        <v>0</v>
      </c>
      <c r="AC1387" s="78">
        <v>0</v>
      </c>
      <c r="AD1387" s="78">
        <v>0</v>
      </c>
      <c r="AE1387" s="78">
        <v>31060</v>
      </c>
      <c r="AF1387" s="78">
        <v>1029</v>
      </c>
      <c r="AG1387" s="104">
        <v>0</v>
      </c>
      <c r="AH1387" s="104">
        <v>0</v>
      </c>
      <c r="AI1387" s="104">
        <v>0</v>
      </c>
      <c r="AJ1387" s="104">
        <v>1029</v>
      </c>
      <c r="AK1387" s="104">
        <v>0</v>
      </c>
      <c r="AL1387" s="104">
        <v>0</v>
      </c>
      <c r="AM1387" s="104">
        <f t="shared" si="21"/>
        <v>1029</v>
      </c>
      <c r="AN1387" s="104">
        <v>0</v>
      </c>
      <c r="AO1387" s="104">
        <v>0</v>
      </c>
      <c r="AP1387" s="104">
        <v>6707</v>
      </c>
      <c r="AQ1387" s="104">
        <v>6707</v>
      </c>
      <c r="AR1387" s="104">
        <v>0</v>
      </c>
      <c r="AS1387" s="189">
        <v>151335</v>
      </c>
      <c r="AT1387" s="189">
        <v>25563</v>
      </c>
      <c r="AU1387" s="189">
        <v>25563</v>
      </c>
    </row>
    <row r="1388" spans="1:47" x14ac:dyDescent="0.2">
      <c r="A1388" s="96" t="s">
        <v>3262</v>
      </c>
      <c r="B1388" t="s">
        <v>3220</v>
      </c>
      <c r="C1388" t="s">
        <v>3263</v>
      </c>
      <c r="D1388" s="77">
        <v>34462</v>
      </c>
      <c r="E1388" s="77">
        <v>0</v>
      </c>
      <c r="F1388" s="77">
        <v>0</v>
      </c>
      <c r="G1388" s="77">
        <v>65975</v>
      </c>
      <c r="H1388" s="77">
        <v>24975</v>
      </c>
      <c r="I1388" s="77">
        <v>41000</v>
      </c>
      <c r="J1388" s="77">
        <v>40783</v>
      </c>
      <c r="K1388" s="77">
        <v>217</v>
      </c>
      <c r="L1388" s="77">
        <v>64115</v>
      </c>
      <c r="M1388" s="77">
        <v>44900</v>
      </c>
      <c r="N1388" s="77">
        <v>64115</v>
      </c>
      <c r="O1388" s="77">
        <v>0</v>
      </c>
      <c r="P1388" s="77">
        <v>7080</v>
      </c>
      <c r="Q1388" s="77">
        <v>7080</v>
      </c>
      <c r="R1388" s="77">
        <v>44115</v>
      </c>
      <c r="S1388" s="188">
        <v>68170</v>
      </c>
      <c r="T1388" s="188">
        <v>24055</v>
      </c>
      <c r="U1388" s="77">
        <v>6244</v>
      </c>
      <c r="V1388" s="77">
        <v>3688</v>
      </c>
      <c r="W1388" s="77">
        <v>2293</v>
      </c>
      <c r="X1388" s="77">
        <v>3951</v>
      </c>
      <c r="Y1388" s="77">
        <v>3216</v>
      </c>
      <c r="Z1388" s="77">
        <v>585</v>
      </c>
      <c r="AA1388" s="77">
        <v>2293</v>
      </c>
      <c r="AB1388" s="188">
        <v>3339</v>
      </c>
      <c r="AC1388" s="188">
        <v>1886</v>
      </c>
      <c r="AD1388" s="188">
        <v>2293</v>
      </c>
      <c r="AE1388" s="77">
        <v>52000</v>
      </c>
      <c r="AF1388" s="77">
        <v>1269</v>
      </c>
      <c r="AG1388" s="27">
        <v>0</v>
      </c>
      <c r="AH1388" s="27">
        <v>0</v>
      </c>
      <c r="AI1388" s="27">
        <v>0</v>
      </c>
      <c r="AJ1388" s="27">
        <v>1269</v>
      </c>
      <c r="AK1388" s="27">
        <v>0</v>
      </c>
      <c r="AL1388" s="27">
        <v>0</v>
      </c>
      <c r="AM1388" s="27">
        <f t="shared" si="21"/>
        <v>1269</v>
      </c>
      <c r="AN1388" s="27">
        <v>0</v>
      </c>
      <c r="AO1388" s="27">
        <v>0</v>
      </c>
      <c r="AP1388" s="27">
        <v>11286</v>
      </c>
      <c r="AQ1388" s="27">
        <v>11286</v>
      </c>
      <c r="AR1388" s="27">
        <v>0</v>
      </c>
      <c r="AS1388" s="190">
        <v>263294</v>
      </c>
      <c r="AT1388" s="190">
        <v>63089</v>
      </c>
      <c r="AU1388" s="190">
        <v>63089</v>
      </c>
    </row>
    <row r="1389" spans="1:47" x14ac:dyDescent="0.2">
      <c r="A1389" s="96" t="s">
        <v>3264</v>
      </c>
      <c r="B1389" t="s">
        <v>3220</v>
      </c>
      <c r="C1389" t="s">
        <v>3265</v>
      </c>
      <c r="D1389" s="78">
        <v>34545</v>
      </c>
      <c r="E1389" s="78">
        <v>0</v>
      </c>
      <c r="F1389" s="82">
        <v>0</v>
      </c>
      <c r="G1389" s="78">
        <v>47944</v>
      </c>
      <c r="H1389" s="78">
        <v>35544</v>
      </c>
      <c r="I1389" s="78">
        <v>12400</v>
      </c>
      <c r="J1389" s="78">
        <v>12400</v>
      </c>
      <c r="K1389" s="78">
        <v>0</v>
      </c>
      <c r="L1389" s="78">
        <v>39995</v>
      </c>
      <c r="M1389" s="78">
        <v>29980</v>
      </c>
      <c r="N1389" s="78">
        <v>33490</v>
      </c>
      <c r="O1389" s="78">
        <v>6505</v>
      </c>
      <c r="P1389" s="78">
        <v>12495</v>
      </c>
      <c r="Q1389" s="78">
        <v>5990</v>
      </c>
      <c r="R1389" s="78">
        <v>0</v>
      </c>
      <c r="S1389" s="187">
        <v>32625</v>
      </c>
      <c r="T1389" s="187">
        <v>32625</v>
      </c>
      <c r="U1389" s="78">
        <v>3803</v>
      </c>
      <c r="V1389" s="78">
        <v>2480</v>
      </c>
      <c r="W1389" s="78">
        <v>300</v>
      </c>
      <c r="X1389" s="78">
        <v>3503</v>
      </c>
      <c r="Y1389" s="78">
        <v>4004</v>
      </c>
      <c r="Z1389" s="78">
        <v>501</v>
      </c>
      <c r="AA1389" s="78">
        <v>0</v>
      </c>
      <c r="AB1389" s="187">
        <v>2596</v>
      </c>
      <c r="AC1389" s="187">
        <v>2596</v>
      </c>
      <c r="AD1389" s="187">
        <v>0</v>
      </c>
      <c r="AE1389" s="78">
        <v>35880</v>
      </c>
      <c r="AF1389" s="78">
        <v>1029</v>
      </c>
      <c r="AG1389" s="104">
        <v>0</v>
      </c>
      <c r="AH1389" s="104">
        <v>0</v>
      </c>
      <c r="AI1389" s="104">
        <v>0</v>
      </c>
      <c r="AJ1389" s="104">
        <v>1029</v>
      </c>
      <c r="AK1389" s="104">
        <v>0</v>
      </c>
      <c r="AL1389" s="104">
        <v>0</v>
      </c>
      <c r="AM1389" s="104">
        <f t="shared" si="21"/>
        <v>1029</v>
      </c>
      <c r="AN1389" s="104">
        <v>0</v>
      </c>
      <c r="AO1389" s="104">
        <v>0</v>
      </c>
      <c r="AP1389" s="104">
        <v>7956</v>
      </c>
      <c r="AQ1389" s="104">
        <v>7956</v>
      </c>
      <c r="AR1389" s="104">
        <v>0</v>
      </c>
      <c r="AS1389" s="189">
        <v>184942</v>
      </c>
      <c r="AT1389" s="189">
        <v>36686</v>
      </c>
      <c r="AU1389" s="189">
        <v>36686</v>
      </c>
    </row>
    <row r="1390" spans="1:47" x14ac:dyDescent="0.2">
      <c r="A1390" s="96" t="s">
        <v>3266</v>
      </c>
      <c r="B1390" t="s">
        <v>3267</v>
      </c>
      <c r="C1390">
        <v>0</v>
      </c>
      <c r="D1390" s="77">
        <v>35000</v>
      </c>
      <c r="E1390" s="77">
        <v>0</v>
      </c>
      <c r="F1390" s="77">
        <v>0</v>
      </c>
      <c r="G1390" s="77">
        <v>4488848</v>
      </c>
      <c r="H1390" s="77">
        <v>1147848</v>
      </c>
      <c r="I1390" s="77">
        <v>3341000</v>
      </c>
      <c r="J1390" s="77">
        <v>3341000</v>
      </c>
      <c r="K1390" s="77">
        <v>0</v>
      </c>
      <c r="L1390" s="77">
        <v>0</v>
      </c>
      <c r="M1390" s="77">
        <v>0</v>
      </c>
      <c r="N1390" s="77">
        <v>0</v>
      </c>
      <c r="O1390" s="77">
        <v>0</v>
      </c>
      <c r="P1390" s="77">
        <v>0</v>
      </c>
      <c r="Q1390" s="77">
        <v>0</v>
      </c>
      <c r="R1390" s="77">
        <v>0</v>
      </c>
      <c r="S1390" s="77">
        <v>0</v>
      </c>
      <c r="T1390" s="77">
        <v>0</v>
      </c>
      <c r="U1390" s="77">
        <v>0</v>
      </c>
      <c r="V1390" s="77">
        <v>0</v>
      </c>
      <c r="W1390" s="77">
        <v>0</v>
      </c>
      <c r="X1390" s="77">
        <v>0</v>
      </c>
      <c r="Y1390" s="77">
        <v>0</v>
      </c>
      <c r="Z1390" s="77">
        <v>0</v>
      </c>
      <c r="AA1390" s="77">
        <v>0</v>
      </c>
      <c r="AB1390" s="77">
        <v>0</v>
      </c>
      <c r="AC1390" s="77">
        <v>0</v>
      </c>
      <c r="AD1390" s="77">
        <v>0</v>
      </c>
      <c r="AE1390" s="77">
        <v>0</v>
      </c>
      <c r="AF1390" s="77">
        <v>0</v>
      </c>
      <c r="AG1390" s="27">
        <v>0</v>
      </c>
      <c r="AH1390" s="27">
        <v>0</v>
      </c>
      <c r="AI1390" s="27">
        <v>0</v>
      </c>
      <c r="AJ1390" s="27">
        <v>0</v>
      </c>
      <c r="AK1390" s="27">
        <v>0</v>
      </c>
      <c r="AL1390" s="27">
        <v>0</v>
      </c>
      <c r="AM1390" s="27">
        <f t="shared" si="21"/>
        <v>0</v>
      </c>
      <c r="AN1390" s="27">
        <v>0</v>
      </c>
      <c r="AO1390" s="27">
        <v>0</v>
      </c>
      <c r="AP1390" s="27">
        <v>768186</v>
      </c>
      <c r="AQ1390" s="27">
        <v>480490</v>
      </c>
      <c r="AR1390" s="190">
        <v>287696</v>
      </c>
      <c r="AS1390" s="190">
        <v>12251173</v>
      </c>
      <c r="AT1390" s="190">
        <v>0</v>
      </c>
      <c r="AU1390" s="190">
        <v>0</v>
      </c>
    </row>
    <row r="1391" spans="1:47" x14ac:dyDescent="0.2">
      <c r="A1391" s="96" t="s">
        <v>3268</v>
      </c>
      <c r="B1391" t="s">
        <v>3267</v>
      </c>
      <c r="C1391" t="s">
        <v>3269</v>
      </c>
      <c r="D1391" s="78">
        <v>35201</v>
      </c>
      <c r="E1391" s="78">
        <v>0</v>
      </c>
      <c r="F1391" s="82">
        <v>0</v>
      </c>
      <c r="G1391" s="78">
        <v>663601</v>
      </c>
      <c r="H1391" s="78">
        <v>613601</v>
      </c>
      <c r="I1391" s="78">
        <v>50000</v>
      </c>
      <c r="J1391" s="78">
        <v>50000</v>
      </c>
      <c r="K1391" s="78">
        <v>0</v>
      </c>
      <c r="L1391" s="78">
        <v>1286455</v>
      </c>
      <c r="M1391" s="78">
        <v>954320</v>
      </c>
      <c r="N1391" s="78">
        <v>1280000</v>
      </c>
      <c r="O1391" s="78">
        <v>6455</v>
      </c>
      <c r="P1391" s="78">
        <v>210585</v>
      </c>
      <c r="Q1391" s="78">
        <v>204130</v>
      </c>
      <c r="R1391" s="78">
        <v>0</v>
      </c>
      <c r="S1391" s="187">
        <v>287135</v>
      </c>
      <c r="T1391" s="187">
        <v>287135</v>
      </c>
      <c r="U1391" s="78">
        <v>123272</v>
      </c>
      <c r="V1391" s="78">
        <v>78938</v>
      </c>
      <c r="W1391" s="78">
        <v>120000</v>
      </c>
      <c r="X1391" s="78">
        <v>3272</v>
      </c>
      <c r="Y1391" s="78">
        <v>20230</v>
      </c>
      <c r="Z1391" s="78">
        <v>16958</v>
      </c>
      <c r="AA1391" s="78">
        <v>0</v>
      </c>
      <c r="AB1391" s="187">
        <v>20904</v>
      </c>
      <c r="AC1391" s="187">
        <v>20904</v>
      </c>
      <c r="AD1391" s="187">
        <v>0</v>
      </c>
      <c r="AE1391" s="78">
        <v>1159550</v>
      </c>
      <c r="AF1391" s="78">
        <v>8949</v>
      </c>
      <c r="AG1391" s="104">
        <v>0</v>
      </c>
      <c r="AH1391" s="104">
        <v>0</v>
      </c>
      <c r="AI1391" s="104">
        <v>0</v>
      </c>
      <c r="AJ1391" s="104">
        <v>8949</v>
      </c>
      <c r="AK1391" s="104">
        <v>0</v>
      </c>
      <c r="AL1391" s="104">
        <v>0</v>
      </c>
      <c r="AM1391" s="104">
        <f t="shared" si="21"/>
        <v>8949</v>
      </c>
      <c r="AN1391" s="104">
        <v>0</v>
      </c>
      <c r="AO1391" s="104">
        <v>0</v>
      </c>
      <c r="AP1391" s="104">
        <v>114891</v>
      </c>
      <c r="AQ1391" s="104">
        <v>114891</v>
      </c>
      <c r="AR1391" s="104">
        <v>0</v>
      </c>
      <c r="AS1391" s="189">
        <v>2654148</v>
      </c>
      <c r="AT1391" s="104">
        <v>952957</v>
      </c>
      <c r="AU1391" s="104">
        <v>952957</v>
      </c>
    </row>
    <row r="1392" spans="1:47" x14ac:dyDescent="0.2">
      <c r="A1392" s="96" t="s">
        <v>3270</v>
      </c>
      <c r="B1392" t="s">
        <v>3267</v>
      </c>
      <c r="C1392" t="s">
        <v>3271</v>
      </c>
      <c r="D1392" s="77">
        <v>35202</v>
      </c>
      <c r="E1392" s="77">
        <v>0</v>
      </c>
      <c r="F1392" s="77">
        <v>0</v>
      </c>
      <c r="G1392" s="77">
        <v>370269</v>
      </c>
      <c r="H1392" s="77">
        <v>87900</v>
      </c>
      <c r="I1392" s="77">
        <v>282369</v>
      </c>
      <c r="J1392" s="77">
        <v>282369</v>
      </c>
      <c r="K1392" s="77">
        <v>0</v>
      </c>
      <c r="L1392" s="77">
        <v>742935</v>
      </c>
      <c r="M1392" s="77">
        <v>526250</v>
      </c>
      <c r="N1392" s="77">
        <v>742935</v>
      </c>
      <c r="O1392" s="77">
        <v>0</v>
      </c>
      <c r="P1392" s="77">
        <v>113570</v>
      </c>
      <c r="Q1392" s="77">
        <v>113570</v>
      </c>
      <c r="R1392" s="77">
        <v>0</v>
      </c>
      <c r="S1392" s="77">
        <v>0</v>
      </c>
      <c r="T1392" s="77">
        <v>0</v>
      </c>
      <c r="U1392" s="77">
        <v>72449</v>
      </c>
      <c r="V1392" s="77">
        <v>43436</v>
      </c>
      <c r="W1392" s="77">
        <v>30939</v>
      </c>
      <c r="X1392" s="77">
        <v>41510</v>
      </c>
      <c r="Y1392" s="77">
        <v>50442</v>
      </c>
      <c r="Z1392" s="77">
        <v>9399</v>
      </c>
      <c r="AA1392" s="77">
        <v>0</v>
      </c>
      <c r="AB1392" s="77">
        <v>0</v>
      </c>
      <c r="AC1392" s="77">
        <v>0</v>
      </c>
      <c r="AD1392" s="77">
        <v>0</v>
      </c>
      <c r="AE1392" s="77">
        <v>646200</v>
      </c>
      <c r="AF1392" s="77">
        <v>5930</v>
      </c>
      <c r="AG1392" s="27">
        <v>0</v>
      </c>
      <c r="AH1392" s="27">
        <v>0</v>
      </c>
      <c r="AI1392" s="27">
        <v>0</v>
      </c>
      <c r="AJ1392" s="27">
        <v>5930</v>
      </c>
      <c r="AK1392" s="27">
        <v>0</v>
      </c>
      <c r="AL1392" s="27">
        <v>0</v>
      </c>
      <c r="AM1392" s="27">
        <f t="shared" si="21"/>
        <v>5930</v>
      </c>
      <c r="AN1392" s="27">
        <v>0</v>
      </c>
      <c r="AO1392" s="27">
        <v>0</v>
      </c>
      <c r="AP1392" s="27">
        <v>64397</v>
      </c>
      <c r="AQ1392" s="27">
        <v>64397</v>
      </c>
      <c r="AR1392" s="27">
        <v>0</v>
      </c>
      <c r="AS1392" s="190">
        <v>1527044</v>
      </c>
      <c r="AT1392" s="190">
        <v>578606</v>
      </c>
      <c r="AU1392" s="190">
        <v>414164</v>
      </c>
    </row>
    <row r="1393" spans="1:47" x14ac:dyDescent="0.2">
      <c r="A1393" s="96" t="s">
        <v>3272</v>
      </c>
      <c r="B1393" t="s">
        <v>3267</v>
      </c>
      <c r="C1393" t="s">
        <v>3273</v>
      </c>
      <c r="D1393" s="78">
        <v>35203</v>
      </c>
      <c r="E1393" s="78">
        <v>0</v>
      </c>
      <c r="F1393" s="82">
        <v>0</v>
      </c>
      <c r="G1393" s="78">
        <v>469052</v>
      </c>
      <c r="H1393" s="78">
        <v>469052</v>
      </c>
      <c r="I1393" s="78">
        <v>0</v>
      </c>
      <c r="J1393" s="78">
        <v>0</v>
      </c>
      <c r="K1393" s="78">
        <v>0</v>
      </c>
      <c r="L1393" s="78">
        <v>795220</v>
      </c>
      <c r="M1393" s="78">
        <v>530700</v>
      </c>
      <c r="N1393" s="78">
        <v>720000</v>
      </c>
      <c r="O1393" s="78">
        <v>75220</v>
      </c>
      <c r="P1393" s="78">
        <v>70700</v>
      </c>
      <c r="Q1393" s="78">
        <v>110000</v>
      </c>
      <c r="R1393" s="78">
        <v>0</v>
      </c>
      <c r="S1393" s="187">
        <v>45340</v>
      </c>
      <c r="T1393" s="78">
        <v>0</v>
      </c>
      <c r="U1393" s="78">
        <v>79341</v>
      </c>
      <c r="V1393" s="78">
        <v>43818</v>
      </c>
      <c r="W1393" s="78">
        <v>22460</v>
      </c>
      <c r="X1393" s="78">
        <v>56881</v>
      </c>
      <c r="Y1393" s="78">
        <v>15000</v>
      </c>
      <c r="Z1393" s="78">
        <v>9110</v>
      </c>
      <c r="AA1393" s="78">
        <v>0</v>
      </c>
      <c r="AB1393" s="187">
        <v>50991</v>
      </c>
      <c r="AC1393" s="78">
        <v>0</v>
      </c>
      <c r="AD1393" s="78">
        <v>0</v>
      </c>
      <c r="AE1393" s="78">
        <v>642080</v>
      </c>
      <c r="AF1393" s="78">
        <v>7029</v>
      </c>
      <c r="AG1393" s="104">
        <v>0</v>
      </c>
      <c r="AH1393" s="104">
        <v>0</v>
      </c>
      <c r="AI1393" s="104">
        <v>0</v>
      </c>
      <c r="AJ1393" s="104">
        <v>7029</v>
      </c>
      <c r="AK1393" s="104">
        <v>0</v>
      </c>
      <c r="AL1393" s="104">
        <v>0</v>
      </c>
      <c r="AM1393" s="104">
        <f t="shared" si="21"/>
        <v>7029</v>
      </c>
      <c r="AN1393" s="104">
        <v>0</v>
      </c>
      <c r="AO1393" s="104">
        <v>0</v>
      </c>
      <c r="AP1393" s="104">
        <v>81360</v>
      </c>
      <c r="AQ1393" s="104">
        <v>0</v>
      </c>
      <c r="AR1393" s="189">
        <v>81360</v>
      </c>
      <c r="AS1393" s="189">
        <v>1905542</v>
      </c>
      <c r="AT1393" s="189">
        <v>687963</v>
      </c>
      <c r="AU1393" s="189">
        <v>687963</v>
      </c>
    </row>
    <row r="1394" spans="1:47" x14ac:dyDescent="0.2">
      <c r="A1394" s="96" t="s">
        <v>3274</v>
      </c>
      <c r="B1394" t="s">
        <v>3267</v>
      </c>
      <c r="C1394" t="s">
        <v>3275</v>
      </c>
      <c r="D1394" s="77">
        <v>35204</v>
      </c>
      <c r="E1394" s="77">
        <v>0</v>
      </c>
      <c r="F1394" s="77">
        <v>0</v>
      </c>
      <c r="G1394" s="77">
        <v>172813</v>
      </c>
      <c r="H1394" s="77">
        <v>172813</v>
      </c>
      <c r="I1394" s="77">
        <v>0</v>
      </c>
      <c r="J1394" s="77">
        <v>0</v>
      </c>
      <c r="K1394" s="77">
        <v>0</v>
      </c>
      <c r="L1394" s="77">
        <v>231720</v>
      </c>
      <c r="M1394" s="77">
        <v>175890</v>
      </c>
      <c r="N1394" s="77">
        <v>231720</v>
      </c>
      <c r="O1394" s="77">
        <v>0</v>
      </c>
      <c r="P1394" s="77">
        <v>36250</v>
      </c>
      <c r="Q1394" s="77">
        <v>36250</v>
      </c>
      <c r="R1394" s="77">
        <v>0</v>
      </c>
      <c r="S1394" s="188">
        <v>53720</v>
      </c>
      <c r="T1394" s="188">
        <v>53720</v>
      </c>
      <c r="U1394" s="77">
        <v>21983</v>
      </c>
      <c r="V1394" s="77">
        <v>14573</v>
      </c>
      <c r="W1394" s="77">
        <v>9185</v>
      </c>
      <c r="X1394" s="77">
        <v>12798</v>
      </c>
      <c r="Y1394" s="77">
        <v>7151</v>
      </c>
      <c r="Z1394" s="77">
        <v>3050</v>
      </c>
      <c r="AA1394" s="77">
        <v>0</v>
      </c>
      <c r="AB1394" s="77">
        <v>0</v>
      </c>
      <c r="AC1394" s="188">
        <v>2937</v>
      </c>
      <c r="AD1394" s="188">
        <v>0</v>
      </c>
      <c r="AE1394" s="77">
        <v>212140</v>
      </c>
      <c r="AF1394" s="77">
        <v>2709</v>
      </c>
      <c r="AG1394" s="27">
        <v>0</v>
      </c>
      <c r="AH1394" s="27">
        <v>0</v>
      </c>
      <c r="AI1394" s="27">
        <v>0</v>
      </c>
      <c r="AJ1394" s="27">
        <v>2709</v>
      </c>
      <c r="AK1394" s="27">
        <v>0</v>
      </c>
      <c r="AL1394" s="27">
        <v>0</v>
      </c>
      <c r="AM1394" s="27">
        <f t="shared" si="21"/>
        <v>2709</v>
      </c>
      <c r="AN1394" s="27">
        <v>0</v>
      </c>
      <c r="AO1394" s="27">
        <v>0</v>
      </c>
      <c r="AP1394" s="27">
        <v>29643</v>
      </c>
      <c r="AQ1394" s="27">
        <v>0</v>
      </c>
      <c r="AR1394" s="190">
        <v>29643</v>
      </c>
      <c r="AS1394" s="190">
        <v>673172</v>
      </c>
      <c r="AT1394" s="190">
        <v>175953</v>
      </c>
      <c r="AU1394" s="190">
        <v>175953</v>
      </c>
    </row>
    <row r="1395" spans="1:47" x14ac:dyDescent="0.2">
      <c r="A1395" s="96" t="s">
        <v>3276</v>
      </c>
      <c r="B1395" t="s">
        <v>3267</v>
      </c>
      <c r="C1395" t="s">
        <v>3277</v>
      </c>
      <c r="D1395" s="78">
        <v>35206</v>
      </c>
      <c r="E1395" s="78">
        <v>0</v>
      </c>
      <c r="F1395" s="82">
        <v>0</v>
      </c>
      <c r="G1395" s="78">
        <v>255224</v>
      </c>
      <c r="H1395" s="78">
        <v>255224</v>
      </c>
      <c r="I1395" s="78">
        <v>0</v>
      </c>
      <c r="J1395" s="78">
        <v>0</v>
      </c>
      <c r="K1395" s="78">
        <v>0</v>
      </c>
      <c r="L1395" s="78">
        <v>499060</v>
      </c>
      <c r="M1395" s="78">
        <v>340120</v>
      </c>
      <c r="N1395" s="78">
        <v>499060</v>
      </c>
      <c r="O1395" s="78">
        <v>0</v>
      </c>
      <c r="P1395" s="78">
        <v>63580</v>
      </c>
      <c r="Q1395" s="78">
        <v>63580</v>
      </c>
      <c r="R1395" s="78">
        <v>0</v>
      </c>
      <c r="S1395" s="187">
        <v>165500</v>
      </c>
      <c r="T1395" s="187">
        <v>165500</v>
      </c>
      <c r="U1395" s="78">
        <v>49475</v>
      </c>
      <c r="V1395" s="78">
        <v>28070</v>
      </c>
      <c r="W1395" s="78">
        <v>49475</v>
      </c>
      <c r="X1395" s="78">
        <v>0</v>
      </c>
      <c r="Y1395" s="78">
        <v>5288</v>
      </c>
      <c r="Z1395" s="78">
        <v>5288</v>
      </c>
      <c r="AA1395" s="78">
        <v>0</v>
      </c>
      <c r="AB1395" s="78">
        <v>822</v>
      </c>
      <c r="AC1395" s="187">
        <v>10714</v>
      </c>
      <c r="AD1395" s="187">
        <v>0</v>
      </c>
      <c r="AE1395" s="78">
        <v>408780</v>
      </c>
      <c r="AF1395" s="78">
        <v>4650</v>
      </c>
      <c r="AG1395" s="104">
        <v>0</v>
      </c>
      <c r="AH1395" s="104">
        <v>0</v>
      </c>
      <c r="AI1395" s="104">
        <v>0</v>
      </c>
      <c r="AJ1395" s="104">
        <v>4650</v>
      </c>
      <c r="AK1395" s="104">
        <v>0</v>
      </c>
      <c r="AL1395" s="104">
        <v>0</v>
      </c>
      <c r="AM1395" s="104">
        <f t="shared" si="21"/>
        <v>4650</v>
      </c>
      <c r="AN1395" s="104">
        <v>0</v>
      </c>
      <c r="AO1395" s="104">
        <v>0</v>
      </c>
      <c r="AP1395" s="104">
        <v>44408</v>
      </c>
      <c r="AQ1395" s="104">
        <v>44408</v>
      </c>
      <c r="AR1395" s="104">
        <v>0</v>
      </c>
      <c r="AS1395" s="189">
        <v>1062849</v>
      </c>
      <c r="AT1395" s="189">
        <v>406487</v>
      </c>
      <c r="AU1395" s="189">
        <v>406487</v>
      </c>
    </row>
    <row r="1396" spans="1:47" x14ac:dyDescent="0.2">
      <c r="A1396" s="96" t="s">
        <v>3278</v>
      </c>
      <c r="B1396" t="s">
        <v>3267</v>
      </c>
      <c r="C1396" t="s">
        <v>3279</v>
      </c>
      <c r="D1396" s="77">
        <v>35207</v>
      </c>
      <c r="E1396" s="77">
        <v>0</v>
      </c>
      <c r="F1396" s="77">
        <v>0</v>
      </c>
      <c r="G1396" s="77">
        <v>111006</v>
      </c>
      <c r="H1396" s="77">
        <v>0</v>
      </c>
      <c r="I1396" s="77">
        <v>111006</v>
      </c>
      <c r="J1396" s="77">
        <v>111006</v>
      </c>
      <c r="K1396" s="77">
        <v>0</v>
      </c>
      <c r="L1396" s="77">
        <v>207285</v>
      </c>
      <c r="M1396" s="77">
        <v>128280</v>
      </c>
      <c r="N1396" s="77">
        <v>207285</v>
      </c>
      <c r="O1396" s="77">
        <v>0</v>
      </c>
      <c r="P1396" s="77">
        <v>26580</v>
      </c>
      <c r="Q1396" s="77">
        <v>26580</v>
      </c>
      <c r="R1396" s="77">
        <v>0</v>
      </c>
      <c r="S1396" s="188">
        <v>7675</v>
      </c>
      <c r="T1396" s="188">
        <v>7675</v>
      </c>
      <c r="U1396" s="77">
        <v>21232</v>
      </c>
      <c r="V1396" s="77">
        <v>10573</v>
      </c>
      <c r="W1396" s="77">
        <v>21232</v>
      </c>
      <c r="X1396" s="77">
        <v>0</v>
      </c>
      <c r="Y1396" s="77">
        <v>2242</v>
      </c>
      <c r="Z1396" s="77">
        <v>2242</v>
      </c>
      <c r="AA1396" s="77">
        <v>0</v>
      </c>
      <c r="AB1396" s="77">
        <v>0</v>
      </c>
      <c r="AC1396" s="77">
        <v>0</v>
      </c>
      <c r="AD1396" s="77">
        <v>0</v>
      </c>
      <c r="AE1396" s="77">
        <v>158200</v>
      </c>
      <c r="AF1396" s="77">
        <v>2709</v>
      </c>
      <c r="AG1396" s="27">
        <v>0</v>
      </c>
      <c r="AH1396" s="27">
        <v>0</v>
      </c>
      <c r="AI1396" s="27">
        <v>0</v>
      </c>
      <c r="AJ1396" s="27">
        <v>2709</v>
      </c>
      <c r="AK1396" s="27">
        <v>0</v>
      </c>
      <c r="AL1396" s="27">
        <v>0</v>
      </c>
      <c r="AM1396" s="27">
        <f t="shared" si="21"/>
        <v>2709</v>
      </c>
      <c r="AN1396" s="27">
        <v>0</v>
      </c>
      <c r="AO1396" s="27">
        <v>0</v>
      </c>
      <c r="AP1396" s="27">
        <v>19336</v>
      </c>
      <c r="AQ1396" s="27">
        <v>19336</v>
      </c>
      <c r="AR1396" s="27">
        <v>0</v>
      </c>
      <c r="AS1396" s="190">
        <v>467758</v>
      </c>
      <c r="AT1396" s="190">
        <v>192423</v>
      </c>
      <c r="AU1396" s="190">
        <v>192423</v>
      </c>
    </row>
    <row r="1397" spans="1:47" x14ac:dyDescent="0.2">
      <c r="A1397" s="96" t="s">
        <v>3280</v>
      </c>
      <c r="B1397" t="s">
        <v>3267</v>
      </c>
      <c r="C1397" t="s">
        <v>3281</v>
      </c>
      <c r="D1397" s="78">
        <v>35208</v>
      </c>
      <c r="E1397" s="78">
        <v>0</v>
      </c>
      <c r="F1397" s="82">
        <v>0</v>
      </c>
      <c r="G1397" s="78">
        <v>340297</v>
      </c>
      <c r="H1397" s="78">
        <v>340297</v>
      </c>
      <c r="I1397" s="78">
        <v>0</v>
      </c>
      <c r="J1397" s="78">
        <v>0</v>
      </c>
      <c r="K1397" s="78">
        <v>0</v>
      </c>
      <c r="L1397" s="78">
        <v>630205</v>
      </c>
      <c r="M1397" s="78">
        <v>457450</v>
      </c>
      <c r="N1397" s="78">
        <v>630205</v>
      </c>
      <c r="O1397" s="78">
        <v>0</v>
      </c>
      <c r="P1397" s="78">
        <v>92220</v>
      </c>
      <c r="Q1397" s="78">
        <v>92220</v>
      </c>
      <c r="R1397" s="78">
        <v>0</v>
      </c>
      <c r="S1397" s="187">
        <v>175135</v>
      </c>
      <c r="T1397" s="187">
        <v>175135</v>
      </c>
      <c r="U1397" s="78">
        <v>60835</v>
      </c>
      <c r="V1397" s="78">
        <v>37693</v>
      </c>
      <c r="W1397" s="78">
        <v>60835</v>
      </c>
      <c r="X1397" s="78">
        <v>0</v>
      </c>
      <c r="Y1397" s="78">
        <v>7595</v>
      </c>
      <c r="Z1397" s="78">
        <v>7595</v>
      </c>
      <c r="AA1397" s="78">
        <v>0</v>
      </c>
      <c r="AB1397" s="78">
        <v>0</v>
      </c>
      <c r="AC1397" s="187">
        <v>12304</v>
      </c>
      <c r="AD1397" s="187">
        <v>0</v>
      </c>
      <c r="AE1397" s="78">
        <v>553080</v>
      </c>
      <c r="AF1397" s="78">
        <v>5290</v>
      </c>
      <c r="AG1397" s="104">
        <v>0</v>
      </c>
      <c r="AH1397" s="104">
        <v>0</v>
      </c>
      <c r="AI1397" s="104">
        <v>0</v>
      </c>
      <c r="AJ1397" s="104">
        <v>5290</v>
      </c>
      <c r="AK1397" s="104">
        <v>0</v>
      </c>
      <c r="AL1397" s="104">
        <v>0</v>
      </c>
      <c r="AM1397" s="104">
        <f t="shared" si="21"/>
        <v>5290</v>
      </c>
      <c r="AN1397" s="104">
        <v>0</v>
      </c>
      <c r="AO1397" s="104">
        <v>0</v>
      </c>
      <c r="AP1397" s="104">
        <v>58878</v>
      </c>
      <c r="AQ1397" s="104">
        <v>0</v>
      </c>
      <c r="AR1397" s="189">
        <v>58878</v>
      </c>
      <c r="AS1397" s="189">
        <v>1389664</v>
      </c>
      <c r="AT1397" s="189">
        <v>474457</v>
      </c>
      <c r="AU1397" s="189">
        <v>474457</v>
      </c>
    </row>
    <row r="1398" spans="1:47" x14ac:dyDescent="0.2">
      <c r="A1398" s="96" t="s">
        <v>3282</v>
      </c>
      <c r="B1398" t="s">
        <v>3267</v>
      </c>
      <c r="C1398" t="s">
        <v>3283</v>
      </c>
      <c r="D1398" s="77">
        <v>35210</v>
      </c>
      <c r="E1398" s="77">
        <v>0</v>
      </c>
      <c r="F1398" s="77">
        <v>0</v>
      </c>
      <c r="G1398" s="77">
        <v>123947</v>
      </c>
      <c r="H1398" s="77">
        <v>0</v>
      </c>
      <c r="I1398" s="77">
        <v>123947</v>
      </c>
      <c r="J1398" s="77">
        <v>123947</v>
      </c>
      <c r="K1398" s="77">
        <v>0</v>
      </c>
      <c r="L1398" s="77">
        <v>206135</v>
      </c>
      <c r="M1398" s="77">
        <v>139120</v>
      </c>
      <c r="N1398" s="77">
        <v>206135</v>
      </c>
      <c r="O1398" s="77">
        <v>0</v>
      </c>
      <c r="P1398" s="77">
        <v>27730</v>
      </c>
      <c r="Q1398" s="77">
        <v>27730</v>
      </c>
      <c r="R1398" s="77">
        <v>0</v>
      </c>
      <c r="S1398" s="188">
        <v>32945</v>
      </c>
      <c r="T1398" s="188">
        <v>32945</v>
      </c>
      <c r="U1398" s="77">
        <v>20480</v>
      </c>
      <c r="V1398" s="77">
        <v>11495</v>
      </c>
      <c r="W1398" s="77">
        <v>10072</v>
      </c>
      <c r="X1398" s="77">
        <v>10408</v>
      </c>
      <c r="Y1398" s="77">
        <v>12726</v>
      </c>
      <c r="Z1398" s="77">
        <v>2318</v>
      </c>
      <c r="AA1398" s="77">
        <v>0</v>
      </c>
      <c r="AB1398" s="77">
        <v>679</v>
      </c>
      <c r="AC1398" s="77">
        <v>679</v>
      </c>
      <c r="AD1398" s="77">
        <v>0</v>
      </c>
      <c r="AE1398" s="77">
        <v>169460</v>
      </c>
      <c r="AF1398" s="77">
        <v>2949</v>
      </c>
      <c r="AG1398" s="27">
        <v>0</v>
      </c>
      <c r="AH1398" s="27">
        <v>0</v>
      </c>
      <c r="AI1398" s="27">
        <v>0</v>
      </c>
      <c r="AJ1398" s="27">
        <v>2949</v>
      </c>
      <c r="AK1398" s="27">
        <v>0</v>
      </c>
      <c r="AL1398" s="27">
        <v>0</v>
      </c>
      <c r="AM1398" s="27">
        <f t="shared" si="21"/>
        <v>2949</v>
      </c>
      <c r="AN1398" s="27">
        <v>0</v>
      </c>
      <c r="AO1398" s="27">
        <v>0</v>
      </c>
      <c r="AP1398" s="27">
        <v>21408</v>
      </c>
      <c r="AQ1398" s="27">
        <v>21408</v>
      </c>
      <c r="AR1398" s="27">
        <v>0</v>
      </c>
      <c r="AS1398" s="190">
        <v>501807</v>
      </c>
      <c r="AT1398" s="190">
        <v>173693</v>
      </c>
      <c r="AU1398" s="190">
        <v>173693</v>
      </c>
    </row>
    <row r="1399" spans="1:47" x14ac:dyDescent="0.2">
      <c r="A1399" s="96" t="s">
        <v>3284</v>
      </c>
      <c r="B1399" t="s">
        <v>3267</v>
      </c>
      <c r="C1399" t="s">
        <v>3285</v>
      </c>
      <c r="D1399" s="78">
        <v>35211</v>
      </c>
      <c r="E1399" s="78">
        <v>0</v>
      </c>
      <c r="F1399" s="82">
        <v>0</v>
      </c>
      <c r="G1399" s="78">
        <v>122354</v>
      </c>
      <c r="H1399" s="78">
        <v>122354</v>
      </c>
      <c r="I1399" s="78">
        <v>0</v>
      </c>
      <c r="J1399" s="78">
        <v>0</v>
      </c>
      <c r="K1399" s="78">
        <v>0</v>
      </c>
      <c r="L1399" s="78">
        <v>155145</v>
      </c>
      <c r="M1399" s="78">
        <v>114300</v>
      </c>
      <c r="N1399" s="78">
        <v>155145</v>
      </c>
      <c r="O1399" s="78">
        <v>0</v>
      </c>
      <c r="P1399" s="78">
        <v>20690</v>
      </c>
      <c r="Q1399" s="78">
        <v>20690</v>
      </c>
      <c r="R1399" s="78">
        <v>0</v>
      </c>
      <c r="S1399" s="187">
        <v>39145</v>
      </c>
      <c r="T1399" s="187">
        <v>39145</v>
      </c>
      <c r="U1399" s="78">
        <v>14882</v>
      </c>
      <c r="V1399" s="78">
        <v>9458</v>
      </c>
      <c r="W1399" s="78">
        <v>14882</v>
      </c>
      <c r="X1399" s="78">
        <v>0</v>
      </c>
      <c r="Y1399" s="78">
        <v>0</v>
      </c>
      <c r="Z1399" s="78">
        <v>1733</v>
      </c>
      <c r="AA1399" s="78">
        <v>0</v>
      </c>
      <c r="AB1399" s="78">
        <v>0</v>
      </c>
      <c r="AC1399" s="187">
        <v>2224</v>
      </c>
      <c r="AD1399" s="187">
        <v>0</v>
      </c>
      <c r="AE1399" s="78">
        <v>137300</v>
      </c>
      <c r="AF1399" s="78">
        <v>2229</v>
      </c>
      <c r="AG1399" s="104">
        <v>0</v>
      </c>
      <c r="AH1399" s="104">
        <v>0</v>
      </c>
      <c r="AI1399" s="104">
        <v>0</v>
      </c>
      <c r="AJ1399" s="104">
        <v>2229</v>
      </c>
      <c r="AK1399" s="104">
        <v>0</v>
      </c>
      <c r="AL1399" s="104">
        <v>0</v>
      </c>
      <c r="AM1399" s="104">
        <f t="shared" si="21"/>
        <v>2229</v>
      </c>
      <c r="AN1399" s="104">
        <v>0</v>
      </c>
      <c r="AO1399" s="104">
        <v>0</v>
      </c>
      <c r="AP1399" s="104">
        <v>21012</v>
      </c>
      <c r="AQ1399" s="104">
        <v>21012</v>
      </c>
      <c r="AR1399" s="104">
        <v>0</v>
      </c>
      <c r="AS1399" s="189">
        <v>487707</v>
      </c>
      <c r="AT1399" s="189">
        <v>132008</v>
      </c>
      <c r="AU1399" s="189">
        <v>132008</v>
      </c>
    </row>
    <row r="1400" spans="1:47" x14ac:dyDescent="0.2">
      <c r="A1400" s="96" t="s">
        <v>3286</v>
      </c>
      <c r="B1400" t="s">
        <v>3267</v>
      </c>
      <c r="C1400" t="s">
        <v>3287</v>
      </c>
      <c r="D1400" s="77">
        <v>35212</v>
      </c>
      <c r="E1400" s="77">
        <v>0</v>
      </c>
      <c r="F1400" s="77">
        <v>0</v>
      </c>
      <c r="G1400" s="77">
        <v>101551</v>
      </c>
      <c r="H1400" s="77">
        <v>101551</v>
      </c>
      <c r="I1400" s="77">
        <v>0</v>
      </c>
      <c r="J1400" s="77">
        <v>0</v>
      </c>
      <c r="K1400" s="77">
        <v>0</v>
      </c>
      <c r="L1400" s="77">
        <v>152205</v>
      </c>
      <c r="M1400" s="77">
        <v>112940</v>
      </c>
      <c r="N1400" s="77">
        <v>152205</v>
      </c>
      <c r="O1400" s="77">
        <v>0</v>
      </c>
      <c r="P1400" s="77">
        <v>20730</v>
      </c>
      <c r="Q1400" s="77">
        <v>20730</v>
      </c>
      <c r="R1400" s="77">
        <v>0</v>
      </c>
      <c r="S1400" s="188">
        <v>45215</v>
      </c>
      <c r="T1400" s="188">
        <v>45215</v>
      </c>
      <c r="U1400" s="77">
        <v>14571</v>
      </c>
      <c r="V1400" s="77">
        <v>9345</v>
      </c>
      <c r="W1400" s="77">
        <v>7834</v>
      </c>
      <c r="X1400" s="77">
        <v>6737</v>
      </c>
      <c r="Y1400" s="77">
        <v>7840</v>
      </c>
      <c r="Z1400" s="77">
        <v>1733</v>
      </c>
      <c r="AA1400" s="77">
        <v>0</v>
      </c>
      <c r="AB1400" s="77">
        <v>0</v>
      </c>
      <c r="AC1400" s="188">
        <v>3075</v>
      </c>
      <c r="AD1400" s="188">
        <v>0</v>
      </c>
      <c r="AE1400" s="77">
        <v>135520</v>
      </c>
      <c r="AF1400" s="77">
        <v>1989</v>
      </c>
      <c r="AG1400" s="27">
        <v>0</v>
      </c>
      <c r="AH1400" s="27">
        <v>0</v>
      </c>
      <c r="AI1400" s="27">
        <v>0</v>
      </c>
      <c r="AJ1400" s="27">
        <v>1989</v>
      </c>
      <c r="AK1400" s="27">
        <v>0</v>
      </c>
      <c r="AL1400" s="27">
        <v>0</v>
      </c>
      <c r="AM1400" s="27">
        <f t="shared" si="21"/>
        <v>1989</v>
      </c>
      <c r="AN1400" s="27">
        <v>0</v>
      </c>
      <c r="AO1400" s="27">
        <v>0</v>
      </c>
      <c r="AP1400" s="27">
        <v>17458</v>
      </c>
      <c r="AQ1400" s="27">
        <v>0</v>
      </c>
      <c r="AR1400" s="190">
        <v>17458</v>
      </c>
      <c r="AS1400" s="190">
        <v>393128</v>
      </c>
      <c r="AT1400" s="190">
        <v>110317</v>
      </c>
      <c r="AU1400" s="190">
        <v>110317</v>
      </c>
    </row>
    <row r="1401" spans="1:47" x14ac:dyDescent="0.2">
      <c r="A1401" s="96" t="s">
        <v>3288</v>
      </c>
      <c r="B1401" t="s">
        <v>3267</v>
      </c>
      <c r="C1401" t="s">
        <v>3289</v>
      </c>
      <c r="D1401" s="78">
        <v>35213</v>
      </c>
      <c r="E1401" s="78">
        <v>0</v>
      </c>
      <c r="F1401" s="82">
        <v>0</v>
      </c>
      <c r="G1401" s="78">
        <v>81774</v>
      </c>
      <c r="H1401" s="78">
        <v>81774</v>
      </c>
      <c r="I1401" s="78">
        <v>0</v>
      </c>
      <c r="J1401" s="78">
        <v>0</v>
      </c>
      <c r="K1401" s="78">
        <v>0</v>
      </c>
      <c r="L1401" s="78">
        <v>101785</v>
      </c>
      <c r="M1401" s="78">
        <v>72100</v>
      </c>
      <c r="N1401" s="78">
        <v>101785</v>
      </c>
      <c r="O1401" s="78">
        <v>0</v>
      </c>
      <c r="P1401" s="78">
        <v>8350</v>
      </c>
      <c r="Q1401" s="78">
        <v>8350</v>
      </c>
      <c r="R1401" s="78">
        <v>0</v>
      </c>
      <c r="S1401" s="187">
        <v>37065</v>
      </c>
      <c r="T1401" s="187">
        <v>37065</v>
      </c>
      <c r="U1401" s="78">
        <v>9911</v>
      </c>
      <c r="V1401" s="78">
        <v>5960</v>
      </c>
      <c r="W1401" s="78">
        <v>9911</v>
      </c>
      <c r="X1401" s="78">
        <v>0</v>
      </c>
      <c r="Y1401" s="78">
        <v>721</v>
      </c>
      <c r="Z1401" s="78">
        <v>721</v>
      </c>
      <c r="AA1401" s="78">
        <v>0</v>
      </c>
      <c r="AB1401" s="187">
        <v>2584</v>
      </c>
      <c r="AC1401" s="187">
        <v>2584</v>
      </c>
      <c r="AD1401" s="187">
        <v>0</v>
      </c>
      <c r="AE1401" s="78">
        <v>85000</v>
      </c>
      <c r="AF1401" s="78">
        <v>1749</v>
      </c>
      <c r="AG1401" s="104">
        <v>0</v>
      </c>
      <c r="AH1401" s="104">
        <v>0</v>
      </c>
      <c r="AI1401" s="104">
        <v>0</v>
      </c>
      <c r="AJ1401" s="104">
        <v>1749</v>
      </c>
      <c r="AK1401" s="104">
        <v>0</v>
      </c>
      <c r="AL1401" s="104">
        <v>0</v>
      </c>
      <c r="AM1401" s="104">
        <f t="shared" si="21"/>
        <v>1749</v>
      </c>
      <c r="AN1401" s="104">
        <v>0</v>
      </c>
      <c r="AO1401" s="104">
        <v>0</v>
      </c>
      <c r="AP1401" s="104">
        <v>13981</v>
      </c>
      <c r="AQ1401" s="104">
        <v>13981</v>
      </c>
      <c r="AR1401" s="104">
        <v>0</v>
      </c>
      <c r="AS1401" s="189">
        <v>314316</v>
      </c>
      <c r="AT1401" s="189">
        <v>81632</v>
      </c>
      <c r="AU1401" s="189">
        <v>81632</v>
      </c>
    </row>
    <row r="1402" spans="1:47" x14ac:dyDescent="0.2">
      <c r="A1402" s="96" t="s">
        <v>3290</v>
      </c>
      <c r="B1402" t="s">
        <v>3267</v>
      </c>
      <c r="C1402" t="s">
        <v>3291</v>
      </c>
      <c r="D1402" s="77">
        <v>35215</v>
      </c>
      <c r="E1402" s="77">
        <v>0</v>
      </c>
      <c r="F1402" s="77">
        <v>0</v>
      </c>
      <c r="G1402" s="77">
        <v>297774</v>
      </c>
      <c r="H1402" s="77">
        <v>297774</v>
      </c>
      <c r="I1402" s="77">
        <v>0</v>
      </c>
      <c r="J1402" s="77">
        <v>0</v>
      </c>
      <c r="K1402" s="77">
        <v>0</v>
      </c>
      <c r="L1402" s="77">
        <v>600170</v>
      </c>
      <c r="M1402" s="77">
        <v>409980</v>
      </c>
      <c r="N1402" s="77">
        <v>600170</v>
      </c>
      <c r="O1402" s="77">
        <v>0</v>
      </c>
      <c r="P1402" s="77">
        <v>84740</v>
      </c>
      <c r="Q1402" s="77">
        <v>84740</v>
      </c>
      <c r="R1402" s="77">
        <v>0</v>
      </c>
      <c r="S1402" s="188">
        <v>146800</v>
      </c>
      <c r="T1402" s="188">
        <v>146800</v>
      </c>
      <c r="U1402" s="77">
        <v>59447</v>
      </c>
      <c r="V1402" s="77">
        <v>33860</v>
      </c>
      <c r="W1402" s="77">
        <v>11305</v>
      </c>
      <c r="X1402" s="77">
        <v>48142</v>
      </c>
      <c r="Y1402" s="77">
        <v>18160</v>
      </c>
      <c r="Z1402" s="77">
        <v>7033</v>
      </c>
      <c r="AA1402" s="77">
        <v>0</v>
      </c>
      <c r="AB1402" s="77">
        <v>0</v>
      </c>
      <c r="AC1402" s="188">
        <v>7712</v>
      </c>
      <c r="AD1402" s="188">
        <v>0</v>
      </c>
      <c r="AE1402" s="77">
        <v>500300</v>
      </c>
      <c r="AF1402" s="77">
        <v>5749</v>
      </c>
      <c r="AG1402" s="27">
        <v>0</v>
      </c>
      <c r="AH1402" s="27">
        <v>0</v>
      </c>
      <c r="AI1402" s="27">
        <v>0</v>
      </c>
      <c r="AJ1402" s="27">
        <v>5749</v>
      </c>
      <c r="AK1402" s="27">
        <v>0</v>
      </c>
      <c r="AL1402" s="27">
        <v>0</v>
      </c>
      <c r="AM1402" s="27">
        <f t="shared" si="21"/>
        <v>5749</v>
      </c>
      <c r="AN1402" s="27">
        <v>0</v>
      </c>
      <c r="AO1402" s="27">
        <v>0</v>
      </c>
      <c r="AP1402" s="27">
        <v>51335</v>
      </c>
      <c r="AQ1402" s="27">
        <v>0</v>
      </c>
      <c r="AR1402" s="190">
        <v>51335</v>
      </c>
      <c r="AS1402" s="190">
        <v>1200445</v>
      </c>
      <c r="AT1402" s="190">
        <v>436916</v>
      </c>
      <c r="AU1402" s="190">
        <v>436916</v>
      </c>
    </row>
    <row r="1403" spans="1:47" x14ac:dyDescent="0.2">
      <c r="A1403" s="96" t="s">
        <v>3292</v>
      </c>
      <c r="B1403" t="s">
        <v>3267</v>
      </c>
      <c r="C1403" t="s">
        <v>3293</v>
      </c>
      <c r="D1403" s="78">
        <v>35216</v>
      </c>
      <c r="E1403" s="78">
        <v>0</v>
      </c>
      <c r="F1403" s="82">
        <v>0</v>
      </c>
      <c r="G1403" s="78">
        <v>148174</v>
      </c>
      <c r="H1403" s="78">
        <v>75000</v>
      </c>
      <c r="I1403" s="78">
        <v>73174</v>
      </c>
      <c r="J1403" s="78">
        <v>73174</v>
      </c>
      <c r="K1403" s="78">
        <v>0</v>
      </c>
      <c r="L1403" s="78">
        <v>276790</v>
      </c>
      <c r="M1403" s="78">
        <v>195050</v>
      </c>
      <c r="N1403" s="78">
        <v>276790</v>
      </c>
      <c r="O1403" s="78">
        <v>0</v>
      </c>
      <c r="P1403" s="78">
        <v>38440</v>
      </c>
      <c r="Q1403" s="78">
        <v>38440</v>
      </c>
      <c r="R1403" s="78">
        <v>0</v>
      </c>
      <c r="S1403" s="187">
        <v>95590</v>
      </c>
      <c r="T1403" s="187">
        <v>95590</v>
      </c>
      <c r="U1403" s="78">
        <v>27066</v>
      </c>
      <c r="V1403" s="78">
        <v>16098</v>
      </c>
      <c r="W1403" s="78">
        <v>11244</v>
      </c>
      <c r="X1403" s="78">
        <v>15822</v>
      </c>
      <c r="Y1403" s="78">
        <v>10504</v>
      </c>
      <c r="Z1403" s="78">
        <v>3268</v>
      </c>
      <c r="AA1403" s="78">
        <v>0</v>
      </c>
      <c r="AB1403" s="78">
        <v>0</v>
      </c>
      <c r="AC1403" s="187">
        <v>5780</v>
      </c>
      <c r="AD1403" s="187">
        <v>0</v>
      </c>
      <c r="AE1403" s="78">
        <v>238100</v>
      </c>
      <c r="AF1403" s="78">
        <v>2949</v>
      </c>
      <c r="AG1403" s="104">
        <v>0</v>
      </c>
      <c r="AH1403" s="104">
        <v>0</v>
      </c>
      <c r="AI1403" s="104">
        <v>0</v>
      </c>
      <c r="AJ1403" s="104">
        <v>2949</v>
      </c>
      <c r="AK1403" s="104">
        <v>0</v>
      </c>
      <c r="AL1403" s="104">
        <v>0</v>
      </c>
      <c r="AM1403" s="104">
        <f t="shared" si="21"/>
        <v>2949</v>
      </c>
      <c r="AN1403" s="104">
        <v>0</v>
      </c>
      <c r="AO1403" s="104">
        <v>0</v>
      </c>
      <c r="AP1403" s="104">
        <v>25616</v>
      </c>
      <c r="AQ1403" s="104">
        <v>0</v>
      </c>
      <c r="AR1403" s="189">
        <v>25616</v>
      </c>
      <c r="AS1403" s="189">
        <v>601212</v>
      </c>
      <c r="AT1403" s="189">
        <v>207850</v>
      </c>
      <c r="AU1403" s="189">
        <v>207850</v>
      </c>
    </row>
    <row r="1404" spans="1:47" x14ac:dyDescent="0.2">
      <c r="A1404" s="96" t="s">
        <v>3294</v>
      </c>
      <c r="B1404" t="s">
        <v>3267</v>
      </c>
      <c r="C1404" t="s">
        <v>3295</v>
      </c>
      <c r="D1404" s="77">
        <v>35305</v>
      </c>
      <c r="E1404" s="77">
        <v>0</v>
      </c>
      <c r="F1404" s="77">
        <v>0</v>
      </c>
      <c r="G1404" s="77">
        <v>65856</v>
      </c>
      <c r="H1404" s="77">
        <v>65856</v>
      </c>
      <c r="I1404" s="77">
        <v>0</v>
      </c>
      <c r="J1404" s="77">
        <v>0</v>
      </c>
      <c r="K1404" s="77">
        <v>0</v>
      </c>
      <c r="L1404" s="77">
        <v>94350</v>
      </c>
      <c r="M1404" s="77">
        <v>78540</v>
      </c>
      <c r="N1404" s="77">
        <v>94350</v>
      </c>
      <c r="O1404" s="77">
        <v>0</v>
      </c>
      <c r="P1404" s="77">
        <v>3300</v>
      </c>
      <c r="Q1404" s="77">
        <v>3300</v>
      </c>
      <c r="R1404" s="77">
        <v>0</v>
      </c>
      <c r="S1404" s="188">
        <v>36160</v>
      </c>
      <c r="T1404" s="188">
        <v>36160</v>
      </c>
      <c r="U1404" s="77">
        <v>8564</v>
      </c>
      <c r="V1404" s="77">
        <v>6515</v>
      </c>
      <c r="W1404" s="77">
        <v>7829</v>
      </c>
      <c r="X1404" s="77">
        <v>735</v>
      </c>
      <c r="Y1404" s="77">
        <v>1020</v>
      </c>
      <c r="Z1404" s="77">
        <v>285</v>
      </c>
      <c r="AA1404" s="77">
        <v>0</v>
      </c>
      <c r="AB1404" s="188">
        <v>2697</v>
      </c>
      <c r="AC1404" s="188">
        <v>2697</v>
      </c>
      <c r="AD1404" s="188">
        <v>0</v>
      </c>
      <c r="AE1404" s="77">
        <v>91730</v>
      </c>
      <c r="AF1404" s="77">
        <v>1509</v>
      </c>
      <c r="AG1404" s="27">
        <v>0</v>
      </c>
      <c r="AH1404" s="27">
        <v>0</v>
      </c>
      <c r="AI1404" s="27">
        <v>0</v>
      </c>
      <c r="AJ1404" s="27">
        <v>1509</v>
      </c>
      <c r="AK1404" s="27">
        <v>0</v>
      </c>
      <c r="AL1404" s="27">
        <v>0</v>
      </c>
      <c r="AM1404" s="27">
        <f t="shared" si="21"/>
        <v>1509</v>
      </c>
      <c r="AN1404" s="27">
        <v>0</v>
      </c>
      <c r="AO1404" s="27">
        <v>0</v>
      </c>
      <c r="AP1404" s="27">
        <v>11224</v>
      </c>
      <c r="AQ1404" s="27">
        <v>0</v>
      </c>
      <c r="AR1404" s="190">
        <v>11224</v>
      </c>
      <c r="AS1404" s="190">
        <v>254745</v>
      </c>
      <c r="AT1404" s="190">
        <v>58307</v>
      </c>
      <c r="AU1404" s="190">
        <v>58307</v>
      </c>
    </row>
    <row r="1405" spans="1:47" x14ac:dyDescent="0.2">
      <c r="A1405" s="96" t="s">
        <v>3296</v>
      </c>
      <c r="B1405" t="s">
        <v>3267</v>
      </c>
      <c r="C1405" t="s">
        <v>3297</v>
      </c>
      <c r="D1405" s="78">
        <v>35321</v>
      </c>
      <c r="E1405" s="78">
        <v>0</v>
      </c>
      <c r="F1405" s="82">
        <v>0</v>
      </c>
      <c r="G1405" s="78">
        <v>17757</v>
      </c>
      <c r="H1405" s="78">
        <v>17757</v>
      </c>
      <c r="I1405" s="78">
        <v>0</v>
      </c>
      <c r="J1405" s="78">
        <v>0</v>
      </c>
      <c r="K1405" s="78">
        <v>0</v>
      </c>
      <c r="L1405" s="78">
        <v>21755</v>
      </c>
      <c r="M1405" s="78">
        <v>13800</v>
      </c>
      <c r="N1405" s="78">
        <v>20400</v>
      </c>
      <c r="O1405" s="78">
        <v>1355</v>
      </c>
      <c r="P1405" s="78">
        <v>3215</v>
      </c>
      <c r="Q1405" s="78">
        <v>1860</v>
      </c>
      <c r="R1405" s="78">
        <v>0</v>
      </c>
      <c r="S1405" s="187">
        <v>3275</v>
      </c>
      <c r="T1405" s="187">
        <v>3275</v>
      </c>
      <c r="U1405" s="78">
        <v>2207</v>
      </c>
      <c r="V1405" s="78">
        <v>1145</v>
      </c>
      <c r="W1405" s="78">
        <v>2207</v>
      </c>
      <c r="X1405" s="78">
        <v>0</v>
      </c>
      <c r="Y1405" s="78">
        <v>150</v>
      </c>
      <c r="Z1405" s="78">
        <v>150</v>
      </c>
      <c r="AA1405" s="78">
        <v>0</v>
      </c>
      <c r="AB1405" s="78">
        <v>0</v>
      </c>
      <c r="AC1405" s="78">
        <v>129</v>
      </c>
      <c r="AD1405" s="78">
        <v>0</v>
      </c>
      <c r="AE1405" s="78">
        <v>15660</v>
      </c>
      <c r="AF1405" s="78">
        <v>1029</v>
      </c>
      <c r="AG1405" s="104">
        <v>0</v>
      </c>
      <c r="AH1405" s="104">
        <v>0</v>
      </c>
      <c r="AI1405" s="104">
        <v>0</v>
      </c>
      <c r="AJ1405" s="104">
        <v>1029</v>
      </c>
      <c r="AK1405" s="104">
        <v>0</v>
      </c>
      <c r="AL1405" s="104">
        <v>0</v>
      </c>
      <c r="AM1405" s="104">
        <f t="shared" si="21"/>
        <v>1029</v>
      </c>
      <c r="AN1405" s="104">
        <v>0</v>
      </c>
      <c r="AO1405" s="104">
        <v>0</v>
      </c>
      <c r="AP1405" s="104">
        <v>3063</v>
      </c>
      <c r="AQ1405" s="104">
        <v>0</v>
      </c>
      <c r="AR1405" s="189">
        <v>3063</v>
      </c>
      <c r="AS1405" s="189">
        <v>69645</v>
      </c>
      <c r="AT1405" s="189">
        <v>18497</v>
      </c>
      <c r="AU1405" s="189">
        <v>18497</v>
      </c>
    </row>
    <row r="1406" spans="1:47" x14ac:dyDescent="0.2">
      <c r="A1406" s="96" t="s">
        <v>3298</v>
      </c>
      <c r="B1406" t="s">
        <v>3267</v>
      </c>
      <c r="C1406" t="s">
        <v>3299</v>
      </c>
      <c r="D1406" s="77">
        <v>35341</v>
      </c>
      <c r="E1406" s="77">
        <v>0</v>
      </c>
      <c r="F1406" s="77">
        <v>0</v>
      </c>
      <c r="G1406" s="77">
        <v>20152</v>
      </c>
      <c r="H1406" s="77">
        <v>20152</v>
      </c>
      <c r="I1406" s="77">
        <v>0</v>
      </c>
      <c r="J1406" s="77">
        <v>0</v>
      </c>
      <c r="K1406" s="77">
        <v>0</v>
      </c>
      <c r="L1406" s="77">
        <v>17705</v>
      </c>
      <c r="M1406" s="77">
        <v>15230</v>
      </c>
      <c r="N1406" s="77">
        <v>17705</v>
      </c>
      <c r="O1406" s="77">
        <v>0</v>
      </c>
      <c r="P1406" s="77">
        <v>2305</v>
      </c>
      <c r="Q1406" s="77">
        <v>2780</v>
      </c>
      <c r="R1406" s="77">
        <v>255</v>
      </c>
      <c r="S1406" s="188">
        <v>2265</v>
      </c>
      <c r="T1406" s="188">
        <v>1535</v>
      </c>
      <c r="U1406" s="77">
        <v>1584</v>
      </c>
      <c r="V1406" s="77">
        <v>1263</v>
      </c>
      <c r="W1406" s="77">
        <v>967</v>
      </c>
      <c r="X1406" s="77">
        <v>617</v>
      </c>
      <c r="Y1406" s="77">
        <v>852</v>
      </c>
      <c r="Z1406" s="77">
        <v>235</v>
      </c>
      <c r="AA1406" s="77">
        <v>0</v>
      </c>
      <c r="AB1406" s="77">
        <v>108</v>
      </c>
      <c r="AC1406" s="77">
        <v>108</v>
      </c>
      <c r="AD1406" s="77">
        <v>0</v>
      </c>
      <c r="AE1406" s="77">
        <v>18190</v>
      </c>
      <c r="AF1406" s="77">
        <v>789</v>
      </c>
      <c r="AG1406" s="27">
        <v>0</v>
      </c>
      <c r="AH1406" s="27">
        <v>0</v>
      </c>
      <c r="AI1406" s="27">
        <v>0</v>
      </c>
      <c r="AJ1406" s="27">
        <v>789</v>
      </c>
      <c r="AK1406" s="27">
        <v>0</v>
      </c>
      <c r="AL1406" s="27">
        <v>0</v>
      </c>
      <c r="AM1406" s="27">
        <f t="shared" si="21"/>
        <v>789</v>
      </c>
      <c r="AN1406" s="27">
        <v>0</v>
      </c>
      <c r="AO1406" s="27">
        <v>0</v>
      </c>
      <c r="AP1406" s="27">
        <v>3417</v>
      </c>
      <c r="AQ1406" s="27">
        <v>3417</v>
      </c>
      <c r="AR1406" s="27">
        <v>0</v>
      </c>
      <c r="AS1406" s="190">
        <v>75256</v>
      </c>
      <c r="AT1406" s="190">
        <v>10623</v>
      </c>
      <c r="AU1406" s="190">
        <v>10623</v>
      </c>
    </row>
    <row r="1407" spans="1:47" x14ac:dyDescent="0.2">
      <c r="A1407" s="96" t="s">
        <v>3300</v>
      </c>
      <c r="B1407" t="s">
        <v>3267</v>
      </c>
      <c r="C1407" t="s">
        <v>3301</v>
      </c>
      <c r="D1407" s="78">
        <v>35343</v>
      </c>
      <c r="E1407" s="78">
        <v>0</v>
      </c>
      <c r="F1407" s="82">
        <v>0</v>
      </c>
      <c r="G1407" s="78">
        <v>48070</v>
      </c>
      <c r="H1407" s="78">
        <v>0</v>
      </c>
      <c r="I1407" s="78">
        <v>48070</v>
      </c>
      <c r="J1407" s="78">
        <v>48070</v>
      </c>
      <c r="K1407" s="78">
        <v>0</v>
      </c>
      <c r="L1407" s="78">
        <v>64155</v>
      </c>
      <c r="M1407" s="78">
        <v>44630</v>
      </c>
      <c r="N1407" s="78">
        <v>56400</v>
      </c>
      <c r="O1407" s="78">
        <v>7755</v>
      </c>
      <c r="P1407" s="78">
        <v>10375</v>
      </c>
      <c r="Q1407" s="78">
        <v>2620</v>
      </c>
      <c r="R1407" s="78">
        <v>0</v>
      </c>
      <c r="S1407" s="187">
        <v>15275</v>
      </c>
      <c r="T1407" s="187">
        <v>15275</v>
      </c>
      <c r="U1407" s="78">
        <v>6332</v>
      </c>
      <c r="V1407" s="78">
        <v>3713</v>
      </c>
      <c r="W1407" s="78">
        <v>4595</v>
      </c>
      <c r="X1407" s="78">
        <v>1737</v>
      </c>
      <c r="Y1407" s="78">
        <v>1955</v>
      </c>
      <c r="Z1407" s="78">
        <v>218</v>
      </c>
      <c r="AA1407" s="78">
        <v>113</v>
      </c>
      <c r="AB1407" s="78">
        <v>689</v>
      </c>
      <c r="AC1407" s="78">
        <v>576</v>
      </c>
      <c r="AD1407" s="78">
        <v>113</v>
      </c>
      <c r="AE1407" s="78">
        <v>52830</v>
      </c>
      <c r="AF1407" s="78">
        <v>1269</v>
      </c>
      <c r="AG1407" s="104">
        <v>0</v>
      </c>
      <c r="AH1407" s="104">
        <v>0</v>
      </c>
      <c r="AI1407" s="104">
        <v>0</v>
      </c>
      <c r="AJ1407" s="104">
        <v>1269</v>
      </c>
      <c r="AK1407" s="104">
        <v>0</v>
      </c>
      <c r="AL1407" s="104">
        <v>0</v>
      </c>
      <c r="AM1407" s="104">
        <f t="shared" si="21"/>
        <v>1269</v>
      </c>
      <c r="AN1407" s="104">
        <v>0</v>
      </c>
      <c r="AO1407" s="104">
        <v>0</v>
      </c>
      <c r="AP1407" s="104">
        <v>8276</v>
      </c>
      <c r="AQ1407" s="104">
        <v>0</v>
      </c>
      <c r="AR1407" s="189">
        <v>8276</v>
      </c>
      <c r="AS1407" s="189">
        <v>188114</v>
      </c>
      <c r="AT1407" s="189">
        <v>54137</v>
      </c>
      <c r="AU1407" s="189">
        <v>54137</v>
      </c>
    </row>
    <row r="1408" spans="1:47" x14ac:dyDescent="0.2">
      <c r="A1408" s="96" t="s">
        <v>3302</v>
      </c>
      <c r="B1408" t="s">
        <v>3267</v>
      </c>
      <c r="C1408" t="s">
        <v>3303</v>
      </c>
      <c r="D1408" s="77">
        <v>35344</v>
      </c>
      <c r="E1408" s="77">
        <v>0</v>
      </c>
      <c r="F1408" s="77">
        <v>0</v>
      </c>
      <c r="G1408" s="77">
        <v>44506</v>
      </c>
      <c r="H1408" s="77">
        <v>8207</v>
      </c>
      <c r="I1408" s="77">
        <v>36299</v>
      </c>
      <c r="J1408" s="77">
        <v>36299</v>
      </c>
      <c r="K1408" s="77">
        <v>0</v>
      </c>
      <c r="L1408" s="77">
        <v>49960</v>
      </c>
      <c r="M1408" s="77">
        <v>35000</v>
      </c>
      <c r="N1408" s="77">
        <v>49960</v>
      </c>
      <c r="O1408" s="77">
        <v>0</v>
      </c>
      <c r="P1408" s="77">
        <v>7450</v>
      </c>
      <c r="Q1408" s="77">
        <v>7450</v>
      </c>
      <c r="R1408" s="77">
        <v>0</v>
      </c>
      <c r="S1408" s="188">
        <v>13770</v>
      </c>
      <c r="T1408" s="188">
        <v>13770</v>
      </c>
      <c r="U1408" s="77">
        <v>4879</v>
      </c>
      <c r="V1408" s="77">
        <v>2890</v>
      </c>
      <c r="W1408" s="77">
        <v>3784</v>
      </c>
      <c r="X1408" s="77">
        <v>1095</v>
      </c>
      <c r="Y1408" s="77">
        <v>1733</v>
      </c>
      <c r="Z1408" s="77">
        <v>638</v>
      </c>
      <c r="AA1408" s="77">
        <v>0</v>
      </c>
      <c r="AB1408" s="77">
        <v>192</v>
      </c>
      <c r="AC1408" s="77">
        <v>192</v>
      </c>
      <c r="AD1408" s="77">
        <v>0</v>
      </c>
      <c r="AE1408" s="77">
        <v>42450</v>
      </c>
      <c r="AF1408" s="77">
        <v>1269</v>
      </c>
      <c r="AG1408" s="27">
        <v>0</v>
      </c>
      <c r="AH1408" s="27">
        <v>0</v>
      </c>
      <c r="AI1408" s="27">
        <v>0</v>
      </c>
      <c r="AJ1408" s="27">
        <v>1269</v>
      </c>
      <c r="AK1408" s="27">
        <v>0</v>
      </c>
      <c r="AL1408" s="27">
        <v>0</v>
      </c>
      <c r="AM1408" s="27">
        <f t="shared" si="21"/>
        <v>1269</v>
      </c>
      <c r="AN1408" s="27">
        <v>0</v>
      </c>
      <c r="AO1408" s="27">
        <v>0</v>
      </c>
      <c r="AP1408" s="27">
        <v>7635</v>
      </c>
      <c r="AQ1408" s="27">
        <v>0</v>
      </c>
      <c r="AR1408" s="190">
        <v>7635</v>
      </c>
      <c r="AS1408" s="190">
        <v>170145</v>
      </c>
      <c r="AT1408" s="190">
        <v>45835</v>
      </c>
      <c r="AU1408" s="190">
        <v>45835</v>
      </c>
    </row>
    <row r="1409" spans="1:47" x14ac:dyDescent="0.2">
      <c r="A1409" s="96" t="s">
        <v>3304</v>
      </c>
      <c r="B1409" t="s">
        <v>3267</v>
      </c>
      <c r="C1409" t="s">
        <v>3305</v>
      </c>
      <c r="D1409" s="78">
        <v>35502</v>
      </c>
      <c r="E1409" s="78">
        <v>0</v>
      </c>
      <c r="F1409" s="82">
        <v>0</v>
      </c>
      <c r="G1409" s="78">
        <v>21458</v>
      </c>
      <c r="H1409" s="78">
        <v>0</v>
      </c>
      <c r="I1409" s="78">
        <v>21458</v>
      </c>
      <c r="J1409" s="78">
        <v>21458</v>
      </c>
      <c r="K1409" s="78">
        <v>0</v>
      </c>
      <c r="L1409" s="78">
        <v>17320</v>
      </c>
      <c r="M1409" s="78">
        <v>13750</v>
      </c>
      <c r="N1409" s="78">
        <v>17320</v>
      </c>
      <c r="O1409" s="78">
        <v>0</v>
      </c>
      <c r="P1409" s="78">
        <v>2020</v>
      </c>
      <c r="Q1409" s="78">
        <v>2020</v>
      </c>
      <c r="R1409" s="78">
        <v>0</v>
      </c>
      <c r="S1409" s="187">
        <v>4250</v>
      </c>
      <c r="T1409" s="187">
        <v>4250</v>
      </c>
      <c r="U1409" s="78">
        <v>1606</v>
      </c>
      <c r="V1409" s="78">
        <v>1138</v>
      </c>
      <c r="W1409" s="78">
        <v>1606</v>
      </c>
      <c r="X1409" s="78">
        <v>0</v>
      </c>
      <c r="Y1409" s="78">
        <v>170</v>
      </c>
      <c r="Z1409" s="78">
        <v>170</v>
      </c>
      <c r="AA1409" s="78">
        <v>0</v>
      </c>
      <c r="AB1409" s="78">
        <v>227</v>
      </c>
      <c r="AC1409" s="78">
        <v>227</v>
      </c>
      <c r="AD1409" s="78">
        <v>0</v>
      </c>
      <c r="AE1409" s="78">
        <v>15800</v>
      </c>
      <c r="AF1409" s="78">
        <v>789</v>
      </c>
      <c r="AG1409" s="104">
        <v>0</v>
      </c>
      <c r="AH1409" s="104">
        <v>0</v>
      </c>
      <c r="AI1409" s="104">
        <v>0</v>
      </c>
      <c r="AJ1409" s="104">
        <v>789</v>
      </c>
      <c r="AK1409" s="104">
        <v>0</v>
      </c>
      <c r="AL1409" s="104">
        <v>0</v>
      </c>
      <c r="AM1409" s="104">
        <f t="shared" si="21"/>
        <v>789</v>
      </c>
      <c r="AN1409" s="104">
        <v>0</v>
      </c>
      <c r="AO1409" s="104">
        <v>0</v>
      </c>
      <c r="AP1409" s="104">
        <v>3647</v>
      </c>
      <c r="AQ1409" s="104">
        <v>3647</v>
      </c>
      <c r="AR1409" s="104">
        <v>0</v>
      </c>
      <c r="AS1409" s="189">
        <v>81182</v>
      </c>
      <c r="AT1409" s="189">
        <v>13323</v>
      </c>
      <c r="AU1409" s="189">
        <v>13323</v>
      </c>
    </row>
    <row r="1410" spans="1:47" x14ac:dyDescent="0.2">
      <c r="A1410" s="96" t="s">
        <v>3306</v>
      </c>
      <c r="B1410" t="s">
        <v>3307</v>
      </c>
      <c r="C1410">
        <v>0</v>
      </c>
      <c r="D1410" s="77">
        <v>36000</v>
      </c>
      <c r="E1410" s="77">
        <v>0</v>
      </c>
      <c r="F1410" s="77">
        <v>0</v>
      </c>
      <c r="G1410" s="77">
        <v>3804566</v>
      </c>
      <c r="H1410" s="77">
        <v>3304566</v>
      </c>
      <c r="I1410" s="77">
        <v>500000</v>
      </c>
      <c r="J1410" s="77">
        <v>390648</v>
      </c>
      <c r="K1410" s="188">
        <v>109352</v>
      </c>
      <c r="L1410" s="77">
        <v>0</v>
      </c>
      <c r="M1410" s="77">
        <v>0</v>
      </c>
      <c r="N1410" s="77">
        <v>0</v>
      </c>
      <c r="O1410" s="77">
        <v>0</v>
      </c>
      <c r="P1410" s="77">
        <v>0</v>
      </c>
      <c r="Q1410" s="77">
        <v>0</v>
      </c>
      <c r="R1410" s="77">
        <v>0</v>
      </c>
      <c r="S1410" s="77">
        <v>0</v>
      </c>
      <c r="T1410" s="77">
        <v>0</v>
      </c>
      <c r="U1410" s="77">
        <v>0</v>
      </c>
      <c r="V1410" s="77">
        <v>0</v>
      </c>
      <c r="W1410" s="77">
        <v>0</v>
      </c>
      <c r="X1410" s="77">
        <v>0</v>
      </c>
      <c r="Y1410" s="77">
        <v>0</v>
      </c>
      <c r="Z1410" s="77">
        <v>0</v>
      </c>
      <c r="AA1410" s="77">
        <v>0</v>
      </c>
      <c r="AB1410" s="77">
        <v>0</v>
      </c>
      <c r="AC1410" s="77">
        <v>0</v>
      </c>
      <c r="AD1410" s="77">
        <v>0</v>
      </c>
      <c r="AE1410" s="77">
        <v>0</v>
      </c>
      <c r="AF1410" s="77">
        <v>0</v>
      </c>
      <c r="AG1410" s="27">
        <v>0</v>
      </c>
      <c r="AH1410" s="27">
        <v>0</v>
      </c>
      <c r="AI1410" s="27">
        <v>0</v>
      </c>
      <c r="AJ1410" s="27">
        <v>0</v>
      </c>
      <c r="AK1410" s="27">
        <v>0</v>
      </c>
      <c r="AL1410" s="27">
        <v>0</v>
      </c>
      <c r="AM1410" s="27">
        <f t="shared" si="21"/>
        <v>0</v>
      </c>
      <c r="AN1410" s="27">
        <v>0</v>
      </c>
      <c r="AO1410" s="27">
        <v>0</v>
      </c>
      <c r="AP1410" s="27">
        <v>638765</v>
      </c>
      <c r="AQ1410" s="27">
        <v>638765</v>
      </c>
      <c r="AR1410" s="27">
        <v>0</v>
      </c>
      <c r="AS1410" s="190">
        <v>13588659</v>
      </c>
      <c r="AT1410" s="190">
        <v>0</v>
      </c>
      <c r="AU1410" s="190">
        <v>0</v>
      </c>
    </row>
    <row r="1411" spans="1:47" x14ac:dyDescent="0.2">
      <c r="A1411" s="96" t="s">
        <v>3308</v>
      </c>
      <c r="B1411" t="s">
        <v>3307</v>
      </c>
      <c r="C1411" t="s">
        <v>3309</v>
      </c>
      <c r="D1411" s="78">
        <v>36201</v>
      </c>
      <c r="E1411" s="78">
        <v>0</v>
      </c>
      <c r="F1411" s="82">
        <v>0</v>
      </c>
      <c r="G1411" s="78">
        <v>553902</v>
      </c>
      <c r="H1411" s="78">
        <v>553902</v>
      </c>
      <c r="I1411" s="78">
        <v>0</v>
      </c>
      <c r="J1411" s="78">
        <v>0</v>
      </c>
      <c r="K1411" s="78">
        <v>0</v>
      </c>
      <c r="L1411" s="78">
        <v>1178560</v>
      </c>
      <c r="M1411" s="78">
        <v>844060</v>
      </c>
      <c r="N1411" s="78">
        <v>1166000</v>
      </c>
      <c r="O1411" s="78">
        <v>12560</v>
      </c>
      <c r="P1411" s="78">
        <v>186840</v>
      </c>
      <c r="Q1411" s="78">
        <v>174280</v>
      </c>
      <c r="R1411" s="78">
        <v>0</v>
      </c>
      <c r="S1411" s="187">
        <v>325330</v>
      </c>
      <c r="T1411" s="187">
        <v>325330</v>
      </c>
      <c r="U1411" s="78">
        <v>114609</v>
      </c>
      <c r="V1411" s="78">
        <v>69855</v>
      </c>
      <c r="W1411" s="78">
        <v>114609</v>
      </c>
      <c r="X1411" s="78">
        <v>0</v>
      </c>
      <c r="Y1411" s="78">
        <v>14468</v>
      </c>
      <c r="Z1411" s="78">
        <v>14468</v>
      </c>
      <c r="AA1411" s="78">
        <v>0</v>
      </c>
      <c r="AB1411" s="187">
        <v>24066</v>
      </c>
      <c r="AC1411" s="187">
        <v>24066</v>
      </c>
      <c r="AD1411" s="187">
        <v>0</v>
      </c>
      <c r="AE1411" s="78">
        <v>1038750</v>
      </c>
      <c r="AF1411" s="78">
        <v>8629</v>
      </c>
      <c r="AG1411" s="104">
        <v>0</v>
      </c>
      <c r="AH1411" s="104">
        <v>0</v>
      </c>
      <c r="AI1411" s="104">
        <v>0</v>
      </c>
      <c r="AJ1411" s="104">
        <v>8629</v>
      </c>
      <c r="AK1411" s="104">
        <v>0</v>
      </c>
      <c r="AL1411" s="104">
        <v>0</v>
      </c>
      <c r="AM1411" s="104">
        <f t="shared" ref="AM1411:AM1474" si="22">IF(OR(AG1411&lt;&gt;0,AL1411&lt;&gt;0),0,AF1411)</f>
        <v>8629</v>
      </c>
      <c r="AN1411" s="104">
        <v>0</v>
      </c>
      <c r="AO1411" s="104">
        <v>0</v>
      </c>
      <c r="AP1411" s="104">
        <v>93884</v>
      </c>
      <c r="AQ1411" s="104">
        <v>93884</v>
      </c>
      <c r="AR1411" s="104">
        <v>0</v>
      </c>
      <c r="AS1411" s="189">
        <v>2189749</v>
      </c>
      <c r="AT1411" s="104">
        <v>801555</v>
      </c>
      <c r="AU1411" s="104">
        <v>801555</v>
      </c>
    </row>
    <row r="1412" spans="1:47" x14ac:dyDescent="0.2">
      <c r="A1412" s="96" t="s">
        <v>3310</v>
      </c>
      <c r="B1412" t="s">
        <v>3307</v>
      </c>
      <c r="C1412" t="s">
        <v>3311</v>
      </c>
      <c r="D1412" s="77">
        <v>36202</v>
      </c>
      <c r="E1412" s="77">
        <v>0</v>
      </c>
      <c r="F1412" s="77">
        <v>0</v>
      </c>
      <c r="G1412" s="77">
        <v>148634</v>
      </c>
      <c r="H1412" s="77">
        <v>148634</v>
      </c>
      <c r="I1412" s="77">
        <v>0</v>
      </c>
      <c r="J1412" s="77">
        <v>0</v>
      </c>
      <c r="K1412" s="77">
        <v>0</v>
      </c>
      <c r="L1412" s="77">
        <v>264715</v>
      </c>
      <c r="M1412" s="77">
        <v>193540</v>
      </c>
      <c r="N1412" s="77">
        <v>245000</v>
      </c>
      <c r="O1412" s="77">
        <v>19715</v>
      </c>
      <c r="P1412" s="77">
        <v>59775</v>
      </c>
      <c r="Q1412" s="77">
        <v>40060</v>
      </c>
      <c r="R1412" s="77">
        <v>0</v>
      </c>
      <c r="S1412" s="188">
        <v>118485</v>
      </c>
      <c r="T1412" s="188">
        <v>118485</v>
      </c>
      <c r="U1412" s="77">
        <v>25506</v>
      </c>
      <c r="V1412" s="77">
        <v>16005</v>
      </c>
      <c r="W1412" s="77">
        <v>5174</v>
      </c>
      <c r="X1412" s="77">
        <v>20332</v>
      </c>
      <c r="Y1412" s="77">
        <v>23685</v>
      </c>
      <c r="Z1412" s="77">
        <v>3353</v>
      </c>
      <c r="AA1412" s="77">
        <v>0</v>
      </c>
      <c r="AB1412" s="188">
        <v>3145</v>
      </c>
      <c r="AC1412" s="188">
        <v>9648</v>
      </c>
      <c r="AD1412" s="188">
        <v>0</v>
      </c>
      <c r="AE1412" s="77">
        <v>237520</v>
      </c>
      <c r="AF1412" s="77">
        <v>2709</v>
      </c>
      <c r="AG1412" s="27">
        <v>0</v>
      </c>
      <c r="AH1412" s="27">
        <v>0</v>
      </c>
      <c r="AI1412" s="27">
        <v>0</v>
      </c>
      <c r="AJ1412" s="27">
        <v>2709</v>
      </c>
      <c r="AK1412" s="27">
        <v>0</v>
      </c>
      <c r="AL1412" s="27">
        <v>0</v>
      </c>
      <c r="AM1412" s="27">
        <f t="shared" si="22"/>
        <v>2709</v>
      </c>
      <c r="AN1412" s="27">
        <v>0</v>
      </c>
      <c r="AO1412" s="27">
        <v>0</v>
      </c>
      <c r="AP1412" s="27">
        <v>24827</v>
      </c>
      <c r="AQ1412" s="27">
        <v>0</v>
      </c>
      <c r="AR1412" s="190">
        <v>24827</v>
      </c>
      <c r="AS1412" s="190">
        <v>572120</v>
      </c>
      <c r="AT1412" s="190">
        <v>182717</v>
      </c>
      <c r="AU1412" s="190">
        <v>182717</v>
      </c>
    </row>
    <row r="1413" spans="1:47" x14ac:dyDescent="0.2">
      <c r="A1413" s="96" t="s">
        <v>3312</v>
      </c>
      <c r="B1413" t="s">
        <v>3307</v>
      </c>
      <c r="C1413" t="s">
        <v>3313</v>
      </c>
      <c r="D1413" s="78">
        <v>36203</v>
      </c>
      <c r="E1413" s="78">
        <v>0</v>
      </c>
      <c r="F1413" s="82">
        <v>0</v>
      </c>
      <c r="G1413" s="78">
        <v>102688</v>
      </c>
      <c r="H1413" s="78">
        <v>0</v>
      </c>
      <c r="I1413" s="78">
        <v>102688</v>
      </c>
      <c r="J1413" s="78">
        <v>102688</v>
      </c>
      <c r="K1413" s="78">
        <v>0</v>
      </c>
      <c r="L1413" s="78">
        <v>168790</v>
      </c>
      <c r="M1413" s="78">
        <v>121350</v>
      </c>
      <c r="N1413" s="78">
        <v>164600</v>
      </c>
      <c r="O1413" s="78">
        <v>4190</v>
      </c>
      <c r="P1413" s="78">
        <v>33050</v>
      </c>
      <c r="Q1413" s="78">
        <v>28860</v>
      </c>
      <c r="R1413" s="78">
        <v>0</v>
      </c>
      <c r="S1413" s="78">
        <v>0</v>
      </c>
      <c r="T1413" s="78">
        <v>0</v>
      </c>
      <c r="U1413" s="78">
        <v>16385</v>
      </c>
      <c r="V1413" s="78">
        <v>10046</v>
      </c>
      <c r="W1413" s="78">
        <v>6300</v>
      </c>
      <c r="X1413" s="78">
        <v>10085</v>
      </c>
      <c r="Y1413" s="78">
        <v>10344</v>
      </c>
      <c r="Z1413" s="78">
        <v>2420</v>
      </c>
      <c r="AA1413" s="78">
        <v>0</v>
      </c>
      <c r="AB1413" s="78">
        <v>0</v>
      </c>
      <c r="AC1413" s="78">
        <v>0</v>
      </c>
      <c r="AD1413" s="78">
        <v>0</v>
      </c>
      <c r="AE1413" s="78">
        <v>150210</v>
      </c>
      <c r="AF1413" s="78">
        <v>2229</v>
      </c>
      <c r="AG1413" s="104">
        <v>0</v>
      </c>
      <c r="AH1413" s="104">
        <v>0</v>
      </c>
      <c r="AI1413" s="104">
        <v>0</v>
      </c>
      <c r="AJ1413" s="104">
        <v>2229</v>
      </c>
      <c r="AK1413" s="104">
        <v>0</v>
      </c>
      <c r="AL1413" s="104">
        <v>0</v>
      </c>
      <c r="AM1413" s="104">
        <f t="shared" si="22"/>
        <v>2229</v>
      </c>
      <c r="AN1413" s="104">
        <v>0</v>
      </c>
      <c r="AO1413" s="104">
        <v>0</v>
      </c>
      <c r="AP1413" s="104">
        <v>17342</v>
      </c>
      <c r="AQ1413" s="104">
        <v>0</v>
      </c>
      <c r="AR1413" s="189">
        <v>17342</v>
      </c>
      <c r="AS1413" s="189">
        <v>390304</v>
      </c>
      <c r="AT1413" s="189">
        <v>122070</v>
      </c>
      <c r="AU1413" s="189">
        <v>122070</v>
      </c>
    </row>
    <row r="1414" spans="1:47" x14ac:dyDescent="0.2">
      <c r="A1414" s="96" t="s">
        <v>3314</v>
      </c>
      <c r="B1414" t="s">
        <v>3307</v>
      </c>
      <c r="C1414" t="s">
        <v>3315</v>
      </c>
      <c r="D1414" s="77">
        <v>36204</v>
      </c>
      <c r="E1414" s="77">
        <v>0</v>
      </c>
      <c r="F1414" s="77">
        <v>0</v>
      </c>
      <c r="G1414" s="77">
        <v>164734</v>
      </c>
      <c r="H1414" s="77">
        <v>113659</v>
      </c>
      <c r="I1414" s="77">
        <v>51075</v>
      </c>
      <c r="J1414" s="77">
        <v>51075</v>
      </c>
      <c r="K1414" s="77">
        <v>0</v>
      </c>
      <c r="L1414" s="77">
        <v>301155</v>
      </c>
      <c r="M1414" s="77">
        <v>210240</v>
      </c>
      <c r="N1414" s="77">
        <v>273000</v>
      </c>
      <c r="O1414" s="77">
        <v>28155</v>
      </c>
      <c r="P1414" s="77">
        <v>63175</v>
      </c>
      <c r="Q1414" s="77">
        <v>35020</v>
      </c>
      <c r="R1414" s="77">
        <v>0</v>
      </c>
      <c r="S1414" s="188">
        <v>112885</v>
      </c>
      <c r="T1414" s="188">
        <v>112885</v>
      </c>
      <c r="U1414" s="77">
        <v>29477</v>
      </c>
      <c r="V1414" s="77">
        <v>17333</v>
      </c>
      <c r="W1414" s="77">
        <v>21424</v>
      </c>
      <c r="X1414" s="77">
        <v>8053</v>
      </c>
      <c r="Y1414" s="77">
        <v>10985</v>
      </c>
      <c r="Z1414" s="77">
        <v>2932</v>
      </c>
      <c r="AA1414" s="77">
        <v>0</v>
      </c>
      <c r="AB1414" s="188">
        <v>6600</v>
      </c>
      <c r="AC1414" s="188">
        <v>6600</v>
      </c>
      <c r="AD1414" s="188">
        <v>0</v>
      </c>
      <c r="AE1414" s="77">
        <v>248300</v>
      </c>
      <c r="AF1414" s="77">
        <v>2949</v>
      </c>
      <c r="AG1414" s="27">
        <v>0</v>
      </c>
      <c r="AH1414" s="27">
        <v>0</v>
      </c>
      <c r="AI1414" s="27">
        <v>0</v>
      </c>
      <c r="AJ1414" s="27">
        <v>2949</v>
      </c>
      <c r="AK1414" s="27">
        <v>0</v>
      </c>
      <c r="AL1414" s="27">
        <v>0</v>
      </c>
      <c r="AM1414" s="27">
        <f t="shared" si="22"/>
        <v>2949</v>
      </c>
      <c r="AN1414" s="27">
        <v>0</v>
      </c>
      <c r="AO1414" s="27">
        <v>0</v>
      </c>
      <c r="AP1414" s="27">
        <v>27818</v>
      </c>
      <c r="AQ1414" s="27">
        <v>27818</v>
      </c>
      <c r="AR1414" s="27">
        <v>0</v>
      </c>
      <c r="AS1414" s="190">
        <v>644607</v>
      </c>
      <c r="AT1414" s="190">
        <v>214088</v>
      </c>
      <c r="AU1414" s="190">
        <v>214088</v>
      </c>
    </row>
    <row r="1415" spans="1:47" x14ac:dyDescent="0.2">
      <c r="A1415" s="96" t="s">
        <v>3316</v>
      </c>
      <c r="B1415" t="s">
        <v>3307</v>
      </c>
      <c r="C1415" t="s">
        <v>3317</v>
      </c>
      <c r="D1415" s="78">
        <v>36205</v>
      </c>
      <c r="E1415" s="78">
        <v>0</v>
      </c>
      <c r="F1415" s="82">
        <v>0</v>
      </c>
      <c r="G1415" s="78">
        <v>133476</v>
      </c>
      <c r="H1415" s="78">
        <v>133476</v>
      </c>
      <c r="I1415" s="78">
        <v>0</v>
      </c>
      <c r="J1415" s="78">
        <v>0</v>
      </c>
      <c r="K1415" s="78">
        <v>0</v>
      </c>
      <c r="L1415" s="78">
        <v>186355</v>
      </c>
      <c r="M1415" s="78">
        <v>137830</v>
      </c>
      <c r="N1415" s="78">
        <v>186355</v>
      </c>
      <c r="O1415" s="78">
        <v>0</v>
      </c>
      <c r="P1415" s="78">
        <v>27280</v>
      </c>
      <c r="Q1415" s="78">
        <v>27280</v>
      </c>
      <c r="R1415" s="78">
        <v>0</v>
      </c>
      <c r="S1415" s="187">
        <v>71075</v>
      </c>
      <c r="T1415" s="187">
        <v>71075</v>
      </c>
      <c r="U1415" s="78">
        <v>17829</v>
      </c>
      <c r="V1415" s="78">
        <v>11388</v>
      </c>
      <c r="W1415" s="78">
        <v>7400</v>
      </c>
      <c r="X1415" s="78">
        <v>10429</v>
      </c>
      <c r="Y1415" s="78">
        <v>10000</v>
      </c>
      <c r="Z1415" s="78">
        <v>2280</v>
      </c>
      <c r="AA1415" s="78">
        <v>0</v>
      </c>
      <c r="AB1415" s="78">
        <v>0</v>
      </c>
      <c r="AC1415" s="187">
        <v>5673</v>
      </c>
      <c r="AD1415" s="187">
        <v>0</v>
      </c>
      <c r="AE1415" s="78">
        <v>166990</v>
      </c>
      <c r="AF1415" s="78">
        <v>2469</v>
      </c>
      <c r="AG1415" s="104">
        <v>0</v>
      </c>
      <c r="AH1415" s="104">
        <v>0</v>
      </c>
      <c r="AI1415" s="104">
        <v>0</v>
      </c>
      <c r="AJ1415" s="104">
        <v>2469</v>
      </c>
      <c r="AK1415" s="104">
        <v>0</v>
      </c>
      <c r="AL1415" s="104">
        <v>0</v>
      </c>
      <c r="AM1415" s="104">
        <f t="shared" si="22"/>
        <v>2469</v>
      </c>
      <c r="AN1415" s="104">
        <v>0</v>
      </c>
      <c r="AO1415" s="104">
        <v>0</v>
      </c>
      <c r="AP1415" s="104">
        <v>22523</v>
      </c>
      <c r="AQ1415" s="104">
        <v>22523</v>
      </c>
      <c r="AR1415" s="104">
        <v>0</v>
      </c>
      <c r="AS1415" s="189">
        <v>501687</v>
      </c>
      <c r="AT1415" s="189">
        <v>143378</v>
      </c>
      <c r="AU1415" s="189">
        <v>143378</v>
      </c>
    </row>
    <row r="1416" spans="1:47" x14ac:dyDescent="0.2">
      <c r="A1416" s="96" t="s">
        <v>3318</v>
      </c>
      <c r="B1416" t="s">
        <v>3307</v>
      </c>
      <c r="C1416" t="s">
        <v>3319</v>
      </c>
      <c r="D1416" s="77">
        <v>36206</v>
      </c>
      <c r="E1416" s="77">
        <v>0</v>
      </c>
      <c r="F1416" s="77">
        <v>0</v>
      </c>
      <c r="G1416" s="77">
        <v>118528</v>
      </c>
      <c r="H1416" s="77">
        <v>0</v>
      </c>
      <c r="I1416" s="77">
        <v>118528</v>
      </c>
      <c r="J1416" s="77">
        <v>118528</v>
      </c>
      <c r="K1416" s="77">
        <v>0</v>
      </c>
      <c r="L1416" s="77">
        <v>156515</v>
      </c>
      <c r="M1416" s="77">
        <v>114150</v>
      </c>
      <c r="N1416" s="77">
        <v>156515</v>
      </c>
      <c r="O1416" s="77">
        <v>0</v>
      </c>
      <c r="P1416" s="77">
        <v>24170</v>
      </c>
      <c r="Q1416" s="77">
        <v>24170</v>
      </c>
      <c r="R1416" s="77">
        <v>0</v>
      </c>
      <c r="S1416" s="77">
        <v>0</v>
      </c>
      <c r="T1416" s="77">
        <v>0</v>
      </c>
      <c r="U1416" s="77">
        <v>15027</v>
      </c>
      <c r="V1416" s="77">
        <v>9426</v>
      </c>
      <c r="W1416" s="77">
        <v>15027</v>
      </c>
      <c r="X1416" s="77">
        <v>0</v>
      </c>
      <c r="Y1416" s="77">
        <v>1999</v>
      </c>
      <c r="Z1416" s="77">
        <v>1999</v>
      </c>
      <c r="AA1416" s="77">
        <v>0</v>
      </c>
      <c r="AB1416" s="77">
        <v>0</v>
      </c>
      <c r="AC1416" s="77">
        <v>0</v>
      </c>
      <c r="AD1416" s="77">
        <v>0</v>
      </c>
      <c r="AE1416" s="77">
        <v>141160</v>
      </c>
      <c r="AF1416" s="77">
        <v>2229</v>
      </c>
      <c r="AG1416" s="27">
        <v>0</v>
      </c>
      <c r="AH1416" s="27">
        <v>0</v>
      </c>
      <c r="AI1416" s="27">
        <v>0</v>
      </c>
      <c r="AJ1416" s="27">
        <v>2229</v>
      </c>
      <c r="AK1416" s="27">
        <v>0</v>
      </c>
      <c r="AL1416" s="27">
        <v>0</v>
      </c>
      <c r="AM1416" s="27">
        <f t="shared" si="22"/>
        <v>2229</v>
      </c>
      <c r="AN1416" s="27">
        <v>0</v>
      </c>
      <c r="AO1416" s="27">
        <v>0</v>
      </c>
      <c r="AP1416" s="27">
        <v>20000</v>
      </c>
      <c r="AQ1416" s="27">
        <v>20000</v>
      </c>
      <c r="AR1416" s="27">
        <v>0</v>
      </c>
      <c r="AS1416" s="190">
        <v>460695</v>
      </c>
      <c r="AT1416" s="190">
        <v>127542</v>
      </c>
      <c r="AU1416" s="190">
        <v>0</v>
      </c>
    </row>
    <row r="1417" spans="1:47" x14ac:dyDescent="0.2">
      <c r="A1417" s="96" t="s">
        <v>3320</v>
      </c>
      <c r="B1417" t="s">
        <v>3307</v>
      </c>
      <c r="C1417" t="s">
        <v>3321</v>
      </c>
      <c r="D1417" s="78">
        <v>36207</v>
      </c>
      <c r="E1417" s="78">
        <v>0</v>
      </c>
      <c r="F1417" s="82">
        <v>0</v>
      </c>
      <c r="G1417" s="78">
        <v>105321</v>
      </c>
      <c r="H1417" s="78">
        <v>100000</v>
      </c>
      <c r="I1417" s="78">
        <v>5321</v>
      </c>
      <c r="J1417" s="78">
        <v>5321</v>
      </c>
      <c r="K1417" s="78">
        <v>0</v>
      </c>
      <c r="L1417" s="78">
        <v>133635</v>
      </c>
      <c r="M1417" s="78">
        <v>99110</v>
      </c>
      <c r="N1417" s="78">
        <v>131000</v>
      </c>
      <c r="O1417" s="78">
        <v>2635</v>
      </c>
      <c r="P1417" s="78">
        <v>19895</v>
      </c>
      <c r="Q1417" s="78">
        <v>17260</v>
      </c>
      <c r="R1417" s="78">
        <v>0</v>
      </c>
      <c r="S1417" s="187">
        <v>26655</v>
      </c>
      <c r="T1417" s="187">
        <v>26655</v>
      </c>
      <c r="U1417" s="78">
        <v>12775</v>
      </c>
      <c r="V1417" s="78">
        <v>8203</v>
      </c>
      <c r="W1417" s="78">
        <v>10000</v>
      </c>
      <c r="X1417" s="78">
        <v>2775</v>
      </c>
      <c r="Y1417" s="78">
        <v>4203</v>
      </c>
      <c r="Z1417" s="78">
        <v>1428</v>
      </c>
      <c r="AA1417" s="78">
        <v>0</v>
      </c>
      <c r="AB1417" s="187">
        <v>1557</v>
      </c>
      <c r="AC1417" s="187">
        <v>1557</v>
      </c>
      <c r="AD1417" s="187">
        <v>0</v>
      </c>
      <c r="AE1417" s="78">
        <v>116370</v>
      </c>
      <c r="AF1417" s="78">
        <v>1749</v>
      </c>
      <c r="AG1417" s="104">
        <v>0</v>
      </c>
      <c r="AH1417" s="104">
        <v>0</v>
      </c>
      <c r="AI1417" s="104">
        <v>0</v>
      </c>
      <c r="AJ1417" s="104">
        <v>1749</v>
      </c>
      <c r="AK1417" s="104">
        <v>0</v>
      </c>
      <c r="AL1417" s="104">
        <v>0</v>
      </c>
      <c r="AM1417" s="104">
        <f t="shared" si="22"/>
        <v>1749</v>
      </c>
      <c r="AN1417" s="104">
        <v>0</v>
      </c>
      <c r="AO1417" s="104">
        <v>0</v>
      </c>
      <c r="AP1417" s="104">
        <v>17680</v>
      </c>
      <c r="AQ1417" s="104">
        <v>17680</v>
      </c>
      <c r="AR1417" s="104">
        <v>0</v>
      </c>
      <c r="AS1417" s="189">
        <v>394258</v>
      </c>
      <c r="AT1417" s="189">
        <v>104880</v>
      </c>
      <c r="AU1417" s="189">
        <v>104880</v>
      </c>
    </row>
    <row r="1418" spans="1:47" x14ac:dyDescent="0.2">
      <c r="A1418" s="96" t="s">
        <v>3322</v>
      </c>
      <c r="B1418" t="s">
        <v>3307</v>
      </c>
      <c r="C1418" t="s">
        <v>3323</v>
      </c>
      <c r="D1418" s="77">
        <v>36208</v>
      </c>
      <c r="E1418" s="77">
        <v>0</v>
      </c>
      <c r="F1418" s="77">
        <v>0</v>
      </c>
      <c r="G1418" s="77">
        <v>101928</v>
      </c>
      <c r="H1418" s="77">
        <v>101928</v>
      </c>
      <c r="I1418" s="77">
        <v>0</v>
      </c>
      <c r="J1418" s="77">
        <v>0</v>
      </c>
      <c r="K1418" s="77">
        <v>0</v>
      </c>
      <c r="L1418" s="77">
        <v>130620</v>
      </c>
      <c r="M1418" s="77">
        <v>101970</v>
      </c>
      <c r="N1418" s="77">
        <v>130620</v>
      </c>
      <c r="O1418" s="77">
        <v>0</v>
      </c>
      <c r="P1418" s="77">
        <v>13270</v>
      </c>
      <c r="Q1418" s="77">
        <v>13270</v>
      </c>
      <c r="R1418" s="77">
        <v>0</v>
      </c>
      <c r="S1418" s="188">
        <v>64130</v>
      </c>
      <c r="T1418" s="188">
        <v>64130</v>
      </c>
      <c r="U1418" s="77">
        <v>12236</v>
      </c>
      <c r="V1418" s="77">
        <v>8453</v>
      </c>
      <c r="W1418" s="77">
        <v>3979</v>
      </c>
      <c r="X1418" s="77">
        <v>8257</v>
      </c>
      <c r="Y1418" s="77">
        <v>0</v>
      </c>
      <c r="Z1418" s="77">
        <v>1105</v>
      </c>
      <c r="AA1418" s="77">
        <v>0</v>
      </c>
      <c r="AB1418" s="188">
        <v>11944</v>
      </c>
      <c r="AC1418" s="188">
        <v>3803</v>
      </c>
      <c r="AD1418" s="188">
        <v>0</v>
      </c>
      <c r="AE1418" s="77">
        <v>119510</v>
      </c>
      <c r="AF1418" s="77">
        <v>1749</v>
      </c>
      <c r="AG1418" s="27">
        <v>0</v>
      </c>
      <c r="AH1418" s="27">
        <v>0</v>
      </c>
      <c r="AI1418" s="27">
        <v>0</v>
      </c>
      <c r="AJ1418" s="27">
        <v>1749</v>
      </c>
      <c r="AK1418" s="27">
        <v>0</v>
      </c>
      <c r="AL1418" s="27">
        <v>0</v>
      </c>
      <c r="AM1418" s="27">
        <f t="shared" si="22"/>
        <v>1749</v>
      </c>
      <c r="AN1418" s="27">
        <v>0</v>
      </c>
      <c r="AO1418" s="27">
        <v>0</v>
      </c>
      <c r="AP1418" s="27">
        <v>17179</v>
      </c>
      <c r="AQ1418" s="27">
        <v>17179</v>
      </c>
      <c r="AR1418" s="27">
        <v>0</v>
      </c>
      <c r="AS1418" s="190">
        <v>381073</v>
      </c>
      <c r="AT1418" s="190">
        <v>93950</v>
      </c>
      <c r="AU1418" s="190">
        <v>93950</v>
      </c>
    </row>
    <row r="1419" spans="1:47" x14ac:dyDescent="0.2">
      <c r="A1419" s="96" t="s">
        <v>3324</v>
      </c>
      <c r="B1419" t="s">
        <v>3307</v>
      </c>
      <c r="C1419" t="s">
        <v>3325</v>
      </c>
      <c r="D1419" s="78">
        <v>36301</v>
      </c>
      <c r="E1419" s="78">
        <v>0</v>
      </c>
      <c r="F1419" s="82">
        <v>0</v>
      </c>
      <c r="G1419" s="78">
        <v>30183</v>
      </c>
      <c r="H1419" s="78">
        <v>11280</v>
      </c>
      <c r="I1419" s="78">
        <v>18903</v>
      </c>
      <c r="J1419" s="78">
        <v>18903</v>
      </c>
      <c r="K1419" s="78">
        <v>0</v>
      </c>
      <c r="L1419" s="78">
        <v>22015</v>
      </c>
      <c r="M1419" s="78">
        <v>16140</v>
      </c>
      <c r="N1419" s="78">
        <v>21180</v>
      </c>
      <c r="O1419" s="78">
        <v>835</v>
      </c>
      <c r="P1419" s="78">
        <v>3995</v>
      </c>
      <c r="Q1419" s="78">
        <v>3160</v>
      </c>
      <c r="R1419" s="78">
        <v>0</v>
      </c>
      <c r="S1419" s="187">
        <v>12295</v>
      </c>
      <c r="T1419" s="187">
        <v>12295</v>
      </c>
      <c r="U1419" s="78">
        <v>2115</v>
      </c>
      <c r="V1419" s="78">
        <v>1338</v>
      </c>
      <c r="W1419" s="78">
        <v>1692</v>
      </c>
      <c r="X1419" s="78">
        <v>423</v>
      </c>
      <c r="Y1419" s="78">
        <v>683</v>
      </c>
      <c r="Z1419" s="78">
        <v>260</v>
      </c>
      <c r="AA1419" s="78">
        <v>0</v>
      </c>
      <c r="AB1419" s="78">
        <v>516</v>
      </c>
      <c r="AC1419" s="78">
        <v>863</v>
      </c>
      <c r="AD1419" s="78">
        <v>0</v>
      </c>
      <c r="AE1419" s="78">
        <v>19540</v>
      </c>
      <c r="AF1419" s="78">
        <v>789</v>
      </c>
      <c r="AG1419" s="104">
        <v>0</v>
      </c>
      <c r="AH1419" s="104">
        <v>0</v>
      </c>
      <c r="AI1419" s="104">
        <v>0</v>
      </c>
      <c r="AJ1419" s="104">
        <v>789</v>
      </c>
      <c r="AK1419" s="104">
        <v>0</v>
      </c>
      <c r="AL1419" s="104">
        <v>0</v>
      </c>
      <c r="AM1419" s="104">
        <f t="shared" si="22"/>
        <v>789</v>
      </c>
      <c r="AN1419" s="104">
        <v>0</v>
      </c>
      <c r="AO1419" s="104">
        <v>0</v>
      </c>
      <c r="AP1419" s="104">
        <v>5077</v>
      </c>
      <c r="AQ1419" s="104">
        <v>5077</v>
      </c>
      <c r="AR1419" s="104">
        <v>0</v>
      </c>
      <c r="AS1419" s="189">
        <v>113723</v>
      </c>
      <c r="AT1419" s="189">
        <v>19367</v>
      </c>
      <c r="AU1419" s="189">
        <v>19367</v>
      </c>
    </row>
    <row r="1420" spans="1:47" x14ac:dyDescent="0.2">
      <c r="A1420" s="96" t="s">
        <v>3326</v>
      </c>
      <c r="B1420" t="s">
        <v>3307</v>
      </c>
      <c r="C1420" t="s">
        <v>3327</v>
      </c>
      <c r="D1420" s="77">
        <v>36302</v>
      </c>
      <c r="E1420" s="77">
        <v>0</v>
      </c>
      <c r="F1420" s="77">
        <v>0</v>
      </c>
      <c r="G1420" s="77">
        <v>12507</v>
      </c>
      <c r="H1420" s="77">
        <v>0</v>
      </c>
      <c r="I1420" s="77">
        <v>12507</v>
      </c>
      <c r="J1420" s="77">
        <v>12507</v>
      </c>
      <c r="K1420" s="77">
        <v>0</v>
      </c>
      <c r="L1420" s="77">
        <v>9765</v>
      </c>
      <c r="M1420" s="77">
        <v>8260</v>
      </c>
      <c r="N1420" s="77">
        <v>9765</v>
      </c>
      <c r="O1420" s="77">
        <v>0</v>
      </c>
      <c r="P1420" s="77">
        <v>1480</v>
      </c>
      <c r="Q1420" s="77">
        <v>1480</v>
      </c>
      <c r="R1420" s="77">
        <v>0</v>
      </c>
      <c r="S1420" s="188">
        <v>2495</v>
      </c>
      <c r="T1420" s="188">
        <v>2495</v>
      </c>
      <c r="U1420" s="77">
        <v>880</v>
      </c>
      <c r="V1420" s="77">
        <v>688</v>
      </c>
      <c r="W1420" s="77">
        <v>200</v>
      </c>
      <c r="X1420" s="77">
        <v>680</v>
      </c>
      <c r="Y1420" s="77">
        <v>805</v>
      </c>
      <c r="Z1420" s="77">
        <v>125</v>
      </c>
      <c r="AA1420" s="77">
        <v>0</v>
      </c>
      <c r="AB1420" s="77">
        <v>147</v>
      </c>
      <c r="AC1420" s="77">
        <v>147</v>
      </c>
      <c r="AD1420" s="77">
        <v>0</v>
      </c>
      <c r="AE1420" s="77">
        <v>9740</v>
      </c>
      <c r="AF1420" s="77">
        <v>789</v>
      </c>
      <c r="AG1420" s="27">
        <v>0</v>
      </c>
      <c r="AH1420" s="27">
        <v>0</v>
      </c>
      <c r="AI1420" s="27">
        <v>0</v>
      </c>
      <c r="AJ1420" s="27">
        <v>789</v>
      </c>
      <c r="AK1420" s="27">
        <v>0</v>
      </c>
      <c r="AL1420" s="27">
        <v>0</v>
      </c>
      <c r="AM1420" s="27">
        <f t="shared" si="22"/>
        <v>789</v>
      </c>
      <c r="AN1420" s="27">
        <v>0</v>
      </c>
      <c r="AO1420" s="27">
        <v>0</v>
      </c>
      <c r="AP1420" s="27">
        <v>2101</v>
      </c>
      <c r="AQ1420" s="27">
        <v>1767</v>
      </c>
      <c r="AR1420" s="27">
        <v>334</v>
      </c>
      <c r="AS1420" s="190">
        <v>45566</v>
      </c>
      <c r="AT1420" s="190">
        <v>5802</v>
      </c>
      <c r="AU1420" s="190">
        <v>5802</v>
      </c>
    </row>
    <row r="1421" spans="1:47" x14ac:dyDescent="0.2">
      <c r="A1421" s="96" t="s">
        <v>3328</v>
      </c>
      <c r="B1421" t="s">
        <v>3307</v>
      </c>
      <c r="C1421" t="s">
        <v>3329</v>
      </c>
      <c r="D1421" s="78">
        <v>36321</v>
      </c>
      <c r="E1421" s="78">
        <v>0</v>
      </c>
      <c r="F1421" s="82">
        <v>0</v>
      </c>
      <c r="G1421" s="78">
        <v>15390</v>
      </c>
      <c r="H1421" s="78">
        <v>15390</v>
      </c>
      <c r="I1421" s="78">
        <v>0</v>
      </c>
      <c r="J1421" s="78">
        <v>0</v>
      </c>
      <c r="K1421" s="78">
        <v>0</v>
      </c>
      <c r="L1421" s="78">
        <v>9430</v>
      </c>
      <c r="M1421" s="78">
        <v>6960</v>
      </c>
      <c r="N1421" s="78">
        <v>9430</v>
      </c>
      <c r="O1421" s="78">
        <v>0</v>
      </c>
      <c r="P1421" s="78">
        <v>1610</v>
      </c>
      <c r="Q1421" s="78">
        <v>1610</v>
      </c>
      <c r="R1421" s="78">
        <v>0</v>
      </c>
      <c r="S1421" s="187">
        <v>1230</v>
      </c>
      <c r="T1421" s="187">
        <v>1230</v>
      </c>
      <c r="U1421" s="78">
        <v>902</v>
      </c>
      <c r="V1421" s="78">
        <v>578</v>
      </c>
      <c r="W1421" s="78">
        <v>902</v>
      </c>
      <c r="X1421" s="78">
        <v>0</v>
      </c>
      <c r="Y1421" s="78">
        <v>135</v>
      </c>
      <c r="Z1421" s="78">
        <v>135</v>
      </c>
      <c r="AA1421" s="78">
        <v>0</v>
      </c>
      <c r="AB1421" s="78">
        <v>0</v>
      </c>
      <c r="AC1421" s="78">
        <v>0</v>
      </c>
      <c r="AD1421" s="78">
        <v>0</v>
      </c>
      <c r="AE1421" s="78">
        <v>8570</v>
      </c>
      <c r="AF1421" s="78">
        <v>789</v>
      </c>
      <c r="AG1421" s="104">
        <v>0</v>
      </c>
      <c r="AH1421" s="104">
        <v>0</v>
      </c>
      <c r="AI1421" s="104">
        <v>0</v>
      </c>
      <c r="AJ1421" s="104">
        <v>789</v>
      </c>
      <c r="AK1421" s="104">
        <v>0</v>
      </c>
      <c r="AL1421" s="104">
        <v>0</v>
      </c>
      <c r="AM1421" s="104">
        <f t="shared" si="22"/>
        <v>789</v>
      </c>
      <c r="AN1421" s="104">
        <v>0</v>
      </c>
      <c r="AO1421" s="104">
        <v>0</v>
      </c>
      <c r="AP1421" s="104">
        <v>2587</v>
      </c>
      <c r="AQ1421" s="104">
        <v>0</v>
      </c>
      <c r="AR1421" s="189">
        <v>2587</v>
      </c>
      <c r="AS1421" s="189">
        <v>57234</v>
      </c>
      <c r="AT1421" s="189">
        <v>8226</v>
      </c>
      <c r="AU1421" s="189">
        <v>8226</v>
      </c>
    </row>
    <row r="1422" spans="1:47" x14ac:dyDescent="0.2">
      <c r="A1422" s="96" t="s">
        <v>3330</v>
      </c>
      <c r="B1422" t="s">
        <v>3307</v>
      </c>
      <c r="C1422" t="s">
        <v>3331</v>
      </c>
      <c r="D1422" s="77">
        <v>36341</v>
      </c>
      <c r="E1422" s="77">
        <v>0</v>
      </c>
      <c r="F1422" s="77">
        <v>0</v>
      </c>
      <c r="G1422" s="77">
        <v>82081</v>
      </c>
      <c r="H1422" s="77">
        <v>0</v>
      </c>
      <c r="I1422" s="77">
        <v>82081</v>
      </c>
      <c r="J1422" s="77">
        <v>82081</v>
      </c>
      <c r="K1422" s="77">
        <v>0</v>
      </c>
      <c r="L1422" s="77">
        <v>106380</v>
      </c>
      <c r="M1422" s="77">
        <v>73950</v>
      </c>
      <c r="N1422" s="77">
        <v>106380</v>
      </c>
      <c r="O1422" s="77">
        <v>0</v>
      </c>
      <c r="P1422" s="77">
        <v>12875</v>
      </c>
      <c r="Q1422" s="77">
        <v>15780</v>
      </c>
      <c r="R1422" s="77">
        <v>0</v>
      </c>
      <c r="S1422" s="188">
        <v>25675</v>
      </c>
      <c r="T1422" s="188">
        <v>22770</v>
      </c>
      <c r="U1422" s="77">
        <v>10432</v>
      </c>
      <c r="V1422" s="77">
        <v>6103</v>
      </c>
      <c r="W1422" s="77">
        <v>10432</v>
      </c>
      <c r="X1422" s="77">
        <v>0</v>
      </c>
      <c r="Y1422" s="77">
        <v>0</v>
      </c>
      <c r="Z1422" s="77">
        <v>1305</v>
      </c>
      <c r="AA1422" s="77">
        <v>0</v>
      </c>
      <c r="AB1422" s="188">
        <v>1800</v>
      </c>
      <c r="AC1422" s="188">
        <v>1200</v>
      </c>
      <c r="AD1422" s="188">
        <v>0</v>
      </c>
      <c r="AE1422" s="77">
        <v>90350</v>
      </c>
      <c r="AF1422" s="77">
        <v>1509</v>
      </c>
      <c r="AG1422" s="27">
        <v>0</v>
      </c>
      <c r="AH1422" s="27">
        <v>0</v>
      </c>
      <c r="AI1422" s="27">
        <v>0</v>
      </c>
      <c r="AJ1422" s="27">
        <v>1509</v>
      </c>
      <c r="AK1422" s="27">
        <v>0</v>
      </c>
      <c r="AL1422" s="27">
        <v>0</v>
      </c>
      <c r="AM1422" s="27">
        <f t="shared" si="22"/>
        <v>1509</v>
      </c>
      <c r="AN1422" s="27">
        <v>0</v>
      </c>
      <c r="AO1422" s="27">
        <v>0</v>
      </c>
      <c r="AP1422" s="27">
        <v>13856</v>
      </c>
      <c r="AQ1422" s="27">
        <v>0</v>
      </c>
      <c r="AR1422" s="190">
        <v>13856</v>
      </c>
      <c r="AS1422" s="190">
        <v>315395</v>
      </c>
      <c r="AT1422" s="190">
        <v>93014</v>
      </c>
      <c r="AU1422" s="190">
        <v>11000</v>
      </c>
    </row>
    <row r="1423" spans="1:47" x14ac:dyDescent="0.2">
      <c r="A1423" s="96" t="s">
        <v>3332</v>
      </c>
      <c r="B1423" t="s">
        <v>3307</v>
      </c>
      <c r="C1423" t="s">
        <v>3333</v>
      </c>
      <c r="D1423" s="78">
        <v>36342</v>
      </c>
      <c r="E1423" s="78">
        <v>0</v>
      </c>
      <c r="F1423" s="82">
        <v>0</v>
      </c>
      <c r="G1423" s="78">
        <v>30678</v>
      </c>
      <c r="H1423" s="78">
        <v>30678</v>
      </c>
      <c r="I1423" s="78">
        <v>0</v>
      </c>
      <c r="J1423" s="78">
        <v>0</v>
      </c>
      <c r="K1423" s="78">
        <v>0</v>
      </c>
      <c r="L1423" s="78">
        <v>30605</v>
      </c>
      <c r="M1423" s="78">
        <v>25370</v>
      </c>
      <c r="N1423" s="78">
        <v>30605</v>
      </c>
      <c r="O1423" s="78">
        <v>0</v>
      </c>
      <c r="P1423" s="78">
        <v>3760</v>
      </c>
      <c r="Q1423" s="78">
        <v>3760</v>
      </c>
      <c r="R1423" s="78">
        <v>0</v>
      </c>
      <c r="S1423" s="187">
        <v>9445</v>
      </c>
      <c r="T1423" s="187">
        <v>9445</v>
      </c>
      <c r="U1423" s="78">
        <v>2782</v>
      </c>
      <c r="V1423" s="78">
        <v>2098</v>
      </c>
      <c r="W1423" s="78">
        <v>2782</v>
      </c>
      <c r="X1423" s="78">
        <v>0</v>
      </c>
      <c r="Y1423" s="78">
        <v>259</v>
      </c>
      <c r="Z1423" s="78">
        <v>315</v>
      </c>
      <c r="AA1423" s="78">
        <v>0</v>
      </c>
      <c r="AB1423" s="78">
        <v>0</v>
      </c>
      <c r="AC1423" s="78">
        <v>585</v>
      </c>
      <c r="AD1423" s="78">
        <v>0</v>
      </c>
      <c r="AE1423" s="78">
        <v>29460</v>
      </c>
      <c r="AF1423" s="78">
        <v>1029</v>
      </c>
      <c r="AG1423" s="104">
        <v>0</v>
      </c>
      <c r="AH1423" s="104">
        <v>0</v>
      </c>
      <c r="AI1423" s="104">
        <v>0</v>
      </c>
      <c r="AJ1423" s="104">
        <v>1029</v>
      </c>
      <c r="AK1423" s="104">
        <v>0</v>
      </c>
      <c r="AL1423" s="104">
        <v>0</v>
      </c>
      <c r="AM1423" s="104">
        <f t="shared" si="22"/>
        <v>1029</v>
      </c>
      <c r="AN1423" s="104">
        <v>0</v>
      </c>
      <c r="AO1423" s="104">
        <v>0</v>
      </c>
      <c r="AP1423" s="104">
        <v>5159</v>
      </c>
      <c r="AQ1423" s="104">
        <v>5159</v>
      </c>
      <c r="AR1423" s="104">
        <v>0</v>
      </c>
      <c r="AS1423" s="189">
        <v>115015</v>
      </c>
      <c r="AT1423" s="189">
        <v>18969</v>
      </c>
      <c r="AU1423" s="189">
        <v>0</v>
      </c>
    </row>
    <row r="1424" spans="1:47" x14ac:dyDescent="0.2">
      <c r="A1424" s="96" t="s">
        <v>3334</v>
      </c>
      <c r="B1424" t="s">
        <v>3307</v>
      </c>
      <c r="C1424" t="s">
        <v>3335</v>
      </c>
      <c r="D1424" s="77">
        <v>36368</v>
      </c>
      <c r="E1424" s="77">
        <v>0</v>
      </c>
      <c r="F1424" s="77">
        <v>0</v>
      </c>
      <c r="G1424" s="77">
        <v>42339</v>
      </c>
      <c r="H1424" s="77">
        <v>42339</v>
      </c>
      <c r="I1424" s="77">
        <v>0</v>
      </c>
      <c r="J1424" s="77">
        <v>0</v>
      </c>
      <c r="K1424" s="77">
        <v>0</v>
      </c>
      <c r="L1424" s="77">
        <v>41380</v>
      </c>
      <c r="M1424" s="77">
        <v>32650</v>
      </c>
      <c r="N1424" s="77">
        <v>41380</v>
      </c>
      <c r="O1424" s="77">
        <v>0</v>
      </c>
      <c r="P1424" s="77">
        <v>5650</v>
      </c>
      <c r="Q1424" s="77">
        <v>5650</v>
      </c>
      <c r="R1424" s="77">
        <v>30</v>
      </c>
      <c r="S1424" s="188">
        <v>16460</v>
      </c>
      <c r="T1424" s="188">
        <v>16430</v>
      </c>
      <c r="U1424" s="77">
        <v>3862</v>
      </c>
      <c r="V1424" s="77">
        <v>2713</v>
      </c>
      <c r="W1424" s="77">
        <v>3862</v>
      </c>
      <c r="X1424" s="77">
        <v>0</v>
      </c>
      <c r="Y1424" s="77">
        <v>477</v>
      </c>
      <c r="Z1424" s="77">
        <v>477</v>
      </c>
      <c r="AA1424" s="77">
        <v>0</v>
      </c>
      <c r="AB1424" s="77">
        <v>933</v>
      </c>
      <c r="AC1424" s="77">
        <v>933</v>
      </c>
      <c r="AD1424" s="77">
        <v>0</v>
      </c>
      <c r="AE1424" s="77">
        <v>38840</v>
      </c>
      <c r="AF1424" s="77">
        <v>1029</v>
      </c>
      <c r="AG1424" s="27">
        <v>0</v>
      </c>
      <c r="AH1424" s="27">
        <v>0</v>
      </c>
      <c r="AI1424" s="27">
        <v>0</v>
      </c>
      <c r="AJ1424" s="27">
        <v>1029</v>
      </c>
      <c r="AK1424" s="27">
        <v>0</v>
      </c>
      <c r="AL1424" s="27">
        <v>0</v>
      </c>
      <c r="AM1424" s="27">
        <f t="shared" si="22"/>
        <v>1029</v>
      </c>
      <c r="AN1424" s="27">
        <v>0</v>
      </c>
      <c r="AO1424" s="27">
        <v>0</v>
      </c>
      <c r="AP1424" s="27">
        <v>7121</v>
      </c>
      <c r="AQ1424" s="27">
        <v>7121</v>
      </c>
      <c r="AR1424" s="27">
        <v>0</v>
      </c>
      <c r="AS1424" s="190">
        <v>158489</v>
      </c>
      <c r="AT1424" s="190">
        <v>29047</v>
      </c>
      <c r="AU1424" s="190">
        <v>29047</v>
      </c>
    </row>
    <row r="1425" spans="1:47" x14ac:dyDescent="0.2">
      <c r="A1425" s="96" t="s">
        <v>3336</v>
      </c>
      <c r="B1425" t="s">
        <v>3307</v>
      </c>
      <c r="C1425" t="s">
        <v>3337</v>
      </c>
      <c r="D1425" s="78">
        <v>36383</v>
      </c>
      <c r="E1425" s="78">
        <v>0</v>
      </c>
      <c r="F1425" s="82">
        <v>0</v>
      </c>
      <c r="G1425" s="78">
        <v>27087</v>
      </c>
      <c r="H1425" s="78">
        <v>0</v>
      </c>
      <c r="I1425" s="78">
        <v>27087</v>
      </c>
      <c r="J1425" s="78">
        <v>15650</v>
      </c>
      <c r="K1425" s="187">
        <v>11437</v>
      </c>
      <c r="L1425" s="78">
        <v>23155</v>
      </c>
      <c r="M1425" s="78">
        <v>18860</v>
      </c>
      <c r="N1425" s="78">
        <v>23155</v>
      </c>
      <c r="O1425" s="78">
        <v>0</v>
      </c>
      <c r="P1425" s="78">
        <v>4000</v>
      </c>
      <c r="Q1425" s="78">
        <v>4000</v>
      </c>
      <c r="R1425" s="78">
        <v>0</v>
      </c>
      <c r="S1425" s="187">
        <v>1275</v>
      </c>
      <c r="T1425" s="187">
        <v>1275</v>
      </c>
      <c r="U1425" s="78">
        <v>2126</v>
      </c>
      <c r="V1425" s="78">
        <v>1565</v>
      </c>
      <c r="W1425" s="78">
        <v>250</v>
      </c>
      <c r="X1425" s="78">
        <v>1876</v>
      </c>
      <c r="Y1425" s="78">
        <v>300</v>
      </c>
      <c r="Z1425" s="78">
        <v>340</v>
      </c>
      <c r="AA1425" s="78">
        <v>0</v>
      </c>
      <c r="AB1425" s="78">
        <v>0</v>
      </c>
      <c r="AC1425" s="78">
        <v>135</v>
      </c>
      <c r="AD1425" s="78">
        <v>0</v>
      </c>
      <c r="AE1425" s="78">
        <v>22860</v>
      </c>
      <c r="AF1425" s="78">
        <v>789</v>
      </c>
      <c r="AG1425" s="104">
        <v>0</v>
      </c>
      <c r="AH1425" s="104">
        <v>0</v>
      </c>
      <c r="AI1425" s="104">
        <v>0</v>
      </c>
      <c r="AJ1425" s="104">
        <v>789</v>
      </c>
      <c r="AK1425" s="104">
        <v>0</v>
      </c>
      <c r="AL1425" s="104">
        <v>0</v>
      </c>
      <c r="AM1425" s="104">
        <f t="shared" si="22"/>
        <v>789</v>
      </c>
      <c r="AN1425" s="104">
        <v>0</v>
      </c>
      <c r="AO1425" s="104">
        <v>0</v>
      </c>
      <c r="AP1425" s="104">
        <v>4554</v>
      </c>
      <c r="AQ1425" s="104">
        <v>0</v>
      </c>
      <c r="AR1425" s="189">
        <v>4554</v>
      </c>
      <c r="AS1425" s="189">
        <v>100936</v>
      </c>
      <c r="AT1425" s="189">
        <v>14936</v>
      </c>
      <c r="AU1425" s="189">
        <v>14936</v>
      </c>
    </row>
    <row r="1426" spans="1:47" x14ac:dyDescent="0.2">
      <c r="A1426" s="96" t="s">
        <v>3338</v>
      </c>
      <c r="B1426" t="s">
        <v>3307</v>
      </c>
      <c r="C1426" t="s">
        <v>3339</v>
      </c>
      <c r="D1426" s="77">
        <v>36387</v>
      </c>
      <c r="E1426" s="77">
        <v>0</v>
      </c>
      <c r="F1426" s="77">
        <v>0</v>
      </c>
      <c r="G1426" s="77">
        <v>37968</v>
      </c>
      <c r="H1426" s="77">
        <v>0</v>
      </c>
      <c r="I1426" s="77">
        <v>37968</v>
      </c>
      <c r="J1426" s="77">
        <v>24135</v>
      </c>
      <c r="K1426" s="188">
        <v>13833</v>
      </c>
      <c r="L1426" s="77">
        <v>36035</v>
      </c>
      <c r="M1426" s="77">
        <v>28850</v>
      </c>
      <c r="N1426" s="77">
        <v>36035</v>
      </c>
      <c r="O1426" s="77">
        <v>0</v>
      </c>
      <c r="P1426" s="77">
        <v>6330</v>
      </c>
      <c r="Q1426" s="77">
        <v>6330</v>
      </c>
      <c r="R1426" s="77">
        <v>0</v>
      </c>
      <c r="S1426" s="188">
        <v>12625</v>
      </c>
      <c r="T1426" s="188">
        <v>12625</v>
      </c>
      <c r="U1426" s="77">
        <v>3335</v>
      </c>
      <c r="V1426" s="77">
        <v>2393</v>
      </c>
      <c r="W1426" s="77">
        <v>1995</v>
      </c>
      <c r="X1426" s="77">
        <v>1340</v>
      </c>
      <c r="Y1426" s="77">
        <v>1862</v>
      </c>
      <c r="Z1426" s="77">
        <v>522</v>
      </c>
      <c r="AA1426" s="77">
        <v>0</v>
      </c>
      <c r="AB1426" s="77">
        <v>580</v>
      </c>
      <c r="AC1426" s="77">
        <v>989</v>
      </c>
      <c r="AD1426" s="77">
        <v>0</v>
      </c>
      <c r="AE1426" s="77">
        <v>35240</v>
      </c>
      <c r="AF1426" s="77">
        <v>1029</v>
      </c>
      <c r="AG1426" s="27">
        <v>0</v>
      </c>
      <c r="AH1426" s="27">
        <v>0</v>
      </c>
      <c r="AI1426" s="27">
        <v>0</v>
      </c>
      <c r="AJ1426" s="27">
        <v>1029</v>
      </c>
      <c r="AK1426" s="27">
        <v>0</v>
      </c>
      <c r="AL1426" s="27">
        <v>0</v>
      </c>
      <c r="AM1426" s="27">
        <f t="shared" si="22"/>
        <v>1029</v>
      </c>
      <c r="AN1426" s="27">
        <v>0</v>
      </c>
      <c r="AO1426" s="27">
        <v>0</v>
      </c>
      <c r="AP1426" s="27">
        <v>6387</v>
      </c>
      <c r="AQ1426" s="27">
        <v>0</v>
      </c>
      <c r="AR1426" s="190">
        <v>6387</v>
      </c>
      <c r="AS1426" s="190">
        <v>142143</v>
      </c>
      <c r="AT1426" s="190">
        <v>24658</v>
      </c>
      <c r="AU1426" s="190">
        <v>24658</v>
      </c>
    </row>
    <row r="1427" spans="1:47" x14ac:dyDescent="0.2">
      <c r="A1427" s="96" t="s">
        <v>3340</v>
      </c>
      <c r="B1427" t="s">
        <v>3307</v>
      </c>
      <c r="C1427" t="s">
        <v>3341</v>
      </c>
      <c r="D1427" s="78">
        <v>36388</v>
      </c>
      <c r="E1427" s="78">
        <v>0</v>
      </c>
      <c r="F1427" s="82">
        <v>0</v>
      </c>
      <c r="G1427" s="78">
        <v>47021</v>
      </c>
      <c r="H1427" s="78">
        <v>1837</v>
      </c>
      <c r="I1427" s="78">
        <v>45184</v>
      </c>
      <c r="J1427" s="78">
        <v>45184</v>
      </c>
      <c r="K1427" s="78">
        <v>0</v>
      </c>
      <c r="L1427" s="78">
        <v>53140</v>
      </c>
      <c r="M1427" s="78">
        <v>43340</v>
      </c>
      <c r="N1427" s="78">
        <v>53140</v>
      </c>
      <c r="O1427" s="78">
        <v>0</v>
      </c>
      <c r="P1427" s="78">
        <v>5160</v>
      </c>
      <c r="Q1427" s="78">
        <v>5160</v>
      </c>
      <c r="R1427" s="78">
        <v>0</v>
      </c>
      <c r="S1427" s="187">
        <v>1950</v>
      </c>
      <c r="T1427" s="187">
        <v>1950</v>
      </c>
      <c r="U1427" s="78">
        <v>4872</v>
      </c>
      <c r="V1427" s="78">
        <v>3585</v>
      </c>
      <c r="W1427" s="78">
        <v>3456</v>
      </c>
      <c r="X1427" s="78">
        <v>1416</v>
      </c>
      <c r="Y1427" s="78">
        <v>1841</v>
      </c>
      <c r="Z1427" s="78">
        <v>425</v>
      </c>
      <c r="AA1427" s="78">
        <v>0</v>
      </c>
      <c r="AB1427" s="78">
        <v>0</v>
      </c>
      <c r="AC1427" s="78">
        <v>0</v>
      </c>
      <c r="AD1427" s="78">
        <v>0</v>
      </c>
      <c r="AE1427" s="78">
        <v>48750</v>
      </c>
      <c r="AF1427" s="78">
        <v>1029</v>
      </c>
      <c r="AG1427" s="104">
        <v>0</v>
      </c>
      <c r="AH1427" s="104">
        <v>0</v>
      </c>
      <c r="AI1427" s="104">
        <v>0</v>
      </c>
      <c r="AJ1427" s="104">
        <v>1029</v>
      </c>
      <c r="AK1427" s="104">
        <v>0</v>
      </c>
      <c r="AL1427" s="104">
        <v>0</v>
      </c>
      <c r="AM1427" s="104">
        <f t="shared" si="22"/>
        <v>1029</v>
      </c>
      <c r="AN1427" s="104">
        <v>0</v>
      </c>
      <c r="AO1427" s="104">
        <v>0</v>
      </c>
      <c r="AP1427" s="104">
        <v>7911</v>
      </c>
      <c r="AQ1427" s="104">
        <v>0</v>
      </c>
      <c r="AR1427" s="189">
        <v>7911</v>
      </c>
      <c r="AS1427" s="189">
        <v>175401</v>
      </c>
      <c r="AT1427" s="189">
        <v>31930</v>
      </c>
      <c r="AU1427" s="189">
        <v>31930</v>
      </c>
    </row>
    <row r="1428" spans="1:47" x14ac:dyDescent="0.2">
      <c r="A1428" s="96" t="s">
        <v>3342</v>
      </c>
      <c r="B1428" t="s">
        <v>3307</v>
      </c>
      <c r="C1428" t="s">
        <v>3343</v>
      </c>
      <c r="D1428" s="77">
        <v>36401</v>
      </c>
      <c r="E1428" s="77">
        <v>0</v>
      </c>
      <c r="F1428" s="77">
        <v>0</v>
      </c>
      <c r="G1428" s="77">
        <v>34081</v>
      </c>
      <c r="H1428" s="77">
        <v>0</v>
      </c>
      <c r="I1428" s="77">
        <v>34081</v>
      </c>
      <c r="J1428" s="77">
        <v>34081</v>
      </c>
      <c r="K1428" s="77">
        <v>0</v>
      </c>
      <c r="L1428" s="77">
        <v>64905</v>
      </c>
      <c r="M1428" s="77">
        <v>44200</v>
      </c>
      <c r="N1428" s="77">
        <v>64905</v>
      </c>
      <c r="O1428" s="77">
        <v>0</v>
      </c>
      <c r="P1428" s="77">
        <v>7100</v>
      </c>
      <c r="Q1428" s="77">
        <v>7100</v>
      </c>
      <c r="R1428" s="77">
        <v>0</v>
      </c>
      <c r="S1428" s="188">
        <v>27975</v>
      </c>
      <c r="T1428" s="188">
        <v>27975</v>
      </c>
      <c r="U1428" s="77">
        <v>6419</v>
      </c>
      <c r="V1428" s="77">
        <v>3623</v>
      </c>
      <c r="W1428" s="77">
        <v>4058</v>
      </c>
      <c r="X1428" s="77">
        <v>2361</v>
      </c>
      <c r="Y1428" s="77">
        <v>2951</v>
      </c>
      <c r="Z1428" s="77">
        <v>590</v>
      </c>
      <c r="AA1428" s="77">
        <v>0</v>
      </c>
      <c r="AB1428" s="77">
        <v>999</v>
      </c>
      <c r="AC1428" s="188">
        <v>2173</v>
      </c>
      <c r="AD1428" s="188">
        <v>0</v>
      </c>
      <c r="AE1428" s="77">
        <v>52170</v>
      </c>
      <c r="AF1428" s="77">
        <v>1269</v>
      </c>
      <c r="AG1428" s="27">
        <v>0</v>
      </c>
      <c r="AH1428" s="27">
        <v>0</v>
      </c>
      <c r="AI1428" s="27">
        <v>0</v>
      </c>
      <c r="AJ1428" s="27">
        <v>1269</v>
      </c>
      <c r="AK1428" s="27">
        <v>0</v>
      </c>
      <c r="AL1428" s="27">
        <v>0</v>
      </c>
      <c r="AM1428" s="27">
        <f t="shared" si="22"/>
        <v>1269</v>
      </c>
      <c r="AN1428" s="27">
        <v>0</v>
      </c>
      <c r="AO1428" s="27">
        <v>0</v>
      </c>
      <c r="AP1428" s="27">
        <v>5636</v>
      </c>
      <c r="AQ1428" s="27">
        <v>5636</v>
      </c>
      <c r="AR1428" s="27">
        <v>0</v>
      </c>
      <c r="AS1428" s="190">
        <v>129689</v>
      </c>
      <c r="AT1428" s="190">
        <v>40700</v>
      </c>
      <c r="AU1428" s="190">
        <v>40700</v>
      </c>
    </row>
    <row r="1429" spans="1:47" x14ac:dyDescent="0.2">
      <c r="A1429" s="96" t="s">
        <v>3344</v>
      </c>
      <c r="B1429" t="s">
        <v>3307</v>
      </c>
      <c r="C1429" t="s">
        <v>3345</v>
      </c>
      <c r="D1429" s="78">
        <v>36402</v>
      </c>
      <c r="E1429" s="78">
        <v>0</v>
      </c>
      <c r="F1429" s="82">
        <v>0</v>
      </c>
      <c r="G1429" s="78">
        <v>57512</v>
      </c>
      <c r="H1429" s="78">
        <v>5000</v>
      </c>
      <c r="I1429" s="78">
        <v>52512</v>
      </c>
      <c r="J1429" s="78">
        <v>52512</v>
      </c>
      <c r="K1429" s="78">
        <v>0</v>
      </c>
      <c r="L1429" s="78">
        <v>85085</v>
      </c>
      <c r="M1429" s="78">
        <v>52980</v>
      </c>
      <c r="N1429" s="78">
        <v>85085</v>
      </c>
      <c r="O1429" s="78">
        <v>0</v>
      </c>
      <c r="P1429" s="78">
        <v>3815</v>
      </c>
      <c r="Q1429" s="78">
        <v>11920</v>
      </c>
      <c r="R1429" s="78">
        <v>0</v>
      </c>
      <c r="S1429" s="187">
        <v>49300</v>
      </c>
      <c r="T1429" s="187">
        <v>41195</v>
      </c>
      <c r="U1429" s="78">
        <v>8682</v>
      </c>
      <c r="V1429" s="78">
        <v>4353</v>
      </c>
      <c r="W1429" s="78">
        <v>8682</v>
      </c>
      <c r="X1429" s="78">
        <v>0</v>
      </c>
      <c r="Y1429" s="78">
        <v>1007</v>
      </c>
      <c r="Z1429" s="78">
        <v>1007</v>
      </c>
      <c r="AA1429" s="78">
        <v>0</v>
      </c>
      <c r="AB1429" s="187">
        <v>2811</v>
      </c>
      <c r="AC1429" s="187">
        <v>2811</v>
      </c>
      <c r="AD1429" s="187">
        <v>0</v>
      </c>
      <c r="AE1429" s="78">
        <v>66220</v>
      </c>
      <c r="AF1429" s="78">
        <v>1509</v>
      </c>
      <c r="AG1429" s="104">
        <v>0</v>
      </c>
      <c r="AH1429" s="104">
        <v>0</v>
      </c>
      <c r="AI1429" s="104">
        <v>0</v>
      </c>
      <c r="AJ1429" s="104">
        <v>1509</v>
      </c>
      <c r="AK1429" s="104">
        <v>0</v>
      </c>
      <c r="AL1429" s="104">
        <v>0</v>
      </c>
      <c r="AM1429" s="104">
        <f t="shared" si="22"/>
        <v>1509</v>
      </c>
      <c r="AN1429" s="104">
        <v>0</v>
      </c>
      <c r="AO1429" s="104">
        <v>0</v>
      </c>
      <c r="AP1429" s="104">
        <v>9734</v>
      </c>
      <c r="AQ1429" s="104">
        <v>0</v>
      </c>
      <c r="AR1429" s="189">
        <v>9734</v>
      </c>
      <c r="AS1429" s="189">
        <v>230470</v>
      </c>
      <c r="AT1429" s="189">
        <v>79572</v>
      </c>
      <c r="AU1429" s="189">
        <v>71500</v>
      </c>
    </row>
    <row r="1430" spans="1:47" x14ac:dyDescent="0.2">
      <c r="A1430" s="96" t="s">
        <v>3346</v>
      </c>
      <c r="B1430" t="s">
        <v>3307</v>
      </c>
      <c r="C1430" t="s">
        <v>3347</v>
      </c>
      <c r="D1430" s="77">
        <v>36403</v>
      </c>
      <c r="E1430" s="77">
        <v>0</v>
      </c>
      <c r="F1430" s="77">
        <v>0</v>
      </c>
      <c r="G1430" s="77">
        <v>89122</v>
      </c>
      <c r="H1430" s="77">
        <v>0</v>
      </c>
      <c r="I1430" s="77">
        <v>89122</v>
      </c>
      <c r="J1430" s="77">
        <v>89122</v>
      </c>
      <c r="K1430" s="77">
        <v>0</v>
      </c>
      <c r="L1430" s="77">
        <v>137775</v>
      </c>
      <c r="M1430" s="77">
        <v>89670</v>
      </c>
      <c r="N1430" s="77">
        <v>125000</v>
      </c>
      <c r="O1430" s="77">
        <v>12775</v>
      </c>
      <c r="P1430" s="77">
        <v>20425</v>
      </c>
      <c r="Q1430" s="77">
        <v>7650</v>
      </c>
      <c r="R1430" s="77">
        <v>0</v>
      </c>
      <c r="S1430" s="188">
        <v>69275</v>
      </c>
      <c r="T1430" s="188">
        <v>69275</v>
      </c>
      <c r="U1430" s="77">
        <v>13810</v>
      </c>
      <c r="V1430" s="77">
        <v>7351</v>
      </c>
      <c r="W1430" s="77">
        <v>6600</v>
      </c>
      <c r="X1430" s="77">
        <v>7210</v>
      </c>
      <c r="Y1430" s="77">
        <v>7897</v>
      </c>
      <c r="Z1430" s="77">
        <v>687</v>
      </c>
      <c r="AA1430" s="77">
        <v>0</v>
      </c>
      <c r="AB1430" s="188">
        <v>3103</v>
      </c>
      <c r="AC1430" s="188">
        <v>4659</v>
      </c>
      <c r="AD1430" s="188">
        <v>0</v>
      </c>
      <c r="AE1430" s="77">
        <v>97320</v>
      </c>
      <c r="AF1430" s="77">
        <v>1749</v>
      </c>
      <c r="AG1430" s="27">
        <v>0</v>
      </c>
      <c r="AH1430" s="27">
        <v>0</v>
      </c>
      <c r="AI1430" s="27">
        <v>0</v>
      </c>
      <c r="AJ1430" s="27">
        <v>1749</v>
      </c>
      <c r="AK1430" s="27">
        <v>0</v>
      </c>
      <c r="AL1430" s="27">
        <v>0</v>
      </c>
      <c r="AM1430" s="27">
        <f t="shared" si="22"/>
        <v>1749</v>
      </c>
      <c r="AN1430" s="27">
        <v>0</v>
      </c>
      <c r="AO1430" s="27">
        <v>0</v>
      </c>
      <c r="AP1430" s="27">
        <v>15100</v>
      </c>
      <c r="AQ1430" s="27">
        <v>15100</v>
      </c>
      <c r="AR1430" s="27">
        <v>0</v>
      </c>
      <c r="AS1430" s="190">
        <v>357284</v>
      </c>
      <c r="AT1430" s="190">
        <v>126558</v>
      </c>
      <c r="AU1430" s="190">
        <v>126558</v>
      </c>
    </row>
    <row r="1431" spans="1:47" x14ac:dyDescent="0.2">
      <c r="A1431" s="96" t="s">
        <v>3348</v>
      </c>
      <c r="B1431" t="s">
        <v>3307</v>
      </c>
      <c r="C1431" t="s">
        <v>3349</v>
      </c>
      <c r="D1431" s="78">
        <v>36404</v>
      </c>
      <c r="E1431" s="78">
        <v>0</v>
      </c>
      <c r="F1431" s="82">
        <v>0</v>
      </c>
      <c r="G1431" s="78">
        <v>44646</v>
      </c>
      <c r="H1431" s="78">
        <v>0</v>
      </c>
      <c r="I1431" s="78">
        <v>44646</v>
      </c>
      <c r="J1431" s="78">
        <v>44646</v>
      </c>
      <c r="K1431" s="78">
        <v>0</v>
      </c>
      <c r="L1431" s="78">
        <v>60615</v>
      </c>
      <c r="M1431" s="78">
        <v>44230</v>
      </c>
      <c r="N1431" s="78">
        <v>60615</v>
      </c>
      <c r="O1431" s="78">
        <v>0</v>
      </c>
      <c r="P1431" s="78">
        <v>10840</v>
      </c>
      <c r="Q1431" s="78">
        <v>10840</v>
      </c>
      <c r="R1431" s="78">
        <v>0</v>
      </c>
      <c r="S1431" s="187">
        <v>30105</v>
      </c>
      <c r="T1431" s="187">
        <v>30105</v>
      </c>
      <c r="U1431" s="78">
        <v>5821</v>
      </c>
      <c r="V1431" s="78">
        <v>3646</v>
      </c>
      <c r="W1431" s="78">
        <v>2506</v>
      </c>
      <c r="X1431" s="78">
        <v>3315</v>
      </c>
      <c r="Y1431" s="78">
        <v>4222</v>
      </c>
      <c r="Z1431" s="78">
        <v>907</v>
      </c>
      <c r="AA1431" s="78">
        <v>0</v>
      </c>
      <c r="AB1431" s="78">
        <v>0</v>
      </c>
      <c r="AC1431" s="187">
        <v>2244</v>
      </c>
      <c r="AD1431" s="187">
        <v>0</v>
      </c>
      <c r="AE1431" s="78">
        <v>55070</v>
      </c>
      <c r="AF1431" s="78">
        <v>810</v>
      </c>
      <c r="AG1431" s="104">
        <v>0</v>
      </c>
      <c r="AH1431" s="104">
        <v>0</v>
      </c>
      <c r="AI1431" s="104">
        <v>0</v>
      </c>
      <c r="AJ1431" s="104">
        <v>810</v>
      </c>
      <c r="AK1431" s="104">
        <v>0</v>
      </c>
      <c r="AL1431" s="104">
        <v>0</v>
      </c>
      <c r="AM1431" s="104">
        <f t="shared" si="22"/>
        <v>810</v>
      </c>
      <c r="AN1431" s="104">
        <v>0</v>
      </c>
      <c r="AO1431" s="104">
        <v>0</v>
      </c>
      <c r="AP1431" s="104">
        <v>7519</v>
      </c>
      <c r="AQ1431" s="104">
        <v>7519</v>
      </c>
      <c r="AR1431" s="104">
        <v>0</v>
      </c>
      <c r="AS1431" s="189">
        <v>169442</v>
      </c>
      <c r="AT1431" s="189">
        <v>45397</v>
      </c>
      <c r="AU1431" s="189">
        <v>45397</v>
      </c>
    </row>
    <row r="1432" spans="1:47" x14ac:dyDescent="0.2">
      <c r="A1432" s="96" t="s">
        <v>3350</v>
      </c>
      <c r="B1432" t="s">
        <v>3307</v>
      </c>
      <c r="C1432" t="s">
        <v>3351</v>
      </c>
      <c r="D1432" s="77">
        <v>36405</v>
      </c>
      <c r="E1432" s="77">
        <v>0</v>
      </c>
      <c r="F1432" s="77">
        <v>0</v>
      </c>
      <c r="G1432" s="77">
        <v>42173</v>
      </c>
      <c r="H1432" s="77">
        <v>8700</v>
      </c>
      <c r="I1432" s="77">
        <v>33473</v>
      </c>
      <c r="J1432" s="77">
        <v>33473</v>
      </c>
      <c r="K1432" s="77">
        <v>0</v>
      </c>
      <c r="L1432" s="77">
        <v>52635</v>
      </c>
      <c r="M1432" s="77">
        <v>38660</v>
      </c>
      <c r="N1432" s="77">
        <v>38660</v>
      </c>
      <c r="O1432" s="77">
        <v>13975</v>
      </c>
      <c r="P1432" s="77">
        <v>20245</v>
      </c>
      <c r="Q1432" s="77">
        <v>6270</v>
      </c>
      <c r="R1432" s="77">
        <v>0</v>
      </c>
      <c r="S1432" s="188">
        <v>23045</v>
      </c>
      <c r="T1432" s="188">
        <v>23045</v>
      </c>
      <c r="U1432" s="77">
        <v>5023</v>
      </c>
      <c r="V1432" s="77">
        <v>3175</v>
      </c>
      <c r="W1432" s="77">
        <v>1980</v>
      </c>
      <c r="X1432" s="77">
        <v>3043</v>
      </c>
      <c r="Y1432" s="77">
        <v>3581</v>
      </c>
      <c r="Z1432" s="77">
        <v>538</v>
      </c>
      <c r="AA1432" s="77">
        <v>0</v>
      </c>
      <c r="AB1432" s="77">
        <v>54</v>
      </c>
      <c r="AC1432" s="188">
        <v>1697</v>
      </c>
      <c r="AD1432" s="188">
        <v>0</v>
      </c>
      <c r="AE1432" s="77">
        <v>45240</v>
      </c>
      <c r="AF1432" s="77">
        <v>570</v>
      </c>
      <c r="AG1432" s="27">
        <v>0</v>
      </c>
      <c r="AH1432" s="27">
        <v>0</v>
      </c>
      <c r="AI1432" s="27">
        <v>0</v>
      </c>
      <c r="AJ1432" s="27">
        <v>570</v>
      </c>
      <c r="AK1432" s="27">
        <v>570</v>
      </c>
      <c r="AL1432" s="27">
        <v>570</v>
      </c>
      <c r="AM1432" s="27">
        <f t="shared" si="22"/>
        <v>0</v>
      </c>
      <c r="AN1432" s="27">
        <v>0</v>
      </c>
      <c r="AO1432" s="27">
        <v>0</v>
      </c>
      <c r="AP1432" s="27">
        <v>7112</v>
      </c>
      <c r="AQ1432" s="27">
        <v>7112</v>
      </c>
      <c r="AR1432" s="27">
        <v>0</v>
      </c>
      <c r="AS1432" s="190">
        <v>162850</v>
      </c>
      <c r="AT1432" s="190">
        <v>41556</v>
      </c>
      <c r="AU1432" s="190">
        <v>41556</v>
      </c>
    </row>
    <row r="1433" spans="1:47" x14ac:dyDescent="0.2">
      <c r="A1433" s="96" t="s">
        <v>3352</v>
      </c>
      <c r="B1433" t="s">
        <v>3307</v>
      </c>
      <c r="C1433" t="s">
        <v>3353</v>
      </c>
      <c r="D1433" s="78">
        <v>36468</v>
      </c>
      <c r="E1433" s="78">
        <v>0</v>
      </c>
      <c r="F1433" s="82">
        <v>0</v>
      </c>
      <c r="G1433" s="78">
        <v>42108</v>
      </c>
      <c r="H1433" s="78">
        <v>42108</v>
      </c>
      <c r="I1433" s="78">
        <v>0</v>
      </c>
      <c r="J1433" s="78">
        <v>0</v>
      </c>
      <c r="K1433" s="78">
        <v>0</v>
      </c>
      <c r="L1433" s="78">
        <v>47985</v>
      </c>
      <c r="M1433" s="78">
        <v>38850</v>
      </c>
      <c r="N1433" s="78">
        <v>47985</v>
      </c>
      <c r="O1433" s="78">
        <v>0</v>
      </c>
      <c r="P1433" s="78">
        <v>7340</v>
      </c>
      <c r="Q1433" s="78">
        <v>7340</v>
      </c>
      <c r="R1433" s="78">
        <v>0</v>
      </c>
      <c r="S1433" s="187">
        <v>7635</v>
      </c>
      <c r="T1433" s="187">
        <v>7635</v>
      </c>
      <c r="U1433" s="78">
        <v>4431</v>
      </c>
      <c r="V1433" s="78">
        <v>3228</v>
      </c>
      <c r="W1433" s="78">
        <v>2800</v>
      </c>
      <c r="X1433" s="78">
        <v>1631</v>
      </c>
      <c r="Y1433" s="78">
        <v>2246</v>
      </c>
      <c r="Z1433" s="78">
        <v>615</v>
      </c>
      <c r="AA1433" s="78">
        <v>0</v>
      </c>
      <c r="AB1433" s="78">
        <v>458</v>
      </c>
      <c r="AC1433" s="78">
        <v>588</v>
      </c>
      <c r="AD1433" s="78">
        <v>0</v>
      </c>
      <c r="AE1433" s="78">
        <v>46190</v>
      </c>
      <c r="AF1433" s="78">
        <v>1029</v>
      </c>
      <c r="AG1433" s="104">
        <v>0</v>
      </c>
      <c r="AH1433" s="104">
        <v>0</v>
      </c>
      <c r="AI1433" s="104">
        <v>0</v>
      </c>
      <c r="AJ1433" s="104">
        <v>1029</v>
      </c>
      <c r="AK1433" s="104">
        <v>0</v>
      </c>
      <c r="AL1433" s="104">
        <v>0</v>
      </c>
      <c r="AM1433" s="104">
        <f t="shared" si="22"/>
        <v>1029</v>
      </c>
      <c r="AN1433" s="104">
        <v>0</v>
      </c>
      <c r="AO1433" s="104">
        <v>0</v>
      </c>
      <c r="AP1433" s="104">
        <v>7086</v>
      </c>
      <c r="AQ1433" s="104">
        <v>7086</v>
      </c>
      <c r="AR1433" s="104">
        <v>0</v>
      </c>
      <c r="AS1433" s="189">
        <v>152473</v>
      </c>
      <c r="AT1433" s="189">
        <v>29815</v>
      </c>
      <c r="AU1433" s="189">
        <v>29815</v>
      </c>
    </row>
    <row r="1434" spans="1:47" x14ac:dyDescent="0.2">
      <c r="A1434" s="96" t="s">
        <v>3354</v>
      </c>
      <c r="B1434" t="s">
        <v>3307</v>
      </c>
      <c r="C1434" t="s">
        <v>3355</v>
      </c>
      <c r="D1434" s="77">
        <v>36489</v>
      </c>
      <c r="E1434" s="77">
        <v>0</v>
      </c>
      <c r="F1434" s="77">
        <v>0</v>
      </c>
      <c r="G1434" s="77">
        <v>58782</v>
      </c>
      <c r="H1434" s="77">
        <v>0</v>
      </c>
      <c r="I1434" s="77">
        <v>58782</v>
      </c>
      <c r="J1434" s="77">
        <v>58782</v>
      </c>
      <c r="K1434" s="77">
        <v>0</v>
      </c>
      <c r="L1434" s="77">
        <v>62975</v>
      </c>
      <c r="M1434" s="77">
        <v>45080</v>
      </c>
      <c r="N1434" s="77">
        <v>62975</v>
      </c>
      <c r="O1434" s="77">
        <v>0</v>
      </c>
      <c r="P1434" s="77">
        <v>7580</v>
      </c>
      <c r="Q1434" s="77">
        <v>7580</v>
      </c>
      <c r="R1434" s="77">
        <v>0</v>
      </c>
      <c r="S1434" s="77">
        <v>0</v>
      </c>
      <c r="T1434" s="77">
        <v>0</v>
      </c>
      <c r="U1434" s="77">
        <v>6114</v>
      </c>
      <c r="V1434" s="77">
        <v>3723</v>
      </c>
      <c r="W1434" s="77">
        <v>4805</v>
      </c>
      <c r="X1434" s="77">
        <v>1309</v>
      </c>
      <c r="Y1434" s="77">
        <v>1721</v>
      </c>
      <c r="Z1434" s="77">
        <v>637</v>
      </c>
      <c r="AA1434" s="77">
        <v>0</v>
      </c>
      <c r="AB1434" s="77">
        <v>225</v>
      </c>
      <c r="AC1434" s="77">
        <v>0</v>
      </c>
      <c r="AD1434" s="77">
        <v>0</v>
      </c>
      <c r="AE1434" s="77">
        <v>54590</v>
      </c>
      <c r="AF1434" s="77">
        <v>1269</v>
      </c>
      <c r="AG1434" s="27">
        <v>0</v>
      </c>
      <c r="AH1434" s="27">
        <v>0</v>
      </c>
      <c r="AI1434" s="27">
        <v>0</v>
      </c>
      <c r="AJ1434" s="27">
        <v>1269</v>
      </c>
      <c r="AK1434" s="27">
        <v>0</v>
      </c>
      <c r="AL1434" s="27">
        <v>0</v>
      </c>
      <c r="AM1434" s="27">
        <f t="shared" si="22"/>
        <v>1269</v>
      </c>
      <c r="AN1434" s="27">
        <v>0</v>
      </c>
      <c r="AO1434" s="27">
        <v>0</v>
      </c>
      <c r="AP1434" s="27">
        <v>9905</v>
      </c>
      <c r="AQ1434" s="27">
        <v>0</v>
      </c>
      <c r="AR1434" s="190">
        <v>9905</v>
      </c>
      <c r="AS1434" s="190">
        <v>218594</v>
      </c>
      <c r="AT1434" s="190">
        <v>52087</v>
      </c>
      <c r="AU1434" s="190">
        <v>3000</v>
      </c>
    </row>
    <row r="1435" spans="1:47" x14ac:dyDescent="0.2">
      <c r="A1435" s="96" t="s">
        <v>3356</v>
      </c>
      <c r="B1435" t="s">
        <v>3357</v>
      </c>
      <c r="C1435">
        <v>0</v>
      </c>
      <c r="D1435" s="78">
        <v>37000</v>
      </c>
      <c r="E1435" s="78">
        <v>0</v>
      </c>
      <c r="F1435" s="82">
        <v>0</v>
      </c>
      <c r="G1435" s="78">
        <v>3910552</v>
      </c>
      <c r="H1435" s="78">
        <v>3910552</v>
      </c>
      <c r="I1435" s="78">
        <v>0</v>
      </c>
      <c r="J1435" s="78">
        <v>0</v>
      </c>
      <c r="K1435" s="78">
        <v>0</v>
      </c>
      <c r="L1435" s="78">
        <v>0</v>
      </c>
      <c r="M1435" s="78">
        <v>0</v>
      </c>
      <c r="N1435" s="78">
        <v>0</v>
      </c>
      <c r="O1435" s="78">
        <v>0</v>
      </c>
      <c r="P1435" s="78">
        <v>0</v>
      </c>
      <c r="Q1435" s="78">
        <v>0</v>
      </c>
      <c r="R1435" s="78">
        <v>0</v>
      </c>
      <c r="S1435" s="78">
        <v>0</v>
      </c>
      <c r="T1435" s="78">
        <v>0</v>
      </c>
      <c r="U1435" s="78">
        <v>0</v>
      </c>
      <c r="V1435" s="78">
        <v>0</v>
      </c>
      <c r="W1435" s="78">
        <v>0</v>
      </c>
      <c r="X1435" s="78">
        <v>0</v>
      </c>
      <c r="Y1435" s="78">
        <v>0</v>
      </c>
      <c r="Z1435" s="78">
        <v>0</v>
      </c>
      <c r="AA1435" s="78">
        <v>0</v>
      </c>
      <c r="AB1435" s="78">
        <v>0</v>
      </c>
      <c r="AC1435" s="78">
        <v>0</v>
      </c>
      <c r="AD1435" s="78">
        <v>0</v>
      </c>
      <c r="AE1435" s="78">
        <v>0</v>
      </c>
      <c r="AF1435" s="78">
        <v>0</v>
      </c>
      <c r="AG1435" s="104">
        <v>0</v>
      </c>
      <c r="AH1435" s="104">
        <v>0</v>
      </c>
      <c r="AI1435" s="104">
        <v>0</v>
      </c>
      <c r="AJ1435" s="104">
        <v>0</v>
      </c>
      <c r="AK1435" s="104">
        <v>0</v>
      </c>
      <c r="AL1435" s="104">
        <v>0</v>
      </c>
      <c r="AM1435" s="104">
        <f t="shared" si="22"/>
        <v>0</v>
      </c>
      <c r="AN1435" s="104">
        <v>0</v>
      </c>
      <c r="AO1435" s="104">
        <v>0</v>
      </c>
      <c r="AP1435" s="104">
        <v>658135</v>
      </c>
      <c r="AQ1435" s="104">
        <v>658135</v>
      </c>
      <c r="AR1435" s="104">
        <v>0</v>
      </c>
      <c r="AS1435" s="189">
        <v>10651264</v>
      </c>
      <c r="AT1435" s="189">
        <v>0</v>
      </c>
      <c r="AU1435" s="189">
        <v>0</v>
      </c>
    </row>
    <row r="1436" spans="1:47" x14ac:dyDescent="0.2">
      <c r="A1436" s="96" t="s">
        <v>3358</v>
      </c>
      <c r="B1436" t="s">
        <v>3357</v>
      </c>
      <c r="C1436" t="s">
        <v>3359</v>
      </c>
      <c r="D1436" s="77">
        <v>37201</v>
      </c>
      <c r="E1436" s="77">
        <v>0</v>
      </c>
      <c r="F1436" s="77">
        <v>0</v>
      </c>
      <c r="G1436" s="77">
        <v>911377</v>
      </c>
      <c r="H1436" s="77">
        <v>366587</v>
      </c>
      <c r="I1436" s="77">
        <v>544790</v>
      </c>
      <c r="J1436" s="77">
        <v>544790</v>
      </c>
      <c r="K1436" s="77">
        <v>0</v>
      </c>
      <c r="L1436" s="77">
        <v>1810100</v>
      </c>
      <c r="M1436" s="77">
        <v>1224210</v>
      </c>
      <c r="N1436" s="77">
        <v>1810100</v>
      </c>
      <c r="O1436" s="77">
        <v>0</v>
      </c>
      <c r="P1436" s="77">
        <v>285180</v>
      </c>
      <c r="Q1436" s="77">
        <v>285180</v>
      </c>
      <c r="R1436" s="77">
        <v>0</v>
      </c>
      <c r="S1436" s="188">
        <v>567480</v>
      </c>
      <c r="T1436" s="188">
        <v>567480</v>
      </c>
      <c r="U1436" s="77">
        <v>180063</v>
      </c>
      <c r="V1436" s="77">
        <v>101091</v>
      </c>
      <c r="W1436" s="77">
        <v>155614</v>
      </c>
      <c r="X1436" s="77">
        <v>24449</v>
      </c>
      <c r="Y1436" s="77">
        <v>48119</v>
      </c>
      <c r="Z1436" s="77">
        <v>23670</v>
      </c>
      <c r="AA1436" s="77">
        <v>0</v>
      </c>
      <c r="AB1436" s="188">
        <v>44174</v>
      </c>
      <c r="AC1436" s="188">
        <v>44174</v>
      </c>
      <c r="AD1436" s="188">
        <v>0</v>
      </c>
      <c r="AE1436" s="77">
        <v>1515190</v>
      </c>
      <c r="AF1436" s="77">
        <v>12789</v>
      </c>
      <c r="AG1436" s="27">
        <v>0</v>
      </c>
      <c r="AH1436" s="27">
        <v>0</v>
      </c>
      <c r="AI1436" s="27">
        <v>0</v>
      </c>
      <c r="AJ1436" s="27">
        <v>12789</v>
      </c>
      <c r="AK1436" s="27">
        <v>0</v>
      </c>
      <c r="AL1436" s="27">
        <v>0</v>
      </c>
      <c r="AM1436" s="27">
        <f t="shared" si="22"/>
        <v>12789</v>
      </c>
      <c r="AN1436" s="27">
        <v>0</v>
      </c>
      <c r="AO1436" s="27">
        <v>0</v>
      </c>
      <c r="AP1436" s="27">
        <v>154479</v>
      </c>
      <c r="AQ1436" s="27">
        <v>154479</v>
      </c>
      <c r="AR1436" s="27">
        <v>0</v>
      </c>
      <c r="AS1436" s="190">
        <v>3578051</v>
      </c>
      <c r="AT1436" s="27">
        <v>1344644</v>
      </c>
      <c r="AU1436" s="27">
        <v>365679</v>
      </c>
    </row>
    <row r="1437" spans="1:47" x14ac:dyDescent="0.2">
      <c r="A1437" s="96" t="s">
        <v>3360</v>
      </c>
      <c r="B1437" t="s">
        <v>3357</v>
      </c>
      <c r="C1437" t="s">
        <v>3361</v>
      </c>
      <c r="D1437" s="78">
        <v>37202</v>
      </c>
      <c r="E1437" s="78">
        <v>0</v>
      </c>
      <c r="F1437" s="82">
        <v>0</v>
      </c>
      <c r="G1437" s="78">
        <v>283900</v>
      </c>
      <c r="H1437" s="78">
        <v>283900</v>
      </c>
      <c r="I1437" s="78">
        <v>0</v>
      </c>
      <c r="J1437" s="78">
        <v>0</v>
      </c>
      <c r="K1437" s="78">
        <v>0</v>
      </c>
      <c r="L1437" s="78">
        <v>465590</v>
      </c>
      <c r="M1437" s="78">
        <v>312880</v>
      </c>
      <c r="N1437" s="78">
        <v>312880</v>
      </c>
      <c r="O1437" s="78">
        <v>152710</v>
      </c>
      <c r="P1437" s="78">
        <v>213390</v>
      </c>
      <c r="Q1437" s="78">
        <v>60680</v>
      </c>
      <c r="R1437" s="78">
        <v>0</v>
      </c>
      <c r="S1437" s="187">
        <v>151620</v>
      </c>
      <c r="T1437" s="187">
        <v>151620</v>
      </c>
      <c r="U1437" s="78">
        <v>46316</v>
      </c>
      <c r="V1437" s="78">
        <v>25748</v>
      </c>
      <c r="W1437" s="78">
        <v>4900</v>
      </c>
      <c r="X1437" s="78">
        <v>41416</v>
      </c>
      <c r="Y1437" s="78">
        <v>46506</v>
      </c>
      <c r="Z1437" s="78">
        <v>5090</v>
      </c>
      <c r="AA1437" s="78">
        <v>0</v>
      </c>
      <c r="AB1437" s="187">
        <v>8683</v>
      </c>
      <c r="AC1437" s="187">
        <v>8683</v>
      </c>
      <c r="AD1437" s="187">
        <v>0</v>
      </c>
      <c r="AE1437" s="78">
        <v>376500</v>
      </c>
      <c r="AF1437" s="78">
        <v>4629</v>
      </c>
      <c r="AG1437" s="104">
        <v>0</v>
      </c>
      <c r="AH1437" s="104">
        <v>0</v>
      </c>
      <c r="AI1437" s="104">
        <v>0</v>
      </c>
      <c r="AJ1437" s="104">
        <v>4629</v>
      </c>
      <c r="AK1437" s="104">
        <v>0</v>
      </c>
      <c r="AL1437" s="104">
        <v>0</v>
      </c>
      <c r="AM1437" s="104">
        <f t="shared" si="22"/>
        <v>4629</v>
      </c>
      <c r="AN1437" s="104">
        <v>0</v>
      </c>
      <c r="AO1437" s="104">
        <v>0</v>
      </c>
      <c r="AP1437" s="104">
        <v>48034</v>
      </c>
      <c r="AQ1437" s="104">
        <v>48034</v>
      </c>
      <c r="AR1437" s="104">
        <v>0</v>
      </c>
      <c r="AS1437" s="189">
        <v>1093368</v>
      </c>
      <c r="AT1437" s="189">
        <v>382029</v>
      </c>
      <c r="AU1437" s="189">
        <v>382029</v>
      </c>
    </row>
    <row r="1438" spans="1:47" x14ac:dyDescent="0.2">
      <c r="A1438" s="96" t="s">
        <v>3362</v>
      </c>
      <c r="B1438" t="s">
        <v>3357</v>
      </c>
      <c r="C1438" t="s">
        <v>3363</v>
      </c>
      <c r="D1438" s="77">
        <v>37203</v>
      </c>
      <c r="E1438" s="77">
        <v>0</v>
      </c>
      <c r="F1438" s="77">
        <v>0</v>
      </c>
      <c r="G1438" s="77">
        <v>121476</v>
      </c>
      <c r="H1438" s="77">
        <v>60000</v>
      </c>
      <c r="I1438" s="77">
        <v>61476</v>
      </c>
      <c r="J1438" s="77">
        <v>61476</v>
      </c>
      <c r="K1438" s="77">
        <v>0</v>
      </c>
      <c r="L1438" s="77">
        <v>237735</v>
      </c>
      <c r="M1438" s="77">
        <v>168580</v>
      </c>
      <c r="N1438" s="77">
        <v>179780</v>
      </c>
      <c r="O1438" s="77">
        <v>57955</v>
      </c>
      <c r="P1438" s="77">
        <v>84805</v>
      </c>
      <c r="Q1438" s="77">
        <v>26850</v>
      </c>
      <c r="R1438" s="77">
        <v>0</v>
      </c>
      <c r="S1438" s="188">
        <v>33105</v>
      </c>
      <c r="T1438" s="188">
        <v>33105</v>
      </c>
      <c r="U1438" s="77">
        <v>23211</v>
      </c>
      <c r="V1438" s="77">
        <v>13923</v>
      </c>
      <c r="W1438" s="77">
        <v>9500</v>
      </c>
      <c r="X1438" s="77">
        <v>13711</v>
      </c>
      <c r="Y1438" s="77">
        <v>15966</v>
      </c>
      <c r="Z1438" s="77">
        <v>2255</v>
      </c>
      <c r="AA1438" s="77">
        <v>0</v>
      </c>
      <c r="AB1438" s="188">
        <v>1965</v>
      </c>
      <c r="AC1438" s="188">
        <v>2047</v>
      </c>
      <c r="AD1438" s="188">
        <v>0</v>
      </c>
      <c r="AE1438" s="77">
        <v>196660</v>
      </c>
      <c r="AF1438" s="77">
        <v>2469</v>
      </c>
      <c r="AG1438" s="27">
        <v>0</v>
      </c>
      <c r="AH1438" s="27">
        <v>0</v>
      </c>
      <c r="AI1438" s="27">
        <v>0</v>
      </c>
      <c r="AJ1438" s="27">
        <v>2469</v>
      </c>
      <c r="AK1438" s="27">
        <v>0</v>
      </c>
      <c r="AL1438" s="27">
        <v>0</v>
      </c>
      <c r="AM1438" s="27">
        <f t="shared" si="22"/>
        <v>2469</v>
      </c>
      <c r="AN1438" s="27">
        <v>0</v>
      </c>
      <c r="AO1438" s="27">
        <v>0</v>
      </c>
      <c r="AP1438" s="27">
        <v>20500</v>
      </c>
      <c r="AQ1438" s="27">
        <v>20500</v>
      </c>
      <c r="AR1438" s="27">
        <v>0</v>
      </c>
      <c r="AS1438" s="190">
        <v>468209</v>
      </c>
      <c r="AT1438" s="190">
        <v>153887</v>
      </c>
      <c r="AU1438" s="190">
        <v>4400</v>
      </c>
    </row>
    <row r="1439" spans="1:47" x14ac:dyDescent="0.2">
      <c r="A1439" s="96" t="s">
        <v>3364</v>
      </c>
      <c r="B1439" t="s">
        <v>3357</v>
      </c>
      <c r="C1439" t="s">
        <v>3365</v>
      </c>
      <c r="D1439" s="78">
        <v>37204</v>
      </c>
      <c r="E1439" s="78">
        <v>0</v>
      </c>
      <c r="F1439" s="82">
        <v>0</v>
      </c>
      <c r="G1439" s="78">
        <v>92973</v>
      </c>
      <c r="H1439" s="78">
        <v>0</v>
      </c>
      <c r="I1439" s="78">
        <v>92973</v>
      </c>
      <c r="J1439" s="78">
        <v>92973</v>
      </c>
      <c r="K1439" s="78">
        <v>0</v>
      </c>
      <c r="L1439" s="78">
        <v>137775</v>
      </c>
      <c r="M1439" s="78">
        <v>94840</v>
      </c>
      <c r="N1439" s="78">
        <v>108000</v>
      </c>
      <c r="O1439" s="78">
        <v>29775</v>
      </c>
      <c r="P1439" s="78">
        <v>44645</v>
      </c>
      <c r="Q1439" s="78">
        <v>14870</v>
      </c>
      <c r="R1439" s="78">
        <v>0</v>
      </c>
      <c r="S1439" s="187">
        <v>52605</v>
      </c>
      <c r="T1439" s="187">
        <v>52605</v>
      </c>
      <c r="U1439" s="78">
        <v>13548</v>
      </c>
      <c r="V1439" s="78">
        <v>7788</v>
      </c>
      <c r="W1439" s="78">
        <v>4200</v>
      </c>
      <c r="X1439" s="78">
        <v>9348</v>
      </c>
      <c r="Y1439" s="78">
        <v>9502</v>
      </c>
      <c r="Z1439" s="78">
        <v>1250</v>
      </c>
      <c r="AA1439" s="78">
        <v>0</v>
      </c>
      <c r="AB1439" s="78">
        <v>0</v>
      </c>
      <c r="AC1439" s="187">
        <v>3487</v>
      </c>
      <c r="AD1439" s="187">
        <v>0</v>
      </c>
      <c r="AE1439" s="78">
        <v>112000</v>
      </c>
      <c r="AF1439" s="78">
        <v>1989</v>
      </c>
      <c r="AG1439" s="104">
        <v>0</v>
      </c>
      <c r="AH1439" s="104">
        <v>0</v>
      </c>
      <c r="AI1439" s="104">
        <v>0</v>
      </c>
      <c r="AJ1439" s="104">
        <v>1989</v>
      </c>
      <c r="AK1439" s="104">
        <v>0</v>
      </c>
      <c r="AL1439" s="104">
        <v>0</v>
      </c>
      <c r="AM1439" s="104">
        <f t="shared" si="22"/>
        <v>1989</v>
      </c>
      <c r="AN1439" s="104">
        <v>0</v>
      </c>
      <c r="AO1439" s="104">
        <v>0</v>
      </c>
      <c r="AP1439" s="104">
        <v>15703</v>
      </c>
      <c r="AQ1439" s="104">
        <v>0</v>
      </c>
      <c r="AR1439" s="189">
        <v>15703</v>
      </c>
      <c r="AS1439" s="189">
        <v>350955</v>
      </c>
      <c r="AT1439" s="189">
        <v>111690</v>
      </c>
      <c r="AU1439" s="189">
        <v>11000</v>
      </c>
    </row>
    <row r="1440" spans="1:47" x14ac:dyDescent="0.2">
      <c r="A1440" s="96" t="s">
        <v>3366</v>
      </c>
      <c r="B1440" t="s">
        <v>3357</v>
      </c>
      <c r="C1440" t="s">
        <v>3367</v>
      </c>
      <c r="D1440" s="77">
        <v>37205</v>
      </c>
      <c r="E1440" s="77">
        <v>0</v>
      </c>
      <c r="F1440" s="77">
        <v>0</v>
      </c>
      <c r="G1440" s="77">
        <v>167450</v>
      </c>
      <c r="H1440" s="77">
        <v>167450</v>
      </c>
      <c r="I1440" s="77">
        <v>0</v>
      </c>
      <c r="J1440" s="77">
        <v>0</v>
      </c>
      <c r="K1440" s="77">
        <v>0</v>
      </c>
      <c r="L1440" s="77">
        <v>240685</v>
      </c>
      <c r="M1440" s="77">
        <v>161740</v>
      </c>
      <c r="N1440" s="77">
        <v>160000</v>
      </c>
      <c r="O1440" s="77">
        <v>80685</v>
      </c>
      <c r="P1440" s="77">
        <v>99455</v>
      </c>
      <c r="Q1440" s="77">
        <v>18770</v>
      </c>
      <c r="R1440" s="77">
        <v>0</v>
      </c>
      <c r="S1440" s="188">
        <v>113415</v>
      </c>
      <c r="T1440" s="188">
        <v>113415</v>
      </c>
      <c r="U1440" s="77">
        <v>23927</v>
      </c>
      <c r="V1440" s="77">
        <v>13313</v>
      </c>
      <c r="W1440" s="77">
        <v>10000</v>
      </c>
      <c r="X1440" s="77">
        <v>13927</v>
      </c>
      <c r="Y1440" s="77">
        <v>15527</v>
      </c>
      <c r="Z1440" s="77">
        <v>1600</v>
      </c>
      <c r="AA1440" s="77">
        <v>0</v>
      </c>
      <c r="AB1440" s="188">
        <v>8255</v>
      </c>
      <c r="AC1440" s="188">
        <v>8255</v>
      </c>
      <c r="AD1440" s="188">
        <v>0</v>
      </c>
      <c r="AE1440" s="77">
        <v>189240</v>
      </c>
      <c r="AF1440" s="77">
        <v>2709</v>
      </c>
      <c r="AG1440" s="27">
        <v>0</v>
      </c>
      <c r="AH1440" s="27">
        <v>0</v>
      </c>
      <c r="AI1440" s="27">
        <v>0</v>
      </c>
      <c r="AJ1440" s="27">
        <v>2709</v>
      </c>
      <c r="AK1440" s="27">
        <v>0</v>
      </c>
      <c r="AL1440" s="27">
        <v>0</v>
      </c>
      <c r="AM1440" s="27">
        <f t="shared" si="22"/>
        <v>2709</v>
      </c>
      <c r="AN1440" s="27">
        <v>0</v>
      </c>
      <c r="AO1440" s="27">
        <v>0</v>
      </c>
      <c r="AP1440" s="27">
        <v>28321</v>
      </c>
      <c r="AQ1440" s="27">
        <v>0</v>
      </c>
      <c r="AR1440" s="190">
        <v>28321</v>
      </c>
      <c r="AS1440" s="190">
        <v>641044</v>
      </c>
      <c r="AT1440" s="190">
        <v>193466</v>
      </c>
      <c r="AU1440" s="190">
        <v>13451</v>
      </c>
    </row>
    <row r="1441" spans="1:47" x14ac:dyDescent="0.2">
      <c r="A1441" s="96" t="s">
        <v>3368</v>
      </c>
      <c r="B1441" t="s">
        <v>3357</v>
      </c>
      <c r="C1441" t="s">
        <v>3369</v>
      </c>
      <c r="D1441" s="78">
        <v>37206</v>
      </c>
      <c r="E1441" s="78">
        <v>0</v>
      </c>
      <c r="F1441" s="82">
        <v>0</v>
      </c>
      <c r="G1441" s="78">
        <v>152174</v>
      </c>
      <c r="H1441" s="78">
        <v>152174</v>
      </c>
      <c r="I1441" s="78">
        <v>0</v>
      </c>
      <c r="J1441" s="78">
        <v>0</v>
      </c>
      <c r="K1441" s="78">
        <v>0</v>
      </c>
      <c r="L1441" s="78">
        <v>208235</v>
      </c>
      <c r="M1441" s="78">
        <v>147280</v>
      </c>
      <c r="N1441" s="78">
        <v>208235</v>
      </c>
      <c r="O1441" s="78">
        <v>0</v>
      </c>
      <c r="P1441" s="78">
        <v>26290</v>
      </c>
      <c r="Q1441" s="78">
        <v>26290</v>
      </c>
      <c r="R1441" s="78">
        <v>0</v>
      </c>
      <c r="S1441" s="187">
        <v>71445</v>
      </c>
      <c r="T1441" s="187">
        <v>71445</v>
      </c>
      <c r="U1441" s="78">
        <v>20298</v>
      </c>
      <c r="V1441" s="78">
        <v>12168</v>
      </c>
      <c r="W1441" s="78">
        <v>15427</v>
      </c>
      <c r="X1441" s="78">
        <v>4871</v>
      </c>
      <c r="Y1441" s="78">
        <v>7079</v>
      </c>
      <c r="Z1441" s="78">
        <v>2208</v>
      </c>
      <c r="AA1441" s="78">
        <v>0</v>
      </c>
      <c r="AB1441" s="187">
        <v>5489</v>
      </c>
      <c r="AC1441" s="187">
        <v>5489</v>
      </c>
      <c r="AD1441" s="187">
        <v>0</v>
      </c>
      <c r="AE1441" s="78">
        <v>176110</v>
      </c>
      <c r="AF1441" s="78">
        <v>2709</v>
      </c>
      <c r="AG1441" s="104">
        <v>0</v>
      </c>
      <c r="AH1441" s="104">
        <v>0</v>
      </c>
      <c r="AI1441" s="104">
        <v>0</v>
      </c>
      <c r="AJ1441" s="104">
        <v>2709</v>
      </c>
      <c r="AK1441" s="104">
        <v>0</v>
      </c>
      <c r="AL1441" s="104">
        <v>0</v>
      </c>
      <c r="AM1441" s="104">
        <f t="shared" si="22"/>
        <v>2709</v>
      </c>
      <c r="AN1441" s="104">
        <v>0</v>
      </c>
      <c r="AO1441" s="104">
        <v>0</v>
      </c>
      <c r="AP1441" s="104">
        <v>25649</v>
      </c>
      <c r="AQ1441" s="104">
        <v>0</v>
      </c>
      <c r="AR1441" s="189">
        <v>25649</v>
      </c>
      <c r="AS1441" s="189">
        <v>565485</v>
      </c>
      <c r="AT1441" s="189">
        <v>166136</v>
      </c>
      <c r="AU1441" s="189">
        <v>166136</v>
      </c>
    </row>
    <row r="1442" spans="1:47" x14ac:dyDescent="0.2">
      <c r="A1442" s="96" t="s">
        <v>3370</v>
      </c>
      <c r="B1442" t="s">
        <v>3357</v>
      </c>
      <c r="C1442" t="s">
        <v>3371</v>
      </c>
      <c r="D1442" s="77">
        <v>37207</v>
      </c>
      <c r="E1442" s="77">
        <v>0</v>
      </c>
      <c r="F1442" s="77">
        <v>0</v>
      </c>
      <c r="G1442" s="77">
        <v>103787</v>
      </c>
      <c r="H1442" s="77">
        <v>45000</v>
      </c>
      <c r="I1442" s="77">
        <v>58787</v>
      </c>
      <c r="J1442" s="77">
        <v>58787</v>
      </c>
      <c r="K1442" s="77">
        <v>0</v>
      </c>
      <c r="L1442" s="77">
        <v>141005</v>
      </c>
      <c r="M1442" s="77">
        <v>105260</v>
      </c>
      <c r="N1442" s="77">
        <v>123600</v>
      </c>
      <c r="O1442" s="77">
        <v>17405</v>
      </c>
      <c r="P1442" s="77">
        <v>39015</v>
      </c>
      <c r="Q1442" s="77">
        <v>21610</v>
      </c>
      <c r="R1442" s="77">
        <v>0</v>
      </c>
      <c r="S1442" s="188">
        <v>63685</v>
      </c>
      <c r="T1442" s="188">
        <v>63685</v>
      </c>
      <c r="U1442" s="77">
        <v>13469</v>
      </c>
      <c r="V1442" s="77">
        <v>8720</v>
      </c>
      <c r="W1442" s="77">
        <v>4353</v>
      </c>
      <c r="X1442" s="77">
        <v>9116</v>
      </c>
      <c r="Y1442" s="77">
        <v>4789</v>
      </c>
      <c r="Z1442" s="77">
        <v>1813</v>
      </c>
      <c r="AA1442" s="77">
        <v>0</v>
      </c>
      <c r="AB1442" s="77">
        <v>0</v>
      </c>
      <c r="AC1442" s="188">
        <v>5449</v>
      </c>
      <c r="AD1442" s="188">
        <v>0</v>
      </c>
      <c r="AE1442" s="77">
        <v>128600</v>
      </c>
      <c r="AF1442" s="77">
        <v>1989</v>
      </c>
      <c r="AG1442" s="27">
        <v>0</v>
      </c>
      <c r="AH1442" s="27">
        <v>0</v>
      </c>
      <c r="AI1442" s="27">
        <v>0</v>
      </c>
      <c r="AJ1442" s="27">
        <v>1989</v>
      </c>
      <c r="AK1442" s="27">
        <v>0</v>
      </c>
      <c r="AL1442" s="27">
        <v>0</v>
      </c>
      <c r="AM1442" s="27">
        <f t="shared" si="22"/>
        <v>1989</v>
      </c>
      <c r="AN1442" s="27">
        <v>0</v>
      </c>
      <c r="AO1442" s="27">
        <v>0</v>
      </c>
      <c r="AP1442" s="27">
        <v>17493</v>
      </c>
      <c r="AQ1442" s="27">
        <v>0</v>
      </c>
      <c r="AR1442" s="190">
        <v>17493</v>
      </c>
      <c r="AS1442" s="190">
        <v>388895</v>
      </c>
      <c r="AT1442" s="190">
        <v>104407</v>
      </c>
      <c r="AU1442" s="190">
        <v>104407</v>
      </c>
    </row>
    <row r="1443" spans="1:47" x14ac:dyDescent="0.2">
      <c r="A1443" s="96" t="s">
        <v>3372</v>
      </c>
      <c r="B1443" t="s">
        <v>3357</v>
      </c>
      <c r="C1443" t="s">
        <v>3373</v>
      </c>
      <c r="D1443" s="78">
        <v>37208</v>
      </c>
      <c r="E1443" s="78">
        <v>0</v>
      </c>
      <c r="F1443" s="82">
        <v>0</v>
      </c>
      <c r="G1443" s="78">
        <v>199365</v>
      </c>
      <c r="H1443" s="78">
        <v>199365</v>
      </c>
      <c r="I1443" s="78">
        <v>0</v>
      </c>
      <c r="J1443" s="78">
        <v>0</v>
      </c>
      <c r="K1443" s="78">
        <v>0</v>
      </c>
      <c r="L1443" s="78">
        <v>242795</v>
      </c>
      <c r="M1443" s="78">
        <v>159450</v>
      </c>
      <c r="N1443" s="78">
        <v>162400</v>
      </c>
      <c r="O1443" s="78">
        <v>80395</v>
      </c>
      <c r="P1443" s="78">
        <v>110945</v>
      </c>
      <c r="Q1443" s="78">
        <v>30550</v>
      </c>
      <c r="R1443" s="78">
        <v>0</v>
      </c>
      <c r="S1443" s="187">
        <v>50045</v>
      </c>
      <c r="T1443" s="187">
        <v>50045</v>
      </c>
      <c r="U1443" s="78">
        <v>24296</v>
      </c>
      <c r="V1443" s="78">
        <v>13121</v>
      </c>
      <c r="W1443" s="78">
        <v>11066</v>
      </c>
      <c r="X1443" s="78">
        <v>13230</v>
      </c>
      <c r="Y1443" s="78">
        <v>15794</v>
      </c>
      <c r="Z1443" s="78">
        <v>2582</v>
      </c>
      <c r="AA1443" s="78">
        <v>0</v>
      </c>
      <c r="AB1443" s="78">
        <v>0</v>
      </c>
      <c r="AC1443" s="187">
        <v>9320</v>
      </c>
      <c r="AD1443" s="187">
        <v>0</v>
      </c>
      <c r="AE1443" s="78">
        <v>191980</v>
      </c>
      <c r="AF1443" s="78">
        <v>2709</v>
      </c>
      <c r="AG1443" s="104">
        <v>0</v>
      </c>
      <c r="AH1443" s="104">
        <v>0</v>
      </c>
      <c r="AI1443" s="104">
        <v>0</v>
      </c>
      <c r="AJ1443" s="104">
        <v>2709</v>
      </c>
      <c r="AK1443" s="104">
        <v>0</v>
      </c>
      <c r="AL1443" s="104">
        <v>0</v>
      </c>
      <c r="AM1443" s="104">
        <f t="shared" si="22"/>
        <v>2709</v>
      </c>
      <c r="AN1443" s="104">
        <v>0</v>
      </c>
      <c r="AO1443" s="104">
        <v>0</v>
      </c>
      <c r="AP1443" s="104">
        <v>33653</v>
      </c>
      <c r="AQ1443" s="104">
        <v>0</v>
      </c>
      <c r="AR1443" s="189">
        <v>33653</v>
      </c>
      <c r="AS1443" s="189">
        <v>751099</v>
      </c>
      <c r="AT1443" s="189">
        <v>224496</v>
      </c>
      <c r="AU1443" s="189">
        <v>224496</v>
      </c>
    </row>
    <row r="1444" spans="1:47" x14ac:dyDescent="0.2">
      <c r="A1444" s="96" t="s">
        <v>3374</v>
      </c>
      <c r="B1444" t="s">
        <v>3357</v>
      </c>
      <c r="C1444" t="s">
        <v>3375</v>
      </c>
      <c r="D1444" s="77">
        <v>37322</v>
      </c>
      <c r="E1444" s="77">
        <v>0</v>
      </c>
      <c r="F1444" s="77">
        <v>0</v>
      </c>
      <c r="G1444" s="77">
        <v>60161</v>
      </c>
      <c r="H1444" s="77">
        <v>60161</v>
      </c>
      <c r="I1444" s="77">
        <v>0</v>
      </c>
      <c r="J1444" s="77">
        <v>0</v>
      </c>
      <c r="K1444" s="77">
        <v>0</v>
      </c>
      <c r="L1444" s="77">
        <v>64630</v>
      </c>
      <c r="M1444" s="77">
        <v>47800</v>
      </c>
      <c r="N1444" s="77">
        <v>59190</v>
      </c>
      <c r="O1444" s="77">
        <v>5440</v>
      </c>
      <c r="P1444" s="77">
        <v>16250</v>
      </c>
      <c r="Q1444" s="77">
        <v>10810</v>
      </c>
      <c r="R1444" s="77">
        <v>0</v>
      </c>
      <c r="S1444" s="188">
        <v>24350</v>
      </c>
      <c r="T1444" s="188">
        <v>24350</v>
      </c>
      <c r="U1444" s="77">
        <v>6200</v>
      </c>
      <c r="V1444" s="77">
        <v>3950</v>
      </c>
      <c r="W1444" s="77">
        <v>3899</v>
      </c>
      <c r="X1444" s="77">
        <v>2301</v>
      </c>
      <c r="Y1444" s="77">
        <v>3222</v>
      </c>
      <c r="Z1444" s="77">
        <v>921</v>
      </c>
      <c r="AA1444" s="77">
        <v>0</v>
      </c>
      <c r="AB1444" s="188">
        <v>2025</v>
      </c>
      <c r="AC1444" s="188">
        <v>2025</v>
      </c>
      <c r="AD1444" s="188">
        <v>0</v>
      </c>
      <c r="AE1444" s="77">
        <v>58610</v>
      </c>
      <c r="AF1444" s="77">
        <v>1269</v>
      </c>
      <c r="AG1444" s="27">
        <v>0</v>
      </c>
      <c r="AH1444" s="27">
        <v>0</v>
      </c>
      <c r="AI1444" s="27">
        <v>0</v>
      </c>
      <c r="AJ1444" s="27">
        <v>1269</v>
      </c>
      <c r="AK1444" s="27">
        <v>0</v>
      </c>
      <c r="AL1444" s="27">
        <v>0</v>
      </c>
      <c r="AM1444" s="27">
        <f t="shared" si="22"/>
        <v>1269</v>
      </c>
      <c r="AN1444" s="27">
        <v>0</v>
      </c>
      <c r="AO1444" s="27">
        <v>0</v>
      </c>
      <c r="AP1444" s="27">
        <v>10134</v>
      </c>
      <c r="AQ1444" s="27">
        <v>0</v>
      </c>
      <c r="AR1444" s="190">
        <v>10134</v>
      </c>
      <c r="AS1444" s="190">
        <v>219578</v>
      </c>
      <c r="AT1444" s="190">
        <v>49399</v>
      </c>
      <c r="AU1444" s="190">
        <v>49399</v>
      </c>
    </row>
    <row r="1445" spans="1:47" x14ac:dyDescent="0.2">
      <c r="A1445" s="96" t="s">
        <v>3376</v>
      </c>
      <c r="B1445" t="s">
        <v>3357</v>
      </c>
      <c r="C1445" t="s">
        <v>3377</v>
      </c>
      <c r="D1445" s="78">
        <v>37324</v>
      </c>
      <c r="E1445" s="78">
        <v>0</v>
      </c>
      <c r="F1445" s="82">
        <v>0</v>
      </c>
      <c r="G1445" s="78">
        <v>63258</v>
      </c>
      <c r="H1445" s="78">
        <v>5350</v>
      </c>
      <c r="I1445" s="78">
        <v>57908</v>
      </c>
      <c r="J1445" s="78">
        <v>57908</v>
      </c>
      <c r="K1445" s="78">
        <v>0</v>
      </c>
      <c r="L1445" s="78">
        <v>69885</v>
      </c>
      <c r="M1445" s="78">
        <v>52120</v>
      </c>
      <c r="N1445" s="78">
        <v>63440</v>
      </c>
      <c r="O1445" s="78">
        <v>6445</v>
      </c>
      <c r="P1445" s="78">
        <v>18315</v>
      </c>
      <c r="Q1445" s="78">
        <v>11870</v>
      </c>
      <c r="R1445" s="78">
        <v>0</v>
      </c>
      <c r="S1445" s="187">
        <v>24385</v>
      </c>
      <c r="T1445" s="187">
        <v>24385</v>
      </c>
      <c r="U1445" s="78">
        <v>6682</v>
      </c>
      <c r="V1445" s="78">
        <v>4315</v>
      </c>
      <c r="W1445" s="78">
        <v>5721</v>
      </c>
      <c r="X1445" s="78">
        <v>961</v>
      </c>
      <c r="Y1445" s="78">
        <v>1962</v>
      </c>
      <c r="Z1445" s="78">
        <v>1001</v>
      </c>
      <c r="AA1445" s="78">
        <v>0</v>
      </c>
      <c r="AB1445" s="187">
        <v>2205</v>
      </c>
      <c r="AC1445" s="187">
        <v>2205</v>
      </c>
      <c r="AD1445" s="187">
        <v>0</v>
      </c>
      <c r="AE1445" s="78">
        <v>63990</v>
      </c>
      <c r="AF1445" s="78">
        <v>1269</v>
      </c>
      <c r="AG1445" s="104">
        <v>0</v>
      </c>
      <c r="AH1445" s="104">
        <v>0</v>
      </c>
      <c r="AI1445" s="104">
        <v>0</v>
      </c>
      <c r="AJ1445" s="104">
        <v>1269</v>
      </c>
      <c r="AK1445" s="104">
        <v>0</v>
      </c>
      <c r="AL1445" s="104">
        <v>0</v>
      </c>
      <c r="AM1445" s="104">
        <f t="shared" si="22"/>
        <v>1269</v>
      </c>
      <c r="AN1445" s="104">
        <v>0</v>
      </c>
      <c r="AO1445" s="104">
        <v>0</v>
      </c>
      <c r="AP1445" s="104">
        <v>10656</v>
      </c>
      <c r="AQ1445" s="104">
        <v>0</v>
      </c>
      <c r="AR1445" s="189">
        <v>10656</v>
      </c>
      <c r="AS1445" s="189">
        <v>231937</v>
      </c>
      <c r="AT1445" s="189">
        <v>52988</v>
      </c>
      <c r="AU1445" s="189">
        <v>52988</v>
      </c>
    </row>
    <row r="1446" spans="1:47" x14ac:dyDescent="0.2">
      <c r="A1446" s="96" t="s">
        <v>3378</v>
      </c>
      <c r="B1446" t="s">
        <v>3357</v>
      </c>
      <c r="C1446" t="s">
        <v>3379</v>
      </c>
      <c r="D1446" s="77">
        <v>37341</v>
      </c>
      <c r="E1446" s="77">
        <v>0</v>
      </c>
      <c r="F1446" s="77">
        <v>0</v>
      </c>
      <c r="G1446" s="77">
        <v>78767</v>
      </c>
      <c r="H1446" s="77">
        <v>0</v>
      </c>
      <c r="I1446" s="77">
        <v>78767</v>
      </c>
      <c r="J1446" s="77">
        <v>78767</v>
      </c>
      <c r="K1446" s="77">
        <v>0</v>
      </c>
      <c r="L1446" s="77">
        <v>110060</v>
      </c>
      <c r="M1446" s="77">
        <v>73720</v>
      </c>
      <c r="N1446" s="77">
        <v>89600</v>
      </c>
      <c r="O1446" s="77">
        <v>20460</v>
      </c>
      <c r="P1446" s="77">
        <v>35040</v>
      </c>
      <c r="Q1446" s="77">
        <v>14580</v>
      </c>
      <c r="R1446" s="77">
        <v>0</v>
      </c>
      <c r="S1446" s="188">
        <v>43750</v>
      </c>
      <c r="T1446" s="188">
        <v>43750</v>
      </c>
      <c r="U1446" s="77">
        <v>10975</v>
      </c>
      <c r="V1446" s="77">
        <v>6100</v>
      </c>
      <c r="W1446" s="77">
        <v>2442</v>
      </c>
      <c r="X1446" s="77">
        <v>8533</v>
      </c>
      <c r="Y1446" s="77">
        <v>1307</v>
      </c>
      <c r="Z1446" s="77">
        <v>1228</v>
      </c>
      <c r="AA1446" s="77">
        <v>0</v>
      </c>
      <c r="AB1446" s="188">
        <v>1460</v>
      </c>
      <c r="AC1446" s="188">
        <v>4422</v>
      </c>
      <c r="AD1446" s="188">
        <v>0</v>
      </c>
      <c r="AE1446" s="77">
        <v>88690</v>
      </c>
      <c r="AF1446" s="77">
        <v>1509</v>
      </c>
      <c r="AG1446" s="27">
        <v>0</v>
      </c>
      <c r="AH1446" s="27">
        <v>0</v>
      </c>
      <c r="AI1446" s="27">
        <v>0</v>
      </c>
      <c r="AJ1446" s="27">
        <v>1509</v>
      </c>
      <c r="AK1446" s="27">
        <v>0</v>
      </c>
      <c r="AL1446" s="27">
        <v>0</v>
      </c>
      <c r="AM1446" s="27">
        <f t="shared" si="22"/>
        <v>1509</v>
      </c>
      <c r="AN1446" s="27">
        <v>0</v>
      </c>
      <c r="AO1446" s="27">
        <v>0</v>
      </c>
      <c r="AP1446" s="27">
        <v>13310</v>
      </c>
      <c r="AQ1446" s="27">
        <v>13310</v>
      </c>
      <c r="AR1446" s="27">
        <v>0</v>
      </c>
      <c r="AS1446" s="190">
        <v>304283</v>
      </c>
      <c r="AT1446" s="190">
        <v>100856</v>
      </c>
      <c r="AU1446" s="190">
        <v>12491</v>
      </c>
    </row>
    <row r="1447" spans="1:47" x14ac:dyDescent="0.2">
      <c r="A1447" s="96" t="s">
        <v>3380</v>
      </c>
      <c r="B1447" t="s">
        <v>3357</v>
      </c>
      <c r="C1447" t="s">
        <v>3381</v>
      </c>
      <c r="D1447" s="78">
        <v>37364</v>
      </c>
      <c r="E1447" s="78">
        <v>0</v>
      </c>
      <c r="F1447" s="82">
        <v>0</v>
      </c>
      <c r="G1447" s="78">
        <v>16169</v>
      </c>
      <c r="H1447" s="78">
        <v>16169</v>
      </c>
      <c r="I1447" s="78">
        <v>0</v>
      </c>
      <c r="J1447" s="78">
        <v>0</v>
      </c>
      <c r="K1447" s="78">
        <v>0</v>
      </c>
      <c r="L1447" s="78">
        <v>10295</v>
      </c>
      <c r="M1447" s="78">
        <v>5930</v>
      </c>
      <c r="N1447" s="78">
        <v>9340</v>
      </c>
      <c r="O1447" s="78">
        <v>955</v>
      </c>
      <c r="P1447" s="78">
        <v>3625</v>
      </c>
      <c r="Q1447" s="78">
        <v>2670</v>
      </c>
      <c r="R1447" s="78">
        <v>0</v>
      </c>
      <c r="S1447" s="78">
        <v>0</v>
      </c>
      <c r="T1447" s="78">
        <v>0</v>
      </c>
      <c r="U1447" s="78">
        <v>1084</v>
      </c>
      <c r="V1447" s="78">
        <v>496</v>
      </c>
      <c r="W1447" s="78">
        <v>227</v>
      </c>
      <c r="X1447" s="78">
        <v>857</v>
      </c>
      <c r="Y1447" s="78">
        <v>37</v>
      </c>
      <c r="Z1447" s="78">
        <v>222</v>
      </c>
      <c r="AA1447" s="78">
        <v>0</v>
      </c>
      <c r="AB1447" s="78">
        <v>175</v>
      </c>
      <c r="AC1447" s="78">
        <v>0</v>
      </c>
      <c r="AD1447" s="78">
        <v>0</v>
      </c>
      <c r="AE1447" s="78">
        <v>8630</v>
      </c>
      <c r="AF1447" s="78">
        <v>789</v>
      </c>
      <c r="AG1447" s="104">
        <v>0</v>
      </c>
      <c r="AH1447" s="104">
        <v>0</v>
      </c>
      <c r="AI1447" s="104">
        <v>0</v>
      </c>
      <c r="AJ1447" s="104">
        <v>789</v>
      </c>
      <c r="AK1447" s="104">
        <v>0</v>
      </c>
      <c r="AL1447" s="104">
        <v>0</v>
      </c>
      <c r="AM1447" s="104">
        <f t="shared" si="22"/>
        <v>789</v>
      </c>
      <c r="AN1447" s="104">
        <v>0</v>
      </c>
      <c r="AO1447" s="104">
        <v>0</v>
      </c>
      <c r="AP1447" s="104">
        <v>2717</v>
      </c>
      <c r="AQ1447" s="104">
        <v>0</v>
      </c>
      <c r="AR1447" s="189">
        <v>2717</v>
      </c>
      <c r="AS1447" s="189">
        <v>56704</v>
      </c>
      <c r="AT1447" s="189">
        <v>7564</v>
      </c>
      <c r="AU1447" s="189">
        <v>7564</v>
      </c>
    </row>
    <row r="1448" spans="1:47" x14ac:dyDescent="0.2">
      <c r="A1448" s="96" t="s">
        <v>3382</v>
      </c>
      <c r="B1448" t="s">
        <v>3357</v>
      </c>
      <c r="C1448" t="s">
        <v>3383</v>
      </c>
      <c r="D1448" s="77">
        <v>37386</v>
      </c>
      <c r="E1448" s="77">
        <v>0</v>
      </c>
      <c r="F1448" s="77">
        <v>0</v>
      </c>
      <c r="G1448" s="77">
        <v>41937</v>
      </c>
      <c r="H1448" s="77">
        <v>11000</v>
      </c>
      <c r="I1448" s="77">
        <v>30937</v>
      </c>
      <c r="J1448" s="77">
        <v>30937</v>
      </c>
      <c r="K1448" s="77">
        <v>0</v>
      </c>
      <c r="L1448" s="77">
        <v>78550</v>
      </c>
      <c r="M1448" s="77">
        <v>52440</v>
      </c>
      <c r="N1448" s="77">
        <v>77000</v>
      </c>
      <c r="O1448" s="77">
        <v>1550</v>
      </c>
      <c r="P1448" s="77">
        <v>10190</v>
      </c>
      <c r="Q1448" s="77">
        <v>8640</v>
      </c>
      <c r="R1448" s="77">
        <v>0</v>
      </c>
      <c r="S1448" s="188">
        <v>29410</v>
      </c>
      <c r="T1448" s="188">
        <v>29410</v>
      </c>
      <c r="U1448" s="77">
        <v>7821</v>
      </c>
      <c r="V1448" s="77">
        <v>4305</v>
      </c>
      <c r="W1448" s="77">
        <v>2630</v>
      </c>
      <c r="X1448" s="77">
        <v>5191</v>
      </c>
      <c r="Y1448" s="77">
        <v>5906</v>
      </c>
      <c r="Z1448" s="77">
        <v>715</v>
      </c>
      <c r="AA1448" s="77">
        <v>0</v>
      </c>
      <c r="AB1448" s="77">
        <v>94</v>
      </c>
      <c r="AC1448" s="188">
        <v>2159</v>
      </c>
      <c r="AD1448" s="188">
        <v>0</v>
      </c>
      <c r="AE1448" s="77">
        <v>62470</v>
      </c>
      <c r="AF1448" s="77">
        <v>1509</v>
      </c>
      <c r="AG1448" s="27">
        <v>0</v>
      </c>
      <c r="AH1448" s="27">
        <v>0</v>
      </c>
      <c r="AI1448" s="27">
        <v>0</v>
      </c>
      <c r="AJ1448" s="27">
        <v>1509</v>
      </c>
      <c r="AK1448" s="27">
        <v>0</v>
      </c>
      <c r="AL1448" s="27">
        <v>0</v>
      </c>
      <c r="AM1448" s="27">
        <f t="shared" si="22"/>
        <v>1509</v>
      </c>
      <c r="AN1448" s="27">
        <v>0</v>
      </c>
      <c r="AO1448" s="27">
        <v>0</v>
      </c>
      <c r="AP1448" s="27">
        <v>7098</v>
      </c>
      <c r="AQ1448" s="27">
        <v>0</v>
      </c>
      <c r="AR1448" s="190">
        <v>7098</v>
      </c>
      <c r="AS1448" s="190">
        <v>165319</v>
      </c>
      <c r="AT1448" s="190">
        <v>55245</v>
      </c>
      <c r="AU1448" s="190">
        <v>55245</v>
      </c>
    </row>
    <row r="1449" spans="1:47" x14ac:dyDescent="0.2">
      <c r="A1449" s="96" t="s">
        <v>3384</v>
      </c>
      <c r="B1449" t="s">
        <v>3357</v>
      </c>
      <c r="C1449" t="s">
        <v>3385</v>
      </c>
      <c r="D1449" s="78">
        <v>37387</v>
      </c>
      <c r="E1449" s="78">
        <v>0</v>
      </c>
      <c r="F1449" s="82">
        <v>0</v>
      </c>
      <c r="G1449" s="78">
        <v>76253</v>
      </c>
      <c r="H1449" s="78">
        <v>28813</v>
      </c>
      <c r="I1449" s="78">
        <v>47440</v>
      </c>
      <c r="J1449" s="78">
        <v>47440</v>
      </c>
      <c r="K1449" s="78">
        <v>0</v>
      </c>
      <c r="L1449" s="78">
        <v>88725</v>
      </c>
      <c r="M1449" s="78">
        <v>57520</v>
      </c>
      <c r="N1449" s="78">
        <v>53500</v>
      </c>
      <c r="O1449" s="78">
        <v>35225</v>
      </c>
      <c r="P1449" s="78">
        <v>45145</v>
      </c>
      <c r="Q1449" s="78">
        <v>9920</v>
      </c>
      <c r="R1449" s="78">
        <v>0</v>
      </c>
      <c r="S1449" s="187">
        <v>49075</v>
      </c>
      <c r="T1449" s="187">
        <v>49075</v>
      </c>
      <c r="U1449" s="78">
        <v>8952</v>
      </c>
      <c r="V1449" s="78">
        <v>4758</v>
      </c>
      <c r="W1449" s="78">
        <v>3400</v>
      </c>
      <c r="X1449" s="78">
        <v>5552</v>
      </c>
      <c r="Y1449" s="78">
        <v>4961</v>
      </c>
      <c r="Z1449" s="78">
        <v>835</v>
      </c>
      <c r="AA1449" s="78">
        <v>0</v>
      </c>
      <c r="AB1449" s="78">
        <v>0</v>
      </c>
      <c r="AC1449" s="187">
        <v>3525</v>
      </c>
      <c r="AD1449" s="187">
        <v>0</v>
      </c>
      <c r="AE1449" s="78">
        <v>68520</v>
      </c>
      <c r="AF1449" s="78">
        <v>1269</v>
      </c>
      <c r="AG1449" s="104">
        <v>0</v>
      </c>
      <c r="AH1449" s="104">
        <v>0</v>
      </c>
      <c r="AI1449" s="104">
        <v>0</v>
      </c>
      <c r="AJ1449" s="104">
        <v>1269</v>
      </c>
      <c r="AK1449" s="104">
        <v>0</v>
      </c>
      <c r="AL1449" s="104">
        <v>0</v>
      </c>
      <c r="AM1449" s="104">
        <f t="shared" si="22"/>
        <v>1269</v>
      </c>
      <c r="AN1449" s="104">
        <v>0</v>
      </c>
      <c r="AO1449" s="104">
        <v>0</v>
      </c>
      <c r="AP1449" s="104">
        <v>12876</v>
      </c>
      <c r="AQ1449" s="104">
        <v>12876</v>
      </c>
      <c r="AR1449" s="104">
        <v>0</v>
      </c>
      <c r="AS1449" s="189">
        <v>283205</v>
      </c>
      <c r="AT1449" s="189">
        <v>82968</v>
      </c>
      <c r="AU1449" s="189">
        <v>82968</v>
      </c>
    </row>
    <row r="1450" spans="1:47" x14ac:dyDescent="0.2">
      <c r="A1450" s="96" t="s">
        <v>3386</v>
      </c>
      <c r="B1450" t="s">
        <v>3357</v>
      </c>
      <c r="C1450" t="s">
        <v>3387</v>
      </c>
      <c r="D1450" s="77">
        <v>37403</v>
      </c>
      <c r="E1450" s="77">
        <v>0</v>
      </c>
      <c r="F1450" s="77">
        <v>0</v>
      </c>
      <c r="G1450" s="77">
        <v>41543</v>
      </c>
      <c r="H1450" s="77">
        <v>3811</v>
      </c>
      <c r="I1450" s="77">
        <v>37732</v>
      </c>
      <c r="J1450" s="77">
        <v>37732</v>
      </c>
      <c r="K1450" s="77">
        <v>0</v>
      </c>
      <c r="L1450" s="77">
        <v>43385</v>
      </c>
      <c r="M1450" s="77">
        <v>32210</v>
      </c>
      <c r="N1450" s="77">
        <v>39300</v>
      </c>
      <c r="O1450" s="77">
        <v>4085</v>
      </c>
      <c r="P1450" s="77">
        <v>10155</v>
      </c>
      <c r="Q1450" s="77">
        <v>6070</v>
      </c>
      <c r="R1450" s="77">
        <v>0</v>
      </c>
      <c r="S1450" s="188">
        <v>15305</v>
      </c>
      <c r="T1450" s="188">
        <v>15305</v>
      </c>
      <c r="U1450" s="77">
        <v>4152</v>
      </c>
      <c r="V1450" s="77">
        <v>2658</v>
      </c>
      <c r="W1450" s="77">
        <v>3514</v>
      </c>
      <c r="X1450" s="77">
        <v>638</v>
      </c>
      <c r="Y1450" s="77">
        <v>1158</v>
      </c>
      <c r="Z1450" s="77">
        <v>520</v>
      </c>
      <c r="AA1450" s="77">
        <v>0</v>
      </c>
      <c r="AB1450" s="188">
        <v>1209</v>
      </c>
      <c r="AC1450" s="188">
        <v>1209</v>
      </c>
      <c r="AD1450" s="188">
        <v>0</v>
      </c>
      <c r="AE1450" s="77">
        <v>38640</v>
      </c>
      <c r="AF1450" s="77">
        <v>1029</v>
      </c>
      <c r="AG1450" s="27">
        <v>0</v>
      </c>
      <c r="AH1450" s="27">
        <v>0</v>
      </c>
      <c r="AI1450" s="27">
        <v>0</v>
      </c>
      <c r="AJ1450" s="27">
        <v>1029</v>
      </c>
      <c r="AK1450" s="27">
        <v>0</v>
      </c>
      <c r="AL1450" s="27">
        <v>0</v>
      </c>
      <c r="AM1450" s="27">
        <f t="shared" si="22"/>
        <v>1029</v>
      </c>
      <c r="AN1450" s="27">
        <v>0</v>
      </c>
      <c r="AO1450" s="27">
        <v>0</v>
      </c>
      <c r="AP1450" s="27">
        <v>6985</v>
      </c>
      <c r="AQ1450" s="27">
        <v>6985</v>
      </c>
      <c r="AR1450" s="27">
        <v>0</v>
      </c>
      <c r="AS1450" s="190">
        <v>150626</v>
      </c>
      <c r="AT1450" s="190">
        <v>30400</v>
      </c>
      <c r="AU1450" s="190">
        <v>1500</v>
      </c>
    </row>
    <row r="1451" spans="1:47" x14ac:dyDescent="0.2">
      <c r="A1451" s="96" t="s">
        <v>3388</v>
      </c>
      <c r="B1451" t="s">
        <v>3357</v>
      </c>
      <c r="C1451" t="s">
        <v>3389</v>
      </c>
      <c r="D1451" s="78">
        <v>37404</v>
      </c>
      <c r="E1451" s="78">
        <v>0</v>
      </c>
      <c r="F1451" s="82">
        <v>0</v>
      </c>
      <c r="G1451" s="78">
        <v>61248</v>
      </c>
      <c r="H1451" s="78">
        <v>43198</v>
      </c>
      <c r="I1451" s="78">
        <v>18050</v>
      </c>
      <c r="J1451" s="78">
        <v>18050</v>
      </c>
      <c r="K1451" s="78">
        <v>0</v>
      </c>
      <c r="L1451" s="78">
        <v>103690</v>
      </c>
      <c r="M1451" s="78">
        <v>73570</v>
      </c>
      <c r="N1451" s="78">
        <v>97920</v>
      </c>
      <c r="O1451" s="78">
        <v>5770</v>
      </c>
      <c r="P1451" s="78">
        <v>18700</v>
      </c>
      <c r="Q1451" s="78">
        <v>12930</v>
      </c>
      <c r="R1451" s="78">
        <v>0</v>
      </c>
      <c r="S1451" s="187">
        <v>42620</v>
      </c>
      <c r="T1451" s="187">
        <v>42620</v>
      </c>
      <c r="U1451" s="78">
        <v>10103</v>
      </c>
      <c r="V1451" s="78">
        <v>6068</v>
      </c>
      <c r="W1451" s="78">
        <v>5573</v>
      </c>
      <c r="X1451" s="78">
        <v>4530</v>
      </c>
      <c r="Y1451" s="78">
        <v>5617</v>
      </c>
      <c r="Z1451" s="78">
        <v>1087</v>
      </c>
      <c r="AA1451" s="78">
        <v>0</v>
      </c>
      <c r="AB1451" s="187">
        <v>1484</v>
      </c>
      <c r="AC1451" s="187">
        <v>3266</v>
      </c>
      <c r="AD1451" s="187">
        <v>0</v>
      </c>
      <c r="AE1451" s="78">
        <v>87150</v>
      </c>
      <c r="AF1451" s="78">
        <v>1509</v>
      </c>
      <c r="AG1451" s="104">
        <v>0</v>
      </c>
      <c r="AH1451" s="104">
        <v>0</v>
      </c>
      <c r="AI1451" s="104">
        <v>0</v>
      </c>
      <c r="AJ1451" s="104">
        <v>1509</v>
      </c>
      <c r="AK1451" s="104">
        <v>0</v>
      </c>
      <c r="AL1451" s="104">
        <v>0</v>
      </c>
      <c r="AM1451" s="104">
        <f t="shared" si="22"/>
        <v>1509</v>
      </c>
      <c r="AN1451" s="104">
        <v>0</v>
      </c>
      <c r="AO1451" s="104">
        <v>0</v>
      </c>
      <c r="AP1451" s="104">
        <v>10353</v>
      </c>
      <c r="AQ1451" s="104">
        <v>0</v>
      </c>
      <c r="AR1451" s="189">
        <v>10353</v>
      </c>
      <c r="AS1451" s="189">
        <v>230700</v>
      </c>
      <c r="AT1451" s="189">
        <v>73595</v>
      </c>
      <c r="AU1451" s="189">
        <v>73595</v>
      </c>
    </row>
    <row r="1452" spans="1:47" x14ac:dyDescent="0.2">
      <c r="A1452" s="96" t="s">
        <v>3390</v>
      </c>
      <c r="B1452" t="s">
        <v>3357</v>
      </c>
      <c r="C1452" t="s">
        <v>3391</v>
      </c>
      <c r="D1452" s="77">
        <v>37406</v>
      </c>
      <c r="E1452" s="77">
        <v>0</v>
      </c>
      <c r="F1452" s="77">
        <v>0</v>
      </c>
      <c r="G1452" s="77">
        <v>69382</v>
      </c>
      <c r="H1452" s="77">
        <v>69382</v>
      </c>
      <c r="I1452" s="77">
        <v>0</v>
      </c>
      <c r="J1452" s="77">
        <v>0</v>
      </c>
      <c r="K1452" s="77">
        <v>0</v>
      </c>
      <c r="L1452" s="77">
        <v>69390</v>
      </c>
      <c r="M1452" s="77">
        <v>46650</v>
      </c>
      <c r="N1452" s="77">
        <v>69390</v>
      </c>
      <c r="O1452" s="77">
        <v>0</v>
      </c>
      <c r="P1452" s="77">
        <v>8390</v>
      </c>
      <c r="Q1452" s="77">
        <v>8390</v>
      </c>
      <c r="R1452" s="77">
        <v>0</v>
      </c>
      <c r="S1452" s="188">
        <v>38940</v>
      </c>
      <c r="T1452" s="188">
        <v>38940</v>
      </c>
      <c r="U1452" s="77">
        <v>6844</v>
      </c>
      <c r="V1452" s="77">
        <v>3808</v>
      </c>
      <c r="W1452" s="77">
        <v>4493</v>
      </c>
      <c r="X1452" s="77">
        <v>2351</v>
      </c>
      <c r="Y1452" s="77">
        <v>0</v>
      </c>
      <c r="Z1452" s="77">
        <v>687</v>
      </c>
      <c r="AA1452" s="77">
        <v>0</v>
      </c>
      <c r="AB1452" s="77">
        <v>0</v>
      </c>
      <c r="AC1452" s="188">
        <v>2749</v>
      </c>
      <c r="AD1452" s="188">
        <v>0</v>
      </c>
      <c r="AE1452" s="77">
        <v>55830</v>
      </c>
      <c r="AF1452" s="77">
        <v>1269</v>
      </c>
      <c r="AG1452" s="27">
        <v>0</v>
      </c>
      <c r="AH1452" s="27">
        <v>0</v>
      </c>
      <c r="AI1452" s="27">
        <v>0</v>
      </c>
      <c r="AJ1452" s="27">
        <v>1269</v>
      </c>
      <c r="AK1452" s="27">
        <v>0</v>
      </c>
      <c r="AL1452" s="27">
        <v>0</v>
      </c>
      <c r="AM1452" s="27">
        <f t="shared" si="22"/>
        <v>1269</v>
      </c>
      <c r="AN1452" s="27">
        <v>0</v>
      </c>
      <c r="AO1452" s="27">
        <v>0</v>
      </c>
      <c r="AP1452" s="27">
        <v>11689</v>
      </c>
      <c r="AQ1452" s="27">
        <v>0</v>
      </c>
      <c r="AR1452" s="190">
        <v>11689</v>
      </c>
      <c r="AS1452" s="190">
        <v>264206</v>
      </c>
      <c r="AT1452" s="190">
        <v>66674</v>
      </c>
      <c r="AU1452" s="190">
        <v>66674</v>
      </c>
    </row>
    <row r="1453" spans="1:47" x14ac:dyDescent="0.2">
      <c r="A1453" s="96" t="s">
        <v>3392</v>
      </c>
      <c r="B1453" t="s">
        <v>3393</v>
      </c>
      <c r="C1453">
        <v>0</v>
      </c>
      <c r="D1453" s="78">
        <v>38000</v>
      </c>
      <c r="E1453" s="78">
        <v>0</v>
      </c>
      <c r="F1453" s="82">
        <v>0</v>
      </c>
      <c r="G1453" s="78">
        <v>5492377</v>
      </c>
      <c r="H1453" s="78">
        <v>5492377</v>
      </c>
      <c r="I1453" s="78">
        <v>0</v>
      </c>
      <c r="J1453" s="78">
        <v>0</v>
      </c>
      <c r="K1453" s="78">
        <v>0</v>
      </c>
      <c r="L1453" s="78">
        <v>0</v>
      </c>
      <c r="M1453" s="78">
        <v>0</v>
      </c>
      <c r="N1453" s="78">
        <v>0</v>
      </c>
      <c r="O1453" s="78">
        <v>0</v>
      </c>
      <c r="P1453" s="78">
        <v>0</v>
      </c>
      <c r="Q1453" s="78">
        <v>0</v>
      </c>
      <c r="R1453" s="78">
        <v>0</v>
      </c>
      <c r="S1453" s="78">
        <v>0</v>
      </c>
      <c r="T1453" s="78">
        <v>0</v>
      </c>
      <c r="U1453" s="78">
        <v>0</v>
      </c>
      <c r="V1453" s="78">
        <v>0</v>
      </c>
      <c r="W1453" s="78">
        <v>0</v>
      </c>
      <c r="X1453" s="78">
        <v>0</v>
      </c>
      <c r="Y1453" s="78">
        <v>0</v>
      </c>
      <c r="Z1453" s="78">
        <v>0</v>
      </c>
      <c r="AA1453" s="78">
        <v>0</v>
      </c>
      <c r="AB1453" s="78">
        <v>0</v>
      </c>
      <c r="AC1453" s="78">
        <v>0</v>
      </c>
      <c r="AD1453" s="78">
        <v>0</v>
      </c>
      <c r="AE1453" s="78">
        <v>0</v>
      </c>
      <c r="AF1453" s="78">
        <v>0</v>
      </c>
      <c r="AG1453" s="104">
        <v>0</v>
      </c>
      <c r="AH1453" s="104">
        <v>0</v>
      </c>
      <c r="AI1453" s="104">
        <v>0</v>
      </c>
      <c r="AJ1453" s="104">
        <v>0</v>
      </c>
      <c r="AK1453" s="104">
        <v>0</v>
      </c>
      <c r="AL1453" s="104">
        <v>0</v>
      </c>
      <c r="AM1453" s="104">
        <f t="shared" si="22"/>
        <v>0</v>
      </c>
      <c r="AN1453" s="104">
        <v>0</v>
      </c>
      <c r="AO1453" s="104">
        <v>0</v>
      </c>
      <c r="AP1453" s="104">
        <v>909267</v>
      </c>
      <c r="AQ1453" s="104">
        <v>803104</v>
      </c>
      <c r="AR1453" s="189">
        <v>106163</v>
      </c>
      <c r="AS1453" s="189">
        <v>16359699</v>
      </c>
      <c r="AT1453" s="189">
        <v>0</v>
      </c>
      <c r="AU1453" s="189">
        <v>0</v>
      </c>
    </row>
    <row r="1454" spans="1:47" x14ac:dyDescent="0.2">
      <c r="A1454" s="96" t="s">
        <v>3394</v>
      </c>
      <c r="B1454" t="s">
        <v>3393</v>
      </c>
      <c r="C1454" t="s">
        <v>3395</v>
      </c>
      <c r="D1454" s="77">
        <v>38201</v>
      </c>
      <c r="E1454" s="77">
        <v>0</v>
      </c>
      <c r="F1454" s="77">
        <v>0</v>
      </c>
      <c r="G1454" s="77">
        <v>1077671</v>
      </c>
      <c r="H1454" s="77">
        <v>0</v>
      </c>
      <c r="I1454" s="77">
        <v>1077671</v>
      </c>
      <c r="J1454" s="77">
        <v>1077671</v>
      </c>
      <c r="K1454" s="77">
        <v>0</v>
      </c>
      <c r="L1454" s="77">
        <v>2513925</v>
      </c>
      <c r="M1454" s="77">
        <v>1846910</v>
      </c>
      <c r="N1454" s="77">
        <v>2030000</v>
      </c>
      <c r="O1454" s="77">
        <v>483925</v>
      </c>
      <c r="P1454" s="77">
        <v>813065</v>
      </c>
      <c r="Q1454" s="77">
        <v>329140</v>
      </c>
      <c r="R1454" s="77">
        <v>0</v>
      </c>
      <c r="S1454" s="188">
        <v>776975</v>
      </c>
      <c r="T1454" s="188">
        <v>776975</v>
      </c>
      <c r="U1454" s="77">
        <v>241628</v>
      </c>
      <c r="V1454" s="77">
        <v>152573</v>
      </c>
      <c r="W1454" s="77">
        <v>151464</v>
      </c>
      <c r="X1454" s="77">
        <v>90164</v>
      </c>
      <c r="Y1454" s="77">
        <v>108068</v>
      </c>
      <c r="Z1454" s="77">
        <v>27273</v>
      </c>
      <c r="AA1454" s="77">
        <v>0</v>
      </c>
      <c r="AB1454" s="188">
        <v>8773</v>
      </c>
      <c r="AC1454" s="188">
        <v>56335</v>
      </c>
      <c r="AD1454" s="188">
        <v>0</v>
      </c>
      <c r="AE1454" s="77">
        <v>2249650</v>
      </c>
      <c r="AF1454" s="77">
        <v>15509</v>
      </c>
      <c r="AG1454" s="27">
        <v>0</v>
      </c>
      <c r="AH1454" s="27">
        <v>0</v>
      </c>
      <c r="AI1454" s="27">
        <v>0</v>
      </c>
      <c r="AJ1454" s="27">
        <v>15509</v>
      </c>
      <c r="AK1454" s="27">
        <v>0</v>
      </c>
      <c r="AL1454" s="27">
        <v>0</v>
      </c>
      <c r="AM1454" s="27">
        <f t="shared" si="22"/>
        <v>15509</v>
      </c>
      <c r="AN1454" s="27">
        <v>0</v>
      </c>
      <c r="AO1454" s="27">
        <v>0</v>
      </c>
      <c r="AP1454" s="27">
        <v>177428</v>
      </c>
      <c r="AQ1454" s="27">
        <v>177428</v>
      </c>
      <c r="AR1454" s="27">
        <v>0</v>
      </c>
      <c r="AS1454" s="190">
        <v>4339767</v>
      </c>
      <c r="AT1454" s="27">
        <v>1773429</v>
      </c>
      <c r="AU1454" s="27">
        <v>1773429</v>
      </c>
    </row>
    <row r="1455" spans="1:47" x14ac:dyDescent="0.2">
      <c r="A1455" s="96" t="s">
        <v>3396</v>
      </c>
      <c r="B1455" t="s">
        <v>3393</v>
      </c>
      <c r="C1455" t="s">
        <v>3397</v>
      </c>
      <c r="D1455" s="78">
        <v>38202</v>
      </c>
      <c r="E1455" s="78">
        <v>0</v>
      </c>
      <c r="F1455" s="82">
        <v>0</v>
      </c>
      <c r="G1455" s="78">
        <v>439293</v>
      </c>
      <c r="H1455" s="78">
        <v>401693</v>
      </c>
      <c r="I1455" s="78">
        <v>37600</v>
      </c>
      <c r="J1455" s="78">
        <v>37600</v>
      </c>
      <c r="K1455" s="78">
        <v>0</v>
      </c>
      <c r="L1455" s="78">
        <v>776355</v>
      </c>
      <c r="M1455" s="78">
        <v>588720</v>
      </c>
      <c r="N1455" s="78">
        <v>776355</v>
      </c>
      <c r="O1455" s="78">
        <v>0</v>
      </c>
      <c r="P1455" s="78">
        <v>32210</v>
      </c>
      <c r="Q1455" s="78">
        <v>32210</v>
      </c>
      <c r="R1455" s="78">
        <v>0</v>
      </c>
      <c r="S1455" s="187">
        <v>89885</v>
      </c>
      <c r="T1455" s="187">
        <v>89885</v>
      </c>
      <c r="U1455" s="78">
        <v>73490</v>
      </c>
      <c r="V1455" s="78">
        <v>48623</v>
      </c>
      <c r="W1455" s="78">
        <v>38000</v>
      </c>
      <c r="X1455" s="78">
        <v>35490</v>
      </c>
      <c r="Y1455" s="78">
        <v>38253</v>
      </c>
      <c r="Z1455" s="78">
        <v>2763</v>
      </c>
      <c r="AA1455" s="78">
        <v>0</v>
      </c>
      <c r="AB1455" s="187">
        <v>1393</v>
      </c>
      <c r="AC1455" s="187">
        <v>1393</v>
      </c>
      <c r="AD1455" s="187">
        <v>0</v>
      </c>
      <c r="AE1455" s="78">
        <v>691560</v>
      </c>
      <c r="AF1455" s="78">
        <v>6229</v>
      </c>
      <c r="AG1455" s="104">
        <v>0</v>
      </c>
      <c r="AH1455" s="104">
        <v>0</v>
      </c>
      <c r="AI1455" s="104">
        <v>0</v>
      </c>
      <c r="AJ1455" s="104">
        <v>6229</v>
      </c>
      <c r="AK1455" s="104">
        <v>0</v>
      </c>
      <c r="AL1455" s="104">
        <v>0</v>
      </c>
      <c r="AM1455" s="104">
        <f t="shared" si="22"/>
        <v>6229</v>
      </c>
      <c r="AN1455" s="104">
        <v>0</v>
      </c>
      <c r="AO1455" s="104">
        <v>0</v>
      </c>
      <c r="AP1455" s="104">
        <v>72514</v>
      </c>
      <c r="AQ1455" s="104">
        <v>72514</v>
      </c>
      <c r="AR1455" s="104">
        <v>0</v>
      </c>
      <c r="AS1455" s="189">
        <v>1654097</v>
      </c>
      <c r="AT1455" s="189">
        <v>543219</v>
      </c>
      <c r="AU1455" s="189">
        <v>543219</v>
      </c>
    </row>
    <row r="1456" spans="1:47" x14ac:dyDescent="0.2">
      <c r="A1456" s="96" t="s">
        <v>3398</v>
      </c>
      <c r="B1456" t="s">
        <v>3393</v>
      </c>
      <c r="C1456" t="s">
        <v>3399</v>
      </c>
      <c r="D1456" s="77">
        <v>38203</v>
      </c>
      <c r="E1456" s="77">
        <v>0</v>
      </c>
      <c r="F1456" s="77">
        <v>0</v>
      </c>
      <c r="G1456" s="77">
        <v>267151</v>
      </c>
      <c r="H1456" s="77">
        <v>267151</v>
      </c>
      <c r="I1456" s="77">
        <v>0</v>
      </c>
      <c r="J1456" s="77">
        <v>0</v>
      </c>
      <c r="K1456" s="77">
        <v>0</v>
      </c>
      <c r="L1456" s="77">
        <v>388615</v>
      </c>
      <c r="M1456" s="77">
        <v>302330</v>
      </c>
      <c r="N1456" s="77">
        <v>333000</v>
      </c>
      <c r="O1456" s="77">
        <v>55615</v>
      </c>
      <c r="P1456" s="77">
        <v>107815</v>
      </c>
      <c r="Q1456" s="77">
        <v>52200</v>
      </c>
      <c r="R1456" s="77">
        <v>0</v>
      </c>
      <c r="S1456" s="188">
        <v>94685</v>
      </c>
      <c r="T1456" s="188">
        <v>94685</v>
      </c>
      <c r="U1456" s="77">
        <v>36392</v>
      </c>
      <c r="V1456" s="77">
        <v>24983</v>
      </c>
      <c r="W1456" s="77">
        <v>13000</v>
      </c>
      <c r="X1456" s="77">
        <v>23392</v>
      </c>
      <c r="Y1456" s="77">
        <v>15500</v>
      </c>
      <c r="Z1456" s="77">
        <v>4395</v>
      </c>
      <c r="AA1456" s="77">
        <v>0</v>
      </c>
      <c r="AB1456" s="77">
        <v>0</v>
      </c>
      <c r="AC1456" s="188">
        <v>6133</v>
      </c>
      <c r="AD1456" s="188">
        <v>0</v>
      </c>
      <c r="AE1456" s="77">
        <v>356450</v>
      </c>
      <c r="AF1456" s="77">
        <v>3429</v>
      </c>
      <c r="AG1456" s="27">
        <v>0</v>
      </c>
      <c r="AH1456" s="27">
        <v>0</v>
      </c>
      <c r="AI1456" s="27">
        <v>0</v>
      </c>
      <c r="AJ1456" s="27">
        <v>3429</v>
      </c>
      <c r="AK1456" s="27">
        <v>0</v>
      </c>
      <c r="AL1456" s="27">
        <v>0</v>
      </c>
      <c r="AM1456" s="27">
        <f t="shared" si="22"/>
        <v>3429</v>
      </c>
      <c r="AN1456" s="27">
        <v>0</v>
      </c>
      <c r="AO1456" s="27">
        <v>0</v>
      </c>
      <c r="AP1456" s="27">
        <v>44188</v>
      </c>
      <c r="AQ1456" s="27">
        <v>44188</v>
      </c>
      <c r="AR1456" s="27">
        <v>0</v>
      </c>
      <c r="AS1456" s="190">
        <v>1030838</v>
      </c>
      <c r="AT1456" s="190">
        <v>280609</v>
      </c>
      <c r="AU1456" s="190">
        <v>280609</v>
      </c>
    </row>
    <row r="1457" spans="1:47" x14ac:dyDescent="0.2">
      <c r="A1457" s="96" t="s">
        <v>3400</v>
      </c>
      <c r="B1457" t="s">
        <v>3393</v>
      </c>
      <c r="C1457" t="s">
        <v>3401</v>
      </c>
      <c r="D1457" s="78">
        <v>38204</v>
      </c>
      <c r="E1457" s="78">
        <v>0</v>
      </c>
      <c r="F1457" s="82">
        <v>0</v>
      </c>
      <c r="G1457" s="78">
        <v>126834</v>
      </c>
      <c r="H1457" s="78">
        <v>126834</v>
      </c>
      <c r="I1457" s="78">
        <v>0</v>
      </c>
      <c r="J1457" s="78">
        <v>0</v>
      </c>
      <c r="K1457" s="78">
        <v>0</v>
      </c>
      <c r="L1457" s="78">
        <v>161980</v>
      </c>
      <c r="M1457" s="78">
        <v>122610</v>
      </c>
      <c r="N1457" s="78">
        <v>161980</v>
      </c>
      <c r="O1457" s="78">
        <v>0</v>
      </c>
      <c r="P1457" s="78">
        <v>23070</v>
      </c>
      <c r="Q1457" s="78">
        <v>23070</v>
      </c>
      <c r="R1457" s="78">
        <v>0</v>
      </c>
      <c r="S1457" s="187">
        <v>52030</v>
      </c>
      <c r="T1457" s="187">
        <v>52030</v>
      </c>
      <c r="U1457" s="78">
        <v>15352</v>
      </c>
      <c r="V1457" s="78">
        <v>10138</v>
      </c>
      <c r="W1457" s="78">
        <v>3633</v>
      </c>
      <c r="X1457" s="78">
        <v>11719</v>
      </c>
      <c r="Y1457" s="78">
        <v>7230</v>
      </c>
      <c r="Z1457" s="78">
        <v>1947</v>
      </c>
      <c r="AA1457" s="78">
        <v>0</v>
      </c>
      <c r="AB1457" s="78">
        <v>0</v>
      </c>
      <c r="AC1457" s="187">
        <v>3498</v>
      </c>
      <c r="AD1457" s="187">
        <v>0</v>
      </c>
      <c r="AE1457" s="78">
        <v>146400</v>
      </c>
      <c r="AF1457" s="78">
        <v>2229</v>
      </c>
      <c r="AG1457" s="104">
        <v>0</v>
      </c>
      <c r="AH1457" s="104">
        <v>0</v>
      </c>
      <c r="AI1457" s="104">
        <v>0</v>
      </c>
      <c r="AJ1457" s="104">
        <v>2229</v>
      </c>
      <c r="AK1457" s="104">
        <v>0</v>
      </c>
      <c r="AL1457" s="104">
        <v>0</v>
      </c>
      <c r="AM1457" s="104">
        <f t="shared" si="22"/>
        <v>2229</v>
      </c>
      <c r="AN1457" s="104">
        <v>0</v>
      </c>
      <c r="AO1457" s="104">
        <v>0</v>
      </c>
      <c r="AP1457" s="104">
        <v>21009</v>
      </c>
      <c r="AQ1457" s="104">
        <v>0</v>
      </c>
      <c r="AR1457" s="189">
        <v>21009</v>
      </c>
      <c r="AS1457" s="189">
        <v>489424</v>
      </c>
      <c r="AT1457" s="189">
        <v>125800</v>
      </c>
      <c r="AU1457" s="189">
        <v>125800</v>
      </c>
    </row>
    <row r="1458" spans="1:47" x14ac:dyDescent="0.2">
      <c r="A1458" s="96" t="s">
        <v>3402</v>
      </c>
      <c r="B1458" t="s">
        <v>3393</v>
      </c>
      <c r="C1458" t="s">
        <v>3403</v>
      </c>
      <c r="D1458" s="77">
        <v>38205</v>
      </c>
      <c r="E1458" s="77">
        <v>0</v>
      </c>
      <c r="F1458" s="77">
        <v>0</v>
      </c>
      <c r="G1458" s="77">
        <v>261144</v>
      </c>
      <c r="H1458" s="77">
        <v>35000</v>
      </c>
      <c r="I1458" s="77">
        <v>226144</v>
      </c>
      <c r="J1458" s="77">
        <v>226144</v>
      </c>
      <c r="K1458" s="77">
        <v>0</v>
      </c>
      <c r="L1458" s="77">
        <v>552230</v>
      </c>
      <c r="M1458" s="77">
        <v>397820</v>
      </c>
      <c r="N1458" s="77">
        <v>552230</v>
      </c>
      <c r="O1458" s="77">
        <v>0</v>
      </c>
      <c r="P1458" s="77">
        <v>58340</v>
      </c>
      <c r="Q1458" s="77">
        <v>58340</v>
      </c>
      <c r="R1458" s="77">
        <v>0</v>
      </c>
      <c r="S1458" s="188">
        <v>159750</v>
      </c>
      <c r="T1458" s="188">
        <v>159750</v>
      </c>
      <c r="U1458" s="77">
        <v>53501</v>
      </c>
      <c r="V1458" s="77">
        <v>32828</v>
      </c>
      <c r="W1458" s="77">
        <v>16299</v>
      </c>
      <c r="X1458" s="77">
        <v>37202</v>
      </c>
      <c r="Y1458" s="77">
        <v>19252</v>
      </c>
      <c r="Z1458" s="77">
        <v>4940</v>
      </c>
      <c r="AA1458" s="77">
        <v>0</v>
      </c>
      <c r="AB1458" s="77">
        <v>0</v>
      </c>
      <c r="AC1458" s="188">
        <v>10767</v>
      </c>
      <c r="AD1458" s="188">
        <v>0</v>
      </c>
      <c r="AE1458" s="77">
        <v>475500</v>
      </c>
      <c r="AF1458" s="77">
        <v>4650</v>
      </c>
      <c r="AG1458" s="27">
        <v>0</v>
      </c>
      <c r="AH1458" s="27">
        <v>0</v>
      </c>
      <c r="AI1458" s="27">
        <v>0</v>
      </c>
      <c r="AJ1458" s="27">
        <v>4650</v>
      </c>
      <c r="AK1458" s="27">
        <v>0</v>
      </c>
      <c r="AL1458" s="27">
        <v>0</v>
      </c>
      <c r="AM1458" s="27">
        <f t="shared" si="22"/>
        <v>4650</v>
      </c>
      <c r="AN1458" s="27">
        <v>0</v>
      </c>
      <c r="AO1458" s="27">
        <v>0</v>
      </c>
      <c r="AP1458" s="27">
        <v>42938</v>
      </c>
      <c r="AQ1458" s="27">
        <v>42938</v>
      </c>
      <c r="AR1458" s="27">
        <v>0</v>
      </c>
      <c r="AS1458" s="190">
        <v>1025159</v>
      </c>
      <c r="AT1458" s="190">
        <v>391419</v>
      </c>
      <c r="AU1458" s="190">
        <v>391419</v>
      </c>
    </row>
    <row r="1459" spans="1:47" x14ac:dyDescent="0.2">
      <c r="A1459" s="96" t="s">
        <v>3404</v>
      </c>
      <c r="B1459" t="s">
        <v>3393</v>
      </c>
      <c r="C1459" t="s">
        <v>3405</v>
      </c>
      <c r="D1459" s="78">
        <v>38206</v>
      </c>
      <c r="E1459" s="78">
        <v>0</v>
      </c>
      <c r="F1459" s="82">
        <v>0</v>
      </c>
      <c r="G1459" s="78">
        <v>281955</v>
      </c>
      <c r="H1459" s="78">
        <v>60000</v>
      </c>
      <c r="I1459" s="78">
        <v>221955</v>
      </c>
      <c r="J1459" s="78">
        <v>221955</v>
      </c>
      <c r="K1459" s="78">
        <v>0</v>
      </c>
      <c r="L1459" s="78">
        <v>502545</v>
      </c>
      <c r="M1459" s="78">
        <v>365600</v>
      </c>
      <c r="N1459" s="78">
        <v>502545</v>
      </c>
      <c r="O1459" s="78">
        <v>0</v>
      </c>
      <c r="P1459" s="78">
        <v>75070</v>
      </c>
      <c r="Q1459" s="78">
        <v>75070</v>
      </c>
      <c r="R1459" s="78">
        <v>30</v>
      </c>
      <c r="S1459" s="187">
        <v>197485</v>
      </c>
      <c r="T1459" s="187">
        <v>197455</v>
      </c>
      <c r="U1459" s="78">
        <v>48408</v>
      </c>
      <c r="V1459" s="78">
        <v>30123</v>
      </c>
      <c r="W1459" s="78">
        <v>36664</v>
      </c>
      <c r="X1459" s="78">
        <v>11744</v>
      </c>
      <c r="Y1459" s="78">
        <v>18082</v>
      </c>
      <c r="Z1459" s="78">
        <v>6338</v>
      </c>
      <c r="AA1459" s="78">
        <v>0</v>
      </c>
      <c r="AB1459" s="187">
        <v>7502</v>
      </c>
      <c r="AC1459" s="187">
        <v>15452</v>
      </c>
      <c r="AD1459" s="187">
        <v>0</v>
      </c>
      <c r="AE1459" s="78">
        <v>443910</v>
      </c>
      <c r="AF1459" s="78">
        <v>4629</v>
      </c>
      <c r="AG1459" s="104">
        <v>0</v>
      </c>
      <c r="AH1459" s="104">
        <v>0</v>
      </c>
      <c r="AI1459" s="104">
        <v>0</v>
      </c>
      <c r="AJ1459" s="104">
        <v>4629</v>
      </c>
      <c r="AK1459" s="104">
        <v>0</v>
      </c>
      <c r="AL1459" s="104">
        <v>0</v>
      </c>
      <c r="AM1459" s="104">
        <f t="shared" si="22"/>
        <v>4629</v>
      </c>
      <c r="AN1459" s="104">
        <v>0</v>
      </c>
      <c r="AO1459" s="104">
        <v>0</v>
      </c>
      <c r="AP1459" s="104">
        <v>46520</v>
      </c>
      <c r="AQ1459" s="104">
        <v>46520</v>
      </c>
      <c r="AR1459" s="104">
        <v>0</v>
      </c>
      <c r="AS1459" s="189">
        <v>1074655</v>
      </c>
      <c r="AT1459" s="189">
        <v>370899</v>
      </c>
      <c r="AU1459" s="189">
        <v>370899</v>
      </c>
    </row>
    <row r="1460" spans="1:47" x14ac:dyDescent="0.2">
      <c r="A1460" s="96" t="s">
        <v>3406</v>
      </c>
      <c r="B1460" t="s">
        <v>3393</v>
      </c>
      <c r="C1460" t="s">
        <v>3407</v>
      </c>
      <c r="D1460" s="77">
        <v>38207</v>
      </c>
      <c r="E1460" s="77">
        <v>0</v>
      </c>
      <c r="F1460" s="77">
        <v>0</v>
      </c>
      <c r="G1460" s="77">
        <v>153064</v>
      </c>
      <c r="H1460" s="77">
        <v>153064</v>
      </c>
      <c r="I1460" s="77">
        <v>0</v>
      </c>
      <c r="J1460" s="77">
        <v>0</v>
      </c>
      <c r="K1460" s="77">
        <v>0</v>
      </c>
      <c r="L1460" s="77">
        <v>209620</v>
      </c>
      <c r="M1460" s="77">
        <v>158690</v>
      </c>
      <c r="N1460" s="77">
        <v>209620</v>
      </c>
      <c r="O1460" s="77">
        <v>0</v>
      </c>
      <c r="P1460" s="77">
        <v>29050</v>
      </c>
      <c r="Q1460" s="77">
        <v>29050</v>
      </c>
      <c r="R1460" s="77">
        <v>0</v>
      </c>
      <c r="S1460" s="188">
        <v>73960</v>
      </c>
      <c r="T1460" s="188">
        <v>73960</v>
      </c>
      <c r="U1460" s="77">
        <v>19820</v>
      </c>
      <c r="V1460" s="77">
        <v>13058</v>
      </c>
      <c r="W1460" s="77">
        <v>5166</v>
      </c>
      <c r="X1460" s="77">
        <v>14654</v>
      </c>
      <c r="Y1460" s="77">
        <v>12669</v>
      </c>
      <c r="Z1460" s="77">
        <v>2437</v>
      </c>
      <c r="AA1460" s="77">
        <v>0</v>
      </c>
      <c r="AB1460" s="77">
        <v>0</v>
      </c>
      <c r="AC1460" s="188">
        <v>5793</v>
      </c>
      <c r="AD1460" s="188">
        <v>0</v>
      </c>
      <c r="AE1460" s="77">
        <v>187740</v>
      </c>
      <c r="AF1460" s="77">
        <v>2469</v>
      </c>
      <c r="AG1460" s="27">
        <v>0</v>
      </c>
      <c r="AH1460" s="27">
        <v>0</v>
      </c>
      <c r="AI1460" s="27">
        <v>0</v>
      </c>
      <c r="AJ1460" s="27">
        <v>2469</v>
      </c>
      <c r="AK1460" s="27">
        <v>0</v>
      </c>
      <c r="AL1460" s="27">
        <v>0</v>
      </c>
      <c r="AM1460" s="27">
        <f t="shared" si="22"/>
        <v>2469</v>
      </c>
      <c r="AN1460" s="27">
        <v>0</v>
      </c>
      <c r="AO1460" s="27">
        <v>0</v>
      </c>
      <c r="AP1460" s="27">
        <v>25322</v>
      </c>
      <c r="AQ1460" s="27">
        <v>25322</v>
      </c>
      <c r="AR1460" s="27">
        <v>0</v>
      </c>
      <c r="AS1460" s="190">
        <v>585289</v>
      </c>
      <c r="AT1460" s="190">
        <v>162239</v>
      </c>
      <c r="AU1460" s="190">
        <v>162239</v>
      </c>
    </row>
    <row r="1461" spans="1:47" x14ac:dyDescent="0.2">
      <c r="A1461" s="96" t="s">
        <v>3408</v>
      </c>
      <c r="B1461" t="s">
        <v>3393</v>
      </c>
      <c r="C1461" t="s">
        <v>3409</v>
      </c>
      <c r="D1461" s="78">
        <v>38210</v>
      </c>
      <c r="E1461" s="78">
        <v>0</v>
      </c>
      <c r="F1461" s="82">
        <v>0</v>
      </c>
      <c r="G1461" s="78">
        <v>120978</v>
      </c>
      <c r="H1461" s="78">
        <v>0</v>
      </c>
      <c r="I1461" s="78">
        <v>120978</v>
      </c>
      <c r="J1461" s="78">
        <v>120978</v>
      </c>
      <c r="K1461" s="78">
        <v>0</v>
      </c>
      <c r="L1461" s="78">
        <v>156940</v>
      </c>
      <c r="M1461" s="78">
        <v>111920</v>
      </c>
      <c r="N1461" s="78">
        <v>144900</v>
      </c>
      <c r="O1461" s="78">
        <v>12040</v>
      </c>
      <c r="P1461" s="78">
        <v>31560</v>
      </c>
      <c r="Q1461" s="78">
        <v>19520</v>
      </c>
      <c r="R1461" s="78">
        <v>0</v>
      </c>
      <c r="S1461" s="187">
        <v>43340</v>
      </c>
      <c r="T1461" s="187">
        <v>43340</v>
      </c>
      <c r="U1461" s="78">
        <v>15202</v>
      </c>
      <c r="V1461" s="78">
        <v>9205</v>
      </c>
      <c r="W1461" s="78">
        <v>8672</v>
      </c>
      <c r="X1461" s="78">
        <v>6530</v>
      </c>
      <c r="Y1461" s="78">
        <v>8178</v>
      </c>
      <c r="Z1461" s="78">
        <v>1648</v>
      </c>
      <c r="AA1461" s="78">
        <v>0</v>
      </c>
      <c r="AB1461" s="187">
        <v>1105</v>
      </c>
      <c r="AC1461" s="187">
        <v>2577</v>
      </c>
      <c r="AD1461" s="187">
        <v>0</v>
      </c>
      <c r="AE1461" s="78">
        <v>133040</v>
      </c>
      <c r="AF1461" s="78">
        <v>2229</v>
      </c>
      <c r="AG1461" s="104">
        <v>0</v>
      </c>
      <c r="AH1461" s="104">
        <v>0</v>
      </c>
      <c r="AI1461" s="104">
        <v>0</v>
      </c>
      <c r="AJ1461" s="104">
        <v>2229</v>
      </c>
      <c r="AK1461" s="104">
        <v>0</v>
      </c>
      <c r="AL1461" s="104">
        <v>0</v>
      </c>
      <c r="AM1461" s="104">
        <f t="shared" si="22"/>
        <v>2229</v>
      </c>
      <c r="AN1461" s="104">
        <v>0</v>
      </c>
      <c r="AO1461" s="104">
        <v>0</v>
      </c>
      <c r="AP1461" s="104">
        <v>20006</v>
      </c>
      <c r="AQ1461" s="104">
        <v>0</v>
      </c>
      <c r="AR1461" s="189">
        <v>20006</v>
      </c>
      <c r="AS1461" s="189">
        <v>470150</v>
      </c>
      <c r="AT1461" s="189">
        <v>140479</v>
      </c>
      <c r="AU1461" s="189">
        <v>140479</v>
      </c>
    </row>
    <row r="1462" spans="1:47" x14ac:dyDescent="0.2">
      <c r="A1462" s="96" t="s">
        <v>3410</v>
      </c>
      <c r="B1462" t="s">
        <v>3393</v>
      </c>
      <c r="C1462" t="s">
        <v>3411</v>
      </c>
      <c r="D1462" s="77">
        <v>38213</v>
      </c>
      <c r="E1462" s="77">
        <v>0</v>
      </c>
      <c r="F1462" s="77">
        <v>0</v>
      </c>
      <c r="G1462" s="77">
        <v>193663</v>
      </c>
      <c r="H1462" s="77">
        <v>193663</v>
      </c>
      <c r="I1462" s="77">
        <v>0</v>
      </c>
      <c r="J1462" s="77">
        <v>0</v>
      </c>
      <c r="K1462" s="77">
        <v>0</v>
      </c>
      <c r="L1462" s="77">
        <v>353880</v>
      </c>
      <c r="M1462" s="77">
        <v>238940</v>
      </c>
      <c r="N1462" s="77">
        <v>270000</v>
      </c>
      <c r="O1462" s="77">
        <v>83880</v>
      </c>
      <c r="P1462" s="77">
        <v>122530</v>
      </c>
      <c r="Q1462" s="77">
        <v>38650</v>
      </c>
      <c r="R1462" s="77">
        <v>0</v>
      </c>
      <c r="S1462" s="188">
        <v>19040</v>
      </c>
      <c r="T1462" s="188">
        <v>19040</v>
      </c>
      <c r="U1462" s="77">
        <v>35157</v>
      </c>
      <c r="V1462" s="77">
        <v>19683</v>
      </c>
      <c r="W1462" s="77">
        <v>14429</v>
      </c>
      <c r="X1462" s="77">
        <v>20728</v>
      </c>
      <c r="Y1462" s="77">
        <v>1882</v>
      </c>
      <c r="Z1462" s="77">
        <v>3203</v>
      </c>
      <c r="AA1462" s="77">
        <v>0</v>
      </c>
      <c r="AB1462" s="188">
        <v>6735</v>
      </c>
      <c r="AC1462" s="77">
        <v>850</v>
      </c>
      <c r="AD1462" s="77">
        <v>0</v>
      </c>
      <c r="AE1462" s="77">
        <v>280280</v>
      </c>
      <c r="AF1462" s="77">
        <v>3669</v>
      </c>
      <c r="AG1462" s="27">
        <v>0</v>
      </c>
      <c r="AH1462" s="27">
        <v>0</v>
      </c>
      <c r="AI1462" s="27">
        <v>0</v>
      </c>
      <c r="AJ1462" s="27">
        <v>3669</v>
      </c>
      <c r="AK1462" s="27">
        <v>0</v>
      </c>
      <c r="AL1462" s="27">
        <v>0</v>
      </c>
      <c r="AM1462" s="27">
        <f t="shared" si="22"/>
        <v>3669</v>
      </c>
      <c r="AN1462" s="27">
        <v>0</v>
      </c>
      <c r="AO1462" s="27">
        <v>0</v>
      </c>
      <c r="AP1462" s="27">
        <v>31891</v>
      </c>
      <c r="AQ1462" s="27">
        <v>0</v>
      </c>
      <c r="AR1462" s="190">
        <v>31891</v>
      </c>
      <c r="AS1462" s="190">
        <v>750414</v>
      </c>
      <c r="AT1462" s="190">
        <v>263362</v>
      </c>
      <c r="AU1462" s="190">
        <v>263362</v>
      </c>
    </row>
    <row r="1463" spans="1:47" x14ac:dyDescent="0.2">
      <c r="A1463" s="96" t="s">
        <v>3412</v>
      </c>
      <c r="B1463" t="s">
        <v>3393</v>
      </c>
      <c r="C1463" t="s">
        <v>3413</v>
      </c>
      <c r="D1463" s="78">
        <v>38214</v>
      </c>
      <c r="E1463" s="78">
        <v>0</v>
      </c>
      <c r="F1463" s="82">
        <v>0</v>
      </c>
      <c r="G1463" s="78">
        <v>146386</v>
      </c>
      <c r="H1463" s="78">
        <v>146386</v>
      </c>
      <c r="I1463" s="78">
        <v>0</v>
      </c>
      <c r="J1463" s="78">
        <v>0</v>
      </c>
      <c r="K1463" s="78">
        <v>0</v>
      </c>
      <c r="L1463" s="78">
        <v>198610</v>
      </c>
      <c r="M1463" s="78">
        <v>157650</v>
      </c>
      <c r="N1463" s="78">
        <v>198610</v>
      </c>
      <c r="O1463" s="78">
        <v>0</v>
      </c>
      <c r="P1463" s="78">
        <v>28070</v>
      </c>
      <c r="Q1463" s="78">
        <v>28070</v>
      </c>
      <c r="R1463" s="78">
        <v>0</v>
      </c>
      <c r="S1463" s="187">
        <v>71950</v>
      </c>
      <c r="T1463" s="187">
        <v>71950</v>
      </c>
      <c r="U1463" s="78">
        <v>18376</v>
      </c>
      <c r="V1463" s="78">
        <v>13003</v>
      </c>
      <c r="W1463" s="78">
        <v>3283</v>
      </c>
      <c r="X1463" s="78">
        <v>15093</v>
      </c>
      <c r="Y1463" s="78">
        <v>0</v>
      </c>
      <c r="Z1463" s="78">
        <v>2370</v>
      </c>
      <c r="AA1463" s="78">
        <v>0</v>
      </c>
      <c r="AB1463" s="187">
        <v>4062</v>
      </c>
      <c r="AC1463" s="187">
        <v>5543</v>
      </c>
      <c r="AD1463" s="187">
        <v>0</v>
      </c>
      <c r="AE1463" s="78">
        <v>186860</v>
      </c>
      <c r="AF1463" s="78">
        <v>2229</v>
      </c>
      <c r="AG1463" s="104">
        <v>0</v>
      </c>
      <c r="AH1463" s="104">
        <v>0</v>
      </c>
      <c r="AI1463" s="104">
        <v>0</v>
      </c>
      <c r="AJ1463" s="104">
        <v>2229</v>
      </c>
      <c r="AK1463" s="104">
        <v>0</v>
      </c>
      <c r="AL1463" s="104">
        <v>0</v>
      </c>
      <c r="AM1463" s="104">
        <f t="shared" si="22"/>
        <v>2229</v>
      </c>
      <c r="AN1463" s="104">
        <v>0</v>
      </c>
      <c r="AO1463" s="104">
        <v>0</v>
      </c>
      <c r="AP1463" s="104">
        <v>24244</v>
      </c>
      <c r="AQ1463" s="104">
        <v>24244</v>
      </c>
      <c r="AR1463" s="104">
        <v>0</v>
      </c>
      <c r="AS1463" s="189">
        <v>558184</v>
      </c>
      <c r="AT1463" s="189">
        <v>148142</v>
      </c>
      <c r="AU1463" s="189">
        <v>148142</v>
      </c>
    </row>
    <row r="1464" spans="1:47" x14ac:dyDescent="0.2">
      <c r="A1464" s="96" t="s">
        <v>3414</v>
      </c>
      <c r="B1464" t="s">
        <v>3393</v>
      </c>
      <c r="C1464" t="s">
        <v>3415</v>
      </c>
      <c r="D1464" s="77">
        <v>38215</v>
      </c>
      <c r="E1464" s="77">
        <v>0</v>
      </c>
      <c r="F1464" s="77">
        <v>0</v>
      </c>
      <c r="G1464" s="77">
        <v>102627</v>
      </c>
      <c r="H1464" s="77">
        <v>40465</v>
      </c>
      <c r="I1464" s="77">
        <v>62162</v>
      </c>
      <c r="J1464" s="77">
        <v>62162</v>
      </c>
      <c r="K1464" s="77">
        <v>0</v>
      </c>
      <c r="L1464" s="77">
        <v>153445</v>
      </c>
      <c r="M1464" s="77">
        <v>110940</v>
      </c>
      <c r="N1464" s="77">
        <v>153445</v>
      </c>
      <c r="O1464" s="77">
        <v>0</v>
      </c>
      <c r="P1464" s="77">
        <v>21100</v>
      </c>
      <c r="Q1464" s="77">
        <v>21100</v>
      </c>
      <c r="R1464" s="77">
        <v>0</v>
      </c>
      <c r="S1464" s="188">
        <v>67875</v>
      </c>
      <c r="T1464" s="188">
        <v>67875</v>
      </c>
      <c r="U1464" s="77">
        <v>14803</v>
      </c>
      <c r="V1464" s="77">
        <v>9160</v>
      </c>
      <c r="W1464" s="77">
        <v>4846</v>
      </c>
      <c r="X1464" s="77">
        <v>9957</v>
      </c>
      <c r="Y1464" s="77">
        <v>5118</v>
      </c>
      <c r="Z1464" s="77">
        <v>1775</v>
      </c>
      <c r="AA1464" s="77">
        <v>0</v>
      </c>
      <c r="AB1464" s="77">
        <v>0</v>
      </c>
      <c r="AC1464" s="188">
        <v>5163</v>
      </c>
      <c r="AD1464" s="188">
        <v>0</v>
      </c>
      <c r="AE1464" s="77">
        <v>137840</v>
      </c>
      <c r="AF1464" s="77">
        <v>2229</v>
      </c>
      <c r="AG1464" s="27">
        <v>0</v>
      </c>
      <c r="AH1464" s="27">
        <v>0</v>
      </c>
      <c r="AI1464" s="27">
        <v>0</v>
      </c>
      <c r="AJ1464" s="27">
        <v>2229</v>
      </c>
      <c r="AK1464" s="27">
        <v>0</v>
      </c>
      <c r="AL1464" s="27">
        <v>0</v>
      </c>
      <c r="AM1464" s="27">
        <f t="shared" si="22"/>
        <v>2229</v>
      </c>
      <c r="AN1464" s="27">
        <v>0</v>
      </c>
      <c r="AO1464" s="27">
        <v>0</v>
      </c>
      <c r="AP1464" s="27">
        <v>16951</v>
      </c>
      <c r="AQ1464" s="27">
        <v>0</v>
      </c>
      <c r="AR1464" s="190">
        <v>16951</v>
      </c>
      <c r="AS1464" s="190">
        <v>395038</v>
      </c>
      <c r="AT1464" s="190">
        <v>126030</v>
      </c>
      <c r="AU1464" s="190">
        <v>126030</v>
      </c>
    </row>
    <row r="1465" spans="1:47" x14ac:dyDescent="0.2">
      <c r="A1465" s="96" t="s">
        <v>3416</v>
      </c>
      <c r="B1465" t="s">
        <v>3393</v>
      </c>
      <c r="C1465" t="s">
        <v>3417</v>
      </c>
      <c r="D1465" s="78">
        <v>38356</v>
      </c>
      <c r="E1465" s="78">
        <v>0</v>
      </c>
      <c r="F1465" s="82">
        <v>0</v>
      </c>
      <c r="G1465" s="78">
        <v>38176</v>
      </c>
      <c r="H1465" s="78">
        <v>38176</v>
      </c>
      <c r="I1465" s="78">
        <v>0</v>
      </c>
      <c r="J1465" s="78">
        <v>0</v>
      </c>
      <c r="K1465" s="78">
        <v>0</v>
      </c>
      <c r="L1465" s="78">
        <v>33035</v>
      </c>
      <c r="M1465" s="78">
        <v>25770</v>
      </c>
      <c r="N1465" s="78">
        <v>33035</v>
      </c>
      <c r="O1465" s="78">
        <v>0</v>
      </c>
      <c r="P1465" s="78">
        <v>4280</v>
      </c>
      <c r="Q1465" s="78">
        <v>4280</v>
      </c>
      <c r="R1465" s="78">
        <v>0</v>
      </c>
      <c r="S1465" s="187">
        <v>2645</v>
      </c>
      <c r="T1465" s="187">
        <v>2645</v>
      </c>
      <c r="U1465" s="78">
        <v>3089</v>
      </c>
      <c r="V1465" s="78">
        <v>2138</v>
      </c>
      <c r="W1465" s="78">
        <v>2512</v>
      </c>
      <c r="X1465" s="78">
        <v>577</v>
      </c>
      <c r="Y1465" s="78">
        <v>930</v>
      </c>
      <c r="Z1465" s="78">
        <v>353</v>
      </c>
      <c r="AA1465" s="78">
        <v>0</v>
      </c>
      <c r="AB1465" s="78">
        <v>0</v>
      </c>
      <c r="AC1465" s="78">
        <v>0</v>
      </c>
      <c r="AD1465" s="78">
        <v>0</v>
      </c>
      <c r="AE1465" s="78">
        <v>30510</v>
      </c>
      <c r="AF1465" s="78">
        <v>1029</v>
      </c>
      <c r="AG1465" s="104">
        <v>0</v>
      </c>
      <c r="AH1465" s="104">
        <v>0</v>
      </c>
      <c r="AI1465" s="104">
        <v>0</v>
      </c>
      <c r="AJ1465" s="104">
        <v>1029</v>
      </c>
      <c r="AK1465" s="104">
        <v>0</v>
      </c>
      <c r="AL1465" s="104">
        <v>0</v>
      </c>
      <c r="AM1465" s="104">
        <f t="shared" si="22"/>
        <v>1029</v>
      </c>
      <c r="AN1465" s="104">
        <v>0</v>
      </c>
      <c r="AO1465" s="104">
        <v>0</v>
      </c>
      <c r="AP1465" s="104">
        <v>6347</v>
      </c>
      <c r="AQ1465" s="104">
        <v>6347</v>
      </c>
      <c r="AR1465" s="104">
        <v>0</v>
      </c>
      <c r="AS1465" s="189">
        <v>138066</v>
      </c>
      <c r="AT1465" s="189">
        <v>25413</v>
      </c>
      <c r="AU1465" s="189">
        <v>25413</v>
      </c>
    </row>
    <row r="1466" spans="1:47" x14ac:dyDescent="0.2">
      <c r="A1466" s="96" t="s">
        <v>3418</v>
      </c>
      <c r="B1466" t="s">
        <v>3393</v>
      </c>
      <c r="C1466" t="s">
        <v>3419</v>
      </c>
      <c r="D1466" s="77">
        <v>38386</v>
      </c>
      <c r="E1466" s="77">
        <v>0</v>
      </c>
      <c r="F1466" s="77">
        <v>0</v>
      </c>
      <c r="G1466" s="77">
        <v>43017</v>
      </c>
      <c r="H1466" s="77">
        <v>43017</v>
      </c>
      <c r="I1466" s="77">
        <v>0</v>
      </c>
      <c r="J1466" s="77">
        <v>0</v>
      </c>
      <c r="K1466" s="77">
        <v>0</v>
      </c>
      <c r="L1466" s="77">
        <v>49780</v>
      </c>
      <c r="M1466" s="77">
        <v>41740</v>
      </c>
      <c r="N1466" s="77">
        <v>49780</v>
      </c>
      <c r="O1466" s="77">
        <v>0</v>
      </c>
      <c r="P1466" s="77">
        <v>8500</v>
      </c>
      <c r="Q1466" s="77">
        <v>8500</v>
      </c>
      <c r="R1466" s="77">
        <v>0</v>
      </c>
      <c r="S1466" s="77">
        <v>0</v>
      </c>
      <c r="T1466" s="77">
        <v>0</v>
      </c>
      <c r="U1466" s="77">
        <v>4474</v>
      </c>
      <c r="V1466" s="77">
        <v>3430</v>
      </c>
      <c r="W1466" s="77">
        <v>2262</v>
      </c>
      <c r="X1466" s="77">
        <v>2212</v>
      </c>
      <c r="Y1466" s="77">
        <v>517</v>
      </c>
      <c r="Z1466" s="77">
        <v>715</v>
      </c>
      <c r="AA1466" s="77">
        <v>0</v>
      </c>
      <c r="AB1466" s="77">
        <v>140</v>
      </c>
      <c r="AC1466" s="77">
        <v>0</v>
      </c>
      <c r="AD1466" s="77">
        <v>0</v>
      </c>
      <c r="AE1466" s="77">
        <v>50240</v>
      </c>
      <c r="AF1466" s="77">
        <v>1029</v>
      </c>
      <c r="AG1466" s="27">
        <v>0</v>
      </c>
      <c r="AH1466" s="27">
        <v>0</v>
      </c>
      <c r="AI1466" s="27">
        <v>0</v>
      </c>
      <c r="AJ1466" s="27">
        <v>1029</v>
      </c>
      <c r="AK1466" s="27">
        <v>0</v>
      </c>
      <c r="AL1466" s="27">
        <v>0</v>
      </c>
      <c r="AM1466" s="27">
        <f t="shared" si="22"/>
        <v>1029</v>
      </c>
      <c r="AN1466" s="27">
        <v>0</v>
      </c>
      <c r="AO1466" s="27">
        <v>0</v>
      </c>
      <c r="AP1466" s="27">
        <v>7137</v>
      </c>
      <c r="AQ1466" s="27">
        <v>0</v>
      </c>
      <c r="AR1466" s="190">
        <v>7137</v>
      </c>
      <c r="AS1466" s="190">
        <v>160970</v>
      </c>
      <c r="AT1466" s="190">
        <v>30998</v>
      </c>
      <c r="AU1466" s="190">
        <v>30998</v>
      </c>
    </row>
    <row r="1467" spans="1:47" x14ac:dyDescent="0.2">
      <c r="A1467" s="96" t="s">
        <v>3420</v>
      </c>
      <c r="B1467" t="s">
        <v>3393</v>
      </c>
      <c r="C1467" t="s">
        <v>594</v>
      </c>
      <c r="D1467" s="78">
        <v>38401</v>
      </c>
      <c r="E1467" s="78">
        <v>0</v>
      </c>
      <c r="F1467" s="82">
        <v>0</v>
      </c>
      <c r="G1467" s="78">
        <v>75482</v>
      </c>
      <c r="H1467" s="78">
        <v>0</v>
      </c>
      <c r="I1467" s="78">
        <v>75482</v>
      </c>
      <c r="J1467" s="78">
        <v>75482</v>
      </c>
      <c r="K1467" s="78">
        <v>0</v>
      </c>
      <c r="L1467" s="78">
        <v>129235</v>
      </c>
      <c r="M1467" s="78">
        <v>90270</v>
      </c>
      <c r="N1467" s="78">
        <v>129235</v>
      </c>
      <c r="O1467" s="78">
        <v>0</v>
      </c>
      <c r="P1467" s="78">
        <v>15900</v>
      </c>
      <c r="Q1467" s="78">
        <v>15900</v>
      </c>
      <c r="R1467" s="78">
        <v>0</v>
      </c>
      <c r="S1467" s="187">
        <v>50175</v>
      </c>
      <c r="T1467" s="187">
        <v>50175</v>
      </c>
      <c r="U1467" s="78">
        <v>12622</v>
      </c>
      <c r="V1467" s="78">
        <v>7411</v>
      </c>
      <c r="W1467" s="78">
        <v>4019</v>
      </c>
      <c r="X1467" s="78">
        <v>8603</v>
      </c>
      <c r="Y1467" s="78">
        <v>3221</v>
      </c>
      <c r="Z1467" s="78">
        <v>1347</v>
      </c>
      <c r="AA1467" s="78">
        <v>0</v>
      </c>
      <c r="AB1467" s="78">
        <v>219</v>
      </c>
      <c r="AC1467" s="187">
        <v>3316</v>
      </c>
      <c r="AD1467" s="187">
        <v>0</v>
      </c>
      <c r="AE1467" s="78">
        <v>110180</v>
      </c>
      <c r="AF1467" s="78">
        <v>1749</v>
      </c>
      <c r="AG1467" s="104">
        <v>0</v>
      </c>
      <c r="AH1467" s="104">
        <v>0</v>
      </c>
      <c r="AI1467" s="104">
        <v>0</v>
      </c>
      <c r="AJ1467" s="104">
        <v>1749</v>
      </c>
      <c r="AK1467" s="104">
        <v>0</v>
      </c>
      <c r="AL1467" s="104">
        <v>0</v>
      </c>
      <c r="AM1467" s="104">
        <f t="shared" si="22"/>
        <v>1749</v>
      </c>
      <c r="AN1467" s="104">
        <v>0</v>
      </c>
      <c r="AO1467" s="104">
        <v>0</v>
      </c>
      <c r="AP1467" s="104">
        <v>12478</v>
      </c>
      <c r="AQ1467" s="104">
        <v>12478</v>
      </c>
      <c r="AR1467" s="104">
        <v>0</v>
      </c>
      <c r="AS1467" s="189">
        <v>302643</v>
      </c>
      <c r="AT1467" s="189">
        <v>109594</v>
      </c>
      <c r="AU1467" s="189">
        <v>109594</v>
      </c>
    </row>
    <row r="1468" spans="1:47" x14ac:dyDescent="0.2">
      <c r="A1468" s="96" t="s">
        <v>3421</v>
      </c>
      <c r="B1468" t="s">
        <v>3393</v>
      </c>
      <c r="C1468" t="s">
        <v>3422</v>
      </c>
      <c r="D1468" s="77">
        <v>38402</v>
      </c>
      <c r="E1468" s="77">
        <v>0</v>
      </c>
      <c r="F1468" s="77">
        <v>0</v>
      </c>
      <c r="G1468" s="77">
        <v>72580</v>
      </c>
      <c r="H1468" s="77">
        <v>0</v>
      </c>
      <c r="I1468" s="77">
        <v>72580</v>
      </c>
      <c r="J1468" s="77">
        <v>21741</v>
      </c>
      <c r="K1468" s="188">
        <v>50839</v>
      </c>
      <c r="L1468" s="77">
        <v>92980</v>
      </c>
      <c r="M1468" s="77">
        <v>67190</v>
      </c>
      <c r="N1468" s="77">
        <v>92980</v>
      </c>
      <c r="O1468" s="77">
        <v>0</v>
      </c>
      <c r="P1468" s="77">
        <v>8850</v>
      </c>
      <c r="Q1468" s="77">
        <v>8850</v>
      </c>
      <c r="R1468" s="77">
        <v>0</v>
      </c>
      <c r="S1468" s="188">
        <v>41300</v>
      </c>
      <c r="T1468" s="188">
        <v>41300</v>
      </c>
      <c r="U1468" s="77">
        <v>8949</v>
      </c>
      <c r="V1468" s="77">
        <v>5523</v>
      </c>
      <c r="W1468" s="77">
        <v>3691</v>
      </c>
      <c r="X1468" s="77">
        <v>5258</v>
      </c>
      <c r="Y1468" s="77">
        <v>4028</v>
      </c>
      <c r="Z1468" s="77">
        <v>772</v>
      </c>
      <c r="AA1468" s="77">
        <v>0</v>
      </c>
      <c r="AB1468" s="77">
        <v>0</v>
      </c>
      <c r="AC1468" s="188">
        <v>2821</v>
      </c>
      <c r="AD1468" s="188">
        <v>0</v>
      </c>
      <c r="AE1468" s="77">
        <v>79810</v>
      </c>
      <c r="AF1468" s="77">
        <v>1269</v>
      </c>
      <c r="AG1468" s="27">
        <v>0</v>
      </c>
      <c r="AH1468" s="27">
        <v>0</v>
      </c>
      <c r="AI1468" s="27">
        <v>0</v>
      </c>
      <c r="AJ1468" s="27">
        <v>1269</v>
      </c>
      <c r="AK1468" s="27">
        <v>0</v>
      </c>
      <c r="AL1468" s="27">
        <v>0</v>
      </c>
      <c r="AM1468" s="27">
        <f t="shared" si="22"/>
        <v>1269</v>
      </c>
      <c r="AN1468" s="27">
        <v>0</v>
      </c>
      <c r="AO1468" s="27">
        <v>0</v>
      </c>
      <c r="AP1468" s="27">
        <v>12007</v>
      </c>
      <c r="AQ1468" s="27">
        <v>0</v>
      </c>
      <c r="AR1468" s="190">
        <v>12007</v>
      </c>
      <c r="AS1468" s="190">
        <v>273127</v>
      </c>
      <c r="AT1468" s="190">
        <v>80545</v>
      </c>
      <c r="AU1468" s="190">
        <v>0</v>
      </c>
    </row>
    <row r="1469" spans="1:47" x14ac:dyDescent="0.2">
      <c r="A1469" s="96" t="s">
        <v>3423</v>
      </c>
      <c r="B1469" t="s">
        <v>3393</v>
      </c>
      <c r="C1469" t="s">
        <v>3424</v>
      </c>
      <c r="D1469" s="78">
        <v>38422</v>
      </c>
      <c r="E1469" s="78">
        <v>0</v>
      </c>
      <c r="F1469" s="82">
        <v>0</v>
      </c>
      <c r="G1469" s="78">
        <v>68245</v>
      </c>
      <c r="H1469" s="78">
        <v>0</v>
      </c>
      <c r="I1469" s="78">
        <v>68245</v>
      </c>
      <c r="J1469" s="78">
        <v>68245</v>
      </c>
      <c r="K1469" s="78">
        <v>0</v>
      </c>
      <c r="L1469" s="78">
        <v>76935</v>
      </c>
      <c r="M1469" s="78">
        <v>58960</v>
      </c>
      <c r="N1469" s="78">
        <v>76935</v>
      </c>
      <c r="O1469" s="78">
        <v>0</v>
      </c>
      <c r="P1469" s="78">
        <v>12050</v>
      </c>
      <c r="Q1469" s="78">
        <v>12050</v>
      </c>
      <c r="R1469" s="78">
        <v>0</v>
      </c>
      <c r="S1469" s="187">
        <v>29375</v>
      </c>
      <c r="T1469" s="187">
        <v>29375</v>
      </c>
      <c r="U1469" s="78">
        <v>7204</v>
      </c>
      <c r="V1469" s="78">
        <v>4843</v>
      </c>
      <c r="W1469" s="78">
        <v>1541</v>
      </c>
      <c r="X1469" s="78">
        <v>5663</v>
      </c>
      <c r="Y1469" s="78">
        <v>1341</v>
      </c>
      <c r="Z1469" s="78">
        <v>1003</v>
      </c>
      <c r="AA1469" s="78">
        <v>0</v>
      </c>
      <c r="AB1469" s="78">
        <v>0</v>
      </c>
      <c r="AC1469" s="187">
        <v>2049</v>
      </c>
      <c r="AD1469" s="187">
        <v>0</v>
      </c>
      <c r="AE1469" s="78">
        <v>71920</v>
      </c>
      <c r="AF1469" s="78">
        <v>1269</v>
      </c>
      <c r="AG1469" s="104">
        <v>0</v>
      </c>
      <c r="AH1469" s="104">
        <v>0</v>
      </c>
      <c r="AI1469" s="104">
        <v>0</v>
      </c>
      <c r="AJ1469" s="104">
        <v>1269</v>
      </c>
      <c r="AK1469" s="104">
        <v>0</v>
      </c>
      <c r="AL1469" s="104">
        <v>0</v>
      </c>
      <c r="AM1469" s="104">
        <f t="shared" si="22"/>
        <v>1269</v>
      </c>
      <c r="AN1469" s="104">
        <v>0</v>
      </c>
      <c r="AO1469" s="104">
        <v>0</v>
      </c>
      <c r="AP1469" s="104">
        <v>11314</v>
      </c>
      <c r="AQ1469" s="104">
        <v>11314</v>
      </c>
      <c r="AR1469" s="104">
        <v>0</v>
      </c>
      <c r="AS1469" s="189">
        <v>261556</v>
      </c>
      <c r="AT1469" s="189">
        <v>62665</v>
      </c>
      <c r="AU1469" s="189">
        <v>62665</v>
      </c>
    </row>
    <row r="1470" spans="1:47" x14ac:dyDescent="0.2">
      <c r="A1470" s="96" t="s">
        <v>3425</v>
      </c>
      <c r="B1470" t="s">
        <v>3393</v>
      </c>
      <c r="C1470" t="s">
        <v>3426</v>
      </c>
      <c r="D1470" s="77">
        <v>38442</v>
      </c>
      <c r="E1470" s="77">
        <v>0</v>
      </c>
      <c r="F1470" s="77">
        <v>0</v>
      </c>
      <c r="G1470" s="77">
        <v>31520</v>
      </c>
      <c r="H1470" s="77">
        <v>31520</v>
      </c>
      <c r="I1470" s="77">
        <v>0</v>
      </c>
      <c r="J1470" s="77">
        <v>0</v>
      </c>
      <c r="K1470" s="77">
        <v>0</v>
      </c>
      <c r="L1470" s="77">
        <v>50280</v>
      </c>
      <c r="M1470" s="77">
        <v>41050</v>
      </c>
      <c r="N1470" s="77">
        <v>50280</v>
      </c>
      <c r="O1470" s="77">
        <v>0</v>
      </c>
      <c r="P1470" s="77">
        <v>6910</v>
      </c>
      <c r="Q1470" s="77">
        <v>6910</v>
      </c>
      <c r="R1470" s="77">
        <v>0</v>
      </c>
      <c r="S1470" s="188">
        <v>14720</v>
      </c>
      <c r="T1470" s="188">
        <v>14720</v>
      </c>
      <c r="U1470" s="77">
        <v>4583</v>
      </c>
      <c r="V1470" s="77">
        <v>3383</v>
      </c>
      <c r="W1470" s="77">
        <v>1735</v>
      </c>
      <c r="X1470" s="77">
        <v>2848</v>
      </c>
      <c r="Y1470" s="77">
        <v>503</v>
      </c>
      <c r="Z1470" s="77">
        <v>582</v>
      </c>
      <c r="AA1470" s="77">
        <v>0</v>
      </c>
      <c r="AB1470" s="77">
        <v>468</v>
      </c>
      <c r="AC1470" s="188">
        <v>1155</v>
      </c>
      <c r="AD1470" s="188">
        <v>0</v>
      </c>
      <c r="AE1470" s="77">
        <v>47960</v>
      </c>
      <c r="AF1470" s="77">
        <v>1029</v>
      </c>
      <c r="AG1470" s="27">
        <v>0</v>
      </c>
      <c r="AH1470" s="27">
        <v>0</v>
      </c>
      <c r="AI1470" s="27">
        <v>0</v>
      </c>
      <c r="AJ1470" s="27">
        <v>1029</v>
      </c>
      <c r="AK1470" s="27">
        <v>0</v>
      </c>
      <c r="AL1470" s="27">
        <v>0</v>
      </c>
      <c r="AM1470" s="27">
        <f t="shared" si="22"/>
        <v>1029</v>
      </c>
      <c r="AN1470" s="27">
        <v>0</v>
      </c>
      <c r="AO1470" s="27">
        <v>0</v>
      </c>
      <c r="AP1470" s="27">
        <v>5234</v>
      </c>
      <c r="AQ1470" s="27">
        <v>5234</v>
      </c>
      <c r="AR1470" s="27">
        <v>0</v>
      </c>
      <c r="AS1470" s="190">
        <v>116112</v>
      </c>
      <c r="AT1470" s="190">
        <v>24188</v>
      </c>
      <c r="AU1470" s="190">
        <v>24188</v>
      </c>
    </row>
    <row r="1471" spans="1:47" x14ac:dyDescent="0.2">
      <c r="A1471" s="96" t="s">
        <v>3427</v>
      </c>
      <c r="B1471" t="s">
        <v>3393</v>
      </c>
      <c r="C1471" t="s">
        <v>3428</v>
      </c>
      <c r="D1471" s="78">
        <v>38484</v>
      </c>
      <c r="E1471" s="78">
        <v>0</v>
      </c>
      <c r="F1471" s="82">
        <v>0</v>
      </c>
      <c r="G1471" s="78">
        <v>24503</v>
      </c>
      <c r="H1471" s="78">
        <v>24503</v>
      </c>
      <c r="I1471" s="78">
        <v>0</v>
      </c>
      <c r="J1471" s="78">
        <v>0</v>
      </c>
      <c r="K1471" s="78">
        <v>0</v>
      </c>
      <c r="L1471" s="78">
        <v>25040</v>
      </c>
      <c r="M1471" s="78">
        <v>21070</v>
      </c>
      <c r="N1471" s="78">
        <v>25040</v>
      </c>
      <c r="O1471" s="78">
        <v>0</v>
      </c>
      <c r="P1471" s="78">
        <v>5510</v>
      </c>
      <c r="Q1471" s="78">
        <v>5510</v>
      </c>
      <c r="R1471" s="78">
        <v>0</v>
      </c>
      <c r="S1471" s="187">
        <v>3910</v>
      </c>
      <c r="T1471" s="187">
        <v>3910</v>
      </c>
      <c r="U1471" s="78">
        <v>2259</v>
      </c>
      <c r="V1471" s="78">
        <v>1743</v>
      </c>
      <c r="W1471" s="78">
        <v>2259</v>
      </c>
      <c r="X1471" s="78">
        <v>0</v>
      </c>
      <c r="Y1471" s="78">
        <v>475</v>
      </c>
      <c r="Z1471" s="78">
        <v>475</v>
      </c>
      <c r="AA1471" s="78">
        <v>0</v>
      </c>
      <c r="AB1471" s="78">
        <v>297</v>
      </c>
      <c r="AC1471" s="78">
        <v>297</v>
      </c>
      <c r="AD1471" s="78">
        <v>0</v>
      </c>
      <c r="AE1471" s="78">
        <v>26830</v>
      </c>
      <c r="AF1471" s="78">
        <v>789</v>
      </c>
      <c r="AG1471" s="104">
        <v>0</v>
      </c>
      <c r="AH1471" s="104">
        <v>0</v>
      </c>
      <c r="AI1471" s="104">
        <v>0</v>
      </c>
      <c r="AJ1471" s="104">
        <v>789</v>
      </c>
      <c r="AK1471" s="104">
        <v>0</v>
      </c>
      <c r="AL1471" s="104">
        <v>0</v>
      </c>
      <c r="AM1471" s="104">
        <f t="shared" si="22"/>
        <v>789</v>
      </c>
      <c r="AN1471" s="104">
        <v>0</v>
      </c>
      <c r="AO1471" s="104">
        <v>0</v>
      </c>
      <c r="AP1471" s="104">
        <v>4075</v>
      </c>
      <c r="AQ1471" s="104">
        <v>4075</v>
      </c>
      <c r="AR1471" s="104">
        <v>0</v>
      </c>
      <c r="AS1471" s="189">
        <v>91757</v>
      </c>
      <c r="AT1471" s="189">
        <v>15170</v>
      </c>
      <c r="AU1471" s="189">
        <v>15170</v>
      </c>
    </row>
    <row r="1472" spans="1:47" x14ac:dyDescent="0.2">
      <c r="A1472" s="96" t="s">
        <v>3429</v>
      </c>
      <c r="B1472" t="s">
        <v>3393</v>
      </c>
      <c r="C1472" t="s">
        <v>3430</v>
      </c>
      <c r="D1472" s="77">
        <v>38488</v>
      </c>
      <c r="E1472" s="77">
        <v>0</v>
      </c>
      <c r="F1472" s="77">
        <v>0</v>
      </c>
      <c r="G1472" s="77">
        <v>49692</v>
      </c>
      <c r="H1472" s="77">
        <v>46269</v>
      </c>
      <c r="I1472" s="77">
        <v>3423</v>
      </c>
      <c r="J1472" s="77">
        <v>3423</v>
      </c>
      <c r="K1472" s="77">
        <v>0</v>
      </c>
      <c r="L1472" s="77">
        <v>57590</v>
      </c>
      <c r="M1472" s="77">
        <v>46370</v>
      </c>
      <c r="N1472" s="77">
        <v>57590</v>
      </c>
      <c r="O1472" s="77">
        <v>0</v>
      </c>
      <c r="P1472" s="77">
        <v>5890</v>
      </c>
      <c r="Q1472" s="77">
        <v>5890</v>
      </c>
      <c r="R1472" s="77">
        <v>0</v>
      </c>
      <c r="S1472" s="188">
        <v>16170</v>
      </c>
      <c r="T1472" s="188">
        <v>16170</v>
      </c>
      <c r="U1472" s="77">
        <v>5306</v>
      </c>
      <c r="V1472" s="77">
        <v>3833</v>
      </c>
      <c r="W1472" s="77">
        <v>1731</v>
      </c>
      <c r="X1472" s="77">
        <v>3575</v>
      </c>
      <c r="Y1472" s="77">
        <v>544</v>
      </c>
      <c r="Z1472" s="77">
        <v>477</v>
      </c>
      <c r="AA1472" s="77">
        <v>0</v>
      </c>
      <c r="AB1472" s="77">
        <v>0</v>
      </c>
      <c r="AC1472" s="188">
        <v>1145</v>
      </c>
      <c r="AD1472" s="188">
        <v>0</v>
      </c>
      <c r="AE1472" s="77">
        <v>52530</v>
      </c>
      <c r="AF1472" s="77">
        <v>1269</v>
      </c>
      <c r="AG1472" s="27">
        <v>0</v>
      </c>
      <c r="AH1472" s="27">
        <v>0</v>
      </c>
      <c r="AI1472" s="27">
        <v>0</v>
      </c>
      <c r="AJ1472" s="27">
        <v>1269</v>
      </c>
      <c r="AK1472" s="27">
        <v>0</v>
      </c>
      <c r="AL1472" s="27">
        <v>0</v>
      </c>
      <c r="AM1472" s="27">
        <f t="shared" si="22"/>
        <v>1269</v>
      </c>
      <c r="AN1472" s="27">
        <v>0</v>
      </c>
      <c r="AO1472" s="27">
        <v>0</v>
      </c>
      <c r="AP1472" s="27">
        <v>8247</v>
      </c>
      <c r="AQ1472" s="27">
        <v>0</v>
      </c>
      <c r="AR1472" s="190">
        <v>8247</v>
      </c>
      <c r="AS1472" s="190">
        <v>187335</v>
      </c>
      <c r="AT1472" s="190">
        <v>40358</v>
      </c>
      <c r="AU1472" s="190">
        <v>40358</v>
      </c>
    </row>
    <row r="1473" spans="1:47" x14ac:dyDescent="0.2">
      <c r="A1473" s="96" t="s">
        <v>3431</v>
      </c>
      <c r="B1473" t="s">
        <v>3393</v>
      </c>
      <c r="C1473" t="s">
        <v>3432</v>
      </c>
      <c r="D1473" s="78">
        <v>38506</v>
      </c>
      <c r="E1473" s="78">
        <v>0</v>
      </c>
      <c r="F1473" s="82">
        <v>0</v>
      </c>
      <c r="G1473" s="78">
        <v>87228</v>
      </c>
      <c r="H1473" s="78">
        <v>87228</v>
      </c>
      <c r="I1473" s="78">
        <v>0</v>
      </c>
      <c r="J1473" s="78">
        <v>0</v>
      </c>
      <c r="K1473" s="78">
        <v>0</v>
      </c>
      <c r="L1473" s="78">
        <v>119240</v>
      </c>
      <c r="M1473" s="78">
        <v>96780</v>
      </c>
      <c r="N1473" s="78">
        <v>119240</v>
      </c>
      <c r="O1473" s="78">
        <v>0</v>
      </c>
      <c r="P1473" s="78">
        <v>17670</v>
      </c>
      <c r="Q1473" s="78">
        <v>17670</v>
      </c>
      <c r="R1473" s="78">
        <v>0</v>
      </c>
      <c r="S1473" s="187">
        <v>38900</v>
      </c>
      <c r="T1473" s="187">
        <v>38900</v>
      </c>
      <c r="U1473" s="78">
        <v>10918</v>
      </c>
      <c r="V1473" s="78">
        <v>7978</v>
      </c>
      <c r="W1473" s="78">
        <v>1642</v>
      </c>
      <c r="X1473" s="78">
        <v>9276</v>
      </c>
      <c r="Y1473" s="78">
        <v>1777</v>
      </c>
      <c r="Z1473" s="78">
        <v>1518</v>
      </c>
      <c r="AA1473" s="78">
        <v>0</v>
      </c>
      <c r="AB1473" s="78">
        <v>0</v>
      </c>
      <c r="AC1473" s="187">
        <v>3196</v>
      </c>
      <c r="AD1473" s="187">
        <v>0</v>
      </c>
      <c r="AE1473" s="78">
        <v>114680</v>
      </c>
      <c r="AF1473" s="78">
        <v>1509</v>
      </c>
      <c r="AG1473" s="104">
        <v>0</v>
      </c>
      <c r="AH1473" s="104">
        <v>0</v>
      </c>
      <c r="AI1473" s="104">
        <v>0</v>
      </c>
      <c r="AJ1473" s="104">
        <v>1509</v>
      </c>
      <c r="AK1473" s="104">
        <v>0</v>
      </c>
      <c r="AL1473" s="104">
        <v>0</v>
      </c>
      <c r="AM1473" s="104">
        <f t="shared" si="22"/>
        <v>1509</v>
      </c>
      <c r="AN1473" s="104">
        <v>0</v>
      </c>
      <c r="AO1473" s="104">
        <v>0</v>
      </c>
      <c r="AP1473" s="104">
        <v>14463</v>
      </c>
      <c r="AQ1473" s="104">
        <v>14463</v>
      </c>
      <c r="AR1473" s="104">
        <v>0</v>
      </c>
      <c r="AS1473" s="189">
        <v>332582</v>
      </c>
      <c r="AT1473" s="189">
        <v>79046</v>
      </c>
      <c r="AU1473" s="189">
        <v>79046</v>
      </c>
    </row>
    <row r="1474" spans="1:47" x14ac:dyDescent="0.2">
      <c r="A1474" s="96" t="s">
        <v>3433</v>
      </c>
      <c r="B1474" t="s">
        <v>3434</v>
      </c>
      <c r="C1474">
        <v>0</v>
      </c>
      <c r="D1474" s="77">
        <v>39000</v>
      </c>
      <c r="E1474" s="77">
        <v>0</v>
      </c>
      <c r="F1474" s="77">
        <v>0</v>
      </c>
      <c r="G1474" s="77">
        <v>4096871</v>
      </c>
      <c r="H1474" s="77">
        <v>660380</v>
      </c>
      <c r="I1474" s="77">
        <v>3436491</v>
      </c>
      <c r="J1474" s="77">
        <v>3436491</v>
      </c>
      <c r="K1474" s="77">
        <v>0</v>
      </c>
      <c r="L1474" s="77">
        <v>0</v>
      </c>
      <c r="M1474" s="77">
        <v>0</v>
      </c>
      <c r="N1474" s="77">
        <v>0</v>
      </c>
      <c r="O1474" s="77">
        <v>0</v>
      </c>
      <c r="P1474" s="77">
        <v>0</v>
      </c>
      <c r="Q1474" s="77">
        <v>0</v>
      </c>
      <c r="R1474" s="77">
        <v>0</v>
      </c>
      <c r="S1474" s="77">
        <v>0</v>
      </c>
      <c r="T1474" s="77">
        <v>0</v>
      </c>
      <c r="U1474" s="77">
        <v>0</v>
      </c>
      <c r="V1474" s="77">
        <v>0</v>
      </c>
      <c r="W1474" s="77">
        <v>0</v>
      </c>
      <c r="X1474" s="77">
        <v>0</v>
      </c>
      <c r="Y1474" s="77">
        <v>0</v>
      </c>
      <c r="Z1474" s="77">
        <v>0</v>
      </c>
      <c r="AA1474" s="77">
        <v>0</v>
      </c>
      <c r="AB1474" s="77">
        <v>0</v>
      </c>
      <c r="AC1474" s="77">
        <v>0</v>
      </c>
      <c r="AD1474" s="77">
        <v>0</v>
      </c>
      <c r="AE1474" s="77">
        <v>0</v>
      </c>
      <c r="AF1474" s="77">
        <v>0</v>
      </c>
      <c r="AG1474" s="27">
        <v>0</v>
      </c>
      <c r="AH1474" s="27">
        <v>0</v>
      </c>
      <c r="AI1474" s="27">
        <v>0</v>
      </c>
      <c r="AJ1474" s="27">
        <v>0</v>
      </c>
      <c r="AK1474" s="27">
        <v>0</v>
      </c>
      <c r="AL1474" s="27">
        <v>0</v>
      </c>
      <c r="AM1474" s="27">
        <f t="shared" si="22"/>
        <v>0</v>
      </c>
      <c r="AN1474" s="27">
        <v>0</v>
      </c>
      <c r="AO1474" s="27">
        <v>0</v>
      </c>
      <c r="AP1474" s="27">
        <v>689039</v>
      </c>
      <c r="AQ1474" s="27">
        <v>689039</v>
      </c>
      <c r="AR1474" s="27">
        <v>0</v>
      </c>
      <c r="AS1474" s="190">
        <v>13123738</v>
      </c>
      <c r="AT1474" s="190">
        <v>0</v>
      </c>
      <c r="AU1474" s="190">
        <v>0</v>
      </c>
    </row>
    <row r="1475" spans="1:47" x14ac:dyDescent="0.2">
      <c r="A1475" s="96" t="s">
        <v>3435</v>
      </c>
      <c r="B1475" t="s">
        <v>3434</v>
      </c>
      <c r="C1475" t="s">
        <v>3436</v>
      </c>
      <c r="D1475" s="78">
        <v>39201</v>
      </c>
      <c r="E1475" s="78">
        <v>0</v>
      </c>
      <c r="F1475" s="82">
        <v>0</v>
      </c>
      <c r="G1475" s="78">
        <v>812064</v>
      </c>
      <c r="H1475" s="78">
        <v>647181</v>
      </c>
      <c r="I1475" s="78">
        <v>164883</v>
      </c>
      <c r="J1475" s="78">
        <v>164883</v>
      </c>
      <c r="K1475" s="78">
        <v>0</v>
      </c>
      <c r="L1475" s="78">
        <v>1674165</v>
      </c>
      <c r="M1475" s="78">
        <v>1232640</v>
      </c>
      <c r="N1475" s="78">
        <v>1606000</v>
      </c>
      <c r="O1475" s="78">
        <v>68165</v>
      </c>
      <c r="P1475" s="78">
        <v>339255</v>
      </c>
      <c r="Q1475" s="78">
        <v>271090</v>
      </c>
      <c r="R1475" s="78">
        <v>0</v>
      </c>
      <c r="S1475" s="187">
        <v>428095</v>
      </c>
      <c r="T1475" s="187">
        <v>428095</v>
      </c>
      <c r="U1475" s="78">
        <v>161067</v>
      </c>
      <c r="V1475" s="78">
        <v>101835</v>
      </c>
      <c r="W1475" s="78">
        <v>161067</v>
      </c>
      <c r="X1475" s="78">
        <v>0</v>
      </c>
      <c r="Y1475" s="78">
        <v>22666</v>
      </c>
      <c r="Z1475" s="78">
        <v>22666</v>
      </c>
      <c r="AA1475" s="78">
        <v>0</v>
      </c>
      <c r="AB1475" s="187">
        <v>32274</v>
      </c>
      <c r="AC1475" s="187">
        <v>32274</v>
      </c>
      <c r="AD1475" s="187">
        <v>0</v>
      </c>
      <c r="AE1475" s="78">
        <v>1503620</v>
      </c>
      <c r="AF1475" s="78">
        <v>10410</v>
      </c>
      <c r="AG1475" s="104">
        <v>0</v>
      </c>
      <c r="AH1475" s="104">
        <v>0</v>
      </c>
      <c r="AI1475" s="104">
        <v>0</v>
      </c>
      <c r="AJ1475" s="104">
        <v>10410</v>
      </c>
      <c r="AK1475" s="104">
        <v>2772</v>
      </c>
      <c r="AL1475" s="104">
        <v>10410</v>
      </c>
      <c r="AM1475" s="104">
        <f t="shared" ref="AM1475:AM1538" si="23">IF(OR(AG1475&lt;&gt;0,AL1475&lt;&gt;0),0,AF1475)</f>
        <v>0</v>
      </c>
      <c r="AN1475" s="104">
        <v>0</v>
      </c>
      <c r="AO1475" s="104">
        <v>0</v>
      </c>
      <c r="AP1475" s="104">
        <v>137322</v>
      </c>
      <c r="AQ1475" s="104">
        <v>137322</v>
      </c>
      <c r="AR1475" s="104">
        <v>0</v>
      </c>
      <c r="AS1475" s="189">
        <v>3294814</v>
      </c>
      <c r="AT1475" s="104">
        <v>1180503</v>
      </c>
      <c r="AU1475" s="104">
        <v>1180503</v>
      </c>
    </row>
    <row r="1476" spans="1:47" x14ac:dyDescent="0.2">
      <c r="A1476" s="96" t="s">
        <v>3437</v>
      </c>
      <c r="B1476" t="s">
        <v>3434</v>
      </c>
      <c r="C1476" t="s">
        <v>3438</v>
      </c>
      <c r="D1476" s="77">
        <v>39202</v>
      </c>
      <c r="E1476" s="77">
        <v>0</v>
      </c>
      <c r="F1476" s="77">
        <v>0</v>
      </c>
      <c r="G1476" s="77">
        <v>57981</v>
      </c>
      <c r="H1476" s="77">
        <v>57981</v>
      </c>
      <c r="I1476" s="77">
        <v>0</v>
      </c>
      <c r="J1476" s="77">
        <v>0</v>
      </c>
      <c r="K1476" s="77">
        <v>0</v>
      </c>
      <c r="L1476" s="77">
        <v>88455</v>
      </c>
      <c r="M1476" s="77">
        <v>75320</v>
      </c>
      <c r="N1476" s="77">
        <v>88455</v>
      </c>
      <c r="O1476" s="77">
        <v>0</v>
      </c>
      <c r="P1476" s="77">
        <v>14030</v>
      </c>
      <c r="Q1476" s="77">
        <v>14030</v>
      </c>
      <c r="R1476" s="77">
        <v>0</v>
      </c>
      <c r="S1476" s="188">
        <v>26195</v>
      </c>
      <c r="T1476" s="188">
        <v>26195</v>
      </c>
      <c r="U1476" s="77">
        <v>7946</v>
      </c>
      <c r="V1476" s="77">
        <v>6233</v>
      </c>
      <c r="W1476" s="77">
        <v>7946</v>
      </c>
      <c r="X1476" s="77">
        <v>0</v>
      </c>
      <c r="Y1476" s="77">
        <v>0</v>
      </c>
      <c r="Z1476" s="77">
        <v>1163</v>
      </c>
      <c r="AA1476" s="77">
        <v>0</v>
      </c>
      <c r="AB1476" s="188">
        <v>3170</v>
      </c>
      <c r="AC1476" s="188">
        <v>2007</v>
      </c>
      <c r="AD1476" s="188">
        <v>0</v>
      </c>
      <c r="AE1476" s="77">
        <v>93510</v>
      </c>
      <c r="AF1476" s="77">
        <v>1269</v>
      </c>
      <c r="AG1476" s="27">
        <v>0</v>
      </c>
      <c r="AH1476" s="27">
        <v>0</v>
      </c>
      <c r="AI1476" s="27">
        <v>0</v>
      </c>
      <c r="AJ1476" s="27">
        <v>1269</v>
      </c>
      <c r="AK1476" s="27">
        <v>0</v>
      </c>
      <c r="AL1476" s="27">
        <v>0</v>
      </c>
      <c r="AM1476" s="27">
        <f t="shared" si="23"/>
        <v>1269</v>
      </c>
      <c r="AN1476" s="27">
        <v>0</v>
      </c>
      <c r="AO1476" s="27">
        <v>0</v>
      </c>
      <c r="AP1476" s="27">
        <v>9764</v>
      </c>
      <c r="AQ1476" s="27">
        <v>0</v>
      </c>
      <c r="AR1476" s="190">
        <v>9764</v>
      </c>
      <c r="AS1476" s="190">
        <v>222003</v>
      </c>
      <c r="AT1476" s="190">
        <v>51013</v>
      </c>
      <c r="AU1476" s="190">
        <v>51013</v>
      </c>
    </row>
    <row r="1477" spans="1:47" x14ac:dyDescent="0.2">
      <c r="A1477" s="96" t="s">
        <v>3439</v>
      </c>
      <c r="B1477" t="s">
        <v>3434</v>
      </c>
      <c r="C1477" t="s">
        <v>3440</v>
      </c>
      <c r="D1477" s="78">
        <v>39203</v>
      </c>
      <c r="E1477" s="78">
        <v>0</v>
      </c>
      <c r="F1477" s="82">
        <v>0</v>
      </c>
      <c r="G1477" s="78">
        <v>68735</v>
      </c>
      <c r="H1477" s="78">
        <v>65735</v>
      </c>
      <c r="I1477" s="78">
        <v>3000</v>
      </c>
      <c r="J1477" s="78">
        <v>3000</v>
      </c>
      <c r="K1477" s="78">
        <v>0</v>
      </c>
      <c r="L1477" s="78">
        <v>85465</v>
      </c>
      <c r="M1477" s="78">
        <v>65080</v>
      </c>
      <c r="N1477" s="78">
        <v>85465</v>
      </c>
      <c r="O1477" s="78">
        <v>0</v>
      </c>
      <c r="P1477" s="78">
        <v>13000</v>
      </c>
      <c r="Q1477" s="78">
        <v>13000</v>
      </c>
      <c r="R1477" s="78">
        <v>0</v>
      </c>
      <c r="S1477" s="187">
        <v>36075</v>
      </c>
      <c r="T1477" s="187">
        <v>36075</v>
      </c>
      <c r="U1477" s="78">
        <v>8079</v>
      </c>
      <c r="V1477" s="78">
        <v>5373</v>
      </c>
      <c r="W1477" s="78">
        <v>3302</v>
      </c>
      <c r="X1477" s="78">
        <v>4777</v>
      </c>
      <c r="Y1477" s="78">
        <v>3846</v>
      </c>
      <c r="Z1477" s="78">
        <v>1092</v>
      </c>
      <c r="AA1477" s="78">
        <v>0</v>
      </c>
      <c r="AB1477" s="78">
        <v>0</v>
      </c>
      <c r="AC1477" s="187">
        <v>3027</v>
      </c>
      <c r="AD1477" s="187">
        <v>0</v>
      </c>
      <c r="AE1477" s="78">
        <v>79520</v>
      </c>
      <c r="AF1477" s="78">
        <v>1509</v>
      </c>
      <c r="AG1477" s="104">
        <v>0</v>
      </c>
      <c r="AH1477" s="104">
        <v>0</v>
      </c>
      <c r="AI1477" s="104">
        <v>0</v>
      </c>
      <c r="AJ1477" s="104">
        <v>1509</v>
      </c>
      <c r="AK1477" s="104">
        <v>0</v>
      </c>
      <c r="AL1477" s="104">
        <v>0</v>
      </c>
      <c r="AM1477" s="104">
        <f t="shared" si="23"/>
        <v>1509</v>
      </c>
      <c r="AN1477" s="104">
        <v>0</v>
      </c>
      <c r="AO1477" s="104">
        <v>0</v>
      </c>
      <c r="AP1477" s="104">
        <v>11578</v>
      </c>
      <c r="AQ1477" s="104">
        <v>0</v>
      </c>
      <c r="AR1477" s="189">
        <v>11578</v>
      </c>
      <c r="AS1477" s="189">
        <v>265098</v>
      </c>
      <c r="AT1477" s="189">
        <v>66147</v>
      </c>
      <c r="AU1477" s="189">
        <v>66147</v>
      </c>
    </row>
    <row r="1478" spans="1:47" x14ac:dyDescent="0.2">
      <c r="A1478" s="96" t="s">
        <v>3441</v>
      </c>
      <c r="B1478" t="s">
        <v>3434</v>
      </c>
      <c r="C1478" t="s">
        <v>3442</v>
      </c>
      <c r="D1478" s="77">
        <v>39204</v>
      </c>
      <c r="E1478" s="77">
        <v>0</v>
      </c>
      <c r="F1478" s="77">
        <v>0</v>
      </c>
      <c r="G1478" s="77">
        <v>131158</v>
      </c>
      <c r="H1478" s="77">
        <v>0</v>
      </c>
      <c r="I1478" s="77">
        <v>131158</v>
      </c>
      <c r="J1478" s="77">
        <v>107680</v>
      </c>
      <c r="K1478" s="188">
        <v>23478</v>
      </c>
      <c r="L1478" s="77">
        <v>214130</v>
      </c>
      <c r="M1478" s="77">
        <v>152170</v>
      </c>
      <c r="N1478" s="77">
        <v>214130</v>
      </c>
      <c r="O1478" s="77">
        <v>0</v>
      </c>
      <c r="P1478" s="77">
        <v>32380</v>
      </c>
      <c r="Q1478" s="77">
        <v>32380</v>
      </c>
      <c r="R1478" s="77">
        <v>0</v>
      </c>
      <c r="S1478" s="188">
        <v>76620</v>
      </c>
      <c r="T1478" s="188">
        <v>76620</v>
      </c>
      <c r="U1478" s="77">
        <v>20808</v>
      </c>
      <c r="V1478" s="77">
        <v>12516</v>
      </c>
      <c r="W1478" s="77">
        <v>20808</v>
      </c>
      <c r="X1478" s="77">
        <v>0</v>
      </c>
      <c r="Y1478" s="77">
        <v>2660</v>
      </c>
      <c r="Z1478" s="77">
        <v>2660</v>
      </c>
      <c r="AA1478" s="77">
        <v>0</v>
      </c>
      <c r="AB1478" s="188">
        <v>5801</v>
      </c>
      <c r="AC1478" s="188">
        <v>5801</v>
      </c>
      <c r="AD1478" s="188">
        <v>0</v>
      </c>
      <c r="AE1478" s="77">
        <v>192740</v>
      </c>
      <c r="AF1478" s="77">
        <v>2709</v>
      </c>
      <c r="AG1478" s="27">
        <v>0</v>
      </c>
      <c r="AH1478" s="27">
        <v>0</v>
      </c>
      <c r="AI1478" s="27">
        <v>0</v>
      </c>
      <c r="AJ1478" s="27">
        <v>2709</v>
      </c>
      <c r="AK1478" s="27">
        <v>0</v>
      </c>
      <c r="AL1478" s="27">
        <v>0</v>
      </c>
      <c r="AM1478" s="27">
        <f t="shared" si="23"/>
        <v>2709</v>
      </c>
      <c r="AN1478" s="27">
        <v>0</v>
      </c>
      <c r="AO1478" s="27">
        <v>0</v>
      </c>
      <c r="AP1478" s="27">
        <v>22181</v>
      </c>
      <c r="AQ1478" s="27">
        <v>0</v>
      </c>
      <c r="AR1478" s="190">
        <v>22181</v>
      </c>
      <c r="AS1478" s="190">
        <v>532606</v>
      </c>
      <c r="AT1478" s="190">
        <v>179111</v>
      </c>
      <c r="AU1478" s="190">
        <v>36053</v>
      </c>
    </row>
    <row r="1479" spans="1:47" x14ac:dyDescent="0.2">
      <c r="A1479" s="96" t="s">
        <v>3443</v>
      </c>
      <c r="B1479" t="s">
        <v>3434</v>
      </c>
      <c r="C1479" t="s">
        <v>3444</v>
      </c>
      <c r="D1479" s="78">
        <v>39205</v>
      </c>
      <c r="E1479" s="78">
        <v>0</v>
      </c>
      <c r="F1479" s="82">
        <v>0</v>
      </c>
      <c r="G1479" s="78">
        <v>83414</v>
      </c>
      <c r="H1479" s="78">
        <v>0</v>
      </c>
      <c r="I1479" s="78">
        <v>83414</v>
      </c>
      <c r="J1479" s="78">
        <v>80714</v>
      </c>
      <c r="K1479" s="187">
        <v>2700</v>
      </c>
      <c r="L1479" s="78">
        <v>135615</v>
      </c>
      <c r="M1479" s="78">
        <v>102800</v>
      </c>
      <c r="N1479" s="78">
        <v>135615</v>
      </c>
      <c r="O1479" s="78">
        <v>0</v>
      </c>
      <c r="P1479" s="78">
        <v>17900</v>
      </c>
      <c r="Q1479" s="78">
        <v>17900</v>
      </c>
      <c r="R1479" s="78">
        <v>0</v>
      </c>
      <c r="S1479" s="187">
        <v>53465</v>
      </c>
      <c r="T1479" s="187">
        <v>53465</v>
      </c>
      <c r="U1479" s="78">
        <v>12803</v>
      </c>
      <c r="V1479" s="78">
        <v>8435</v>
      </c>
      <c r="W1479" s="78">
        <v>734</v>
      </c>
      <c r="X1479" s="78">
        <v>12069</v>
      </c>
      <c r="Y1479" s="78">
        <v>11326</v>
      </c>
      <c r="Z1479" s="78">
        <v>1513</v>
      </c>
      <c r="AA1479" s="78">
        <v>0</v>
      </c>
      <c r="AB1479" s="78">
        <v>0</v>
      </c>
      <c r="AC1479" s="187">
        <v>3110</v>
      </c>
      <c r="AD1479" s="187">
        <v>0</v>
      </c>
      <c r="AE1479" s="78">
        <v>123320</v>
      </c>
      <c r="AF1479" s="78">
        <v>1749</v>
      </c>
      <c r="AG1479" s="104">
        <v>0</v>
      </c>
      <c r="AH1479" s="104">
        <v>0</v>
      </c>
      <c r="AI1479" s="104">
        <v>0</v>
      </c>
      <c r="AJ1479" s="104">
        <v>1749</v>
      </c>
      <c r="AK1479" s="104">
        <v>0</v>
      </c>
      <c r="AL1479" s="104">
        <v>0</v>
      </c>
      <c r="AM1479" s="104">
        <f t="shared" si="23"/>
        <v>1749</v>
      </c>
      <c r="AN1479" s="104">
        <v>0</v>
      </c>
      <c r="AO1479" s="104">
        <v>0</v>
      </c>
      <c r="AP1479" s="104">
        <v>14084</v>
      </c>
      <c r="AQ1479" s="104">
        <v>0</v>
      </c>
      <c r="AR1479" s="189">
        <v>14084</v>
      </c>
      <c r="AS1479" s="189">
        <v>338862</v>
      </c>
      <c r="AT1479" s="189">
        <v>108232</v>
      </c>
      <c r="AU1479" s="189">
        <v>0</v>
      </c>
    </row>
    <row r="1480" spans="1:47" x14ac:dyDescent="0.2">
      <c r="A1480" s="96" t="s">
        <v>3445</v>
      </c>
      <c r="B1480" t="s">
        <v>3434</v>
      </c>
      <c r="C1480" t="s">
        <v>3446</v>
      </c>
      <c r="D1480" s="77">
        <v>39206</v>
      </c>
      <c r="E1480" s="77">
        <v>0</v>
      </c>
      <c r="F1480" s="77">
        <v>0</v>
      </c>
      <c r="G1480" s="77">
        <v>76297</v>
      </c>
      <c r="H1480" s="77">
        <v>0</v>
      </c>
      <c r="I1480" s="77">
        <v>76297</v>
      </c>
      <c r="J1480" s="77">
        <v>76297</v>
      </c>
      <c r="K1480" s="77">
        <v>0</v>
      </c>
      <c r="L1480" s="77">
        <v>116355</v>
      </c>
      <c r="M1480" s="77">
        <v>92010</v>
      </c>
      <c r="N1480" s="77">
        <v>116355</v>
      </c>
      <c r="O1480" s="77">
        <v>0</v>
      </c>
      <c r="P1480" s="77">
        <v>18020</v>
      </c>
      <c r="Q1480" s="77">
        <v>18020</v>
      </c>
      <c r="R1480" s="77">
        <v>0</v>
      </c>
      <c r="S1480" s="188">
        <v>8685</v>
      </c>
      <c r="T1480" s="188">
        <v>8685</v>
      </c>
      <c r="U1480" s="77">
        <v>10795</v>
      </c>
      <c r="V1480" s="77">
        <v>7591</v>
      </c>
      <c r="W1480" s="77">
        <v>10795</v>
      </c>
      <c r="X1480" s="77">
        <v>0</v>
      </c>
      <c r="Y1480" s="77">
        <v>1522</v>
      </c>
      <c r="Z1480" s="77">
        <v>1522</v>
      </c>
      <c r="AA1480" s="77">
        <v>0</v>
      </c>
      <c r="AB1480" s="77">
        <v>0</v>
      </c>
      <c r="AC1480" s="77">
        <v>0</v>
      </c>
      <c r="AD1480" s="77">
        <v>0</v>
      </c>
      <c r="AE1480" s="77">
        <v>110810</v>
      </c>
      <c r="AF1480" s="77">
        <v>1749</v>
      </c>
      <c r="AG1480" s="27">
        <v>0</v>
      </c>
      <c r="AH1480" s="27">
        <v>0</v>
      </c>
      <c r="AI1480" s="27">
        <v>0</v>
      </c>
      <c r="AJ1480" s="27">
        <v>1749</v>
      </c>
      <c r="AK1480" s="27">
        <v>0</v>
      </c>
      <c r="AL1480" s="27">
        <v>0</v>
      </c>
      <c r="AM1480" s="27">
        <f t="shared" si="23"/>
        <v>1749</v>
      </c>
      <c r="AN1480" s="27">
        <v>0</v>
      </c>
      <c r="AO1480" s="27">
        <v>0</v>
      </c>
      <c r="AP1480" s="27">
        <v>12859</v>
      </c>
      <c r="AQ1480" s="27">
        <v>0</v>
      </c>
      <c r="AR1480" s="190">
        <v>12859</v>
      </c>
      <c r="AS1480" s="190">
        <v>298944</v>
      </c>
      <c r="AT1480" s="190">
        <v>79766</v>
      </c>
      <c r="AU1480" s="190">
        <v>79766</v>
      </c>
    </row>
    <row r="1481" spans="1:47" x14ac:dyDescent="0.2">
      <c r="A1481" s="96" t="s">
        <v>3447</v>
      </c>
      <c r="B1481" t="s">
        <v>3434</v>
      </c>
      <c r="C1481" t="s">
        <v>3448</v>
      </c>
      <c r="D1481" s="78">
        <v>39208</v>
      </c>
      <c r="E1481" s="78">
        <v>0</v>
      </c>
      <c r="F1481" s="82">
        <v>0</v>
      </c>
      <c r="G1481" s="78">
        <v>80297</v>
      </c>
      <c r="H1481" s="78">
        <v>0</v>
      </c>
      <c r="I1481" s="78">
        <v>80297</v>
      </c>
      <c r="J1481" s="78">
        <v>80297</v>
      </c>
      <c r="K1481" s="78">
        <v>0</v>
      </c>
      <c r="L1481" s="78">
        <v>111125</v>
      </c>
      <c r="M1481" s="78">
        <v>87800</v>
      </c>
      <c r="N1481" s="78">
        <v>111125</v>
      </c>
      <c r="O1481" s="78">
        <v>0</v>
      </c>
      <c r="P1481" s="78">
        <v>17960</v>
      </c>
      <c r="Q1481" s="78">
        <v>17960</v>
      </c>
      <c r="R1481" s="78">
        <v>0</v>
      </c>
      <c r="S1481" s="187">
        <v>27815</v>
      </c>
      <c r="T1481" s="187">
        <v>27815</v>
      </c>
      <c r="U1481" s="78">
        <v>10307</v>
      </c>
      <c r="V1481" s="78">
        <v>7220</v>
      </c>
      <c r="W1481" s="78">
        <v>2778</v>
      </c>
      <c r="X1481" s="78">
        <v>7529</v>
      </c>
      <c r="Y1481" s="78">
        <v>3371</v>
      </c>
      <c r="Z1481" s="78">
        <v>1510</v>
      </c>
      <c r="AA1481" s="78">
        <v>0</v>
      </c>
      <c r="AB1481" s="78">
        <v>0</v>
      </c>
      <c r="AC1481" s="187">
        <v>1717</v>
      </c>
      <c r="AD1481" s="187">
        <v>0</v>
      </c>
      <c r="AE1481" s="78">
        <v>104420</v>
      </c>
      <c r="AF1481" s="78">
        <v>1509</v>
      </c>
      <c r="AG1481" s="104">
        <v>0</v>
      </c>
      <c r="AH1481" s="104">
        <v>0</v>
      </c>
      <c r="AI1481" s="104">
        <v>0</v>
      </c>
      <c r="AJ1481" s="104">
        <v>1509</v>
      </c>
      <c r="AK1481" s="104">
        <v>0</v>
      </c>
      <c r="AL1481" s="104">
        <v>0</v>
      </c>
      <c r="AM1481" s="104">
        <f t="shared" si="23"/>
        <v>1509</v>
      </c>
      <c r="AN1481" s="104">
        <v>0</v>
      </c>
      <c r="AO1481" s="104">
        <v>0</v>
      </c>
      <c r="AP1481" s="104">
        <v>13528</v>
      </c>
      <c r="AQ1481" s="104">
        <v>13528</v>
      </c>
      <c r="AR1481" s="104">
        <v>0</v>
      </c>
      <c r="AS1481" s="189">
        <v>317804</v>
      </c>
      <c r="AT1481" s="189">
        <v>78989</v>
      </c>
      <c r="AU1481" s="189">
        <v>78989</v>
      </c>
    </row>
    <row r="1482" spans="1:47" x14ac:dyDescent="0.2">
      <c r="A1482" s="96" t="s">
        <v>3449</v>
      </c>
      <c r="B1482" t="s">
        <v>3434</v>
      </c>
      <c r="C1482" t="s">
        <v>3450</v>
      </c>
      <c r="D1482" s="77">
        <v>39209</v>
      </c>
      <c r="E1482" s="77">
        <v>0</v>
      </c>
      <c r="F1482" s="77">
        <v>0</v>
      </c>
      <c r="G1482" s="77">
        <v>61921</v>
      </c>
      <c r="H1482" s="77">
        <v>0</v>
      </c>
      <c r="I1482" s="77">
        <v>61921</v>
      </c>
      <c r="J1482" s="77">
        <v>61921</v>
      </c>
      <c r="K1482" s="77">
        <v>0</v>
      </c>
      <c r="L1482" s="77">
        <v>84340</v>
      </c>
      <c r="M1482" s="77">
        <v>70420</v>
      </c>
      <c r="N1482" s="77">
        <v>84340</v>
      </c>
      <c r="O1482" s="77">
        <v>0</v>
      </c>
      <c r="P1482" s="77">
        <v>12660</v>
      </c>
      <c r="Q1482" s="77">
        <v>12660</v>
      </c>
      <c r="R1482" s="77">
        <v>0</v>
      </c>
      <c r="S1482" s="188">
        <v>24190</v>
      </c>
      <c r="T1482" s="188">
        <v>24190</v>
      </c>
      <c r="U1482" s="77">
        <v>7640</v>
      </c>
      <c r="V1482" s="77">
        <v>5825</v>
      </c>
      <c r="W1482" s="77">
        <v>3768</v>
      </c>
      <c r="X1482" s="77">
        <v>3872</v>
      </c>
      <c r="Y1482" s="77">
        <v>4930</v>
      </c>
      <c r="Z1482" s="77">
        <v>1058</v>
      </c>
      <c r="AA1482" s="77">
        <v>0</v>
      </c>
      <c r="AB1482" s="77">
        <v>603</v>
      </c>
      <c r="AC1482" s="188">
        <v>2109</v>
      </c>
      <c r="AD1482" s="188">
        <v>0</v>
      </c>
      <c r="AE1482" s="77">
        <v>83080</v>
      </c>
      <c r="AF1482" s="77">
        <v>1269</v>
      </c>
      <c r="AG1482" s="27">
        <v>0</v>
      </c>
      <c r="AH1482" s="27">
        <v>0</v>
      </c>
      <c r="AI1482" s="27">
        <v>0</v>
      </c>
      <c r="AJ1482" s="27">
        <v>1269</v>
      </c>
      <c r="AK1482" s="27">
        <v>0</v>
      </c>
      <c r="AL1482" s="27">
        <v>0</v>
      </c>
      <c r="AM1482" s="27">
        <f t="shared" si="23"/>
        <v>1269</v>
      </c>
      <c r="AN1482" s="27">
        <v>0</v>
      </c>
      <c r="AO1482" s="27">
        <v>0</v>
      </c>
      <c r="AP1482" s="27">
        <v>10427</v>
      </c>
      <c r="AQ1482" s="27">
        <v>10427</v>
      </c>
      <c r="AR1482" s="27">
        <v>0</v>
      </c>
      <c r="AS1482" s="190">
        <v>240682</v>
      </c>
      <c r="AT1482" s="190">
        <v>53865</v>
      </c>
      <c r="AU1482" s="190">
        <v>53865</v>
      </c>
    </row>
    <row r="1483" spans="1:47" x14ac:dyDescent="0.2">
      <c r="A1483" s="96" t="s">
        <v>3451</v>
      </c>
      <c r="B1483" t="s">
        <v>3434</v>
      </c>
      <c r="C1483" t="s">
        <v>3452</v>
      </c>
      <c r="D1483" s="78">
        <v>39210</v>
      </c>
      <c r="E1483" s="78">
        <v>0</v>
      </c>
      <c r="F1483" s="82">
        <v>0</v>
      </c>
      <c r="G1483" s="78">
        <v>132037</v>
      </c>
      <c r="H1483" s="78">
        <v>0</v>
      </c>
      <c r="I1483" s="78">
        <v>132037</v>
      </c>
      <c r="J1483" s="78">
        <v>132037</v>
      </c>
      <c r="K1483" s="78">
        <v>0</v>
      </c>
      <c r="L1483" s="78">
        <v>178330</v>
      </c>
      <c r="M1483" s="78">
        <v>136620</v>
      </c>
      <c r="N1483" s="78">
        <v>177000</v>
      </c>
      <c r="O1483" s="78">
        <v>1330</v>
      </c>
      <c r="P1483" s="78">
        <v>26790</v>
      </c>
      <c r="Q1483" s="78">
        <v>25460</v>
      </c>
      <c r="R1483" s="78">
        <v>0</v>
      </c>
      <c r="S1483" s="187">
        <v>50090</v>
      </c>
      <c r="T1483" s="187">
        <v>50090</v>
      </c>
      <c r="U1483" s="78">
        <v>16846</v>
      </c>
      <c r="V1483" s="78">
        <v>11293</v>
      </c>
      <c r="W1483" s="78">
        <v>8343</v>
      </c>
      <c r="X1483" s="78">
        <v>8503</v>
      </c>
      <c r="Y1483" s="78">
        <v>10495</v>
      </c>
      <c r="Z1483" s="78">
        <v>2142</v>
      </c>
      <c r="AA1483" s="78">
        <v>0</v>
      </c>
      <c r="AB1483" s="78">
        <v>0</v>
      </c>
      <c r="AC1483" s="187">
        <v>3156</v>
      </c>
      <c r="AD1483" s="187">
        <v>0</v>
      </c>
      <c r="AE1483" s="78">
        <v>162080</v>
      </c>
      <c r="AF1483" s="78">
        <v>2229</v>
      </c>
      <c r="AG1483" s="104">
        <v>0</v>
      </c>
      <c r="AH1483" s="104">
        <v>0</v>
      </c>
      <c r="AI1483" s="104">
        <v>0</v>
      </c>
      <c r="AJ1483" s="104">
        <v>2229</v>
      </c>
      <c r="AK1483" s="104">
        <v>0</v>
      </c>
      <c r="AL1483" s="104">
        <v>0</v>
      </c>
      <c r="AM1483" s="104">
        <f t="shared" si="23"/>
        <v>2229</v>
      </c>
      <c r="AN1483" s="104">
        <v>0</v>
      </c>
      <c r="AO1483" s="104">
        <v>0</v>
      </c>
      <c r="AP1483" s="104">
        <v>22239</v>
      </c>
      <c r="AQ1483" s="104">
        <v>9101</v>
      </c>
      <c r="AR1483" s="189">
        <v>13138</v>
      </c>
      <c r="AS1483" s="189">
        <v>508554</v>
      </c>
      <c r="AT1483" s="189">
        <v>136290</v>
      </c>
      <c r="AU1483" s="189">
        <v>136290</v>
      </c>
    </row>
    <row r="1484" spans="1:47" x14ac:dyDescent="0.2">
      <c r="A1484" s="96" t="s">
        <v>3453</v>
      </c>
      <c r="B1484" t="s">
        <v>3434</v>
      </c>
      <c r="C1484" t="s">
        <v>3454</v>
      </c>
      <c r="D1484" s="77">
        <v>39211</v>
      </c>
      <c r="E1484" s="77">
        <v>0</v>
      </c>
      <c r="F1484" s="77">
        <v>0</v>
      </c>
      <c r="G1484" s="77">
        <v>111396</v>
      </c>
      <c r="H1484" s="77">
        <v>49778</v>
      </c>
      <c r="I1484" s="77">
        <v>61618</v>
      </c>
      <c r="J1484" s="77">
        <v>61618</v>
      </c>
      <c r="K1484" s="77">
        <v>0</v>
      </c>
      <c r="L1484" s="77">
        <v>153210</v>
      </c>
      <c r="M1484" s="77">
        <v>109740</v>
      </c>
      <c r="N1484" s="77">
        <v>151000</v>
      </c>
      <c r="O1484" s="77">
        <v>2210</v>
      </c>
      <c r="P1484" s="77">
        <v>5060</v>
      </c>
      <c r="Q1484" s="77">
        <v>2850</v>
      </c>
      <c r="R1484" s="77">
        <v>0</v>
      </c>
      <c r="S1484" s="188">
        <v>85700</v>
      </c>
      <c r="T1484" s="188">
        <v>85700</v>
      </c>
      <c r="U1484" s="77">
        <v>14875</v>
      </c>
      <c r="V1484" s="77">
        <v>9043</v>
      </c>
      <c r="W1484" s="77">
        <v>3248</v>
      </c>
      <c r="X1484" s="77">
        <v>11627</v>
      </c>
      <c r="Y1484" s="77">
        <v>2614</v>
      </c>
      <c r="Z1484" s="77">
        <v>245</v>
      </c>
      <c r="AA1484" s="77">
        <v>0</v>
      </c>
      <c r="AB1484" s="77">
        <v>428</v>
      </c>
      <c r="AC1484" s="188">
        <v>7028</v>
      </c>
      <c r="AD1484" s="188">
        <v>0</v>
      </c>
      <c r="AE1484" s="77">
        <v>126840</v>
      </c>
      <c r="AF1484" s="77">
        <v>2229</v>
      </c>
      <c r="AG1484" s="27">
        <v>0</v>
      </c>
      <c r="AH1484" s="27">
        <v>0</v>
      </c>
      <c r="AI1484" s="27">
        <v>0</v>
      </c>
      <c r="AJ1484" s="27">
        <v>2229</v>
      </c>
      <c r="AK1484" s="27">
        <v>0</v>
      </c>
      <c r="AL1484" s="27">
        <v>0</v>
      </c>
      <c r="AM1484" s="27">
        <f t="shared" si="23"/>
        <v>2229</v>
      </c>
      <c r="AN1484" s="27">
        <v>0</v>
      </c>
      <c r="AO1484" s="27">
        <v>0</v>
      </c>
      <c r="AP1484" s="27">
        <v>18795</v>
      </c>
      <c r="AQ1484" s="27">
        <v>11257</v>
      </c>
      <c r="AR1484" s="190">
        <v>7538</v>
      </c>
      <c r="AS1484" s="190">
        <v>442451</v>
      </c>
      <c r="AT1484" s="190">
        <v>130650</v>
      </c>
      <c r="AU1484" s="190">
        <v>130650</v>
      </c>
    </row>
    <row r="1485" spans="1:47" x14ac:dyDescent="0.2">
      <c r="A1485" s="96" t="s">
        <v>3455</v>
      </c>
      <c r="B1485" t="s">
        <v>3434</v>
      </c>
      <c r="C1485" t="s">
        <v>3456</v>
      </c>
      <c r="D1485" s="78">
        <v>39212</v>
      </c>
      <c r="E1485" s="78">
        <v>0</v>
      </c>
      <c r="F1485" s="82">
        <v>0</v>
      </c>
      <c r="G1485" s="78">
        <v>98167</v>
      </c>
      <c r="H1485" s="78">
        <v>0</v>
      </c>
      <c r="I1485" s="78">
        <v>98167</v>
      </c>
      <c r="J1485" s="78">
        <v>98167</v>
      </c>
      <c r="K1485" s="78">
        <v>0</v>
      </c>
      <c r="L1485" s="78">
        <v>143840</v>
      </c>
      <c r="M1485" s="78">
        <v>112600</v>
      </c>
      <c r="N1485" s="78">
        <v>143840</v>
      </c>
      <c r="O1485" s="78">
        <v>0</v>
      </c>
      <c r="P1485" s="78">
        <v>0</v>
      </c>
      <c r="Q1485" s="78">
        <v>0</v>
      </c>
      <c r="R1485" s="78">
        <v>0</v>
      </c>
      <c r="S1485" s="187">
        <v>61920</v>
      </c>
      <c r="T1485" s="187">
        <v>61920</v>
      </c>
      <c r="U1485" s="78">
        <v>13388</v>
      </c>
      <c r="V1485" s="78">
        <v>9278</v>
      </c>
      <c r="W1485" s="78">
        <v>6042</v>
      </c>
      <c r="X1485" s="78">
        <v>7346</v>
      </c>
      <c r="Y1485" s="78">
        <v>0</v>
      </c>
      <c r="Z1485" s="78">
        <v>0</v>
      </c>
      <c r="AA1485" s="78">
        <v>0</v>
      </c>
      <c r="AB1485" s="187">
        <v>1410</v>
      </c>
      <c r="AC1485" s="187">
        <v>5138</v>
      </c>
      <c r="AD1485" s="187">
        <v>0</v>
      </c>
      <c r="AE1485" s="78">
        <v>130240</v>
      </c>
      <c r="AF1485" s="78">
        <v>1989</v>
      </c>
      <c r="AG1485" s="104">
        <v>0</v>
      </c>
      <c r="AH1485" s="104">
        <v>0</v>
      </c>
      <c r="AI1485" s="104">
        <v>0</v>
      </c>
      <c r="AJ1485" s="104">
        <v>1989</v>
      </c>
      <c r="AK1485" s="104">
        <v>0</v>
      </c>
      <c r="AL1485" s="104">
        <v>0</v>
      </c>
      <c r="AM1485" s="104">
        <f t="shared" si="23"/>
        <v>1989</v>
      </c>
      <c r="AN1485" s="104">
        <v>0</v>
      </c>
      <c r="AO1485" s="104">
        <v>0</v>
      </c>
      <c r="AP1485" s="104">
        <v>16560</v>
      </c>
      <c r="AQ1485" s="104">
        <v>16560</v>
      </c>
      <c r="AR1485" s="104">
        <v>0</v>
      </c>
      <c r="AS1485" s="189">
        <v>392684</v>
      </c>
      <c r="AT1485" s="189">
        <v>111219</v>
      </c>
      <c r="AU1485" s="189">
        <v>111219</v>
      </c>
    </row>
    <row r="1486" spans="1:47" x14ac:dyDescent="0.2">
      <c r="A1486" s="96" t="s">
        <v>3457</v>
      </c>
      <c r="B1486" t="s">
        <v>3434</v>
      </c>
      <c r="C1486" t="s">
        <v>3458</v>
      </c>
      <c r="D1486" s="77">
        <v>39301</v>
      </c>
      <c r="E1486" s="77">
        <v>0</v>
      </c>
      <c r="F1486" s="77">
        <v>0</v>
      </c>
      <c r="G1486" s="77">
        <v>17275</v>
      </c>
      <c r="H1486" s="77">
        <v>0</v>
      </c>
      <c r="I1486" s="77">
        <v>17275</v>
      </c>
      <c r="J1486" s="77">
        <v>17275</v>
      </c>
      <c r="K1486" s="77">
        <v>0</v>
      </c>
      <c r="L1486" s="77">
        <v>18780</v>
      </c>
      <c r="M1486" s="77">
        <v>16480</v>
      </c>
      <c r="N1486" s="77">
        <v>18780</v>
      </c>
      <c r="O1486" s="77">
        <v>0</v>
      </c>
      <c r="P1486" s="77">
        <v>3080</v>
      </c>
      <c r="Q1486" s="77">
        <v>3080</v>
      </c>
      <c r="R1486" s="77">
        <v>0</v>
      </c>
      <c r="S1486" s="188">
        <v>2170</v>
      </c>
      <c r="T1486" s="188">
        <v>2170</v>
      </c>
      <c r="U1486" s="77">
        <v>1667</v>
      </c>
      <c r="V1486" s="77">
        <v>1370</v>
      </c>
      <c r="W1486" s="77">
        <v>1667</v>
      </c>
      <c r="X1486" s="77">
        <v>0</v>
      </c>
      <c r="Y1486" s="77">
        <v>258</v>
      </c>
      <c r="Z1486" s="77">
        <v>258</v>
      </c>
      <c r="AA1486" s="77">
        <v>0</v>
      </c>
      <c r="AB1486" s="77">
        <v>150</v>
      </c>
      <c r="AC1486" s="77">
        <v>150</v>
      </c>
      <c r="AD1486" s="77">
        <v>0</v>
      </c>
      <c r="AE1486" s="77">
        <v>19410</v>
      </c>
      <c r="AF1486" s="77">
        <v>789</v>
      </c>
      <c r="AG1486" s="27">
        <v>0</v>
      </c>
      <c r="AH1486" s="27">
        <v>0</v>
      </c>
      <c r="AI1486" s="27">
        <v>0</v>
      </c>
      <c r="AJ1486" s="27">
        <v>789</v>
      </c>
      <c r="AK1486" s="27">
        <v>0</v>
      </c>
      <c r="AL1486" s="27">
        <v>0</v>
      </c>
      <c r="AM1486" s="27">
        <f t="shared" si="23"/>
        <v>789</v>
      </c>
      <c r="AN1486" s="27">
        <v>0</v>
      </c>
      <c r="AO1486" s="27">
        <v>0</v>
      </c>
      <c r="AP1486" s="27">
        <v>2902</v>
      </c>
      <c r="AQ1486" s="27">
        <v>2902</v>
      </c>
      <c r="AR1486" s="27">
        <v>0</v>
      </c>
      <c r="AS1486" s="190">
        <v>64733</v>
      </c>
      <c r="AT1486" s="190">
        <v>9565</v>
      </c>
      <c r="AU1486" s="190">
        <v>2400</v>
      </c>
    </row>
    <row r="1487" spans="1:47" x14ac:dyDescent="0.2">
      <c r="A1487" s="96" t="s">
        <v>3459</v>
      </c>
      <c r="B1487" t="s">
        <v>3434</v>
      </c>
      <c r="C1487" t="s">
        <v>3460</v>
      </c>
      <c r="D1487" s="78">
        <v>39302</v>
      </c>
      <c r="E1487" s="78">
        <v>0</v>
      </c>
      <c r="F1487" s="82">
        <v>0</v>
      </c>
      <c r="G1487" s="78">
        <v>22198</v>
      </c>
      <c r="H1487" s="78">
        <v>0</v>
      </c>
      <c r="I1487" s="78">
        <v>22198</v>
      </c>
      <c r="J1487" s="78">
        <v>22198</v>
      </c>
      <c r="K1487" s="78">
        <v>0</v>
      </c>
      <c r="L1487" s="78">
        <v>20325</v>
      </c>
      <c r="M1487" s="78">
        <v>17020</v>
      </c>
      <c r="N1487" s="78">
        <v>20325</v>
      </c>
      <c r="O1487" s="78">
        <v>0</v>
      </c>
      <c r="P1487" s="78">
        <v>0</v>
      </c>
      <c r="Q1487" s="78">
        <v>2900</v>
      </c>
      <c r="R1487" s="78">
        <v>0</v>
      </c>
      <c r="S1487" s="187">
        <v>3155</v>
      </c>
      <c r="T1487" s="78">
        <v>255</v>
      </c>
      <c r="U1487" s="78">
        <v>1850</v>
      </c>
      <c r="V1487" s="78">
        <v>1418</v>
      </c>
      <c r="W1487" s="78">
        <v>570</v>
      </c>
      <c r="X1487" s="78">
        <v>1280</v>
      </c>
      <c r="Y1487" s="78">
        <v>0</v>
      </c>
      <c r="Z1487" s="78">
        <v>240</v>
      </c>
      <c r="AA1487" s="78">
        <v>0</v>
      </c>
      <c r="AB1487" s="78">
        <v>0</v>
      </c>
      <c r="AC1487" s="78">
        <v>0</v>
      </c>
      <c r="AD1487" s="78">
        <v>0</v>
      </c>
      <c r="AE1487" s="78">
        <v>23480</v>
      </c>
      <c r="AF1487" s="78">
        <v>789</v>
      </c>
      <c r="AG1487" s="104">
        <v>0</v>
      </c>
      <c r="AH1487" s="104">
        <v>0</v>
      </c>
      <c r="AI1487" s="104">
        <v>0</v>
      </c>
      <c r="AJ1487" s="104">
        <v>789</v>
      </c>
      <c r="AK1487" s="104">
        <v>0</v>
      </c>
      <c r="AL1487" s="104">
        <v>0</v>
      </c>
      <c r="AM1487" s="104">
        <f t="shared" si="23"/>
        <v>789</v>
      </c>
      <c r="AN1487" s="104">
        <v>0</v>
      </c>
      <c r="AO1487" s="104">
        <v>0</v>
      </c>
      <c r="AP1487" s="104">
        <v>3731</v>
      </c>
      <c r="AQ1487" s="104">
        <v>1890</v>
      </c>
      <c r="AR1487" s="189">
        <v>1841</v>
      </c>
      <c r="AS1487" s="189">
        <v>84090</v>
      </c>
      <c r="AT1487" s="189">
        <v>13170</v>
      </c>
      <c r="AU1487" s="189">
        <v>13170</v>
      </c>
    </row>
    <row r="1488" spans="1:47" x14ac:dyDescent="0.2">
      <c r="A1488" s="96" t="s">
        <v>3461</v>
      </c>
      <c r="B1488" t="s">
        <v>3434</v>
      </c>
      <c r="C1488" t="s">
        <v>3462</v>
      </c>
      <c r="D1488" s="77">
        <v>39303</v>
      </c>
      <c r="E1488" s="77">
        <v>0</v>
      </c>
      <c r="F1488" s="77">
        <v>0</v>
      </c>
      <c r="G1488" s="77">
        <v>18355</v>
      </c>
      <c r="H1488" s="77">
        <v>0</v>
      </c>
      <c r="I1488" s="77">
        <v>18355</v>
      </c>
      <c r="J1488" s="77">
        <v>18355</v>
      </c>
      <c r="K1488" s="77">
        <v>0</v>
      </c>
      <c r="L1488" s="77">
        <v>14365</v>
      </c>
      <c r="M1488" s="77">
        <v>11280</v>
      </c>
      <c r="N1488" s="77">
        <v>0</v>
      </c>
      <c r="O1488" s="77">
        <v>14365</v>
      </c>
      <c r="P1488" s="77">
        <v>13000</v>
      </c>
      <c r="Q1488" s="77">
        <v>1720</v>
      </c>
      <c r="R1488" s="77">
        <v>0</v>
      </c>
      <c r="S1488" s="188">
        <v>6440</v>
      </c>
      <c r="T1488" s="188">
        <v>3355</v>
      </c>
      <c r="U1488" s="77">
        <v>1341</v>
      </c>
      <c r="V1488" s="77">
        <v>930</v>
      </c>
      <c r="W1488" s="77">
        <v>0</v>
      </c>
      <c r="X1488" s="77">
        <v>1341</v>
      </c>
      <c r="Y1488" s="77">
        <v>1481</v>
      </c>
      <c r="Z1488" s="77">
        <v>140</v>
      </c>
      <c r="AA1488" s="77">
        <v>0</v>
      </c>
      <c r="AB1488" s="77">
        <v>198</v>
      </c>
      <c r="AC1488" s="77">
        <v>198</v>
      </c>
      <c r="AD1488" s="77">
        <v>0</v>
      </c>
      <c r="AE1488" s="77">
        <v>13620</v>
      </c>
      <c r="AF1488" s="77">
        <v>789</v>
      </c>
      <c r="AG1488" s="27">
        <v>0</v>
      </c>
      <c r="AH1488" s="27">
        <v>0</v>
      </c>
      <c r="AI1488" s="27">
        <v>0</v>
      </c>
      <c r="AJ1488" s="27">
        <v>789</v>
      </c>
      <c r="AK1488" s="27">
        <v>0</v>
      </c>
      <c r="AL1488" s="27">
        <v>0</v>
      </c>
      <c r="AM1488" s="27">
        <f t="shared" si="23"/>
        <v>789</v>
      </c>
      <c r="AN1488" s="27">
        <v>0</v>
      </c>
      <c r="AO1488" s="27">
        <v>0</v>
      </c>
      <c r="AP1488" s="27">
        <v>3085</v>
      </c>
      <c r="AQ1488" s="27">
        <v>0</v>
      </c>
      <c r="AR1488" s="190">
        <v>3085</v>
      </c>
      <c r="AS1488" s="190">
        <v>69307</v>
      </c>
      <c r="AT1488" s="190">
        <v>10843</v>
      </c>
      <c r="AU1488" s="190">
        <v>10843</v>
      </c>
    </row>
    <row r="1489" spans="1:47" x14ac:dyDescent="0.2">
      <c r="A1489" s="96" t="s">
        <v>3463</v>
      </c>
      <c r="B1489" t="s">
        <v>3434</v>
      </c>
      <c r="C1489" t="s">
        <v>3464</v>
      </c>
      <c r="D1489" s="78">
        <v>39304</v>
      </c>
      <c r="E1489" s="78">
        <v>0</v>
      </c>
      <c r="F1489" s="82">
        <v>0</v>
      </c>
      <c r="G1489" s="78">
        <v>16963</v>
      </c>
      <c r="H1489" s="78">
        <v>0</v>
      </c>
      <c r="I1489" s="78">
        <v>16963</v>
      </c>
      <c r="J1489" s="78">
        <v>16963</v>
      </c>
      <c r="K1489" s="78">
        <v>0</v>
      </c>
      <c r="L1489" s="78">
        <v>13910</v>
      </c>
      <c r="M1489" s="78">
        <v>11150</v>
      </c>
      <c r="N1489" s="78">
        <v>0</v>
      </c>
      <c r="O1489" s="78">
        <v>13910</v>
      </c>
      <c r="P1489" s="78">
        <v>15600</v>
      </c>
      <c r="Q1489" s="78">
        <v>1690</v>
      </c>
      <c r="R1489" s="78">
        <v>0</v>
      </c>
      <c r="S1489" s="187">
        <v>3940</v>
      </c>
      <c r="T1489" s="187">
        <v>3940</v>
      </c>
      <c r="U1489" s="78">
        <v>1279</v>
      </c>
      <c r="V1489" s="78">
        <v>916</v>
      </c>
      <c r="W1489" s="78">
        <v>0</v>
      </c>
      <c r="X1489" s="78">
        <v>1279</v>
      </c>
      <c r="Y1489" s="78">
        <v>1416</v>
      </c>
      <c r="Z1489" s="78">
        <v>137</v>
      </c>
      <c r="AA1489" s="78">
        <v>0</v>
      </c>
      <c r="AB1489" s="78">
        <v>15</v>
      </c>
      <c r="AC1489" s="78">
        <v>274</v>
      </c>
      <c r="AD1489" s="78">
        <v>0</v>
      </c>
      <c r="AE1489" s="78">
        <v>12960</v>
      </c>
      <c r="AF1489" s="78">
        <v>789</v>
      </c>
      <c r="AG1489" s="104">
        <v>0</v>
      </c>
      <c r="AH1489" s="104">
        <v>0</v>
      </c>
      <c r="AI1489" s="104">
        <v>0</v>
      </c>
      <c r="AJ1489" s="104">
        <v>789</v>
      </c>
      <c r="AK1489" s="104">
        <v>0</v>
      </c>
      <c r="AL1489" s="104">
        <v>0</v>
      </c>
      <c r="AM1489" s="104">
        <f t="shared" si="23"/>
        <v>789</v>
      </c>
      <c r="AN1489" s="104">
        <v>0</v>
      </c>
      <c r="AO1489" s="104">
        <v>0</v>
      </c>
      <c r="AP1489" s="104">
        <v>2851</v>
      </c>
      <c r="AQ1489" s="104">
        <v>2851</v>
      </c>
      <c r="AR1489" s="104">
        <v>0</v>
      </c>
      <c r="AS1489" s="189">
        <v>64757</v>
      </c>
      <c r="AT1489" s="189">
        <v>10394</v>
      </c>
      <c r="AU1489" s="189">
        <v>10394</v>
      </c>
    </row>
    <row r="1490" spans="1:47" x14ac:dyDescent="0.2">
      <c r="A1490" s="96" t="s">
        <v>3465</v>
      </c>
      <c r="B1490" t="s">
        <v>3434</v>
      </c>
      <c r="C1490" t="s">
        <v>3466</v>
      </c>
      <c r="D1490" s="77">
        <v>39305</v>
      </c>
      <c r="E1490" s="77">
        <v>0</v>
      </c>
      <c r="F1490" s="77">
        <v>0</v>
      </c>
      <c r="G1490" s="77">
        <v>9135</v>
      </c>
      <c r="H1490" s="77">
        <v>44</v>
      </c>
      <c r="I1490" s="77">
        <v>9091</v>
      </c>
      <c r="J1490" s="77">
        <v>9091</v>
      </c>
      <c r="K1490" s="77">
        <v>0</v>
      </c>
      <c r="L1490" s="77">
        <v>6975</v>
      </c>
      <c r="M1490" s="77">
        <v>5550</v>
      </c>
      <c r="N1490" s="77">
        <v>6975</v>
      </c>
      <c r="O1490" s="77">
        <v>0</v>
      </c>
      <c r="P1490" s="77">
        <v>60</v>
      </c>
      <c r="Q1490" s="77">
        <v>60</v>
      </c>
      <c r="R1490" s="77">
        <v>0</v>
      </c>
      <c r="S1490" s="77">
        <v>0</v>
      </c>
      <c r="T1490" s="77">
        <v>0</v>
      </c>
      <c r="U1490" s="77">
        <v>645</v>
      </c>
      <c r="V1490" s="77">
        <v>456</v>
      </c>
      <c r="W1490" s="77">
        <v>645</v>
      </c>
      <c r="X1490" s="77">
        <v>0</v>
      </c>
      <c r="Y1490" s="77">
        <v>12</v>
      </c>
      <c r="Z1490" s="77">
        <v>12</v>
      </c>
      <c r="AA1490" s="77">
        <v>0</v>
      </c>
      <c r="AB1490" s="77">
        <v>0</v>
      </c>
      <c r="AC1490" s="77">
        <v>0</v>
      </c>
      <c r="AD1490" s="77">
        <v>0</v>
      </c>
      <c r="AE1490" s="77">
        <v>5610</v>
      </c>
      <c r="AF1490" s="77">
        <v>789</v>
      </c>
      <c r="AG1490" s="27">
        <v>0</v>
      </c>
      <c r="AH1490" s="27">
        <v>0</v>
      </c>
      <c r="AI1490" s="27">
        <v>0</v>
      </c>
      <c r="AJ1490" s="27">
        <v>789</v>
      </c>
      <c r="AK1490" s="27">
        <v>0</v>
      </c>
      <c r="AL1490" s="27">
        <v>0</v>
      </c>
      <c r="AM1490" s="27">
        <f t="shared" si="23"/>
        <v>789</v>
      </c>
      <c r="AN1490" s="27">
        <v>0</v>
      </c>
      <c r="AO1490" s="27">
        <v>0</v>
      </c>
      <c r="AP1490" s="27">
        <v>1536</v>
      </c>
      <c r="AQ1490" s="27">
        <v>1536</v>
      </c>
      <c r="AR1490" s="27">
        <v>0</v>
      </c>
      <c r="AS1490" s="190">
        <v>34157</v>
      </c>
      <c r="AT1490" s="190">
        <v>4055</v>
      </c>
      <c r="AU1490" s="190">
        <v>0</v>
      </c>
    </row>
    <row r="1491" spans="1:47" x14ac:dyDescent="0.2">
      <c r="A1491" s="96" t="s">
        <v>3467</v>
      </c>
      <c r="B1491" t="s">
        <v>3434</v>
      </c>
      <c r="C1491" t="s">
        <v>3468</v>
      </c>
      <c r="D1491" s="78">
        <v>39306</v>
      </c>
      <c r="E1491" s="78">
        <v>0</v>
      </c>
      <c r="F1491" s="82">
        <v>0</v>
      </c>
      <c r="G1491" s="78">
        <v>7662</v>
      </c>
      <c r="H1491" s="78">
        <v>7662</v>
      </c>
      <c r="I1491" s="78">
        <v>0</v>
      </c>
      <c r="J1491" s="78">
        <v>0</v>
      </c>
      <c r="K1491" s="78">
        <v>0</v>
      </c>
      <c r="L1491" s="78">
        <v>3845</v>
      </c>
      <c r="M1491" s="78">
        <v>2660</v>
      </c>
      <c r="N1491" s="78">
        <v>2430</v>
      </c>
      <c r="O1491" s="78">
        <v>1415</v>
      </c>
      <c r="P1491" s="78">
        <v>1415</v>
      </c>
      <c r="Q1491" s="78">
        <v>0</v>
      </c>
      <c r="R1491" s="78">
        <v>0</v>
      </c>
      <c r="S1491" s="78">
        <v>0</v>
      </c>
      <c r="T1491" s="78">
        <v>0</v>
      </c>
      <c r="U1491" s="78">
        <v>379</v>
      </c>
      <c r="V1491" s="78">
        <v>220</v>
      </c>
      <c r="W1491" s="78">
        <v>10</v>
      </c>
      <c r="X1491" s="78">
        <v>369</v>
      </c>
      <c r="Y1491" s="78">
        <v>0</v>
      </c>
      <c r="Z1491" s="78">
        <v>0</v>
      </c>
      <c r="AA1491" s="78">
        <v>0</v>
      </c>
      <c r="AB1491" s="78">
        <v>369</v>
      </c>
      <c r="AC1491" s="78">
        <v>0</v>
      </c>
      <c r="AD1491" s="78">
        <v>0</v>
      </c>
      <c r="AE1491" s="78">
        <v>2430</v>
      </c>
      <c r="AF1491" s="78">
        <v>789</v>
      </c>
      <c r="AG1491" s="104">
        <v>0</v>
      </c>
      <c r="AH1491" s="104">
        <v>0</v>
      </c>
      <c r="AI1491" s="104">
        <v>0</v>
      </c>
      <c r="AJ1491" s="104">
        <v>789</v>
      </c>
      <c r="AK1491" s="104">
        <v>0</v>
      </c>
      <c r="AL1491" s="104">
        <v>0</v>
      </c>
      <c r="AM1491" s="104">
        <f t="shared" si="23"/>
        <v>789</v>
      </c>
      <c r="AN1491" s="104">
        <v>0</v>
      </c>
      <c r="AO1491" s="104">
        <v>0</v>
      </c>
      <c r="AP1491" s="104">
        <v>1288</v>
      </c>
      <c r="AQ1491" s="104">
        <v>0</v>
      </c>
      <c r="AR1491" s="189">
        <v>1288</v>
      </c>
      <c r="AS1491" s="189">
        <v>28148</v>
      </c>
      <c r="AT1491" s="189">
        <v>2702</v>
      </c>
      <c r="AU1491" s="189">
        <v>2702</v>
      </c>
    </row>
    <row r="1492" spans="1:47" x14ac:dyDescent="0.2">
      <c r="A1492" s="96" t="s">
        <v>3469</v>
      </c>
      <c r="B1492" t="s">
        <v>3434</v>
      </c>
      <c r="C1492" t="s">
        <v>3470</v>
      </c>
      <c r="D1492" s="77">
        <v>39307</v>
      </c>
      <c r="E1492" s="77">
        <v>0</v>
      </c>
      <c r="F1492" s="77">
        <v>0</v>
      </c>
      <c r="G1492" s="77">
        <v>22531</v>
      </c>
      <c r="H1492" s="77">
        <v>0</v>
      </c>
      <c r="I1492" s="77">
        <v>22531</v>
      </c>
      <c r="J1492" s="77">
        <v>22531</v>
      </c>
      <c r="K1492" s="77">
        <v>0</v>
      </c>
      <c r="L1492" s="77">
        <v>18890</v>
      </c>
      <c r="M1492" s="77">
        <v>14280</v>
      </c>
      <c r="N1492" s="77">
        <v>18890</v>
      </c>
      <c r="O1492" s="77">
        <v>0</v>
      </c>
      <c r="P1492" s="77">
        <v>2330</v>
      </c>
      <c r="Q1492" s="77">
        <v>2330</v>
      </c>
      <c r="R1492" s="77">
        <v>0</v>
      </c>
      <c r="S1492" s="188">
        <v>9150</v>
      </c>
      <c r="T1492" s="188">
        <v>9150</v>
      </c>
      <c r="U1492" s="77">
        <v>1792</v>
      </c>
      <c r="V1492" s="77">
        <v>1183</v>
      </c>
      <c r="W1492" s="77">
        <v>1792</v>
      </c>
      <c r="X1492" s="77">
        <v>0</v>
      </c>
      <c r="Y1492" s="77">
        <v>175</v>
      </c>
      <c r="Z1492" s="77">
        <v>175</v>
      </c>
      <c r="AA1492" s="77">
        <v>0</v>
      </c>
      <c r="AB1492" s="77">
        <v>428</v>
      </c>
      <c r="AC1492" s="77">
        <v>687</v>
      </c>
      <c r="AD1492" s="77">
        <v>0</v>
      </c>
      <c r="AE1492" s="77">
        <v>17860</v>
      </c>
      <c r="AF1492" s="77">
        <v>789</v>
      </c>
      <c r="AG1492" s="27">
        <v>0</v>
      </c>
      <c r="AH1492" s="27">
        <v>0</v>
      </c>
      <c r="AI1492" s="27">
        <v>0</v>
      </c>
      <c r="AJ1492" s="27">
        <v>789</v>
      </c>
      <c r="AK1492" s="27">
        <v>0</v>
      </c>
      <c r="AL1492" s="27">
        <v>0</v>
      </c>
      <c r="AM1492" s="27">
        <f t="shared" si="23"/>
        <v>789</v>
      </c>
      <c r="AN1492" s="27">
        <v>0</v>
      </c>
      <c r="AO1492" s="27">
        <v>0</v>
      </c>
      <c r="AP1492" s="27">
        <v>3789</v>
      </c>
      <c r="AQ1492" s="27">
        <v>3789</v>
      </c>
      <c r="AR1492" s="27">
        <v>0</v>
      </c>
      <c r="AS1492" s="190">
        <v>85799</v>
      </c>
      <c r="AT1492" s="190">
        <v>15234</v>
      </c>
      <c r="AU1492" s="190">
        <v>15234</v>
      </c>
    </row>
    <row r="1493" spans="1:47" x14ac:dyDescent="0.2">
      <c r="A1493" s="96" t="s">
        <v>3471</v>
      </c>
      <c r="B1493" t="s">
        <v>3434</v>
      </c>
      <c r="C1493" t="s">
        <v>3472</v>
      </c>
      <c r="D1493" s="78">
        <v>39341</v>
      </c>
      <c r="E1493" s="78">
        <v>0</v>
      </c>
      <c r="F1493" s="82">
        <v>0</v>
      </c>
      <c r="G1493" s="78">
        <v>23058</v>
      </c>
      <c r="H1493" s="78">
        <v>23058</v>
      </c>
      <c r="I1493" s="78">
        <v>0</v>
      </c>
      <c r="J1493" s="78">
        <v>0</v>
      </c>
      <c r="K1493" s="78">
        <v>0</v>
      </c>
      <c r="L1493" s="78">
        <v>20700</v>
      </c>
      <c r="M1493" s="78">
        <v>16730</v>
      </c>
      <c r="N1493" s="78">
        <v>20700</v>
      </c>
      <c r="O1493" s="78">
        <v>0</v>
      </c>
      <c r="P1493" s="78">
        <v>3600</v>
      </c>
      <c r="Q1493" s="78">
        <v>3600</v>
      </c>
      <c r="R1493" s="78">
        <v>0</v>
      </c>
      <c r="S1493" s="187">
        <v>7180</v>
      </c>
      <c r="T1493" s="187">
        <v>7180</v>
      </c>
      <c r="U1493" s="78">
        <v>1911</v>
      </c>
      <c r="V1493" s="78">
        <v>1386</v>
      </c>
      <c r="W1493" s="78">
        <v>1911</v>
      </c>
      <c r="X1493" s="78">
        <v>0</v>
      </c>
      <c r="Y1493" s="78">
        <v>292</v>
      </c>
      <c r="Z1493" s="78">
        <v>292</v>
      </c>
      <c r="AA1493" s="78">
        <v>0</v>
      </c>
      <c r="AB1493" s="78">
        <v>399</v>
      </c>
      <c r="AC1493" s="78">
        <v>399</v>
      </c>
      <c r="AD1493" s="78">
        <v>0</v>
      </c>
      <c r="AE1493" s="78">
        <v>20150</v>
      </c>
      <c r="AF1493" s="78">
        <v>789</v>
      </c>
      <c r="AG1493" s="104">
        <v>0</v>
      </c>
      <c r="AH1493" s="104">
        <v>0</v>
      </c>
      <c r="AI1493" s="104">
        <v>0</v>
      </c>
      <c r="AJ1493" s="104">
        <v>789</v>
      </c>
      <c r="AK1493" s="104">
        <v>0</v>
      </c>
      <c r="AL1493" s="104">
        <v>0</v>
      </c>
      <c r="AM1493" s="104">
        <f t="shared" si="23"/>
        <v>789</v>
      </c>
      <c r="AN1493" s="104">
        <v>0</v>
      </c>
      <c r="AO1493" s="104">
        <v>0</v>
      </c>
      <c r="AP1493" s="104">
        <v>3876</v>
      </c>
      <c r="AQ1493" s="104">
        <v>3876</v>
      </c>
      <c r="AR1493" s="104">
        <v>0</v>
      </c>
      <c r="AS1493" s="189">
        <v>87237</v>
      </c>
      <c r="AT1493" s="189">
        <v>14021</v>
      </c>
      <c r="AU1493" s="189">
        <v>14021</v>
      </c>
    </row>
    <row r="1494" spans="1:47" x14ac:dyDescent="0.2">
      <c r="A1494" s="96" t="s">
        <v>3473</v>
      </c>
      <c r="B1494" t="s">
        <v>3434</v>
      </c>
      <c r="C1494" t="s">
        <v>3474</v>
      </c>
      <c r="D1494" s="77">
        <v>39344</v>
      </c>
      <c r="E1494" s="77">
        <v>0</v>
      </c>
      <c r="F1494" s="77">
        <v>0</v>
      </c>
      <c r="G1494" s="77">
        <v>23953</v>
      </c>
      <c r="H1494" s="77">
        <v>23953</v>
      </c>
      <c r="I1494" s="77">
        <v>0</v>
      </c>
      <c r="J1494" s="77">
        <v>0</v>
      </c>
      <c r="K1494" s="77">
        <v>0</v>
      </c>
      <c r="L1494" s="77">
        <v>25590</v>
      </c>
      <c r="M1494" s="77">
        <v>22130</v>
      </c>
      <c r="N1494" s="77">
        <v>25590</v>
      </c>
      <c r="O1494" s="77">
        <v>0</v>
      </c>
      <c r="P1494" s="77">
        <v>1380</v>
      </c>
      <c r="Q1494" s="77">
        <v>3640</v>
      </c>
      <c r="R1494" s="77">
        <v>0</v>
      </c>
      <c r="S1494" s="77">
        <v>0</v>
      </c>
      <c r="T1494" s="77">
        <v>0</v>
      </c>
      <c r="U1494" s="77">
        <v>2280</v>
      </c>
      <c r="V1494" s="77">
        <v>1833</v>
      </c>
      <c r="W1494" s="77">
        <v>1742</v>
      </c>
      <c r="X1494" s="77">
        <v>538</v>
      </c>
      <c r="Y1494" s="77">
        <v>836</v>
      </c>
      <c r="Z1494" s="77">
        <v>298</v>
      </c>
      <c r="AA1494" s="77">
        <v>0</v>
      </c>
      <c r="AB1494" s="77">
        <v>0</v>
      </c>
      <c r="AC1494" s="77">
        <v>0</v>
      </c>
      <c r="AD1494" s="77">
        <v>0</v>
      </c>
      <c r="AE1494" s="77">
        <v>25770</v>
      </c>
      <c r="AF1494" s="77">
        <v>789</v>
      </c>
      <c r="AG1494" s="27">
        <v>0</v>
      </c>
      <c r="AH1494" s="27">
        <v>0</v>
      </c>
      <c r="AI1494" s="27">
        <v>0</v>
      </c>
      <c r="AJ1494" s="27">
        <v>789</v>
      </c>
      <c r="AK1494" s="27">
        <v>0</v>
      </c>
      <c r="AL1494" s="27">
        <v>0</v>
      </c>
      <c r="AM1494" s="27">
        <f t="shared" si="23"/>
        <v>789</v>
      </c>
      <c r="AN1494" s="27">
        <v>0</v>
      </c>
      <c r="AO1494" s="27">
        <v>0</v>
      </c>
      <c r="AP1494" s="27">
        <v>4022</v>
      </c>
      <c r="AQ1494" s="27">
        <v>0</v>
      </c>
      <c r="AR1494" s="190">
        <v>4022</v>
      </c>
      <c r="AS1494" s="190">
        <v>90752</v>
      </c>
      <c r="AT1494" s="190">
        <v>15081</v>
      </c>
      <c r="AU1494" s="190">
        <v>15081</v>
      </c>
    </row>
    <row r="1495" spans="1:47" x14ac:dyDescent="0.2">
      <c r="A1495" s="96" t="s">
        <v>3475</v>
      </c>
      <c r="B1495" t="s">
        <v>3434</v>
      </c>
      <c r="C1495" t="s">
        <v>3476</v>
      </c>
      <c r="D1495" s="78">
        <v>39363</v>
      </c>
      <c r="E1495" s="78">
        <v>0</v>
      </c>
      <c r="F1495" s="82">
        <v>0</v>
      </c>
      <c r="G1495" s="78">
        <v>25823</v>
      </c>
      <c r="H1495" s="78">
        <v>25823</v>
      </c>
      <c r="I1495" s="78">
        <v>0</v>
      </c>
      <c r="J1495" s="78">
        <v>0</v>
      </c>
      <c r="K1495" s="78">
        <v>0</v>
      </c>
      <c r="L1495" s="78">
        <v>19820</v>
      </c>
      <c r="M1495" s="78">
        <v>15300</v>
      </c>
      <c r="N1495" s="78">
        <v>19820</v>
      </c>
      <c r="O1495" s="78">
        <v>0</v>
      </c>
      <c r="P1495" s="78">
        <v>0</v>
      </c>
      <c r="Q1495" s="78">
        <v>2760</v>
      </c>
      <c r="R1495" s="78">
        <v>0</v>
      </c>
      <c r="S1495" s="187">
        <v>6580</v>
      </c>
      <c r="T1495" s="187">
        <v>3820</v>
      </c>
      <c r="U1495" s="78">
        <v>1862</v>
      </c>
      <c r="V1495" s="78">
        <v>1265</v>
      </c>
      <c r="W1495" s="78">
        <v>1862</v>
      </c>
      <c r="X1495" s="78">
        <v>0</v>
      </c>
      <c r="Y1495" s="78">
        <v>228</v>
      </c>
      <c r="Z1495" s="78">
        <v>228</v>
      </c>
      <c r="AA1495" s="78">
        <v>0</v>
      </c>
      <c r="AB1495" s="78">
        <v>185</v>
      </c>
      <c r="AC1495" s="78">
        <v>185</v>
      </c>
      <c r="AD1495" s="78">
        <v>0</v>
      </c>
      <c r="AE1495" s="78">
        <v>18480</v>
      </c>
      <c r="AF1495" s="78">
        <v>789</v>
      </c>
      <c r="AG1495" s="104">
        <v>0</v>
      </c>
      <c r="AH1495" s="104">
        <v>0</v>
      </c>
      <c r="AI1495" s="104">
        <v>0</v>
      </c>
      <c r="AJ1495" s="104">
        <v>789</v>
      </c>
      <c r="AK1495" s="104">
        <v>0</v>
      </c>
      <c r="AL1495" s="104">
        <v>0</v>
      </c>
      <c r="AM1495" s="104">
        <f t="shared" si="23"/>
        <v>789</v>
      </c>
      <c r="AN1495" s="104">
        <v>0</v>
      </c>
      <c r="AO1495" s="104">
        <v>0</v>
      </c>
      <c r="AP1495" s="104">
        <v>4342</v>
      </c>
      <c r="AQ1495" s="104">
        <v>4342</v>
      </c>
      <c r="AR1495" s="104">
        <v>0</v>
      </c>
      <c r="AS1495" s="189">
        <v>98406</v>
      </c>
      <c r="AT1495" s="189">
        <v>16493</v>
      </c>
      <c r="AU1495" s="189">
        <v>16493</v>
      </c>
    </row>
    <row r="1496" spans="1:47" x14ac:dyDescent="0.2">
      <c r="A1496" s="96" t="s">
        <v>3477</v>
      </c>
      <c r="B1496" t="s">
        <v>3434</v>
      </c>
      <c r="C1496" t="s">
        <v>3478</v>
      </c>
      <c r="D1496" s="77">
        <v>39364</v>
      </c>
      <c r="E1496" s="77">
        <v>0</v>
      </c>
      <c r="F1496" s="77">
        <v>0</v>
      </c>
      <c r="G1496" s="77">
        <v>5461</v>
      </c>
      <c r="H1496" s="77">
        <v>0</v>
      </c>
      <c r="I1496" s="77">
        <v>5461</v>
      </c>
      <c r="J1496" s="77">
        <v>5461</v>
      </c>
      <c r="K1496" s="77">
        <v>0</v>
      </c>
      <c r="L1496" s="77">
        <v>1855</v>
      </c>
      <c r="M1496" s="77">
        <v>1390</v>
      </c>
      <c r="N1496" s="77">
        <v>1855</v>
      </c>
      <c r="O1496" s="77">
        <v>0</v>
      </c>
      <c r="P1496" s="77">
        <v>370</v>
      </c>
      <c r="Q1496" s="77">
        <v>370</v>
      </c>
      <c r="R1496" s="77">
        <v>0</v>
      </c>
      <c r="S1496" s="77">
        <v>0</v>
      </c>
      <c r="T1496" s="77">
        <v>0</v>
      </c>
      <c r="U1496" s="77">
        <v>181</v>
      </c>
      <c r="V1496" s="77">
        <v>118</v>
      </c>
      <c r="W1496" s="77">
        <v>0</v>
      </c>
      <c r="X1496" s="77">
        <v>181</v>
      </c>
      <c r="Y1496" s="77">
        <v>0</v>
      </c>
      <c r="Z1496" s="77">
        <v>30</v>
      </c>
      <c r="AA1496" s="77">
        <v>0</v>
      </c>
      <c r="AB1496" s="77">
        <v>0</v>
      </c>
      <c r="AC1496" s="77">
        <v>0</v>
      </c>
      <c r="AD1496" s="77">
        <v>0</v>
      </c>
      <c r="AE1496" s="77">
        <v>1760</v>
      </c>
      <c r="AF1496" s="77">
        <v>789</v>
      </c>
      <c r="AG1496" s="27">
        <v>0</v>
      </c>
      <c r="AH1496" s="27">
        <v>0</v>
      </c>
      <c r="AI1496" s="27">
        <v>0</v>
      </c>
      <c r="AJ1496" s="27">
        <v>789</v>
      </c>
      <c r="AK1496" s="27">
        <v>0</v>
      </c>
      <c r="AL1496" s="27">
        <v>0</v>
      </c>
      <c r="AM1496" s="27">
        <f t="shared" si="23"/>
        <v>789</v>
      </c>
      <c r="AN1496" s="27">
        <v>0</v>
      </c>
      <c r="AO1496" s="27">
        <v>0</v>
      </c>
      <c r="AP1496" s="27">
        <v>916</v>
      </c>
      <c r="AQ1496" s="27">
        <v>916</v>
      </c>
      <c r="AR1496" s="27">
        <v>0</v>
      </c>
      <c r="AS1496" s="190">
        <v>19641</v>
      </c>
      <c r="AT1496" s="190">
        <v>1467</v>
      </c>
      <c r="AU1496" s="190">
        <v>1467</v>
      </c>
    </row>
    <row r="1497" spans="1:47" x14ac:dyDescent="0.2">
      <c r="A1497" s="96" t="s">
        <v>3479</v>
      </c>
      <c r="B1497" t="s">
        <v>3434</v>
      </c>
      <c r="C1497" t="s">
        <v>3480</v>
      </c>
      <c r="D1497" s="78">
        <v>39386</v>
      </c>
      <c r="E1497" s="78">
        <v>0</v>
      </c>
      <c r="F1497" s="82">
        <v>0</v>
      </c>
      <c r="G1497" s="78">
        <v>79362</v>
      </c>
      <c r="H1497" s="78">
        <v>22500</v>
      </c>
      <c r="I1497" s="78">
        <v>56862</v>
      </c>
      <c r="J1497" s="78">
        <v>46862</v>
      </c>
      <c r="K1497" s="187">
        <v>10000</v>
      </c>
      <c r="L1497" s="78">
        <v>105285</v>
      </c>
      <c r="M1497" s="78">
        <v>77430</v>
      </c>
      <c r="N1497" s="78">
        <v>99900</v>
      </c>
      <c r="O1497" s="78">
        <v>5385</v>
      </c>
      <c r="P1497" s="78">
        <v>0</v>
      </c>
      <c r="Q1497" s="78">
        <v>13640</v>
      </c>
      <c r="R1497" s="78">
        <v>0</v>
      </c>
      <c r="S1497" s="187">
        <v>52420</v>
      </c>
      <c r="T1497" s="187">
        <v>33395</v>
      </c>
      <c r="U1497" s="78">
        <v>10091</v>
      </c>
      <c r="V1497" s="78">
        <v>6371</v>
      </c>
      <c r="W1497" s="78">
        <v>3000</v>
      </c>
      <c r="X1497" s="78">
        <v>7091</v>
      </c>
      <c r="Y1497" s="78">
        <v>4421</v>
      </c>
      <c r="Z1497" s="78">
        <v>1137</v>
      </c>
      <c r="AA1497" s="78">
        <v>0</v>
      </c>
      <c r="AB1497" s="78">
        <v>419</v>
      </c>
      <c r="AC1497" s="187">
        <v>2619</v>
      </c>
      <c r="AD1497" s="187">
        <v>0</v>
      </c>
      <c r="AE1497" s="78">
        <v>91070</v>
      </c>
      <c r="AF1497" s="78">
        <v>1509</v>
      </c>
      <c r="AG1497" s="104">
        <v>0</v>
      </c>
      <c r="AH1497" s="104">
        <v>0</v>
      </c>
      <c r="AI1497" s="104">
        <v>0</v>
      </c>
      <c r="AJ1497" s="104">
        <v>1509</v>
      </c>
      <c r="AK1497" s="104">
        <v>0</v>
      </c>
      <c r="AL1497" s="104">
        <v>0</v>
      </c>
      <c r="AM1497" s="104">
        <f t="shared" si="23"/>
        <v>1509</v>
      </c>
      <c r="AN1497" s="104">
        <v>0</v>
      </c>
      <c r="AO1497" s="104">
        <v>0</v>
      </c>
      <c r="AP1497" s="104">
        <v>13401</v>
      </c>
      <c r="AQ1497" s="104">
        <v>0</v>
      </c>
      <c r="AR1497" s="189">
        <v>13401</v>
      </c>
      <c r="AS1497" s="189">
        <v>312939</v>
      </c>
      <c r="AT1497" s="189">
        <v>89627</v>
      </c>
      <c r="AU1497" s="189">
        <v>6636</v>
      </c>
    </row>
    <row r="1498" spans="1:47" x14ac:dyDescent="0.2">
      <c r="A1498" s="96" t="s">
        <v>3481</v>
      </c>
      <c r="B1498" t="s">
        <v>3434</v>
      </c>
      <c r="C1498" t="s">
        <v>3482</v>
      </c>
      <c r="D1498" s="77">
        <v>39387</v>
      </c>
      <c r="E1498" s="77">
        <v>0</v>
      </c>
      <c r="F1498" s="77">
        <v>0</v>
      </c>
      <c r="G1498" s="77">
        <v>32346</v>
      </c>
      <c r="H1498" s="77">
        <v>3304</v>
      </c>
      <c r="I1498" s="77">
        <v>29042</v>
      </c>
      <c r="J1498" s="77">
        <v>29042</v>
      </c>
      <c r="K1498" s="77">
        <v>0</v>
      </c>
      <c r="L1498" s="77">
        <v>35555</v>
      </c>
      <c r="M1498" s="77">
        <v>30520</v>
      </c>
      <c r="N1498" s="77">
        <v>35555</v>
      </c>
      <c r="O1498" s="77">
        <v>0</v>
      </c>
      <c r="P1498" s="77">
        <v>1640</v>
      </c>
      <c r="Q1498" s="77">
        <v>1640</v>
      </c>
      <c r="R1498" s="77">
        <v>0</v>
      </c>
      <c r="S1498" s="188">
        <v>8405</v>
      </c>
      <c r="T1498" s="188">
        <v>8405</v>
      </c>
      <c r="U1498" s="77">
        <v>3176</v>
      </c>
      <c r="V1498" s="77">
        <v>2525</v>
      </c>
      <c r="W1498" s="77">
        <v>3176</v>
      </c>
      <c r="X1498" s="77">
        <v>0</v>
      </c>
      <c r="Y1498" s="77">
        <v>0</v>
      </c>
      <c r="Z1498" s="77">
        <v>140</v>
      </c>
      <c r="AA1498" s="77">
        <v>0</v>
      </c>
      <c r="AB1498" s="77">
        <v>0</v>
      </c>
      <c r="AC1498" s="77">
        <v>625</v>
      </c>
      <c r="AD1498" s="77">
        <v>0</v>
      </c>
      <c r="AE1498" s="77">
        <v>34120</v>
      </c>
      <c r="AF1498" s="77">
        <v>1029</v>
      </c>
      <c r="AG1498" s="27">
        <v>0</v>
      </c>
      <c r="AH1498" s="27">
        <v>0</v>
      </c>
      <c r="AI1498" s="27">
        <v>0</v>
      </c>
      <c r="AJ1498" s="27">
        <v>1029</v>
      </c>
      <c r="AK1498" s="27">
        <v>0</v>
      </c>
      <c r="AL1498" s="27">
        <v>0</v>
      </c>
      <c r="AM1498" s="27">
        <f t="shared" si="23"/>
        <v>1029</v>
      </c>
      <c r="AN1498" s="27">
        <v>0</v>
      </c>
      <c r="AO1498" s="27">
        <v>0</v>
      </c>
      <c r="AP1498" s="27">
        <v>5439</v>
      </c>
      <c r="AQ1498" s="27">
        <v>5439</v>
      </c>
      <c r="AR1498" s="27">
        <v>0</v>
      </c>
      <c r="AS1498" s="190">
        <v>122974</v>
      </c>
      <c r="AT1498" s="190">
        <v>22209</v>
      </c>
      <c r="AU1498" s="190">
        <v>22209</v>
      </c>
    </row>
    <row r="1499" spans="1:47" x14ac:dyDescent="0.2">
      <c r="A1499" s="96" t="s">
        <v>3483</v>
      </c>
      <c r="B1499" t="s">
        <v>3434</v>
      </c>
      <c r="C1499" t="s">
        <v>3484</v>
      </c>
      <c r="D1499" s="78">
        <v>39401</v>
      </c>
      <c r="E1499" s="78">
        <v>0</v>
      </c>
      <c r="F1499" s="82">
        <v>0</v>
      </c>
      <c r="G1499" s="78">
        <v>35654</v>
      </c>
      <c r="H1499" s="78">
        <v>35654</v>
      </c>
      <c r="I1499" s="78">
        <v>0</v>
      </c>
      <c r="J1499" s="78">
        <v>0</v>
      </c>
      <c r="K1499" s="78">
        <v>0</v>
      </c>
      <c r="L1499" s="78">
        <v>39735</v>
      </c>
      <c r="M1499" s="78">
        <v>32900</v>
      </c>
      <c r="N1499" s="78">
        <v>39735</v>
      </c>
      <c r="O1499" s="78">
        <v>0</v>
      </c>
      <c r="P1499" s="78">
        <v>8670</v>
      </c>
      <c r="Q1499" s="78">
        <v>8670</v>
      </c>
      <c r="R1499" s="78">
        <v>0</v>
      </c>
      <c r="S1499" s="187">
        <v>12815</v>
      </c>
      <c r="T1499" s="187">
        <v>12815</v>
      </c>
      <c r="U1499" s="78">
        <v>3627</v>
      </c>
      <c r="V1499" s="78">
        <v>2730</v>
      </c>
      <c r="W1499" s="78">
        <v>3627</v>
      </c>
      <c r="X1499" s="78">
        <v>0</v>
      </c>
      <c r="Y1499" s="78">
        <v>726</v>
      </c>
      <c r="Z1499" s="78">
        <v>726</v>
      </c>
      <c r="AA1499" s="78">
        <v>0</v>
      </c>
      <c r="AB1499" s="78">
        <v>992</v>
      </c>
      <c r="AC1499" s="78">
        <v>992</v>
      </c>
      <c r="AD1499" s="78">
        <v>0</v>
      </c>
      <c r="AE1499" s="78">
        <v>41790</v>
      </c>
      <c r="AF1499" s="78">
        <v>1029</v>
      </c>
      <c r="AG1499" s="104">
        <v>0</v>
      </c>
      <c r="AH1499" s="104">
        <v>0</v>
      </c>
      <c r="AI1499" s="104">
        <v>0</v>
      </c>
      <c r="AJ1499" s="104">
        <v>1029</v>
      </c>
      <c r="AK1499" s="104">
        <v>0</v>
      </c>
      <c r="AL1499" s="104">
        <v>0</v>
      </c>
      <c r="AM1499" s="104">
        <f t="shared" si="23"/>
        <v>1029</v>
      </c>
      <c r="AN1499" s="104">
        <v>0</v>
      </c>
      <c r="AO1499" s="104">
        <v>0</v>
      </c>
      <c r="AP1499" s="104">
        <v>5998</v>
      </c>
      <c r="AQ1499" s="104">
        <v>5998</v>
      </c>
      <c r="AR1499" s="104">
        <v>0</v>
      </c>
      <c r="AS1499" s="189">
        <v>137443</v>
      </c>
      <c r="AT1499" s="189">
        <v>26277</v>
      </c>
      <c r="AU1499" s="189">
        <v>26277</v>
      </c>
    </row>
    <row r="1500" spans="1:47" x14ac:dyDescent="0.2">
      <c r="A1500" s="96" t="s">
        <v>3485</v>
      </c>
      <c r="B1500" t="s">
        <v>3434</v>
      </c>
      <c r="C1500" t="s">
        <v>3486</v>
      </c>
      <c r="D1500" s="77">
        <v>39402</v>
      </c>
      <c r="E1500" s="77">
        <v>0</v>
      </c>
      <c r="F1500" s="77">
        <v>0</v>
      </c>
      <c r="G1500" s="77">
        <v>52829</v>
      </c>
      <c r="H1500" s="77">
        <v>0</v>
      </c>
      <c r="I1500" s="77">
        <v>52829</v>
      </c>
      <c r="J1500" s="77">
        <v>44770</v>
      </c>
      <c r="K1500" s="188">
        <v>8059</v>
      </c>
      <c r="L1500" s="77">
        <v>65460</v>
      </c>
      <c r="M1500" s="77">
        <v>50020</v>
      </c>
      <c r="N1500" s="77">
        <v>65460</v>
      </c>
      <c r="O1500" s="77">
        <v>0</v>
      </c>
      <c r="P1500" s="77">
        <v>800</v>
      </c>
      <c r="Q1500" s="77">
        <v>800</v>
      </c>
      <c r="R1500" s="77">
        <v>0</v>
      </c>
      <c r="S1500" s="188">
        <v>16750</v>
      </c>
      <c r="T1500" s="188">
        <v>16750</v>
      </c>
      <c r="U1500" s="77">
        <v>6165</v>
      </c>
      <c r="V1500" s="77">
        <v>4113</v>
      </c>
      <c r="W1500" s="77">
        <v>5523</v>
      </c>
      <c r="X1500" s="77">
        <v>642</v>
      </c>
      <c r="Y1500" s="77">
        <v>764</v>
      </c>
      <c r="Z1500" s="77">
        <v>122</v>
      </c>
      <c r="AA1500" s="77">
        <v>0</v>
      </c>
      <c r="AB1500" s="188">
        <v>1114</v>
      </c>
      <c r="AC1500" s="188">
        <v>1114</v>
      </c>
      <c r="AD1500" s="188">
        <v>0</v>
      </c>
      <c r="AE1500" s="77">
        <v>57690</v>
      </c>
      <c r="AF1500" s="77">
        <v>1269</v>
      </c>
      <c r="AG1500" s="27">
        <v>0</v>
      </c>
      <c r="AH1500" s="27">
        <v>0</v>
      </c>
      <c r="AI1500" s="27">
        <v>0</v>
      </c>
      <c r="AJ1500" s="27">
        <v>1269</v>
      </c>
      <c r="AK1500" s="27">
        <v>0</v>
      </c>
      <c r="AL1500" s="27">
        <v>0</v>
      </c>
      <c r="AM1500" s="27">
        <f t="shared" si="23"/>
        <v>1269</v>
      </c>
      <c r="AN1500" s="27">
        <v>0</v>
      </c>
      <c r="AO1500" s="27">
        <v>0</v>
      </c>
      <c r="AP1500" s="27">
        <v>8903</v>
      </c>
      <c r="AQ1500" s="27">
        <v>0</v>
      </c>
      <c r="AR1500" s="190">
        <v>8903</v>
      </c>
      <c r="AS1500" s="190">
        <v>209066</v>
      </c>
      <c r="AT1500" s="190">
        <v>52799</v>
      </c>
      <c r="AU1500" s="190">
        <v>52799</v>
      </c>
    </row>
    <row r="1501" spans="1:47" x14ac:dyDescent="0.2">
      <c r="A1501" s="96" t="s">
        <v>3487</v>
      </c>
      <c r="B1501" t="s">
        <v>3434</v>
      </c>
      <c r="C1501" t="s">
        <v>3488</v>
      </c>
      <c r="D1501" s="78">
        <v>39403</v>
      </c>
      <c r="E1501" s="78">
        <v>0</v>
      </c>
      <c r="F1501" s="82">
        <v>0</v>
      </c>
      <c r="G1501" s="78">
        <v>32245</v>
      </c>
      <c r="H1501" s="78">
        <v>0</v>
      </c>
      <c r="I1501" s="78">
        <v>32245</v>
      </c>
      <c r="J1501" s="78">
        <v>32245</v>
      </c>
      <c r="K1501" s="78">
        <v>0</v>
      </c>
      <c r="L1501" s="78">
        <v>31250</v>
      </c>
      <c r="M1501" s="78">
        <v>25240</v>
      </c>
      <c r="N1501" s="78">
        <v>31250</v>
      </c>
      <c r="O1501" s="78">
        <v>0</v>
      </c>
      <c r="P1501" s="78">
        <v>4970</v>
      </c>
      <c r="Q1501" s="78">
        <v>4970</v>
      </c>
      <c r="R1501" s="78">
        <v>0</v>
      </c>
      <c r="S1501" s="187">
        <v>6680</v>
      </c>
      <c r="T1501" s="187">
        <v>6680</v>
      </c>
      <c r="U1501" s="78">
        <v>2877</v>
      </c>
      <c r="V1501" s="78">
        <v>2088</v>
      </c>
      <c r="W1501" s="78">
        <v>2336</v>
      </c>
      <c r="X1501" s="78">
        <v>541</v>
      </c>
      <c r="Y1501" s="78">
        <v>0</v>
      </c>
      <c r="Z1501" s="78">
        <v>420</v>
      </c>
      <c r="AA1501" s="78">
        <v>0</v>
      </c>
      <c r="AB1501" s="78">
        <v>0</v>
      </c>
      <c r="AC1501" s="78">
        <v>343</v>
      </c>
      <c r="AD1501" s="78">
        <v>0</v>
      </c>
      <c r="AE1501" s="78">
        <v>30890</v>
      </c>
      <c r="AF1501" s="78">
        <v>1029</v>
      </c>
      <c r="AG1501" s="104">
        <v>0</v>
      </c>
      <c r="AH1501" s="104">
        <v>0</v>
      </c>
      <c r="AI1501" s="104">
        <v>0</v>
      </c>
      <c r="AJ1501" s="104">
        <v>1029</v>
      </c>
      <c r="AK1501" s="104">
        <v>0</v>
      </c>
      <c r="AL1501" s="104">
        <v>0</v>
      </c>
      <c r="AM1501" s="104">
        <f t="shared" si="23"/>
        <v>1029</v>
      </c>
      <c r="AN1501" s="104">
        <v>0</v>
      </c>
      <c r="AO1501" s="104">
        <v>0</v>
      </c>
      <c r="AP1501" s="104">
        <v>5424</v>
      </c>
      <c r="AQ1501" s="104">
        <v>0</v>
      </c>
      <c r="AR1501" s="189">
        <v>5424</v>
      </c>
      <c r="AS1501" s="189">
        <v>123938</v>
      </c>
      <c r="AT1501" s="189">
        <v>22709</v>
      </c>
      <c r="AU1501" s="189">
        <v>2000</v>
      </c>
    </row>
    <row r="1502" spans="1:47" x14ac:dyDescent="0.2">
      <c r="A1502" s="96" t="s">
        <v>3489</v>
      </c>
      <c r="B1502" t="s">
        <v>3434</v>
      </c>
      <c r="C1502" t="s">
        <v>3490</v>
      </c>
      <c r="D1502" s="77">
        <v>39405</v>
      </c>
      <c r="E1502" s="77">
        <v>165</v>
      </c>
      <c r="F1502" s="77">
        <v>0</v>
      </c>
      <c r="G1502" s="77">
        <v>24693</v>
      </c>
      <c r="H1502" s="77">
        <v>0</v>
      </c>
      <c r="I1502" s="77">
        <v>24693</v>
      </c>
      <c r="J1502" s="77">
        <v>1794</v>
      </c>
      <c r="K1502" s="188">
        <v>22899</v>
      </c>
      <c r="L1502" s="77">
        <v>20725</v>
      </c>
      <c r="M1502" s="77">
        <v>16910</v>
      </c>
      <c r="N1502" s="77">
        <v>20725</v>
      </c>
      <c r="O1502" s="77">
        <v>0</v>
      </c>
      <c r="P1502" s="77">
        <v>3600</v>
      </c>
      <c r="Q1502" s="77">
        <v>3600</v>
      </c>
      <c r="R1502" s="77">
        <v>0</v>
      </c>
      <c r="S1502" s="188">
        <v>5695</v>
      </c>
      <c r="T1502" s="188">
        <v>5695</v>
      </c>
      <c r="U1502" s="77">
        <v>1899</v>
      </c>
      <c r="V1502" s="77">
        <v>1401</v>
      </c>
      <c r="W1502" s="77">
        <v>1899</v>
      </c>
      <c r="X1502" s="77">
        <v>0</v>
      </c>
      <c r="Y1502" s="77">
        <v>300</v>
      </c>
      <c r="Z1502" s="77">
        <v>300</v>
      </c>
      <c r="AA1502" s="77">
        <v>0</v>
      </c>
      <c r="AB1502" s="77">
        <v>453</v>
      </c>
      <c r="AC1502" s="77">
        <v>453</v>
      </c>
      <c r="AD1502" s="77">
        <v>0</v>
      </c>
      <c r="AE1502" s="77">
        <v>20510</v>
      </c>
      <c r="AF1502" s="77">
        <v>789</v>
      </c>
      <c r="AG1502" s="27">
        <v>0</v>
      </c>
      <c r="AH1502" s="27">
        <v>0</v>
      </c>
      <c r="AI1502" s="27">
        <v>0</v>
      </c>
      <c r="AJ1502" s="27">
        <v>789</v>
      </c>
      <c r="AK1502" s="27">
        <v>0</v>
      </c>
      <c r="AL1502" s="27">
        <v>0</v>
      </c>
      <c r="AM1502" s="27">
        <f t="shared" si="23"/>
        <v>789</v>
      </c>
      <c r="AN1502" s="27">
        <v>0</v>
      </c>
      <c r="AO1502" s="27">
        <v>0</v>
      </c>
      <c r="AP1502" s="27">
        <v>4152</v>
      </c>
      <c r="AQ1502" s="27">
        <v>0</v>
      </c>
      <c r="AR1502" s="190">
        <v>4152</v>
      </c>
      <c r="AS1502" s="190">
        <v>93608</v>
      </c>
      <c r="AT1502" s="190">
        <v>15121</v>
      </c>
      <c r="AU1502" s="190">
        <v>15121</v>
      </c>
    </row>
    <row r="1503" spans="1:47" x14ac:dyDescent="0.2">
      <c r="A1503" s="96" t="s">
        <v>3491</v>
      </c>
      <c r="B1503" t="s">
        <v>3434</v>
      </c>
      <c r="C1503" t="s">
        <v>3492</v>
      </c>
      <c r="D1503" s="78">
        <v>39410</v>
      </c>
      <c r="E1503" s="78">
        <v>0</v>
      </c>
      <c r="F1503" s="82">
        <v>0</v>
      </c>
      <c r="G1503" s="78">
        <v>25724</v>
      </c>
      <c r="H1503" s="78">
        <v>25724</v>
      </c>
      <c r="I1503" s="78">
        <v>0</v>
      </c>
      <c r="J1503" s="78">
        <v>0</v>
      </c>
      <c r="K1503" s="78">
        <v>0</v>
      </c>
      <c r="L1503" s="78">
        <v>27420</v>
      </c>
      <c r="M1503" s="78">
        <v>21440</v>
      </c>
      <c r="N1503" s="78">
        <v>26520</v>
      </c>
      <c r="O1503" s="78">
        <v>900</v>
      </c>
      <c r="P1503" s="78">
        <v>5170</v>
      </c>
      <c r="Q1503" s="78">
        <v>4270</v>
      </c>
      <c r="R1503" s="78">
        <v>0</v>
      </c>
      <c r="S1503" s="187">
        <v>4150</v>
      </c>
      <c r="T1503" s="187">
        <v>4150</v>
      </c>
      <c r="U1503" s="78">
        <v>2555</v>
      </c>
      <c r="V1503" s="78">
        <v>1763</v>
      </c>
      <c r="W1503" s="78">
        <v>1300</v>
      </c>
      <c r="X1503" s="78">
        <v>1255</v>
      </c>
      <c r="Y1503" s="78">
        <v>1000</v>
      </c>
      <c r="Z1503" s="78">
        <v>350</v>
      </c>
      <c r="AA1503" s="78">
        <v>0</v>
      </c>
      <c r="AB1503" s="78">
        <v>0</v>
      </c>
      <c r="AC1503" s="78">
        <v>171</v>
      </c>
      <c r="AD1503" s="78">
        <v>0</v>
      </c>
      <c r="AE1503" s="78">
        <v>25710</v>
      </c>
      <c r="AF1503" s="78">
        <v>1029</v>
      </c>
      <c r="AG1503" s="104">
        <v>0</v>
      </c>
      <c r="AH1503" s="104">
        <v>0</v>
      </c>
      <c r="AI1503" s="104">
        <v>0</v>
      </c>
      <c r="AJ1503" s="104">
        <v>1029</v>
      </c>
      <c r="AK1503" s="104">
        <v>0</v>
      </c>
      <c r="AL1503" s="104">
        <v>0</v>
      </c>
      <c r="AM1503" s="104">
        <f t="shared" si="23"/>
        <v>1029</v>
      </c>
      <c r="AN1503" s="104">
        <v>0</v>
      </c>
      <c r="AO1503" s="104">
        <v>0</v>
      </c>
      <c r="AP1503" s="104">
        <v>4330</v>
      </c>
      <c r="AQ1503" s="104">
        <v>4330</v>
      </c>
      <c r="AR1503" s="104">
        <v>0</v>
      </c>
      <c r="AS1503" s="189">
        <v>98428</v>
      </c>
      <c r="AT1503" s="189">
        <v>20923</v>
      </c>
      <c r="AU1503" s="189">
        <v>20923</v>
      </c>
    </row>
    <row r="1504" spans="1:47" x14ac:dyDescent="0.2">
      <c r="A1504" s="96" t="s">
        <v>3493</v>
      </c>
      <c r="B1504" t="s">
        <v>3434</v>
      </c>
      <c r="C1504" t="s">
        <v>3494</v>
      </c>
      <c r="D1504" s="77">
        <v>39411</v>
      </c>
      <c r="E1504" s="77">
        <v>0</v>
      </c>
      <c r="F1504" s="77">
        <v>0</v>
      </c>
      <c r="G1504" s="77">
        <v>32730</v>
      </c>
      <c r="H1504" s="77">
        <v>32730</v>
      </c>
      <c r="I1504" s="77">
        <v>0</v>
      </c>
      <c r="J1504" s="77">
        <v>0</v>
      </c>
      <c r="K1504" s="77">
        <v>0</v>
      </c>
      <c r="L1504" s="77">
        <v>30535</v>
      </c>
      <c r="M1504" s="77">
        <v>24080</v>
      </c>
      <c r="N1504" s="77">
        <v>30500</v>
      </c>
      <c r="O1504" s="77">
        <v>35</v>
      </c>
      <c r="P1504" s="77">
        <v>4325</v>
      </c>
      <c r="Q1504" s="77">
        <v>4290</v>
      </c>
      <c r="R1504" s="77">
        <v>0</v>
      </c>
      <c r="S1504" s="188">
        <v>12275</v>
      </c>
      <c r="T1504" s="188">
        <v>12275</v>
      </c>
      <c r="U1504" s="77">
        <v>2845</v>
      </c>
      <c r="V1504" s="77">
        <v>1993</v>
      </c>
      <c r="W1504" s="77">
        <v>2845</v>
      </c>
      <c r="X1504" s="77">
        <v>0</v>
      </c>
      <c r="Y1504" s="77">
        <v>358</v>
      </c>
      <c r="Z1504" s="77">
        <v>358</v>
      </c>
      <c r="AA1504" s="77">
        <v>0</v>
      </c>
      <c r="AB1504" s="77">
        <v>915</v>
      </c>
      <c r="AC1504" s="77">
        <v>915</v>
      </c>
      <c r="AD1504" s="77">
        <v>0</v>
      </c>
      <c r="AE1504" s="77">
        <v>28370</v>
      </c>
      <c r="AF1504" s="77">
        <v>1029</v>
      </c>
      <c r="AG1504" s="27">
        <v>0</v>
      </c>
      <c r="AH1504" s="27">
        <v>0</v>
      </c>
      <c r="AI1504" s="27">
        <v>0</v>
      </c>
      <c r="AJ1504" s="27">
        <v>1029</v>
      </c>
      <c r="AK1504" s="27">
        <v>0</v>
      </c>
      <c r="AL1504" s="27">
        <v>0</v>
      </c>
      <c r="AM1504" s="27">
        <f t="shared" si="23"/>
        <v>1029</v>
      </c>
      <c r="AN1504" s="27">
        <v>0</v>
      </c>
      <c r="AO1504" s="27">
        <v>0</v>
      </c>
      <c r="AP1504" s="27">
        <v>5507</v>
      </c>
      <c r="AQ1504" s="27">
        <v>5507</v>
      </c>
      <c r="AR1504" s="27">
        <v>0</v>
      </c>
      <c r="AS1504" s="190">
        <v>125857</v>
      </c>
      <c r="AT1504" s="190">
        <v>23877</v>
      </c>
      <c r="AU1504" s="190">
        <v>23877</v>
      </c>
    </row>
    <row r="1505" spans="1:47" x14ac:dyDescent="0.2">
      <c r="A1505" s="96" t="s">
        <v>3495</v>
      </c>
      <c r="B1505" t="s">
        <v>3434</v>
      </c>
      <c r="C1505" t="s">
        <v>3496</v>
      </c>
      <c r="D1505" s="78">
        <v>39412</v>
      </c>
      <c r="E1505" s="78">
        <v>0</v>
      </c>
      <c r="F1505" s="82">
        <v>0</v>
      </c>
      <c r="G1505" s="78">
        <v>73762</v>
      </c>
      <c r="H1505" s="78">
        <v>43000</v>
      </c>
      <c r="I1505" s="78">
        <v>30762</v>
      </c>
      <c r="J1505" s="78">
        <v>30762</v>
      </c>
      <c r="K1505" s="78">
        <v>0</v>
      </c>
      <c r="L1505" s="78">
        <v>94365</v>
      </c>
      <c r="M1505" s="78">
        <v>76160</v>
      </c>
      <c r="N1505" s="78">
        <v>94365</v>
      </c>
      <c r="O1505" s="78">
        <v>0</v>
      </c>
      <c r="P1505" s="78">
        <v>23900</v>
      </c>
      <c r="Q1505" s="78">
        <v>23900</v>
      </c>
      <c r="R1505" s="78">
        <v>0</v>
      </c>
      <c r="S1505" s="187">
        <v>24955</v>
      </c>
      <c r="T1505" s="187">
        <v>24955</v>
      </c>
      <c r="U1505" s="78">
        <v>8734</v>
      </c>
      <c r="V1505" s="78">
        <v>6343</v>
      </c>
      <c r="W1505" s="78">
        <v>8734</v>
      </c>
      <c r="X1505" s="78">
        <v>0</v>
      </c>
      <c r="Y1505" s="78">
        <v>1925</v>
      </c>
      <c r="Z1505" s="78">
        <v>1925</v>
      </c>
      <c r="AA1505" s="78">
        <v>0</v>
      </c>
      <c r="AB1505" s="187">
        <v>1839</v>
      </c>
      <c r="AC1505" s="187">
        <v>1839</v>
      </c>
      <c r="AD1505" s="187">
        <v>0</v>
      </c>
      <c r="AE1505" s="78">
        <v>101020</v>
      </c>
      <c r="AF1505" s="78">
        <v>1509</v>
      </c>
      <c r="AG1505" s="104">
        <v>0</v>
      </c>
      <c r="AH1505" s="104">
        <v>0</v>
      </c>
      <c r="AI1505" s="104">
        <v>0</v>
      </c>
      <c r="AJ1505" s="104">
        <v>1509</v>
      </c>
      <c r="AK1505" s="104">
        <v>0</v>
      </c>
      <c r="AL1505" s="104">
        <v>0</v>
      </c>
      <c r="AM1505" s="104">
        <f t="shared" si="23"/>
        <v>1509</v>
      </c>
      <c r="AN1505" s="104">
        <v>0</v>
      </c>
      <c r="AO1505" s="104">
        <v>0</v>
      </c>
      <c r="AP1505" s="104">
        <v>12426</v>
      </c>
      <c r="AQ1505" s="104">
        <v>12426</v>
      </c>
      <c r="AR1505" s="104">
        <v>0</v>
      </c>
      <c r="AS1505" s="189">
        <v>288470</v>
      </c>
      <c r="AT1505" s="189">
        <v>69263</v>
      </c>
      <c r="AU1505" s="189">
        <v>69263</v>
      </c>
    </row>
    <row r="1506" spans="1:47" x14ac:dyDescent="0.2">
      <c r="A1506" s="96" t="s">
        <v>3497</v>
      </c>
      <c r="B1506" t="s">
        <v>3434</v>
      </c>
      <c r="C1506" t="s">
        <v>3498</v>
      </c>
      <c r="D1506" s="77">
        <v>39424</v>
      </c>
      <c r="E1506" s="77">
        <v>0</v>
      </c>
      <c r="F1506" s="77">
        <v>0</v>
      </c>
      <c r="G1506" s="77">
        <v>29356</v>
      </c>
      <c r="H1506" s="77">
        <v>0</v>
      </c>
      <c r="I1506" s="77">
        <v>29356</v>
      </c>
      <c r="J1506" s="77">
        <v>29356</v>
      </c>
      <c r="K1506" s="77">
        <v>0</v>
      </c>
      <c r="L1506" s="77">
        <v>31815</v>
      </c>
      <c r="M1506" s="77">
        <v>26840</v>
      </c>
      <c r="N1506" s="77">
        <v>31815</v>
      </c>
      <c r="O1506" s="77">
        <v>0</v>
      </c>
      <c r="P1506" s="77">
        <v>4500</v>
      </c>
      <c r="Q1506" s="77">
        <v>4500</v>
      </c>
      <c r="R1506" s="77">
        <v>0</v>
      </c>
      <c r="S1506" s="188">
        <v>7145</v>
      </c>
      <c r="T1506" s="188">
        <v>7145</v>
      </c>
      <c r="U1506" s="77">
        <v>2868</v>
      </c>
      <c r="V1506" s="77">
        <v>2220</v>
      </c>
      <c r="W1506" s="77">
        <v>2868</v>
      </c>
      <c r="X1506" s="77">
        <v>0</v>
      </c>
      <c r="Y1506" s="77">
        <v>0</v>
      </c>
      <c r="Z1506" s="77">
        <v>378</v>
      </c>
      <c r="AA1506" s="77">
        <v>0</v>
      </c>
      <c r="AB1506" s="77">
        <v>886</v>
      </c>
      <c r="AC1506" s="77">
        <v>508</v>
      </c>
      <c r="AD1506" s="77">
        <v>0</v>
      </c>
      <c r="AE1506" s="77">
        <v>31490</v>
      </c>
      <c r="AF1506" s="77">
        <v>1029</v>
      </c>
      <c r="AG1506" s="27">
        <v>0</v>
      </c>
      <c r="AH1506" s="27">
        <v>0</v>
      </c>
      <c r="AI1506" s="27">
        <v>0</v>
      </c>
      <c r="AJ1506" s="27">
        <v>1029</v>
      </c>
      <c r="AK1506" s="27">
        <v>0</v>
      </c>
      <c r="AL1506" s="27">
        <v>0</v>
      </c>
      <c r="AM1506" s="27">
        <f t="shared" si="23"/>
        <v>1029</v>
      </c>
      <c r="AN1506" s="27">
        <v>0</v>
      </c>
      <c r="AO1506" s="27">
        <v>0</v>
      </c>
      <c r="AP1506" s="27">
        <v>4935</v>
      </c>
      <c r="AQ1506" s="27">
        <v>0</v>
      </c>
      <c r="AR1506" s="190">
        <v>4935</v>
      </c>
      <c r="AS1506" s="190">
        <v>112218</v>
      </c>
      <c r="AT1506" s="190">
        <v>18981</v>
      </c>
      <c r="AU1506" s="190">
        <v>18981</v>
      </c>
    </row>
    <row r="1507" spans="1:47" x14ac:dyDescent="0.2">
      <c r="A1507" s="96" t="s">
        <v>3499</v>
      </c>
      <c r="B1507" t="s">
        <v>3434</v>
      </c>
      <c r="C1507" t="s">
        <v>3500</v>
      </c>
      <c r="D1507" s="78">
        <v>39427</v>
      </c>
      <c r="E1507" s="78">
        <v>0</v>
      </c>
      <c r="F1507" s="82">
        <v>0</v>
      </c>
      <c r="G1507" s="78">
        <v>12424</v>
      </c>
      <c r="H1507" s="78">
        <v>0</v>
      </c>
      <c r="I1507" s="78">
        <v>12424</v>
      </c>
      <c r="J1507" s="78">
        <v>12424</v>
      </c>
      <c r="K1507" s="78">
        <v>0</v>
      </c>
      <c r="L1507" s="78">
        <v>8530</v>
      </c>
      <c r="M1507" s="78">
        <v>6860</v>
      </c>
      <c r="N1507" s="78">
        <v>8530</v>
      </c>
      <c r="O1507" s="78">
        <v>0</v>
      </c>
      <c r="P1507" s="78">
        <v>270</v>
      </c>
      <c r="Q1507" s="78">
        <v>1940</v>
      </c>
      <c r="R1507" s="78">
        <v>0</v>
      </c>
      <c r="S1507" s="187">
        <v>5610</v>
      </c>
      <c r="T1507" s="187">
        <v>3940</v>
      </c>
      <c r="U1507" s="78">
        <v>787</v>
      </c>
      <c r="V1507" s="78">
        <v>568</v>
      </c>
      <c r="W1507" s="78">
        <v>787</v>
      </c>
      <c r="X1507" s="78">
        <v>0</v>
      </c>
      <c r="Y1507" s="78">
        <v>165</v>
      </c>
      <c r="Z1507" s="78">
        <v>165</v>
      </c>
      <c r="AA1507" s="78">
        <v>0</v>
      </c>
      <c r="AB1507" s="78">
        <v>357</v>
      </c>
      <c r="AC1507" s="78">
        <v>357</v>
      </c>
      <c r="AD1507" s="78">
        <v>0</v>
      </c>
      <c r="AE1507" s="78">
        <v>8800</v>
      </c>
      <c r="AF1507" s="78">
        <v>789</v>
      </c>
      <c r="AG1507" s="104">
        <v>0</v>
      </c>
      <c r="AH1507" s="104">
        <v>0</v>
      </c>
      <c r="AI1507" s="104">
        <v>0</v>
      </c>
      <c r="AJ1507" s="104">
        <v>789</v>
      </c>
      <c r="AK1507" s="104">
        <v>0</v>
      </c>
      <c r="AL1507" s="104">
        <v>0</v>
      </c>
      <c r="AM1507" s="104">
        <f t="shared" si="23"/>
        <v>789</v>
      </c>
      <c r="AN1507" s="104">
        <v>0</v>
      </c>
      <c r="AO1507" s="104">
        <v>0</v>
      </c>
      <c r="AP1507" s="104">
        <v>2086</v>
      </c>
      <c r="AQ1507" s="104">
        <v>0</v>
      </c>
      <c r="AR1507" s="189">
        <v>2086</v>
      </c>
      <c r="AS1507" s="189">
        <v>46575</v>
      </c>
      <c r="AT1507" s="189">
        <v>6152</v>
      </c>
      <c r="AU1507" s="189">
        <v>0</v>
      </c>
    </row>
    <row r="1508" spans="1:47" x14ac:dyDescent="0.2">
      <c r="A1508" s="96" t="s">
        <v>3501</v>
      </c>
      <c r="B1508" t="s">
        <v>3434</v>
      </c>
      <c r="C1508" t="s">
        <v>3502</v>
      </c>
      <c r="D1508" s="77">
        <v>39428</v>
      </c>
      <c r="E1508" s="77">
        <v>0</v>
      </c>
      <c r="F1508" s="77">
        <v>0</v>
      </c>
      <c r="G1508" s="77">
        <v>52434</v>
      </c>
      <c r="H1508" s="77">
        <v>0</v>
      </c>
      <c r="I1508" s="77">
        <v>52434</v>
      </c>
      <c r="J1508" s="77">
        <v>21327</v>
      </c>
      <c r="K1508" s="188">
        <v>31107</v>
      </c>
      <c r="L1508" s="77">
        <v>62835</v>
      </c>
      <c r="M1508" s="77">
        <v>50960</v>
      </c>
      <c r="N1508" s="77">
        <v>62835</v>
      </c>
      <c r="O1508" s="77">
        <v>0</v>
      </c>
      <c r="P1508" s="77">
        <v>10580</v>
      </c>
      <c r="Q1508" s="77">
        <v>10580</v>
      </c>
      <c r="R1508" s="77">
        <v>0</v>
      </c>
      <c r="S1508" s="188">
        <v>28735</v>
      </c>
      <c r="T1508" s="188">
        <v>28735</v>
      </c>
      <c r="U1508" s="77">
        <v>5770</v>
      </c>
      <c r="V1508" s="77">
        <v>4210</v>
      </c>
      <c r="W1508" s="77">
        <v>3893</v>
      </c>
      <c r="X1508" s="77">
        <v>1877</v>
      </c>
      <c r="Y1508" s="77">
        <v>2750</v>
      </c>
      <c r="Z1508" s="77">
        <v>873</v>
      </c>
      <c r="AA1508" s="77">
        <v>0</v>
      </c>
      <c r="AB1508" s="77">
        <v>0</v>
      </c>
      <c r="AC1508" s="188">
        <v>1643</v>
      </c>
      <c r="AD1508" s="188">
        <v>0</v>
      </c>
      <c r="AE1508" s="77">
        <v>62150</v>
      </c>
      <c r="AF1508" s="77">
        <v>1269</v>
      </c>
      <c r="AG1508" s="27">
        <v>0</v>
      </c>
      <c r="AH1508" s="27">
        <v>0</v>
      </c>
      <c r="AI1508" s="27">
        <v>0</v>
      </c>
      <c r="AJ1508" s="27">
        <v>1269</v>
      </c>
      <c r="AK1508" s="27">
        <v>0</v>
      </c>
      <c r="AL1508" s="27">
        <v>0</v>
      </c>
      <c r="AM1508" s="27">
        <f t="shared" si="23"/>
        <v>1269</v>
      </c>
      <c r="AN1508" s="27">
        <v>0</v>
      </c>
      <c r="AO1508" s="27">
        <v>0</v>
      </c>
      <c r="AP1508" s="27">
        <v>8828</v>
      </c>
      <c r="AQ1508" s="27">
        <v>0</v>
      </c>
      <c r="AR1508" s="190">
        <v>8828</v>
      </c>
      <c r="AS1508" s="190">
        <v>202982</v>
      </c>
      <c r="AT1508" s="190">
        <v>45082</v>
      </c>
      <c r="AU1508" s="190">
        <v>45082</v>
      </c>
    </row>
    <row r="1509" spans="1:47" x14ac:dyDescent="0.2">
      <c r="A1509" s="96" t="s">
        <v>3503</v>
      </c>
      <c r="B1509" t="s">
        <v>3504</v>
      </c>
      <c r="C1509">
        <v>0</v>
      </c>
      <c r="D1509" s="78">
        <v>40000</v>
      </c>
      <c r="E1509" s="78">
        <v>0</v>
      </c>
      <c r="F1509" s="82">
        <v>0</v>
      </c>
      <c r="G1509" s="78">
        <v>14227934</v>
      </c>
      <c r="H1509" s="78">
        <v>13599458</v>
      </c>
      <c r="I1509" s="78">
        <v>628476</v>
      </c>
      <c r="J1509" s="78">
        <v>628476</v>
      </c>
      <c r="K1509" s="78">
        <v>0</v>
      </c>
      <c r="L1509" s="78">
        <v>0</v>
      </c>
      <c r="M1509" s="78">
        <v>0</v>
      </c>
      <c r="N1509" s="78">
        <v>0</v>
      </c>
      <c r="O1509" s="78">
        <v>0</v>
      </c>
      <c r="P1509" s="78">
        <v>0</v>
      </c>
      <c r="Q1509" s="78">
        <v>0</v>
      </c>
      <c r="R1509" s="78">
        <v>0</v>
      </c>
      <c r="S1509" s="78">
        <v>0</v>
      </c>
      <c r="T1509" s="78">
        <v>0</v>
      </c>
      <c r="U1509" s="78">
        <v>0</v>
      </c>
      <c r="V1509" s="78">
        <v>0</v>
      </c>
      <c r="W1509" s="78">
        <v>0</v>
      </c>
      <c r="X1509" s="78">
        <v>0</v>
      </c>
      <c r="Y1509" s="78">
        <v>0</v>
      </c>
      <c r="Z1509" s="78">
        <v>0</v>
      </c>
      <c r="AA1509" s="78">
        <v>0</v>
      </c>
      <c r="AB1509" s="78">
        <v>0</v>
      </c>
      <c r="AC1509" s="78">
        <v>0</v>
      </c>
      <c r="AD1509" s="78">
        <v>0</v>
      </c>
      <c r="AE1509" s="78">
        <v>0</v>
      </c>
      <c r="AF1509" s="78">
        <v>0</v>
      </c>
      <c r="AG1509" s="104">
        <v>0</v>
      </c>
      <c r="AH1509" s="104">
        <v>0</v>
      </c>
      <c r="AI1509" s="104">
        <v>0</v>
      </c>
      <c r="AJ1509" s="104">
        <v>0</v>
      </c>
      <c r="AK1509" s="104">
        <v>0</v>
      </c>
      <c r="AL1509" s="104">
        <v>0</v>
      </c>
      <c r="AM1509" s="104">
        <f t="shared" si="23"/>
        <v>0</v>
      </c>
      <c r="AN1509" s="104">
        <v>0</v>
      </c>
      <c r="AO1509" s="104">
        <v>0</v>
      </c>
      <c r="AP1509" s="104">
        <v>2404300</v>
      </c>
      <c r="AQ1509" s="104">
        <v>1604853</v>
      </c>
      <c r="AR1509" s="189">
        <v>799447</v>
      </c>
      <c r="AS1509" s="189">
        <v>35755303</v>
      </c>
      <c r="AT1509" s="189">
        <v>0</v>
      </c>
      <c r="AU1509" s="189">
        <v>0</v>
      </c>
    </row>
    <row r="1510" spans="1:47" x14ac:dyDescent="0.2">
      <c r="A1510" s="96" t="s">
        <v>3505</v>
      </c>
      <c r="B1510" t="s">
        <v>3504</v>
      </c>
      <c r="C1510" t="s">
        <v>3506</v>
      </c>
      <c r="D1510" s="77">
        <v>40100</v>
      </c>
      <c r="E1510" s="77">
        <v>0</v>
      </c>
      <c r="F1510" s="77">
        <v>0</v>
      </c>
      <c r="G1510" s="77">
        <v>1944064</v>
      </c>
      <c r="H1510" s="77">
        <v>944064</v>
      </c>
      <c r="I1510" s="77">
        <v>1000000</v>
      </c>
      <c r="J1510" s="77">
        <v>1000000</v>
      </c>
      <c r="K1510" s="77">
        <v>0</v>
      </c>
      <c r="L1510" s="77">
        <v>5095775</v>
      </c>
      <c r="M1510" s="77">
        <v>3869040</v>
      </c>
      <c r="N1510" s="77">
        <v>5095775</v>
      </c>
      <c r="O1510" s="77">
        <v>0</v>
      </c>
      <c r="P1510" s="77">
        <v>857720</v>
      </c>
      <c r="Q1510" s="77">
        <v>857720</v>
      </c>
      <c r="R1510" s="77">
        <v>0</v>
      </c>
      <c r="S1510" s="188">
        <v>1153885</v>
      </c>
      <c r="T1510" s="188">
        <v>1153885</v>
      </c>
      <c r="U1510" s="77">
        <v>482592</v>
      </c>
      <c r="V1510" s="77">
        <v>318780</v>
      </c>
      <c r="W1510" s="77">
        <v>482592</v>
      </c>
      <c r="X1510" s="77">
        <v>0</v>
      </c>
      <c r="Y1510" s="77">
        <v>70190</v>
      </c>
      <c r="Z1510" s="77">
        <v>70190</v>
      </c>
      <c r="AA1510" s="77">
        <v>0</v>
      </c>
      <c r="AB1510" s="188">
        <v>55707</v>
      </c>
      <c r="AC1510" s="188">
        <v>55707</v>
      </c>
      <c r="AD1510" s="188">
        <v>0</v>
      </c>
      <c r="AE1510" s="77">
        <v>4766470</v>
      </c>
      <c r="AF1510" s="77">
        <v>29749</v>
      </c>
      <c r="AG1510" s="27">
        <v>0</v>
      </c>
      <c r="AH1510" s="27">
        <v>0</v>
      </c>
      <c r="AI1510" s="27">
        <v>0</v>
      </c>
      <c r="AJ1510" s="27">
        <v>29749</v>
      </c>
      <c r="AK1510" s="27">
        <v>0</v>
      </c>
      <c r="AL1510" s="27">
        <v>0</v>
      </c>
      <c r="AM1510" s="27">
        <f t="shared" si="23"/>
        <v>29749</v>
      </c>
      <c r="AN1510" s="27">
        <v>0</v>
      </c>
      <c r="AO1510" s="27">
        <v>0</v>
      </c>
      <c r="AP1510" s="27">
        <v>329114</v>
      </c>
      <c r="AQ1510" s="27">
        <v>0</v>
      </c>
      <c r="AR1510" s="190">
        <v>329114</v>
      </c>
      <c r="AS1510" s="190">
        <v>8053266</v>
      </c>
      <c r="AT1510" s="27">
        <v>3121549</v>
      </c>
      <c r="AU1510" s="27">
        <v>2621549</v>
      </c>
    </row>
    <row r="1511" spans="1:47" x14ac:dyDescent="0.2">
      <c r="A1511" s="96" t="s">
        <v>3507</v>
      </c>
      <c r="B1511" t="s">
        <v>3504</v>
      </c>
      <c r="C1511" t="s">
        <v>3508</v>
      </c>
      <c r="D1511" s="78">
        <v>40130</v>
      </c>
      <c r="E1511" s="78">
        <v>0</v>
      </c>
      <c r="F1511" s="82">
        <v>0</v>
      </c>
      <c r="G1511" s="78">
        <v>2624652</v>
      </c>
      <c r="H1511" s="78">
        <v>2301043</v>
      </c>
      <c r="I1511" s="78">
        <v>323609</v>
      </c>
      <c r="J1511" s="78">
        <v>323609</v>
      </c>
      <c r="K1511" s="78">
        <v>0</v>
      </c>
      <c r="L1511" s="78">
        <v>7885890</v>
      </c>
      <c r="M1511" s="78">
        <v>5642900</v>
      </c>
      <c r="N1511" s="78">
        <v>7650000</v>
      </c>
      <c r="O1511" s="78">
        <v>235890</v>
      </c>
      <c r="P1511" s="78">
        <v>1730440</v>
      </c>
      <c r="Q1511" s="78">
        <v>1494550</v>
      </c>
      <c r="R1511" s="78">
        <v>0</v>
      </c>
      <c r="S1511" s="187">
        <v>2693580</v>
      </c>
      <c r="T1511" s="187">
        <v>2693580</v>
      </c>
      <c r="U1511" s="78">
        <v>767528</v>
      </c>
      <c r="V1511" s="78">
        <v>465530</v>
      </c>
      <c r="W1511" s="78">
        <v>767528</v>
      </c>
      <c r="X1511" s="78">
        <v>0</v>
      </c>
      <c r="Y1511" s="78">
        <v>123096</v>
      </c>
      <c r="Z1511" s="78">
        <v>123096</v>
      </c>
      <c r="AA1511" s="78">
        <v>0</v>
      </c>
      <c r="AB1511" s="78">
        <v>0</v>
      </c>
      <c r="AC1511" s="187">
        <v>194016</v>
      </c>
      <c r="AD1511" s="187">
        <v>0</v>
      </c>
      <c r="AE1511" s="78">
        <v>7137380</v>
      </c>
      <c r="AF1511" s="78">
        <v>49930</v>
      </c>
      <c r="AG1511" s="104">
        <v>49930</v>
      </c>
      <c r="AH1511" s="104">
        <v>21976</v>
      </c>
      <c r="AI1511" s="104">
        <v>27954</v>
      </c>
      <c r="AJ1511" s="104">
        <v>0</v>
      </c>
      <c r="AK1511" s="104">
        <v>8942</v>
      </c>
      <c r="AL1511" s="104">
        <v>0</v>
      </c>
      <c r="AM1511" s="104">
        <f t="shared" si="23"/>
        <v>0</v>
      </c>
      <c r="AN1511" s="104">
        <v>0</v>
      </c>
      <c r="AO1511" s="104">
        <v>0</v>
      </c>
      <c r="AP1511" s="104">
        <v>443309</v>
      </c>
      <c r="AQ1511" s="104">
        <v>443309</v>
      </c>
      <c r="AR1511" s="104">
        <v>0</v>
      </c>
      <c r="AS1511" s="189">
        <v>10995315</v>
      </c>
      <c r="AT1511" s="189">
        <v>4438803</v>
      </c>
      <c r="AU1511" s="189">
        <v>3827446</v>
      </c>
    </row>
    <row r="1512" spans="1:47" x14ac:dyDescent="0.2">
      <c r="A1512" s="96" t="s">
        <v>3509</v>
      </c>
      <c r="B1512" t="s">
        <v>3504</v>
      </c>
      <c r="C1512" t="s">
        <v>3510</v>
      </c>
      <c r="D1512" s="77">
        <v>40202</v>
      </c>
      <c r="E1512" s="77">
        <v>0</v>
      </c>
      <c r="F1512" s="77">
        <v>0</v>
      </c>
      <c r="G1512" s="77">
        <v>322552</v>
      </c>
      <c r="H1512" s="77">
        <v>20000</v>
      </c>
      <c r="I1512" s="77">
        <v>302552</v>
      </c>
      <c r="J1512" s="77">
        <v>302552</v>
      </c>
      <c r="K1512" s="77">
        <v>0</v>
      </c>
      <c r="L1512" s="77">
        <v>642130</v>
      </c>
      <c r="M1512" s="77">
        <v>508000</v>
      </c>
      <c r="N1512" s="77">
        <v>587200</v>
      </c>
      <c r="O1512" s="77">
        <v>54930</v>
      </c>
      <c r="P1512" s="77">
        <v>145490</v>
      </c>
      <c r="Q1512" s="77">
        <v>90560</v>
      </c>
      <c r="R1512" s="77">
        <v>0</v>
      </c>
      <c r="S1512" s="188">
        <v>87440</v>
      </c>
      <c r="T1512" s="188">
        <v>87440</v>
      </c>
      <c r="U1512" s="77">
        <v>59499</v>
      </c>
      <c r="V1512" s="77">
        <v>41793</v>
      </c>
      <c r="W1512" s="77">
        <v>55750</v>
      </c>
      <c r="X1512" s="77">
        <v>3749</v>
      </c>
      <c r="Y1512" s="77">
        <v>11231</v>
      </c>
      <c r="Z1512" s="77">
        <v>7482</v>
      </c>
      <c r="AA1512" s="77">
        <v>0</v>
      </c>
      <c r="AB1512" s="188">
        <v>4715</v>
      </c>
      <c r="AC1512" s="188">
        <v>4715</v>
      </c>
      <c r="AD1512" s="188">
        <v>0</v>
      </c>
      <c r="AE1512" s="77">
        <v>608300</v>
      </c>
      <c r="AF1512" s="77">
        <v>4869</v>
      </c>
      <c r="AG1512" s="27">
        <v>0</v>
      </c>
      <c r="AH1512" s="27">
        <v>0</v>
      </c>
      <c r="AI1512" s="27">
        <v>0</v>
      </c>
      <c r="AJ1512" s="27">
        <v>4869</v>
      </c>
      <c r="AK1512" s="27">
        <v>0</v>
      </c>
      <c r="AL1512" s="27">
        <v>0</v>
      </c>
      <c r="AM1512" s="27">
        <f t="shared" si="23"/>
        <v>4869</v>
      </c>
      <c r="AN1512" s="27">
        <v>0</v>
      </c>
      <c r="AO1512" s="27">
        <v>0</v>
      </c>
      <c r="AP1512" s="27">
        <v>54436</v>
      </c>
      <c r="AQ1512" s="27">
        <v>25290</v>
      </c>
      <c r="AR1512" s="190">
        <v>29146</v>
      </c>
      <c r="AS1512" s="190">
        <v>1290829</v>
      </c>
      <c r="AT1512" s="190">
        <v>447458</v>
      </c>
      <c r="AU1512" s="190">
        <v>447458</v>
      </c>
    </row>
    <row r="1513" spans="1:47" x14ac:dyDescent="0.2">
      <c r="A1513" s="96" t="s">
        <v>3511</v>
      </c>
      <c r="B1513" t="s">
        <v>3504</v>
      </c>
      <c r="C1513" t="s">
        <v>3512</v>
      </c>
      <c r="D1513" s="78">
        <v>40203</v>
      </c>
      <c r="E1513" s="78">
        <v>0</v>
      </c>
      <c r="F1513" s="82">
        <v>0</v>
      </c>
      <c r="G1513" s="78">
        <v>717947</v>
      </c>
      <c r="H1513" s="78">
        <v>207575</v>
      </c>
      <c r="I1513" s="78">
        <v>510372</v>
      </c>
      <c r="J1513" s="78">
        <v>484910</v>
      </c>
      <c r="K1513" s="187">
        <v>25462</v>
      </c>
      <c r="L1513" s="78">
        <v>1365020</v>
      </c>
      <c r="M1513" s="78">
        <v>966580</v>
      </c>
      <c r="N1513" s="78">
        <v>1158000</v>
      </c>
      <c r="O1513" s="78">
        <v>207020</v>
      </c>
      <c r="P1513" s="78">
        <v>379730</v>
      </c>
      <c r="Q1513" s="78">
        <v>172710</v>
      </c>
      <c r="R1513" s="78">
        <v>0</v>
      </c>
      <c r="S1513" s="187">
        <v>741410</v>
      </c>
      <c r="T1513" s="187">
        <v>741410</v>
      </c>
      <c r="U1513" s="78">
        <v>132479</v>
      </c>
      <c r="V1513" s="78">
        <v>79235</v>
      </c>
      <c r="W1513" s="78">
        <v>33000</v>
      </c>
      <c r="X1513" s="78">
        <v>99479</v>
      </c>
      <c r="Y1513" s="78">
        <v>113732</v>
      </c>
      <c r="Z1513" s="78">
        <v>14253</v>
      </c>
      <c r="AA1513" s="78">
        <v>0</v>
      </c>
      <c r="AB1513" s="78">
        <v>268</v>
      </c>
      <c r="AC1513" s="187">
        <v>28449</v>
      </c>
      <c r="AD1513" s="187">
        <v>0</v>
      </c>
      <c r="AE1513" s="78">
        <v>1145140</v>
      </c>
      <c r="AF1513" s="78">
        <v>9589</v>
      </c>
      <c r="AG1513" s="104">
        <v>0</v>
      </c>
      <c r="AH1513" s="104">
        <v>0</v>
      </c>
      <c r="AI1513" s="104">
        <v>0</v>
      </c>
      <c r="AJ1513" s="104">
        <v>9589</v>
      </c>
      <c r="AK1513" s="104">
        <v>0</v>
      </c>
      <c r="AL1513" s="104">
        <v>0</v>
      </c>
      <c r="AM1513" s="104">
        <f t="shared" si="23"/>
        <v>9589</v>
      </c>
      <c r="AN1513" s="104">
        <v>0</v>
      </c>
      <c r="AO1513" s="104">
        <v>0</v>
      </c>
      <c r="AP1513" s="104">
        <v>121579</v>
      </c>
      <c r="AQ1513" s="104">
        <v>0</v>
      </c>
      <c r="AR1513" s="189">
        <v>121579</v>
      </c>
      <c r="AS1513" s="189">
        <v>2976179</v>
      </c>
      <c r="AT1513" s="189">
        <v>1150685</v>
      </c>
      <c r="AU1513" s="189">
        <v>1126120</v>
      </c>
    </row>
    <row r="1514" spans="1:47" x14ac:dyDescent="0.2">
      <c r="A1514" s="96" t="s">
        <v>3513</v>
      </c>
      <c r="B1514" t="s">
        <v>3504</v>
      </c>
      <c r="C1514" t="s">
        <v>3514</v>
      </c>
      <c r="D1514" s="77">
        <v>40204</v>
      </c>
      <c r="E1514" s="77">
        <v>0</v>
      </c>
      <c r="F1514" s="77">
        <v>0</v>
      </c>
      <c r="G1514" s="77">
        <v>158282</v>
      </c>
      <c r="H1514" s="77">
        <v>100520</v>
      </c>
      <c r="I1514" s="77">
        <v>57762</v>
      </c>
      <c r="J1514" s="77">
        <v>57762</v>
      </c>
      <c r="K1514" s="77">
        <v>0</v>
      </c>
      <c r="L1514" s="77">
        <v>300755</v>
      </c>
      <c r="M1514" s="77">
        <v>229880</v>
      </c>
      <c r="N1514" s="77">
        <v>300755</v>
      </c>
      <c r="O1514" s="77">
        <v>0</v>
      </c>
      <c r="P1514" s="77">
        <v>46540</v>
      </c>
      <c r="Q1514" s="77">
        <v>46540</v>
      </c>
      <c r="R1514" s="77">
        <v>0</v>
      </c>
      <c r="S1514" s="188">
        <v>109295</v>
      </c>
      <c r="T1514" s="188">
        <v>109295</v>
      </c>
      <c r="U1514" s="77">
        <v>28165</v>
      </c>
      <c r="V1514" s="77">
        <v>18748</v>
      </c>
      <c r="W1514" s="77">
        <v>11523</v>
      </c>
      <c r="X1514" s="77">
        <v>16642</v>
      </c>
      <c r="Y1514" s="77">
        <v>16312</v>
      </c>
      <c r="Z1514" s="77">
        <v>3815</v>
      </c>
      <c r="AA1514" s="77">
        <v>0</v>
      </c>
      <c r="AB1514" s="77">
        <v>481</v>
      </c>
      <c r="AC1514" s="188">
        <v>8714</v>
      </c>
      <c r="AD1514" s="188">
        <v>0</v>
      </c>
      <c r="AE1514" s="77">
        <v>278650</v>
      </c>
      <c r="AF1514" s="77">
        <v>2709</v>
      </c>
      <c r="AG1514" s="27">
        <v>0</v>
      </c>
      <c r="AH1514" s="27">
        <v>0</v>
      </c>
      <c r="AI1514" s="27">
        <v>0</v>
      </c>
      <c r="AJ1514" s="27">
        <v>2709</v>
      </c>
      <c r="AK1514" s="27">
        <v>0</v>
      </c>
      <c r="AL1514" s="27">
        <v>0</v>
      </c>
      <c r="AM1514" s="27">
        <f t="shared" si="23"/>
        <v>2709</v>
      </c>
      <c r="AN1514" s="27">
        <v>0</v>
      </c>
      <c r="AO1514" s="27">
        <v>0</v>
      </c>
      <c r="AP1514" s="27">
        <v>26734</v>
      </c>
      <c r="AQ1514" s="27">
        <v>26734</v>
      </c>
      <c r="AR1514" s="27">
        <v>0</v>
      </c>
      <c r="AS1514" s="190">
        <v>642661</v>
      </c>
      <c r="AT1514" s="190">
        <v>228393</v>
      </c>
      <c r="AU1514" s="190">
        <v>228393</v>
      </c>
    </row>
    <row r="1515" spans="1:47" x14ac:dyDescent="0.2">
      <c r="A1515" s="96" t="s">
        <v>3515</v>
      </c>
      <c r="B1515" t="s">
        <v>3504</v>
      </c>
      <c r="C1515" t="s">
        <v>3516</v>
      </c>
      <c r="D1515" s="78">
        <v>40205</v>
      </c>
      <c r="E1515" s="78">
        <v>0</v>
      </c>
      <c r="F1515" s="82">
        <v>0</v>
      </c>
      <c r="G1515" s="78">
        <v>365906</v>
      </c>
      <c r="H1515" s="78">
        <v>365906</v>
      </c>
      <c r="I1515" s="78">
        <v>0</v>
      </c>
      <c r="J1515" s="78">
        <v>0</v>
      </c>
      <c r="K1515" s="78">
        <v>0</v>
      </c>
      <c r="L1515" s="78">
        <v>683290</v>
      </c>
      <c r="M1515" s="78">
        <v>522670</v>
      </c>
      <c r="N1515" s="78">
        <v>683290</v>
      </c>
      <c r="O1515" s="78">
        <v>0</v>
      </c>
      <c r="P1515" s="78">
        <v>127630</v>
      </c>
      <c r="Q1515" s="78">
        <v>127630</v>
      </c>
      <c r="R1515" s="78">
        <v>0</v>
      </c>
      <c r="S1515" s="187">
        <v>138360</v>
      </c>
      <c r="T1515" s="187">
        <v>138360</v>
      </c>
      <c r="U1515" s="78">
        <v>64189</v>
      </c>
      <c r="V1515" s="78">
        <v>42823</v>
      </c>
      <c r="W1515" s="78">
        <v>25338</v>
      </c>
      <c r="X1515" s="78">
        <v>38851</v>
      </c>
      <c r="Y1515" s="78">
        <v>34737</v>
      </c>
      <c r="Z1515" s="78">
        <v>10437</v>
      </c>
      <c r="AA1515" s="78">
        <v>0</v>
      </c>
      <c r="AB1515" s="78">
        <v>0</v>
      </c>
      <c r="AC1515" s="187">
        <v>8579</v>
      </c>
      <c r="AD1515" s="187">
        <v>0</v>
      </c>
      <c r="AE1515" s="78">
        <v>652230</v>
      </c>
      <c r="AF1515" s="78">
        <v>5589</v>
      </c>
      <c r="AG1515" s="104">
        <v>0</v>
      </c>
      <c r="AH1515" s="104">
        <v>0</v>
      </c>
      <c r="AI1515" s="104">
        <v>0</v>
      </c>
      <c r="AJ1515" s="104">
        <v>5589</v>
      </c>
      <c r="AK1515" s="104">
        <v>0</v>
      </c>
      <c r="AL1515" s="104">
        <v>0</v>
      </c>
      <c r="AM1515" s="104">
        <f t="shared" si="23"/>
        <v>5589</v>
      </c>
      <c r="AN1515" s="104">
        <v>0</v>
      </c>
      <c r="AO1515" s="104">
        <v>0</v>
      </c>
      <c r="AP1515" s="104">
        <v>61811</v>
      </c>
      <c r="AQ1515" s="104">
        <v>0</v>
      </c>
      <c r="AR1515" s="189">
        <v>61811</v>
      </c>
      <c r="AS1515" s="189">
        <v>1478111</v>
      </c>
      <c r="AT1515" s="189">
        <v>518605</v>
      </c>
      <c r="AU1515" s="189">
        <v>518605</v>
      </c>
    </row>
    <row r="1516" spans="1:47" x14ac:dyDescent="0.2">
      <c r="A1516" s="96" t="s">
        <v>3517</v>
      </c>
      <c r="B1516" t="s">
        <v>3504</v>
      </c>
      <c r="C1516" t="s">
        <v>3518</v>
      </c>
      <c r="D1516" s="77">
        <v>40206</v>
      </c>
      <c r="E1516" s="77">
        <v>0</v>
      </c>
      <c r="F1516" s="77">
        <v>0</v>
      </c>
      <c r="G1516" s="77">
        <v>152345</v>
      </c>
      <c r="H1516" s="77">
        <v>0</v>
      </c>
      <c r="I1516" s="77">
        <v>152345</v>
      </c>
      <c r="J1516" s="77">
        <v>152345</v>
      </c>
      <c r="K1516" s="77">
        <v>0</v>
      </c>
      <c r="L1516" s="77">
        <v>298600</v>
      </c>
      <c r="M1516" s="77">
        <v>243100</v>
      </c>
      <c r="N1516" s="77">
        <v>298600</v>
      </c>
      <c r="O1516" s="77">
        <v>0</v>
      </c>
      <c r="P1516" s="77">
        <v>47590</v>
      </c>
      <c r="Q1516" s="77">
        <v>47590</v>
      </c>
      <c r="R1516" s="77">
        <v>0</v>
      </c>
      <c r="S1516" s="188">
        <v>138410</v>
      </c>
      <c r="T1516" s="188">
        <v>138410</v>
      </c>
      <c r="U1516" s="77">
        <v>27083</v>
      </c>
      <c r="V1516" s="77">
        <v>19760</v>
      </c>
      <c r="W1516" s="77">
        <v>7951</v>
      </c>
      <c r="X1516" s="77">
        <v>19132</v>
      </c>
      <c r="Y1516" s="77">
        <v>11606</v>
      </c>
      <c r="Z1516" s="77">
        <v>3883</v>
      </c>
      <c r="AA1516" s="77">
        <v>0</v>
      </c>
      <c r="AB1516" s="77">
        <v>0</v>
      </c>
      <c r="AC1516" s="188">
        <v>7979</v>
      </c>
      <c r="AD1516" s="188">
        <v>0</v>
      </c>
      <c r="AE1516" s="77">
        <v>292600</v>
      </c>
      <c r="AF1516" s="77">
        <v>2949</v>
      </c>
      <c r="AG1516" s="27">
        <v>0</v>
      </c>
      <c r="AH1516" s="27">
        <v>0</v>
      </c>
      <c r="AI1516" s="27">
        <v>0</v>
      </c>
      <c r="AJ1516" s="27">
        <v>2949</v>
      </c>
      <c r="AK1516" s="27">
        <v>0</v>
      </c>
      <c r="AL1516" s="27">
        <v>0</v>
      </c>
      <c r="AM1516" s="27">
        <f t="shared" si="23"/>
        <v>2949</v>
      </c>
      <c r="AN1516" s="27">
        <v>0</v>
      </c>
      <c r="AO1516" s="27">
        <v>0</v>
      </c>
      <c r="AP1516" s="27">
        <v>25642</v>
      </c>
      <c r="AQ1516" s="27">
        <v>25642</v>
      </c>
      <c r="AR1516" s="27">
        <v>0</v>
      </c>
      <c r="AS1516" s="190">
        <v>602256</v>
      </c>
      <c r="AT1516" s="190">
        <v>191299</v>
      </c>
      <c r="AU1516" s="190">
        <v>191299</v>
      </c>
    </row>
    <row r="1517" spans="1:47" x14ac:dyDescent="0.2">
      <c r="A1517" s="96" t="s">
        <v>3519</v>
      </c>
      <c r="B1517" t="s">
        <v>3504</v>
      </c>
      <c r="C1517" t="s">
        <v>3520</v>
      </c>
      <c r="D1517" s="78">
        <v>40207</v>
      </c>
      <c r="E1517" s="78">
        <v>0</v>
      </c>
      <c r="F1517" s="82">
        <v>0</v>
      </c>
      <c r="G1517" s="78">
        <v>208263</v>
      </c>
      <c r="H1517" s="78">
        <v>105879</v>
      </c>
      <c r="I1517" s="78">
        <v>102384</v>
      </c>
      <c r="J1517" s="78">
        <v>102384</v>
      </c>
      <c r="K1517" s="78">
        <v>0</v>
      </c>
      <c r="L1517" s="78">
        <v>275975</v>
      </c>
      <c r="M1517" s="78">
        <v>195820</v>
      </c>
      <c r="N1517" s="78">
        <v>275975</v>
      </c>
      <c r="O1517" s="78">
        <v>0</v>
      </c>
      <c r="P1517" s="78">
        <v>38750</v>
      </c>
      <c r="Q1517" s="78">
        <v>38750</v>
      </c>
      <c r="R1517" s="78">
        <v>0</v>
      </c>
      <c r="S1517" s="187">
        <v>178455</v>
      </c>
      <c r="T1517" s="187">
        <v>178455</v>
      </c>
      <c r="U1517" s="78">
        <v>26619</v>
      </c>
      <c r="V1517" s="78">
        <v>15990</v>
      </c>
      <c r="W1517" s="78">
        <v>21100</v>
      </c>
      <c r="X1517" s="78">
        <v>5519</v>
      </c>
      <c r="Y1517" s="78">
        <v>8787</v>
      </c>
      <c r="Z1517" s="78">
        <v>3268</v>
      </c>
      <c r="AA1517" s="78">
        <v>0</v>
      </c>
      <c r="AB1517" s="187">
        <v>10756</v>
      </c>
      <c r="AC1517" s="187">
        <v>13125</v>
      </c>
      <c r="AD1517" s="187">
        <v>0</v>
      </c>
      <c r="AE1517" s="78">
        <v>234790</v>
      </c>
      <c r="AF1517" s="78">
        <v>2250</v>
      </c>
      <c r="AG1517" s="104">
        <v>0</v>
      </c>
      <c r="AH1517" s="104">
        <v>0</v>
      </c>
      <c r="AI1517" s="104">
        <v>0</v>
      </c>
      <c r="AJ1517" s="104">
        <v>2250</v>
      </c>
      <c r="AK1517" s="104">
        <v>0</v>
      </c>
      <c r="AL1517" s="104">
        <v>0</v>
      </c>
      <c r="AM1517" s="104">
        <f t="shared" si="23"/>
        <v>2250</v>
      </c>
      <c r="AN1517" s="104">
        <v>0</v>
      </c>
      <c r="AO1517" s="104">
        <v>0</v>
      </c>
      <c r="AP1517" s="104">
        <v>35100</v>
      </c>
      <c r="AQ1517" s="104">
        <v>35100</v>
      </c>
      <c r="AR1517" s="104">
        <v>0</v>
      </c>
      <c r="AS1517" s="189">
        <v>835645</v>
      </c>
      <c r="AT1517" s="189">
        <v>265886</v>
      </c>
      <c r="AU1517" s="189">
        <v>265886</v>
      </c>
    </row>
    <row r="1518" spans="1:47" x14ac:dyDescent="0.2">
      <c r="A1518" s="96" t="s">
        <v>3521</v>
      </c>
      <c r="B1518" t="s">
        <v>3504</v>
      </c>
      <c r="C1518" t="s">
        <v>3522</v>
      </c>
      <c r="D1518" s="77">
        <v>40210</v>
      </c>
      <c r="E1518" s="77">
        <v>0</v>
      </c>
      <c r="F1518" s="77">
        <v>0</v>
      </c>
      <c r="G1518" s="77">
        <v>214762</v>
      </c>
      <c r="H1518" s="77">
        <v>141762</v>
      </c>
      <c r="I1518" s="77">
        <v>73000</v>
      </c>
      <c r="J1518" s="77">
        <v>73000</v>
      </c>
      <c r="K1518" s="77">
        <v>0</v>
      </c>
      <c r="L1518" s="77">
        <v>268830</v>
      </c>
      <c r="M1518" s="77">
        <v>192560</v>
      </c>
      <c r="N1518" s="77">
        <v>244290</v>
      </c>
      <c r="O1518" s="77">
        <v>24540</v>
      </c>
      <c r="P1518" s="77">
        <v>66090</v>
      </c>
      <c r="Q1518" s="77">
        <v>41550</v>
      </c>
      <c r="R1518" s="77">
        <v>0</v>
      </c>
      <c r="S1518" s="188">
        <v>145870</v>
      </c>
      <c r="T1518" s="188">
        <v>145870</v>
      </c>
      <c r="U1518" s="77">
        <v>25859</v>
      </c>
      <c r="V1518" s="77">
        <v>15728</v>
      </c>
      <c r="W1518" s="77">
        <v>7531</v>
      </c>
      <c r="X1518" s="77">
        <v>18328</v>
      </c>
      <c r="Y1518" s="77">
        <v>10376</v>
      </c>
      <c r="Z1518" s="77">
        <v>3470</v>
      </c>
      <c r="AA1518" s="77">
        <v>0</v>
      </c>
      <c r="AB1518" s="188">
        <v>2179</v>
      </c>
      <c r="AC1518" s="188">
        <v>10238</v>
      </c>
      <c r="AD1518" s="188">
        <v>0</v>
      </c>
      <c r="AE1518" s="77">
        <v>236030</v>
      </c>
      <c r="AF1518" s="77">
        <v>2709</v>
      </c>
      <c r="AG1518" s="27">
        <v>0</v>
      </c>
      <c r="AH1518" s="27">
        <v>0</v>
      </c>
      <c r="AI1518" s="27">
        <v>0</v>
      </c>
      <c r="AJ1518" s="27">
        <v>2709</v>
      </c>
      <c r="AK1518" s="27">
        <v>0</v>
      </c>
      <c r="AL1518" s="27">
        <v>0</v>
      </c>
      <c r="AM1518" s="27">
        <f t="shared" si="23"/>
        <v>2709</v>
      </c>
      <c r="AN1518" s="27">
        <v>0</v>
      </c>
      <c r="AO1518" s="27">
        <v>0</v>
      </c>
      <c r="AP1518" s="27">
        <v>36251</v>
      </c>
      <c r="AQ1518" s="27">
        <v>0</v>
      </c>
      <c r="AR1518" s="190">
        <v>36251</v>
      </c>
      <c r="AS1518" s="190">
        <v>870965</v>
      </c>
      <c r="AT1518" s="190">
        <v>256082</v>
      </c>
      <c r="AU1518" s="190">
        <v>256082</v>
      </c>
    </row>
    <row r="1519" spans="1:47" x14ac:dyDescent="0.2">
      <c r="A1519" s="96" t="s">
        <v>3523</v>
      </c>
      <c r="B1519" t="s">
        <v>3504</v>
      </c>
      <c r="C1519" t="s">
        <v>3524</v>
      </c>
      <c r="D1519" s="78">
        <v>40211</v>
      </c>
      <c r="E1519" s="78">
        <v>0</v>
      </c>
      <c r="F1519" s="82">
        <v>0</v>
      </c>
      <c r="G1519" s="78">
        <v>125280</v>
      </c>
      <c r="H1519" s="78">
        <v>95280</v>
      </c>
      <c r="I1519" s="78">
        <v>30000</v>
      </c>
      <c r="J1519" s="78">
        <v>30000</v>
      </c>
      <c r="K1519" s="78">
        <v>0</v>
      </c>
      <c r="L1519" s="78">
        <v>190005</v>
      </c>
      <c r="M1519" s="78">
        <v>123510</v>
      </c>
      <c r="N1519" s="78">
        <v>163000</v>
      </c>
      <c r="O1519" s="78">
        <v>27005</v>
      </c>
      <c r="P1519" s="78">
        <v>49655</v>
      </c>
      <c r="Q1519" s="78">
        <v>22650</v>
      </c>
      <c r="R1519" s="78">
        <v>0</v>
      </c>
      <c r="S1519" s="187">
        <v>95345</v>
      </c>
      <c r="T1519" s="187">
        <v>95345</v>
      </c>
      <c r="U1519" s="78">
        <v>18999</v>
      </c>
      <c r="V1519" s="78">
        <v>10071</v>
      </c>
      <c r="W1519" s="78">
        <v>4399</v>
      </c>
      <c r="X1519" s="78">
        <v>14600</v>
      </c>
      <c r="Y1519" s="78">
        <v>13186</v>
      </c>
      <c r="Z1519" s="78">
        <v>1882</v>
      </c>
      <c r="AA1519" s="78">
        <v>0</v>
      </c>
      <c r="AB1519" s="78">
        <v>0</v>
      </c>
      <c r="AC1519" s="187">
        <v>7053</v>
      </c>
      <c r="AD1519" s="187">
        <v>0</v>
      </c>
      <c r="AE1519" s="78">
        <v>148210</v>
      </c>
      <c r="AF1519" s="78">
        <v>2709</v>
      </c>
      <c r="AG1519" s="104">
        <v>0</v>
      </c>
      <c r="AH1519" s="104">
        <v>0</v>
      </c>
      <c r="AI1519" s="104">
        <v>0</v>
      </c>
      <c r="AJ1519" s="104">
        <v>2709</v>
      </c>
      <c r="AK1519" s="104">
        <v>0</v>
      </c>
      <c r="AL1519" s="104">
        <v>0</v>
      </c>
      <c r="AM1519" s="104">
        <f t="shared" si="23"/>
        <v>2709</v>
      </c>
      <c r="AN1519" s="104">
        <v>0</v>
      </c>
      <c r="AO1519" s="104">
        <v>0</v>
      </c>
      <c r="AP1519" s="104">
        <v>21160</v>
      </c>
      <c r="AQ1519" s="104">
        <v>0</v>
      </c>
      <c r="AR1519" s="189">
        <v>21160</v>
      </c>
      <c r="AS1519" s="189">
        <v>512673</v>
      </c>
      <c r="AT1519" s="189">
        <v>192300</v>
      </c>
      <c r="AU1519" s="189">
        <v>192300</v>
      </c>
    </row>
    <row r="1520" spans="1:47" x14ac:dyDescent="0.2">
      <c r="A1520" s="96" t="s">
        <v>3525</v>
      </c>
      <c r="B1520" t="s">
        <v>3504</v>
      </c>
      <c r="C1520" t="s">
        <v>3526</v>
      </c>
      <c r="D1520" s="77">
        <v>40212</v>
      </c>
      <c r="E1520" s="77">
        <v>0</v>
      </c>
      <c r="F1520" s="77">
        <v>0</v>
      </c>
      <c r="G1520" s="77">
        <v>112128</v>
      </c>
      <c r="H1520" s="77">
        <v>14297</v>
      </c>
      <c r="I1520" s="77">
        <v>97831</v>
      </c>
      <c r="J1520" s="77">
        <v>63200</v>
      </c>
      <c r="K1520" s="188">
        <v>34631</v>
      </c>
      <c r="L1520" s="77">
        <v>143395</v>
      </c>
      <c r="M1520" s="77">
        <v>102550</v>
      </c>
      <c r="N1520" s="77">
        <v>143395</v>
      </c>
      <c r="O1520" s="77">
        <v>0</v>
      </c>
      <c r="P1520" s="77">
        <v>17030</v>
      </c>
      <c r="Q1520" s="77">
        <v>17030</v>
      </c>
      <c r="R1520" s="77">
        <v>0</v>
      </c>
      <c r="S1520" s="188">
        <v>35735</v>
      </c>
      <c r="T1520" s="188">
        <v>35735</v>
      </c>
      <c r="U1520" s="77">
        <v>13805</v>
      </c>
      <c r="V1520" s="77">
        <v>8393</v>
      </c>
      <c r="W1520" s="77">
        <v>6470</v>
      </c>
      <c r="X1520" s="77">
        <v>7335</v>
      </c>
      <c r="Y1520" s="77">
        <v>8442</v>
      </c>
      <c r="Z1520" s="77">
        <v>1472</v>
      </c>
      <c r="AA1520" s="77">
        <v>0</v>
      </c>
      <c r="AB1520" s="77">
        <v>0</v>
      </c>
      <c r="AC1520" s="188">
        <v>2086</v>
      </c>
      <c r="AD1520" s="188">
        <v>0</v>
      </c>
      <c r="AE1520" s="77">
        <v>119700</v>
      </c>
      <c r="AF1520" s="77">
        <v>1989</v>
      </c>
      <c r="AG1520" s="27">
        <v>0</v>
      </c>
      <c r="AH1520" s="27">
        <v>0</v>
      </c>
      <c r="AI1520" s="27">
        <v>0</v>
      </c>
      <c r="AJ1520" s="27">
        <v>1989</v>
      </c>
      <c r="AK1520" s="27">
        <v>0</v>
      </c>
      <c r="AL1520" s="27">
        <v>0</v>
      </c>
      <c r="AM1520" s="27">
        <f t="shared" si="23"/>
        <v>1989</v>
      </c>
      <c r="AN1520" s="27">
        <v>0</v>
      </c>
      <c r="AO1520" s="27">
        <v>0</v>
      </c>
      <c r="AP1520" s="27">
        <v>18912</v>
      </c>
      <c r="AQ1520" s="27">
        <v>0</v>
      </c>
      <c r="AR1520" s="190">
        <v>18912</v>
      </c>
      <c r="AS1520" s="190">
        <v>444064</v>
      </c>
      <c r="AT1520" s="190">
        <v>131186</v>
      </c>
      <c r="AU1520" s="190">
        <v>131186</v>
      </c>
    </row>
    <row r="1521" spans="1:47" x14ac:dyDescent="0.2">
      <c r="A1521" s="96" t="s">
        <v>3527</v>
      </c>
      <c r="B1521" t="s">
        <v>3504</v>
      </c>
      <c r="C1521" t="s">
        <v>3528</v>
      </c>
      <c r="D1521" s="78">
        <v>40213</v>
      </c>
      <c r="E1521" s="78">
        <v>0</v>
      </c>
      <c r="F1521" s="82">
        <v>0</v>
      </c>
      <c r="G1521" s="78">
        <v>181028</v>
      </c>
      <c r="H1521" s="78">
        <v>5000</v>
      </c>
      <c r="I1521" s="78">
        <v>176028</v>
      </c>
      <c r="J1521" s="78">
        <v>5000</v>
      </c>
      <c r="K1521" s="187">
        <v>171028</v>
      </c>
      <c r="L1521" s="78">
        <v>315010</v>
      </c>
      <c r="M1521" s="78">
        <v>217830</v>
      </c>
      <c r="N1521" s="78">
        <v>260000</v>
      </c>
      <c r="O1521" s="78">
        <v>55010</v>
      </c>
      <c r="P1521" s="78">
        <v>105560</v>
      </c>
      <c r="Q1521" s="78">
        <v>50550</v>
      </c>
      <c r="R1521" s="78">
        <v>0</v>
      </c>
      <c r="S1521" s="187">
        <v>53490</v>
      </c>
      <c r="T1521" s="187">
        <v>53490</v>
      </c>
      <c r="U1521" s="78">
        <v>30895</v>
      </c>
      <c r="V1521" s="78">
        <v>17848</v>
      </c>
      <c r="W1521" s="78">
        <v>7147</v>
      </c>
      <c r="X1521" s="78">
        <v>23748</v>
      </c>
      <c r="Y1521" s="78">
        <v>0</v>
      </c>
      <c r="Z1521" s="78">
        <v>4130</v>
      </c>
      <c r="AA1521" s="78">
        <v>0</v>
      </c>
      <c r="AB1521" s="187">
        <v>1535</v>
      </c>
      <c r="AC1521" s="187">
        <v>2571</v>
      </c>
      <c r="AD1521" s="187">
        <v>0</v>
      </c>
      <c r="AE1521" s="78">
        <v>268380</v>
      </c>
      <c r="AF1521" s="78">
        <v>3189</v>
      </c>
      <c r="AG1521" s="104">
        <v>0</v>
      </c>
      <c r="AH1521" s="104">
        <v>0</v>
      </c>
      <c r="AI1521" s="104">
        <v>0</v>
      </c>
      <c r="AJ1521" s="104">
        <v>3189</v>
      </c>
      <c r="AK1521" s="104">
        <v>0</v>
      </c>
      <c r="AL1521" s="104">
        <v>0</v>
      </c>
      <c r="AM1521" s="104">
        <f t="shared" si="23"/>
        <v>3189</v>
      </c>
      <c r="AN1521" s="104">
        <v>0</v>
      </c>
      <c r="AO1521" s="104">
        <v>0</v>
      </c>
      <c r="AP1521" s="104">
        <v>30614</v>
      </c>
      <c r="AQ1521" s="104">
        <v>0</v>
      </c>
      <c r="AR1521" s="189">
        <v>30614</v>
      </c>
      <c r="AS1521" s="189">
        <v>755624</v>
      </c>
      <c r="AT1521" s="189">
        <v>287961</v>
      </c>
      <c r="AU1521" s="189">
        <v>287961</v>
      </c>
    </row>
    <row r="1522" spans="1:47" x14ac:dyDescent="0.2">
      <c r="A1522" s="96" t="s">
        <v>3529</v>
      </c>
      <c r="B1522" t="s">
        <v>3504</v>
      </c>
      <c r="C1522" t="s">
        <v>3530</v>
      </c>
      <c r="D1522" s="77">
        <v>40214</v>
      </c>
      <c r="E1522" s="77">
        <v>0</v>
      </c>
      <c r="F1522" s="77">
        <v>0</v>
      </c>
      <c r="G1522" s="77">
        <v>76736</v>
      </c>
      <c r="H1522" s="77">
        <v>76736</v>
      </c>
      <c r="I1522" s="77">
        <v>0</v>
      </c>
      <c r="J1522" s="77">
        <v>0</v>
      </c>
      <c r="K1522" s="77">
        <v>0</v>
      </c>
      <c r="L1522" s="77">
        <v>127460</v>
      </c>
      <c r="M1522" s="77">
        <v>96410</v>
      </c>
      <c r="N1522" s="77">
        <v>112980</v>
      </c>
      <c r="O1522" s="77">
        <v>14480</v>
      </c>
      <c r="P1522" s="77">
        <v>32540</v>
      </c>
      <c r="Q1522" s="77">
        <v>18060</v>
      </c>
      <c r="R1522" s="77">
        <v>0</v>
      </c>
      <c r="S1522" s="188">
        <v>24080</v>
      </c>
      <c r="T1522" s="188">
        <v>24080</v>
      </c>
      <c r="U1522" s="77">
        <v>12034</v>
      </c>
      <c r="V1522" s="77">
        <v>7903</v>
      </c>
      <c r="W1522" s="77">
        <v>6000</v>
      </c>
      <c r="X1522" s="77">
        <v>6034</v>
      </c>
      <c r="Y1522" s="77">
        <v>7562</v>
      </c>
      <c r="Z1522" s="77">
        <v>1528</v>
      </c>
      <c r="AA1522" s="77">
        <v>0</v>
      </c>
      <c r="AB1522" s="188">
        <v>1545</v>
      </c>
      <c r="AC1522" s="188">
        <v>1545</v>
      </c>
      <c r="AD1522" s="188">
        <v>0</v>
      </c>
      <c r="AE1522" s="77">
        <v>115320</v>
      </c>
      <c r="AF1522" s="77">
        <v>1749</v>
      </c>
      <c r="AG1522" s="27">
        <v>0</v>
      </c>
      <c r="AH1522" s="27">
        <v>0</v>
      </c>
      <c r="AI1522" s="27">
        <v>0</v>
      </c>
      <c r="AJ1522" s="27">
        <v>1749</v>
      </c>
      <c r="AK1522" s="27">
        <v>0</v>
      </c>
      <c r="AL1522" s="27">
        <v>0</v>
      </c>
      <c r="AM1522" s="27">
        <f t="shared" si="23"/>
        <v>1749</v>
      </c>
      <c r="AN1522" s="27">
        <v>0</v>
      </c>
      <c r="AO1522" s="27">
        <v>0</v>
      </c>
      <c r="AP1522" s="27">
        <v>12915</v>
      </c>
      <c r="AQ1522" s="27">
        <v>12915</v>
      </c>
      <c r="AR1522" s="27">
        <v>0</v>
      </c>
      <c r="AS1522" s="190">
        <v>307219</v>
      </c>
      <c r="AT1522" s="190">
        <v>96974</v>
      </c>
      <c r="AU1522" s="190">
        <v>96974</v>
      </c>
    </row>
    <row r="1523" spans="1:47" x14ac:dyDescent="0.2">
      <c r="A1523" s="96" t="s">
        <v>3531</v>
      </c>
      <c r="B1523" t="s">
        <v>3504</v>
      </c>
      <c r="C1523" t="s">
        <v>3532</v>
      </c>
      <c r="D1523" s="78">
        <v>40215</v>
      </c>
      <c r="E1523" s="78">
        <v>0</v>
      </c>
      <c r="F1523" s="82">
        <v>0</v>
      </c>
      <c r="G1523" s="78">
        <v>117781</v>
      </c>
      <c r="H1523" s="78">
        <v>0</v>
      </c>
      <c r="I1523" s="78">
        <v>117781</v>
      </c>
      <c r="J1523" s="78">
        <v>0</v>
      </c>
      <c r="K1523" s="187">
        <v>117781</v>
      </c>
      <c r="L1523" s="78">
        <v>227035</v>
      </c>
      <c r="M1523" s="78">
        <v>177520</v>
      </c>
      <c r="N1523" s="78">
        <v>207500</v>
      </c>
      <c r="O1523" s="78">
        <v>19535</v>
      </c>
      <c r="P1523" s="78">
        <v>52235</v>
      </c>
      <c r="Q1523" s="78">
        <v>32700</v>
      </c>
      <c r="R1523" s="78">
        <v>0</v>
      </c>
      <c r="S1523" s="187">
        <v>68085</v>
      </c>
      <c r="T1523" s="187">
        <v>68085</v>
      </c>
      <c r="U1523" s="78">
        <v>21095</v>
      </c>
      <c r="V1523" s="78">
        <v>14540</v>
      </c>
      <c r="W1523" s="78">
        <v>7112</v>
      </c>
      <c r="X1523" s="78">
        <v>13983</v>
      </c>
      <c r="Y1523" s="78">
        <v>414</v>
      </c>
      <c r="Z1523" s="78">
        <v>2645</v>
      </c>
      <c r="AA1523" s="78">
        <v>0</v>
      </c>
      <c r="AB1523" s="187">
        <v>8859</v>
      </c>
      <c r="AC1523" s="187">
        <v>4372</v>
      </c>
      <c r="AD1523" s="187">
        <v>0</v>
      </c>
      <c r="AE1523" s="78">
        <v>215940</v>
      </c>
      <c r="AF1523" s="78">
        <v>2709</v>
      </c>
      <c r="AG1523" s="104">
        <v>0</v>
      </c>
      <c r="AH1523" s="104">
        <v>0</v>
      </c>
      <c r="AI1523" s="104">
        <v>0</v>
      </c>
      <c r="AJ1523" s="104">
        <v>2709</v>
      </c>
      <c r="AK1523" s="104">
        <v>0</v>
      </c>
      <c r="AL1523" s="104">
        <v>0</v>
      </c>
      <c r="AM1523" s="104">
        <f t="shared" si="23"/>
        <v>2709</v>
      </c>
      <c r="AN1523" s="104">
        <v>0</v>
      </c>
      <c r="AO1523" s="104">
        <v>0</v>
      </c>
      <c r="AP1523" s="104">
        <v>19908</v>
      </c>
      <c r="AQ1523" s="104">
        <v>0</v>
      </c>
      <c r="AR1523" s="189">
        <v>19908</v>
      </c>
      <c r="AS1523" s="189">
        <v>475512</v>
      </c>
      <c r="AT1523" s="189">
        <v>170069</v>
      </c>
      <c r="AU1523" s="189">
        <v>170069</v>
      </c>
    </row>
    <row r="1524" spans="1:47" x14ac:dyDescent="0.2">
      <c r="A1524" s="96" t="s">
        <v>3533</v>
      </c>
      <c r="B1524" t="s">
        <v>3504</v>
      </c>
      <c r="C1524" t="s">
        <v>3534</v>
      </c>
      <c r="D1524" s="77">
        <v>40216</v>
      </c>
      <c r="E1524" s="77">
        <v>0</v>
      </c>
      <c r="F1524" s="77">
        <v>0</v>
      </c>
      <c r="G1524" s="77">
        <v>139443</v>
      </c>
      <c r="H1524" s="77">
        <v>0</v>
      </c>
      <c r="I1524" s="77">
        <v>139443</v>
      </c>
      <c r="J1524" s="77">
        <v>127924</v>
      </c>
      <c r="K1524" s="188">
        <v>11519</v>
      </c>
      <c r="L1524" s="77">
        <v>227875</v>
      </c>
      <c r="M1524" s="77">
        <v>148150</v>
      </c>
      <c r="N1524" s="77">
        <v>162000</v>
      </c>
      <c r="O1524" s="77">
        <v>65875</v>
      </c>
      <c r="P1524" s="77">
        <v>94155</v>
      </c>
      <c r="Q1524" s="77">
        <v>28280</v>
      </c>
      <c r="R1524" s="77">
        <v>0</v>
      </c>
      <c r="S1524" s="188">
        <v>57515</v>
      </c>
      <c r="T1524" s="188">
        <v>57515</v>
      </c>
      <c r="U1524" s="77">
        <v>22812</v>
      </c>
      <c r="V1524" s="77">
        <v>12126</v>
      </c>
      <c r="W1524" s="77">
        <v>12016</v>
      </c>
      <c r="X1524" s="77">
        <v>10796</v>
      </c>
      <c r="Y1524" s="77">
        <v>10500</v>
      </c>
      <c r="Z1524" s="77">
        <v>2367</v>
      </c>
      <c r="AA1524" s="77">
        <v>0</v>
      </c>
      <c r="AB1524" s="77">
        <v>0</v>
      </c>
      <c r="AC1524" s="188">
        <v>2325</v>
      </c>
      <c r="AD1524" s="188">
        <v>0</v>
      </c>
      <c r="AE1524" s="77">
        <v>180440</v>
      </c>
      <c r="AF1524" s="77">
        <v>2709</v>
      </c>
      <c r="AG1524" s="27">
        <v>0</v>
      </c>
      <c r="AH1524" s="27">
        <v>0</v>
      </c>
      <c r="AI1524" s="27">
        <v>0</v>
      </c>
      <c r="AJ1524" s="27">
        <v>2709</v>
      </c>
      <c r="AK1524" s="27">
        <v>0</v>
      </c>
      <c r="AL1524" s="27">
        <v>0</v>
      </c>
      <c r="AM1524" s="27">
        <f t="shared" si="23"/>
        <v>2709</v>
      </c>
      <c r="AN1524" s="27">
        <v>0</v>
      </c>
      <c r="AO1524" s="27">
        <v>0</v>
      </c>
      <c r="AP1524" s="27">
        <v>23629</v>
      </c>
      <c r="AQ1524" s="27">
        <v>0</v>
      </c>
      <c r="AR1524" s="190">
        <v>23629</v>
      </c>
      <c r="AS1524" s="190">
        <v>586071</v>
      </c>
      <c r="AT1524" s="190">
        <v>237682</v>
      </c>
      <c r="AU1524" s="190">
        <v>200000</v>
      </c>
    </row>
    <row r="1525" spans="1:47" x14ac:dyDescent="0.2">
      <c r="A1525" s="96" t="s">
        <v>3535</v>
      </c>
      <c r="B1525" t="s">
        <v>3504</v>
      </c>
      <c r="C1525" t="s">
        <v>3536</v>
      </c>
      <c r="D1525" s="78">
        <v>40217</v>
      </c>
      <c r="E1525" s="78">
        <v>0</v>
      </c>
      <c r="F1525" s="82">
        <v>0</v>
      </c>
      <c r="G1525" s="78">
        <v>231103</v>
      </c>
      <c r="H1525" s="78">
        <v>0</v>
      </c>
      <c r="I1525" s="78">
        <v>231103</v>
      </c>
      <c r="J1525" s="78">
        <v>231103</v>
      </c>
      <c r="K1525" s="78">
        <v>0</v>
      </c>
      <c r="L1525" s="78">
        <v>424110</v>
      </c>
      <c r="M1525" s="78">
        <v>280160</v>
      </c>
      <c r="N1525" s="78">
        <v>344000</v>
      </c>
      <c r="O1525" s="78">
        <v>80110</v>
      </c>
      <c r="P1525" s="78">
        <v>150420</v>
      </c>
      <c r="Q1525" s="78">
        <v>70310</v>
      </c>
      <c r="R1525" s="78">
        <v>0</v>
      </c>
      <c r="S1525" s="187">
        <v>233770</v>
      </c>
      <c r="T1525" s="187">
        <v>233770</v>
      </c>
      <c r="U1525" s="78">
        <v>42484</v>
      </c>
      <c r="V1525" s="78">
        <v>23098</v>
      </c>
      <c r="W1525" s="78">
        <v>8427</v>
      </c>
      <c r="X1525" s="78">
        <v>34057</v>
      </c>
      <c r="Y1525" s="78">
        <v>29176</v>
      </c>
      <c r="Z1525" s="78">
        <v>5783</v>
      </c>
      <c r="AA1525" s="78">
        <v>0</v>
      </c>
      <c r="AB1525" s="78">
        <v>0</v>
      </c>
      <c r="AC1525" s="187">
        <v>17934</v>
      </c>
      <c r="AD1525" s="187">
        <v>0</v>
      </c>
      <c r="AE1525" s="78">
        <v>352160</v>
      </c>
      <c r="AF1525" s="78">
        <v>4389</v>
      </c>
      <c r="AG1525" s="104">
        <v>0</v>
      </c>
      <c r="AH1525" s="104">
        <v>0</v>
      </c>
      <c r="AI1525" s="104">
        <v>0</v>
      </c>
      <c r="AJ1525" s="104">
        <v>4389</v>
      </c>
      <c r="AK1525" s="104">
        <v>0</v>
      </c>
      <c r="AL1525" s="104">
        <v>0</v>
      </c>
      <c r="AM1525" s="104">
        <f t="shared" si="23"/>
        <v>4389</v>
      </c>
      <c r="AN1525" s="104">
        <v>0</v>
      </c>
      <c r="AO1525" s="104">
        <v>0</v>
      </c>
      <c r="AP1525" s="104">
        <v>38253</v>
      </c>
      <c r="AQ1525" s="104">
        <v>38253</v>
      </c>
      <c r="AR1525" s="104">
        <v>0</v>
      </c>
      <c r="AS1525" s="189">
        <v>961881</v>
      </c>
      <c r="AT1525" s="189">
        <v>398169</v>
      </c>
      <c r="AU1525" s="189">
        <v>398169</v>
      </c>
    </row>
    <row r="1526" spans="1:47" x14ac:dyDescent="0.2">
      <c r="A1526" s="96" t="s">
        <v>3537</v>
      </c>
      <c r="B1526" t="s">
        <v>3504</v>
      </c>
      <c r="C1526" t="s">
        <v>3538</v>
      </c>
      <c r="D1526" s="77">
        <v>40218</v>
      </c>
      <c r="E1526" s="77">
        <v>0</v>
      </c>
      <c r="F1526" s="77">
        <v>0</v>
      </c>
      <c r="G1526" s="77">
        <v>242275</v>
      </c>
      <c r="H1526" s="77">
        <v>0</v>
      </c>
      <c r="I1526" s="77">
        <v>242275</v>
      </c>
      <c r="J1526" s="77">
        <v>207263</v>
      </c>
      <c r="K1526" s="188">
        <v>35012</v>
      </c>
      <c r="L1526" s="77">
        <v>438805</v>
      </c>
      <c r="M1526" s="77">
        <v>286380</v>
      </c>
      <c r="N1526" s="77">
        <v>430000</v>
      </c>
      <c r="O1526" s="77">
        <v>8805</v>
      </c>
      <c r="P1526" s="77">
        <v>73015</v>
      </c>
      <c r="Q1526" s="77">
        <v>64210</v>
      </c>
      <c r="R1526" s="77">
        <v>0</v>
      </c>
      <c r="S1526" s="188">
        <v>171825</v>
      </c>
      <c r="T1526" s="188">
        <v>171825</v>
      </c>
      <c r="U1526" s="77">
        <v>44035</v>
      </c>
      <c r="V1526" s="77">
        <v>23545</v>
      </c>
      <c r="W1526" s="77">
        <v>17199</v>
      </c>
      <c r="X1526" s="77">
        <v>26836</v>
      </c>
      <c r="Y1526" s="77">
        <v>32137</v>
      </c>
      <c r="Z1526" s="77">
        <v>5301</v>
      </c>
      <c r="AA1526" s="77">
        <v>0</v>
      </c>
      <c r="AB1526" s="188">
        <v>10168</v>
      </c>
      <c r="AC1526" s="188">
        <v>10305</v>
      </c>
      <c r="AD1526" s="188">
        <v>0</v>
      </c>
      <c r="AE1526" s="77">
        <v>353080</v>
      </c>
      <c r="AF1526" s="77">
        <v>4629</v>
      </c>
      <c r="AG1526" s="27">
        <v>0</v>
      </c>
      <c r="AH1526" s="27">
        <v>0</v>
      </c>
      <c r="AI1526" s="27">
        <v>0</v>
      </c>
      <c r="AJ1526" s="27">
        <v>4629</v>
      </c>
      <c r="AK1526" s="27">
        <v>0</v>
      </c>
      <c r="AL1526" s="27">
        <v>0</v>
      </c>
      <c r="AM1526" s="27">
        <f t="shared" si="23"/>
        <v>4629</v>
      </c>
      <c r="AN1526" s="27">
        <v>0</v>
      </c>
      <c r="AO1526" s="27">
        <v>0</v>
      </c>
      <c r="AP1526" s="27">
        <v>40858</v>
      </c>
      <c r="AQ1526" s="27">
        <v>0</v>
      </c>
      <c r="AR1526" s="190">
        <v>40858</v>
      </c>
      <c r="AS1526" s="190">
        <v>1030604</v>
      </c>
      <c r="AT1526" s="190">
        <v>422924</v>
      </c>
      <c r="AU1526" s="190">
        <v>422924</v>
      </c>
    </row>
    <row r="1527" spans="1:47" x14ac:dyDescent="0.2">
      <c r="A1527" s="96" t="s">
        <v>3539</v>
      </c>
      <c r="B1527" t="s">
        <v>3504</v>
      </c>
      <c r="C1527" t="s">
        <v>3540</v>
      </c>
      <c r="D1527" s="78">
        <v>40219</v>
      </c>
      <c r="E1527" s="78">
        <v>0</v>
      </c>
      <c r="F1527" s="82">
        <v>0</v>
      </c>
      <c r="G1527" s="78">
        <v>219264</v>
      </c>
      <c r="H1527" s="78">
        <v>9883</v>
      </c>
      <c r="I1527" s="78">
        <v>209381</v>
      </c>
      <c r="J1527" s="78">
        <v>209381</v>
      </c>
      <c r="K1527" s="78">
        <v>0</v>
      </c>
      <c r="L1527" s="78">
        <v>391000</v>
      </c>
      <c r="M1527" s="78">
        <v>248400</v>
      </c>
      <c r="N1527" s="78">
        <v>370000</v>
      </c>
      <c r="O1527" s="78">
        <v>21000</v>
      </c>
      <c r="P1527" s="78">
        <v>71770</v>
      </c>
      <c r="Q1527" s="78">
        <v>50770</v>
      </c>
      <c r="R1527" s="78">
        <v>0</v>
      </c>
      <c r="S1527" s="187">
        <v>58880</v>
      </c>
      <c r="T1527" s="187">
        <v>58880</v>
      </c>
      <c r="U1527" s="78">
        <v>39624</v>
      </c>
      <c r="V1527" s="78">
        <v>20415</v>
      </c>
      <c r="W1527" s="78">
        <v>13629</v>
      </c>
      <c r="X1527" s="78">
        <v>25995</v>
      </c>
      <c r="Y1527" s="78">
        <v>25205</v>
      </c>
      <c r="Z1527" s="78">
        <v>4231</v>
      </c>
      <c r="AA1527" s="78">
        <v>0</v>
      </c>
      <c r="AB1527" s="78">
        <v>0</v>
      </c>
      <c r="AC1527" s="187">
        <v>1529</v>
      </c>
      <c r="AD1527" s="187">
        <v>0</v>
      </c>
      <c r="AE1527" s="78">
        <v>306510</v>
      </c>
      <c r="AF1527" s="78">
        <v>4389</v>
      </c>
      <c r="AG1527" s="104">
        <v>0</v>
      </c>
      <c r="AH1527" s="104">
        <v>0</v>
      </c>
      <c r="AI1527" s="104">
        <v>0</v>
      </c>
      <c r="AJ1527" s="104">
        <v>4389</v>
      </c>
      <c r="AK1527" s="104">
        <v>0</v>
      </c>
      <c r="AL1527" s="104">
        <v>0</v>
      </c>
      <c r="AM1527" s="104">
        <f t="shared" si="23"/>
        <v>4389</v>
      </c>
      <c r="AN1527" s="104">
        <v>0</v>
      </c>
      <c r="AO1527" s="104">
        <v>0</v>
      </c>
      <c r="AP1527" s="104">
        <v>37163</v>
      </c>
      <c r="AQ1527" s="104">
        <v>37163</v>
      </c>
      <c r="AR1527" s="104">
        <v>0</v>
      </c>
      <c r="AS1527" s="189">
        <v>933405</v>
      </c>
      <c r="AT1527" s="189">
        <v>380158</v>
      </c>
      <c r="AU1527" s="189">
        <v>380158</v>
      </c>
    </row>
    <row r="1528" spans="1:47" x14ac:dyDescent="0.2">
      <c r="A1528" s="96" t="s">
        <v>3541</v>
      </c>
      <c r="B1528" t="s">
        <v>3504</v>
      </c>
      <c r="C1528" t="s">
        <v>3542</v>
      </c>
      <c r="D1528" s="77">
        <v>40220</v>
      </c>
      <c r="E1528" s="77">
        <v>0</v>
      </c>
      <c r="F1528" s="77">
        <v>0</v>
      </c>
      <c r="G1528" s="77">
        <v>250164</v>
      </c>
      <c r="H1528" s="77">
        <v>11778</v>
      </c>
      <c r="I1528" s="77">
        <v>238386</v>
      </c>
      <c r="J1528" s="77">
        <v>238386</v>
      </c>
      <c r="K1528" s="77">
        <v>0</v>
      </c>
      <c r="L1528" s="77">
        <v>394360</v>
      </c>
      <c r="M1528" s="77">
        <v>265230</v>
      </c>
      <c r="N1528" s="77">
        <v>394360</v>
      </c>
      <c r="O1528" s="77">
        <v>0</v>
      </c>
      <c r="P1528" s="77">
        <v>40420</v>
      </c>
      <c r="Q1528" s="77">
        <v>40420</v>
      </c>
      <c r="R1528" s="77">
        <v>0</v>
      </c>
      <c r="S1528" s="188">
        <v>156710</v>
      </c>
      <c r="T1528" s="188">
        <v>156710</v>
      </c>
      <c r="U1528" s="77">
        <v>39027</v>
      </c>
      <c r="V1528" s="77">
        <v>21741</v>
      </c>
      <c r="W1528" s="77">
        <v>33112</v>
      </c>
      <c r="X1528" s="77">
        <v>5915</v>
      </c>
      <c r="Y1528" s="77">
        <v>9327</v>
      </c>
      <c r="Z1528" s="77">
        <v>3412</v>
      </c>
      <c r="AA1528" s="77">
        <v>484</v>
      </c>
      <c r="AB1528" s="188">
        <v>10838</v>
      </c>
      <c r="AC1528" s="188">
        <v>10354</v>
      </c>
      <c r="AD1528" s="188">
        <v>484</v>
      </c>
      <c r="AE1528" s="77">
        <v>318400</v>
      </c>
      <c r="AF1528" s="77">
        <v>4149</v>
      </c>
      <c r="AG1528" s="27">
        <v>0</v>
      </c>
      <c r="AH1528" s="27">
        <v>0</v>
      </c>
      <c r="AI1528" s="27">
        <v>0</v>
      </c>
      <c r="AJ1528" s="27">
        <v>4149</v>
      </c>
      <c r="AK1528" s="27">
        <v>0</v>
      </c>
      <c r="AL1528" s="27">
        <v>0</v>
      </c>
      <c r="AM1528" s="27">
        <f t="shared" si="23"/>
        <v>4149</v>
      </c>
      <c r="AN1528" s="27">
        <v>0</v>
      </c>
      <c r="AO1528" s="27">
        <v>0</v>
      </c>
      <c r="AP1528" s="27">
        <v>42250</v>
      </c>
      <c r="AQ1528" s="27">
        <v>0</v>
      </c>
      <c r="AR1528" s="190">
        <v>42250</v>
      </c>
      <c r="AS1528" s="190">
        <v>1042455</v>
      </c>
      <c r="AT1528" s="190">
        <v>409259</v>
      </c>
      <c r="AU1528" s="190">
        <v>409259</v>
      </c>
    </row>
    <row r="1529" spans="1:47" x14ac:dyDescent="0.2">
      <c r="A1529" s="96" t="s">
        <v>3543</v>
      </c>
      <c r="B1529" t="s">
        <v>3504</v>
      </c>
      <c r="C1529" t="s">
        <v>3544</v>
      </c>
      <c r="D1529" s="78">
        <v>40221</v>
      </c>
      <c r="E1529" s="78">
        <v>0</v>
      </c>
      <c r="F1529" s="82">
        <v>0</v>
      </c>
      <c r="G1529" s="78">
        <v>174524</v>
      </c>
      <c r="H1529" s="78">
        <v>5947</v>
      </c>
      <c r="I1529" s="78">
        <v>168577</v>
      </c>
      <c r="J1529" s="78">
        <v>168577</v>
      </c>
      <c r="K1529" s="78">
        <v>0</v>
      </c>
      <c r="L1529" s="78">
        <v>293530</v>
      </c>
      <c r="M1529" s="78">
        <v>197570</v>
      </c>
      <c r="N1529" s="78">
        <v>293530</v>
      </c>
      <c r="O1529" s="78">
        <v>0</v>
      </c>
      <c r="P1529" s="78">
        <v>36330</v>
      </c>
      <c r="Q1529" s="78">
        <v>36330</v>
      </c>
      <c r="R1529" s="78">
        <v>0</v>
      </c>
      <c r="S1529" s="187">
        <v>34050</v>
      </c>
      <c r="T1529" s="187">
        <v>34050</v>
      </c>
      <c r="U1529" s="78">
        <v>29017</v>
      </c>
      <c r="V1529" s="78">
        <v>16198</v>
      </c>
      <c r="W1529" s="78">
        <v>23450</v>
      </c>
      <c r="X1529" s="78">
        <v>5567</v>
      </c>
      <c r="Y1529" s="78">
        <v>8617</v>
      </c>
      <c r="Z1529" s="78">
        <v>3050</v>
      </c>
      <c r="AA1529" s="78">
        <v>0</v>
      </c>
      <c r="AB1529" s="78">
        <v>73</v>
      </c>
      <c r="AC1529" s="78">
        <v>73</v>
      </c>
      <c r="AD1529" s="78">
        <v>0</v>
      </c>
      <c r="AE1529" s="78">
        <v>240160</v>
      </c>
      <c r="AF1529" s="78">
        <v>3189</v>
      </c>
      <c r="AG1529" s="104">
        <v>0</v>
      </c>
      <c r="AH1529" s="104">
        <v>0</v>
      </c>
      <c r="AI1529" s="104">
        <v>0</v>
      </c>
      <c r="AJ1529" s="104">
        <v>3189</v>
      </c>
      <c r="AK1529" s="104">
        <v>0</v>
      </c>
      <c r="AL1529" s="104">
        <v>0</v>
      </c>
      <c r="AM1529" s="104">
        <f t="shared" si="23"/>
        <v>3189</v>
      </c>
      <c r="AN1529" s="104">
        <v>0</v>
      </c>
      <c r="AO1529" s="104">
        <v>0</v>
      </c>
      <c r="AP1529" s="104">
        <v>29544</v>
      </c>
      <c r="AQ1529" s="104">
        <v>0</v>
      </c>
      <c r="AR1529" s="189">
        <v>29544</v>
      </c>
      <c r="AS1529" s="189">
        <v>734202</v>
      </c>
      <c r="AT1529" s="189">
        <v>290590</v>
      </c>
      <c r="AU1529" s="189">
        <v>290590</v>
      </c>
    </row>
    <row r="1530" spans="1:47" x14ac:dyDescent="0.2">
      <c r="A1530" s="96" t="s">
        <v>3545</v>
      </c>
      <c r="B1530" t="s">
        <v>3504</v>
      </c>
      <c r="C1530" t="s">
        <v>3546</v>
      </c>
      <c r="D1530" s="77">
        <v>40223</v>
      </c>
      <c r="E1530" s="77">
        <v>0</v>
      </c>
      <c r="F1530" s="77">
        <v>0</v>
      </c>
      <c r="G1530" s="77">
        <v>142301</v>
      </c>
      <c r="H1530" s="77">
        <v>8301</v>
      </c>
      <c r="I1530" s="77">
        <v>134000</v>
      </c>
      <c r="J1530" s="77">
        <v>134000</v>
      </c>
      <c r="K1530" s="77">
        <v>0</v>
      </c>
      <c r="L1530" s="77">
        <v>239660</v>
      </c>
      <c r="M1530" s="77">
        <v>159900</v>
      </c>
      <c r="N1530" s="77">
        <v>215000</v>
      </c>
      <c r="O1530" s="77">
        <v>24660</v>
      </c>
      <c r="P1530" s="77">
        <v>66340</v>
      </c>
      <c r="Q1530" s="77">
        <v>41680</v>
      </c>
      <c r="R1530" s="77">
        <v>0</v>
      </c>
      <c r="S1530" s="188">
        <v>62890</v>
      </c>
      <c r="T1530" s="188">
        <v>62890</v>
      </c>
      <c r="U1530" s="77">
        <v>23817</v>
      </c>
      <c r="V1530" s="77">
        <v>13113</v>
      </c>
      <c r="W1530" s="77">
        <v>23817</v>
      </c>
      <c r="X1530" s="77">
        <v>0</v>
      </c>
      <c r="Y1530" s="77">
        <v>3400</v>
      </c>
      <c r="Z1530" s="77">
        <v>3400</v>
      </c>
      <c r="AA1530" s="77">
        <v>0</v>
      </c>
      <c r="AB1530" s="188">
        <v>4035</v>
      </c>
      <c r="AC1530" s="188">
        <v>4035</v>
      </c>
      <c r="AD1530" s="188">
        <v>0</v>
      </c>
      <c r="AE1530" s="77">
        <v>201400</v>
      </c>
      <c r="AF1530" s="77">
        <v>2709</v>
      </c>
      <c r="AG1530" s="27">
        <v>0</v>
      </c>
      <c r="AH1530" s="27">
        <v>0</v>
      </c>
      <c r="AI1530" s="27">
        <v>0</v>
      </c>
      <c r="AJ1530" s="27">
        <v>2709</v>
      </c>
      <c r="AK1530" s="27">
        <v>0</v>
      </c>
      <c r="AL1530" s="27">
        <v>0</v>
      </c>
      <c r="AM1530" s="27">
        <f t="shared" si="23"/>
        <v>2709</v>
      </c>
      <c r="AN1530" s="27">
        <v>0</v>
      </c>
      <c r="AO1530" s="27">
        <v>0</v>
      </c>
      <c r="AP1530" s="27">
        <v>24083</v>
      </c>
      <c r="AQ1530" s="27">
        <v>0</v>
      </c>
      <c r="AR1530" s="190">
        <v>24083</v>
      </c>
      <c r="AS1530" s="190">
        <v>596074</v>
      </c>
      <c r="AT1530" s="190">
        <v>233749</v>
      </c>
      <c r="AU1530" s="190">
        <v>233749</v>
      </c>
    </row>
    <row r="1531" spans="1:47" x14ac:dyDescent="0.2">
      <c r="A1531" s="96" t="s">
        <v>3547</v>
      </c>
      <c r="B1531" t="s">
        <v>3504</v>
      </c>
      <c r="C1531" t="s">
        <v>3548</v>
      </c>
      <c r="D1531" s="78">
        <v>40224</v>
      </c>
      <c r="E1531" s="78">
        <v>0</v>
      </c>
      <c r="F1531" s="82">
        <v>0</v>
      </c>
      <c r="G1531" s="78">
        <v>180969</v>
      </c>
      <c r="H1531" s="78">
        <v>115969</v>
      </c>
      <c r="I1531" s="78">
        <v>65000</v>
      </c>
      <c r="J1531" s="78">
        <v>65000</v>
      </c>
      <c r="K1531" s="78">
        <v>0</v>
      </c>
      <c r="L1531" s="78">
        <v>246930</v>
      </c>
      <c r="M1531" s="78">
        <v>157650</v>
      </c>
      <c r="N1531" s="78">
        <v>203000</v>
      </c>
      <c r="O1531" s="78">
        <v>43930</v>
      </c>
      <c r="P1531" s="78">
        <v>84230</v>
      </c>
      <c r="Q1531" s="78">
        <v>40300</v>
      </c>
      <c r="R1531" s="78">
        <v>0</v>
      </c>
      <c r="S1531" s="187">
        <v>86570</v>
      </c>
      <c r="T1531" s="187">
        <v>86570</v>
      </c>
      <c r="U1531" s="78">
        <v>24825</v>
      </c>
      <c r="V1531" s="78">
        <v>12873</v>
      </c>
      <c r="W1531" s="78">
        <v>11366</v>
      </c>
      <c r="X1531" s="78">
        <v>13459</v>
      </c>
      <c r="Y1531" s="78">
        <v>15523</v>
      </c>
      <c r="Z1531" s="78">
        <v>3350</v>
      </c>
      <c r="AA1531" s="78">
        <v>0</v>
      </c>
      <c r="AB1531" s="78">
        <v>0</v>
      </c>
      <c r="AC1531" s="187">
        <v>4464</v>
      </c>
      <c r="AD1531" s="187">
        <v>0</v>
      </c>
      <c r="AE1531" s="78">
        <v>199640</v>
      </c>
      <c r="AF1531" s="78">
        <v>2949</v>
      </c>
      <c r="AG1531" s="104">
        <v>0</v>
      </c>
      <c r="AH1531" s="104">
        <v>0</v>
      </c>
      <c r="AI1531" s="104">
        <v>0</v>
      </c>
      <c r="AJ1531" s="104">
        <v>2949</v>
      </c>
      <c r="AK1531" s="104">
        <v>0</v>
      </c>
      <c r="AL1531" s="104">
        <v>0</v>
      </c>
      <c r="AM1531" s="104">
        <f t="shared" si="23"/>
        <v>2949</v>
      </c>
      <c r="AN1531" s="104">
        <v>0</v>
      </c>
      <c r="AO1531" s="104">
        <v>0</v>
      </c>
      <c r="AP1531" s="104">
        <v>30635</v>
      </c>
      <c r="AQ1531" s="104">
        <v>0</v>
      </c>
      <c r="AR1531" s="189">
        <v>30635</v>
      </c>
      <c r="AS1531" s="189">
        <v>762079</v>
      </c>
      <c r="AT1531" s="189">
        <v>304504</v>
      </c>
      <c r="AU1531" s="189">
        <v>304504</v>
      </c>
    </row>
    <row r="1532" spans="1:47" x14ac:dyDescent="0.2">
      <c r="A1532" s="96" t="s">
        <v>3549</v>
      </c>
      <c r="B1532" t="s">
        <v>3504</v>
      </c>
      <c r="C1532" t="s">
        <v>3550</v>
      </c>
      <c r="D1532" s="77">
        <v>40225</v>
      </c>
      <c r="E1532" s="77">
        <v>0</v>
      </c>
      <c r="F1532" s="77">
        <v>0</v>
      </c>
      <c r="G1532" s="77">
        <v>100698</v>
      </c>
      <c r="H1532" s="77">
        <v>38453</v>
      </c>
      <c r="I1532" s="77">
        <v>62245</v>
      </c>
      <c r="J1532" s="77">
        <v>62245</v>
      </c>
      <c r="K1532" s="77">
        <v>0</v>
      </c>
      <c r="L1532" s="77">
        <v>109925</v>
      </c>
      <c r="M1532" s="77">
        <v>74240</v>
      </c>
      <c r="N1532" s="77">
        <v>109900</v>
      </c>
      <c r="O1532" s="77">
        <v>25</v>
      </c>
      <c r="P1532" s="77">
        <v>18885</v>
      </c>
      <c r="Q1532" s="77">
        <v>18860</v>
      </c>
      <c r="R1532" s="77">
        <v>0</v>
      </c>
      <c r="S1532" s="188">
        <v>75795</v>
      </c>
      <c r="T1532" s="188">
        <v>75795</v>
      </c>
      <c r="U1532" s="77">
        <v>10879</v>
      </c>
      <c r="V1532" s="77">
        <v>6130</v>
      </c>
      <c r="W1532" s="77">
        <v>3299</v>
      </c>
      <c r="X1532" s="77">
        <v>7580</v>
      </c>
      <c r="Y1532" s="77">
        <v>4819</v>
      </c>
      <c r="Z1532" s="77">
        <v>1503</v>
      </c>
      <c r="AA1532" s="77">
        <v>0</v>
      </c>
      <c r="AB1532" s="77">
        <v>0</v>
      </c>
      <c r="AC1532" s="188">
        <v>5891</v>
      </c>
      <c r="AD1532" s="188">
        <v>0</v>
      </c>
      <c r="AE1532" s="77">
        <v>94600</v>
      </c>
      <c r="AF1532" s="77">
        <v>1749</v>
      </c>
      <c r="AG1532" s="27">
        <v>0</v>
      </c>
      <c r="AH1532" s="27">
        <v>0</v>
      </c>
      <c r="AI1532" s="27">
        <v>0</v>
      </c>
      <c r="AJ1532" s="27">
        <v>1749</v>
      </c>
      <c r="AK1532" s="27">
        <v>0</v>
      </c>
      <c r="AL1532" s="27">
        <v>0</v>
      </c>
      <c r="AM1532" s="27">
        <f t="shared" si="23"/>
        <v>1749</v>
      </c>
      <c r="AN1532" s="27">
        <v>0</v>
      </c>
      <c r="AO1532" s="27">
        <v>0</v>
      </c>
      <c r="AP1532" s="27">
        <v>16990</v>
      </c>
      <c r="AQ1532" s="27">
        <v>12570</v>
      </c>
      <c r="AR1532" s="190">
        <v>4420</v>
      </c>
      <c r="AS1532" s="190">
        <v>407771</v>
      </c>
      <c r="AT1532" s="190">
        <v>118528</v>
      </c>
      <c r="AU1532" s="190">
        <v>118528</v>
      </c>
    </row>
    <row r="1533" spans="1:47" x14ac:dyDescent="0.2">
      <c r="A1533" s="96" t="s">
        <v>3551</v>
      </c>
      <c r="B1533" t="s">
        <v>3504</v>
      </c>
      <c r="C1533" t="s">
        <v>3552</v>
      </c>
      <c r="D1533" s="78">
        <v>40226</v>
      </c>
      <c r="E1533" s="78">
        <v>0</v>
      </c>
      <c r="F1533" s="82">
        <v>0</v>
      </c>
      <c r="G1533" s="78">
        <v>69289</v>
      </c>
      <c r="H1533" s="78">
        <v>0</v>
      </c>
      <c r="I1533" s="78">
        <v>69289</v>
      </c>
      <c r="J1533" s="78">
        <v>0</v>
      </c>
      <c r="K1533" s="187">
        <v>69289</v>
      </c>
      <c r="L1533" s="78">
        <v>138425</v>
      </c>
      <c r="M1533" s="78">
        <v>105270</v>
      </c>
      <c r="N1533" s="78">
        <v>138425</v>
      </c>
      <c r="O1533" s="78">
        <v>0</v>
      </c>
      <c r="P1533" s="78">
        <v>32030</v>
      </c>
      <c r="Q1533" s="78">
        <v>32030</v>
      </c>
      <c r="R1533" s="78">
        <v>0</v>
      </c>
      <c r="S1533" s="187">
        <v>67425</v>
      </c>
      <c r="T1533" s="187">
        <v>67425</v>
      </c>
      <c r="U1533" s="78">
        <v>13155</v>
      </c>
      <c r="V1533" s="78">
        <v>8748</v>
      </c>
      <c r="W1533" s="78">
        <v>8917</v>
      </c>
      <c r="X1533" s="78">
        <v>4238</v>
      </c>
      <c r="Y1533" s="78">
        <v>6720</v>
      </c>
      <c r="Z1533" s="78">
        <v>2482</v>
      </c>
      <c r="AA1533" s="78">
        <v>0</v>
      </c>
      <c r="AB1533" s="187">
        <v>4957</v>
      </c>
      <c r="AC1533" s="187">
        <v>5374</v>
      </c>
      <c r="AD1533" s="187">
        <v>0</v>
      </c>
      <c r="AE1533" s="78">
        <v>137420</v>
      </c>
      <c r="AF1533" s="78">
        <v>1989</v>
      </c>
      <c r="AG1533" s="104">
        <v>0</v>
      </c>
      <c r="AH1533" s="104">
        <v>0</v>
      </c>
      <c r="AI1533" s="104">
        <v>0</v>
      </c>
      <c r="AJ1533" s="104">
        <v>1989</v>
      </c>
      <c r="AK1533" s="104">
        <v>0</v>
      </c>
      <c r="AL1533" s="104">
        <v>0</v>
      </c>
      <c r="AM1533" s="104">
        <f t="shared" si="23"/>
        <v>1989</v>
      </c>
      <c r="AN1533" s="104">
        <v>0</v>
      </c>
      <c r="AO1533" s="104">
        <v>0</v>
      </c>
      <c r="AP1533" s="104">
        <v>11780</v>
      </c>
      <c r="AQ1533" s="104">
        <v>0</v>
      </c>
      <c r="AR1533" s="189">
        <v>11780</v>
      </c>
      <c r="AS1533" s="189">
        <v>282027</v>
      </c>
      <c r="AT1533" s="189">
        <v>93052</v>
      </c>
      <c r="AU1533" s="189">
        <v>93052</v>
      </c>
    </row>
    <row r="1534" spans="1:47" x14ac:dyDescent="0.2">
      <c r="A1534" s="96" t="s">
        <v>3553</v>
      </c>
      <c r="B1534" t="s">
        <v>3504</v>
      </c>
      <c r="C1534" t="s">
        <v>3554</v>
      </c>
      <c r="D1534" s="77">
        <v>40227</v>
      </c>
      <c r="E1534" s="77">
        <v>0</v>
      </c>
      <c r="F1534" s="77">
        <v>0</v>
      </c>
      <c r="G1534" s="77">
        <v>122677</v>
      </c>
      <c r="H1534" s="77">
        <v>15436</v>
      </c>
      <c r="I1534" s="77">
        <v>107241</v>
      </c>
      <c r="J1534" s="77">
        <v>107241</v>
      </c>
      <c r="K1534" s="77">
        <v>0</v>
      </c>
      <c r="L1534" s="77">
        <v>232640</v>
      </c>
      <c r="M1534" s="77">
        <v>192760</v>
      </c>
      <c r="N1534" s="77">
        <v>232640</v>
      </c>
      <c r="O1534" s="77">
        <v>0</v>
      </c>
      <c r="P1534" s="77">
        <v>39170</v>
      </c>
      <c r="Q1534" s="77">
        <v>39170</v>
      </c>
      <c r="R1534" s="77">
        <v>0</v>
      </c>
      <c r="S1534" s="188">
        <v>65100</v>
      </c>
      <c r="T1534" s="188">
        <v>65100</v>
      </c>
      <c r="U1534" s="77">
        <v>20921</v>
      </c>
      <c r="V1534" s="77">
        <v>15713</v>
      </c>
      <c r="W1534" s="77">
        <v>20921</v>
      </c>
      <c r="X1534" s="77">
        <v>0</v>
      </c>
      <c r="Y1534" s="77">
        <v>3178</v>
      </c>
      <c r="Z1534" s="77">
        <v>3178</v>
      </c>
      <c r="AA1534" s="77">
        <v>0</v>
      </c>
      <c r="AB1534" s="188">
        <v>5060</v>
      </c>
      <c r="AC1534" s="188">
        <v>5060</v>
      </c>
      <c r="AD1534" s="188">
        <v>0</v>
      </c>
      <c r="AE1534" s="77">
        <v>234620</v>
      </c>
      <c r="AF1534" s="77">
        <v>2469</v>
      </c>
      <c r="AG1534" s="27">
        <v>0</v>
      </c>
      <c r="AH1534" s="27">
        <v>0</v>
      </c>
      <c r="AI1534" s="27">
        <v>0</v>
      </c>
      <c r="AJ1534" s="27">
        <v>2469</v>
      </c>
      <c r="AK1534" s="27">
        <v>0</v>
      </c>
      <c r="AL1534" s="27">
        <v>0</v>
      </c>
      <c r="AM1534" s="27">
        <f t="shared" si="23"/>
        <v>2469</v>
      </c>
      <c r="AN1534" s="27">
        <v>0</v>
      </c>
      <c r="AO1534" s="27">
        <v>0</v>
      </c>
      <c r="AP1534" s="27">
        <v>20710</v>
      </c>
      <c r="AQ1534" s="27">
        <v>15000</v>
      </c>
      <c r="AR1534" s="190">
        <v>5710</v>
      </c>
      <c r="AS1534" s="190">
        <v>484943</v>
      </c>
      <c r="AT1534" s="190">
        <v>155172</v>
      </c>
      <c r="AU1534" s="190">
        <v>155172</v>
      </c>
    </row>
    <row r="1535" spans="1:47" x14ac:dyDescent="0.2">
      <c r="A1535" s="96" t="s">
        <v>3555</v>
      </c>
      <c r="B1535" t="s">
        <v>3504</v>
      </c>
      <c r="C1535" t="s">
        <v>3556</v>
      </c>
      <c r="D1535" s="78">
        <v>40228</v>
      </c>
      <c r="E1535" s="78">
        <v>0</v>
      </c>
      <c r="F1535" s="82">
        <v>0</v>
      </c>
      <c r="G1535" s="78">
        <v>160953</v>
      </c>
      <c r="H1535" s="78">
        <v>4325</v>
      </c>
      <c r="I1535" s="78">
        <v>156628</v>
      </c>
      <c r="J1535" s="78">
        <v>156628</v>
      </c>
      <c r="K1535" s="78">
        <v>0</v>
      </c>
      <c r="L1535" s="78">
        <v>209100</v>
      </c>
      <c r="M1535" s="78">
        <v>143260</v>
      </c>
      <c r="N1535" s="78">
        <v>185000</v>
      </c>
      <c r="O1535" s="78">
        <v>24100</v>
      </c>
      <c r="P1535" s="78">
        <v>41520</v>
      </c>
      <c r="Q1535" s="78">
        <v>17420</v>
      </c>
      <c r="R1535" s="78">
        <v>0</v>
      </c>
      <c r="S1535" s="187">
        <v>48300</v>
      </c>
      <c r="T1535" s="187">
        <v>48300</v>
      </c>
      <c r="U1535" s="78">
        <v>20474</v>
      </c>
      <c r="V1535" s="78">
        <v>11678</v>
      </c>
      <c r="W1535" s="78">
        <v>10700</v>
      </c>
      <c r="X1535" s="78">
        <v>9774</v>
      </c>
      <c r="Y1535" s="78">
        <v>11256</v>
      </c>
      <c r="Z1535" s="78">
        <v>1482</v>
      </c>
      <c r="AA1535" s="78">
        <v>0</v>
      </c>
      <c r="AB1535" s="187">
        <v>2122</v>
      </c>
      <c r="AC1535" s="187">
        <v>2122</v>
      </c>
      <c r="AD1535" s="187">
        <v>0</v>
      </c>
      <c r="AE1535" s="78">
        <v>171570</v>
      </c>
      <c r="AF1535" s="78">
        <v>2229</v>
      </c>
      <c r="AG1535" s="104">
        <v>0</v>
      </c>
      <c r="AH1535" s="104">
        <v>0</v>
      </c>
      <c r="AI1535" s="104">
        <v>0</v>
      </c>
      <c r="AJ1535" s="104">
        <v>2229</v>
      </c>
      <c r="AK1535" s="104">
        <v>0</v>
      </c>
      <c r="AL1535" s="104">
        <v>0</v>
      </c>
      <c r="AM1535" s="104">
        <f t="shared" si="23"/>
        <v>2229</v>
      </c>
      <c r="AN1535" s="104">
        <v>0</v>
      </c>
      <c r="AO1535" s="104">
        <v>0</v>
      </c>
      <c r="AP1535" s="104">
        <v>27130</v>
      </c>
      <c r="AQ1535" s="104">
        <v>27130</v>
      </c>
      <c r="AR1535" s="104">
        <v>0</v>
      </c>
      <c r="AS1535" s="189">
        <v>651628</v>
      </c>
      <c r="AT1535" s="189">
        <v>198112</v>
      </c>
      <c r="AU1535" s="189">
        <v>0</v>
      </c>
    </row>
    <row r="1536" spans="1:47" x14ac:dyDescent="0.2">
      <c r="A1536" s="96" t="s">
        <v>3557</v>
      </c>
      <c r="B1536" t="s">
        <v>3504</v>
      </c>
      <c r="C1536" t="s">
        <v>3558</v>
      </c>
      <c r="D1536" s="77">
        <v>40229</v>
      </c>
      <c r="E1536" s="77">
        <v>0</v>
      </c>
      <c r="F1536" s="77">
        <v>0</v>
      </c>
      <c r="G1536" s="77">
        <v>124952</v>
      </c>
      <c r="H1536" s="77">
        <v>4998</v>
      </c>
      <c r="I1536" s="77">
        <v>119954</v>
      </c>
      <c r="J1536" s="77">
        <v>68934</v>
      </c>
      <c r="K1536" s="188">
        <v>51020</v>
      </c>
      <c r="L1536" s="77">
        <v>151885</v>
      </c>
      <c r="M1536" s="77">
        <v>107730</v>
      </c>
      <c r="N1536" s="77">
        <v>114400</v>
      </c>
      <c r="O1536" s="77">
        <v>37485</v>
      </c>
      <c r="P1536" s="77">
        <v>58815</v>
      </c>
      <c r="Q1536" s="77">
        <v>21330</v>
      </c>
      <c r="R1536" s="77">
        <v>0</v>
      </c>
      <c r="S1536" s="188">
        <v>18485</v>
      </c>
      <c r="T1536" s="188">
        <v>18485</v>
      </c>
      <c r="U1536" s="77">
        <v>14721</v>
      </c>
      <c r="V1536" s="77">
        <v>8871</v>
      </c>
      <c r="W1536" s="77">
        <v>8424</v>
      </c>
      <c r="X1536" s="77">
        <v>6297</v>
      </c>
      <c r="Y1536" s="77">
        <v>8079</v>
      </c>
      <c r="Z1536" s="77">
        <v>1782</v>
      </c>
      <c r="AA1536" s="77">
        <v>0</v>
      </c>
      <c r="AB1536" s="77">
        <v>624</v>
      </c>
      <c r="AC1536" s="77">
        <v>624</v>
      </c>
      <c r="AD1536" s="77">
        <v>0</v>
      </c>
      <c r="AE1536" s="77">
        <v>129060</v>
      </c>
      <c r="AF1536" s="77">
        <v>1989</v>
      </c>
      <c r="AG1536" s="27">
        <v>0</v>
      </c>
      <c r="AH1536" s="27">
        <v>0</v>
      </c>
      <c r="AI1536" s="27">
        <v>0</v>
      </c>
      <c r="AJ1536" s="27">
        <v>1989</v>
      </c>
      <c r="AK1536" s="27">
        <v>0</v>
      </c>
      <c r="AL1536" s="27">
        <v>0</v>
      </c>
      <c r="AM1536" s="27">
        <f t="shared" si="23"/>
        <v>1989</v>
      </c>
      <c r="AN1536" s="27">
        <v>0</v>
      </c>
      <c r="AO1536" s="27">
        <v>0</v>
      </c>
      <c r="AP1536" s="27">
        <v>21090</v>
      </c>
      <c r="AQ1536" s="27">
        <v>0</v>
      </c>
      <c r="AR1536" s="190">
        <v>21090</v>
      </c>
      <c r="AS1536" s="190">
        <v>510767</v>
      </c>
      <c r="AT1536" s="190">
        <v>153517</v>
      </c>
      <c r="AU1536" s="190">
        <v>153517</v>
      </c>
    </row>
    <row r="1537" spans="1:47" x14ac:dyDescent="0.2">
      <c r="A1537" s="96" t="s">
        <v>3559</v>
      </c>
      <c r="B1537" t="s">
        <v>3504</v>
      </c>
      <c r="C1537" t="s">
        <v>3560</v>
      </c>
      <c r="D1537" s="78">
        <v>40230</v>
      </c>
      <c r="E1537" s="78">
        <v>0</v>
      </c>
      <c r="F1537" s="82">
        <v>0</v>
      </c>
      <c r="G1537" s="78">
        <v>276281</v>
      </c>
      <c r="H1537" s="78">
        <v>108872</v>
      </c>
      <c r="I1537" s="78">
        <v>167409</v>
      </c>
      <c r="J1537" s="78">
        <v>167409</v>
      </c>
      <c r="K1537" s="78">
        <v>0</v>
      </c>
      <c r="L1537" s="78">
        <v>430390</v>
      </c>
      <c r="M1537" s="78">
        <v>300250</v>
      </c>
      <c r="N1537" s="78">
        <v>430390</v>
      </c>
      <c r="O1537" s="78">
        <v>0</v>
      </c>
      <c r="P1537" s="78">
        <v>72660</v>
      </c>
      <c r="Q1537" s="78">
        <v>72660</v>
      </c>
      <c r="R1537" s="78">
        <v>0</v>
      </c>
      <c r="S1537" s="187">
        <v>240920</v>
      </c>
      <c r="T1537" s="187">
        <v>240920</v>
      </c>
      <c r="U1537" s="78">
        <v>41820</v>
      </c>
      <c r="V1537" s="78">
        <v>24426</v>
      </c>
      <c r="W1537" s="78">
        <v>34181</v>
      </c>
      <c r="X1537" s="78">
        <v>7639</v>
      </c>
      <c r="Y1537" s="78">
        <v>0</v>
      </c>
      <c r="Z1537" s="78">
        <v>6090</v>
      </c>
      <c r="AA1537" s="78">
        <v>0</v>
      </c>
      <c r="AB1537" s="187">
        <v>9872</v>
      </c>
      <c r="AC1537" s="187">
        <v>17283</v>
      </c>
      <c r="AD1537" s="187">
        <v>0</v>
      </c>
      <c r="AE1537" s="78">
        <v>375630</v>
      </c>
      <c r="AF1537" s="78">
        <v>4149</v>
      </c>
      <c r="AG1537" s="104">
        <v>0</v>
      </c>
      <c r="AH1537" s="104">
        <v>0</v>
      </c>
      <c r="AI1537" s="104">
        <v>0</v>
      </c>
      <c r="AJ1537" s="104">
        <v>4149</v>
      </c>
      <c r="AK1537" s="104">
        <v>0</v>
      </c>
      <c r="AL1537" s="104">
        <v>0</v>
      </c>
      <c r="AM1537" s="104">
        <f t="shared" si="23"/>
        <v>4149</v>
      </c>
      <c r="AN1537" s="104">
        <v>0</v>
      </c>
      <c r="AO1537" s="104">
        <v>0</v>
      </c>
      <c r="AP1537" s="104">
        <v>46718</v>
      </c>
      <c r="AQ1537" s="104">
        <v>0</v>
      </c>
      <c r="AR1537" s="189">
        <v>46718</v>
      </c>
      <c r="AS1537" s="189">
        <v>1131781</v>
      </c>
      <c r="AT1537" s="189">
        <v>416258</v>
      </c>
      <c r="AU1537" s="189">
        <v>416258</v>
      </c>
    </row>
    <row r="1538" spans="1:47" x14ac:dyDescent="0.2">
      <c r="A1538" s="96" t="s">
        <v>3561</v>
      </c>
      <c r="B1538" t="s">
        <v>3504</v>
      </c>
      <c r="C1538" t="s">
        <v>3562</v>
      </c>
      <c r="D1538" s="77">
        <v>40231</v>
      </c>
      <c r="E1538" s="77">
        <v>0</v>
      </c>
      <c r="F1538" s="77">
        <v>0</v>
      </c>
      <c r="G1538" s="77">
        <v>125603</v>
      </c>
      <c r="H1538" s="77">
        <v>125603</v>
      </c>
      <c r="I1538" s="77">
        <v>0</v>
      </c>
      <c r="J1538" s="77">
        <v>0</v>
      </c>
      <c r="K1538" s="77">
        <v>0</v>
      </c>
      <c r="L1538" s="77">
        <v>201640</v>
      </c>
      <c r="M1538" s="77">
        <v>135900</v>
      </c>
      <c r="N1538" s="77">
        <v>201640</v>
      </c>
      <c r="O1538" s="77">
        <v>0</v>
      </c>
      <c r="P1538" s="77">
        <v>23730</v>
      </c>
      <c r="Q1538" s="77">
        <v>23730</v>
      </c>
      <c r="R1538" s="77">
        <v>0</v>
      </c>
      <c r="S1538" s="188">
        <v>76050</v>
      </c>
      <c r="T1538" s="188">
        <v>76050</v>
      </c>
      <c r="U1538" s="77">
        <v>19696</v>
      </c>
      <c r="V1538" s="77">
        <v>10915</v>
      </c>
      <c r="W1538" s="77">
        <v>19696</v>
      </c>
      <c r="X1538" s="77">
        <v>0</v>
      </c>
      <c r="Y1538" s="77">
        <v>2028</v>
      </c>
      <c r="Z1538" s="77">
        <v>2028</v>
      </c>
      <c r="AA1538" s="77">
        <v>0</v>
      </c>
      <c r="AB1538" s="188">
        <v>4908</v>
      </c>
      <c r="AC1538" s="188">
        <v>4908</v>
      </c>
      <c r="AD1538" s="188">
        <v>0</v>
      </c>
      <c r="AE1538" s="77">
        <v>165430</v>
      </c>
      <c r="AF1538" s="77">
        <v>2229</v>
      </c>
      <c r="AG1538" s="27">
        <v>0</v>
      </c>
      <c r="AH1538" s="27">
        <v>0</v>
      </c>
      <c r="AI1538" s="27">
        <v>0</v>
      </c>
      <c r="AJ1538" s="27">
        <v>2229</v>
      </c>
      <c r="AK1538" s="27">
        <v>0</v>
      </c>
      <c r="AL1538" s="27">
        <v>0</v>
      </c>
      <c r="AM1538" s="27">
        <f t="shared" si="23"/>
        <v>2229</v>
      </c>
      <c r="AN1538" s="27">
        <v>0</v>
      </c>
      <c r="AO1538" s="27">
        <v>0</v>
      </c>
      <c r="AP1538" s="27">
        <v>21175</v>
      </c>
      <c r="AQ1538" s="27">
        <v>0</v>
      </c>
      <c r="AR1538" s="190">
        <v>21175</v>
      </c>
      <c r="AS1538" s="190">
        <v>519520</v>
      </c>
      <c r="AT1538" s="190">
        <v>194361</v>
      </c>
      <c r="AU1538" s="190">
        <v>194361</v>
      </c>
    </row>
    <row r="1539" spans="1:47" x14ac:dyDescent="0.2">
      <c r="A1539" s="96" t="s">
        <v>3563</v>
      </c>
      <c r="B1539" t="s">
        <v>3504</v>
      </c>
      <c r="C1539" t="s">
        <v>3564</v>
      </c>
      <c r="D1539" s="78">
        <v>40341</v>
      </c>
      <c r="E1539" s="78">
        <v>0</v>
      </c>
      <c r="F1539" s="82">
        <v>0</v>
      </c>
      <c r="G1539" s="78">
        <v>101325</v>
      </c>
      <c r="H1539" s="78">
        <v>0</v>
      </c>
      <c r="I1539" s="78">
        <v>101325</v>
      </c>
      <c r="J1539" s="78">
        <v>101325</v>
      </c>
      <c r="K1539" s="78">
        <v>0</v>
      </c>
      <c r="L1539" s="78">
        <v>162170</v>
      </c>
      <c r="M1539" s="78">
        <v>113660</v>
      </c>
      <c r="N1539" s="78">
        <v>118400</v>
      </c>
      <c r="O1539" s="78">
        <v>43770</v>
      </c>
      <c r="P1539" s="78">
        <v>66860</v>
      </c>
      <c r="Q1539" s="78">
        <v>23090</v>
      </c>
      <c r="R1539" s="78">
        <v>0</v>
      </c>
      <c r="S1539" s="187">
        <v>63300</v>
      </c>
      <c r="T1539" s="187">
        <v>63300</v>
      </c>
      <c r="U1539" s="78">
        <v>15738</v>
      </c>
      <c r="V1539" s="78">
        <v>9273</v>
      </c>
      <c r="W1539" s="78">
        <v>1913</v>
      </c>
      <c r="X1539" s="78">
        <v>13825</v>
      </c>
      <c r="Y1539" s="78">
        <v>15663</v>
      </c>
      <c r="Z1539" s="78">
        <v>1883</v>
      </c>
      <c r="AA1539" s="78">
        <v>0</v>
      </c>
      <c r="AB1539" s="187">
        <v>4181</v>
      </c>
      <c r="AC1539" s="187">
        <v>4136</v>
      </c>
      <c r="AD1539" s="187">
        <v>0</v>
      </c>
      <c r="AE1539" s="78">
        <v>140260</v>
      </c>
      <c r="AF1539" s="78">
        <v>1749</v>
      </c>
      <c r="AG1539" s="104">
        <v>0</v>
      </c>
      <c r="AH1539" s="104">
        <v>0</v>
      </c>
      <c r="AI1539" s="104">
        <v>0</v>
      </c>
      <c r="AJ1539" s="104">
        <v>1749</v>
      </c>
      <c r="AK1539" s="104">
        <v>0</v>
      </c>
      <c r="AL1539" s="104">
        <v>0</v>
      </c>
      <c r="AM1539" s="104">
        <f t="shared" ref="AM1539:AM1602" si="24">IF(OR(AG1539&lt;&gt;0,AL1539&lt;&gt;0),0,AF1539)</f>
        <v>1749</v>
      </c>
      <c r="AN1539" s="104">
        <v>0</v>
      </c>
      <c r="AO1539" s="104">
        <v>0</v>
      </c>
      <c r="AP1539" s="104">
        <v>17138</v>
      </c>
      <c r="AQ1539" s="104">
        <v>17138</v>
      </c>
      <c r="AR1539" s="104">
        <v>0</v>
      </c>
      <c r="AS1539" s="189">
        <v>419651</v>
      </c>
      <c r="AT1539" s="189">
        <v>156758</v>
      </c>
      <c r="AU1539" s="189">
        <v>156758</v>
      </c>
    </row>
    <row r="1540" spans="1:47" x14ac:dyDescent="0.2">
      <c r="A1540" s="96" t="s">
        <v>3565</v>
      </c>
      <c r="B1540" t="s">
        <v>3504</v>
      </c>
      <c r="C1540" t="s">
        <v>3566</v>
      </c>
      <c r="D1540" s="77">
        <v>40342</v>
      </c>
      <c r="E1540" s="77">
        <v>0</v>
      </c>
      <c r="F1540" s="77">
        <v>0</v>
      </c>
      <c r="G1540" s="77">
        <v>75747</v>
      </c>
      <c r="H1540" s="77">
        <v>20950</v>
      </c>
      <c r="I1540" s="77">
        <v>54797</v>
      </c>
      <c r="J1540" s="77">
        <v>54797</v>
      </c>
      <c r="K1540" s="77">
        <v>0</v>
      </c>
      <c r="L1540" s="77">
        <v>123870</v>
      </c>
      <c r="M1540" s="77">
        <v>81770</v>
      </c>
      <c r="N1540" s="77">
        <v>123870</v>
      </c>
      <c r="O1540" s="77">
        <v>0</v>
      </c>
      <c r="P1540" s="77">
        <v>18730</v>
      </c>
      <c r="Q1540" s="77">
        <v>18730</v>
      </c>
      <c r="R1540" s="77">
        <v>0</v>
      </c>
      <c r="S1540" s="188">
        <v>59200</v>
      </c>
      <c r="T1540" s="188">
        <v>59200</v>
      </c>
      <c r="U1540" s="77">
        <v>12334</v>
      </c>
      <c r="V1540" s="77">
        <v>6688</v>
      </c>
      <c r="W1540" s="77">
        <v>4819</v>
      </c>
      <c r="X1540" s="77">
        <v>7515</v>
      </c>
      <c r="Y1540" s="77">
        <v>0</v>
      </c>
      <c r="Z1540" s="77">
        <v>1560</v>
      </c>
      <c r="AA1540" s="77">
        <v>0</v>
      </c>
      <c r="AB1540" s="77">
        <v>0</v>
      </c>
      <c r="AC1540" s="188">
        <v>4056</v>
      </c>
      <c r="AD1540" s="188">
        <v>0</v>
      </c>
      <c r="AE1540" s="77">
        <v>101250</v>
      </c>
      <c r="AF1540" s="77">
        <v>1749</v>
      </c>
      <c r="AG1540" s="27">
        <v>0</v>
      </c>
      <c r="AH1540" s="27">
        <v>0</v>
      </c>
      <c r="AI1540" s="27">
        <v>0</v>
      </c>
      <c r="AJ1540" s="27">
        <v>1749</v>
      </c>
      <c r="AK1540" s="27">
        <v>0</v>
      </c>
      <c r="AL1540" s="27">
        <v>0</v>
      </c>
      <c r="AM1540" s="27">
        <f t="shared" si="24"/>
        <v>1749</v>
      </c>
      <c r="AN1540" s="27">
        <v>0</v>
      </c>
      <c r="AO1540" s="27">
        <v>0</v>
      </c>
      <c r="AP1540" s="27">
        <v>12817</v>
      </c>
      <c r="AQ1540" s="27">
        <v>12817</v>
      </c>
      <c r="AR1540" s="27">
        <v>0</v>
      </c>
      <c r="AS1540" s="190">
        <v>314981</v>
      </c>
      <c r="AT1540" s="190">
        <v>122984</v>
      </c>
      <c r="AU1540" s="190">
        <v>107984</v>
      </c>
    </row>
    <row r="1541" spans="1:47" x14ac:dyDescent="0.2">
      <c r="A1541" s="96" t="s">
        <v>3567</v>
      </c>
      <c r="B1541" t="s">
        <v>3504</v>
      </c>
      <c r="C1541" t="s">
        <v>3568</v>
      </c>
      <c r="D1541" s="78">
        <v>40343</v>
      </c>
      <c r="E1541" s="78">
        <v>0</v>
      </c>
      <c r="F1541" s="82">
        <v>0</v>
      </c>
      <c r="G1541" s="78">
        <v>110152</v>
      </c>
      <c r="H1541" s="78">
        <v>0</v>
      </c>
      <c r="I1541" s="78">
        <v>110152</v>
      </c>
      <c r="J1541" s="78">
        <v>109465</v>
      </c>
      <c r="K1541" s="78">
        <v>687</v>
      </c>
      <c r="L1541" s="78">
        <v>187515</v>
      </c>
      <c r="M1541" s="78">
        <v>124900</v>
      </c>
      <c r="N1541" s="78">
        <v>161000</v>
      </c>
      <c r="O1541" s="78">
        <v>26515</v>
      </c>
      <c r="P1541" s="78">
        <v>51385</v>
      </c>
      <c r="Q1541" s="78">
        <v>24870</v>
      </c>
      <c r="R1541" s="78">
        <v>0</v>
      </c>
      <c r="S1541" s="187">
        <v>19075</v>
      </c>
      <c r="T1541" s="187">
        <v>19075</v>
      </c>
      <c r="U1541" s="78">
        <v>18580</v>
      </c>
      <c r="V1541" s="78">
        <v>10183</v>
      </c>
      <c r="W1541" s="78">
        <v>6661</v>
      </c>
      <c r="X1541" s="78">
        <v>11919</v>
      </c>
      <c r="Y1541" s="78">
        <v>11840</v>
      </c>
      <c r="Z1541" s="78">
        <v>2025</v>
      </c>
      <c r="AA1541" s="78">
        <v>0</v>
      </c>
      <c r="AB1541" s="78">
        <v>0</v>
      </c>
      <c r="AC1541" s="78">
        <v>545</v>
      </c>
      <c r="AD1541" s="78">
        <v>0</v>
      </c>
      <c r="AE1541" s="78">
        <v>151340</v>
      </c>
      <c r="AF1541" s="78">
        <v>2229</v>
      </c>
      <c r="AG1541" s="104">
        <v>0</v>
      </c>
      <c r="AH1541" s="104">
        <v>0</v>
      </c>
      <c r="AI1541" s="104">
        <v>0</v>
      </c>
      <c r="AJ1541" s="104">
        <v>2229</v>
      </c>
      <c r="AK1541" s="104">
        <v>0</v>
      </c>
      <c r="AL1541" s="104">
        <v>0</v>
      </c>
      <c r="AM1541" s="104">
        <f t="shared" si="24"/>
        <v>2229</v>
      </c>
      <c r="AN1541" s="104">
        <v>0</v>
      </c>
      <c r="AO1541" s="104">
        <v>0</v>
      </c>
      <c r="AP1541" s="104">
        <v>18592</v>
      </c>
      <c r="AQ1541" s="104">
        <v>0</v>
      </c>
      <c r="AR1541" s="189">
        <v>18592</v>
      </c>
      <c r="AS1541" s="189">
        <v>455987</v>
      </c>
      <c r="AT1541" s="189">
        <v>179160</v>
      </c>
      <c r="AU1541" s="189">
        <v>179160</v>
      </c>
    </row>
    <row r="1542" spans="1:47" x14ac:dyDescent="0.2">
      <c r="A1542" s="96" t="s">
        <v>3569</v>
      </c>
      <c r="B1542" t="s">
        <v>3504</v>
      </c>
      <c r="C1542" t="s">
        <v>3570</v>
      </c>
      <c r="D1542" s="77">
        <v>40344</v>
      </c>
      <c r="E1542" s="77">
        <v>0</v>
      </c>
      <c r="F1542" s="77">
        <v>0</v>
      </c>
      <c r="G1542" s="77">
        <v>78962</v>
      </c>
      <c r="H1542" s="77">
        <v>0</v>
      </c>
      <c r="I1542" s="77">
        <v>78962</v>
      </c>
      <c r="J1542" s="77">
        <v>69201</v>
      </c>
      <c r="K1542" s="188">
        <v>9761</v>
      </c>
      <c r="L1542" s="77">
        <v>118380</v>
      </c>
      <c r="M1542" s="77">
        <v>80710</v>
      </c>
      <c r="N1542" s="77">
        <v>101500</v>
      </c>
      <c r="O1542" s="77">
        <v>16880</v>
      </c>
      <c r="P1542" s="77">
        <v>33620</v>
      </c>
      <c r="Q1542" s="77">
        <v>16740</v>
      </c>
      <c r="R1542" s="77">
        <v>0</v>
      </c>
      <c r="S1542" s="188">
        <v>56920</v>
      </c>
      <c r="T1542" s="188">
        <v>56920</v>
      </c>
      <c r="U1542" s="77">
        <v>11563</v>
      </c>
      <c r="V1542" s="77">
        <v>6526</v>
      </c>
      <c r="W1542" s="77">
        <v>3500</v>
      </c>
      <c r="X1542" s="77">
        <v>8063</v>
      </c>
      <c r="Y1542" s="77">
        <v>9475</v>
      </c>
      <c r="Z1542" s="77">
        <v>1412</v>
      </c>
      <c r="AA1542" s="77">
        <v>0</v>
      </c>
      <c r="AB1542" s="188">
        <v>3645</v>
      </c>
      <c r="AC1542" s="188">
        <v>3683</v>
      </c>
      <c r="AD1542" s="188">
        <v>0</v>
      </c>
      <c r="AE1542" s="77">
        <v>97890</v>
      </c>
      <c r="AF1542" s="77">
        <v>1509</v>
      </c>
      <c r="AG1542" s="27">
        <v>0</v>
      </c>
      <c r="AH1542" s="27">
        <v>0</v>
      </c>
      <c r="AI1542" s="27">
        <v>0</v>
      </c>
      <c r="AJ1542" s="27">
        <v>1509</v>
      </c>
      <c r="AK1542" s="27">
        <v>0</v>
      </c>
      <c r="AL1542" s="27">
        <v>0</v>
      </c>
      <c r="AM1542" s="27">
        <f t="shared" si="24"/>
        <v>1509</v>
      </c>
      <c r="AN1542" s="27">
        <v>0</v>
      </c>
      <c r="AO1542" s="27">
        <v>0</v>
      </c>
      <c r="AP1542" s="27">
        <v>13340</v>
      </c>
      <c r="AQ1542" s="27">
        <v>0</v>
      </c>
      <c r="AR1542" s="190">
        <v>13340</v>
      </c>
      <c r="AS1542" s="190">
        <v>327456</v>
      </c>
      <c r="AT1542" s="190">
        <v>123502</v>
      </c>
      <c r="AU1542" s="190">
        <v>123502</v>
      </c>
    </row>
    <row r="1543" spans="1:47" x14ac:dyDescent="0.2">
      <c r="A1543" s="96" t="s">
        <v>3571</v>
      </c>
      <c r="B1543" t="s">
        <v>3504</v>
      </c>
      <c r="C1543" t="s">
        <v>3572</v>
      </c>
      <c r="D1543" s="78">
        <v>40345</v>
      </c>
      <c r="E1543" s="78">
        <v>0</v>
      </c>
      <c r="F1543" s="82">
        <v>0</v>
      </c>
      <c r="G1543" s="78">
        <v>74677</v>
      </c>
      <c r="H1543" s="78">
        <v>1537</v>
      </c>
      <c r="I1543" s="78">
        <v>73140</v>
      </c>
      <c r="J1543" s="78">
        <v>73140</v>
      </c>
      <c r="K1543" s="78">
        <v>0</v>
      </c>
      <c r="L1543" s="78">
        <v>106380</v>
      </c>
      <c r="M1543" s="78">
        <v>61770</v>
      </c>
      <c r="N1543" s="78">
        <v>18000</v>
      </c>
      <c r="O1543" s="78">
        <v>88380</v>
      </c>
      <c r="P1543" s="78">
        <v>91550</v>
      </c>
      <c r="Q1543" s="78">
        <v>3170</v>
      </c>
      <c r="R1543" s="78">
        <v>0</v>
      </c>
      <c r="S1543" s="187">
        <v>30930</v>
      </c>
      <c r="T1543" s="187">
        <v>30930</v>
      </c>
      <c r="U1543" s="78">
        <v>11008</v>
      </c>
      <c r="V1543" s="78">
        <v>5023</v>
      </c>
      <c r="W1543" s="78">
        <v>1205</v>
      </c>
      <c r="X1543" s="78">
        <v>9803</v>
      </c>
      <c r="Y1543" s="78">
        <v>10090</v>
      </c>
      <c r="Z1543" s="78">
        <v>287</v>
      </c>
      <c r="AA1543" s="78">
        <v>0</v>
      </c>
      <c r="AB1543" s="187">
        <v>1437</v>
      </c>
      <c r="AC1543" s="187">
        <v>1437</v>
      </c>
      <c r="AD1543" s="187">
        <v>0</v>
      </c>
      <c r="AE1543" s="78">
        <v>72350</v>
      </c>
      <c r="AF1543" s="78">
        <v>1749</v>
      </c>
      <c r="AG1543" s="104">
        <v>0</v>
      </c>
      <c r="AH1543" s="104">
        <v>0</v>
      </c>
      <c r="AI1543" s="104">
        <v>0</v>
      </c>
      <c r="AJ1543" s="104">
        <v>1749</v>
      </c>
      <c r="AK1543" s="104">
        <v>0</v>
      </c>
      <c r="AL1543" s="104">
        <v>0</v>
      </c>
      <c r="AM1543" s="104">
        <f t="shared" si="24"/>
        <v>1749</v>
      </c>
      <c r="AN1543" s="104">
        <v>0</v>
      </c>
      <c r="AO1543" s="104">
        <v>0</v>
      </c>
      <c r="AP1543" s="104">
        <v>12627</v>
      </c>
      <c r="AQ1543" s="104">
        <v>12627</v>
      </c>
      <c r="AR1543" s="104">
        <v>0</v>
      </c>
      <c r="AS1543" s="189">
        <v>310714</v>
      </c>
      <c r="AT1543" s="189">
        <v>126018</v>
      </c>
      <c r="AU1543" s="189">
        <v>126018</v>
      </c>
    </row>
    <row r="1544" spans="1:47" x14ac:dyDescent="0.2">
      <c r="A1544" s="96" t="s">
        <v>3573</v>
      </c>
      <c r="B1544" t="s">
        <v>3504</v>
      </c>
      <c r="C1544" t="s">
        <v>3574</v>
      </c>
      <c r="D1544" s="77">
        <v>40348</v>
      </c>
      <c r="E1544" s="77">
        <v>0</v>
      </c>
      <c r="F1544" s="77">
        <v>0</v>
      </c>
      <c r="G1544" s="77">
        <v>25130</v>
      </c>
      <c r="H1544" s="77">
        <v>0</v>
      </c>
      <c r="I1544" s="77">
        <v>25130</v>
      </c>
      <c r="J1544" s="77">
        <v>25130</v>
      </c>
      <c r="K1544" s="77">
        <v>0</v>
      </c>
      <c r="L1544" s="77">
        <v>33205</v>
      </c>
      <c r="M1544" s="77">
        <v>20970</v>
      </c>
      <c r="N1544" s="77">
        <v>33200</v>
      </c>
      <c r="O1544" s="77">
        <v>5</v>
      </c>
      <c r="P1544" s="77">
        <v>3905</v>
      </c>
      <c r="Q1544" s="77">
        <v>3900</v>
      </c>
      <c r="R1544" s="77">
        <v>0</v>
      </c>
      <c r="S1544" s="188">
        <v>8945</v>
      </c>
      <c r="T1544" s="188">
        <v>8945</v>
      </c>
      <c r="U1544" s="77">
        <v>3347</v>
      </c>
      <c r="V1544" s="77">
        <v>1706</v>
      </c>
      <c r="W1544" s="77">
        <v>1360</v>
      </c>
      <c r="X1544" s="77">
        <v>1987</v>
      </c>
      <c r="Y1544" s="77">
        <v>2312</v>
      </c>
      <c r="Z1544" s="77">
        <v>325</v>
      </c>
      <c r="AA1544" s="77">
        <v>0</v>
      </c>
      <c r="AB1544" s="77">
        <v>245</v>
      </c>
      <c r="AC1544" s="188">
        <v>1296</v>
      </c>
      <c r="AD1544" s="188">
        <v>0</v>
      </c>
      <c r="AE1544" s="77">
        <v>26190</v>
      </c>
      <c r="AF1544" s="77">
        <v>1029</v>
      </c>
      <c r="AG1544" s="27">
        <v>0</v>
      </c>
      <c r="AH1544" s="27">
        <v>0</v>
      </c>
      <c r="AI1544" s="27">
        <v>0</v>
      </c>
      <c r="AJ1544" s="27">
        <v>1029</v>
      </c>
      <c r="AK1544" s="27">
        <v>0</v>
      </c>
      <c r="AL1544" s="27">
        <v>0</v>
      </c>
      <c r="AM1544" s="27">
        <f t="shared" si="24"/>
        <v>1029</v>
      </c>
      <c r="AN1544" s="27">
        <v>0</v>
      </c>
      <c r="AO1544" s="27">
        <v>0</v>
      </c>
      <c r="AP1544" s="27">
        <v>4240</v>
      </c>
      <c r="AQ1544" s="27">
        <v>4240</v>
      </c>
      <c r="AR1544" s="27">
        <v>0</v>
      </c>
      <c r="AS1544" s="190">
        <v>101557</v>
      </c>
      <c r="AT1544" s="190">
        <v>30098</v>
      </c>
      <c r="AU1544" s="190">
        <v>30098</v>
      </c>
    </row>
    <row r="1545" spans="1:47" x14ac:dyDescent="0.2">
      <c r="A1545" s="96" t="s">
        <v>3575</v>
      </c>
      <c r="B1545" t="s">
        <v>3504</v>
      </c>
      <c r="C1545" t="s">
        <v>3576</v>
      </c>
      <c r="D1545" s="78">
        <v>40349</v>
      </c>
      <c r="E1545" s="78">
        <v>0</v>
      </c>
      <c r="F1545" s="82">
        <v>0</v>
      </c>
      <c r="G1545" s="78">
        <v>98045</v>
      </c>
      <c r="H1545" s="78">
        <v>545</v>
      </c>
      <c r="I1545" s="78">
        <v>97500</v>
      </c>
      <c r="J1545" s="78">
        <v>97500</v>
      </c>
      <c r="K1545" s="78">
        <v>0</v>
      </c>
      <c r="L1545" s="78">
        <v>165650</v>
      </c>
      <c r="M1545" s="78">
        <v>96430</v>
      </c>
      <c r="N1545" s="78">
        <v>140000</v>
      </c>
      <c r="O1545" s="78">
        <v>25650</v>
      </c>
      <c r="P1545" s="78">
        <v>46330</v>
      </c>
      <c r="Q1545" s="78">
        <v>20680</v>
      </c>
      <c r="R1545" s="78">
        <v>0</v>
      </c>
      <c r="S1545" s="187">
        <v>74680</v>
      </c>
      <c r="T1545" s="187">
        <v>74680</v>
      </c>
      <c r="U1545" s="78">
        <v>17235</v>
      </c>
      <c r="V1545" s="78">
        <v>7878</v>
      </c>
      <c r="W1545" s="78">
        <v>5956</v>
      </c>
      <c r="X1545" s="78">
        <v>11279</v>
      </c>
      <c r="Y1545" s="78">
        <v>12984</v>
      </c>
      <c r="Z1545" s="78">
        <v>1705</v>
      </c>
      <c r="AA1545" s="78">
        <v>0</v>
      </c>
      <c r="AB1545" s="187">
        <v>1735</v>
      </c>
      <c r="AC1545" s="187">
        <v>4970</v>
      </c>
      <c r="AD1545" s="187">
        <v>0</v>
      </c>
      <c r="AE1545" s="78">
        <v>118980</v>
      </c>
      <c r="AF1545" s="78">
        <v>2229</v>
      </c>
      <c r="AG1545" s="104">
        <v>0</v>
      </c>
      <c r="AH1545" s="104">
        <v>0</v>
      </c>
      <c r="AI1545" s="104">
        <v>0</v>
      </c>
      <c r="AJ1545" s="104">
        <v>2229</v>
      </c>
      <c r="AK1545" s="104">
        <v>0</v>
      </c>
      <c r="AL1545" s="104">
        <v>0</v>
      </c>
      <c r="AM1545" s="104">
        <f t="shared" si="24"/>
        <v>2229</v>
      </c>
      <c r="AN1545" s="104">
        <v>0</v>
      </c>
      <c r="AO1545" s="104">
        <v>0</v>
      </c>
      <c r="AP1545" s="104">
        <v>16575</v>
      </c>
      <c r="AQ1545" s="104">
        <v>0</v>
      </c>
      <c r="AR1545" s="189">
        <v>16575</v>
      </c>
      <c r="AS1545" s="189">
        <v>411346</v>
      </c>
      <c r="AT1545" s="189">
        <v>171281</v>
      </c>
      <c r="AU1545" s="189">
        <v>171281</v>
      </c>
    </row>
    <row r="1546" spans="1:47" x14ac:dyDescent="0.2">
      <c r="A1546" s="96" t="s">
        <v>3577</v>
      </c>
      <c r="B1546" t="s">
        <v>3504</v>
      </c>
      <c r="C1546" t="s">
        <v>3578</v>
      </c>
      <c r="D1546" s="77">
        <v>40381</v>
      </c>
      <c r="E1546" s="77">
        <v>0</v>
      </c>
      <c r="F1546" s="77">
        <v>0</v>
      </c>
      <c r="G1546" s="77">
        <v>49756</v>
      </c>
      <c r="H1546" s="77">
        <v>49756</v>
      </c>
      <c r="I1546" s="77">
        <v>0</v>
      </c>
      <c r="J1546" s="77">
        <v>0</v>
      </c>
      <c r="K1546" s="77">
        <v>0</v>
      </c>
      <c r="L1546" s="77">
        <v>61795</v>
      </c>
      <c r="M1546" s="77">
        <v>44590</v>
      </c>
      <c r="N1546" s="77">
        <v>0</v>
      </c>
      <c r="O1546" s="77">
        <v>61795</v>
      </c>
      <c r="P1546" s="77">
        <v>74805</v>
      </c>
      <c r="Q1546" s="77">
        <v>13010</v>
      </c>
      <c r="R1546" s="77">
        <v>0</v>
      </c>
      <c r="S1546" s="188">
        <v>23195</v>
      </c>
      <c r="T1546" s="188">
        <v>23195</v>
      </c>
      <c r="U1546" s="77">
        <v>5982</v>
      </c>
      <c r="V1546" s="77">
        <v>3696</v>
      </c>
      <c r="W1546" s="77">
        <v>3531</v>
      </c>
      <c r="X1546" s="77">
        <v>2451</v>
      </c>
      <c r="Y1546" s="77">
        <v>2303</v>
      </c>
      <c r="Z1546" s="77">
        <v>1009</v>
      </c>
      <c r="AA1546" s="77">
        <v>0</v>
      </c>
      <c r="AB1546" s="77">
        <v>333</v>
      </c>
      <c r="AC1546" s="188">
        <v>1765</v>
      </c>
      <c r="AD1546" s="188">
        <v>0</v>
      </c>
      <c r="AE1546" s="77">
        <v>58170</v>
      </c>
      <c r="AF1546" s="77">
        <v>1269</v>
      </c>
      <c r="AG1546" s="27">
        <v>0</v>
      </c>
      <c r="AH1546" s="27">
        <v>0</v>
      </c>
      <c r="AI1546" s="27">
        <v>0</v>
      </c>
      <c r="AJ1546" s="27">
        <v>1269</v>
      </c>
      <c r="AK1546" s="27">
        <v>0</v>
      </c>
      <c r="AL1546" s="27">
        <v>0</v>
      </c>
      <c r="AM1546" s="27">
        <f t="shared" si="24"/>
        <v>1269</v>
      </c>
      <c r="AN1546" s="27">
        <v>0</v>
      </c>
      <c r="AO1546" s="27">
        <v>0</v>
      </c>
      <c r="AP1546" s="27">
        <v>8391</v>
      </c>
      <c r="AQ1546" s="27">
        <v>8391</v>
      </c>
      <c r="AR1546" s="27">
        <v>0</v>
      </c>
      <c r="AS1546" s="190">
        <v>193044</v>
      </c>
      <c r="AT1546" s="190">
        <v>54085</v>
      </c>
      <c r="AU1546" s="190">
        <v>54085</v>
      </c>
    </row>
    <row r="1547" spans="1:47" x14ac:dyDescent="0.2">
      <c r="A1547" s="96" t="s">
        <v>3579</v>
      </c>
      <c r="B1547" t="s">
        <v>3504</v>
      </c>
      <c r="C1547" t="s">
        <v>3580</v>
      </c>
      <c r="D1547" s="78">
        <v>40382</v>
      </c>
      <c r="E1547" s="78">
        <v>0</v>
      </c>
      <c r="F1547" s="82">
        <v>0</v>
      </c>
      <c r="G1547" s="78">
        <v>78729</v>
      </c>
      <c r="H1547" s="78">
        <v>78729</v>
      </c>
      <c r="I1547" s="78">
        <v>0</v>
      </c>
      <c r="J1547" s="78">
        <v>0</v>
      </c>
      <c r="K1547" s="78">
        <v>0</v>
      </c>
      <c r="L1547" s="78">
        <v>146365</v>
      </c>
      <c r="M1547" s="78">
        <v>110840</v>
      </c>
      <c r="N1547" s="78">
        <v>143500</v>
      </c>
      <c r="O1547" s="78">
        <v>2865</v>
      </c>
      <c r="P1547" s="78">
        <v>25205</v>
      </c>
      <c r="Q1547" s="78">
        <v>22340</v>
      </c>
      <c r="R1547" s="78">
        <v>0</v>
      </c>
      <c r="S1547" s="187">
        <v>54055</v>
      </c>
      <c r="T1547" s="187">
        <v>54055</v>
      </c>
      <c r="U1547" s="78">
        <v>13767</v>
      </c>
      <c r="V1547" s="78">
        <v>9048</v>
      </c>
      <c r="W1547" s="78">
        <v>10500</v>
      </c>
      <c r="X1547" s="78">
        <v>3267</v>
      </c>
      <c r="Y1547" s="78">
        <v>5089</v>
      </c>
      <c r="Z1547" s="78">
        <v>1822</v>
      </c>
      <c r="AA1547" s="78">
        <v>0</v>
      </c>
      <c r="AB1547" s="187">
        <v>3401</v>
      </c>
      <c r="AC1547" s="187">
        <v>4155</v>
      </c>
      <c r="AD1547" s="187">
        <v>0</v>
      </c>
      <c r="AE1547" s="78">
        <v>134010</v>
      </c>
      <c r="AF1547" s="78">
        <v>1749</v>
      </c>
      <c r="AG1547" s="104">
        <v>0</v>
      </c>
      <c r="AH1547" s="104">
        <v>0</v>
      </c>
      <c r="AI1547" s="104">
        <v>0</v>
      </c>
      <c r="AJ1547" s="104">
        <v>1749</v>
      </c>
      <c r="AK1547" s="104">
        <v>0</v>
      </c>
      <c r="AL1547" s="104">
        <v>0</v>
      </c>
      <c r="AM1547" s="104">
        <f t="shared" si="24"/>
        <v>1749</v>
      </c>
      <c r="AN1547" s="104">
        <v>0</v>
      </c>
      <c r="AO1547" s="104">
        <v>0</v>
      </c>
      <c r="AP1547" s="104">
        <v>13312</v>
      </c>
      <c r="AQ1547" s="104">
        <v>0</v>
      </c>
      <c r="AR1547" s="189">
        <v>13312</v>
      </c>
      <c r="AS1547" s="189">
        <v>324325</v>
      </c>
      <c r="AT1547" s="189">
        <v>117725</v>
      </c>
      <c r="AU1547" s="189">
        <v>117725</v>
      </c>
    </row>
    <row r="1548" spans="1:47" x14ac:dyDescent="0.2">
      <c r="A1548" s="96" t="s">
        <v>3581</v>
      </c>
      <c r="B1548" t="s">
        <v>3504</v>
      </c>
      <c r="C1548" t="s">
        <v>3582</v>
      </c>
      <c r="D1548" s="77">
        <v>40383</v>
      </c>
      <c r="E1548" s="77">
        <v>0</v>
      </c>
      <c r="F1548" s="77">
        <v>0</v>
      </c>
      <c r="G1548" s="77">
        <v>84726</v>
      </c>
      <c r="H1548" s="77">
        <v>54726</v>
      </c>
      <c r="I1548" s="77">
        <v>30000</v>
      </c>
      <c r="J1548" s="77">
        <v>30000</v>
      </c>
      <c r="K1548" s="77">
        <v>0</v>
      </c>
      <c r="L1548" s="77">
        <v>136225</v>
      </c>
      <c r="M1548" s="77">
        <v>96010</v>
      </c>
      <c r="N1548" s="77">
        <v>136225</v>
      </c>
      <c r="O1548" s="77">
        <v>0</v>
      </c>
      <c r="P1548" s="77">
        <v>26900</v>
      </c>
      <c r="Q1548" s="77">
        <v>26900</v>
      </c>
      <c r="R1548" s="77">
        <v>0</v>
      </c>
      <c r="S1548" s="188">
        <v>53775</v>
      </c>
      <c r="T1548" s="188">
        <v>53775</v>
      </c>
      <c r="U1548" s="77">
        <v>13205</v>
      </c>
      <c r="V1548" s="77">
        <v>7841</v>
      </c>
      <c r="W1548" s="77">
        <v>13205</v>
      </c>
      <c r="X1548" s="77">
        <v>0</v>
      </c>
      <c r="Y1548" s="77">
        <v>0</v>
      </c>
      <c r="Z1548" s="77">
        <v>2212</v>
      </c>
      <c r="AA1548" s="77">
        <v>0</v>
      </c>
      <c r="AB1548" s="188">
        <v>6547</v>
      </c>
      <c r="AC1548" s="188">
        <v>4335</v>
      </c>
      <c r="AD1548" s="188">
        <v>0</v>
      </c>
      <c r="AE1548" s="77">
        <v>119650</v>
      </c>
      <c r="AF1548" s="77">
        <v>1749</v>
      </c>
      <c r="AG1548" s="27">
        <v>0</v>
      </c>
      <c r="AH1548" s="27">
        <v>0</v>
      </c>
      <c r="AI1548" s="27">
        <v>0</v>
      </c>
      <c r="AJ1548" s="27">
        <v>1749</v>
      </c>
      <c r="AK1548" s="27">
        <v>0</v>
      </c>
      <c r="AL1548" s="27">
        <v>0</v>
      </c>
      <c r="AM1548" s="27">
        <f t="shared" si="24"/>
        <v>1749</v>
      </c>
      <c r="AN1548" s="27">
        <v>0</v>
      </c>
      <c r="AO1548" s="27">
        <v>0</v>
      </c>
      <c r="AP1548" s="27">
        <v>14331</v>
      </c>
      <c r="AQ1548" s="27">
        <v>14331</v>
      </c>
      <c r="AR1548" s="27">
        <v>0</v>
      </c>
      <c r="AS1548" s="190">
        <v>347379</v>
      </c>
      <c r="AT1548" s="190">
        <v>131694</v>
      </c>
      <c r="AU1548" s="190">
        <v>131694</v>
      </c>
    </row>
    <row r="1549" spans="1:47" x14ac:dyDescent="0.2">
      <c r="A1549" s="96" t="s">
        <v>3583</v>
      </c>
      <c r="B1549" t="s">
        <v>3504</v>
      </c>
      <c r="C1549" t="s">
        <v>3584</v>
      </c>
      <c r="D1549" s="78">
        <v>40384</v>
      </c>
      <c r="E1549" s="78">
        <v>0</v>
      </c>
      <c r="F1549" s="82">
        <v>0</v>
      </c>
      <c r="G1549" s="78">
        <v>58818</v>
      </c>
      <c r="H1549" s="78">
        <v>2818</v>
      </c>
      <c r="I1549" s="78">
        <v>56000</v>
      </c>
      <c r="J1549" s="78">
        <v>56000</v>
      </c>
      <c r="K1549" s="78">
        <v>0</v>
      </c>
      <c r="L1549" s="78">
        <v>84125</v>
      </c>
      <c r="M1549" s="78">
        <v>59110</v>
      </c>
      <c r="N1549" s="78">
        <v>82000</v>
      </c>
      <c r="O1549" s="78">
        <v>2125</v>
      </c>
      <c r="P1549" s="78">
        <v>14635</v>
      </c>
      <c r="Q1549" s="78">
        <v>12510</v>
      </c>
      <c r="R1549" s="78">
        <v>0</v>
      </c>
      <c r="S1549" s="187">
        <v>42015</v>
      </c>
      <c r="T1549" s="187">
        <v>42015</v>
      </c>
      <c r="U1549" s="78">
        <v>8172</v>
      </c>
      <c r="V1549" s="78">
        <v>4821</v>
      </c>
      <c r="W1549" s="78">
        <v>6750</v>
      </c>
      <c r="X1549" s="78">
        <v>1422</v>
      </c>
      <c r="Y1549" s="78">
        <v>2421</v>
      </c>
      <c r="Z1549" s="78">
        <v>999</v>
      </c>
      <c r="AA1549" s="78">
        <v>0</v>
      </c>
      <c r="AB1549" s="187">
        <v>3231</v>
      </c>
      <c r="AC1549" s="187">
        <v>3231</v>
      </c>
      <c r="AD1549" s="187">
        <v>0</v>
      </c>
      <c r="AE1549" s="78">
        <v>72720</v>
      </c>
      <c r="AF1549" s="78">
        <v>1509</v>
      </c>
      <c r="AG1549" s="104">
        <v>0</v>
      </c>
      <c r="AH1549" s="104">
        <v>0</v>
      </c>
      <c r="AI1549" s="104">
        <v>0</v>
      </c>
      <c r="AJ1549" s="104">
        <v>1509</v>
      </c>
      <c r="AK1549" s="104">
        <v>0</v>
      </c>
      <c r="AL1549" s="104">
        <v>0</v>
      </c>
      <c r="AM1549" s="104">
        <f t="shared" si="24"/>
        <v>1509</v>
      </c>
      <c r="AN1549" s="104">
        <v>0</v>
      </c>
      <c r="AO1549" s="104">
        <v>0</v>
      </c>
      <c r="AP1549" s="104">
        <v>9936</v>
      </c>
      <c r="AQ1549" s="104">
        <v>9936</v>
      </c>
      <c r="AR1549" s="104">
        <v>0</v>
      </c>
      <c r="AS1549" s="189">
        <v>238369</v>
      </c>
      <c r="AT1549" s="189">
        <v>79451</v>
      </c>
      <c r="AU1549" s="189">
        <v>79451</v>
      </c>
    </row>
    <row r="1550" spans="1:47" x14ac:dyDescent="0.2">
      <c r="A1550" s="96" t="s">
        <v>3585</v>
      </c>
      <c r="B1550" t="s">
        <v>3504</v>
      </c>
      <c r="C1550" t="s">
        <v>3586</v>
      </c>
      <c r="D1550" s="77">
        <v>40401</v>
      </c>
      <c r="E1550" s="77">
        <v>0</v>
      </c>
      <c r="F1550" s="77">
        <v>0</v>
      </c>
      <c r="G1550" s="77">
        <v>31456</v>
      </c>
      <c r="H1550" s="77">
        <v>0</v>
      </c>
      <c r="I1550" s="77">
        <v>31456</v>
      </c>
      <c r="J1550" s="77">
        <v>31456</v>
      </c>
      <c r="K1550" s="77">
        <v>0</v>
      </c>
      <c r="L1550" s="77">
        <v>42065</v>
      </c>
      <c r="M1550" s="77">
        <v>33400</v>
      </c>
      <c r="N1550" s="77">
        <v>42065</v>
      </c>
      <c r="O1550" s="77">
        <v>0</v>
      </c>
      <c r="P1550" s="77">
        <v>7170</v>
      </c>
      <c r="Q1550" s="77">
        <v>7170</v>
      </c>
      <c r="R1550" s="77">
        <v>0</v>
      </c>
      <c r="S1550" s="188">
        <v>15245</v>
      </c>
      <c r="T1550" s="188">
        <v>15245</v>
      </c>
      <c r="U1550" s="77">
        <v>3889</v>
      </c>
      <c r="V1550" s="77">
        <v>2743</v>
      </c>
      <c r="W1550" s="77">
        <v>3889</v>
      </c>
      <c r="X1550" s="77">
        <v>0</v>
      </c>
      <c r="Y1550" s="77">
        <v>0</v>
      </c>
      <c r="Z1550" s="77">
        <v>615</v>
      </c>
      <c r="AA1550" s="77">
        <v>0</v>
      </c>
      <c r="AB1550" s="77">
        <v>615</v>
      </c>
      <c r="AC1550" s="188">
        <v>1206</v>
      </c>
      <c r="AD1550" s="188">
        <v>0</v>
      </c>
      <c r="AE1550" s="77">
        <v>40570</v>
      </c>
      <c r="AF1550" s="77">
        <v>1029</v>
      </c>
      <c r="AG1550" s="27">
        <v>0</v>
      </c>
      <c r="AH1550" s="27">
        <v>0</v>
      </c>
      <c r="AI1550" s="27">
        <v>0</v>
      </c>
      <c r="AJ1550" s="27">
        <v>1029</v>
      </c>
      <c r="AK1550" s="27">
        <v>0</v>
      </c>
      <c r="AL1550" s="27">
        <v>0</v>
      </c>
      <c r="AM1550" s="27">
        <f t="shared" si="24"/>
        <v>1029</v>
      </c>
      <c r="AN1550" s="27">
        <v>0</v>
      </c>
      <c r="AO1550" s="27">
        <v>0</v>
      </c>
      <c r="AP1550" s="27">
        <v>5295</v>
      </c>
      <c r="AQ1550" s="27">
        <v>5295</v>
      </c>
      <c r="AR1550" s="27">
        <v>0</v>
      </c>
      <c r="AS1550" s="190">
        <v>119085</v>
      </c>
      <c r="AT1550" s="190">
        <v>28551</v>
      </c>
      <c r="AU1550" s="190">
        <v>28551</v>
      </c>
    </row>
    <row r="1551" spans="1:47" x14ac:dyDescent="0.2">
      <c r="A1551" s="96" t="s">
        <v>3587</v>
      </c>
      <c r="B1551" t="s">
        <v>3504</v>
      </c>
      <c r="C1551" t="s">
        <v>3588</v>
      </c>
      <c r="D1551" s="78">
        <v>40402</v>
      </c>
      <c r="E1551" s="78">
        <v>0</v>
      </c>
      <c r="F1551" s="82">
        <v>0</v>
      </c>
      <c r="G1551" s="78">
        <v>54563</v>
      </c>
      <c r="H1551" s="78">
        <v>13200</v>
      </c>
      <c r="I1551" s="78">
        <v>41363</v>
      </c>
      <c r="J1551" s="78">
        <v>41363</v>
      </c>
      <c r="K1551" s="78">
        <v>0</v>
      </c>
      <c r="L1551" s="78">
        <v>84305</v>
      </c>
      <c r="M1551" s="78">
        <v>65690</v>
      </c>
      <c r="N1551" s="78">
        <v>84305</v>
      </c>
      <c r="O1551" s="78">
        <v>0</v>
      </c>
      <c r="P1551" s="78">
        <v>12660</v>
      </c>
      <c r="Q1551" s="78">
        <v>12660</v>
      </c>
      <c r="R1551" s="78">
        <v>0</v>
      </c>
      <c r="S1551" s="187">
        <v>26045</v>
      </c>
      <c r="T1551" s="187">
        <v>26045</v>
      </c>
      <c r="U1551" s="78">
        <v>7839</v>
      </c>
      <c r="V1551" s="78">
        <v>5373</v>
      </c>
      <c r="W1551" s="78">
        <v>3454</v>
      </c>
      <c r="X1551" s="78">
        <v>4385</v>
      </c>
      <c r="Y1551" s="78">
        <v>5438</v>
      </c>
      <c r="Z1551" s="78">
        <v>1053</v>
      </c>
      <c r="AA1551" s="78">
        <v>0</v>
      </c>
      <c r="AB1551" s="187">
        <v>1661</v>
      </c>
      <c r="AC1551" s="187">
        <v>1661</v>
      </c>
      <c r="AD1551" s="187">
        <v>0</v>
      </c>
      <c r="AE1551" s="78">
        <v>78550</v>
      </c>
      <c r="AF1551" s="78">
        <v>1269</v>
      </c>
      <c r="AG1551" s="104">
        <v>0</v>
      </c>
      <c r="AH1551" s="104">
        <v>0</v>
      </c>
      <c r="AI1551" s="104">
        <v>0</v>
      </c>
      <c r="AJ1551" s="104">
        <v>1269</v>
      </c>
      <c r="AK1551" s="104">
        <v>0</v>
      </c>
      <c r="AL1551" s="104">
        <v>0</v>
      </c>
      <c r="AM1551" s="104">
        <f t="shared" si="24"/>
        <v>1269</v>
      </c>
      <c r="AN1551" s="104">
        <v>0</v>
      </c>
      <c r="AO1551" s="104">
        <v>0</v>
      </c>
      <c r="AP1551" s="104">
        <v>9208</v>
      </c>
      <c r="AQ1551" s="104">
        <v>0</v>
      </c>
      <c r="AR1551" s="189">
        <v>9208</v>
      </c>
      <c r="AS1551" s="189">
        <v>214969</v>
      </c>
      <c r="AT1551" s="189">
        <v>62630</v>
      </c>
      <c r="AU1551" s="189">
        <v>62630</v>
      </c>
    </row>
    <row r="1552" spans="1:47" x14ac:dyDescent="0.2">
      <c r="A1552" s="96" t="s">
        <v>3589</v>
      </c>
      <c r="B1552" t="s">
        <v>3504</v>
      </c>
      <c r="C1552" t="s">
        <v>3590</v>
      </c>
      <c r="D1552" s="77">
        <v>40421</v>
      </c>
      <c r="E1552" s="77">
        <v>0</v>
      </c>
      <c r="F1552" s="77">
        <v>0</v>
      </c>
      <c r="G1552" s="77">
        <v>42255</v>
      </c>
      <c r="H1552" s="77">
        <v>0</v>
      </c>
      <c r="I1552" s="77">
        <v>42255</v>
      </c>
      <c r="J1552" s="77">
        <v>42255</v>
      </c>
      <c r="K1552" s="77">
        <v>0</v>
      </c>
      <c r="L1552" s="77">
        <v>68025</v>
      </c>
      <c r="M1552" s="77">
        <v>51920</v>
      </c>
      <c r="N1552" s="77">
        <v>68025</v>
      </c>
      <c r="O1552" s="77">
        <v>0</v>
      </c>
      <c r="P1552" s="77">
        <v>12610</v>
      </c>
      <c r="Q1552" s="77">
        <v>12610</v>
      </c>
      <c r="R1552" s="77">
        <v>0</v>
      </c>
      <c r="S1552" s="188">
        <v>22095</v>
      </c>
      <c r="T1552" s="188">
        <v>22095</v>
      </c>
      <c r="U1552" s="77">
        <v>6379</v>
      </c>
      <c r="V1552" s="77">
        <v>4243</v>
      </c>
      <c r="W1552" s="77">
        <v>5682</v>
      </c>
      <c r="X1552" s="77">
        <v>697</v>
      </c>
      <c r="Y1552" s="77">
        <v>1755</v>
      </c>
      <c r="Z1552" s="77">
        <v>1058</v>
      </c>
      <c r="AA1552" s="77">
        <v>0</v>
      </c>
      <c r="AB1552" s="188">
        <v>1492</v>
      </c>
      <c r="AC1552" s="188">
        <v>1492</v>
      </c>
      <c r="AD1552" s="188">
        <v>0</v>
      </c>
      <c r="AE1552" s="77">
        <v>65120</v>
      </c>
      <c r="AF1552" s="77">
        <v>1269</v>
      </c>
      <c r="AG1552" s="27">
        <v>0</v>
      </c>
      <c r="AH1552" s="27">
        <v>0</v>
      </c>
      <c r="AI1552" s="27">
        <v>0</v>
      </c>
      <c r="AJ1552" s="27">
        <v>1269</v>
      </c>
      <c r="AK1552" s="27">
        <v>0</v>
      </c>
      <c r="AL1552" s="27">
        <v>0</v>
      </c>
      <c r="AM1552" s="27">
        <f t="shared" si="24"/>
        <v>1269</v>
      </c>
      <c r="AN1552" s="27">
        <v>0</v>
      </c>
      <c r="AO1552" s="27">
        <v>0</v>
      </c>
      <c r="AP1552" s="27">
        <v>7135</v>
      </c>
      <c r="AQ1552" s="27">
        <v>0</v>
      </c>
      <c r="AR1552" s="190">
        <v>7135</v>
      </c>
      <c r="AS1552" s="190">
        <v>168407</v>
      </c>
      <c r="AT1552" s="190">
        <v>54214</v>
      </c>
      <c r="AU1552" s="190">
        <v>0</v>
      </c>
    </row>
    <row r="1553" spans="1:47" x14ac:dyDescent="0.2">
      <c r="A1553" s="96" t="s">
        <v>3591</v>
      </c>
      <c r="B1553" t="s">
        <v>3504</v>
      </c>
      <c r="C1553" t="s">
        <v>3592</v>
      </c>
      <c r="D1553" s="78">
        <v>40447</v>
      </c>
      <c r="E1553" s="78">
        <v>0</v>
      </c>
      <c r="F1553" s="82">
        <v>0</v>
      </c>
      <c r="G1553" s="78">
        <v>87149</v>
      </c>
      <c r="H1553" s="78">
        <v>500</v>
      </c>
      <c r="I1553" s="78">
        <v>86649</v>
      </c>
      <c r="J1553" s="78">
        <v>86649</v>
      </c>
      <c r="K1553" s="78">
        <v>0</v>
      </c>
      <c r="L1553" s="78">
        <v>110925</v>
      </c>
      <c r="M1553" s="78">
        <v>71270</v>
      </c>
      <c r="N1553" s="78">
        <v>110925</v>
      </c>
      <c r="O1553" s="78">
        <v>0</v>
      </c>
      <c r="P1553" s="78">
        <v>10370</v>
      </c>
      <c r="Q1553" s="78">
        <v>10370</v>
      </c>
      <c r="R1553" s="78">
        <v>0</v>
      </c>
      <c r="S1553" s="187">
        <v>67405</v>
      </c>
      <c r="T1553" s="187">
        <v>67405</v>
      </c>
      <c r="U1553" s="78">
        <v>11089</v>
      </c>
      <c r="V1553" s="78">
        <v>5776</v>
      </c>
      <c r="W1553" s="78">
        <v>11089</v>
      </c>
      <c r="X1553" s="78">
        <v>0</v>
      </c>
      <c r="Y1553" s="78">
        <v>904</v>
      </c>
      <c r="Z1553" s="78">
        <v>904</v>
      </c>
      <c r="AA1553" s="78">
        <v>0</v>
      </c>
      <c r="AB1553" s="187">
        <v>4955</v>
      </c>
      <c r="AC1553" s="187">
        <v>4955</v>
      </c>
      <c r="AD1553" s="187">
        <v>0</v>
      </c>
      <c r="AE1553" s="78">
        <v>83880</v>
      </c>
      <c r="AF1553" s="78">
        <v>1509</v>
      </c>
      <c r="AG1553" s="104">
        <v>0</v>
      </c>
      <c r="AH1553" s="104">
        <v>0</v>
      </c>
      <c r="AI1553" s="104">
        <v>0</v>
      </c>
      <c r="AJ1553" s="104">
        <v>1509</v>
      </c>
      <c r="AK1553" s="104">
        <v>0</v>
      </c>
      <c r="AL1553" s="104">
        <v>0</v>
      </c>
      <c r="AM1553" s="104">
        <f t="shared" si="24"/>
        <v>1509</v>
      </c>
      <c r="AN1553" s="104">
        <v>0</v>
      </c>
      <c r="AO1553" s="104">
        <v>0</v>
      </c>
      <c r="AP1553" s="104">
        <v>14732</v>
      </c>
      <c r="AQ1553" s="104">
        <v>0</v>
      </c>
      <c r="AR1553" s="189">
        <v>14732</v>
      </c>
      <c r="AS1553" s="189">
        <v>358011</v>
      </c>
      <c r="AT1553" s="189">
        <v>127489</v>
      </c>
      <c r="AU1553" s="189">
        <v>127489</v>
      </c>
    </row>
    <row r="1554" spans="1:47" x14ac:dyDescent="0.2">
      <c r="A1554" s="96" t="s">
        <v>3593</v>
      </c>
      <c r="B1554" t="s">
        <v>3504</v>
      </c>
      <c r="C1554" t="s">
        <v>3594</v>
      </c>
      <c r="D1554" s="77">
        <v>40448</v>
      </c>
      <c r="E1554" s="77">
        <v>0</v>
      </c>
      <c r="F1554" s="77">
        <v>0</v>
      </c>
      <c r="G1554" s="77">
        <v>16749</v>
      </c>
      <c r="H1554" s="77">
        <v>16749</v>
      </c>
      <c r="I1554" s="77">
        <v>0</v>
      </c>
      <c r="J1554" s="77">
        <v>0</v>
      </c>
      <c r="K1554" s="77">
        <v>0</v>
      </c>
      <c r="L1554" s="77">
        <v>9635</v>
      </c>
      <c r="M1554" s="77">
        <v>7580</v>
      </c>
      <c r="N1554" s="77">
        <v>9635</v>
      </c>
      <c r="O1554" s="77">
        <v>0</v>
      </c>
      <c r="P1554" s="77">
        <v>1980</v>
      </c>
      <c r="Q1554" s="77">
        <v>1980</v>
      </c>
      <c r="R1554" s="77">
        <v>0</v>
      </c>
      <c r="S1554" s="188">
        <v>3895</v>
      </c>
      <c r="T1554" s="188">
        <v>3895</v>
      </c>
      <c r="U1554" s="77">
        <v>887</v>
      </c>
      <c r="V1554" s="77">
        <v>620</v>
      </c>
      <c r="W1554" s="77">
        <v>887</v>
      </c>
      <c r="X1554" s="77">
        <v>0</v>
      </c>
      <c r="Y1554" s="77">
        <v>175</v>
      </c>
      <c r="Z1554" s="77">
        <v>175</v>
      </c>
      <c r="AA1554" s="77">
        <v>0</v>
      </c>
      <c r="AB1554" s="77">
        <v>212</v>
      </c>
      <c r="AC1554" s="77">
        <v>212</v>
      </c>
      <c r="AD1554" s="77">
        <v>0</v>
      </c>
      <c r="AE1554" s="77">
        <v>9110</v>
      </c>
      <c r="AF1554" s="77">
        <v>789</v>
      </c>
      <c r="AG1554" s="27">
        <v>0</v>
      </c>
      <c r="AH1554" s="27">
        <v>0</v>
      </c>
      <c r="AI1554" s="27">
        <v>0</v>
      </c>
      <c r="AJ1554" s="27">
        <v>789</v>
      </c>
      <c r="AK1554" s="27">
        <v>0</v>
      </c>
      <c r="AL1554" s="27">
        <v>0</v>
      </c>
      <c r="AM1554" s="27">
        <f t="shared" si="24"/>
        <v>789</v>
      </c>
      <c r="AN1554" s="27">
        <v>0</v>
      </c>
      <c r="AO1554" s="27">
        <v>0</v>
      </c>
      <c r="AP1554" s="27">
        <v>2814</v>
      </c>
      <c r="AQ1554" s="27">
        <v>2814</v>
      </c>
      <c r="AR1554" s="27">
        <v>0</v>
      </c>
      <c r="AS1554" s="190">
        <v>62545</v>
      </c>
      <c r="AT1554" s="190">
        <v>8570</v>
      </c>
      <c r="AU1554" s="190">
        <v>8570</v>
      </c>
    </row>
    <row r="1555" spans="1:47" x14ac:dyDescent="0.2">
      <c r="A1555" s="96" t="s">
        <v>3595</v>
      </c>
      <c r="B1555" t="s">
        <v>3504</v>
      </c>
      <c r="C1555" t="s">
        <v>3596</v>
      </c>
      <c r="D1555" s="78">
        <v>40503</v>
      </c>
      <c r="E1555" s="78">
        <v>0</v>
      </c>
      <c r="F1555" s="82">
        <v>0</v>
      </c>
      <c r="G1555" s="78">
        <v>52266</v>
      </c>
      <c r="H1555" s="78">
        <v>52266</v>
      </c>
      <c r="I1555" s="78">
        <v>0</v>
      </c>
      <c r="J1555" s="78">
        <v>0</v>
      </c>
      <c r="K1555" s="78">
        <v>0</v>
      </c>
      <c r="L1555" s="78">
        <v>62105</v>
      </c>
      <c r="M1555" s="78">
        <v>41210</v>
      </c>
      <c r="N1555" s="78">
        <v>62105</v>
      </c>
      <c r="O1555" s="78">
        <v>0</v>
      </c>
      <c r="P1555" s="78">
        <v>3660</v>
      </c>
      <c r="Q1555" s="78">
        <v>3660</v>
      </c>
      <c r="R1555" s="78">
        <v>0</v>
      </c>
      <c r="S1555" s="187">
        <v>38905</v>
      </c>
      <c r="T1555" s="187">
        <v>38905</v>
      </c>
      <c r="U1555" s="78">
        <v>6168</v>
      </c>
      <c r="V1555" s="78">
        <v>3366</v>
      </c>
      <c r="W1555" s="78">
        <v>6168</v>
      </c>
      <c r="X1555" s="78">
        <v>0</v>
      </c>
      <c r="Y1555" s="78">
        <v>312</v>
      </c>
      <c r="Z1555" s="78">
        <v>312</v>
      </c>
      <c r="AA1555" s="78">
        <v>0</v>
      </c>
      <c r="AB1555" s="187">
        <v>2163</v>
      </c>
      <c r="AC1555" s="187">
        <v>2163</v>
      </c>
      <c r="AD1555" s="187">
        <v>0</v>
      </c>
      <c r="AE1555" s="78">
        <v>45430</v>
      </c>
      <c r="AF1555" s="78">
        <v>1269</v>
      </c>
      <c r="AG1555" s="104">
        <v>0</v>
      </c>
      <c r="AH1555" s="104">
        <v>0</v>
      </c>
      <c r="AI1555" s="104">
        <v>0</v>
      </c>
      <c r="AJ1555" s="104">
        <v>1269</v>
      </c>
      <c r="AK1555" s="104">
        <v>0</v>
      </c>
      <c r="AL1555" s="104">
        <v>0</v>
      </c>
      <c r="AM1555" s="104">
        <f t="shared" si="24"/>
        <v>1269</v>
      </c>
      <c r="AN1555" s="104">
        <v>0</v>
      </c>
      <c r="AO1555" s="104">
        <v>0</v>
      </c>
      <c r="AP1555" s="104">
        <v>8825</v>
      </c>
      <c r="AQ1555" s="104">
        <v>8825</v>
      </c>
      <c r="AR1555" s="104">
        <v>0</v>
      </c>
      <c r="AS1555" s="189">
        <v>214510</v>
      </c>
      <c r="AT1555" s="189">
        <v>67198</v>
      </c>
      <c r="AU1555" s="189">
        <v>67198</v>
      </c>
    </row>
    <row r="1556" spans="1:47" x14ac:dyDescent="0.2">
      <c r="A1556" s="96" t="s">
        <v>3597</v>
      </c>
      <c r="B1556" t="s">
        <v>3504</v>
      </c>
      <c r="C1556" t="s">
        <v>3598</v>
      </c>
      <c r="D1556" s="77">
        <v>40522</v>
      </c>
      <c r="E1556" s="77">
        <v>0</v>
      </c>
      <c r="F1556" s="77">
        <v>0</v>
      </c>
      <c r="G1556" s="77">
        <v>47396</v>
      </c>
      <c r="H1556" s="77">
        <v>1900</v>
      </c>
      <c r="I1556" s="77">
        <v>45496</v>
      </c>
      <c r="J1556" s="77">
        <v>45496</v>
      </c>
      <c r="K1556" s="77">
        <v>0</v>
      </c>
      <c r="L1556" s="77">
        <v>48335</v>
      </c>
      <c r="M1556" s="77">
        <v>30180</v>
      </c>
      <c r="N1556" s="77">
        <v>39600</v>
      </c>
      <c r="O1556" s="77">
        <v>8735</v>
      </c>
      <c r="P1556" s="77">
        <v>14375</v>
      </c>
      <c r="Q1556" s="77">
        <v>5640</v>
      </c>
      <c r="R1556" s="77">
        <v>0</v>
      </c>
      <c r="S1556" s="188">
        <v>20155</v>
      </c>
      <c r="T1556" s="188">
        <v>20155</v>
      </c>
      <c r="U1556" s="77">
        <v>4847</v>
      </c>
      <c r="V1556" s="77">
        <v>2420</v>
      </c>
      <c r="W1556" s="77">
        <v>2135</v>
      </c>
      <c r="X1556" s="77">
        <v>2712</v>
      </c>
      <c r="Y1556" s="77">
        <v>3143</v>
      </c>
      <c r="Z1556" s="77">
        <v>508</v>
      </c>
      <c r="AA1556" s="77">
        <v>0</v>
      </c>
      <c r="AB1556" s="77">
        <v>0</v>
      </c>
      <c r="AC1556" s="188">
        <v>1078</v>
      </c>
      <c r="AD1556" s="188">
        <v>0</v>
      </c>
      <c r="AE1556" s="77">
        <v>36000</v>
      </c>
      <c r="AF1556" s="77">
        <v>1269</v>
      </c>
      <c r="AG1556" s="27">
        <v>0</v>
      </c>
      <c r="AH1556" s="27">
        <v>0</v>
      </c>
      <c r="AI1556" s="27">
        <v>0</v>
      </c>
      <c r="AJ1556" s="27">
        <v>1269</v>
      </c>
      <c r="AK1556" s="27">
        <v>0</v>
      </c>
      <c r="AL1556" s="27">
        <v>0</v>
      </c>
      <c r="AM1556" s="27">
        <f t="shared" si="24"/>
        <v>1269</v>
      </c>
      <c r="AN1556" s="27">
        <v>0</v>
      </c>
      <c r="AO1556" s="27">
        <v>0</v>
      </c>
      <c r="AP1556" s="27">
        <v>8000</v>
      </c>
      <c r="AQ1556" s="27">
        <v>0</v>
      </c>
      <c r="AR1556" s="190">
        <v>8000</v>
      </c>
      <c r="AS1556" s="190">
        <v>192252</v>
      </c>
      <c r="AT1556" s="190">
        <v>58697</v>
      </c>
      <c r="AU1556" s="190">
        <v>58697</v>
      </c>
    </row>
    <row r="1557" spans="1:47" x14ac:dyDescent="0.2">
      <c r="A1557" s="96" t="s">
        <v>3599</v>
      </c>
      <c r="B1557" t="s">
        <v>3504</v>
      </c>
      <c r="C1557" t="s">
        <v>3057</v>
      </c>
      <c r="D1557" s="78">
        <v>40544</v>
      </c>
      <c r="E1557" s="78">
        <v>0</v>
      </c>
      <c r="F1557" s="82">
        <v>0</v>
      </c>
      <c r="G1557" s="78">
        <v>57534</v>
      </c>
      <c r="H1557" s="78">
        <v>316</v>
      </c>
      <c r="I1557" s="78">
        <v>57218</v>
      </c>
      <c r="J1557" s="78">
        <v>57218</v>
      </c>
      <c r="K1557" s="78">
        <v>0</v>
      </c>
      <c r="L1557" s="78">
        <v>73810</v>
      </c>
      <c r="M1557" s="78">
        <v>48030</v>
      </c>
      <c r="N1557" s="78">
        <v>73810</v>
      </c>
      <c r="O1557" s="78">
        <v>0</v>
      </c>
      <c r="P1557" s="78">
        <v>12850</v>
      </c>
      <c r="Q1557" s="78">
        <v>12850</v>
      </c>
      <c r="R1557" s="78">
        <v>0</v>
      </c>
      <c r="S1557" s="187">
        <v>56680</v>
      </c>
      <c r="T1557" s="187">
        <v>56680</v>
      </c>
      <c r="U1557" s="78">
        <v>7424</v>
      </c>
      <c r="V1557" s="78">
        <v>3986</v>
      </c>
      <c r="W1557" s="78">
        <v>5329</v>
      </c>
      <c r="X1557" s="78">
        <v>2095</v>
      </c>
      <c r="Y1557" s="78">
        <v>3097</v>
      </c>
      <c r="Z1557" s="78">
        <v>1002</v>
      </c>
      <c r="AA1557" s="78">
        <v>0</v>
      </c>
      <c r="AB1557" s="187">
        <v>1473</v>
      </c>
      <c r="AC1557" s="187">
        <v>4882</v>
      </c>
      <c r="AD1557" s="187">
        <v>0</v>
      </c>
      <c r="AE1557" s="78">
        <v>61750</v>
      </c>
      <c r="AF1557" s="78">
        <v>1509</v>
      </c>
      <c r="AG1557" s="104">
        <v>0</v>
      </c>
      <c r="AH1557" s="104">
        <v>0</v>
      </c>
      <c r="AI1557" s="104">
        <v>0</v>
      </c>
      <c r="AJ1557" s="104">
        <v>1509</v>
      </c>
      <c r="AK1557" s="104">
        <v>0</v>
      </c>
      <c r="AL1557" s="104">
        <v>0</v>
      </c>
      <c r="AM1557" s="104">
        <f t="shared" si="24"/>
        <v>1509</v>
      </c>
      <c r="AN1557" s="104">
        <v>0</v>
      </c>
      <c r="AO1557" s="104">
        <v>0</v>
      </c>
      <c r="AP1557" s="104">
        <v>9712</v>
      </c>
      <c r="AQ1557" s="104">
        <v>8023</v>
      </c>
      <c r="AR1557" s="189">
        <v>1689</v>
      </c>
      <c r="AS1557" s="189">
        <v>233383</v>
      </c>
      <c r="AT1557" s="189">
        <v>78873</v>
      </c>
      <c r="AU1557" s="189">
        <v>0</v>
      </c>
    </row>
    <row r="1558" spans="1:47" x14ac:dyDescent="0.2">
      <c r="A1558" s="96" t="s">
        <v>3600</v>
      </c>
      <c r="B1558" t="s">
        <v>3504</v>
      </c>
      <c r="C1558" t="s">
        <v>3601</v>
      </c>
      <c r="D1558" s="77">
        <v>40601</v>
      </c>
      <c r="E1558" s="77">
        <v>0</v>
      </c>
      <c r="F1558" s="77">
        <v>0</v>
      </c>
      <c r="G1558" s="77">
        <v>41358</v>
      </c>
      <c r="H1558" s="77">
        <v>14502</v>
      </c>
      <c r="I1558" s="77">
        <v>26856</v>
      </c>
      <c r="J1558" s="77">
        <v>26856</v>
      </c>
      <c r="K1558" s="77">
        <v>0</v>
      </c>
      <c r="L1558" s="77">
        <v>68120</v>
      </c>
      <c r="M1558" s="77">
        <v>56230</v>
      </c>
      <c r="N1558" s="77">
        <v>66000</v>
      </c>
      <c r="O1558" s="77">
        <v>2120</v>
      </c>
      <c r="P1558" s="77">
        <v>5750</v>
      </c>
      <c r="Q1558" s="77">
        <v>9520</v>
      </c>
      <c r="R1558" s="77">
        <v>0</v>
      </c>
      <c r="S1558" s="188">
        <v>14630</v>
      </c>
      <c r="T1558" s="188">
        <v>8740</v>
      </c>
      <c r="U1558" s="77">
        <v>6128</v>
      </c>
      <c r="V1558" s="77">
        <v>4568</v>
      </c>
      <c r="W1558" s="77">
        <v>3243</v>
      </c>
      <c r="X1558" s="77">
        <v>2885</v>
      </c>
      <c r="Y1558" s="77">
        <v>2630</v>
      </c>
      <c r="Z1558" s="77">
        <v>765</v>
      </c>
      <c r="AA1558" s="77">
        <v>0</v>
      </c>
      <c r="AB1558" s="188">
        <v>1419</v>
      </c>
      <c r="AC1558" s="77">
        <v>399</v>
      </c>
      <c r="AD1558" s="77">
        <v>0</v>
      </c>
      <c r="AE1558" s="77">
        <v>69820</v>
      </c>
      <c r="AF1558" s="77">
        <v>1269</v>
      </c>
      <c r="AG1558" s="27">
        <v>0</v>
      </c>
      <c r="AH1558" s="27">
        <v>0</v>
      </c>
      <c r="AI1558" s="27">
        <v>0</v>
      </c>
      <c r="AJ1558" s="27">
        <v>1269</v>
      </c>
      <c r="AK1558" s="27">
        <v>0</v>
      </c>
      <c r="AL1558" s="27">
        <v>0</v>
      </c>
      <c r="AM1558" s="27">
        <f t="shared" si="24"/>
        <v>1269</v>
      </c>
      <c r="AN1558" s="27">
        <v>0</v>
      </c>
      <c r="AO1558" s="27">
        <v>0</v>
      </c>
      <c r="AP1558" s="27">
        <v>6976</v>
      </c>
      <c r="AQ1558" s="27">
        <v>0</v>
      </c>
      <c r="AR1558" s="190">
        <v>6976</v>
      </c>
      <c r="AS1558" s="190">
        <v>159961</v>
      </c>
      <c r="AT1558" s="190">
        <v>45913</v>
      </c>
      <c r="AU1558" s="190">
        <v>45913</v>
      </c>
    </row>
    <row r="1559" spans="1:47" x14ac:dyDescent="0.2">
      <c r="A1559" s="96" t="s">
        <v>3602</v>
      </c>
      <c r="B1559" t="s">
        <v>3504</v>
      </c>
      <c r="C1559" t="s">
        <v>3603</v>
      </c>
      <c r="D1559" s="78">
        <v>40602</v>
      </c>
      <c r="E1559" s="78">
        <v>0</v>
      </c>
      <c r="F1559" s="82">
        <v>0</v>
      </c>
      <c r="G1559" s="78">
        <v>43527</v>
      </c>
      <c r="H1559" s="78">
        <v>0</v>
      </c>
      <c r="I1559" s="78">
        <v>43527</v>
      </c>
      <c r="J1559" s="78">
        <v>43527</v>
      </c>
      <c r="K1559" s="78">
        <v>0</v>
      </c>
      <c r="L1559" s="78">
        <v>57500</v>
      </c>
      <c r="M1559" s="78">
        <v>47640</v>
      </c>
      <c r="N1559" s="78">
        <v>49600</v>
      </c>
      <c r="O1559" s="78">
        <v>7900</v>
      </c>
      <c r="P1559" s="78">
        <v>15100</v>
      </c>
      <c r="Q1559" s="78">
        <v>9060</v>
      </c>
      <c r="R1559" s="78">
        <v>0</v>
      </c>
      <c r="S1559" s="78">
        <v>0</v>
      </c>
      <c r="T1559" s="78">
        <v>0</v>
      </c>
      <c r="U1559" s="78">
        <v>5185</v>
      </c>
      <c r="V1559" s="78">
        <v>3898</v>
      </c>
      <c r="W1559" s="78">
        <v>2490</v>
      </c>
      <c r="X1559" s="78">
        <v>2695</v>
      </c>
      <c r="Y1559" s="78">
        <v>0</v>
      </c>
      <c r="Z1559" s="78">
        <v>762</v>
      </c>
      <c r="AA1559" s="78">
        <v>0</v>
      </c>
      <c r="AB1559" s="187">
        <v>1764</v>
      </c>
      <c r="AC1559" s="78">
        <v>0</v>
      </c>
      <c r="AD1559" s="78">
        <v>0</v>
      </c>
      <c r="AE1559" s="78">
        <v>56850</v>
      </c>
      <c r="AF1559" s="78">
        <v>1029</v>
      </c>
      <c r="AG1559" s="104">
        <v>0</v>
      </c>
      <c r="AH1559" s="104">
        <v>0</v>
      </c>
      <c r="AI1559" s="104">
        <v>0</v>
      </c>
      <c r="AJ1559" s="104">
        <v>1029</v>
      </c>
      <c r="AK1559" s="104">
        <v>0</v>
      </c>
      <c r="AL1559" s="104">
        <v>0</v>
      </c>
      <c r="AM1559" s="104">
        <f t="shared" si="24"/>
        <v>1029</v>
      </c>
      <c r="AN1559" s="104">
        <v>0</v>
      </c>
      <c r="AO1559" s="104">
        <v>0</v>
      </c>
      <c r="AP1559" s="104">
        <v>7330</v>
      </c>
      <c r="AQ1559" s="104">
        <v>0</v>
      </c>
      <c r="AR1559" s="189">
        <v>7330</v>
      </c>
      <c r="AS1559" s="189">
        <v>164176</v>
      </c>
      <c r="AT1559" s="189">
        <v>38334</v>
      </c>
      <c r="AU1559" s="189">
        <v>38334</v>
      </c>
    </row>
    <row r="1560" spans="1:47" x14ac:dyDescent="0.2">
      <c r="A1560" s="96" t="s">
        <v>3604</v>
      </c>
      <c r="B1560" t="s">
        <v>3504</v>
      </c>
      <c r="C1560" t="s">
        <v>3605</v>
      </c>
      <c r="D1560" s="77">
        <v>40604</v>
      </c>
      <c r="E1560" s="77">
        <v>0</v>
      </c>
      <c r="F1560" s="77">
        <v>0</v>
      </c>
      <c r="G1560" s="77">
        <v>36198</v>
      </c>
      <c r="H1560" s="77">
        <v>0</v>
      </c>
      <c r="I1560" s="77">
        <v>36198</v>
      </c>
      <c r="J1560" s="77">
        <v>36198</v>
      </c>
      <c r="K1560" s="77">
        <v>0</v>
      </c>
      <c r="L1560" s="77">
        <v>62275</v>
      </c>
      <c r="M1560" s="77">
        <v>53060</v>
      </c>
      <c r="N1560" s="77">
        <v>62275</v>
      </c>
      <c r="O1560" s="77">
        <v>0</v>
      </c>
      <c r="P1560" s="77">
        <v>6980</v>
      </c>
      <c r="Q1560" s="77">
        <v>6980</v>
      </c>
      <c r="R1560" s="77">
        <v>0</v>
      </c>
      <c r="S1560" s="188">
        <v>16325</v>
      </c>
      <c r="T1560" s="188">
        <v>16325</v>
      </c>
      <c r="U1560" s="77">
        <v>5475</v>
      </c>
      <c r="V1560" s="77">
        <v>4278</v>
      </c>
      <c r="W1560" s="77">
        <v>2944</v>
      </c>
      <c r="X1560" s="77">
        <v>2531</v>
      </c>
      <c r="Y1560" s="77">
        <v>1464</v>
      </c>
      <c r="Z1560" s="77">
        <v>555</v>
      </c>
      <c r="AA1560" s="77">
        <v>0</v>
      </c>
      <c r="AB1560" s="77">
        <v>321</v>
      </c>
      <c r="AC1560" s="188">
        <v>1703</v>
      </c>
      <c r="AD1560" s="188">
        <v>0</v>
      </c>
      <c r="AE1560" s="77">
        <v>65700</v>
      </c>
      <c r="AF1560" s="77">
        <v>1029</v>
      </c>
      <c r="AG1560" s="27">
        <v>0</v>
      </c>
      <c r="AH1560" s="27">
        <v>0</v>
      </c>
      <c r="AI1560" s="27">
        <v>0</v>
      </c>
      <c r="AJ1560" s="27">
        <v>1029</v>
      </c>
      <c r="AK1560" s="27">
        <v>0</v>
      </c>
      <c r="AL1560" s="27">
        <v>0</v>
      </c>
      <c r="AM1560" s="27">
        <f t="shared" si="24"/>
        <v>1029</v>
      </c>
      <c r="AN1560" s="27">
        <v>0</v>
      </c>
      <c r="AO1560" s="27">
        <v>0</v>
      </c>
      <c r="AP1560" s="27">
        <v>6102</v>
      </c>
      <c r="AQ1560" s="27">
        <v>0</v>
      </c>
      <c r="AR1560" s="190">
        <v>6102</v>
      </c>
      <c r="AS1560" s="190">
        <v>138268</v>
      </c>
      <c r="AT1560" s="190">
        <v>37372</v>
      </c>
      <c r="AU1560" s="190">
        <v>37372</v>
      </c>
    </row>
    <row r="1561" spans="1:47" x14ac:dyDescent="0.2">
      <c r="A1561" s="96" t="s">
        <v>3606</v>
      </c>
      <c r="B1561" t="s">
        <v>3504</v>
      </c>
      <c r="C1561" t="s">
        <v>1068</v>
      </c>
      <c r="D1561" s="78">
        <v>40605</v>
      </c>
      <c r="E1561" s="78">
        <v>0</v>
      </c>
      <c r="F1561" s="82">
        <v>0</v>
      </c>
      <c r="G1561" s="78">
        <v>58039</v>
      </c>
      <c r="H1561" s="78">
        <v>0</v>
      </c>
      <c r="I1561" s="78">
        <v>58039</v>
      </c>
      <c r="J1561" s="78">
        <v>58039</v>
      </c>
      <c r="K1561" s="78">
        <v>0</v>
      </c>
      <c r="L1561" s="78">
        <v>126175</v>
      </c>
      <c r="M1561" s="78">
        <v>110170</v>
      </c>
      <c r="N1561" s="78">
        <v>126175</v>
      </c>
      <c r="O1561" s="78">
        <v>0</v>
      </c>
      <c r="P1561" s="78">
        <v>8425</v>
      </c>
      <c r="Q1561" s="78">
        <v>24430</v>
      </c>
      <c r="R1561" s="78">
        <v>0</v>
      </c>
      <c r="S1561" s="187">
        <v>34230</v>
      </c>
      <c r="T1561" s="187">
        <v>18225</v>
      </c>
      <c r="U1561" s="78">
        <v>10963</v>
      </c>
      <c r="V1561" s="78">
        <v>8896</v>
      </c>
      <c r="W1561" s="78">
        <v>2451</v>
      </c>
      <c r="X1561" s="78">
        <v>8512</v>
      </c>
      <c r="Y1561" s="78">
        <v>0</v>
      </c>
      <c r="Z1561" s="78">
        <v>1934</v>
      </c>
      <c r="AA1561" s="78">
        <v>0</v>
      </c>
      <c r="AB1561" s="187">
        <v>1210</v>
      </c>
      <c r="AC1561" s="187">
        <v>1127</v>
      </c>
      <c r="AD1561" s="187">
        <v>0</v>
      </c>
      <c r="AE1561" s="78">
        <v>135450</v>
      </c>
      <c r="AF1561" s="78">
        <v>1509</v>
      </c>
      <c r="AG1561" s="104">
        <v>0</v>
      </c>
      <c r="AH1561" s="104">
        <v>0</v>
      </c>
      <c r="AI1561" s="104">
        <v>0</v>
      </c>
      <c r="AJ1561" s="104">
        <v>1509</v>
      </c>
      <c r="AK1561" s="104">
        <v>0</v>
      </c>
      <c r="AL1561" s="104">
        <v>0</v>
      </c>
      <c r="AM1561" s="104">
        <f t="shared" si="24"/>
        <v>1509</v>
      </c>
      <c r="AN1561" s="104">
        <v>0</v>
      </c>
      <c r="AO1561" s="104">
        <v>0</v>
      </c>
      <c r="AP1561" s="104">
        <v>9789</v>
      </c>
      <c r="AQ1561" s="104">
        <v>9789</v>
      </c>
      <c r="AR1561" s="104">
        <v>0</v>
      </c>
      <c r="AS1561" s="189">
        <v>227069</v>
      </c>
      <c r="AT1561" s="189">
        <v>65080</v>
      </c>
      <c r="AU1561" s="189">
        <v>0</v>
      </c>
    </row>
    <row r="1562" spans="1:47" x14ac:dyDescent="0.2">
      <c r="A1562" s="96" t="s">
        <v>3607</v>
      </c>
      <c r="B1562" t="s">
        <v>3504</v>
      </c>
      <c r="C1562" t="s">
        <v>3608</v>
      </c>
      <c r="D1562" s="77">
        <v>40608</v>
      </c>
      <c r="E1562" s="77">
        <v>0</v>
      </c>
      <c r="F1562" s="77">
        <v>0</v>
      </c>
      <c r="G1562" s="77">
        <v>27524</v>
      </c>
      <c r="H1562" s="77">
        <v>0</v>
      </c>
      <c r="I1562" s="77">
        <v>27524</v>
      </c>
      <c r="J1562" s="77">
        <v>10958</v>
      </c>
      <c r="K1562" s="188">
        <v>16566</v>
      </c>
      <c r="L1562" s="77">
        <v>36365</v>
      </c>
      <c r="M1562" s="77">
        <v>30800</v>
      </c>
      <c r="N1562" s="77">
        <v>27000</v>
      </c>
      <c r="O1562" s="77">
        <v>9365</v>
      </c>
      <c r="P1562" s="77">
        <v>15365</v>
      </c>
      <c r="Q1562" s="77">
        <v>6000</v>
      </c>
      <c r="R1562" s="77">
        <v>0</v>
      </c>
      <c r="S1562" s="188">
        <v>1295</v>
      </c>
      <c r="T1562" s="188">
        <v>1295</v>
      </c>
      <c r="U1562" s="77">
        <v>3226</v>
      </c>
      <c r="V1562" s="77">
        <v>2500</v>
      </c>
      <c r="W1562" s="77">
        <v>1903</v>
      </c>
      <c r="X1562" s="77">
        <v>1323</v>
      </c>
      <c r="Y1562" s="77">
        <v>1791</v>
      </c>
      <c r="Z1562" s="77">
        <v>468</v>
      </c>
      <c r="AA1562" s="77">
        <v>0</v>
      </c>
      <c r="AB1562" s="77">
        <v>0</v>
      </c>
      <c r="AC1562" s="77">
        <v>0</v>
      </c>
      <c r="AD1562" s="77">
        <v>0</v>
      </c>
      <c r="AE1562" s="77">
        <v>37780</v>
      </c>
      <c r="AF1562" s="77">
        <v>1029</v>
      </c>
      <c r="AG1562" s="27">
        <v>0</v>
      </c>
      <c r="AH1562" s="27">
        <v>0</v>
      </c>
      <c r="AI1562" s="27">
        <v>0</v>
      </c>
      <c r="AJ1562" s="27">
        <v>1029</v>
      </c>
      <c r="AK1562" s="27">
        <v>0</v>
      </c>
      <c r="AL1562" s="27">
        <v>0</v>
      </c>
      <c r="AM1562" s="27">
        <f t="shared" si="24"/>
        <v>1029</v>
      </c>
      <c r="AN1562" s="27">
        <v>0</v>
      </c>
      <c r="AO1562" s="27">
        <v>0</v>
      </c>
      <c r="AP1562" s="27">
        <v>4634</v>
      </c>
      <c r="AQ1562" s="27">
        <v>0</v>
      </c>
      <c r="AR1562" s="190">
        <v>4634</v>
      </c>
      <c r="AS1562" s="190">
        <v>104525</v>
      </c>
      <c r="AT1562" s="190">
        <v>23835</v>
      </c>
      <c r="AU1562" s="190">
        <v>0</v>
      </c>
    </row>
    <row r="1563" spans="1:47" x14ac:dyDescent="0.2">
      <c r="A1563" s="96" t="s">
        <v>3609</v>
      </c>
      <c r="B1563" t="s">
        <v>3504</v>
      </c>
      <c r="C1563" t="s">
        <v>3610</v>
      </c>
      <c r="D1563" s="78">
        <v>40609</v>
      </c>
      <c r="E1563" s="78">
        <v>0</v>
      </c>
      <c r="F1563" s="82">
        <v>0</v>
      </c>
      <c r="G1563" s="78">
        <v>19687</v>
      </c>
      <c r="H1563" s="78">
        <v>0</v>
      </c>
      <c r="I1563" s="78">
        <v>19687</v>
      </c>
      <c r="J1563" s="78">
        <v>19687</v>
      </c>
      <c r="K1563" s="78">
        <v>0</v>
      </c>
      <c r="L1563" s="78">
        <v>19765</v>
      </c>
      <c r="M1563" s="78">
        <v>16690</v>
      </c>
      <c r="N1563" s="78">
        <v>19765</v>
      </c>
      <c r="O1563" s="78">
        <v>0</v>
      </c>
      <c r="P1563" s="78">
        <v>3200</v>
      </c>
      <c r="Q1563" s="78">
        <v>3200</v>
      </c>
      <c r="R1563" s="78">
        <v>0</v>
      </c>
      <c r="S1563" s="187">
        <v>4475</v>
      </c>
      <c r="T1563" s="187">
        <v>4475</v>
      </c>
      <c r="U1563" s="78">
        <v>1748</v>
      </c>
      <c r="V1563" s="78">
        <v>1346</v>
      </c>
      <c r="W1563" s="78">
        <v>1748</v>
      </c>
      <c r="X1563" s="78">
        <v>0</v>
      </c>
      <c r="Y1563" s="78">
        <v>260</v>
      </c>
      <c r="Z1563" s="78">
        <v>260</v>
      </c>
      <c r="AA1563" s="78">
        <v>0</v>
      </c>
      <c r="AB1563" s="78">
        <v>333</v>
      </c>
      <c r="AC1563" s="78">
        <v>333</v>
      </c>
      <c r="AD1563" s="78">
        <v>0</v>
      </c>
      <c r="AE1563" s="78">
        <v>20310</v>
      </c>
      <c r="AF1563" s="78">
        <v>789</v>
      </c>
      <c r="AG1563" s="104">
        <v>0</v>
      </c>
      <c r="AH1563" s="104">
        <v>0</v>
      </c>
      <c r="AI1563" s="104">
        <v>0</v>
      </c>
      <c r="AJ1563" s="104">
        <v>789</v>
      </c>
      <c r="AK1563" s="104">
        <v>0</v>
      </c>
      <c r="AL1563" s="104">
        <v>0</v>
      </c>
      <c r="AM1563" s="104">
        <f t="shared" si="24"/>
        <v>789</v>
      </c>
      <c r="AN1563" s="104">
        <v>0</v>
      </c>
      <c r="AO1563" s="104">
        <v>0</v>
      </c>
      <c r="AP1563" s="104">
        <v>3311</v>
      </c>
      <c r="AQ1563" s="104">
        <v>3311</v>
      </c>
      <c r="AR1563" s="104">
        <v>0</v>
      </c>
      <c r="AS1563" s="189">
        <v>73881</v>
      </c>
      <c r="AT1563" s="189">
        <v>12788</v>
      </c>
      <c r="AU1563" s="189">
        <v>12788</v>
      </c>
    </row>
    <row r="1564" spans="1:47" x14ac:dyDescent="0.2">
      <c r="A1564" s="96" t="s">
        <v>3611</v>
      </c>
      <c r="B1564" t="s">
        <v>3504</v>
      </c>
      <c r="C1564" t="s">
        <v>3612</v>
      </c>
      <c r="D1564" s="77">
        <v>40610</v>
      </c>
      <c r="E1564" s="77">
        <v>0</v>
      </c>
      <c r="F1564" s="77">
        <v>0</v>
      </c>
      <c r="G1564" s="77">
        <v>75339</v>
      </c>
      <c r="H1564" s="77">
        <v>0</v>
      </c>
      <c r="I1564" s="77">
        <v>75339</v>
      </c>
      <c r="J1564" s="77">
        <v>75339</v>
      </c>
      <c r="K1564" s="77">
        <v>0</v>
      </c>
      <c r="L1564" s="77">
        <v>151310</v>
      </c>
      <c r="M1564" s="77">
        <v>127480</v>
      </c>
      <c r="N1564" s="77">
        <v>151310</v>
      </c>
      <c r="O1564" s="77">
        <v>0</v>
      </c>
      <c r="P1564" s="77">
        <v>20790</v>
      </c>
      <c r="Q1564" s="77">
        <v>20790</v>
      </c>
      <c r="R1564" s="77">
        <v>0</v>
      </c>
      <c r="S1564" s="77">
        <v>0</v>
      </c>
      <c r="T1564" s="77">
        <v>0</v>
      </c>
      <c r="U1564" s="77">
        <v>13418</v>
      </c>
      <c r="V1564" s="77">
        <v>10313</v>
      </c>
      <c r="W1564" s="77">
        <v>7825</v>
      </c>
      <c r="X1564" s="77">
        <v>5593</v>
      </c>
      <c r="Y1564" s="77">
        <v>7273</v>
      </c>
      <c r="Z1564" s="77">
        <v>1680</v>
      </c>
      <c r="AA1564" s="77">
        <v>0</v>
      </c>
      <c r="AB1564" s="77">
        <v>0</v>
      </c>
      <c r="AC1564" s="77">
        <v>0</v>
      </c>
      <c r="AD1564" s="77">
        <v>0</v>
      </c>
      <c r="AE1564" s="77">
        <v>151330</v>
      </c>
      <c r="AF1564" s="77">
        <v>1749</v>
      </c>
      <c r="AG1564" s="27">
        <v>0</v>
      </c>
      <c r="AH1564" s="27">
        <v>0</v>
      </c>
      <c r="AI1564" s="27">
        <v>0</v>
      </c>
      <c r="AJ1564" s="27">
        <v>1749</v>
      </c>
      <c r="AK1564" s="27">
        <v>0</v>
      </c>
      <c r="AL1564" s="27">
        <v>0</v>
      </c>
      <c r="AM1564" s="27">
        <f t="shared" si="24"/>
        <v>1749</v>
      </c>
      <c r="AN1564" s="27">
        <v>0</v>
      </c>
      <c r="AO1564" s="27">
        <v>0</v>
      </c>
      <c r="AP1564" s="27">
        <v>12716</v>
      </c>
      <c r="AQ1564" s="27">
        <v>12716</v>
      </c>
      <c r="AR1564" s="27">
        <v>0</v>
      </c>
      <c r="AS1564" s="190">
        <v>299817</v>
      </c>
      <c r="AT1564" s="190">
        <v>93123</v>
      </c>
      <c r="AU1564" s="190">
        <v>93123</v>
      </c>
    </row>
    <row r="1565" spans="1:47" x14ac:dyDescent="0.2">
      <c r="A1565" s="96" t="s">
        <v>3613</v>
      </c>
      <c r="B1565" t="s">
        <v>3504</v>
      </c>
      <c r="C1565" t="s">
        <v>3614</v>
      </c>
      <c r="D1565" s="78">
        <v>40621</v>
      </c>
      <c r="E1565" s="78">
        <v>0</v>
      </c>
      <c r="F1565" s="82">
        <v>0</v>
      </c>
      <c r="G1565" s="78">
        <v>51390</v>
      </c>
      <c r="H1565" s="78">
        <v>0</v>
      </c>
      <c r="I1565" s="78">
        <v>51390</v>
      </c>
      <c r="J1565" s="78">
        <v>51390</v>
      </c>
      <c r="K1565" s="78">
        <v>0</v>
      </c>
      <c r="L1565" s="78">
        <v>163045</v>
      </c>
      <c r="M1565" s="78">
        <v>110430</v>
      </c>
      <c r="N1565" s="78">
        <v>150000</v>
      </c>
      <c r="O1565" s="78">
        <v>13045</v>
      </c>
      <c r="P1565" s="78">
        <v>39385</v>
      </c>
      <c r="Q1565" s="78">
        <v>26340</v>
      </c>
      <c r="R1565" s="78">
        <v>0</v>
      </c>
      <c r="S1565" s="187">
        <v>50355</v>
      </c>
      <c r="T1565" s="187">
        <v>50355</v>
      </c>
      <c r="U1565" s="78">
        <v>16172</v>
      </c>
      <c r="V1565" s="78">
        <v>9086</v>
      </c>
      <c r="W1565" s="78">
        <v>4748</v>
      </c>
      <c r="X1565" s="78">
        <v>11424</v>
      </c>
      <c r="Y1565" s="78">
        <v>9664</v>
      </c>
      <c r="Z1565" s="78">
        <v>2197</v>
      </c>
      <c r="AA1565" s="78">
        <v>0</v>
      </c>
      <c r="AB1565" s="78">
        <v>0</v>
      </c>
      <c r="AC1565" s="187">
        <v>3200</v>
      </c>
      <c r="AD1565" s="187">
        <v>0</v>
      </c>
      <c r="AE1565" s="78">
        <v>136830</v>
      </c>
      <c r="AF1565" s="78">
        <v>1989</v>
      </c>
      <c r="AG1565" s="104">
        <v>0</v>
      </c>
      <c r="AH1565" s="104">
        <v>0</v>
      </c>
      <c r="AI1565" s="104">
        <v>0</v>
      </c>
      <c r="AJ1565" s="104">
        <v>1989</v>
      </c>
      <c r="AK1565" s="104">
        <v>0</v>
      </c>
      <c r="AL1565" s="104">
        <v>0</v>
      </c>
      <c r="AM1565" s="104">
        <f t="shared" si="24"/>
        <v>1989</v>
      </c>
      <c r="AN1565" s="104">
        <v>0</v>
      </c>
      <c r="AO1565" s="104">
        <v>0</v>
      </c>
      <c r="AP1565" s="104">
        <v>8631</v>
      </c>
      <c r="AQ1565" s="104">
        <v>0</v>
      </c>
      <c r="AR1565" s="189">
        <v>8631</v>
      </c>
      <c r="AS1565" s="189">
        <v>225341</v>
      </c>
      <c r="AT1565" s="189">
        <v>110214</v>
      </c>
      <c r="AU1565" s="189">
        <v>110214</v>
      </c>
    </row>
    <row r="1566" spans="1:47" x14ac:dyDescent="0.2">
      <c r="A1566" s="96" t="s">
        <v>3615</v>
      </c>
      <c r="B1566" t="s">
        <v>3504</v>
      </c>
      <c r="C1566" t="s">
        <v>3616</v>
      </c>
      <c r="D1566" s="77">
        <v>40625</v>
      </c>
      <c r="E1566" s="77">
        <v>0</v>
      </c>
      <c r="F1566" s="77">
        <v>0</v>
      </c>
      <c r="G1566" s="77">
        <v>70005</v>
      </c>
      <c r="H1566" s="77">
        <v>43270</v>
      </c>
      <c r="I1566" s="77">
        <v>26735</v>
      </c>
      <c r="J1566" s="77">
        <v>26735</v>
      </c>
      <c r="K1566" s="77">
        <v>0</v>
      </c>
      <c r="L1566" s="77">
        <v>90430</v>
      </c>
      <c r="M1566" s="77">
        <v>67550</v>
      </c>
      <c r="N1566" s="77">
        <v>90430</v>
      </c>
      <c r="O1566" s="77">
        <v>0</v>
      </c>
      <c r="P1566" s="77">
        <v>15290</v>
      </c>
      <c r="Q1566" s="77">
        <v>15290</v>
      </c>
      <c r="R1566" s="77">
        <v>0</v>
      </c>
      <c r="S1566" s="188">
        <v>18880</v>
      </c>
      <c r="T1566" s="188">
        <v>18880</v>
      </c>
      <c r="U1566" s="77">
        <v>8570</v>
      </c>
      <c r="V1566" s="77">
        <v>5546</v>
      </c>
      <c r="W1566" s="77">
        <v>4168</v>
      </c>
      <c r="X1566" s="77">
        <v>4402</v>
      </c>
      <c r="Y1566" s="77">
        <v>5639</v>
      </c>
      <c r="Z1566" s="77">
        <v>1237</v>
      </c>
      <c r="AA1566" s="77">
        <v>0</v>
      </c>
      <c r="AB1566" s="77">
        <v>907</v>
      </c>
      <c r="AC1566" s="77">
        <v>907</v>
      </c>
      <c r="AD1566" s="77">
        <v>0</v>
      </c>
      <c r="AE1566" s="77">
        <v>83010</v>
      </c>
      <c r="AF1566" s="77">
        <v>1509</v>
      </c>
      <c r="AG1566" s="27">
        <v>0</v>
      </c>
      <c r="AH1566" s="27">
        <v>0</v>
      </c>
      <c r="AI1566" s="27">
        <v>0</v>
      </c>
      <c r="AJ1566" s="27">
        <v>1509</v>
      </c>
      <c r="AK1566" s="27">
        <v>0</v>
      </c>
      <c r="AL1566" s="27">
        <v>0</v>
      </c>
      <c r="AM1566" s="27">
        <f t="shared" si="24"/>
        <v>1509</v>
      </c>
      <c r="AN1566" s="27">
        <v>0</v>
      </c>
      <c r="AO1566" s="27">
        <v>0</v>
      </c>
      <c r="AP1566" s="27">
        <v>11792</v>
      </c>
      <c r="AQ1566" s="27">
        <v>11792</v>
      </c>
      <c r="AR1566" s="27">
        <v>0</v>
      </c>
      <c r="AS1566" s="190">
        <v>269869</v>
      </c>
      <c r="AT1566" s="190">
        <v>80510</v>
      </c>
      <c r="AU1566" s="190">
        <v>80510</v>
      </c>
    </row>
    <row r="1567" spans="1:47" x14ac:dyDescent="0.2">
      <c r="A1567" s="96" t="s">
        <v>3617</v>
      </c>
      <c r="B1567" t="s">
        <v>3504</v>
      </c>
      <c r="C1567" t="s">
        <v>3618</v>
      </c>
      <c r="D1567" s="78">
        <v>40642</v>
      </c>
      <c r="E1567" s="78">
        <v>0</v>
      </c>
      <c r="F1567" s="82">
        <v>0</v>
      </c>
      <c r="G1567" s="78">
        <v>25553</v>
      </c>
      <c r="H1567" s="78">
        <v>16237</v>
      </c>
      <c r="I1567" s="78">
        <v>9316</v>
      </c>
      <c r="J1567" s="78">
        <v>9316</v>
      </c>
      <c r="K1567" s="78">
        <v>0</v>
      </c>
      <c r="L1567" s="78">
        <v>30580</v>
      </c>
      <c r="M1567" s="78">
        <v>21970</v>
      </c>
      <c r="N1567" s="78">
        <v>30580</v>
      </c>
      <c r="O1567" s="78">
        <v>0</v>
      </c>
      <c r="P1567" s="78">
        <v>0</v>
      </c>
      <c r="Q1567" s="78">
        <v>3770</v>
      </c>
      <c r="R1567" s="78">
        <v>0</v>
      </c>
      <c r="S1567" s="187">
        <v>8490</v>
      </c>
      <c r="T1567" s="187">
        <v>4720</v>
      </c>
      <c r="U1567" s="78">
        <v>2932</v>
      </c>
      <c r="V1567" s="78">
        <v>1783</v>
      </c>
      <c r="W1567" s="78">
        <v>2932</v>
      </c>
      <c r="X1567" s="78">
        <v>0</v>
      </c>
      <c r="Y1567" s="78">
        <v>295</v>
      </c>
      <c r="Z1567" s="78">
        <v>295</v>
      </c>
      <c r="AA1567" s="78">
        <v>0</v>
      </c>
      <c r="AB1567" s="78">
        <v>27</v>
      </c>
      <c r="AC1567" s="78">
        <v>27</v>
      </c>
      <c r="AD1567" s="78">
        <v>0</v>
      </c>
      <c r="AE1567" s="78">
        <v>25250</v>
      </c>
      <c r="AF1567" s="78">
        <v>1029</v>
      </c>
      <c r="AG1567" s="104">
        <v>0</v>
      </c>
      <c r="AH1567" s="104">
        <v>0</v>
      </c>
      <c r="AI1567" s="104">
        <v>0</v>
      </c>
      <c r="AJ1567" s="104">
        <v>1029</v>
      </c>
      <c r="AK1567" s="104">
        <v>0</v>
      </c>
      <c r="AL1567" s="104">
        <v>0</v>
      </c>
      <c r="AM1567" s="104">
        <f t="shared" si="24"/>
        <v>1029</v>
      </c>
      <c r="AN1567" s="104">
        <v>0</v>
      </c>
      <c r="AO1567" s="104">
        <v>0</v>
      </c>
      <c r="AP1567" s="104">
        <v>4313</v>
      </c>
      <c r="AQ1567" s="104">
        <v>4313</v>
      </c>
      <c r="AR1567" s="104">
        <v>0</v>
      </c>
      <c r="AS1567" s="189">
        <v>99243</v>
      </c>
      <c r="AT1567" s="189">
        <v>27040</v>
      </c>
      <c r="AU1567" s="189">
        <v>27040</v>
      </c>
    </row>
    <row r="1568" spans="1:47" x14ac:dyDescent="0.2">
      <c r="A1568" s="96" t="s">
        <v>3619</v>
      </c>
      <c r="B1568" t="s">
        <v>3504</v>
      </c>
      <c r="C1568" t="s">
        <v>3620</v>
      </c>
      <c r="D1568" s="77">
        <v>40646</v>
      </c>
      <c r="E1568" s="77">
        <v>0</v>
      </c>
      <c r="F1568" s="77">
        <v>0</v>
      </c>
      <c r="G1568" s="77">
        <v>35134</v>
      </c>
      <c r="H1568" s="77">
        <v>0</v>
      </c>
      <c r="I1568" s="77">
        <v>35134</v>
      </c>
      <c r="J1568" s="77">
        <v>35134</v>
      </c>
      <c r="K1568" s="77">
        <v>0</v>
      </c>
      <c r="L1568" s="77">
        <v>34765</v>
      </c>
      <c r="M1568" s="77">
        <v>25400</v>
      </c>
      <c r="N1568" s="77">
        <v>34760</v>
      </c>
      <c r="O1568" s="77">
        <v>5</v>
      </c>
      <c r="P1568" s="77">
        <v>1925</v>
      </c>
      <c r="Q1568" s="77">
        <v>1920</v>
      </c>
      <c r="R1568" s="77">
        <v>0</v>
      </c>
      <c r="S1568" s="77">
        <v>0</v>
      </c>
      <c r="T1568" s="77">
        <v>0</v>
      </c>
      <c r="U1568" s="77">
        <v>3296</v>
      </c>
      <c r="V1568" s="77">
        <v>2048</v>
      </c>
      <c r="W1568" s="77">
        <v>942</v>
      </c>
      <c r="X1568" s="77">
        <v>2354</v>
      </c>
      <c r="Y1568" s="77">
        <v>2226</v>
      </c>
      <c r="Z1568" s="77">
        <v>160</v>
      </c>
      <c r="AA1568" s="77">
        <v>0</v>
      </c>
      <c r="AB1568" s="77">
        <v>0</v>
      </c>
      <c r="AC1568" s="77">
        <v>0</v>
      </c>
      <c r="AD1568" s="77">
        <v>0</v>
      </c>
      <c r="AE1568" s="77">
        <v>29810</v>
      </c>
      <c r="AF1568" s="77">
        <v>1029</v>
      </c>
      <c r="AG1568" s="27">
        <v>0</v>
      </c>
      <c r="AH1568" s="27">
        <v>0</v>
      </c>
      <c r="AI1568" s="27">
        <v>0</v>
      </c>
      <c r="AJ1568" s="27">
        <v>1029</v>
      </c>
      <c r="AK1568" s="27">
        <v>0</v>
      </c>
      <c r="AL1568" s="27">
        <v>0</v>
      </c>
      <c r="AM1568" s="27">
        <f t="shared" si="24"/>
        <v>1029</v>
      </c>
      <c r="AN1568" s="27">
        <v>0</v>
      </c>
      <c r="AO1568" s="27">
        <v>0</v>
      </c>
      <c r="AP1568" s="27">
        <v>5918</v>
      </c>
      <c r="AQ1568" s="27">
        <v>5918</v>
      </c>
      <c r="AR1568" s="27">
        <v>0</v>
      </c>
      <c r="AS1568" s="190">
        <v>132520</v>
      </c>
      <c r="AT1568" s="190">
        <v>32586</v>
      </c>
      <c r="AU1568" s="190">
        <v>32586</v>
      </c>
    </row>
    <row r="1569" spans="1:47" x14ac:dyDescent="0.2">
      <c r="A1569" s="96" t="s">
        <v>3621</v>
      </c>
      <c r="B1569" t="s">
        <v>3504</v>
      </c>
      <c r="C1569" t="s">
        <v>3622</v>
      </c>
      <c r="D1569" s="78">
        <v>40647</v>
      </c>
      <c r="E1569" s="78">
        <v>0</v>
      </c>
      <c r="F1569" s="82">
        <v>0</v>
      </c>
      <c r="G1569" s="78">
        <v>65739</v>
      </c>
      <c r="H1569" s="78">
        <v>196</v>
      </c>
      <c r="I1569" s="78">
        <v>65543</v>
      </c>
      <c r="J1569" s="78">
        <v>65543</v>
      </c>
      <c r="K1569" s="78">
        <v>0</v>
      </c>
      <c r="L1569" s="78">
        <v>89365</v>
      </c>
      <c r="M1569" s="78">
        <v>67590</v>
      </c>
      <c r="N1569" s="78">
        <v>89365</v>
      </c>
      <c r="O1569" s="78">
        <v>0</v>
      </c>
      <c r="P1569" s="78">
        <v>15820</v>
      </c>
      <c r="Q1569" s="78">
        <v>15820</v>
      </c>
      <c r="R1569" s="78">
        <v>0</v>
      </c>
      <c r="S1569" s="187">
        <v>28265</v>
      </c>
      <c r="T1569" s="187">
        <v>28265</v>
      </c>
      <c r="U1569" s="78">
        <v>8426</v>
      </c>
      <c r="V1569" s="78">
        <v>5531</v>
      </c>
      <c r="W1569" s="78">
        <v>2590</v>
      </c>
      <c r="X1569" s="78">
        <v>5836</v>
      </c>
      <c r="Y1569" s="78">
        <v>7153</v>
      </c>
      <c r="Z1569" s="78">
        <v>1317</v>
      </c>
      <c r="AA1569" s="78">
        <v>0</v>
      </c>
      <c r="AB1569" s="187">
        <v>1865</v>
      </c>
      <c r="AC1569" s="187">
        <v>1865</v>
      </c>
      <c r="AD1569" s="187">
        <v>0</v>
      </c>
      <c r="AE1569" s="78">
        <v>83960</v>
      </c>
      <c r="AF1569" s="78">
        <v>1509</v>
      </c>
      <c r="AG1569" s="104">
        <v>0</v>
      </c>
      <c r="AH1569" s="104">
        <v>0</v>
      </c>
      <c r="AI1569" s="104">
        <v>0</v>
      </c>
      <c r="AJ1569" s="104">
        <v>1509</v>
      </c>
      <c r="AK1569" s="104">
        <v>0</v>
      </c>
      <c r="AL1569" s="104">
        <v>0</v>
      </c>
      <c r="AM1569" s="104">
        <f t="shared" si="24"/>
        <v>1509</v>
      </c>
      <c r="AN1569" s="104">
        <v>0</v>
      </c>
      <c r="AO1569" s="104">
        <v>0</v>
      </c>
      <c r="AP1569" s="104">
        <v>11086</v>
      </c>
      <c r="AQ1569" s="104">
        <v>11086</v>
      </c>
      <c r="AR1569" s="104">
        <v>0</v>
      </c>
      <c r="AS1569" s="189">
        <v>254728</v>
      </c>
      <c r="AT1569" s="189">
        <v>70692</v>
      </c>
      <c r="AU1569" s="189">
        <v>70692</v>
      </c>
    </row>
    <row r="1570" spans="1:47" x14ac:dyDescent="0.2">
      <c r="A1570" s="96" t="s">
        <v>3623</v>
      </c>
      <c r="B1570" t="s">
        <v>3624</v>
      </c>
      <c r="C1570">
        <v>0</v>
      </c>
      <c r="D1570" s="77">
        <v>41000</v>
      </c>
      <c r="E1570" s="77">
        <v>0</v>
      </c>
      <c r="F1570" s="77">
        <v>0</v>
      </c>
      <c r="G1570" s="77">
        <v>4308580</v>
      </c>
      <c r="H1570" s="77">
        <v>2557367</v>
      </c>
      <c r="I1570" s="77">
        <v>1751213</v>
      </c>
      <c r="J1570" s="77">
        <v>1751213</v>
      </c>
      <c r="K1570" s="77">
        <v>0</v>
      </c>
      <c r="L1570" s="77">
        <v>0</v>
      </c>
      <c r="M1570" s="77">
        <v>0</v>
      </c>
      <c r="N1570" s="77">
        <v>0</v>
      </c>
      <c r="O1570" s="77">
        <v>0</v>
      </c>
      <c r="P1570" s="77">
        <v>0</v>
      </c>
      <c r="Q1570" s="77">
        <v>0</v>
      </c>
      <c r="R1570" s="77">
        <v>0</v>
      </c>
      <c r="S1570" s="77">
        <v>0</v>
      </c>
      <c r="T1570" s="77">
        <v>0</v>
      </c>
      <c r="U1570" s="77">
        <v>0</v>
      </c>
      <c r="V1570" s="77">
        <v>0</v>
      </c>
      <c r="W1570" s="77">
        <v>0</v>
      </c>
      <c r="X1570" s="77">
        <v>0</v>
      </c>
      <c r="Y1570" s="77">
        <v>0</v>
      </c>
      <c r="Z1570" s="77">
        <v>0</v>
      </c>
      <c r="AA1570" s="77">
        <v>0</v>
      </c>
      <c r="AB1570" s="77">
        <v>0</v>
      </c>
      <c r="AC1570" s="77">
        <v>0</v>
      </c>
      <c r="AD1570" s="77">
        <v>0</v>
      </c>
      <c r="AE1570" s="77">
        <v>0</v>
      </c>
      <c r="AF1570" s="77">
        <v>0</v>
      </c>
      <c r="AG1570" s="27">
        <v>0</v>
      </c>
      <c r="AH1570" s="27">
        <v>0</v>
      </c>
      <c r="AI1570" s="27">
        <v>0</v>
      </c>
      <c r="AJ1570" s="27">
        <v>0</v>
      </c>
      <c r="AK1570" s="27">
        <v>0</v>
      </c>
      <c r="AL1570" s="27">
        <v>0</v>
      </c>
      <c r="AM1570" s="27">
        <f t="shared" si="24"/>
        <v>0</v>
      </c>
      <c r="AN1570" s="27">
        <v>0</v>
      </c>
      <c r="AO1570" s="27">
        <v>0</v>
      </c>
      <c r="AP1570" s="27">
        <v>724368</v>
      </c>
      <c r="AQ1570" s="27">
        <v>576421</v>
      </c>
      <c r="AR1570" s="190">
        <v>147947</v>
      </c>
      <c r="AS1570" s="190">
        <v>13439876</v>
      </c>
      <c r="AT1570" s="190">
        <v>0</v>
      </c>
      <c r="AU1570" s="190">
        <v>0</v>
      </c>
    </row>
    <row r="1571" spans="1:47" x14ac:dyDescent="0.2">
      <c r="A1571" s="96" t="s">
        <v>3625</v>
      </c>
      <c r="B1571" t="s">
        <v>3624</v>
      </c>
      <c r="C1571" t="s">
        <v>3626</v>
      </c>
      <c r="D1571" s="78">
        <v>41201</v>
      </c>
      <c r="E1571" s="78">
        <v>0</v>
      </c>
      <c r="F1571" s="82">
        <v>0</v>
      </c>
      <c r="G1571" s="78">
        <v>598241</v>
      </c>
      <c r="H1571" s="78">
        <v>282992</v>
      </c>
      <c r="I1571" s="78">
        <v>315249</v>
      </c>
      <c r="J1571" s="78">
        <v>315249</v>
      </c>
      <c r="K1571" s="78">
        <v>0</v>
      </c>
      <c r="L1571" s="78">
        <v>933300</v>
      </c>
      <c r="M1571" s="78">
        <v>619720</v>
      </c>
      <c r="N1571" s="78">
        <v>835000</v>
      </c>
      <c r="O1571" s="78">
        <v>98300</v>
      </c>
      <c r="P1571" s="78">
        <v>211080</v>
      </c>
      <c r="Q1571" s="78">
        <v>112780</v>
      </c>
      <c r="R1571" s="78">
        <v>0</v>
      </c>
      <c r="S1571" s="187">
        <v>543140</v>
      </c>
      <c r="T1571" s="187">
        <v>543140</v>
      </c>
      <c r="U1571" s="78">
        <v>92908</v>
      </c>
      <c r="V1571" s="78">
        <v>50875</v>
      </c>
      <c r="W1571" s="78">
        <v>43244</v>
      </c>
      <c r="X1571" s="78">
        <v>49664</v>
      </c>
      <c r="Y1571" s="78">
        <v>28048</v>
      </c>
      <c r="Z1571" s="78">
        <v>9430</v>
      </c>
      <c r="AA1571" s="78">
        <v>0</v>
      </c>
      <c r="AB1571" s="187">
        <v>10971</v>
      </c>
      <c r="AC1571" s="187">
        <v>41968</v>
      </c>
      <c r="AD1571" s="187">
        <v>0</v>
      </c>
      <c r="AE1571" s="78">
        <v>747140</v>
      </c>
      <c r="AF1571" s="78">
        <v>7189</v>
      </c>
      <c r="AG1571" s="104">
        <v>0</v>
      </c>
      <c r="AH1571" s="104">
        <v>0</v>
      </c>
      <c r="AI1571" s="104">
        <v>0</v>
      </c>
      <c r="AJ1571" s="104">
        <v>7189</v>
      </c>
      <c r="AK1571" s="104">
        <v>0</v>
      </c>
      <c r="AL1571" s="104">
        <v>0</v>
      </c>
      <c r="AM1571" s="104">
        <f t="shared" si="24"/>
        <v>7189</v>
      </c>
      <c r="AN1571" s="104">
        <v>0</v>
      </c>
      <c r="AO1571" s="104">
        <v>0</v>
      </c>
      <c r="AP1571" s="104">
        <v>100208</v>
      </c>
      <c r="AQ1571" s="104">
        <v>0</v>
      </c>
      <c r="AR1571" s="189">
        <v>100208</v>
      </c>
      <c r="AS1571" s="189">
        <v>2425036</v>
      </c>
      <c r="AT1571" s="104">
        <v>893224</v>
      </c>
      <c r="AU1571" s="104">
        <v>893224</v>
      </c>
    </row>
    <row r="1572" spans="1:47" x14ac:dyDescent="0.2">
      <c r="A1572" s="96" t="s">
        <v>3627</v>
      </c>
      <c r="B1572" t="s">
        <v>3624</v>
      </c>
      <c r="C1572" t="s">
        <v>3628</v>
      </c>
      <c r="D1572" s="77">
        <v>41202</v>
      </c>
      <c r="E1572" s="77">
        <v>0</v>
      </c>
      <c r="F1572" s="77">
        <v>0</v>
      </c>
      <c r="G1572" s="77">
        <v>383180</v>
      </c>
      <c r="H1572" s="77">
        <v>0</v>
      </c>
      <c r="I1572" s="77">
        <v>383180</v>
      </c>
      <c r="J1572" s="77">
        <v>383180</v>
      </c>
      <c r="K1572" s="77">
        <v>0</v>
      </c>
      <c r="L1572" s="77">
        <v>513170</v>
      </c>
      <c r="M1572" s="77">
        <v>363600</v>
      </c>
      <c r="N1572" s="77">
        <v>449140</v>
      </c>
      <c r="O1572" s="77">
        <v>64030</v>
      </c>
      <c r="P1572" s="77">
        <v>128360</v>
      </c>
      <c r="Q1572" s="77">
        <v>64330</v>
      </c>
      <c r="R1572" s="77">
        <v>0</v>
      </c>
      <c r="S1572" s="188">
        <v>248720</v>
      </c>
      <c r="T1572" s="188">
        <v>248720</v>
      </c>
      <c r="U1572" s="77">
        <v>49505</v>
      </c>
      <c r="V1572" s="77">
        <v>29600</v>
      </c>
      <c r="W1572" s="77">
        <v>40815</v>
      </c>
      <c r="X1572" s="77">
        <v>8690</v>
      </c>
      <c r="Y1572" s="77">
        <v>14211</v>
      </c>
      <c r="Z1572" s="77">
        <v>5521</v>
      </c>
      <c r="AA1572" s="77">
        <v>0</v>
      </c>
      <c r="AB1572" s="188">
        <v>10317</v>
      </c>
      <c r="AC1572" s="188">
        <v>18645</v>
      </c>
      <c r="AD1572" s="188">
        <v>0</v>
      </c>
      <c r="AE1572" s="77">
        <v>430350</v>
      </c>
      <c r="AF1572" s="77">
        <v>4629</v>
      </c>
      <c r="AG1572" s="27">
        <v>0</v>
      </c>
      <c r="AH1572" s="27">
        <v>0</v>
      </c>
      <c r="AI1572" s="27">
        <v>0</v>
      </c>
      <c r="AJ1572" s="27">
        <v>4629</v>
      </c>
      <c r="AK1572" s="27">
        <v>0</v>
      </c>
      <c r="AL1572" s="27">
        <v>0</v>
      </c>
      <c r="AM1572" s="27">
        <f t="shared" si="24"/>
        <v>4629</v>
      </c>
      <c r="AN1572" s="27">
        <v>0</v>
      </c>
      <c r="AO1572" s="27">
        <v>0</v>
      </c>
      <c r="AP1572" s="27">
        <v>64664</v>
      </c>
      <c r="AQ1572" s="27">
        <v>0</v>
      </c>
      <c r="AR1572" s="190">
        <v>64664</v>
      </c>
      <c r="AS1572" s="190">
        <v>1557644</v>
      </c>
      <c r="AT1572" s="190">
        <v>498917</v>
      </c>
      <c r="AU1572" s="190">
        <v>498917</v>
      </c>
    </row>
    <row r="1573" spans="1:47" x14ac:dyDescent="0.2">
      <c r="A1573" s="96" t="s">
        <v>3629</v>
      </c>
      <c r="B1573" t="s">
        <v>3624</v>
      </c>
      <c r="C1573" t="s">
        <v>3630</v>
      </c>
      <c r="D1573" s="78">
        <v>41203</v>
      </c>
      <c r="E1573" s="78">
        <v>0</v>
      </c>
      <c r="F1573" s="82">
        <v>0</v>
      </c>
      <c r="G1573" s="78">
        <v>140243</v>
      </c>
      <c r="H1573" s="78">
        <v>78500</v>
      </c>
      <c r="I1573" s="78">
        <v>61743</v>
      </c>
      <c r="J1573" s="78">
        <v>61743</v>
      </c>
      <c r="K1573" s="78">
        <v>0</v>
      </c>
      <c r="L1573" s="78">
        <v>263820</v>
      </c>
      <c r="M1573" s="78">
        <v>160040</v>
      </c>
      <c r="N1573" s="78">
        <v>230000</v>
      </c>
      <c r="O1573" s="78">
        <v>33820</v>
      </c>
      <c r="P1573" s="78">
        <v>33820</v>
      </c>
      <c r="Q1573" s="78">
        <v>0</v>
      </c>
      <c r="R1573" s="78">
        <v>0</v>
      </c>
      <c r="S1573" s="187">
        <v>135730</v>
      </c>
      <c r="T1573" s="187">
        <v>135730</v>
      </c>
      <c r="U1573" s="78">
        <v>27138</v>
      </c>
      <c r="V1573" s="78">
        <v>13155</v>
      </c>
      <c r="W1573" s="78">
        <v>18950</v>
      </c>
      <c r="X1573" s="78">
        <v>8188</v>
      </c>
      <c r="Y1573" s="78">
        <v>8188</v>
      </c>
      <c r="Z1573" s="78">
        <v>0</v>
      </c>
      <c r="AA1573" s="78">
        <v>0</v>
      </c>
      <c r="AB1573" s="187">
        <v>5795</v>
      </c>
      <c r="AC1573" s="187">
        <v>8716</v>
      </c>
      <c r="AD1573" s="187">
        <v>0</v>
      </c>
      <c r="AE1573" s="78">
        <v>190920</v>
      </c>
      <c r="AF1573" s="78">
        <v>2730</v>
      </c>
      <c r="AG1573" s="104">
        <v>0</v>
      </c>
      <c r="AH1573" s="104">
        <v>0</v>
      </c>
      <c r="AI1573" s="104">
        <v>0</v>
      </c>
      <c r="AJ1573" s="104">
        <v>2730</v>
      </c>
      <c r="AK1573" s="104">
        <v>0</v>
      </c>
      <c r="AL1573" s="104">
        <v>0</v>
      </c>
      <c r="AM1573" s="104">
        <f t="shared" si="24"/>
        <v>2730</v>
      </c>
      <c r="AN1573" s="104">
        <v>0</v>
      </c>
      <c r="AO1573" s="104">
        <v>0</v>
      </c>
      <c r="AP1573" s="104">
        <v>23791</v>
      </c>
      <c r="AQ1573" s="104">
        <v>0</v>
      </c>
      <c r="AR1573" s="189">
        <v>23791</v>
      </c>
      <c r="AS1573" s="189">
        <v>593418</v>
      </c>
      <c r="AT1573" s="189">
        <v>244733</v>
      </c>
      <c r="AU1573" s="189">
        <v>244733</v>
      </c>
    </row>
    <row r="1574" spans="1:47" x14ac:dyDescent="0.2">
      <c r="A1574" s="96" t="s">
        <v>3631</v>
      </c>
      <c r="B1574" t="s">
        <v>3624</v>
      </c>
      <c r="C1574" t="s">
        <v>3632</v>
      </c>
      <c r="D1574" s="77">
        <v>41204</v>
      </c>
      <c r="E1574" s="77">
        <v>0</v>
      </c>
      <c r="F1574" s="77">
        <v>0</v>
      </c>
      <c r="G1574" s="77">
        <v>70628</v>
      </c>
      <c r="H1574" s="77">
        <v>0</v>
      </c>
      <c r="I1574" s="77">
        <v>70628</v>
      </c>
      <c r="J1574" s="77">
        <v>70628</v>
      </c>
      <c r="K1574" s="77">
        <v>0</v>
      </c>
      <c r="L1574" s="77">
        <v>80850</v>
      </c>
      <c r="M1574" s="77">
        <v>57830</v>
      </c>
      <c r="N1574" s="77">
        <v>80850</v>
      </c>
      <c r="O1574" s="77">
        <v>0</v>
      </c>
      <c r="P1574" s="77">
        <v>66680</v>
      </c>
      <c r="Q1574" s="77">
        <v>66680</v>
      </c>
      <c r="R1574" s="77">
        <v>0</v>
      </c>
      <c r="S1574" s="77">
        <v>0</v>
      </c>
      <c r="T1574" s="77">
        <v>0</v>
      </c>
      <c r="U1574" s="77">
        <v>7795</v>
      </c>
      <c r="V1574" s="77">
        <v>4738</v>
      </c>
      <c r="W1574" s="77">
        <v>4919</v>
      </c>
      <c r="X1574" s="77">
        <v>2876</v>
      </c>
      <c r="Y1574" s="77">
        <v>3626</v>
      </c>
      <c r="Z1574" s="77">
        <v>760</v>
      </c>
      <c r="AA1574" s="77">
        <v>0</v>
      </c>
      <c r="AB1574" s="188">
        <v>2649</v>
      </c>
      <c r="AC1574" s="188">
        <v>2639</v>
      </c>
      <c r="AD1574" s="188">
        <v>0</v>
      </c>
      <c r="AE1574" s="77">
        <v>68260</v>
      </c>
      <c r="AF1574" s="77">
        <v>1509</v>
      </c>
      <c r="AG1574" s="27">
        <v>0</v>
      </c>
      <c r="AH1574" s="27">
        <v>0</v>
      </c>
      <c r="AI1574" s="27">
        <v>0</v>
      </c>
      <c r="AJ1574" s="27">
        <v>1509</v>
      </c>
      <c r="AK1574" s="27">
        <v>0</v>
      </c>
      <c r="AL1574" s="27">
        <v>0</v>
      </c>
      <c r="AM1574" s="27">
        <f t="shared" si="24"/>
        <v>1509</v>
      </c>
      <c r="AN1574" s="27">
        <v>0</v>
      </c>
      <c r="AO1574" s="27">
        <v>0</v>
      </c>
      <c r="AP1574" s="27">
        <v>11911</v>
      </c>
      <c r="AQ1574" s="27">
        <v>0</v>
      </c>
      <c r="AR1574" s="190">
        <v>11911</v>
      </c>
      <c r="AS1574" s="190">
        <v>275930</v>
      </c>
      <c r="AT1574" s="190">
        <v>77566</v>
      </c>
      <c r="AU1574" s="190">
        <v>77566</v>
      </c>
    </row>
    <row r="1575" spans="1:47" x14ac:dyDescent="0.2">
      <c r="A1575" s="96" t="s">
        <v>3633</v>
      </c>
      <c r="B1575" t="s">
        <v>3624</v>
      </c>
      <c r="C1575" t="s">
        <v>3634</v>
      </c>
      <c r="D1575" s="78">
        <v>41205</v>
      </c>
      <c r="E1575" s="78">
        <v>0</v>
      </c>
      <c r="F1575" s="82">
        <v>0</v>
      </c>
      <c r="G1575" s="78">
        <v>160771</v>
      </c>
      <c r="H1575" s="78">
        <v>940</v>
      </c>
      <c r="I1575" s="78">
        <v>159831</v>
      </c>
      <c r="J1575" s="78">
        <v>158891</v>
      </c>
      <c r="K1575" s="78">
        <v>940</v>
      </c>
      <c r="L1575" s="78">
        <v>220080</v>
      </c>
      <c r="M1575" s="78">
        <v>149950</v>
      </c>
      <c r="N1575" s="78">
        <v>150500</v>
      </c>
      <c r="O1575" s="78">
        <v>69580</v>
      </c>
      <c r="P1575" s="78">
        <v>99850</v>
      </c>
      <c r="Q1575" s="78">
        <v>30270</v>
      </c>
      <c r="R1575" s="78">
        <v>0</v>
      </c>
      <c r="S1575" s="78">
        <v>0</v>
      </c>
      <c r="T1575" s="78">
        <v>0</v>
      </c>
      <c r="U1575" s="78">
        <v>21623</v>
      </c>
      <c r="V1575" s="78">
        <v>12233</v>
      </c>
      <c r="W1575" s="78">
        <v>4360</v>
      </c>
      <c r="X1575" s="78">
        <v>17263</v>
      </c>
      <c r="Y1575" s="78">
        <v>18692</v>
      </c>
      <c r="Z1575" s="78">
        <v>2532</v>
      </c>
      <c r="AA1575" s="78">
        <v>0</v>
      </c>
      <c r="AB1575" s="78">
        <v>0</v>
      </c>
      <c r="AC1575" s="78">
        <v>0</v>
      </c>
      <c r="AD1575" s="78">
        <v>0</v>
      </c>
      <c r="AE1575" s="78">
        <v>182760</v>
      </c>
      <c r="AF1575" s="78">
        <v>2469</v>
      </c>
      <c r="AG1575" s="104">
        <v>0</v>
      </c>
      <c r="AH1575" s="104">
        <v>0</v>
      </c>
      <c r="AI1575" s="104">
        <v>0</v>
      </c>
      <c r="AJ1575" s="104">
        <v>2469</v>
      </c>
      <c r="AK1575" s="104">
        <v>0</v>
      </c>
      <c r="AL1575" s="104">
        <v>0</v>
      </c>
      <c r="AM1575" s="104">
        <f t="shared" si="24"/>
        <v>2469</v>
      </c>
      <c r="AN1575" s="104">
        <v>0</v>
      </c>
      <c r="AO1575" s="104">
        <v>0</v>
      </c>
      <c r="AP1575" s="104">
        <v>27042</v>
      </c>
      <c r="AQ1575" s="104">
        <v>27042</v>
      </c>
      <c r="AR1575" s="104">
        <v>0</v>
      </c>
      <c r="AS1575" s="189">
        <v>637117</v>
      </c>
      <c r="AT1575" s="189">
        <v>210378</v>
      </c>
      <c r="AU1575" s="189">
        <v>9630</v>
      </c>
    </row>
    <row r="1576" spans="1:47" x14ac:dyDescent="0.2">
      <c r="A1576" s="96" t="s">
        <v>3635</v>
      </c>
      <c r="B1576" t="s">
        <v>3624</v>
      </c>
      <c r="C1576" t="s">
        <v>3636</v>
      </c>
      <c r="D1576" s="77">
        <v>41206</v>
      </c>
      <c r="E1576" s="77">
        <v>0</v>
      </c>
      <c r="F1576" s="77">
        <v>0</v>
      </c>
      <c r="G1576" s="77">
        <v>156080</v>
      </c>
      <c r="H1576" s="77">
        <v>0</v>
      </c>
      <c r="I1576" s="77">
        <v>156080</v>
      </c>
      <c r="J1576" s="77">
        <v>156080</v>
      </c>
      <c r="K1576" s="77">
        <v>0</v>
      </c>
      <c r="L1576" s="77">
        <v>173775</v>
      </c>
      <c r="M1576" s="77">
        <v>110740</v>
      </c>
      <c r="N1576" s="77">
        <v>138000</v>
      </c>
      <c r="O1576" s="77">
        <v>35775</v>
      </c>
      <c r="P1576" s="77">
        <v>54025</v>
      </c>
      <c r="Q1576" s="77">
        <v>18250</v>
      </c>
      <c r="R1576" s="77">
        <v>0</v>
      </c>
      <c r="S1576" s="188">
        <v>109035</v>
      </c>
      <c r="T1576" s="188">
        <v>109035</v>
      </c>
      <c r="U1576" s="77">
        <v>17427</v>
      </c>
      <c r="V1576" s="77">
        <v>9003</v>
      </c>
      <c r="W1576" s="77">
        <v>8997</v>
      </c>
      <c r="X1576" s="77">
        <v>8430</v>
      </c>
      <c r="Y1576" s="77">
        <v>10030</v>
      </c>
      <c r="Z1576" s="77">
        <v>1600</v>
      </c>
      <c r="AA1576" s="77">
        <v>0</v>
      </c>
      <c r="AB1576" s="188">
        <v>3079</v>
      </c>
      <c r="AC1576" s="188">
        <v>7876</v>
      </c>
      <c r="AD1576" s="188">
        <v>0</v>
      </c>
      <c r="AE1576" s="77">
        <v>129810</v>
      </c>
      <c r="AF1576" s="77">
        <v>2469</v>
      </c>
      <c r="AG1576" s="27">
        <v>0</v>
      </c>
      <c r="AH1576" s="27">
        <v>0</v>
      </c>
      <c r="AI1576" s="27">
        <v>0</v>
      </c>
      <c r="AJ1576" s="27">
        <v>2469</v>
      </c>
      <c r="AK1576" s="27">
        <v>0</v>
      </c>
      <c r="AL1576" s="27">
        <v>0</v>
      </c>
      <c r="AM1576" s="27">
        <f t="shared" si="24"/>
        <v>2469</v>
      </c>
      <c r="AN1576" s="27">
        <v>0</v>
      </c>
      <c r="AO1576" s="27">
        <v>0</v>
      </c>
      <c r="AP1576" s="27">
        <v>26261</v>
      </c>
      <c r="AQ1576" s="27">
        <v>4800</v>
      </c>
      <c r="AR1576" s="190">
        <v>21461</v>
      </c>
      <c r="AS1576" s="190">
        <v>623479</v>
      </c>
      <c r="AT1576" s="190">
        <v>198175</v>
      </c>
      <c r="AU1576" s="190">
        <v>198175</v>
      </c>
    </row>
    <row r="1577" spans="1:47" x14ac:dyDescent="0.2">
      <c r="A1577" s="96" t="s">
        <v>3637</v>
      </c>
      <c r="B1577" t="s">
        <v>3624</v>
      </c>
      <c r="C1577" t="s">
        <v>3638</v>
      </c>
      <c r="D1577" s="78">
        <v>41207</v>
      </c>
      <c r="E1577" s="78">
        <v>0</v>
      </c>
      <c r="F1577" s="82">
        <v>0</v>
      </c>
      <c r="G1577" s="78">
        <v>95827</v>
      </c>
      <c r="H1577" s="78">
        <v>93321</v>
      </c>
      <c r="I1577" s="78">
        <v>2506</v>
      </c>
      <c r="J1577" s="78">
        <v>2506</v>
      </c>
      <c r="K1577" s="78">
        <v>0</v>
      </c>
      <c r="L1577" s="78">
        <v>101670</v>
      </c>
      <c r="M1577" s="78">
        <v>64860</v>
      </c>
      <c r="N1577" s="78">
        <v>92000</v>
      </c>
      <c r="O1577" s="78">
        <v>9670</v>
      </c>
      <c r="P1577" s="78">
        <v>18610</v>
      </c>
      <c r="Q1577" s="78">
        <v>8940</v>
      </c>
      <c r="R1577" s="78">
        <v>0</v>
      </c>
      <c r="S1577" s="187">
        <v>64410</v>
      </c>
      <c r="T1577" s="187">
        <v>64410</v>
      </c>
      <c r="U1577" s="78">
        <v>10310</v>
      </c>
      <c r="V1577" s="78">
        <v>5390</v>
      </c>
      <c r="W1577" s="78">
        <v>8262</v>
      </c>
      <c r="X1577" s="78">
        <v>2048</v>
      </c>
      <c r="Y1577" s="78">
        <v>2686</v>
      </c>
      <c r="Z1577" s="78">
        <v>638</v>
      </c>
      <c r="AA1577" s="78">
        <v>0</v>
      </c>
      <c r="AB1577" s="187">
        <v>4541</v>
      </c>
      <c r="AC1577" s="187">
        <v>4541</v>
      </c>
      <c r="AD1577" s="187">
        <v>0</v>
      </c>
      <c r="AE1577" s="78">
        <v>79600</v>
      </c>
      <c r="AF1577" s="78">
        <v>1749</v>
      </c>
      <c r="AG1577" s="104">
        <v>0</v>
      </c>
      <c r="AH1577" s="104">
        <v>0</v>
      </c>
      <c r="AI1577" s="104">
        <v>0</v>
      </c>
      <c r="AJ1577" s="104">
        <v>1749</v>
      </c>
      <c r="AK1577" s="104">
        <v>0</v>
      </c>
      <c r="AL1577" s="104">
        <v>0</v>
      </c>
      <c r="AM1577" s="104">
        <f t="shared" si="24"/>
        <v>1749</v>
      </c>
      <c r="AN1577" s="104">
        <v>0</v>
      </c>
      <c r="AO1577" s="104">
        <v>0</v>
      </c>
      <c r="AP1577" s="104">
        <v>16165</v>
      </c>
      <c r="AQ1577" s="104">
        <v>16165</v>
      </c>
      <c r="AR1577" s="104">
        <v>0</v>
      </c>
      <c r="AS1577" s="189">
        <v>387735</v>
      </c>
      <c r="AT1577" s="189">
        <v>120189</v>
      </c>
      <c r="AU1577" s="189">
        <v>120189</v>
      </c>
    </row>
    <row r="1578" spans="1:47" x14ac:dyDescent="0.2">
      <c r="A1578" s="96" t="s">
        <v>3639</v>
      </c>
      <c r="B1578" t="s">
        <v>3624</v>
      </c>
      <c r="C1578" t="s">
        <v>3640</v>
      </c>
      <c r="D1578" s="77">
        <v>41208</v>
      </c>
      <c r="E1578" s="77">
        <v>0</v>
      </c>
      <c r="F1578" s="77">
        <v>0</v>
      </c>
      <c r="G1578" s="77">
        <v>137198</v>
      </c>
      <c r="H1578" s="77">
        <v>4235</v>
      </c>
      <c r="I1578" s="77">
        <v>132963</v>
      </c>
      <c r="J1578" s="77">
        <v>132963</v>
      </c>
      <c r="K1578" s="77">
        <v>0</v>
      </c>
      <c r="L1578" s="77">
        <v>146895</v>
      </c>
      <c r="M1578" s="77">
        <v>86360</v>
      </c>
      <c r="N1578" s="77">
        <v>131200</v>
      </c>
      <c r="O1578" s="77">
        <v>15695</v>
      </c>
      <c r="P1578" s="77">
        <v>28275</v>
      </c>
      <c r="Q1578" s="77">
        <v>12580</v>
      </c>
      <c r="R1578" s="77">
        <v>0</v>
      </c>
      <c r="S1578" s="188">
        <v>100025</v>
      </c>
      <c r="T1578" s="188">
        <v>100025</v>
      </c>
      <c r="U1578" s="77">
        <v>15184</v>
      </c>
      <c r="V1578" s="77">
        <v>7045</v>
      </c>
      <c r="W1578" s="77">
        <v>7850</v>
      </c>
      <c r="X1578" s="77">
        <v>7334</v>
      </c>
      <c r="Y1578" s="77">
        <v>8464</v>
      </c>
      <c r="Z1578" s="77">
        <v>1130</v>
      </c>
      <c r="AA1578" s="77">
        <v>0</v>
      </c>
      <c r="AB1578" s="188">
        <v>9517</v>
      </c>
      <c r="AC1578" s="188">
        <v>9517</v>
      </c>
      <c r="AD1578" s="188">
        <v>0</v>
      </c>
      <c r="AE1578" s="77">
        <v>105410</v>
      </c>
      <c r="AF1578" s="77">
        <v>1770</v>
      </c>
      <c r="AG1578" s="27">
        <v>0</v>
      </c>
      <c r="AH1578" s="27">
        <v>0</v>
      </c>
      <c r="AI1578" s="27">
        <v>0</v>
      </c>
      <c r="AJ1578" s="27">
        <v>1770</v>
      </c>
      <c r="AK1578" s="27">
        <v>0</v>
      </c>
      <c r="AL1578" s="27">
        <v>0</v>
      </c>
      <c r="AM1578" s="27">
        <f t="shared" si="24"/>
        <v>1770</v>
      </c>
      <c r="AN1578" s="27">
        <v>0</v>
      </c>
      <c r="AO1578" s="27">
        <v>0</v>
      </c>
      <c r="AP1578" s="27">
        <v>23170</v>
      </c>
      <c r="AQ1578" s="27">
        <v>0</v>
      </c>
      <c r="AR1578" s="190">
        <v>23170</v>
      </c>
      <c r="AS1578" s="190">
        <v>544898</v>
      </c>
      <c r="AT1578" s="190">
        <v>181252</v>
      </c>
      <c r="AU1578" s="190">
        <v>0</v>
      </c>
    </row>
    <row r="1579" spans="1:47" x14ac:dyDescent="0.2">
      <c r="A1579" s="96" t="s">
        <v>3641</v>
      </c>
      <c r="B1579" t="s">
        <v>3624</v>
      </c>
      <c r="C1579" t="s">
        <v>3642</v>
      </c>
      <c r="D1579" s="78">
        <v>41209</v>
      </c>
      <c r="E1579" s="78">
        <v>581</v>
      </c>
      <c r="F1579" s="82">
        <v>0</v>
      </c>
      <c r="G1579" s="78">
        <v>90944</v>
      </c>
      <c r="H1579" s="78">
        <v>0</v>
      </c>
      <c r="I1579" s="78">
        <v>90944</v>
      </c>
      <c r="J1579" s="78">
        <v>77589</v>
      </c>
      <c r="K1579" s="187">
        <v>13355</v>
      </c>
      <c r="L1579" s="78">
        <v>93795</v>
      </c>
      <c r="M1579" s="78">
        <v>60880</v>
      </c>
      <c r="N1579" s="78">
        <v>93795</v>
      </c>
      <c r="O1579" s="78">
        <v>0</v>
      </c>
      <c r="P1579" s="78">
        <v>7590</v>
      </c>
      <c r="Q1579" s="78">
        <v>7590</v>
      </c>
      <c r="R1579" s="78">
        <v>0</v>
      </c>
      <c r="S1579" s="78">
        <v>0</v>
      </c>
      <c r="T1579" s="78">
        <v>0</v>
      </c>
      <c r="U1579" s="78">
        <v>9360</v>
      </c>
      <c r="V1579" s="78">
        <v>4980</v>
      </c>
      <c r="W1579" s="78">
        <v>5639</v>
      </c>
      <c r="X1579" s="78">
        <v>3721</v>
      </c>
      <c r="Y1579" s="78">
        <v>4367</v>
      </c>
      <c r="Z1579" s="78">
        <v>646</v>
      </c>
      <c r="AA1579" s="78">
        <v>181</v>
      </c>
      <c r="AB1579" s="78">
        <v>181</v>
      </c>
      <c r="AC1579" s="78">
        <v>0</v>
      </c>
      <c r="AD1579" s="78">
        <v>181</v>
      </c>
      <c r="AE1579" s="78">
        <v>72220</v>
      </c>
      <c r="AF1579" s="78">
        <v>1509</v>
      </c>
      <c r="AG1579" s="104">
        <v>0</v>
      </c>
      <c r="AH1579" s="104">
        <v>0</v>
      </c>
      <c r="AI1579" s="104">
        <v>0</v>
      </c>
      <c r="AJ1579" s="104">
        <v>1509</v>
      </c>
      <c r="AK1579" s="104">
        <v>0</v>
      </c>
      <c r="AL1579" s="104">
        <v>0</v>
      </c>
      <c r="AM1579" s="104">
        <f t="shared" si="24"/>
        <v>1509</v>
      </c>
      <c r="AN1579" s="104">
        <v>0</v>
      </c>
      <c r="AO1579" s="104">
        <v>0</v>
      </c>
      <c r="AP1579" s="104">
        <v>15351</v>
      </c>
      <c r="AQ1579" s="104">
        <v>0</v>
      </c>
      <c r="AR1579" s="189">
        <v>15351</v>
      </c>
      <c r="AS1579" s="189">
        <v>361508</v>
      </c>
      <c r="AT1579" s="189">
        <v>112489</v>
      </c>
      <c r="AU1579" s="189">
        <v>112489</v>
      </c>
    </row>
    <row r="1580" spans="1:47" x14ac:dyDescent="0.2">
      <c r="A1580" s="96" t="s">
        <v>3643</v>
      </c>
      <c r="B1580" t="s">
        <v>3624</v>
      </c>
      <c r="C1580" t="s">
        <v>3644</v>
      </c>
      <c r="D1580" s="77">
        <v>41210</v>
      </c>
      <c r="E1580" s="77">
        <v>0</v>
      </c>
      <c r="F1580" s="77">
        <v>0</v>
      </c>
      <c r="G1580" s="77">
        <v>99450</v>
      </c>
      <c r="H1580" s="77">
        <v>99450</v>
      </c>
      <c r="I1580" s="77">
        <v>0</v>
      </c>
      <c r="J1580" s="77">
        <v>0</v>
      </c>
      <c r="K1580" s="77">
        <v>0</v>
      </c>
      <c r="L1580" s="77">
        <v>109955</v>
      </c>
      <c r="M1580" s="77">
        <v>67700</v>
      </c>
      <c r="N1580" s="77">
        <v>87800</v>
      </c>
      <c r="O1580" s="77">
        <v>22155</v>
      </c>
      <c r="P1580" s="77">
        <v>31155</v>
      </c>
      <c r="Q1580" s="77">
        <v>9000</v>
      </c>
      <c r="R1580" s="77">
        <v>0</v>
      </c>
      <c r="S1580" s="188">
        <v>54585</v>
      </c>
      <c r="T1580" s="188">
        <v>54585</v>
      </c>
      <c r="U1580" s="77">
        <v>11213</v>
      </c>
      <c r="V1580" s="77">
        <v>5540</v>
      </c>
      <c r="W1580" s="77">
        <v>9536</v>
      </c>
      <c r="X1580" s="77">
        <v>1677</v>
      </c>
      <c r="Y1580" s="77">
        <v>2460</v>
      </c>
      <c r="Z1580" s="77">
        <v>783</v>
      </c>
      <c r="AA1580" s="77">
        <v>0</v>
      </c>
      <c r="AB1580" s="188">
        <v>3734</v>
      </c>
      <c r="AC1580" s="188">
        <v>3734</v>
      </c>
      <c r="AD1580" s="188">
        <v>0</v>
      </c>
      <c r="AE1580" s="77">
        <v>76900</v>
      </c>
      <c r="AF1580" s="77">
        <v>1749</v>
      </c>
      <c r="AG1580" s="27">
        <v>0</v>
      </c>
      <c r="AH1580" s="27">
        <v>0</v>
      </c>
      <c r="AI1580" s="27">
        <v>0</v>
      </c>
      <c r="AJ1580" s="27">
        <v>1749</v>
      </c>
      <c r="AK1580" s="27">
        <v>0</v>
      </c>
      <c r="AL1580" s="27">
        <v>0</v>
      </c>
      <c r="AM1580" s="27">
        <f t="shared" si="24"/>
        <v>1749</v>
      </c>
      <c r="AN1580" s="27">
        <v>0</v>
      </c>
      <c r="AO1580" s="27">
        <v>0</v>
      </c>
      <c r="AP1580" s="27">
        <v>16805</v>
      </c>
      <c r="AQ1580" s="27">
        <v>16805</v>
      </c>
      <c r="AR1580" s="27">
        <v>0</v>
      </c>
      <c r="AS1580" s="190">
        <v>392732</v>
      </c>
      <c r="AT1580" s="190">
        <v>125593</v>
      </c>
      <c r="AU1580" s="190">
        <v>125593</v>
      </c>
    </row>
    <row r="1581" spans="1:47" x14ac:dyDescent="0.2">
      <c r="A1581" s="96" t="s">
        <v>3645</v>
      </c>
      <c r="B1581" t="s">
        <v>3624</v>
      </c>
      <c r="C1581" t="s">
        <v>3646</v>
      </c>
      <c r="D1581" s="78">
        <v>41327</v>
      </c>
      <c r="E1581" s="78">
        <v>0</v>
      </c>
      <c r="F1581" s="82">
        <v>0</v>
      </c>
      <c r="G1581" s="78">
        <v>47263</v>
      </c>
      <c r="H1581" s="78">
        <v>0</v>
      </c>
      <c r="I1581" s="78">
        <v>47263</v>
      </c>
      <c r="J1581" s="78">
        <v>47263</v>
      </c>
      <c r="K1581" s="78">
        <v>0</v>
      </c>
      <c r="L1581" s="78">
        <v>54890</v>
      </c>
      <c r="M1581" s="78">
        <v>32180</v>
      </c>
      <c r="N1581" s="78">
        <v>0</v>
      </c>
      <c r="O1581" s="78">
        <v>54890</v>
      </c>
      <c r="P1581" s="78">
        <v>55810</v>
      </c>
      <c r="Q1581" s="78">
        <v>920</v>
      </c>
      <c r="R1581" s="78">
        <v>0</v>
      </c>
      <c r="S1581" s="187">
        <v>18850</v>
      </c>
      <c r="T1581" s="187">
        <v>18850</v>
      </c>
      <c r="U1581" s="78">
        <v>5688</v>
      </c>
      <c r="V1581" s="78">
        <v>2628</v>
      </c>
      <c r="W1581" s="78">
        <v>0</v>
      </c>
      <c r="X1581" s="78">
        <v>5688</v>
      </c>
      <c r="Y1581" s="78">
        <v>0</v>
      </c>
      <c r="Z1581" s="78">
        <v>82</v>
      </c>
      <c r="AA1581" s="78">
        <v>0</v>
      </c>
      <c r="AB1581" s="187">
        <v>5626</v>
      </c>
      <c r="AC1581" s="78">
        <v>912</v>
      </c>
      <c r="AD1581" s="78">
        <v>0</v>
      </c>
      <c r="AE1581" s="78">
        <v>35110</v>
      </c>
      <c r="AF1581" s="78">
        <v>1269</v>
      </c>
      <c r="AG1581" s="104">
        <v>0</v>
      </c>
      <c r="AH1581" s="104">
        <v>0</v>
      </c>
      <c r="AI1581" s="104">
        <v>0</v>
      </c>
      <c r="AJ1581" s="104">
        <v>1269</v>
      </c>
      <c r="AK1581" s="104">
        <v>0</v>
      </c>
      <c r="AL1581" s="104">
        <v>0</v>
      </c>
      <c r="AM1581" s="104">
        <f t="shared" si="24"/>
        <v>1269</v>
      </c>
      <c r="AN1581" s="104">
        <v>0</v>
      </c>
      <c r="AO1581" s="104">
        <v>0</v>
      </c>
      <c r="AP1581" s="104">
        <v>7979</v>
      </c>
      <c r="AQ1581" s="104">
        <v>7979</v>
      </c>
      <c r="AR1581" s="104">
        <v>0</v>
      </c>
      <c r="AS1581" s="189">
        <v>189402</v>
      </c>
      <c r="AT1581" s="189">
        <v>62043</v>
      </c>
      <c r="AU1581" s="189">
        <v>62043</v>
      </c>
    </row>
    <row r="1582" spans="1:47" x14ac:dyDescent="0.2">
      <c r="A1582" s="96" t="s">
        <v>3647</v>
      </c>
      <c r="B1582" t="s">
        <v>3624</v>
      </c>
      <c r="C1582" t="s">
        <v>3648</v>
      </c>
      <c r="D1582" s="77">
        <v>41341</v>
      </c>
      <c r="E1582" s="77">
        <v>0</v>
      </c>
      <c r="F1582" s="77">
        <v>0</v>
      </c>
      <c r="G1582" s="77">
        <v>46628</v>
      </c>
      <c r="H1582" s="77">
        <v>0</v>
      </c>
      <c r="I1582" s="77">
        <v>46628</v>
      </c>
      <c r="J1582" s="77">
        <v>46628</v>
      </c>
      <c r="K1582" s="77">
        <v>0</v>
      </c>
      <c r="L1582" s="77">
        <v>58275</v>
      </c>
      <c r="M1582" s="77">
        <v>34250</v>
      </c>
      <c r="N1582" s="77">
        <v>48500</v>
      </c>
      <c r="O1582" s="77">
        <v>9775</v>
      </c>
      <c r="P1582" s="77">
        <v>15315</v>
      </c>
      <c r="Q1582" s="77">
        <v>5540</v>
      </c>
      <c r="R1582" s="77">
        <v>0</v>
      </c>
      <c r="S1582" s="188">
        <v>17825</v>
      </c>
      <c r="T1582" s="188">
        <v>17825</v>
      </c>
      <c r="U1582" s="77">
        <v>6058</v>
      </c>
      <c r="V1582" s="77">
        <v>2821</v>
      </c>
      <c r="W1582" s="77">
        <v>2113</v>
      </c>
      <c r="X1582" s="77">
        <v>3945</v>
      </c>
      <c r="Y1582" s="77">
        <v>2690</v>
      </c>
      <c r="Z1582" s="77">
        <v>455</v>
      </c>
      <c r="AA1582" s="77">
        <v>0</v>
      </c>
      <c r="AB1582" s="77">
        <v>735</v>
      </c>
      <c r="AC1582" s="188">
        <v>1187</v>
      </c>
      <c r="AD1582" s="188">
        <v>0</v>
      </c>
      <c r="AE1582" s="77">
        <v>41200</v>
      </c>
      <c r="AF1582" s="77">
        <v>810</v>
      </c>
      <c r="AG1582" s="27">
        <v>0</v>
      </c>
      <c r="AH1582" s="27">
        <v>0</v>
      </c>
      <c r="AI1582" s="27">
        <v>0</v>
      </c>
      <c r="AJ1582" s="27">
        <v>810</v>
      </c>
      <c r="AK1582" s="27">
        <v>810</v>
      </c>
      <c r="AL1582" s="27">
        <v>810</v>
      </c>
      <c r="AM1582" s="27">
        <f t="shared" si="24"/>
        <v>0</v>
      </c>
      <c r="AN1582" s="27">
        <v>0</v>
      </c>
      <c r="AO1582" s="27">
        <v>0</v>
      </c>
      <c r="AP1582" s="27">
        <v>7884</v>
      </c>
      <c r="AQ1582" s="27">
        <v>7884</v>
      </c>
      <c r="AR1582" s="27">
        <v>0</v>
      </c>
      <c r="AS1582" s="190">
        <v>193098</v>
      </c>
      <c r="AT1582" s="190">
        <v>69612</v>
      </c>
      <c r="AU1582" s="190">
        <v>69612</v>
      </c>
    </row>
    <row r="1583" spans="1:47" x14ac:dyDescent="0.2">
      <c r="A1583" s="96" t="s">
        <v>3649</v>
      </c>
      <c r="B1583" t="s">
        <v>3624</v>
      </c>
      <c r="C1583" t="s">
        <v>3650</v>
      </c>
      <c r="D1583" s="78">
        <v>41345</v>
      </c>
      <c r="E1583" s="78">
        <v>0</v>
      </c>
      <c r="F1583" s="82">
        <v>0</v>
      </c>
      <c r="G1583" s="78">
        <v>30502</v>
      </c>
      <c r="H1583" s="78">
        <v>30502</v>
      </c>
      <c r="I1583" s="78">
        <v>0</v>
      </c>
      <c r="J1583" s="78">
        <v>0</v>
      </c>
      <c r="K1583" s="78">
        <v>0</v>
      </c>
      <c r="L1583" s="78">
        <v>31140</v>
      </c>
      <c r="M1583" s="78">
        <v>17820</v>
      </c>
      <c r="N1583" s="78">
        <v>0</v>
      </c>
      <c r="O1583" s="78">
        <v>31140</v>
      </c>
      <c r="P1583" s="78">
        <v>33220</v>
      </c>
      <c r="Q1583" s="78">
        <v>2080</v>
      </c>
      <c r="R1583" s="78">
        <v>0</v>
      </c>
      <c r="S1583" s="187">
        <v>20550</v>
      </c>
      <c r="T1583" s="187">
        <v>20550</v>
      </c>
      <c r="U1583" s="78">
        <v>3240</v>
      </c>
      <c r="V1583" s="78">
        <v>1440</v>
      </c>
      <c r="W1583" s="78">
        <v>0</v>
      </c>
      <c r="X1583" s="78">
        <v>3240</v>
      </c>
      <c r="Y1583" s="78">
        <v>3453</v>
      </c>
      <c r="Z1583" s="78">
        <v>213</v>
      </c>
      <c r="AA1583" s="78">
        <v>0</v>
      </c>
      <c r="AB1583" s="187">
        <v>1598</v>
      </c>
      <c r="AC1583" s="187">
        <v>1598</v>
      </c>
      <c r="AD1583" s="187">
        <v>0</v>
      </c>
      <c r="AE1583" s="78">
        <v>20500</v>
      </c>
      <c r="AF1583" s="78">
        <v>1029</v>
      </c>
      <c r="AG1583" s="104">
        <v>0</v>
      </c>
      <c r="AH1583" s="104">
        <v>0</v>
      </c>
      <c r="AI1583" s="104">
        <v>0</v>
      </c>
      <c r="AJ1583" s="104">
        <v>1029</v>
      </c>
      <c r="AK1583" s="104">
        <v>0</v>
      </c>
      <c r="AL1583" s="104">
        <v>0</v>
      </c>
      <c r="AM1583" s="104">
        <f t="shared" si="24"/>
        <v>1029</v>
      </c>
      <c r="AN1583" s="104">
        <v>0</v>
      </c>
      <c r="AO1583" s="104">
        <v>0</v>
      </c>
      <c r="AP1583" s="104">
        <v>5145</v>
      </c>
      <c r="AQ1583" s="104">
        <v>0</v>
      </c>
      <c r="AR1583" s="189">
        <v>5145</v>
      </c>
      <c r="AS1583" s="189">
        <v>119867</v>
      </c>
      <c r="AT1583" s="189">
        <v>35871</v>
      </c>
      <c r="AU1583" s="189">
        <v>35871</v>
      </c>
    </row>
    <row r="1584" spans="1:47" x14ac:dyDescent="0.2">
      <c r="A1584" s="96" t="s">
        <v>3651</v>
      </c>
      <c r="B1584" t="s">
        <v>3624</v>
      </c>
      <c r="C1584" t="s">
        <v>3652</v>
      </c>
      <c r="D1584" s="77">
        <v>41346</v>
      </c>
      <c r="E1584" s="77">
        <v>0</v>
      </c>
      <c r="F1584" s="77">
        <v>0</v>
      </c>
      <c r="G1584" s="77">
        <v>80998</v>
      </c>
      <c r="H1584" s="77">
        <v>0</v>
      </c>
      <c r="I1584" s="77">
        <v>80998</v>
      </c>
      <c r="J1584" s="77">
        <v>80998</v>
      </c>
      <c r="K1584" s="77">
        <v>0</v>
      </c>
      <c r="L1584" s="77">
        <v>94825</v>
      </c>
      <c r="M1584" s="77">
        <v>60920</v>
      </c>
      <c r="N1584" s="77">
        <v>0</v>
      </c>
      <c r="O1584" s="77">
        <v>94825</v>
      </c>
      <c r="P1584" s="77">
        <v>97085</v>
      </c>
      <c r="Q1584" s="77">
        <v>2260</v>
      </c>
      <c r="R1584" s="77">
        <v>0</v>
      </c>
      <c r="S1584" s="188">
        <v>39225</v>
      </c>
      <c r="T1584" s="188">
        <v>39225</v>
      </c>
      <c r="U1584" s="77">
        <v>9519</v>
      </c>
      <c r="V1584" s="77">
        <v>4980</v>
      </c>
      <c r="W1584" s="77">
        <v>0</v>
      </c>
      <c r="X1584" s="77">
        <v>9519</v>
      </c>
      <c r="Y1584" s="77">
        <v>9709</v>
      </c>
      <c r="Z1584" s="77">
        <v>190</v>
      </c>
      <c r="AA1584" s="77">
        <v>0</v>
      </c>
      <c r="AB1584" s="188">
        <v>2385</v>
      </c>
      <c r="AC1584" s="188">
        <v>2385</v>
      </c>
      <c r="AD1584" s="188">
        <v>0</v>
      </c>
      <c r="AE1584" s="77">
        <v>72320</v>
      </c>
      <c r="AF1584" s="77">
        <v>1509</v>
      </c>
      <c r="AG1584" s="27">
        <v>0</v>
      </c>
      <c r="AH1584" s="27">
        <v>0</v>
      </c>
      <c r="AI1584" s="27">
        <v>0</v>
      </c>
      <c r="AJ1584" s="27">
        <v>1509</v>
      </c>
      <c r="AK1584" s="27">
        <v>0</v>
      </c>
      <c r="AL1584" s="27">
        <v>0</v>
      </c>
      <c r="AM1584" s="27">
        <f t="shared" si="24"/>
        <v>1509</v>
      </c>
      <c r="AN1584" s="27">
        <v>0</v>
      </c>
      <c r="AO1584" s="27">
        <v>0</v>
      </c>
      <c r="AP1584" s="27">
        <v>13690</v>
      </c>
      <c r="AQ1584" s="27">
        <v>0</v>
      </c>
      <c r="AR1584" s="190">
        <v>13690</v>
      </c>
      <c r="AS1584" s="190">
        <v>327636</v>
      </c>
      <c r="AT1584" s="190">
        <v>112468</v>
      </c>
      <c r="AU1584" s="190">
        <v>112468</v>
      </c>
    </row>
    <row r="1585" spans="1:47" x14ac:dyDescent="0.2">
      <c r="A1585" s="96" t="s">
        <v>3653</v>
      </c>
      <c r="B1585" t="s">
        <v>3624</v>
      </c>
      <c r="C1585" t="s">
        <v>3654</v>
      </c>
      <c r="D1585" s="78">
        <v>41387</v>
      </c>
      <c r="E1585" s="78">
        <v>0</v>
      </c>
      <c r="F1585" s="82">
        <v>0</v>
      </c>
      <c r="G1585" s="78">
        <v>9901</v>
      </c>
      <c r="H1585" s="78">
        <v>9901</v>
      </c>
      <c r="I1585" s="78">
        <v>0</v>
      </c>
      <c r="J1585" s="78">
        <v>0</v>
      </c>
      <c r="K1585" s="78">
        <v>0</v>
      </c>
      <c r="L1585" s="78">
        <v>20010</v>
      </c>
      <c r="M1585" s="78">
        <v>13220</v>
      </c>
      <c r="N1585" s="78">
        <v>18200</v>
      </c>
      <c r="O1585" s="78">
        <v>1810</v>
      </c>
      <c r="P1585" s="78">
        <v>4040</v>
      </c>
      <c r="Q1585" s="78">
        <v>2230</v>
      </c>
      <c r="R1585" s="78">
        <v>0</v>
      </c>
      <c r="S1585" s="187">
        <v>20450</v>
      </c>
      <c r="T1585" s="187">
        <v>20450</v>
      </c>
      <c r="U1585" s="78">
        <v>1958</v>
      </c>
      <c r="V1585" s="78">
        <v>1058</v>
      </c>
      <c r="W1585" s="78">
        <v>1958</v>
      </c>
      <c r="X1585" s="78">
        <v>0</v>
      </c>
      <c r="Y1585" s="78">
        <v>0</v>
      </c>
      <c r="Z1585" s="78">
        <v>185</v>
      </c>
      <c r="AA1585" s="78">
        <v>0</v>
      </c>
      <c r="AB1585" s="78">
        <v>0</v>
      </c>
      <c r="AC1585" s="187">
        <v>1245</v>
      </c>
      <c r="AD1585" s="187">
        <v>0</v>
      </c>
      <c r="AE1585" s="78">
        <v>15470</v>
      </c>
      <c r="AF1585" s="78">
        <v>789</v>
      </c>
      <c r="AG1585" s="104">
        <v>0</v>
      </c>
      <c r="AH1585" s="104">
        <v>0</v>
      </c>
      <c r="AI1585" s="104">
        <v>0</v>
      </c>
      <c r="AJ1585" s="104">
        <v>789</v>
      </c>
      <c r="AK1585" s="104">
        <v>0</v>
      </c>
      <c r="AL1585" s="104">
        <v>0</v>
      </c>
      <c r="AM1585" s="104">
        <f t="shared" si="24"/>
        <v>789</v>
      </c>
      <c r="AN1585" s="104">
        <v>0</v>
      </c>
      <c r="AO1585" s="104">
        <v>0</v>
      </c>
      <c r="AP1585" s="104">
        <v>1676</v>
      </c>
      <c r="AQ1585" s="104">
        <v>0</v>
      </c>
      <c r="AR1585" s="189">
        <v>1676</v>
      </c>
      <c r="AS1585" s="189">
        <v>42083</v>
      </c>
      <c r="AT1585" s="189">
        <v>16911</v>
      </c>
      <c r="AU1585" s="189">
        <v>16911</v>
      </c>
    </row>
    <row r="1586" spans="1:47" x14ac:dyDescent="0.2">
      <c r="A1586" s="96" t="s">
        <v>3655</v>
      </c>
      <c r="B1586" t="s">
        <v>3624</v>
      </c>
      <c r="C1586" t="s">
        <v>3656</v>
      </c>
      <c r="D1586" s="77">
        <v>41401</v>
      </c>
      <c r="E1586" s="77">
        <v>0</v>
      </c>
      <c r="F1586" s="77">
        <v>0</v>
      </c>
      <c r="G1586" s="77">
        <v>77601</v>
      </c>
      <c r="H1586" s="77">
        <v>11649</v>
      </c>
      <c r="I1586" s="77">
        <v>65952</v>
      </c>
      <c r="J1586" s="77">
        <v>42180</v>
      </c>
      <c r="K1586" s="188">
        <v>6700</v>
      </c>
      <c r="L1586" s="77">
        <v>76180</v>
      </c>
      <c r="M1586" s="77">
        <v>51310</v>
      </c>
      <c r="N1586" s="77">
        <v>74530</v>
      </c>
      <c r="O1586" s="77">
        <v>1650</v>
      </c>
      <c r="P1586" s="77">
        <v>13190</v>
      </c>
      <c r="Q1586" s="77">
        <v>11540</v>
      </c>
      <c r="R1586" s="77">
        <v>0</v>
      </c>
      <c r="S1586" s="188">
        <v>48980</v>
      </c>
      <c r="T1586" s="188">
        <v>48980</v>
      </c>
      <c r="U1586" s="77">
        <v>7522</v>
      </c>
      <c r="V1586" s="77">
        <v>4198</v>
      </c>
      <c r="W1586" s="77">
        <v>2608</v>
      </c>
      <c r="X1586" s="77">
        <v>4914</v>
      </c>
      <c r="Y1586" s="77">
        <v>1002</v>
      </c>
      <c r="Z1586" s="77">
        <v>980</v>
      </c>
      <c r="AA1586" s="77">
        <v>0</v>
      </c>
      <c r="AB1586" s="188">
        <v>2678</v>
      </c>
      <c r="AC1586" s="188">
        <v>3779</v>
      </c>
      <c r="AD1586" s="188">
        <v>0</v>
      </c>
      <c r="AE1586" s="77">
        <v>63260</v>
      </c>
      <c r="AF1586" s="77">
        <v>1509</v>
      </c>
      <c r="AG1586" s="27">
        <v>0</v>
      </c>
      <c r="AH1586" s="27">
        <v>0</v>
      </c>
      <c r="AI1586" s="27">
        <v>0</v>
      </c>
      <c r="AJ1586" s="27">
        <v>1509</v>
      </c>
      <c r="AK1586" s="27">
        <v>0</v>
      </c>
      <c r="AL1586" s="27">
        <v>0</v>
      </c>
      <c r="AM1586" s="27">
        <f t="shared" si="24"/>
        <v>1509</v>
      </c>
      <c r="AN1586" s="27">
        <v>0</v>
      </c>
      <c r="AO1586" s="27">
        <v>0</v>
      </c>
      <c r="AP1586" s="27">
        <v>13083</v>
      </c>
      <c r="AQ1586" s="27">
        <v>0</v>
      </c>
      <c r="AR1586" s="27">
        <v>0</v>
      </c>
      <c r="AS1586" s="190">
        <v>298961</v>
      </c>
      <c r="AT1586" s="190">
        <v>82304</v>
      </c>
      <c r="AU1586" s="190">
        <v>82304</v>
      </c>
    </row>
    <row r="1587" spans="1:47" x14ac:dyDescent="0.2">
      <c r="A1587" s="96" t="s">
        <v>3657</v>
      </c>
      <c r="B1587" t="s">
        <v>3624</v>
      </c>
      <c r="C1587" t="s">
        <v>3658</v>
      </c>
      <c r="D1587" s="78">
        <v>41423</v>
      </c>
      <c r="E1587" s="78">
        <v>0</v>
      </c>
      <c r="F1587" s="82">
        <v>0</v>
      </c>
      <c r="G1587" s="78">
        <v>31353</v>
      </c>
      <c r="H1587" s="78">
        <v>0</v>
      </c>
      <c r="I1587" s="78">
        <v>31353</v>
      </c>
      <c r="J1587" s="78">
        <v>31353</v>
      </c>
      <c r="K1587" s="78">
        <v>0</v>
      </c>
      <c r="L1587" s="78">
        <v>28840</v>
      </c>
      <c r="M1587" s="78">
        <v>21270</v>
      </c>
      <c r="N1587" s="78">
        <v>28840</v>
      </c>
      <c r="O1587" s="78">
        <v>0</v>
      </c>
      <c r="P1587" s="78">
        <v>4750</v>
      </c>
      <c r="Q1587" s="78">
        <v>4750</v>
      </c>
      <c r="R1587" s="78">
        <v>0</v>
      </c>
      <c r="S1587" s="187">
        <v>67110</v>
      </c>
      <c r="T1587" s="187">
        <v>67110</v>
      </c>
      <c r="U1587" s="78">
        <v>2737</v>
      </c>
      <c r="V1587" s="78">
        <v>1738</v>
      </c>
      <c r="W1587" s="78">
        <v>1611</v>
      </c>
      <c r="X1587" s="78">
        <v>1126</v>
      </c>
      <c r="Y1587" s="78">
        <v>878</v>
      </c>
      <c r="Z1587" s="78">
        <v>387</v>
      </c>
      <c r="AA1587" s="78">
        <v>0</v>
      </c>
      <c r="AB1587" s="78">
        <v>0</v>
      </c>
      <c r="AC1587" s="187">
        <v>1161</v>
      </c>
      <c r="AD1587" s="187">
        <v>0</v>
      </c>
      <c r="AE1587" s="78">
        <v>26020</v>
      </c>
      <c r="AF1587" s="78">
        <v>1029</v>
      </c>
      <c r="AG1587" s="104">
        <v>0</v>
      </c>
      <c r="AH1587" s="104">
        <v>0</v>
      </c>
      <c r="AI1587" s="104">
        <v>0</v>
      </c>
      <c r="AJ1587" s="104">
        <v>1029</v>
      </c>
      <c r="AK1587" s="104">
        <v>0</v>
      </c>
      <c r="AL1587" s="104">
        <v>0</v>
      </c>
      <c r="AM1587" s="104">
        <f t="shared" si="24"/>
        <v>1029</v>
      </c>
      <c r="AN1587" s="104">
        <v>0</v>
      </c>
      <c r="AO1587" s="104">
        <v>0</v>
      </c>
      <c r="AP1587" s="104">
        <v>5270</v>
      </c>
      <c r="AQ1587" s="104">
        <v>0</v>
      </c>
      <c r="AR1587" s="189">
        <v>5270</v>
      </c>
      <c r="AS1587" s="189">
        <v>118000</v>
      </c>
      <c r="AT1587" s="189">
        <v>26605</v>
      </c>
      <c r="AU1587" s="189">
        <v>26605</v>
      </c>
    </row>
    <row r="1588" spans="1:47" x14ac:dyDescent="0.2">
      <c r="A1588" s="96" t="s">
        <v>3659</v>
      </c>
      <c r="B1588" t="s">
        <v>3624</v>
      </c>
      <c r="C1588" t="s">
        <v>3660</v>
      </c>
      <c r="D1588" s="77">
        <v>41424</v>
      </c>
      <c r="E1588" s="77">
        <v>0</v>
      </c>
      <c r="F1588" s="77">
        <v>0</v>
      </c>
      <c r="G1588" s="77">
        <v>42804</v>
      </c>
      <c r="H1588" s="77">
        <v>3800</v>
      </c>
      <c r="I1588" s="77">
        <v>39004</v>
      </c>
      <c r="J1588" s="77">
        <v>29277</v>
      </c>
      <c r="K1588" s="188">
        <v>9727</v>
      </c>
      <c r="L1588" s="77">
        <v>32475</v>
      </c>
      <c r="M1588" s="77">
        <v>19600</v>
      </c>
      <c r="N1588" s="77">
        <v>25500</v>
      </c>
      <c r="O1588" s="77">
        <v>6975</v>
      </c>
      <c r="P1588" s="77">
        <v>10515</v>
      </c>
      <c r="Q1588" s="77">
        <v>3540</v>
      </c>
      <c r="R1588" s="77">
        <v>0</v>
      </c>
      <c r="S1588" s="188">
        <v>12495</v>
      </c>
      <c r="T1588" s="188">
        <v>12495</v>
      </c>
      <c r="U1588" s="77">
        <v>3295</v>
      </c>
      <c r="V1588" s="77">
        <v>1570</v>
      </c>
      <c r="W1588" s="77">
        <v>1860</v>
      </c>
      <c r="X1588" s="77">
        <v>1435</v>
      </c>
      <c r="Y1588" s="77">
        <v>1435</v>
      </c>
      <c r="Z1588" s="77">
        <v>305</v>
      </c>
      <c r="AA1588" s="77">
        <v>0</v>
      </c>
      <c r="AB1588" s="77">
        <v>0</v>
      </c>
      <c r="AC1588" s="77">
        <v>668</v>
      </c>
      <c r="AD1588" s="77">
        <v>0</v>
      </c>
      <c r="AE1588" s="77">
        <v>23380</v>
      </c>
      <c r="AF1588" s="77">
        <v>1029</v>
      </c>
      <c r="AG1588" s="27">
        <v>0</v>
      </c>
      <c r="AH1588" s="27">
        <v>0</v>
      </c>
      <c r="AI1588" s="27">
        <v>0</v>
      </c>
      <c r="AJ1588" s="27">
        <v>1029</v>
      </c>
      <c r="AK1588" s="27">
        <v>0</v>
      </c>
      <c r="AL1588" s="27">
        <v>0</v>
      </c>
      <c r="AM1588" s="27">
        <f t="shared" si="24"/>
        <v>1029</v>
      </c>
      <c r="AN1588" s="27">
        <v>0</v>
      </c>
      <c r="AO1588" s="27">
        <v>0</v>
      </c>
      <c r="AP1588" s="27">
        <v>7203</v>
      </c>
      <c r="AQ1588" s="27">
        <v>0</v>
      </c>
      <c r="AR1588" s="190">
        <v>7203</v>
      </c>
      <c r="AS1588" s="190">
        <v>165805</v>
      </c>
      <c r="AT1588" s="190">
        <v>41438</v>
      </c>
      <c r="AU1588" s="190">
        <v>32449</v>
      </c>
    </row>
    <row r="1589" spans="1:47" x14ac:dyDescent="0.2">
      <c r="A1589" s="96" t="s">
        <v>3661</v>
      </c>
      <c r="B1589" t="s">
        <v>3624</v>
      </c>
      <c r="C1589" t="s">
        <v>3662</v>
      </c>
      <c r="D1589" s="78">
        <v>41425</v>
      </c>
      <c r="E1589" s="78">
        <v>0</v>
      </c>
      <c r="F1589" s="82">
        <v>0</v>
      </c>
      <c r="G1589" s="78">
        <v>83830</v>
      </c>
      <c r="H1589" s="78">
        <v>0</v>
      </c>
      <c r="I1589" s="78">
        <v>83830</v>
      </c>
      <c r="J1589" s="78">
        <v>83830</v>
      </c>
      <c r="K1589" s="78">
        <v>0</v>
      </c>
      <c r="L1589" s="78">
        <v>70940</v>
      </c>
      <c r="M1589" s="78">
        <v>41270</v>
      </c>
      <c r="N1589" s="78">
        <v>57000</v>
      </c>
      <c r="O1589" s="78">
        <v>13940</v>
      </c>
      <c r="P1589" s="78">
        <v>24080</v>
      </c>
      <c r="Q1589" s="78">
        <v>10140</v>
      </c>
      <c r="R1589" s="78">
        <v>0</v>
      </c>
      <c r="S1589" s="187">
        <v>89390</v>
      </c>
      <c r="T1589" s="187">
        <v>89390</v>
      </c>
      <c r="U1589" s="78">
        <v>7333</v>
      </c>
      <c r="V1589" s="78">
        <v>3358</v>
      </c>
      <c r="W1589" s="78">
        <v>4392</v>
      </c>
      <c r="X1589" s="78">
        <v>2941</v>
      </c>
      <c r="Y1589" s="78">
        <v>3829</v>
      </c>
      <c r="Z1589" s="78">
        <v>888</v>
      </c>
      <c r="AA1589" s="78">
        <v>0</v>
      </c>
      <c r="AB1589" s="187">
        <v>5453</v>
      </c>
      <c r="AC1589" s="187">
        <v>5453</v>
      </c>
      <c r="AD1589" s="187">
        <v>0</v>
      </c>
      <c r="AE1589" s="78">
        <v>52010</v>
      </c>
      <c r="AF1589" s="78">
        <v>1269</v>
      </c>
      <c r="AG1589" s="104">
        <v>0</v>
      </c>
      <c r="AH1589" s="104">
        <v>0</v>
      </c>
      <c r="AI1589" s="104">
        <v>0</v>
      </c>
      <c r="AJ1589" s="104">
        <v>1269</v>
      </c>
      <c r="AK1589" s="104">
        <v>0</v>
      </c>
      <c r="AL1589" s="104">
        <v>0</v>
      </c>
      <c r="AM1589" s="104">
        <f t="shared" si="24"/>
        <v>1269</v>
      </c>
      <c r="AN1589" s="104">
        <v>0</v>
      </c>
      <c r="AO1589" s="104">
        <v>0</v>
      </c>
      <c r="AP1589" s="104">
        <v>14136</v>
      </c>
      <c r="AQ1589" s="104">
        <v>0</v>
      </c>
      <c r="AR1589" s="189">
        <v>14136</v>
      </c>
      <c r="AS1589" s="189">
        <v>337312</v>
      </c>
      <c r="AT1589" s="189">
        <v>92007</v>
      </c>
      <c r="AU1589" s="189">
        <v>92007</v>
      </c>
    </row>
    <row r="1590" spans="1:47" x14ac:dyDescent="0.2">
      <c r="A1590" s="96" t="s">
        <v>3663</v>
      </c>
      <c r="B1590" t="s">
        <v>3624</v>
      </c>
      <c r="C1590" t="s">
        <v>3664</v>
      </c>
      <c r="D1590" s="77">
        <v>41441</v>
      </c>
      <c r="E1590" s="77">
        <v>0</v>
      </c>
      <c r="F1590" s="77">
        <v>0</v>
      </c>
      <c r="G1590" s="77">
        <v>41607</v>
      </c>
      <c r="H1590" s="77">
        <v>41607</v>
      </c>
      <c r="I1590" s="77">
        <v>0</v>
      </c>
      <c r="J1590" s="77">
        <v>0</v>
      </c>
      <c r="K1590" s="77">
        <v>0</v>
      </c>
      <c r="L1590" s="77">
        <v>36080</v>
      </c>
      <c r="M1590" s="77">
        <v>26540</v>
      </c>
      <c r="N1590" s="77">
        <v>25200</v>
      </c>
      <c r="O1590" s="77">
        <v>10880</v>
      </c>
      <c r="P1590" s="77">
        <v>12130</v>
      </c>
      <c r="Q1590" s="77">
        <v>1250</v>
      </c>
      <c r="R1590" s="77">
        <v>0</v>
      </c>
      <c r="S1590" s="188">
        <v>30240</v>
      </c>
      <c r="T1590" s="188">
        <v>30240</v>
      </c>
      <c r="U1590" s="77">
        <v>3402</v>
      </c>
      <c r="V1590" s="77">
        <v>2148</v>
      </c>
      <c r="W1590" s="77">
        <v>2083</v>
      </c>
      <c r="X1590" s="77">
        <v>1319</v>
      </c>
      <c r="Y1590" s="77">
        <v>1368</v>
      </c>
      <c r="Z1590" s="77">
        <v>133</v>
      </c>
      <c r="AA1590" s="77">
        <v>0</v>
      </c>
      <c r="AB1590" s="188">
        <v>2180</v>
      </c>
      <c r="AC1590" s="188">
        <v>2274</v>
      </c>
      <c r="AD1590" s="188">
        <v>0</v>
      </c>
      <c r="AE1590" s="77">
        <v>30420</v>
      </c>
      <c r="AF1590" s="77">
        <v>1029</v>
      </c>
      <c r="AG1590" s="27">
        <v>0</v>
      </c>
      <c r="AH1590" s="27">
        <v>0</v>
      </c>
      <c r="AI1590" s="27">
        <v>0</v>
      </c>
      <c r="AJ1590" s="27">
        <v>1029</v>
      </c>
      <c r="AK1590" s="27">
        <v>0</v>
      </c>
      <c r="AL1590" s="27">
        <v>0</v>
      </c>
      <c r="AM1590" s="27">
        <f t="shared" si="24"/>
        <v>1029</v>
      </c>
      <c r="AN1590" s="27">
        <v>0</v>
      </c>
      <c r="AO1590" s="27">
        <v>0</v>
      </c>
      <c r="AP1590" s="27">
        <v>7004</v>
      </c>
      <c r="AQ1590" s="27">
        <v>0</v>
      </c>
      <c r="AR1590" s="190">
        <v>7004</v>
      </c>
      <c r="AS1590" s="190">
        <v>161184</v>
      </c>
      <c r="AT1590" s="190">
        <v>34036</v>
      </c>
      <c r="AU1590" s="190">
        <v>34036</v>
      </c>
    </row>
    <row r="1591" spans="1:47" x14ac:dyDescent="0.2">
      <c r="A1591" s="96" t="s">
        <v>3665</v>
      </c>
      <c r="B1591" t="s">
        <v>3666</v>
      </c>
      <c r="C1591">
        <v>0</v>
      </c>
      <c r="D1591" s="78">
        <v>42000</v>
      </c>
      <c r="E1591" s="78">
        <v>0</v>
      </c>
      <c r="F1591" s="82">
        <v>0</v>
      </c>
      <c r="G1591" s="78">
        <v>5882827</v>
      </c>
      <c r="H1591" s="78">
        <v>4920673</v>
      </c>
      <c r="I1591" s="78">
        <v>962154</v>
      </c>
      <c r="J1591" s="78">
        <v>962154</v>
      </c>
      <c r="K1591" s="78">
        <v>0</v>
      </c>
      <c r="L1591" s="78">
        <v>0</v>
      </c>
      <c r="M1591" s="78">
        <v>0</v>
      </c>
      <c r="N1591" s="78">
        <v>0</v>
      </c>
      <c r="O1591" s="78">
        <v>0</v>
      </c>
      <c r="P1591" s="78">
        <v>0</v>
      </c>
      <c r="Q1591" s="78">
        <v>0</v>
      </c>
      <c r="R1591" s="78">
        <v>0</v>
      </c>
      <c r="S1591" s="78">
        <v>0</v>
      </c>
      <c r="T1591" s="78">
        <v>0</v>
      </c>
      <c r="U1591" s="78">
        <v>0</v>
      </c>
      <c r="V1591" s="78">
        <v>0</v>
      </c>
      <c r="W1591" s="78">
        <v>0</v>
      </c>
      <c r="X1591" s="78">
        <v>0</v>
      </c>
      <c r="Y1591" s="78">
        <v>0</v>
      </c>
      <c r="Z1591" s="78">
        <v>0</v>
      </c>
      <c r="AA1591" s="78">
        <v>0</v>
      </c>
      <c r="AB1591" s="78">
        <v>0</v>
      </c>
      <c r="AC1591" s="78">
        <v>0</v>
      </c>
      <c r="AD1591" s="78">
        <v>0</v>
      </c>
      <c r="AE1591" s="78">
        <v>0</v>
      </c>
      <c r="AF1591" s="78">
        <v>0</v>
      </c>
      <c r="AG1591" s="104">
        <v>0</v>
      </c>
      <c r="AH1591" s="104">
        <v>0</v>
      </c>
      <c r="AI1591" s="104">
        <v>0</v>
      </c>
      <c r="AJ1591" s="104">
        <v>0</v>
      </c>
      <c r="AK1591" s="104">
        <v>0</v>
      </c>
      <c r="AL1591" s="104">
        <v>0</v>
      </c>
      <c r="AM1591" s="104">
        <f t="shared" si="24"/>
        <v>0</v>
      </c>
      <c r="AN1591" s="104">
        <v>0</v>
      </c>
      <c r="AO1591" s="104">
        <v>0</v>
      </c>
      <c r="AP1591" s="104">
        <v>990590</v>
      </c>
      <c r="AQ1591" s="104">
        <v>990590</v>
      </c>
      <c r="AR1591" s="104">
        <v>0</v>
      </c>
      <c r="AS1591" s="189">
        <v>17833167</v>
      </c>
      <c r="AT1591" s="189">
        <v>0</v>
      </c>
      <c r="AU1591" s="189">
        <v>0</v>
      </c>
    </row>
    <row r="1592" spans="1:47" x14ac:dyDescent="0.2">
      <c r="A1592" s="96" t="s">
        <v>3667</v>
      </c>
      <c r="B1592" t="s">
        <v>3666</v>
      </c>
      <c r="C1592" t="s">
        <v>3668</v>
      </c>
      <c r="D1592" s="77">
        <v>42201</v>
      </c>
      <c r="E1592" s="77">
        <v>0</v>
      </c>
      <c r="F1592" s="77">
        <v>0</v>
      </c>
      <c r="G1592" s="77">
        <v>1027659</v>
      </c>
      <c r="H1592" s="77">
        <v>647659</v>
      </c>
      <c r="I1592" s="77">
        <v>380000</v>
      </c>
      <c r="J1592" s="77">
        <v>380000</v>
      </c>
      <c r="K1592" s="77">
        <v>0</v>
      </c>
      <c r="L1592" s="77">
        <v>2140895</v>
      </c>
      <c r="M1592" s="77">
        <v>1614260</v>
      </c>
      <c r="N1592" s="77">
        <v>2113670</v>
      </c>
      <c r="O1592" s="77">
        <v>27225</v>
      </c>
      <c r="P1592" s="77">
        <v>417045</v>
      </c>
      <c r="Q1592" s="77">
        <v>389820</v>
      </c>
      <c r="R1592" s="77">
        <v>0</v>
      </c>
      <c r="S1592" s="188">
        <v>499845</v>
      </c>
      <c r="T1592" s="188">
        <v>499845</v>
      </c>
      <c r="U1592" s="77">
        <v>203228</v>
      </c>
      <c r="V1592" s="77">
        <v>133043</v>
      </c>
      <c r="W1592" s="77">
        <v>175633</v>
      </c>
      <c r="X1592" s="77">
        <v>27595</v>
      </c>
      <c r="Y1592" s="77">
        <v>0</v>
      </c>
      <c r="Z1592" s="77">
        <v>32467</v>
      </c>
      <c r="AA1592" s="77">
        <v>0</v>
      </c>
      <c r="AB1592" s="77">
        <v>0</v>
      </c>
      <c r="AC1592" s="188">
        <v>38157</v>
      </c>
      <c r="AD1592" s="188">
        <v>0</v>
      </c>
      <c r="AE1592" s="77">
        <v>2008740</v>
      </c>
      <c r="AF1592" s="77">
        <v>12949</v>
      </c>
      <c r="AG1592" s="27">
        <v>0</v>
      </c>
      <c r="AH1592" s="27">
        <v>0</v>
      </c>
      <c r="AI1592" s="27">
        <v>0</v>
      </c>
      <c r="AJ1592" s="27">
        <v>12949</v>
      </c>
      <c r="AK1592" s="27">
        <v>0</v>
      </c>
      <c r="AL1592" s="27">
        <v>0</v>
      </c>
      <c r="AM1592" s="27">
        <f t="shared" si="24"/>
        <v>12949</v>
      </c>
      <c r="AN1592" s="27">
        <v>0</v>
      </c>
      <c r="AO1592" s="27">
        <v>0</v>
      </c>
      <c r="AP1592" s="27">
        <v>173228</v>
      </c>
      <c r="AQ1592" s="27">
        <v>173228</v>
      </c>
      <c r="AR1592" s="27">
        <v>0</v>
      </c>
      <c r="AS1592" s="190">
        <v>4202307</v>
      </c>
      <c r="AT1592" s="27">
        <v>1569093</v>
      </c>
      <c r="AU1592" s="27">
        <v>1569093</v>
      </c>
    </row>
    <row r="1593" spans="1:47" x14ac:dyDescent="0.2">
      <c r="A1593" s="96" t="s">
        <v>3669</v>
      </c>
      <c r="B1593" t="s">
        <v>3666</v>
      </c>
      <c r="C1593" t="s">
        <v>3670</v>
      </c>
      <c r="D1593" s="78">
        <v>42202</v>
      </c>
      <c r="E1593" s="78">
        <v>0</v>
      </c>
      <c r="F1593" s="82">
        <v>0</v>
      </c>
      <c r="G1593" s="78">
        <v>663109</v>
      </c>
      <c r="H1593" s="78">
        <v>352557</v>
      </c>
      <c r="I1593" s="78">
        <v>310552</v>
      </c>
      <c r="J1593" s="78">
        <v>308452</v>
      </c>
      <c r="K1593" s="187">
        <v>2100</v>
      </c>
      <c r="L1593" s="78">
        <v>1238555</v>
      </c>
      <c r="M1593" s="78">
        <v>922840</v>
      </c>
      <c r="N1593" s="78">
        <v>1238555</v>
      </c>
      <c r="O1593" s="78">
        <v>0</v>
      </c>
      <c r="P1593" s="78">
        <v>207140</v>
      </c>
      <c r="Q1593" s="78">
        <v>207140</v>
      </c>
      <c r="R1593" s="78">
        <v>0</v>
      </c>
      <c r="S1593" s="187">
        <v>380345</v>
      </c>
      <c r="T1593" s="187">
        <v>380345</v>
      </c>
      <c r="U1593" s="78">
        <v>117938</v>
      </c>
      <c r="V1593" s="78">
        <v>75815</v>
      </c>
      <c r="W1593" s="78">
        <v>51968</v>
      </c>
      <c r="X1593" s="78">
        <v>65970</v>
      </c>
      <c r="Y1593" s="78">
        <v>83065</v>
      </c>
      <c r="Z1593" s="78">
        <v>17095</v>
      </c>
      <c r="AA1593" s="78">
        <v>0</v>
      </c>
      <c r="AB1593" s="78">
        <v>0</v>
      </c>
      <c r="AC1593" s="187">
        <v>24031</v>
      </c>
      <c r="AD1593" s="187">
        <v>0</v>
      </c>
      <c r="AE1593" s="78">
        <v>1137500</v>
      </c>
      <c r="AF1593" s="78">
        <v>8629</v>
      </c>
      <c r="AG1593" s="104">
        <v>0</v>
      </c>
      <c r="AH1593" s="104">
        <v>0</v>
      </c>
      <c r="AI1593" s="104">
        <v>0</v>
      </c>
      <c r="AJ1593" s="104">
        <v>8629</v>
      </c>
      <c r="AK1593" s="104">
        <v>0</v>
      </c>
      <c r="AL1593" s="104">
        <v>0</v>
      </c>
      <c r="AM1593" s="104">
        <f t="shared" si="24"/>
        <v>8629</v>
      </c>
      <c r="AN1593" s="104">
        <v>0</v>
      </c>
      <c r="AO1593" s="104">
        <v>0</v>
      </c>
      <c r="AP1593" s="104">
        <v>111661</v>
      </c>
      <c r="AQ1593" s="104">
        <v>0</v>
      </c>
      <c r="AR1593" s="189">
        <v>111661</v>
      </c>
      <c r="AS1593" s="189">
        <v>2687722</v>
      </c>
      <c r="AT1593" s="189">
        <v>987134</v>
      </c>
      <c r="AU1593" s="189">
        <v>741359</v>
      </c>
    </row>
    <row r="1594" spans="1:47" x14ac:dyDescent="0.2">
      <c r="A1594" s="96" t="s">
        <v>3671</v>
      </c>
      <c r="B1594" t="s">
        <v>3666</v>
      </c>
      <c r="C1594" t="s">
        <v>3672</v>
      </c>
      <c r="D1594" s="77">
        <v>42203</v>
      </c>
      <c r="E1594" s="77">
        <v>0</v>
      </c>
      <c r="F1594" s="77">
        <v>0</v>
      </c>
      <c r="G1594" s="77">
        <v>160795</v>
      </c>
      <c r="H1594" s="77">
        <v>0</v>
      </c>
      <c r="I1594" s="77">
        <v>160795</v>
      </c>
      <c r="J1594" s="77">
        <v>157458</v>
      </c>
      <c r="K1594" s="188">
        <v>3337</v>
      </c>
      <c r="L1594" s="77">
        <v>216680</v>
      </c>
      <c r="M1594" s="77">
        <v>164610</v>
      </c>
      <c r="N1594" s="77">
        <v>216680</v>
      </c>
      <c r="O1594" s="77">
        <v>0</v>
      </c>
      <c r="P1594" s="77">
        <v>29860</v>
      </c>
      <c r="Q1594" s="77">
        <v>29860</v>
      </c>
      <c r="R1594" s="77">
        <v>0</v>
      </c>
      <c r="S1594" s="188">
        <v>94920</v>
      </c>
      <c r="T1594" s="188">
        <v>94920</v>
      </c>
      <c r="U1594" s="77">
        <v>20334</v>
      </c>
      <c r="V1594" s="77">
        <v>13461</v>
      </c>
      <c r="W1594" s="77">
        <v>6402</v>
      </c>
      <c r="X1594" s="77">
        <v>13932</v>
      </c>
      <c r="Y1594" s="77">
        <v>6529</v>
      </c>
      <c r="Z1594" s="77">
        <v>2605</v>
      </c>
      <c r="AA1594" s="77">
        <v>0</v>
      </c>
      <c r="AB1594" s="77">
        <v>0</v>
      </c>
      <c r="AC1594" s="188">
        <v>7294</v>
      </c>
      <c r="AD1594" s="188">
        <v>0</v>
      </c>
      <c r="AE1594" s="77">
        <v>195970</v>
      </c>
      <c r="AF1594" s="77">
        <v>2469</v>
      </c>
      <c r="AG1594" s="27">
        <v>0</v>
      </c>
      <c r="AH1594" s="27">
        <v>0</v>
      </c>
      <c r="AI1594" s="27">
        <v>0</v>
      </c>
      <c r="AJ1594" s="27">
        <v>2469</v>
      </c>
      <c r="AK1594" s="27">
        <v>0</v>
      </c>
      <c r="AL1594" s="27">
        <v>0</v>
      </c>
      <c r="AM1594" s="27">
        <f t="shared" si="24"/>
        <v>2469</v>
      </c>
      <c r="AN1594" s="27">
        <v>0</v>
      </c>
      <c r="AO1594" s="27">
        <v>0</v>
      </c>
      <c r="AP1594" s="27">
        <v>27130</v>
      </c>
      <c r="AQ1594" s="27">
        <v>2400</v>
      </c>
      <c r="AR1594" s="190">
        <v>24730</v>
      </c>
      <c r="AS1594" s="190">
        <v>648597</v>
      </c>
      <c r="AT1594" s="190">
        <v>189414</v>
      </c>
      <c r="AU1594" s="190">
        <v>189414</v>
      </c>
    </row>
    <row r="1595" spans="1:47" x14ac:dyDescent="0.2">
      <c r="A1595" s="96" t="s">
        <v>3673</v>
      </c>
      <c r="B1595" t="s">
        <v>3666</v>
      </c>
      <c r="C1595" t="s">
        <v>3674</v>
      </c>
      <c r="D1595" s="78">
        <v>42204</v>
      </c>
      <c r="E1595" s="78">
        <v>0</v>
      </c>
      <c r="F1595" s="82">
        <v>0</v>
      </c>
      <c r="G1595" s="78">
        <v>372540</v>
      </c>
      <c r="H1595" s="78">
        <v>372540</v>
      </c>
      <c r="I1595" s="78">
        <v>0</v>
      </c>
      <c r="J1595" s="78">
        <v>0</v>
      </c>
      <c r="K1595" s="78">
        <v>0</v>
      </c>
      <c r="L1595" s="78">
        <v>566610</v>
      </c>
      <c r="M1595" s="78">
        <v>389210</v>
      </c>
      <c r="N1595" s="78">
        <v>566610</v>
      </c>
      <c r="O1595" s="78">
        <v>0</v>
      </c>
      <c r="P1595" s="78">
        <v>34230</v>
      </c>
      <c r="Q1595" s="78">
        <v>34230</v>
      </c>
      <c r="R1595" s="78">
        <v>0</v>
      </c>
      <c r="S1595" s="187">
        <v>249210</v>
      </c>
      <c r="T1595" s="187">
        <v>249210</v>
      </c>
      <c r="U1595" s="78">
        <v>55566</v>
      </c>
      <c r="V1595" s="78">
        <v>31833</v>
      </c>
      <c r="W1595" s="78">
        <v>1200</v>
      </c>
      <c r="X1595" s="78">
        <v>54366</v>
      </c>
      <c r="Y1595" s="78">
        <v>57376</v>
      </c>
      <c r="Z1595" s="78">
        <v>3010</v>
      </c>
      <c r="AA1595" s="78">
        <v>0</v>
      </c>
      <c r="AB1595" s="187">
        <v>18040</v>
      </c>
      <c r="AC1595" s="187">
        <v>18040</v>
      </c>
      <c r="AD1595" s="187">
        <v>0</v>
      </c>
      <c r="AE1595" s="78">
        <v>464330</v>
      </c>
      <c r="AF1595" s="78">
        <v>5589</v>
      </c>
      <c r="AG1595" s="104">
        <v>0</v>
      </c>
      <c r="AH1595" s="104">
        <v>0</v>
      </c>
      <c r="AI1595" s="104">
        <v>0</v>
      </c>
      <c r="AJ1595" s="104">
        <v>5589</v>
      </c>
      <c r="AK1595" s="104">
        <v>0</v>
      </c>
      <c r="AL1595" s="104">
        <v>0</v>
      </c>
      <c r="AM1595" s="104">
        <f t="shared" si="24"/>
        <v>5589</v>
      </c>
      <c r="AN1595" s="104">
        <v>0</v>
      </c>
      <c r="AO1595" s="104">
        <v>0</v>
      </c>
      <c r="AP1595" s="104">
        <v>62696</v>
      </c>
      <c r="AQ1595" s="104">
        <v>0</v>
      </c>
      <c r="AR1595" s="189">
        <v>62696</v>
      </c>
      <c r="AS1595" s="189">
        <v>1494617</v>
      </c>
      <c r="AT1595" s="189">
        <v>530642</v>
      </c>
      <c r="AU1595" s="189">
        <v>530642</v>
      </c>
    </row>
    <row r="1596" spans="1:47" x14ac:dyDescent="0.2">
      <c r="A1596" s="96" t="s">
        <v>3675</v>
      </c>
      <c r="B1596" t="s">
        <v>3666</v>
      </c>
      <c r="C1596" t="s">
        <v>3676</v>
      </c>
      <c r="D1596" s="77">
        <v>42205</v>
      </c>
      <c r="E1596" s="77">
        <v>0</v>
      </c>
      <c r="F1596" s="77">
        <v>0</v>
      </c>
      <c r="G1596" s="77">
        <v>239149</v>
      </c>
      <c r="H1596" s="77">
        <v>239149</v>
      </c>
      <c r="I1596" s="77">
        <v>0</v>
      </c>
      <c r="J1596" s="77">
        <v>0</v>
      </c>
      <c r="K1596" s="77">
        <v>0</v>
      </c>
      <c r="L1596" s="77">
        <v>394660</v>
      </c>
      <c r="M1596" s="77">
        <v>263260</v>
      </c>
      <c r="N1596" s="77">
        <v>394660</v>
      </c>
      <c r="O1596" s="77">
        <v>0</v>
      </c>
      <c r="P1596" s="77">
        <v>54130</v>
      </c>
      <c r="Q1596" s="77">
        <v>54130</v>
      </c>
      <c r="R1596" s="77">
        <v>0</v>
      </c>
      <c r="S1596" s="188">
        <v>130440</v>
      </c>
      <c r="T1596" s="188">
        <v>130440</v>
      </c>
      <c r="U1596" s="77">
        <v>39065</v>
      </c>
      <c r="V1596" s="77">
        <v>21395</v>
      </c>
      <c r="W1596" s="77">
        <v>39065</v>
      </c>
      <c r="X1596" s="77">
        <v>0</v>
      </c>
      <c r="Y1596" s="77">
        <v>4571</v>
      </c>
      <c r="Z1596" s="77">
        <v>4571</v>
      </c>
      <c r="AA1596" s="77">
        <v>0</v>
      </c>
      <c r="AB1596" s="188">
        <v>7320</v>
      </c>
      <c r="AC1596" s="188">
        <v>7320</v>
      </c>
      <c r="AD1596" s="188">
        <v>0</v>
      </c>
      <c r="AE1596" s="77">
        <v>321640</v>
      </c>
      <c r="AF1596" s="77">
        <v>4149</v>
      </c>
      <c r="AG1596" s="27">
        <v>0</v>
      </c>
      <c r="AH1596" s="27">
        <v>0</v>
      </c>
      <c r="AI1596" s="27">
        <v>0</v>
      </c>
      <c r="AJ1596" s="27">
        <v>4149</v>
      </c>
      <c r="AK1596" s="27">
        <v>0</v>
      </c>
      <c r="AL1596" s="27">
        <v>0</v>
      </c>
      <c r="AM1596" s="27">
        <f t="shared" si="24"/>
        <v>4149</v>
      </c>
      <c r="AN1596" s="27">
        <v>0</v>
      </c>
      <c r="AO1596" s="27">
        <v>0</v>
      </c>
      <c r="AP1596" s="27">
        <v>40364</v>
      </c>
      <c r="AQ1596" s="27">
        <v>40364</v>
      </c>
      <c r="AR1596" s="27">
        <v>0</v>
      </c>
      <c r="AS1596" s="190">
        <v>992743</v>
      </c>
      <c r="AT1596" s="190">
        <v>389792</v>
      </c>
      <c r="AU1596" s="190">
        <v>260889</v>
      </c>
    </row>
    <row r="1597" spans="1:47" x14ac:dyDescent="0.2">
      <c r="A1597" s="96" t="s">
        <v>3677</v>
      </c>
      <c r="B1597" t="s">
        <v>3666</v>
      </c>
      <c r="C1597" t="s">
        <v>3678</v>
      </c>
      <c r="D1597" s="78">
        <v>42207</v>
      </c>
      <c r="E1597" s="78">
        <v>0</v>
      </c>
      <c r="F1597" s="82">
        <v>0</v>
      </c>
      <c r="G1597" s="78">
        <v>126191</v>
      </c>
      <c r="H1597" s="78">
        <v>126191</v>
      </c>
      <c r="I1597" s="78">
        <v>0</v>
      </c>
      <c r="J1597" s="78">
        <v>0</v>
      </c>
      <c r="K1597" s="78">
        <v>0</v>
      </c>
      <c r="L1597" s="78">
        <v>153570</v>
      </c>
      <c r="M1597" s="78">
        <v>118780</v>
      </c>
      <c r="N1597" s="78">
        <v>20800</v>
      </c>
      <c r="O1597" s="78">
        <v>132770</v>
      </c>
      <c r="P1597" s="78">
        <v>155190</v>
      </c>
      <c r="Q1597" s="78">
        <v>22420</v>
      </c>
      <c r="R1597" s="78">
        <v>0</v>
      </c>
      <c r="S1597" s="187">
        <v>84450</v>
      </c>
      <c r="T1597" s="187">
        <v>84450</v>
      </c>
      <c r="U1597" s="78">
        <v>14271</v>
      </c>
      <c r="V1597" s="78">
        <v>9690</v>
      </c>
      <c r="W1597" s="78">
        <v>3243</v>
      </c>
      <c r="X1597" s="78">
        <v>11028</v>
      </c>
      <c r="Y1597" s="78">
        <v>4224</v>
      </c>
      <c r="Z1597" s="78">
        <v>1915</v>
      </c>
      <c r="AA1597" s="78">
        <v>0</v>
      </c>
      <c r="AB1597" s="78">
        <v>0</v>
      </c>
      <c r="AC1597" s="187">
        <v>5515</v>
      </c>
      <c r="AD1597" s="187">
        <v>0</v>
      </c>
      <c r="AE1597" s="78">
        <v>142430</v>
      </c>
      <c r="AF1597" s="78">
        <v>1989</v>
      </c>
      <c r="AG1597" s="104">
        <v>0</v>
      </c>
      <c r="AH1597" s="104">
        <v>0</v>
      </c>
      <c r="AI1597" s="104">
        <v>0</v>
      </c>
      <c r="AJ1597" s="104">
        <v>1989</v>
      </c>
      <c r="AK1597" s="104">
        <v>0</v>
      </c>
      <c r="AL1597" s="104">
        <v>0</v>
      </c>
      <c r="AM1597" s="104">
        <f t="shared" si="24"/>
        <v>1989</v>
      </c>
      <c r="AN1597" s="104">
        <v>0</v>
      </c>
      <c r="AO1597" s="104">
        <v>0</v>
      </c>
      <c r="AP1597" s="104">
        <v>21274</v>
      </c>
      <c r="AQ1597" s="104">
        <v>21274</v>
      </c>
      <c r="AR1597" s="104">
        <v>0</v>
      </c>
      <c r="AS1597" s="189">
        <v>503282</v>
      </c>
      <c r="AT1597" s="189">
        <v>133174</v>
      </c>
      <c r="AU1597" s="189">
        <v>133174</v>
      </c>
    </row>
    <row r="1598" spans="1:47" x14ac:dyDescent="0.2">
      <c r="A1598" s="96" t="s">
        <v>3679</v>
      </c>
      <c r="B1598" t="s">
        <v>3666</v>
      </c>
      <c r="C1598" t="s">
        <v>3680</v>
      </c>
      <c r="D1598" s="77">
        <v>42208</v>
      </c>
      <c r="E1598" s="77">
        <v>0</v>
      </c>
      <c r="F1598" s="77">
        <v>0</v>
      </c>
      <c r="G1598" s="77">
        <v>67641</v>
      </c>
      <c r="H1598" s="77">
        <v>42641</v>
      </c>
      <c r="I1598" s="77">
        <v>25000</v>
      </c>
      <c r="J1598" s="77">
        <v>25000</v>
      </c>
      <c r="K1598" s="77">
        <v>0</v>
      </c>
      <c r="L1598" s="77">
        <v>106230</v>
      </c>
      <c r="M1598" s="77">
        <v>79530</v>
      </c>
      <c r="N1598" s="77">
        <v>103400</v>
      </c>
      <c r="O1598" s="77">
        <v>2830</v>
      </c>
      <c r="P1598" s="77">
        <v>8780</v>
      </c>
      <c r="Q1598" s="77">
        <v>5950</v>
      </c>
      <c r="R1598" s="77">
        <v>0</v>
      </c>
      <c r="S1598" s="188">
        <v>49690</v>
      </c>
      <c r="T1598" s="188">
        <v>49690</v>
      </c>
      <c r="U1598" s="77">
        <v>10086</v>
      </c>
      <c r="V1598" s="77">
        <v>6543</v>
      </c>
      <c r="W1598" s="77">
        <v>5838</v>
      </c>
      <c r="X1598" s="77">
        <v>4248</v>
      </c>
      <c r="Y1598" s="77">
        <v>4760</v>
      </c>
      <c r="Z1598" s="77">
        <v>512</v>
      </c>
      <c r="AA1598" s="77">
        <v>0</v>
      </c>
      <c r="AB1598" s="77">
        <v>859</v>
      </c>
      <c r="AC1598" s="188">
        <v>3954</v>
      </c>
      <c r="AD1598" s="188">
        <v>0</v>
      </c>
      <c r="AE1598" s="77">
        <v>91820</v>
      </c>
      <c r="AF1598" s="77">
        <v>1509</v>
      </c>
      <c r="AG1598" s="27">
        <v>0</v>
      </c>
      <c r="AH1598" s="27">
        <v>0</v>
      </c>
      <c r="AI1598" s="27">
        <v>0</v>
      </c>
      <c r="AJ1598" s="27">
        <v>1509</v>
      </c>
      <c r="AK1598" s="27">
        <v>0</v>
      </c>
      <c r="AL1598" s="27">
        <v>0</v>
      </c>
      <c r="AM1598" s="27">
        <f t="shared" si="24"/>
        <v>1509</v>
      </c>
      <c r="AN1598" s="27">
        <v>0</v>
      </c>
      <c r="AO1598" s="27">
        <v>0</v>
      </c>
      <c r="AP1598" s="27">
        <v>11585</v>
      </c>
      <c r="AQ1598" s="27">
        <v>11585</v>
      </c>
      <c r="AR1598" s="27">
        <v>0</v>
      </c>
      <c r="AS1598" s="190">
        <v>278559</v>
      </c>
      <c r="AT1598" s="190">
        <v>73171</v>
      </c>
      <c r="AU1598" s="190">
        <v>43171</v>
      </c>
    </row>
    <row r="1599" spans="1:47" x14ac:dyDescent="0.2">
      <c r="A1599" s="96" t="s">
        <v>3681</v>
      </c>
      <c r="B1599" t="s">
        <v>3666</v>
      </c>
      <c r="C1599" t="s">
        <v>3682</v>
      </c>
      <c r="D1599" s="78">
        <v>42209</v>
      </c>
      <c r="E1599" s="78">
        <v>0</v>
      </c>
      <c r="F1599" s="82">
        <v>0</v>
      </c>
      <c r="G1599" s="78">
        <v>128501</v>
      </c>
      <c r="H1599" s="78">
        <v>12000</v>
      </c>
      <c r="I1599" s="78">
        <v>116501</v>
      </c>
      <c r="J1599" s="78">
        <v>116501</v>
      </c>
      <c r="K1599" s="78">
        <v>0</v>
      </c>
      <c r="L1599" s="78">
        <v>154670</v>
      </c>
      <c r="M1599" s="78">
        <v>119070</v>
      </c>
      <c r="N1599" s="78">
        <v>154670</v>
      </c>
      <c r="O1599" s="78">
        <v>0</v>
      </c>
      <c r="P1599" s="78">
        <v>24040</v>
      </c>
      <c r="Q1599" s="78">
        <v>24040</v>
      </c>
      <c r="R1599" s="78">
        <v>0</v>
      </c>
      <c r="S1599" s="187">
        <v>24760</v>
      </c>
      <c r="T1599" s="187">
        <v>24760</v>
      </c>
      <c r="U1599" s="78">
        <v>14510</v>
      </c>
      <c r="V1599" s="78">
        <v>9788</v>
      </c>
      <c r="W1599" s="78">
        <v>3375</v>
      </c>
      <c r="X1599" s="78">
        <v>11135</v>
      </c>
      <c r="Y1599" s="78">
        <v>3000</v>
      </c>
      <c r="Z1599" s="78">
        <v>2003</v>
      </c>
      <c r="AA1599" s="78">
        <v>0</v>
      </c>
      <c r="AB1599" s="78">
        <v>0</v>
      </c>
      <c r="AC1599" s="187">
        <v>1039</v>
      </c>
      <c r="AD1599" s="187">
        <v>0</v>
      </c>
      <c r="AE1599" s="78">
        <v>143200</v>
      </c>
      <c r="AF1599" s="78">
        <v>1989</v>
      </c>
      <c r="AG1599" s="104">
        <v>0</v>
      </c>
      <c r="AH1599" s="104">
        <v>0</v>
      </c>
      <c r="AI1599" s="104">
        <v>0</v>
      </c>
      <c r="AJ1599" s="104">
        <v>1989</v>
      </c>
      <c r="AK1599" s="104">
        <v>0</v>
      </c>
      <c r="AL1599" s="104">
        <v>0</v>
      </c>
      <c r="AM1599" s="104">
        <f t="shared" si="24"/>
        <v>1989</v>
      </c>
      <c r="AN1599" s="104">
        <v>0</v>
      </c>
      <c r="AO1599" s="104">
        <v>0</v>
      </c>
      <c r="AP1599" s="104">
        <v>21650</v>
      </c>
      <c r="AQ1599" s="104">
        <v>0</v>
      </c>
      <c r="AR1599" s="189">
        <v>21650</v>
      </c>
      <c r="AS1599" s="189">
        <v>497860</v>
      </c>
      <c r="AT1599" s="189">
        <v>121694</v>
      </c>
      <c r="AU1599" s="189">
        <v>121694</v>
      </c>
    </row>
    <row r="1600" spans="1:47" x14ac:dyDescent="0.2">
      <c r="A1600" s="96" t="s">
        <v>3683</v>
      </c>
      <c r="B1600" t="s">
        <v>3666</v>
      </c>
      <c r="C1600" t="s">
        <v>3684</v>
      </c>
      <c r="D1600" s="77">
        <v>42210</v>
      </c>
      <c r="E1600" s="77">
        <v>0</v>
      </c>
      <c r="F1600" s="77">
        <v>0</v>
      </c>
      <c r="G1600" s="77">
        <v>111505</v>
      </c>
      <c r="H1600" s="77">
        <v>111505</v>
      </c>
      <c r="I1600" s="77">
        <v>0</v>
      </c>
      <c r="J1600" s="77">
        <v>0</v>
      </c>
      <c r="K1600" s="77">
        <v>0</v>
      </c>
      <c r="L1600" s="77">
        <v>127485</v>
      </c>
      <c r="M1600" s="77">
        <v>98870</v>
      </c>
      <c r="N1600" s="77">
        <v>127485</v>
      </c>
      <c r="O1600" s="77">
        <v>0</v>
      </c>
      <c r="P1600" s="77">
        <v>16700</v>
      </c>
      <c r="Q1600" s="77">
        <v>16700</v>
      </c>
      <c r="R1600" s="77">
        <v>0</v>
      </c>
      <c r="S1600" s="188">
        <v>29395</v>
      </c>
      <c r="T1600" s="188">
        <v>29395</v>
      </c>
      <c r="U1600" s="77">
        <v>11808</v>
      </c>
      <c r="V1600" s="77">
        <v>8058</v>
      </c>
      <c r="W1600" s="77">
        <v>7300</v>
      </c>
      <c r="X1600" s="77">
        <v>4508</v>
      </c>
      <c r="Y1600" s="77">
        <v>5918</v>
      </c>
      <c r="Z1600" s="77">
        <v>1410</v>
      </c>
      <c r="AA1600" s="77">
        <v>0</v>
      </c>
      <c r="AB1600" s="188">
        <v>1612</v>
      </c>
      <c r="AC1600" s="188">
        <v>1612</v>
      </c>
      <c r="AD1600" s="188">
        <v>0</v>
      </c>
      <c r="AE1600" s="77">
        <v>116160</v>
      </c>
      <c r="AF1600" s="77">
        <v>1749</v>
      </c>
      <c r="AG1600" s="27">
        <v>0</v>
      </c>
      <c r="AH1600" s="27">
        <v>0</v>
      </c>
      <c r="AI1600" s="27">
        <v>0</v>
      </c>
      <c r="AJ1600" s="27">
        <v>1749</v>
      </c>
      <c r="AK1600" s="27">
        <v>0</v>
      </c>
      <c r="AL1600" s="27">
        <v>0</v>
      </c>
      <c r="AM1600" s="27">
        <f t="shared" si="24"/>
        <v>1749</v>
      </c>
      <c r="AN1600" s="27">
        <v>0</v>
      </c>
      <c r="AO1600" s="27">
        <v>0</v>
      </c>
      <c r="AP1600" s="27">
        <v>18791</v>
      </c>
      <c r="AQ1600" s="27">
        <v>0</v>
      </c>
      <c r="AR1600" s="190">
        <v>18791</v>
      </c>
      <c r="AS1600" s="190">
        <v>440385</v>
      </c>
      <c r="AT1600" s="190">
        <v>110158</v>
      </c>
      <c r="AU1600" s="190">
        <v>96563</v>
      </c>
    </row>
    <row r="1601" spans="1:47" x14ac:dyDescent="0.2">
      <c r="A1601" s="96" t="s">
        <v>3685</v>
      </c>
      <c r="B1601" t="s">
        <v>3666</v>
      </c>
      <c r="C1601" t="s">
        <v>3686</v>
      </c>
      <c r="D1601" s="78">
        <v>42211</v>
      </c>
      <c r="E1601" s="78">
        <v>0</v>
      </c>
      <c r="F1601" s="82">
        <v>0</v>
      </c>
      <c r="G1601" s="78">
        <v>149598</v>
      </c>
      <c r="H1601" s="78">
        <v>24388</v>
      </c>
      <c r="I1601" s="78">
        <v>125210</v>
      </c>
      <c r="J1601" s="78">
        <v>125210</v>
      </c>
      <c r="K1601" s="78">
        <v>0</v>
      </c>
      <c r="L1601" s="78">
        <v>221970</v>
      </c>
      <c r="M1601" s="78">
        <v>180310</v>
      </c>
      <c r="N1601" s="78">
        <v>221970</v>
      </c>
      <c r="O1601" s="78">
        <v>0</v>
      </c>
      <c r="P1601" s="78">
        <v>34930</v>
      </c>
      <c r="Q1601" s="78">
        <v>34930</v>
      </c>
      <c r="R1601" s="78">
        <v>0</v>
      </c>
      <c r="S1601" s="187">
        <v>65620</v>
      </c>
      <c r="T1601" s="187">
        <v>65620</v>
      </c>
      <c r="U1601" s="78">
        <v>20308</v>
      </c>
      <c r="V1601" s="78">
        <v>14803</v>
      </c>
      <c r="W1601" s="78">
        <v>3891</v>
      </c>
      <c r="X1601" s="78">
        <v>16417</v>
      </c>
      <c r="Y1601" s="78">
        <v>3193</v>
      </c>
      <c r="Z1601" s="78">
        <v>2945</v>
      </c>
      <c r="AA1601" s="78">
        <v>0</v>
      </c>
      <c r="AB1601" s="78">
        <v>0</v>
      </c>
      <c r="AC1601" s="187">
        <v>4938</v>
      </c>
      <c r="AD1601" s="187">
        <v>0</v>
      </c>
      <c r="AE1601" s="78">
        <v>215240</v>
      </c>
      <c r="AF1601" s="78">
        <v>2469</v>
      </c>
      <c r="AG1601" s="104">
        <v>0</v>
      </c>
      <c r="AH1601" s="104">
        <v>0</v>
      </c>
      <c r="AI1601" s="104">
        <v>0</v>
      </c>
      <c r="AJ1601" s="104">
        <v>2469</v>
      </c>
      <c r="AK1601" s="104">
        <v>0</v>
      </c>
      <c r="AL1601" s="104">
        <v>0</v>
      </c>
      <c r="AM1601" s="104">
        <f t="shared" si="24"/>
        <v>2469</v>
      </c>
      <c r="AN1601" s="104">
        <v>0</v>
      </c>
      <c r="AO1601" s="104">
        <v>0</v>
      </c>
      <c r="AP1601" s="104">
        <v>25211</v>
      </c>
      <c r="AQ1601" s="104">
        <v>0</v>
      </c>
      <c r="AR1601" s="189">
        <v>25211</v>
      </c>
      <c r="AS1601" s="189">
        <v>591562</v>
      </c>
      <c r="AT1601" s="189">
        <v>148767</v>
      </c>
      <c r="AU1601" s="189">
        <v>0</v>
      </c>
    </row>
    <row r="1602" spans="1:47" x14ac:dyDescent="0.2">
      <c r="A1602" s="96" t="s">
        <v>3687</v>
      </c>
      <c r="B1602" t="s">
        <v>3666</v>
      </c>
      <c r="C1602" t="s">
        <v>3688</v>
      </c>
      <c r="D1602" s="77">
        <v>42212</v>
      </c>
      <c r="E1602" s="77">
        <v>0</v>
      </c>
      <c r="F1602" s="77">
        <v>0</v>
      </c>
      <c r="G1602" s="77">
        <v>97902</v>
      </c>
      <c r="H1602" s="77">
        <v>49886</v>
      </c>
      <c r="I1602" s="77">
        <v>48016</v>
      </c>
      <c r="J1602" s="77">
        <v>48016</v>
      </c>
      <c r="K1602" s="77">
        <v>0</v>
      </c>
      <c r="L1602" s="77">
        <v>135085</v>
      </c>
      <c r="M1602" s="77">
        <v>102650</v>
      </c>
      <c r="N1602" s="77">
        <v>120000</v>
      </c>
      <c r="O1602" s="77">
        <v>15085</v>
      </c>
      <c r="P1602" s="77">
        <v>35785</v>
      </c>
      <c r="Q1602" s="77">
        <v>20700</v>
      </c>
      <c r="R1602" s="77">
        <v>480</v>
      </c>
      <c r="S1602" s="188">
        <v>34805</v>
      </c>
      <c r="T1602" s="188">
        <v>34325</v>
      </c>
      <c r="U1602" s="77">
        <v>12737</v>
      </c>
      <c r="V1602" s="77">
        <v>8441</v>
      </c>
      <c r="W1602" s="77">
        <v>4224</v>
      </c>
      <c r="X1602" s="77">
        <v>8513</v>
      </c>
      <c r="Y1602" s="77">
        <v>894</v>
      </c>
      <c r="Z1602" s="77">
        <v>1752</v>
      </c>
      <c r="AA1602" s="77">
        <v>0</v>
      </c>
      <c r="AB1602" s="188">
        <v>4225</v>
      </c>
      <c r="AC1602" s="188">
        <v>2326</v>
      </c>
      <c r="AD1602" s="188">
        <v>0</v>
      </c>
      <c r="AE1602" s="77">
        <v>125040</v>
      </c>
      <c r="AF1602" s="77">
        <v>1749</v>
      </c>
      <c r="AG1602" s="27">
        <v>0</v>
      </c>
      <c r="AH1602" s="27">
        <v>0</v>
      </c>
      <c r="AI1602" s="27">
        <v>0</v>
      </c>
      <c r="AJ1602" s="27">
        <v>1749</v>
      </c>
      <c r="AK1602" s="27">
        <v>0</v>
      </c>
      <c r="AL1602" s="27">
        <v>0</v>
      </c>
      <c r="AM1602" s="27">
        <f t="shared" si="24"/>
        <v>1749</v>
      </c>
      <c r="AN1602" s="27">
        <v>0</v>
      </c>
      <c r="AO1602" s="27">
        <v>0</v>
      </c>
      <c r="AP1602" s="27">
        <v>16514</v>
      </c>
      <c r="AQ1602" s="27">
        <v>0</v>
      </c>
      <c r="AR1602" s="190">
        <v>16514</v>
      </c>
      <c r="AS1602" s="190">
        <v>386755</v>
      </c>
      <c r="AT1602" s="190">
        <v>109766</v>
      </c>
      <c r="AU1602" s="190">
        <v>109766</v>
      </c>
    </row>
    <row r="1603" spans="1:47" x14ac:dyDescent="0.2">
      <c r="A1603" s="96" t="s">
        <v>3689</v>
      </c>
      <c r="B1603" t="s">
        <v>3666</v>
      </c>
      <c r="C1603" t="s">
        <v>3690</v>
      </c>
      <c r="D1603" s="78">
        <v>42213</v>
      </c>
      <c r="E1603" s="78">
        <v>0</v>
      </c>
      <c r="F1603" s="82">
        <v>0</v>
      </c>
      <c r="G1603" s="78">
        <v>156000</v>
      </c>
      <c r="H1603" s="78">
        <v>228</v>
      </c>
      <c r="I1603" s="78">
        <v>155772</v>
      </c>
      <c r="J1603" s="78">
        <v>155772</v>
      </c>
      <c r="K1603" s="78">
        <v>0</v>
      </c>
      <c r="L1603" s="78">
        <v>184480</v>
      </c>
      <c r="M1603" s="78">
        <v>134590</v>
      </c>
      <c r="N1603" s="78">
        <v>174000</v>
      </c>
      <c r="O1603" s="78">
        <v>10480</v>
      </c>
      <c r="P1603" s="78">
        <v>26550</v>
      </c>
      <c r="Q1603" s="78">
        <v>16070</v>
      </c>
      <c r="R1603" s="78">
        <v>0</v>
      </c>
      <c r="S1603" s="187">
        <v>79390</v>
      </c>
      <c r="T1603" s="187">
        <v>79390</v>
      </c>
      <c r="U1603" s="78">
        <v>17565</v>
      </c>
      <c r="V1603" s="78">
        <v>10971</v>
      </c>
      <c r="W1603" s="78">
        <v>15139</v>
      </c>
      <c r="X1603" s="78">
        <v>2426</v>
      </c>
      <c r="Y1603" s="78">
        <v>3878</v>
      </c>
      <c r="Z1603" s="78">
        <v>1452</v>
      </c>
      <c r="AA1603" s="78">
        <v>0</v>
      </c>
      <c r="AB1603" s="187">
        <v>5757</v>
      </c>
      <c r="AC1603" s="187">
        <v>5757</v>
      </c>
      <c r="AD1603" s="187">
        <v>0</v>
      </c>
      <c r="AE1603" s="78">
        <v>154410</v>
      </c>
      <c r="AF1603" s="78">
        <v>2229</v>
      </c>
      <c r="AG1603" s="104">
        <v>0</v>
      </c>
      <c r="AH1603" s="104">
        <v>0</v>
      </c>
      <c r="AI1603" s="104">
        <v>0</v>
      </c>
      <c r="AJ1603" s="104">
        <v>2229</v>
      </c>
      <c r="AK1603" s="104">
        <v>0</v>
      </c>
      <c r="AL1603" s="104">
        <v>0</v>
      </c>
      <c r="AM1603" s="104">
        <f t="shared" ref="AM1603:AM1666" si="25">IF(OR(AG1603&lt;&gt;0,AL1603&lt;&gt;0),0,AF1603)</f>
        <v>2229</v>
      </c>
      <c r="AN1603" s="104">
        <v>0</v>
      </c>
      <c r="AO1603" s="104">
        <v>0</v>
      </c>
      <c r="AP1603" s="104">
        <v>26312</v>
      </c>
      <c r="AQ1603" s="104">
        <v>26312</v>
      </c>
      <c r="AR1603" s="104">
        <v>0</v>
      </c>
      <c r="AS1603" s="189">
        <v>627232</v>
      </c>
      <c r="AT1603" s="189">
        <v>175006</v>
      </c>
      <c r="AU1603" s="189">
        <v>175006</v>
      </c>
    </row>
    <row r="1604" spans="1:47" x14ac:dyDescent="0.2">
      <c r="A1604" s="96" t="s">
        <v>3691</v>
      </c>
      <c r="B1604" t="s">
        <v>3666</v>
      </c>
      <c r="C1604" t="s">
        <v>3692</v>
      </c>
      <c r="D1604" s="77">
        <v>42214</v>
      </c>
      <c r="E1604" s="77">
        <v>0</v>
      </c>
      <c r="F1604" s="77">
        <v>0</v>
      </c>
      <c r="G1604" s="77">
        <v>171305</v>
      </c>
      <c r="H1604" s="77">
        <v>0</v>
      </c>
      <c r="I1604" s="77">
        <v>171305</v>
      </c>
      <c r="J1604" s="77">
        <v>171305</v>
      </c>
      <c r="K1604" s="77">
        <v>0</v>
      </c>
      <c r="L1604" s="77">
        <v>204455</v>
      </c>
      <c r="M1604" s="77">
        <v>155780</v>
      </c>
      <c r="N1604" s="77">
        <v>201400</v>
      </c>
      <c r="O1604" s="77">
        <v>3055</v>
      </c>
      <c r="P1604" s="77">
        <v>25815</v>
      </c>
      <c r="Q1604" s="77">
        <v>22760</v>
      </c>
      <c r="R1604" s="77">
        <v>0</v>
      </c>
      <c r="S1604" s="188">
        <v>99525</v>
      </c>
      <c r="T1604" s="188">
        <v>99525</v>
      </c>
      <c r="U1604" s="77">
        <v>19109</v>
      </c>
      <c r="V1604" s="77">
        <v>12728</v>
      </c>
      <c r="W1604" s="77">
        <v>8558</v>
      </c>
      <c r="X1604" s="77">
        <v>10551</v>
      </c>
      <c r="Y1604" s="77">
        <v>12578</v>
      </c>
      <c r="Z1604" s="77">
        <v>2027</v>
      </c>
      <c r="AA1604" s="77">
        <v>0</v>
      </c>
      <c r="AB1604" s="188">
        <v>3362</v>
      </c>
      <c r="AC1604" s="188">
        <v>6829</v>
      </c>
      <c r="AD1604" s="188">
        <v>0</v>
      </c>
      <c r="AE1604" s="77">
        <v>184760</v>
      </c>
      <c r="AF1604" s="77">
        <v>2469</v>
      </c>
      <c r="AG1604" s="27">
        <v>0</v>
      </c>
      <c r="AH1604" s="27">
        <v>0</v>
      </c>
      <c r="AI1604" s="27">
        <v>0</v>
      </c>
      <c r="AJ1604" s="27">
        <v>2469</v>
      </c>
      <c r="AK1604" s="27">
        <v>0</v>
      </c>
      <c r="AL1604" s="27">
        <v>0</v>
      </c>
      <c r="AM1604" s="27">
        <f t="shared" si="25"/>
        <v>2469</v>
      </c>
      <c r="AN1604" s="27">
        <v>0</v>
      </c>
      <c r="AO1604" s="27">
        <v>0</v>
      </c>
      <c r="AP1604" s="27">
        <v>28886</v>
      </c>
      <c r="AQ1604" s="27">
        <v>0</v>
      </c>
      <c r="AR1604" s="190">
        <v>28886</v>
      </c>
      <c r="AS1604" s="190">
        <v>688250</v>
      </c>
      <c r="AT1604" s="190">
        <v>187541</v>
      </c>
      <c r="AU1604" s="190">
        <v>187541</v>
      </c>
    </row>
    <row r="1605" spans="1:47" x14ac:dyDescent="0.2">
      <c r="A1605" s="96" t="s">
        <v>3693</v>
      </c>
      <c r="B1605" t="s">
        <v>3666</v>
      </c>
      <c r="C1605" t="s">
        <v>3694</v>
      </c>
      <c r="D1605" s="78">
        <v>42307</v>
      </c>
      <c r="E1605" s="78">
        <v>0</v>
      </c>
      <c r="F1605" s="82">
        <v>0</v>
      </c>
      <c r="G1605" s="78">
        <v>100634</v>
      </c>
      <c r="H1605" s="78">
        <v>2997</v>
      </c>
      <c r="I1605" s="78">
        <v>97637</v>
      </c>
      <c r="J1605" s="78">
        <v>97637</v>
      </c>
      <c r="K1605" s="78">
        <v>0</v>
      </c>
      <c r="L1605" s="78">
        <v>134355</v>
      </c>
      <c r="M1605" s="78">
        <v>79280</v>
      </c>
      <c r="N1605" s="78">
        <v>82200</v>
      </c>
      <c r="O1605" s="78">
        <v>52155</v>
      </c>
      <c r="P1605" s="78">
        <v>58605</v>
      </c>
      <c r="Q1605" s="78">
        <v>6450</v>
      </c>
      <c r="R1605" s="78">
        <v>0</v>
      </c>
      <c r="S1605" s="187">
        <v>43505</v>
      </c>
      <c r="T1605" s="187">
        <v>43505</v>
      </c>
      <c r="U1605" s="78">
        <v>13846</v>
      </c>
      <c r="V1605" s="78">
        <v>6460</v>
      </c>
      <c r="W1605" s="78">
        <v>4461</v>
      </c>
      <c r="X1605" s="78">
        <v>9385</v>
      </c>
      <c r="Y1605" s="78">
        <v>9983</v>
      </c>
      <c r="Z1605" s="78">
        <v>598</v>
      </c>
      <c r="AA1605" s="78">
        <v>0</v>
      </c>
      <c r="AB1605" s="187">
        <v>1063</v>
      </c>
      <c r="AC1605" s="187">
        <v>2425</v>
      </c>
      <c r="AD1605" s="187">
        <v>0</v>
      </c>
      <c r="AE1605" s="78">
        <v>90890</v>
      </c>
      <c r="AF1605" s="78">
        <v>1530</v>
      </c>
      <c r="AG1605" s="104">
        <v>0</v>
      </c>
      <c r="AH1605" s="104">
        <v>0</v>
      </c>
      <c r="AI1605" s="104">
        <v>0</v>
      </c>
      <c r="AJ1605" s="104">
        <v>1530</v>
      </c>
      <c r="AK1605" s="104">
        <v>0</v>
      </c>
      <c r="AL1605" s="104">
        <v>0</v>
      </c>
      <c r="AM1605" s="104">
        <f t="shared" si="25"/>
        <v>1530</v>
      </c>
      <c r="AN1605" s="104">
        <v>0</v>
      </c>
      <c r="AO1605" s="104">
        <v>0</v>
      </c>
      <c r="AP1605" s="104">
        <v>17033</v>
      </c>
      <c r="AQ1605" s="104">
        <v>0</v>
      </c>
      <c r="AR1605" s="189">
        <v>17033</v>
      </c>
      <c r="AS1605" s="189">
        <v>423487</v>
      </c>
      <c r="AT1605" s="189">
        <v>168116</v>
      </c>
      <c r="AU1605" s="189">
        <v>168116</v>
      </c>
    </row>
    <row r="1606" spans="1:47" x14ac:dyDescent="0.2">
      <c r="A1606" s="96" t="s">
        <v>3695</v>
      </c>
      <c r="B1606" t="s">
        <v>3666</v>
      </c>
      <c r="C1606" t="s">
        <v>3696</v>
      </c>
      <c r="D1606" s="77">
        <v>42308</v>
      </c>
      <c r="E1606" s="77">
        <v>0</v>
      </c>
      <c r="F1606" s="77">
        <v>0</v>
      </c>
      <c r="G1606" s="77">
        <v>76217</v>
      </c>
      <c r="H1606" s="77">
        <v>76217</v>
      </c>
      <c r="I1606" s="77">
        <v>0</v>
      </c>
      <c r="J1606" s="77">
        <v>0</v>
      </c>
      <c r="K1606" s="77">
        <v>0</v>
      </c>
      <c r="L1606" s="77">
        <v>112330</v>
      </c>
      <c r="M1606" s="77">
        <v>73850</v>
      </c>
      <c r="N1606" s="77">
        <v>112330</v>
      </c>
      <c r="O1606" s="77">
        <v>0</v>
      </c>
      <c r="P1606" s="77">
        <v>7290</v>
      </c>
      <c r="Q1606" s="77">
        <v>7290</v>
      </c>
      <c r="R1606" s="77">
        <v>0</v>
      </c>
      <c r="S1606" s="188">
        <v>22510</v>
      </c>
      <c r="T1606" s="188">
        <v>22510</v>
      </c>
      <c r="U1606" s="77">
        <v>11193</v>
      </c>
      <c r="V1606" s="77">
        <v>6051</v>
      </c>
      <c r="W1606" s="77">
        <v>11193</v>
      </c>
      <c r="X1606" s="77">
        <v>0</v>
      </c>
      <c r="Y1606" s="77">
        <v>644</v>
      </c>
      <c r="Z1606" s="77">
        <v>644</v>
      </c>
      <c r="AA1606" s="77">
        <v>0</v>
      </c>
      <c r="AB1606" s="77">
        <v>808</v>
      </c>
      <c r="AC1606" s="77">
        <v>808</v>
      </c>
      <c r="AD1606" s="77">
        <v>0</v>
      </c>
      <c r="AE1606" s="77">
        <v>84420</v>
      </c>
      <c r="AF1606" s="77">
        <v>1509</v>
      </c>
      <c r="AG1606" s="27">
        <v>0</v>
      </c>
      <c r="AH1606" s="27">
        <v>0</v>
      </c>
      <c r="AI1606" s="27">
        <v>0</v>
      </c>
      <c r="AJ1606" s="27">
        <v>1509</v>
      </c>
      <c r="AK1606" s="27">
        <v>0</v>
      </c>
      <c r="AL1606" s="27">
        <v>0</v>
      </c>
      <c r="AM1606" s="27">
        <f t="shared" si="25"/>
        <v>1509</v>
      </c>
      <c r="AN1606" s="27">
        <v>0</v>
      </c>
      <c r="AO1606" s="27">
        <v>0</v>
      </c>
      <c r="AP1606" s="27">
        <v>12898</v>
      </c>
      <c r="AQ1606" s="27">
        <v>12898</v>
      </c>
      <c r="AR1606" s="27">
        <v>0</v>
      </c>
      <c r="AS1606" s="190">
        <v>312503</v>
      </c>
      <c r="AT1606" s="190">
        <v>115268</v>
      </c>
      <c r="AU1606" s="190">
        <v>22802</v>
      </c>
    </row>
    <row r="1607" spans="1:47" x14ac:dyDescent="0.2">
      <c r="A1607" s="96" t="s">
        <v>3697</v>
      </c>
      <c r="B1607" t="s">
        <v>3666</v>
      </c>
      <c r="C1607" t="s">
        <v>3698</v>
      </c>
      <c r="D1607" s="78">
        <v>42321</v>
      </c>
      <c r="E1607" s="78">
        <v>0</v>
      </c>
      <c r="F1607" s="82">
        <v>0</v>
      </c>
      <c r="G1607" s="78">
        <v>37775</v>
      </c>
      <c r="H1607" s="78">
        <v>37775</v>
      </c>
      <c r="I1607" s="78">
        <v>0</v>
      </c>
      <c r="J1607" s="78">
        <v>0</v>
      </c>
      <c r="K1607" s="78">
        <v>0</v>
      </c>
      <c r="L1607" s="78">
        <v>34195</v>
      </c>
      <c r="M1607" s="78">
        <v>24820</v>
      </c>
      <c r="N1607" s="78">
        <v>34195</v>
      </c>
      <c r="O1607" s="78">
        <v>0</v>
      </c>
      <c r="P1607" s="78">
        <v>4150</v>
      </c>
      <c r="Q1607" s="78">
        <v>4150</v>
      </c>
      <c r="R1607" s="78">
        <v>0</v>
      </c>
      <c r="S1607" s="187">
        <v>10825</v>
      </c>
      <c r="T1607" s="187">
        <v>10825</v>
      </c>
      <c r="U1607" s="78">
        <v>3276</v>
      </c>
      <c r="V1607" s="78">
        <v>2040</v>
      </c>
      <c r="W1607" s="78">
        <v>3276</v>
      </c>
      <c r="X1607" s="78">
        <v>0</v>
      </c>
      <c r="Y1607" s="78">
        <v>348</v>
      </c>
      <c r="Z1607" s="78">
        <v>348</v>
      </c>
      <c r="AA1607" s="78">
        <v>0</v>
      </c>
      <c r="AB1607" s="78">
        <v>751</v>
      </c>
      <c r="AC1607" s="78">
        <v>751</v>
      </c>
      <c r="AD1607" s="78">
        <v>0</v>
      </c>
      <c r="AE1607" s="78">
        <v>29100</v>
      </c>
      <c r="AF1607" s="78">
        <v>1029</v>
      </c>
      <c r="AG1607" s="104">
        <v>0</v>
      </c>
      <c r="AH1607" s="104">
        <v>0</v>
      </c>
      <c r="AI1607" s="104">
        <v>0</v>
      </c>
      <c r="AJ1607" s="104">
        <v>1029</v>
      </c>
      <c r="AK1607" s="104">
        <v>0</v>
      </c>
      <c r="AL1607" s="104">
        <v>0</v>
      </c>
      <c r="AM1607" s="104">
        <f t="shared" si="25"/>
        <v>1029</v>
      </c>
      <c r="AN1607" s="104">
        <v>0</v>
      </c>
      <c r="AO1607" s="104">
        <v>0</v>
      </c>
      <c r="AP1607" s="104">
        <v>6355</v>
      </c>
      <c r="AQ1607" s="104">
        <v>6355</v>
      </c>
      <c r="AR1607" s="104">
        <v>0</v>
      </c>
      <c r="AS1607" s="189">
        <v>147069</v>
      </c>
      <c r="AT1607" s="189">
        <v>32958</v>
      </c>
      <c r="AU1607" s="189">
        <v>32958</v>
      </c>
    </row>
    <row r="1608" spans="1:47" x14ac:dyDescent="0.2">
      <c r="A1608" s="96" t="s">
        <v>3699</v>
      </c>
      <c r="B1608" t="s">
        <v>3666</v>
      </c>
      <c r="C1608" t="s">
        <v>3700</v>
      </c>
      <c r="D1608" s="77">
        <v>42322</v>
      </c>
      <c r="E1608" s="77">
        <v>20</v>
      </c>
      <c r="F1608" s="77">
        <v>0</v>
      </c>
      <c r="G1608" s="77">
        <v>47376</v>
      </c>
      <c r="H1608" s="77">
        <v>13759</v>
      </c>
      <c r="I1608" s="77">
        <v>33617</v>
      </c>
      <c r="J1608" s="77">
        <v>33617</v>
      </c>
      <c r="K1608" s="77">
        <v>0</v>
      </c>
      <c r="L1608" s="77">
        <v>55555</v>
      </c>
      <c r="M1608" s="77">
        <v>38280</v>
      </c>
      <c r="N1608" s="77">
        <v>55000</v>
      </c>
      <c r="O1608" s="77">
        <v>555</v>
      </c>
      <c r="P1608" s="77">
        <v>11895</v>
      </c>
      <c r="Q1608" s="77">
        <v>11340</v>
      </c>
      <c r="R1608" s="77">
        <v>0</v>
      </c>
      <c r="S1608" s="188">
        <v>23765</v>
      </c>
      <c r="T1608" s="188">
        <v>23765</v>
      </c>
      <c r="U1608" s="77">
        <v>5489</v>
      </c>
      <c r="V1608" s="77">
        <v>3185</v>
      </c>
      <c r="W1608" s="77">
        <v>4294</v>
      </c>
      <c r="X1608" s="77">
        <v>1195</v>
      </c>
      <c r="Y1608" s="77">
        <v>2075</v>
      </c>
      <c r="Z1608" s="77">
        <v>880</v>
      </c>
      <c r="AA1608" s="77">
        <v>0</v>
      </c>
      <c r="AB1608" s="77">
        <v>197</v>
      </c>
      <c r="AC1608" s="188">
        <v>1395</v>
      </c>
      <c r="AD1608" s="188">
        <v>0</v>
      </c>
      <c r="AE1608" s="77">
        <v>49620</v>
      </c>
      <c r="AF1608" s="77">
        <v>1269</v>
      </c>
      <c r="AG1608" s="27">
        <v>0</v>
      </c>
      <c r="AH1608" s="27">
        <v>0</v>
      </c>
      <c r="AI1608" s="27">
        <v>0</v>
      </c>
      <c r="AJ1608" s="27">
        <v>1269</v>
      </c>
      <c r="AK1608" s="27">
        <v>0</v>
      </c>
      <c r="AL1608" s="27">
        <v>0</v>
      </c>
      <c r="AM1608" s="27">
        <f t="shared" si="25"/>
        <v>1269</v>
      </c>
      <c r="AN1608" s="27">
        <v>0</v>
      </c>
      <c r="AO1608" s="27">
        <v>0</v>
      </c>
      <c r="AP1608" s="27">
        <v>7994</v>
      </c>
      <c r="AQ1608" s="27">
        <v>0</v>
      </c>
      <c r="AR1608" s="190">
        <v>7994</v>
      </c>
      <c r="AS1608" s="190">
        <v>187065</v>
      </c>
      <c r="AT1608" s="190">
        <v>56065</v>
      </c>
      <c r="AU1608" s="190">
        <v>56065</v>
      </c>
    </row>
    <row r="1609" spans="1:47" x14ac:dyDescent="0.2">
      <c r="A1609" s="96" t="s">
        <v>3701</v>
      </c>
      <c r="B1609" t="s">
        <v>3666</v>
      </c>
      <c r="C1609" t="s">
        <v>3702</v>
      </c>
      <c r="D1609" s="78">
        <v>42323</v>
      </c>
      <c r="E1609" s="78">
        <v>0</v>
      </c>
      <c r="F1609" s="82">
        <v>0</v>
      </c>
      <c r="G1609" s="78">
        <v>56391</v>
      </c>
      <c r="H1609" s="78">
        <v>56391</v>
      </c>
      <c r="I1609" s="78">
        <v>0</v>
      </c>
      <c r="J1609" s="78">
        <v>0</v>
      </c>
      <c r="K1609" s="78">
        <v>0</v>
      </c>
      <c r="L1609" s="78">
        <v>47755</v>
      </c>
      <c r="M1609" s="78">
        <v>29260</v>
      </c>
      <c r="N1609" s="78">
        <v>41000</v>
      </c>
      <c r="O1609" s="78">
        <v>6755</v>
      </c>
      <c r="P1609" s="78">
        <v>14745</v>
      </c>
      <c r="Q1609" s="78">
        <v>7990</v>
      </c>
      <c r="R1609" s="78">
        <v>0</v>
      </c>
      <c r="S1609" s="187">
        <v>39015</v>
      </c>
      <c r="T1609" s="187">
        <v>39015</v>
      </c>
      <c r="U1609" s="78">
        <v>4866</v>
      </c>
      <c r="V1609" s="78">
        <v>2400</v>
      </c>
      <c r="W1609" s="78">
        <v>4020</v>
      </c>
      <c r="X1609" s="78">
        <v>846</v>
      </c>
      <c r="Y1609" s="78">
        <v>1527</v>
      </c>
      <c r="Z1609" s="78">
        <v>681</v>
      </c>
      <c r="AA1609" s="78">
        <v>0</v>
      </c>
      <c r="AB1609" s="78">
        <v>562</v>
      </c>
      <c r="AC1609" s="187">
        <v>2898</v>
      </c>
      <c r="AD1609" s="187">
        <v>0</v>
      </c>
      <c r="AE1609" s="78">
        <v>37230</v>
      </c>
      <c r="AF1609" s="78">
        <v>1269</v>
      </c>
      <c r="AG1609" s="104">
        <v>1269</v>
      </c>
      <c r="AH1609" s="104">
        <v>1269</v>
      </c>
      <c r="AI1609" s="104">
        <v>0</v>
      </c>
      <c r="AJ1609" s="104">
        <v>0</v>
      </c>
      <c r="AK1609" s="104">
        <v>0</v>
      </c>
      <c r="AL1609" s="104">
        <v>0</v>
      </c>
      <c r="AM1609" s="104">
        <f t="shared" si="25"/>
        <v>0</v>
      </c>
      <c r="AN1609" s="104">
        <v>0</v>
      </c>
      <c r="AO1609" s="104">
        <v>0</v>
      </c>
      <c r="AP1609" s="104">
        <v>9509</v>
      </c>
      <c r="AQ1609" s="104">
        <v>9509</v>
      </c>
      <c r="AR1609" s="104">
        <v>0</v>
      </c>
      <c r="AS1609" s="189">
        <v>216732</v>
      </c>
      <c r="AT1609" s="189">
        <v>62354</v>
      </c>
      <c r="AU1609" s="189">
        <v>62354</v>
      </c>
    </row>
    <row r="1610" spans="1:47" x14ac:dyDescent="0.2">
      <c r="A1610" s="96" t="s">
        <v>3703</v>
      </c>
      <c r="B1610" t="s">
        <v>3666</v>
      </c>
      <c r="C1610" t="s">
        <v>3704</v>
      </c>
      <c r="D1610" s="77">
        <v>42383</v>
      </c>
      <c r="E1610" s="77">
        <v>26</v>
      </c>
      <c r="F1610" s="77">
        <v>0</v>
      </c>
      <c r="G1610" s="77">
        <v>18575</v>
      </c>
      <c r="H1610" s="77">
        <v>4372</v>
      </c>
      <c r="I1610" s="77">
        <v>14203</v>
      </c>
      <c r="J1610" s="77">
        <v>14115</v>
      </c>
      <c r="K1610" s="77">
        <v>88</v>
      </c>
      <c r="L1610" s="77">
        <v>14245</v>
      </c>
      <c r="M1610" s="77">
        <v>11800</v>
      </c>
      <c r="N1610" s="77">
        <v>0</v>
      </c>
      <c r="O1610" s="77">
        <v>14245</v>
      </c>
      <c r="P1610" s="77">
        <v>16755</v>
      </c>
      <c r="Q1610" s="77">
        <v>2510</v>
      </c>
      <c r="R1610" s="77">
        <v>0</v>
      </c>
      <c r="S1610" s="188">
        <v>5555</v>
      </c>
      <c r="T1610" s="188">
        <v>5555</v>
      </c>
      <c r="U1610" s="77">
        <v>1285</v>
      </c>
      <c r="V1610" s="77">
        <v>970</v>
      </c>
      <c r="W1610" s="77">
        <v>0</v>
      </c>
      <c r="X1610" s="77">
        <v>1285</v>
      </c>
      <c r="Y1610" s="77">
        <v>1486</v>
      </c>
      <c r="Z1610" s="77">
        <v>201</v>
      </c>
      <c r="AA1610" s="77">
        <v>0</v>
      </c>
      <c r="AB1610" s="77">
        <v>0</v>
      </c>
      <c r="AC1610" s="77">
        <v>474</v>
      </c>
      <c r="AD1610" s="77">
        <v>0</v>
      </c>
      <c r="AE1610" s="77">
        <v>14310</v>
      </c>
      <c r="AF1610" s="77">
        <v>789</v>
      </c>
      <c r="AG1610" s="27">
        <v>0</v>
      </c>
      <c r="AH1610" s="27">
        <v>0</v>
      </c>
      <c r="AI1610" s="27">
        <v>0</v>
      </c>
      <c r="AJ1610" s="27">
        <v>789</v>
      </c>
      <c r="AK1610" s="27">
        <v>0</v>
      </c>
      <c r="AL1610" s="27">
        <v>0</v>
      </c>
      <c r="AM1610" s="27">
        <f t="shared" si="25"/>
        <v>789</v>
      </c>
      <c r="AN1610" s="27">
        <v>0</v>
      </c>
      <c r="AO1610" s="27">
        <v>0</v>
      </c>
      <c r="AP1610" s="27">
        <v>3122</v>
      </c>
      <c r="AQ1610" s="27">
        <v>0</v>
      </c>
      <c r="AR1610" s="190">
        <v>3122</v>
      </c>
      <c r="AS1610" s="190">
        <v>69856</v>
      </c>
      <c r="AT1610" s="190">
        <v>11044</v>
      </c>
      <c r="AU1610" s="190">
        <v>11044</v>
      </c>
    </row>
    <row r="1611" spans="1:47" x14ac:dyDescent="0.2">
      <c r="A1611" s="96" t="s">
        <v>3705</v>
      </c>
      <c r="B1611" t="s">
        <v>3666</v>
      </c>
      <c r="C1611" t="s">
        <v>3706</v>
      </c>
      <c r="D1611" s="78">
        <v>42391</v>
      </c>
      <c r="E1611" s="78">
        <v>0</v>
      </c>
      <c r="F1611" s="82">
        <v>0</v>
      </c>
      <c r="G1611" s="78">
        <v>51850</v>
      </c>
      <c r="H1611" s="78">
        <v>51850</v>
      </c>
      <c r="I1611" s="78">
        <v>0</v>
      </c>
      <c r="J1611" s="78">
        <v>0</v>
      </c>
      <c r="K1611" s="78">
        <v>0</v>
      </c>
      <c r="L1611" s="78">
        <v>56015</v>
      </c>
      <c r="M1611" s="78">
        <v>37220</v>
      </c>
      <c r="N1611" s="78">
        <v>50400</v>
      </c>
      <c r="O1611" s="78">
        <v>5615</v>
      </c>
      <c r="P1611" s="78">
        <v>13165</v>
      </c>
      <c r="Q1611" s="78">
        <v>7550</v>
      </c>
      <c r="R1611" s="78">
        <v>0</v>
      </c>
      <c r="S1611" s="187">
        <v>34275</v>
      </c>
      <c r="T1611" s="187">
        <v>34275</v>
      </c>
      <c r="U1611" s="78">
        <v>5565</v>
      </c>
      <c r="V1611" s="78">
        <v>3045</v>
      </c>
      <c r="W1611" s="78">
        <v>4176</v>
      </c>
      <c r="X1611" s="78">
        <v>1389</v>
      </c>
      <c r="Y1611" s="78">
        <v>2027</v>
      </c>
      <c r="Z1611" s="78">
        <v>638</v>
      </c>
      <c r="AA1611" s="78">
        <v>0</v>
      </c>
      <c r="AB1611" s="187">
        <v>2248</v>
      </c>
      <c r="AC1611" s="187">
        <v>2248</v>
      </c>
      <c r="AD1611" s="187">
        <v>0</v>
      </c>
      <c r="AE1611" s="78">
        <v>45240</v>
      </c>
      <c r="AF1611" s="78">
        <v>1269</v>
      </c>
      <c r="AG1611" s="104">
        <v>0</v>
      </c>
      <c r="AH1611" s="104">
        <v>0</v>
      </c>
      <c r="AI1611" s="104">
        <v>0</v>
      </c>
      <c r="AJ1611" s="104">
        <v>1269</v>
      </c>
      <c r="AK1611" s="104">
        <v>0</v>
      </c>
      <c r="AL1611" s="104">
        <v>0</v>
      </c>
      <c r="AM1611" s="104">
        <f t="shared" si="25"/>
        <v>1269</v>
      </c>
      <c r="AN1611" s="104">
        <v>0</v>
      </c>
      <c r="AO1611" s="104">
        <v>0</v>
      </c>
      <c r="AP1611" s="104">
        <v>8742</v>
      </c>
      <c r="AQ1611" s="104">
        <v>0</v>
      </c>
      <c r="AR1611" s="189">
        <v>8742</v>
      </c>
      <c r="AS1611" s="189">
        <v>205159</v>
      </c>
      <c r="AT1611" s="189">
        <v>62333</v>
      </c>
      <c r="AU1611" s="189">
        <v>62333</v>
      </c>
    </row>
    <row r="1612" spans="1:47" x14ac:dyDescent="0.2">
      <c r="A1612" s="96" t="s">
        <v>3707</v>
      </c>
      <c r="B1612" t="s">
        <v>3666</v>
      </c>
      <c r="C1612" t="s">
        <v>3708</v>
      </c>
      <c r="D1612" s="77">
        <v>42411</v>
      </c>
      <c r="E1612" s="77">
        <v>0</v>
      </c>
      <c r="F1612" s="77">
        <v>0</v>
      </c>
      <c r="G1612" s="77">
        <v>80746</v>
      </c>
      <c r="H1612" s="77">
        <v>80746</v>
      </c>
      <c r="I1612" s="77">
        <v>0</v>
      </c>
      <c r="J1612" s="77">
        <v>0</v>
      </c>
      <c r="K1612" s="77">
        <v>0</v>
      </c>
      <c r="L1612" s="77">
        <v>103970</v>
      </c>
      <c r="M1612" s="77">
        <v>82760</v>
      </c>
      <c r="N1612" s="77">
        <v>103970</v>
      </c>
      <c r="O1612" s="77">
        <v>0</v>
      </c>
      <c r="P1612" s="77">
        <v>16280</v>
      </c>
      <c r="Q1612" s="77">
        <v>16280</v>
      </c>
      <c r="R1612" s="77">
        <v>0</v>
      </c>
      <c r="S1612" s="188">
        <v>30640</v>
      </c>
      <c r="T1612" s="188">
        <v>30640</v>
      </c>
      <c r="U1612" s="77">
        <v>9635</v>
      </c>
      <c r="V1612" s="77">
        <v>6830</v>
      </c>
      <c r="W1612" s="77">
        <v>5156</v>
      </c>
      <c r="X1612" s="77">
        <v>4479</v>
      </c>
      <c r="Y1612" s="77">
        <v>2176</v>
      </c>
      <c r="Z1612" s="77">
        <v>1380</v>
      </c>
      <c r="AA1612" s="77">
        <v>0</v>
      </c>
      <c r="AB1612" s="77">
        <v>9</v>
      </c>
      <c r="AC1612" s="188">
        <v>2421</v>
      </c>
      <c r="AD1612" s="188">
        <v>0</v>
      </c>
      <c r="AE1612" s="77">
        <v>99040</v>
      </c>
      <c r="AF1612" s="77">
        <v>1509</v>
      </c>
      <c r="AG1612" s="27">
        <v>0</v>
      </c>
      <c r="AH1612" s="27">
        <v>0</v>
      </c>
      <c r="AI1612" s="27">
        <v>0</v>
      </c>
      <c r="AJ1612" s="27">
        <v>1509</v>
      </c>
      <c r="AK1612" s="27">
        <v>0</v>
      </c>
      <c r="AL1612" s="27">
        <v>0</v>
      </c>
      <c r="AM1612" s="27">
        <f t="shared" si="25"/>
        <v>1509</v>
      </c>
      <c r="AN1612" s="27">
        <v>0</v>
      </c>
      <c r="AO1612" s="27">
        <v>0</v>
      </c>
      <c r="AP1612" s="27">
        <v>13590</v>
      </c>
      <c r="AQ1612" s="27">
        <v>13590</v>
      </c>
      <c r="AR1612" s="27">
        <v>0</v>
      </c>
      <c r="AS1612" s="190">
        <v>311041</v>
      </c>
      <c r="AT1612" s="190">
        <v>72796</v>
      </c>
      <c r="AU1612" s="190">
        <v>72796</v>
      </c>
    </row>
    <row r="1613" spans="1:47" x14ac:dyDescent="0.2">
      <c r="A1613" s="96" t="s">
        <v>3709</v>
      </c>
      <c r="B1613" t="s">
        <v>3710</v>
      </c>
      <c r="C1613">
        <v>0</v>
      </c>
      <c r="D1613" s="78">
        <v>43000</v>
      </c>
      <c r="E1613" s="78">
        <v>0</v>
      </c>
      <c r="F1613" s="82">
        <v>0</v>
      </c>
      <c r="G1613" s="78">
        <v>6749379</v>
      </c>
      <c r="H1613" s="78">
        <v>6149379</v>
      </c>
      <c r="I1613" s="78">
        <v>600000</v>
      </c>
      <c r="J1613" s="78">
        <v>600000</v>
      </c>
      <c r="K1613" s="78">
        <v>0</v>
      </c>
      <c r="L1613" s="78">
        <v>0</v>
      </c>
      <c r="M1613" s="78">
        <v>0</v>
      </c>
      <c r="N1613" s="78">
        <v>0</v>
      </c>
      <c r="O1613" s="78">
        <v>0</v>
      </c>
      <c r="P1613" s="78">
        <v>0</v>
      </c>
      <c r="Q1613" s="78">
        <v>0</v>
      </c>
      <c r="R1613" s="78">
        <v>0</v>
      </c>
      <c r="S1613" s="78">
        <v>0</v>
      </c>
      <c r="T1613" s="78">
        <v>0</v>
      </c>
      <c r="U1613" s="78">
        <v>0</v>
      </c>
      <c r="V1613" s="78">
        <v>0</v>
      </c>
      <c r="W1613" s="78">
        <v>0</v>
      </c>
      <c r="X1613" s="78">
        <v>0</v>
      </c>
      <c r="Y1613" s="78">
        <v>0</v>
      </c>
      <c r="Z1613" s="78">
        <v>0</v>
      </c>
      <c r="AA1613" s="78">
        <v>0</v>
      </c>
      <c r="AB1613" s="78">
        <v>0</v>
      </c>
      <c r="AC1613" s="78">
        <v>0</v>
      </c>
      <c r="AD1613" s="78">
        <v>0</v>
      </c>
      <c r="AE1613" s="78">
        <v>0</v>
      </c>
      <c r="AF1613" s="78">
        <v>0</v>
      </c>
      <c r="AG1613" s="104">
        <v>0</v>
      </c>
      <c r="AH1613" s="104">
        <v>0</v>
      </c>
      <c r="AI1613" s="104">
        <v>0</v>
      </c>
      <c r="AJ1613" s="104">
        <v>0</v>
      </c>
      <c r="AK1613" s="104">
        <v>0</v>
      </c>
      <c r="AL1613" s="104">
        <v>0</v>
      </c>
      <c r="AM1613" s="104">
        <f t="shared" si="25"/>
        <v>0</v>
      </c>
      <c r="AN1613" s="104">
        <v>0</v>
      </c>
      <c r="AO1613" s="104">
        <v>0</v>
      </c>
      <c r="AP1613" s="104">
        <v>1138205</v>
      </c>
      <c r="AQ1613" s="104">
        <v>1004547</v>
      </c>
      <c r="AR1613" s="189">
        <v>78262</v>
      </c>
      <c r="AS1613" s="189">
        <v>20811151</v>
      </c>
      <c r="AT1613" s="189">
        <v>0</v>
      </c>
      <c r="AU1613" s="189">
        <v>0</v>
      </c>
    </row>
    <row r="1614" spans="1:47" x14ac:dyDescent="0.2">
      <c r="A1614" s="96" t="s">
        <v>3711</v>
      </c>
      <c r="B1614" t="s">
        <v>3710</v>
      </c>
      <c r="C1614" t="s">
        <v>3712</v>
      </c>
      <c r="D1614" s="77">
        <v>43100</v>
      </c>
      <c r="E1614" s="77">
        <v>0</v>
      </c>
      <c r="F1614" s="77">
        <v>0</v>
      </c>
      <c r="G1614" s="77">
        <v>1544794</v>
      </c>
      <c r="H1614" s="77">
        <v>564132</v>
      </c>
      <c r="I1614" s="77">
        <v>980662</v>
      </c>
      <c r="J1614" s="77">
        <v>980662</v>
      </c>
      <c r="K1614" s="77">
        <v>0</v>
      </c>
      <c r="L1614" s="77">
        <v>3405980</v>
      </c>
      <c r="M1614" s="77">
        <v>2406370</v>
      </c>
      <c r="N1614" s="77">
        <v>3194000</v>
      </c>
      <c r="O1614" s="77">
        <v>211980</v>
      </c>
      <c r="P1614" s="77">
        <v>728060</v>
      </c>
      <c r="Q1614" s="77">
        <v>516080</v>
      </c>
      <c r="R1614" s="77">
        <v>0</v>
      </c>
      <c r="S1614" s="188">
        <v>1351960</v>
      </c>
      <c r="T1614" s="188">
        <v>1351960</v>
      </c>
      <c r="U1614" s="77">
        <v>331907</v>
      </c>
      <c r="V1614" s="77">
        <v>197798</v>
      </c>
      <c r="W1614" s="77">
        <v>175700</v>
      </c>
      <c r="X1614" s="77">
        <v>156207</v>
      </c>
      <c r="Y1614" s="77">
        <v>199102</v>
      </c>
      <c r="Z1614" s="77">
        <v>42895</v>
      </c>
      <c r="AA1614" s="77">
        <v>0</v>
      </c>
      <c r="AB1614" s="188">
        <v>71463</v>
      </c>
      <c r="AC1614" s="188">
        <v>99955</v>
      </c>
      <c r="AD1614" s="188">
        <v>0</v>
      </c>
      <c r="AE1614" s="77">
        <v>2979570</v>
      </c>
      <c r="AF1614" s="77">
        <v>22389</v>
      </c>
      <c r="AG1614" s="27">
        <v>0</v>
      </c>
      <c r="AH1614" s="27">
        <v>0</v>
      </c>
      <c r="AI1614" s="27">
        <v>0</v>
      </c>
      <c r="AJ1614" s="27">
        <v>22389</v>
      </c>
      <c r="AK1614" s="27">
        <v>0</v>
      </c>
      <c r="AL1614" s="27">
        <v>0</v>
      </c>
      <c r="AM1614" s="27">
        <f t="shared" si="25"/>
        <v>22389</v>
      </c>
      <c r="AN1614" s="27">
        <v>0</v>
      </c>
      <c r="AO1614" s="27">
        <v>0</v>
      </c>
      <c r="AP1614" s="27">
        <v>260942</v>
      </c>
      <c r="AQ1614" s="27">
        <v>209496</v>
      </c>
      <c r="AR1614" s="190">
        <v>51446</v>
      </c>
      <c r="AS1614" s="190">
        <v>6480978</v>
      </c>
      <c r="AT1614" s="27">
        <v>2584473</v>
      </c>
      <c r="AU1614" s="27">
        <v>2584473</v>
      </c>
    </row>
    <row r="1615" spans="1:47" x14ac:dyDescent="0.2">
      <c r="A1615" s="96" t="s">
        <v>3713</v>
      </c>
      <c r="B1615" t="s">
        <v>3710</v>
      </c>
      <c r="C1615" t="s">
        <v>3714</v>
      </c>
      <c r="D1615" s="78">
        <v>43202</v>
      </c>
      <c r="E1615" s="78">
        <v>0</v>
      </c>
      <c r="F1615" s="82">
        <v>0</v>
      </c>
      <c r="G1615" s="78">
        <v>375582</v>
      </c>
      <c r="H1615" s="78">
        <v>0</v>
      </c>
      <c r="I1615" s="78">
        <v>375582</v>
      </c>
      <c r="J1615" s="78">
        <v>375582</v>
      </c>
      <c r="K1615" s="78">
        <v>0</v>
      </c>
      <c r="L1615" s="78">
        <v>579765</v>
      </c>
      <c r="M1615" s="78">
        <v>424490</v>
      </c>
      <c r="N1615" s="78">
        <v>579765</v>
      </c>
      <c r="O1615" s="78">
        <v>0</v>
      </c>
      <c r="P1615" s="78">
        <v>101550</v>
      </c>
      <c r="Q1615" s="78">
        <v>101550</v>
      </c>
      <c r="R1615" s="78">
        <v>0</v>
      </c>
      <c r="S1615" s="187">
        <v>171105</v>
      </c>
      <c r="T1615" s="187">
        <v>171105</v>
      </c>
      <c r="U1615" s="78">
        <v>55445</v>
      </c>
      <c r="V1615" s="78">
        <v>34811</v>
      </c>
      <c r="W1615" s="78">
        <v>55445</v>
      </c>
      <c r="X1615" s="78">
        <v>0</v>
      </c>
      <c r="Y1615" s="78">
        <v>8539</v>
      </c>
      <c r="Z1615" s="78">
        <v>8539</v>
      </c>
      <c r="AA1615" s="78">
        <v>0</v>
      </c>
      <c r="AB1615" s="187">
        <v>12394</v>
      </c>
      <c r="AC1615" s="187">
        <v>12394</v>
      </c>
      <c r="AD1615" s="187">
        <v>0</v>
      </c>
      <c r="AE1615" s="78">
        <v>534900</v>
      </c>
      <c r="AF1615" s="78">
        <v>5109</v>
      </c>
      <c r="AG1615" s="104">
        <v>0</v>
      </c>
      <c r="AH1615" s="104">
        <v>0</v>
      </c>
      <c r="AI1615" s="104">
        <v>0</v>
      </c>
      <c r="AJ1615" s="104">
        <v>5109</v>
      </c>
      <c r="AK1615" s="104">
        <v>0</v>
      </c>
      <c r="AL1615" s="104">
        <v>0</v>
      </c>
      <c r="AM1615" s="104">
        <f t="shared" si="25"/>
        <v>5109</v>
      </c>
      <c r="AN1615" s="104">
        <v>0</v>
      </c>
      <c r="AO1615" s="104">
        <v>0</v>
      </c>
      <c r="AP1615" s="104">
        <v>63337</v>
      </c>
      <c r="AQ1615" s="104">
        <v>0</v>
      </c>
      <c r="AR1615" s="189">
        <v>63337</v>
      </c>
      <c r="AS1615" s="189">
        <v>1541538</v>
      </c>
      <c r="AT1615" s="189">
        <v>490590</v>
      </c>
      <c r="AU1615" s="189">
        <v>490590</v>
      </c>
    </row>
    <row r="1616" spans="1:47" x14ac:dyDescent="0.2">
      <c r="A1616" s="96" t="s">
        <v>3715</v>
      </c>
      <c r="B1616" t="s">
        <v>3710</v>
      </c>
      <c r="C1616" t="s">
        <v>3716</v>
      </c>
      <c r="D1616" s="77">
        <v>43203</v>
      </c>
      <c r="E1616" s="77">
        <v>0</v>
      </c>
      <c r="F1616" s="77">
        <v>0</v>
      </c>
      <c r="G1616" s="77">
        <v>117661</v>
      </c>
      <c r="H1616" s="77">
        <v>117661</v>
      </c>
      <c r="I1616" s="77">
        <v>0</v>
      </c>
      <c r="J1616" s="77">
        <v>0</v>
      </c>
      <c r="K1616" s="77">
        <v>0</v>
      </c>
      <c r="L1616" s="77">
        <v>160860</v>
      </c>
      <c r="M1616" s="77">
        <v>122360</v>
      </c>
      <c r="N1616" s="77">
        <v>156400</v>
      </c>
      <c r="O1616" s="77">
        <v>4460</v>
      </c>
      <c r="P1616" s="77">
        <v>31480</v>
      </c>
      <c r="Q1616" s="77">
        <v>27020</v>
      </c>
      <c r="R1616" s="77">
        <v>0</v>
      </c>
      <c r="S1616" s="188">
        <v>62710</v>
      </c>
      <c r="T1616" s="188">
        <v>62710</v>
      </c>
      <c r="U1616" s="77">
        <v>15078</v>
      </c>
      <c r="V1616" s="77">
        <v>9975</v>
      </c>
      <c r="W1616" s="77">
        <v>5965</v>
      </c>
      <c r="X1616" s="77">
        <v>9113</v>
      </c>
      <c r="Y1616" s="77">
        <v>11448</v>
      </c>
      <c r="Z1616" s="77">
        <v>2335</v>
      </c>
      <c r="AA1616" s="77">
        <v>0</v>
      </c>
      <c r="AB1616" s="188">
        <v>1418</v>
      </c>
      <c r="AC1616" s="188">
        <v>4556</v>
      </c>
      <c r="AD1616" s="188">
        <v>0</v>
      </c>
      <c r="AE1616" s="77">
        <v>151540</v>
      </c>
      <c r="AF1616" s="77">
        <v>1989</v>
      </c>
      <c r="AG1616" s="27">
        <v>0</v>
      </c>
      <c r="AH1616" s="27">
        <v>0</v>
      </c>
      <c r="AI1616" s="27">
        <v>0</v>
      </c>
      <c r="AJ1616" s="27">
        <v>1989</v>
      </c>
      <c r="AK1616" s="27">
        <v>0</v>
      </c>
      <c r="AL1616" s="27">
        <v>0</v>
      </c>
      <c r="AM1616" s="27">
        <f t="shared" si="25"/>
        <v>1989</v>
      </c>
      <c r="AN1616" s="27">
        <v>0</v>
      </c>
      <c r="AO1616" s="27">
        <v>0</v>
      </c>
      <c r="AP1616" s="27">
        <v>19799</v>
      </c>
      <c r="AQ1616" s="27">
        <v>19799</v>
      </c>
      <c r="AR1616" s="27">
        <v>0</v>
      </c>
      <c r="AS1616" s="190">
        <v>461243</v>
      </c>
      <c r="AT1616" s="190">
        <v>132523</v>
      </c>
      <c r="AU1616" s="190">
        <v>132523</v>
      </c>
    </row>
    <row r="1617" spans="1:47" x14ac:dyDescent="0.2">
      <c r="A1617" s="96" t="s">
        <v>3717</v>
      </c>
      <c r="B1617" t="s">
        <v>3710</v>
      </c>
      <c r="C1617" t="s">
        <v>3718</v>
      </c>
      <c r="D1617" s="78">
        <v>43204</v>
      </c>
      <c r="E1617" s="78">
        <v>0</v>
      </c>
      <c r="F1617" s="82">
        <v>0</v>
      </c>
      <c r="G1617" s="78">
        <v>144273</v>
      </c>
      <c r="H1617" s="78">
        <v>12313</v>
      </c>
      <c r="I1617" s="78">
        <v>131960</v>
      </c>
      <c r="J1617" s="78">
        <v>131960</v>
      </c>
      <c r="K1617" s="78">
        <v>0</v>
      </c>
      <c r="L1617" s="78">
        <v>260885</v>
      </c>
      <c r="M1617" s="78">
        <v>198380</v>
      </c>
      <c r="N1617" s="78">
        <v>260885</v>
      </c>
      <c r="O1617" s="78">
        <v>0</v>
      </c>
      <c r="P1617" s="78">
        <v>40790</v>
      </c>
      <c r="Q1617" s="78">
        <v>40790</v>
      </c>
      <c r="R1617" s="78">
        <v>0</v>
      </c>
      <c r="S1617" s="187">
        <v>74125</v>
      </c>
      <c r="T1617" s="187">
        <v>74125</v>
      </c>
      <c r="U1617" s="78">
        <v>24555</v>
      </c>
      <c r="V1617" s="78">
        <v>16278</v>
      </c>
      <c r="W1617" s="78">
        <v>23154</v>
      </c>
      <c r="X1617" s="78">
        <v>1401</v>
      </c>
      <c r="Y1617" s="78">
        <v>4774</v>
      </c>
      <c r="Z1617" s="78">
        <v>3373</v>
      </c>
      <c r="AA1617" s="78">
        <v>0</v>
      </c>
      <c r="AB1617" s="187">
        <v>4663</v>
      </c>
      <c r="AC1617" s="187">
        <v>4663</v>
      </c>
      <c r="AD1617" s="187">
        <v>0</v>
      </c>
      <c r="AE1617" s="78">
        <v>239520</v>
      </c>
      <c r="AF1617" s="78">
        <v>2469</v>
      </c>
      <c r="AG1617" s="104">
        <v>0</v>
      </c>
      <c r="AH1617" s="104">
        <v>0</v>
      </c>
      <c r="AI1617" s="104">
        <v>0</v>
      </c>
      <c r="AJ1617" s="104">
        <v>2469</v>
      </c>
      <c r="AK1617" s="104">
        <v>0</v>
      </c>
      <c r="AL1617" s="104">
        <v>0</v>
      </c>
      <c r="AM1617" s="104">
        <f t="shared" si="25"/>
        <v>2469</v>
      </c>
      <c r="AN1617" s="104">
        <v>0</v>
      </c>
      <c r="AO1617" s="104">
        <v>0</v>
      </c>
      <c r="AP1617" s="104">
        <v>24398</v>
      </c>
      <c r="AQ1617" s="104">
        <v>0</v>
      </c>
      <c r="AR1617" s="189">
        <v>24398</v>
      </c>
      <c r="AS1617" s="189">
        <v>590373</v>
      </c>
      <c r="AT1617" s="189">
        <v>220647</v>
      </c>
      <c r="AU1617" s="189">
        <v>220647</v>
      </c>
    </row>
    <row r="1618" spans="1:47" x14ac:dyDescent="0.2">
      <c r="A1618" s="96" t="s">
        <v>3719</v>
      </c>
      <c r="B1618" t="s">
        <v>3710</v>
      </c>
      <c r="C1618" t="s">
        <v>3720</v>
      </c>
      <c r="D1618" s="77">
        <v>43205</v>
      </c>
      <c r="E1618" s="77">
        <v>0</v>
      </c>
      <c r="F1618" s="77">
        <v>0</v>
      </c>
      <c r="G1618" s="77">
        <v>87593</v>
      </c>
      <c r="H1618" s="77">
        <v>60648</v>
      </c>
      <c r="I1618" s="77">
        <v>26945</v>
      </c>
      <c r="J1618" s="77">
        <v>14518</v>
      </c>
      <c r="K1618" s="188">
        <v>12427</v>
      </c>
      <c r="L1618" s="77">
        <v>126140</v>
      </c>
      <c r="M1618" s="77">
        <v>98220</v>
      </c>
      <c r="N1618" s="77">
        <v>126140</v>
      </c>
      <c r="O1618" s="77">
        <v>0</v>
      </c>
      <c r="P1618" s="77">
        <v>17310</v>
      </c>
      <c r="Q1618" s="77">
        <v>29230</v>
      </c>
      <c r="R1618" s="77">
        <v>0</v>
      </c>
      <c r="S1618" s="77">
        <v>0</v>
      </c>
      <c r="T1618" s="77">
        <v>0</v>
      </c>
      <c r="U1618" s="77">
        <v>11793</v>
      </c>
      <c r="V1618" s="77">
        <v>8115</v>
      </c>
      <c r="W1618" s="77">
        <v>4826</v>
      </c>
      <c r="X1618" s="77">
        <v>6967</v>
      </c>
      <c r="Y1618" s="77">
        <v>6087</v>
      </c>
      <c r="Z1618" s="77">
        <v>2576</v>
      </c>
      <c r="AA1618" s="77">
        <v>0</v>
      </c>
      <c r="AB1618" s="77">
        <v>0</v>
      </c>
      <c r="AC1618" s="77">
        <v>0</v>
      </c>
      <c r="AD1618" s="77">
        <v>0</v>
      </c>
      <c r="AE1618" s="77">
        <v>122680</v>
      </c>
      <c r="AF1618" s="77">
        <v>1749</v>
      </c>
      <c r="AG1618" s="27">
        <v>0</v>
      </c>
      <c r="AH1618" s="27">
        <v>0</v>
      </c>
      <c r="AI1618" s="27">
        <v>0</v>
      </c>
      <c r="AJ1618" s="27">
        <v>1749</v>
      </c>
      <c r="AK1618" s="27">
        <v>0</v>
      </c>
      <c r="AL1618" s="27">
        <v>0</v>
      </c>
      <c r="AM1618" s="27">
        <f t="shared" si="25"/>
        <v>1749</v>
      </c>
      <c r="AN1618" s="27">
        <v>0</v>
      </c>
      <c r="AO1618" s="27">
        <v>0</v>
      </c>
      <c r="AP1618" s="27">
        <v>14688</v>
      </c>
      <c r="AQ1618" s="27">
        <v>0</v>
      </c>
      <c r="AR1618" s="190">
        <v>14688</v>
      </c>
      <c r="AS1618" s="190">
        <v>341259</v>
      </c>
      <c r="AT1618" s="190">
        <v>98495</v>
      </c>
      <c r="AU1618" s="190">
        <v>98495</v>
      </c>
    </row>
    <row r="1619" spans="1:47" x14ac:dyDescent="0.2">
      <c r="A1619" s="96" t="s">
        <v>3721</v>
      </c>
      <c r="B1619" t="s">
        <v>3710</v>
      </c>
      <c r="C1619" t="s">
        <v>3722</v>
      </c>
      <c r="D1619" s="78">
        <v>43206</v>
      </c>
      <c r="E1619" s="78">
        <v>0</v>
      </c>
      <c r="F1619" s="82">
        <v>0</v>
      </c>
      <c r="G1619" s="78">
        <v>206323</v>
      </c>
      <c r="H1619" s="78">
        <v>206323</v>
      </c>
      <c r="I1619" s="78">
        <v>0</v>
      </c>
      <c r="J1619" s="78">
        <v>0</v>
      </c>
      <c r="K1619" s="78">
        <v>0</v>
      </c>
      <c r="L1619" s="78">
        <v>284200</v>
      </c>
      <c r="M1619" s="78">
        <v>202850</v>
      </c>
      <c r="N1619" s="78">
        <v>284200</v>
      </c>
      <c r="O1619" s="78">
        <v>0</v>
      </c>
      <c r="P1619" s="78">
        <v>27140</v>
      </c>
      <c r="Q1619" s="78">
        <v>27140</v>
      </c>
      <c r="R1619" s="78">
        <v>0</v>
      </c>
      <c r="S1619" s="187">
        <v>99440</v>
      </c>
      <c r="T1619" s="187">
        <v>99440</v>
      </c>
      <c r="U1619" s="78">
        <v>27456</v>
      </c>
      <c r="V1619" s="78">
        <v>16638</v>
      </c>
      <c r="W1619" s="78">
        <v>20456</v>
      </c>
      <c r="X1619" s="78">
        <v>7000</v>
      </c>
      <c r="Y1619" s="78">
        <v>5223</v>
      </c>
      <c r="Z1619" s="78">
        <v>2283</v>
      </c>
      <c r="AA1619" s="78">
        <v>0</v>
      </c>
      <c r="AB1619" s="78">
        <v>0</v>
      </c>
      <c r="AC1619" s="187">
        <v>6855</v>
      </c>
      <c r="AD1619" s="187">
        <v>0</v>
      </c>
      <c r="AE1619" s="78">
        <v>229990</v>
      </c>
      <c r="AF1619" s="78">
        <v>2709</v>
      </c>
      <c r="AG1619" s="104">
        <v>0</v>
      </c>
      <c r="AH1619" s="104">
        <v>0</v>
      </c>
      <c r="AI1619" s="104">
        <v>0</v>
      </c>
      <c r="AJ1619" s="104">
        <v>2709</v>
      </c>
      <c r="AK1619" s="104">
        <v>0</v>
      </c>
      <c r="AL1619" s="104">
        <v>0</v>
      </c>
      <c r="AM1619" s="104">
        <f t="shared" si="25"/>
        <v>2709</v>
      </c>
      <c r="AN1619" s="104">
        <v>0</v>
      </c>
      <c r="AO1619" s="104">
        <v>0</v>
      </c>
      <c r="AP1619" s="104">
        <v>34808</v>
      </c>
      <c r="AQ1619" s="104">
        <v>34808</v>
      </c>
      <c r="AR1619" s="104">
        <v>0</v>
      </c>
      <c r="AS1619" s="189">
        <v>846847</v>
      </c>
      <c r="AT1619" s="189">
        <v>272655</v>
      </c>
      <c r="AU1619" s="189">
        <v>144456</v>
      </c>
    </row>
    <row r="1620" spans="1:47" x14ac:dyDescent="0.2">
      <c r="A1620" s="96" t="s">
        <v>3723</v>
      </c>
      <c r="B1620" t="s">
        <v>3710</v>
      </c>
      <c r="C1620" t="s">
        <v>3724</v>
      </c>
      <c r="D1620" s="77">
        <v>43208</v>
      </c>
      <c r="E1620" s="77">
        <v>0</v>
      </c>
      <c r="F1620" s="77">
        <v>0</v>
      </c>
      <c r="G1620" s="77">
        <v>176780</v>
      </c>
      <c r="H1620" s="77">
        <v>126000</v>
      </c>
      <c r="I1620" s="77">
        <v>50780</v>
      </c>
      <c r="J1620" s="77">
        <v>50780</v>
      </c>
      <c r="K1620" s="77">
        <v>0</v>
      </c>
      <c r="L1620" s="77">
        <v>247765</v>
      </c>
      <c r="M1620" s="77">
        <v>186330</v>
      </c>
      <c r="N1620" s="77">
        <v>245000</v>
      </c>
      <c r="O1620" s="77">
        <v>2765</v>
      </c>
      <c r="P1620" s="77">
        <v>24345</v>
      </c>
      <c r="Q1620" s="77">
        <v>21580</v>
      </c>
      <c r="R1620" s="77">
        <v>0</v>
      </c>
      <c r="S1620" s="188">
        <v>116635</v>
      </c>
      <c r="T1620" s="188">
        <v>116635</v>
      </c>
      <c r="U1620" s="77">
        <v>23413</v>
      </c>
      <c r="V1620" s="77">
        <v>15256</v>
      </c>
      <c r="W1620" s="77">
        <v>18492</v>
      </c>
      <c r="X1620" s="77">
        <v>4921</v>
      </c>
      <c r="Y1620" s="77">
        <v>0</v>
      </c>
      <c r="Z1620" s="77">
        <v>1847</v>
      </c>
      <c r="AA1620" s="77">
        <v>0</v>
      </c>
      <c r="AB1620" s="77">
        <v>0</v>
      </c>
      <c r="AC1620" s="188">
        <v>8739</v>
      </c>
      <c r="AD1620" s="188">
        <v>0</v>
      </c>
      <c r="AE1620" s="77">
        <v>209480</v>
      </c>
      <c r="AF1620" s="77">
        <v>2709</v>
      </c>
      <c r="AG1620" s="27">
        <v>0</v>
      </c>
      <c r="AH1620" s="27">
        <v>0</v>
      </c>
      <c r="AI1620" s="27">
        <v>0</v>
      </c>
      <c r="AJ1620" s="27">
        <v>2709</v>
      </c>
      <c r="AK1620" s="27">
        <v>0</v>
      </c>
      <c r="AL1620" s="27">
        <v>0</v>
      </c>
      <c r="AM1620" s="27">
        <f t="shared" si="25"/>
        <v>2709</v>
      </c>
      <c r="AN1620" s="27">
        <v>0</v>
      </c>
      <c r="AO1620" s="27">
        <v>0</v>
      </c>
      <c r="AP1620" s="27">
        <v>29835</v>
      </c>
      <c r="AQ1620" s="27">
        <v>0</v>
      </c>
      <c r="AR1620" s="190">
        <v>29835</v>
      </c>
      <c r="AS1620" s="190">
        <v>718159</v>
      </c>
      <c r="AT1620" s="190">
        <v>215186</v>
      </c>
      <c r="AU1620" s="190">
        <v>215186</v>
      </c>
    </row>
    <row r="1621" spans="1:47" x14ac:dyDescent="0.2">
      <c r="A1621" s="96" t="s">
        <v>3725</v>
      </c>
      <c r="B1621" t="s">
        <v>3710</v>
      </c>
      <c r="C1621" t="s">
        <v>3726</v>
      </c>
      <c r="D1621" s="78">
        <v>43210</v>
      </c>
      <c r="E1621" s="78">
        <v>0</v>
      </c>
      <c r="F1621" s="82">
        <v>0</v>
      </c>
      <c r="G1621" s="78">
        <v>151364</v>
      </c>
      <c r="H1621" s="78">
        <v>151364</v>
      </c>
      <c r="I1621" s="78">
        <v>0</v>
      </c>
      <c r="J1621" s="78">
        <v>0</v>
      </c>
      <c r="K1621" s="78">
        <v>0</v>
      </c>
      <c r="L1621" s="78">
        <v>212115</v>
      </c>
      <c r="M1621" s="78">
        <v>153280</v>
      </c>
      <c r="N1621" s="78">
        <v>167200</v>
      </c>
      <c r="O1621" s="78">
        <v>44915</v>
      </c>
      <c r="P1621" s="78">
        <v>69795</v>
      </c>
      <c r="Q1621" s="78">
        <v>24880</v>
      </c>
      <c r="R1621" s="78">
        <v>0</v>
      </c>
      <c r="S1621" s="187">
        <v>115695</v>
      </c>
      <c r="T1621" s="187">
        <v>115695</v>
      </c>
      <c r="U1621" s="78">
        <v>20292</v>
      </c>
      <c r="V1621" s="78">
        <v>12468</v>
      </c>
      <c r="W1621" s="78">
        <v>7357</v>
      </c>
      <c r="X1621" s="78">
        <v>12935</v>
      </c>
      <c r="Y1621" s="78">
        <v>9373</v>
      </c>
      <c r="Z1621" s="78">
        <v>2142</v>
      </c>
      <c r="AA1621" s="78">
        <v>0</v>
      </c>
      <c r="AB1621" s="187">
        <v>2153</v>
      </c>
      <c r="AC1621" s="187">
        <v>8338</v>
      </c>
      <c r="AD1621" s="187">
        <v>0</v>
      </c>
      <c r="AE1621" s="78">
        <v>183630</v>
      </c>
      <c r="AF1621" s="78">
        <v>2469</v>
      </c>
      <c r="AG1621" s="104">
        <v>0</v>
      </c>
      <c r="AH1621" s="104">
        <v>0</v>
      </c>
      <c r="AI1621" s="104">
        <v>0</v>
      </c>
      <c r="AJ1621" s="104">
        <v>2469</v>
      </c>
      <c r="AK1621" s="104">
        <v>0</v>
      </c>
      <c r="AL1621" s="104">
        <v>0</v>
      </c>
      <c r="AM1621" s="104">
        <f t="shared" si="25"/>
        <v>2469</v>
      </c>
      <c r="AN1621" s="104">
        <v>0</v>
      </c>
      <c r="AO1621" s="104">
        <v>0</v>
      </c>
      <c r="AP1621" s="104">
        <v>25494</v>
      </c>
      <c r="AQ1621" s="104">
        <v>0</v>
      </c>
      <c r="AR1621" s="189">
        <v>25494</v>
      </c>
      <c r="AS1621" s="189">
        <v>604732</v>
      </c>
      <c r="AT1621" s="189">
        <v>190552</v>
      </c>
      <c r="AU1621" s="189">
        <v>190552</v>
      </c>
    </row>
    <row r="1622" spans="1:47" x14ac:dyDescent="0.2">
      <c r="A1622" s="96" t="s">
        <v>3727</v>
      </c>
      <c r="B1622" t="s">
        <v>3710</v>
      </c>
      <c r="C1622" t="s">
        <v>3728</v>
      </c>
      <c r="D1622" s="77">
        <v>43211</v>
      </c>
      <c r="E1622" s="77">
        <v>0</v>
      </c>
      <c r="F1622" s="77">
        <v>0</v>
      </c>
      <c r="G1622" s="77">
        <v>112736</v>
      </c>
      <c r="H1622" s="77">
        <v>112736</v>
      </c>
      <c r="I1622" s="77">
        <v>0</v>
      </c>
      <c r="J1622" s="77">
        <v>0</v>
      </c>
      <c r="K1622" s="77">
        <v>0</v>
      </c>
      <c r="L1622" s="77">
        <v>158095</v>
      </c>
      <c r="M1622" s="77">
        <v>111010</v>
      </c>
      <c r="N1622" s="77">
        <v>120000</v>
      </c>
      <c r="O1622" s="77">
        <v>38095</v>
      </c>
      <c r="P1622" s="77">
        <v>58765</v>
      </c>
      <c r="Q1622" s="77">
        <v>20670</v>
      </c>
      <c r="R1622" s="77">
        <v>0</v>
      </c>
      <c r="S1622" s="188">
        <v>71965</v>
      </c>
      <c r="T1622" s="188">
        <v>71965</v>
      </c>
      <c r="U1622" s="77">
        <v>15351</v>
      </c>
      <c r="V1622" s="77">
        <v>9063</v>
      </c>
      <c r="W1622" s="77">
        <v>4580</v>
      </c>
      <c r="X1622" s="77">
        <v>10771</v>
      </c>
      <c r="Y1622" s="77">
        <v>12533</v>
      </c>
      <c r="Z1622" s="77">
        <v>1762</v>
      </c>
      <c r="AA1622" s="77">
        <v>0</v>
      </c>
      <c r="AB1622" s="188">
        <v>5290</v>
      </c>
      <c r="AC1622" s="188">
        <v>5290</v>
      </c>
      <c r="AD1622" s="188">
        <v>0</v>
      </c>
      <c r="AE1622" s="77">
        <v>133580</v>
      </c>
      <c r="AF1622" s="77">
        <v>2229</v>
      </c>
      <c r="AG1622" s="27">
        <v>0</v>
      </c>
      <c r="AH1622" s="27">
        <v>0</v>
      </c>
      <c r="AI1622" s="27">
        <v>0</v>
      </c>
      <c r="AJ1622" s="27">
        <v>2229</v>
      </c>
      <c r="AK1622" s="27">
        <v>0</v>
      </c>
      <c r="AL1622" s="27">
        <v>0</v>
      </c>
      <c r="AM1622" s="27">
        <f t="shared" si="25"/>
        <v>2229</v>
      </c>
      <c r="AN1622" s="27">
        <v>0</v>
      </c>
      <c r="AO1622" s="27">
        <v>0</v>
      </c>
      <c r="AP1622" s="27">
        <v>19039</v>
      </c>
      <c r="AQ1622" s="27">
        <v>0</v>
      </c>
      <c r="AR1622" s="190">
        <v>19039</v>
      </c>
      <c r="AS1622" s="190">
        <v>451674</v>
      </c>
      <c r="AT1622" s="190">
        <v>148810</v>
      </c>
      <c r="AU1622" s="190">
        <v>148810</v>
      </c>
    </row>
    <row r="1623" spans="1:47" x14ac:dyDescent="0.2">
      <c r="A1623" s="96" t="s">
        <v>3729</v>
      </c>
      <c r="B1623" t="s">
        <v>3710</v>
      </c>
      <c r="C1623" t="s">
        <v>3730</v>
      </c>
      <c r="D1623" s="78">
        <v>43212</v>
      </c>
      <c r="E1623" s="78">
        <v>0</v>
      </c>
      <c r="F1623" s="82">
        <v>0</v>
      </c>
      <c r="G1623" s="78">
        <v>107098</v>
      </c>
      <c r="H1623" s="78">
        <v>100098</v>
      </c>
      <c r="I1623" s="78">
        <v>7000</v>
      </c>
      <c r="J1623" s="78">
        <v>7000</v>
      </c>
      <c r="K1623" s="78">
        <v>0</v>
      </c>
      <c r="L1623" s="78">
        <v>126105</v>
      </c>
      <c r="M1623" s="78">
        <v>96980</v>
      </c>
      <c r="N1623" s="78">
        <v>126105</v>
      </c>
      <c r="O1623" s="78">
        <v>0</v>
      </c>
      <c r="P1623" s="78">
        <v>16440</v>
      </c>
      <c r="Q1623" s="78">
        <v>16440</v>
      </c>
      <c r="R1623" s="78">
        <v>0</v>
      </c>
      <c r="S1623" s="187">
        <v>56315</v>
      </c>
      <c r="T1623" s="187">
        <v>56315</v>
      </c>
      <c r="U1623" s="78">
        <v>11792</v>
      </c>
      <c r="V1623" s="78">
        <v>7958</v>
      </c>
      <c r="W1623" s="78">
        <v>6824</v>
      </c>
      <c r="X1623" s="78">
        <v>4968</v>
      </c>
      <c r="Y1623" s="78">
        <v>4490</v>
      </c>
      <c r="Z1623" s="78">
        <v>1417</v>
      </c>
      <c r="AA1623" s="78">
        <v>0</v>
      </c>
      <c r="AB1623" s="78">
        <v>0</v>
      </c>
      <c r="AC1623" s="187">
        <v>4599</v>
      </c>
      <c r="AD1623" s="187">
        <v>0</v>
      </c>
      <c r="AE1623" s="78">
        <v>114710</v>
      </c>
      <c r="AF1623" s="78">
        <v>1749</v>
      </c>
      <c r="AG1623" s="104">
        <v>0</v>
      </c>
      <c r="AH1623" s="104">
        <v>0</v>
      </c>
      <c r="AI1623" s="104">
        <v>0</v>
      </c>
      <c r="AJ1623" s="104">
        <v>1749</v>
      </c>
      <c r="AK1623" s="104">
        <v>0</v>
      </c>
      <c r="AL1623" s="104">
        <v>0</v>
      </c>
      <c r="AM1623" s="104">
        <f t="shared" si="25"/>
        <v>1749</v>
      </c>
      <c r="AN1623" s="104">
        <v>0</v>
      </c>
      <c r="AO1623" s="104">
        <v>0</v>
      </c>
      <c r="AP1623" s="104">
        <v>18050</v>
      </c>
      <c r="AQ1623" s="104">
        <v>0</v>
      </c>
      <c r="AR1623" s="189">
        <v>18050</v>
      </c>
      <c r="AS1623" s="189">
        <v>417512</v>
      </c>
      <c r="AT1623" s="189">
        <v>107264</v>
      </c>
      <c r="AU1623" s="189">
        <v>102264</v>
      </c>
    </row>
    <row r="1624" spans="1:47" x14ac:dyDescent="0.2">
      <c r="A1624" s="96" t="s">
        <v>3731</v>
      </c>
      <c r="B1624" t="s">
        <v>3710</v>
      </c>
      <c r="C1624" t="s">
        <v>3732</v>
      </c>
      <c r="D1624" s="77">
        <v>43213</v>
      </c>
      <c r="E1624" s="77">
        <v>0</v>
      </c>
      <c r="F1624" s="77">
        <v>0</v>
      </c>
      <c r="G1624" s="77">
        <v>190542</v>
      </c>
      <c r="H1624" s="77">
        <v>0</v>
      </c>
      <c r="I1624" s="77">
        <v>190542</v>
      </c>
      <c r="J1624" s="77">
        <v>190542</v>
      </c>
      <c r="K1624" s="77">
        <v>0</v>
      </c>
      <c r="L1624" s="77">
        <v>249300</v>
      </c>
      <c r="M1624" s="77">
        <v>175980</v>
      </c>
      <c r="N1624" s="77">
        <v>220000</v>
      </c>
      <c r="O1624" s="77">
        <v>29300</v>
      </c>
      <c r="P1624" s="77">
        <v>54550</v>
      </c>
      <c r="Q1624" s="77">
        <v>25250</v>
      </c>
      <c r="R1624" s="77">
        <v>0</v>
      </c>
      <c r="S1624" s="188">
        <v>100600</v>
      </c>
      <c r="T1624" s="188">
        <v>100600</v>
      </c>
      <c r="U1624" s="77">
        <v>24163</v>
      </c>
      <c r="V1624" s="77">
        <v>14395</v>
      </c>
      <c r="W1624" s="77">
        <v>8607</v>
      </c>
      <c r="X1624" s="77">
        <v>15556</v>
      </c>
      <c r="Y1624" s="77">
        <v>17712</v>
      </c>
      <c r="Z1624" s="77">
        <v>2156</v>
      </c>
      <c r="AA1624" s="77">
        <v>0</v>
      </c>
      <c r="AB1624" s="188">
        <v>3059</v>
      </c>
      <c r="AC1624" s="188">
        <v>6277</v>
      </c>
      <c r="AD1624" s="188">
        <v>0</v>
      </c>
      <c r="AE1624" s="77">
        <v>208980</v>
      </c>
      <c r="AF1624" s="77">
        <v>2469</v>
      </c>
      <c r="AG1624" s="27">
        <v>0</v>
      </c>
      <c r="AH1624" s="27">
        <v>0</v>
      </c>
      <c r="AI1624" s="27">
        <v>0</v>
      </c>
      <c r="AJ1624" s="27">
        <v>2469</v>
      </c>
      <c r="AK1624" s="27">
        <v>0</v>
      </c>
      <c r="AL1624" s="27">
        <v>0</v>
      </c>
      <c r="AM1624" s="27">
        <f t="shared" si="25"/>
        <v>2469</v>
      </c>
      <c r="AN1624" s="27">
        <v>0</v>
      </c>
      <c r="AO1624" s="27">
        <v>0</v>
      </c>
      <c r="AP1624" s="27">
        <v>32170</v>
      </c>
      <c r="AQ1624" s="27">
        <v>0</v>
      </c>
      <c r="AR1624" s="190">
        <v>32170</v>
      </c>
      <c r="AS1624" s="190">
        <v>780297</v>
      </c>
      <c r="AT1624" s="190">
        <v>243508</v>
      </c>
      <c r="AU1624" s="190">
        <v>243508</v>
      </c>
    </row>
    <row r="1625" spans="1:47" x14ac:dyDescent="0.2">
      <c r="A1625" s="96" t="s">
        <v>3733</v>
      </c>
      <c r="B1625" t="s">
        <v>3710</v>
      </c>
      <c r="C1625" t="s">
        <v>3734</v>
      </c>
      <c r="D1625" s="78">
        <v>43214</v>
      </c>
      <c r="E1625" s="78">
        <v>0</v>
      </c>
      <c r="F1625" s="82">
        <v>0</v>
      </c>
      <c r="G1625" s="78">
        <v>98149</v>
      </c>
      <c r="H1625" s="78">
        <v>98149</v>
      </c>
      <c r="I1625" s="78">
        <v>0</v>
      </c>
      <c r="J1625" s="78">
        <v>0</v>
      </c>
      <c r="K1625" s="78">
        <v>0</v>
      </c>
      <c r="L1625" s="78">
        <v>122705</v>
      </c>
      <c r="M1625" s="78">
        <v>91150</v>
      </c>
      <c r="N1625" s="78">
        <v>122705</v>
      </c>
      <c r="O1625" s="78">
        <v>0</v>
      </c>
      <c r="P1625" s="78">
        <v>17990</v>
      </c>
      <c r="Q1625" s="78">
        <v>17990</v>
      </c>
      <c r="R1625" s="78">
        <v>0</v>
      </c>
      <c r="S1625" s="187">
        <v>45665</v>
      </c>
      <c r="T1625" s="187">
        <v>45665</v>
      </c>
      <c r="U1625" s="78">
        <v>11693</v>
      </c>
      <c r="V1625" s="78">
        <v>7496</v>
      </c>
      <c r="W1625" s="78">
        <v>11693</v>
      </c>
      <c r="X1625" s="78">
        <v>0</v>
      </c>
      <c r="Y1625" s="78">
        <v>1502</v>
      </c>
      <c r="Z1625" s="78">
        <v>1502</v>
      </c>
      <c r="AA1625" s="78">
        <v>0</v>
      </c>
      <c r="AB1625" s="187">
        <v>2523</v>
      </c>
      <c r="AC1625" s="187">
        <v>3406</v>
      </c>
      <c r="AD1625" s="187">
        <v>0</v>
      </c>
      <c r="AE1625" s="78">
        <v>110340</v>
      </c>
      <c r="AF1625" s="78">
        <v>1749</v>
      </c>
      <c r="AG1625" s="104">
        <v>0</v>
      </c>
      <c r="AH1625" s="104">
        <v>0</v>
      </c>
      <c r="AI1625" s="104">
        <v>0</v>
      </c>
      <c r="AJ1625" s="104">
        <v>1749</v>
      </c>
      <c r="AK1625" s="104">
        <v>0</v>
      </c>
      <c r="AL1625" s="104">
        <v>0</v>
      </c>
      <c r="AM1625" s="104">
        <f t="shared" si="25"/>
        <v>1749</v>
      </c>
      <c r="AN1625" s="104">
        <v>0</v>
      </c>
      <c r="AO1625" s="104">
        <v>0</v>
      </c>
      <c r="AP1625" s="104">
        <v>16526</v>
      </c>
      <c r="AQ1625" s="104">
        <v>16526</v>
      </c>
      <c r="AR1625" s="104">
        <v>0</v>
      </c>
      <c r="AS1625" s="189">
        <v>389385</v>
      </c>
      <c r="AT1625" s="189">
        <v>104767</v>
      </c>
      <c r="AU1625" s="189">
        <v>104767</v>
      </c>
    </row>
    <row r="1626" spans="1:47" x14ac:dyDescent="0.2">
      <c r="A1626" s="96" t="s">
        <v>3735</v>
      </c>
      <c r="B1626" t="s">
        <v>3710</v>
      </c>
      <c r="C1626" t="s">
        <v>3736</v>
      </c>
      <c r="D1626" s="77">
        <v>43215</v>
      </c>
      <c r="E1626" s="77">
        <v>0</v>
      </c>
      <c r="F1626" s="77">
        <v>0</v>
      </c>
      <c r="G1626" s="77">
        <v>299804</v>
      </c>
      <c r="H1626" s="77">
        <v>299804</v>
      </c>
      <c r="I1626" s="77">
        <v>0</v>
      </c>
      <c r="J1626" s="77">
        <v>0</v>
      </c>
      <c r="K1626" s="77">
        <v>0</v>
      </c>
      <c r="L1626" s="77">
        <v>406355</v>
      </c>
      <c r="M1626" s="77">
        <v>316870</v>
      </c>
      <c r="N1626" s="77">
        <v>406355</v>
      </c>
      <c r="O1626" s="77">
        <v>0</v>
      </c>
      <c r="P1626" s="77">
        <v>60470</v>
      </c>
      <c r="Q1626" s="77">
        <v>60470</v>
      </c>
      <c r="R1626" s="77">
        <v>0</v>
      </c>
      <c r="S1626" s="188">
        <v>145895</v>
      </c>
      <c r="T1626" s="188">
        <v>145895</v>
      </c>
      <c r="U1626" s="77">
        <v>37779</v>
      </c>
      <c r="V1626" s="77">
        <v>26001</v>
      </c>
      <c r="W1626" s="77">
        <v>13813</v>
      </c>
      <c r="X1626" s="77">
        <v>23966</v>
      </c>
      <c r="Y1626" s="77">
        <v>17049</v>
      </c>
      <c r="Z1626" s="77">
        <v>5107</v>
      </c>
      <c r="AA1626" s="77">
        <v>0</v>
      </c>
      <c r="AB1626" s="77">
        <v>0</v>
      </c>
      <c r="AC1626" s="188">
        <v>11456</v>
      </c>
      <c r="AD1626" s="188">
        <v>0</v>
      </c>
      <c r="AE1626" s="77">
        <v>380380</v>
      </c>
      <c r="AF1626" s="77">
        <v>3429</v>
      </c>
      <c r="AG1626" s="27">
        <v>0</v>
      </c>
      <c r="AH1626" s="27">
        <v>0</v>
      </c>
      <c r="AI1626" s="27">
        <v>0</v>
      </c>
      <c r="AJ1626" s="27">
        <v>3429</v>
      </c>
      <c r="AK1626" s="27">
        <v>0</v>
      </c>
      <c r="AL1626" s="27">
        <v>0</v>
      </c>
      <c r="AM1626" s="27">
        <f t="shared" si="25"/>
        <v>3429</v>
      </c>
      <c r="AN1626" s="27">
        <v>0</v>
      </c>
      <c r="AO1626" s="27">
        <v>0</v>
      </c>
      <c r="AP1626" s="27">
        <v>50565</v>
      </c>
      <c r="AQ1626" s="27">
        <v>0</v>
      </c>
      <c r="AR1626" s="190">
        <v>50565</v>
      </c>
      <c r="AS1626" s="190">
        <v>1202581</v>
      </c>
      <c r="AT1626" s="190">
        <v>334902</v>
      </c>
      <c r="AU1626" s="190">
        <v>334902</v>
      </c>
    </row>
    <row r="1627" spans="1:47" x14ac:dyDescent="0.2">
      <c r="A1627" s="96" t="s">
        <v>3737</v>
      </c>
      <c r="B1627" t="s">
        <v>3710</v>
      </c>
      <c r="C1627" t="s">
        <v>3738</v>
      </c>
      <c r="D1627" s="78">
        <v>43216</v>
      </c>
      <c r="E1627" s="78">
        <v>0</v>
      </c>
      <c r="F1627" s="82">
        <v>0</v>
      </c>
      <c r="G1627" s="78">
        <v>155468</v>
      </c>
      <c r="H1627" s="78">
        <v>42889</v>
      </c>
      <c r="I1627" s="78">
        <v>112579</v>
      </c>
      <c r="J1627" s="78">
        <v>112579</v>
      </c>
      <c r="K1627" s="78">
        <v>0</v>
      </c>
      <c r="L1627" s="78">
        <v>226915</v>
      </c>
      <c r="M1627" s="78">
        <v>142440</v>
      </c>
      <c r="N1627" s="78">
        <v>193000</v>
      </c>
      <c r="O1627" s="78">
        <v>33915</v>
      </c>
      <c r="P1627" s="78">
        <v>0</v>
      </c>
      <c r="Q1627" s="78">
        <v>23000</v>
      </c>
      <c r="R1627" s="78">
        <v>0</v>
      </c>
      <c r="S1627" s="187">
        <v>198940</v>
      </c>
      <c r="T1627" s="187">
        <v>142025</v>
      </c>
      <c r="U1627" s="78">
        <v>22889</v>
      </c>
      <c r="V1627" s="78">
        <v>11540</v>
      </c>
      <c r="W1627" s="78">
        <v>8387</v>
      </c>
      <c r="X1627" s="78">
        <v>14502</v>
      </c>
      <c r="Y1627" s="78">
        <v>0</v>
      </c>
      <c r="Z1627" s="78">
        <v>1910</v>
      </c>
      <c r="AA1627" s="78">
        <v>0</v>
      </c>
      <c r="AB1627" s="187">
        <v>12953</v>
      </c>
      <c r="AC1627" s="187">
        <v>9362</v>
      </c>
      <c r="AD1627" s="187">
        <v>0</v>
      </c>
      <c r="AE1627" s="78">
        <v>170200</v>
      </c>
      <c r="AF1627" s="78">
        <v>2709</v>
      </c>
      <c r="AG1627" s="104">
        <v>0</v>
      </c>
      <c r="AH1627" s="104">
        <v>0</v>
      </c>
      <c r="AI1627" s="104">
        <v>0</v>
      </c>
      <c r="AJ1627" s="104">
        <v>2709</v>
      </c>
      <c r="AK1627" s="104">
        <v>0</v>
      </c>
      <c r="AL1627" s="104">
        <v>0</v>
      </c>
      <c r="AM1627" s="104">
        <f t="shared" si="25"/>
        <v>2709</v>
      </c>
      <c r="AN1627" s="104">
        <v>0</v>
      </c>
      <c r="AO1627" s="104">
        <v>0</v>
      </c>
      <c r="AP1627" s="104">
        <v>26370</v>
      </c>
      <c r="AQ1627" s="104">
        <v>0</v>
      </c>
      <c r="AR1627" s="189">
        <v>26370</v>
      </c>
      <c r="AS1627" s="189">
        <v>659219</v>
      </c>
      <c r="AT1627" s="189">
        <v>275497</v>
      </c>
      <c r="AU1627" s="189">
        <v>275497</v>
      </c>
    </row>
    <row r="1628" spans="1:47" x14ac:dyDescent="0.2">
      <c r="A1628" s="96" t="s">
        <v>3739</v>
      </c>
      <c r="B1628" t="s">
        <v>3710</v>
      </c>
      <c r="C1628" t="s">
        <v>1094</v>
      </c>
      <c r="D1628" s="77">
        <v>43348</v>
      </c>
      <c r="E1628" s="77">
        <v>0</v>
      </c>
      <c r="F1628" s="77">
        <v>0</v>
      </c>
      <c r="G1628" s="77">
        <v>46293</v>
      </c>
      <c r="H1628" s="77">
        <v>46293</v>
      </c>
      <c r="I1628" s="77">
        <v>0</v>
      </c>
      <c r="J1628" s="77">
        <v>0</v>
      </c>
      <c r="K1628" s="77">
        <v>0</v>
      </c>
      <c r="L1628" s="77">
        <v>47665</v>
      </c>
      <c r="M1628" s="77">
        <v>37230</v>
      </c>
      <c r="N1628" s="77">
        <v>47000</v>
      </c>
      <c r="O1628" s="77">
        <v>665</v>
      </c>
      <c r="P1628" s="77">
        <v>7115</v>
      </c>
      <c r="Q1628" s="77">
        <v>6450</v>
      </c>
      <c r="R1628" s="77">
        <v>0</v>
      </c>
      <c r="S1628" s="188">
        <v>17895</v>
      </c>
      <c r="T1628" s="188">
        <v>17895</v>
      </c>
      <c r="U1628" s="77">
        <v>4442</v>
      </c>
      <c r="V1628" s="77">
        <v>3083</v>
      </c>
      <c r="W1628" s="77">
        <v>4056</v>
      </c>
      <c r="X1628" s="77">
        <v>386</v>
      </c>
      <c r="Y1628" s="77">
        <v>916</v>
      </c>
      <c r="Z1628" s="77">
        <v>530</v>
      </c>
      <c r="AA1628" s="77">
        <v>0</v>
      </c>
      <c r="AB1628" s="188">
        <v>1245</v>
      </c>
      <c r="AC1628" s="188">
        <v>1245</v>
      </c>
      <c r="AD1628" s="188">
        <v>0</v>
      </c>
      <c r="AE1628" s="77">
        <v>45010</v>
      </c>
      <c r="AF1628" s="77">
        <v>1029</v>
      </c>
      <c r="AG1628" s="27">
        <v>0</v>
      </c>
      <c r="AH1628" s="27">
        <v>0</v>
      </c>
      <c r="AI1628" s="27">
        <v>0</v>
      </c>
      <c r="AJ1628" s="27">
        <v>1029</v>
      </c>
      <c r="AK1628" s="27">
        <v>0</v>
      </c>
      <c r="AL1628" s="27">
        <v>0</v>
      </c>
      <c r="AM1628" s="27">
        <f t="shared" si="25"/>
        <v>1029</v>
      </c>
      <c r="AN1628" s="27">
        <v>0</v>
      </c>
      <c r="AO1628" s="27">
        <v>0</v>
      </c>
      <c r="AP1628" s="27">
        <v>7795</v>
      </c>
      <c r="AQ1628" s="27">
        <v>7795</v>
      </c>
      <c r="AR1628" s="27">
        <v>0</v>
      </c>
      <c r="AS1628" s="190">
        <v>179886</v>
      </c>
      <c r="AT1628" s="190">
        <v>39855</v>
      </c>
      <c r="AU1628" s="190">
        <v>39855</v>
      </c>
    </row>
    <row r="1629" spans="1:47" x14ac:dyDescent="0.2">
      <c r="A1629" s="96" t="s">
        <v>3740</v>
      </c>
      <c r="B1629" t="s">
        <v>3710</v>
      </c>
      <c r="C1629" t="s">
        <v>3741</v>
      </c>
      <c r="D1629" s="78">
        <v>43364</v>
      </c>
      <c r="E1629" s="78">
        <v>0</v>
      </c>
      <c r="F1629" s="82">
        <v>0</v>
      </c>
      <c r="G1629" s="78">
        <v>29705</v>
      </c>
      <c r="H1629" s="78">
        <v>29705</v>
      </c>
      <c r="I1629" s="78">
        <v>0</v>
      </c>
      <c r="J1629" s="78">
        <v>0</v>
      </c>
      <c r="K1629" s="78">
        <v>0</v>
      </c>
      <c r="L1629" s="78">
        <v>22635</v>
      </c>
      <c r="M1629" s="78">
        <v>16410</v>
      </c>
      <c r="N1629" s="78">
        <v>22635</v>
      </c>
      <c r="O1629" s="78">
        <v>0</v>
      </c>
      <c r="P1629" s="78">
        <v>2850</v>
      </c>
      <c r="Q1629" s="78">
        <v>2850</v>
      </c>
      <c r="R1629" s="78">
        <v>0</v>
      </c>
      <c r="S1629" s="78">
        <v>0</v>
      </c>
      <c r="T1629" s="78">
        <v>0</v>
      </c>
      <c r="U1629" s="78">
        <v>2153</v>
      </c>
      <c r="V1629" s="78">
        <v>1328</v>
      </c>
      <c r="W1629" s="78">
        <v>997</v>
      </c>
      <c r="X1629" s="78">
        <v>1156</v>
      </c>
      <c r="Y1629" s="78">
        <v>911</v>
      </c>
      <c r="Z1629" s="78">
        <v>235</v>
      </c>
      <c r="AA1629" s="78">
        <v>0</v>
      </c>
      <c r="AB1629" s="78">
        <v>0</v>
      </c>
      <c r="AC1629" s="78">
        <v>0</v>
      </c>
      <c r="AD1629" s="78">
        <v>0</v>
      </c>
      <c r="AE1629" s="78">
        <v>19330</v>
      </c>
      <c r="AF1629" s="78">
        <v>789</v>
      </c>
      <c r="AG1629" s="104">
        <v>0</v>
      </c>
      <c r="AH1629" s="104">
        <v>0</v>
      </c>
      <c r="AI1629" s="104">
        <v>0</v>
      </c>
      <c r="AJ1629" s="104">
        <v>789</v>
      </c>
      <c r="AK1629" s="104">
        <v>0</v>
      </c>
      <c r="AL1629" s="104">
        <v>0</v>
      </c>
      <c r="AM1629" s="104">
        <f t="shared" si="25"/>
        <v>789</v>
      </c>
      <c r="AN1629" s="104">
        <v>0</v>
      </c>
      <c r="AO1629" s="104">
        <v>0</v>
      </c>
      <c r="AP1629" s="104">
        <v>4210</v>
      </c>
      <c r="AQ1629" s="104">
        <v>4210</v>
      </c>
      <c r="AR1629" s="104">
        <v>0</v>
      </c>
      <c r="AS1629" s="189">
        <v>98323</v>
      </c>
      <c r="AT1629" s="189">
        <v>23010</v>
      </c>
      <c r="AU1629" s="189">
        <v>23010</v>
      </c>
    </row>
    <row r="1630" spans="1:47" x14ac:dyDescent="0.2">
      <c r="A1630" s="96" t="s">
        <v>3742</v>
      </c>
      <c r="B1630" t="s">
        <v>3710</v>
      </c>
      <c r="C1630" t="s">
        <v>3743</v>
      </c>
      <c r="D1630" s="77">
        <v>43367</v>
      </c>
      <c r="E1630" s="77">
        <v>0</v>
      </c>
      <c r="F1630" s="77">
        <v>0</v>
      </c>
      <c r="G1630" s="77">
        <v>40463</v>
      </c>
      <c r="H1630" s="77">
        <v>40463</v>
      </c>
      <c r="I1630" s="77">
        <v>0</v>
      </c>
      <c r="J1630" s="77">
        <v>0</v>
      </c>
      <c r="K1630" s="77">
        <v>0</v>
      </c>
      <c r="L1630" s="77">
        <v>46760</v>
      </c>
      <c r="M1630" s="77">
        <v>36200</v>
      </c>
      <c r="N1630" s="77">
        <v>46760</v>
      </c>
      <c r="O1630" s="77">
        <v>0</v>
      </c>
      <c r="P1630" s="77">
        <v>5690</v>
      </c>
      <c r="Q1630" s="77">
        <v>5690</v>
      </c>
      <c r="R1630" s="77">
        <v>0</v>
      </c>
      <c r="S1630" s="188">
        <v>26830</v>
      </c>
      <c r="T1630" s="188">
        <v>26830</v>
      </c>
      <c r="U1630" s="77">
        <v>4352</v>
      </c>
      <c r="V1630" s="77">
        <v>2963</v>
      </c>
      <c r="W1630" s="77">
        <v>4352</v>
      </c>
      <c r="X1630" s="77">
        <v>0</v>
      </c>
      <c r="Y1630" s="77">
        <v>498</v>
      </c>
      <c r="Z1630" s="77">
        <v>498</v>
      </c>
      <c r="AA1630" s="77">
        <v>0</v>
      </c>
      <c r="AB1630" s="188">
        <v>1938</v>
      </c>
      <c r="AC1630" s="188">
        <v>2152</v>
      </c>
      <c r="AD1630" s="188">
        <v>0</v>
      </c>
      <c r="AE1630" s="77">
        <v>42160</v>
      </c>
      <c r="AF1630" s="77">
        <v>1029</v>
      </c>
      <c r="AG1630" s="27">
        <v>0</v>
      </c>
      <c r="AH1630" s="27">
        <v>0</v>
      </c>
      <c r="AI1630" s="27">
        <v>0</v>
      </c>
      <c r="AJ1630" s="27">
        <v>1029</v>
      </c>
      <c r="AK1630" s="27">
        <v>0</v>
      </c>
      <c r="AL1630" s="27">
        <v>0</v>
      </c>
      <c r="AM1630" s="27">
        <f t="shared" si="25"/>
        <v>1029</v>
      </c>
      <c r="AN1630" s="27">
        <v>0</v>
      </c>
      <c r="AO1630" s="27">
        <v>0</v>
      </c>
      <c r="AP1630" s="27">
        <v>6798</v>
      </c>
      <c r="AQ1630" s="27">
        <v>6798</v>
      </c>
      <c r="AR1630" s="27">
        <v>0</v>
      </c>
      <c r="AS1630" s="190">
        <v>157228</v>
      </c>
      <c r="AT1630" s="190">
        <v>35986</v>
      </c>
      <c r="AU1630" s="190">
        <v>35986</v>
      </c>
    </row>
    <row r="1631" spans="1:47" x14ac:dyDescent="0.2">
      <c r="A1631" s="96" t="s">
        <v>3744</v>
      </c>
      <c r="B1631" t="s">
        <v>3710</v>
      </c>
      <c r="C1631" t="s">
        <v>3745</v>
      </c>
      <c r="D1631" s="78">
        <v>43368</v>
      </c>
      <c r="E1631" s="78">
        <v>0</v>
      </c>
      <c r="F1631" s="82">
        <v>0</v>
      </c>
      <c r="G1631" s="78">
        <v>46156</v>
      </c>
      <c r="H1631" s="78">
        <v>39134</v>
      </c>
      <c r="I1631" s="78">
        <v>7022</v>
      </c>
      <c r="J1631" s="78">
        <v>7022</v>
      </c>
      <c r="K1631" s="78">
        <v>0</v>
      </c>
      <c r="L1631" s="78">
        <v>79435</v>
      </c>
      <c r="M1631" s="78">
        <v>60410</v>
      </c>
      <c r="N1631" s="78">
        <v>76400</v>
      </c>
      <c r="O1631" s="78">
        <v>3035</v>
      </c>
      <c r="P1631" s="78">
        <v>10645</v>
      </c>
      <c r="Q1631" s="78">
        <v>7610</v>
      </c>
      <c r="R1631" s="78">
        <v>0</v>
      </c>
      <c r="S1631" s="187">
        <v>31515</v>
      </c>
      <c r="T1631" s="187">
        <v>31515</v>
      </c>
      <c r="U1631" s="78">
        <v>7479</v>
      </c>
      <c r="V1631" s="78">
        <v>4956</v>
      </c>
      <c r="W1631" s="78">
        <v>5254</v>
      </c>
      <c r="X1631" s="78">
        <v>2225</v>
      </c>
      <c r="Y1631" s="78">
        <v>2884</v>
      </c>
      <c r="Z1631" s="78">
        <v>659</v>
      </c>
      <c r="AA1631" s="78">
        <v>0</v>
      </c>
      <c r="AB1631" s="78">
        <v>853</v>
      </c>
      <c r="AC1631" s="187">
        <v>3478</v>
      </c>
      <c r="AD1631" s="187">
        <v>0</v>
      </c>
      <c r="AE1631" s="78">
        <v>68170</v>
      </c>
      <c r="AF1631" s="78">
        <v>1269</v>
      </c>
      <c r="AG1631" s="104">
        <v>0</v>
      </c>
      <c r="AH1631" s="104">
        <v>0</v>
      </c>
      <c r="AI1631" s="104">
        <v>0</v>
      </c>
      <c r="AJ1631" s="104">
        <v>1269</v>
      </c>
      <c r="AK1631" s="104">
        <v>0</v>
      </c>
      <c r="AL1631" s="104">
        <v>0</v>
      </c>
      <c r="AM1631" s="104">
        <f t="shared" si="25"/>
        <v>1269</v>
      </c>
      <c r="AN1631" s="104">
        <v>0</v>
      </c>
      <c r="AO1631" s="104">
        <v>0</v>
      </c>
      <c r="AP1631" s="104">
        <v>7804</v>
      </c>
      <c r="AQ1631" s="104">
        <v>7804</v>
      </c>
      <c r="AR1631" s="104">
        <v>0</v>
      </c>
      <c r="AS1631" s="189">
        <v>186561</v>
      </c>
      <c r="AT1631" s="189">
        <v>63943</v>
      </c>
      <c r="AU1631" s="189">
        <v>63943</v>
      </c>
    </row>
    <row r="1632" spans="1:47" x14ac:dyDescent="0.2">
      <c r="A1632" s="96" t="s">
        <v>3746</v>
      </c>
      <c r="B1632" t="s">
        <v>3710</v>
      </c>
      <c r="C1632" t="s">
        <v>3747</v>
      </c>
      <c r="D1632" s="77">
        <v>43369</v>
      </c>
      <c r="E1632" s="77">
        <v>0</v>
      </c>
      <c r="F1632" s="77">
        <v>0</v>
      </c>
      <c r="G1632" s="77">
        <v>45676</v>
      </c>
      <c r="H1632" s="77">
        <v>45676</v>
      </c>
      <c r="I1632" s="77">
        <v>0</v>
      </c>
      <c r="J1632" s="77">
        <v>0</v>
      </c>
      <c r="K1632" s="77">
        <v>0</v>
      </c>
      <c r="L1632" s="77">
        <v>42905</v>
      </c>
      <c r="M1632" s="77">
        <v>31970</v>
      </c>
      <c r="N1632" s="77">
        <v>42905</v>
      </c>
      <c r="O1632" s="77">
        <v>0</v>
      </c>
      <c r="P1632" s="77">
        <v>0</v>
      </c>
      <c r="Q1632" s="77">
        <v>5790</v>
      </c>
      <c r="R1632" s="77">
        <v>0</v>
      </c>
      <c r="S1632" s="77">
        <v>0</v>
      </c>
      <c r="T1632" s="77">
        <v>0</v>
      </c>
      <c r="U1632" s="77">
        <v>4048</v>
      </c>
      <c r="V1632" s="77">
        <v>2611</v>
      </c>
      <c r="W1632" s="77">
        <v>3844</v>
      </c>
      <c r="X1632" s="77">
        <v>204</v>
      </c>
      <c r="Y1632" s="77">
        <v>0</v>
      </c>
      <c r="Z1632" s="77">
        <v>487</v>
      </c>
      <c r="AA1632" s="77">
        <v>0</v>
      </c>
      <c r="AB1632" s="77">
        <v>0</v>
      </c>
      <c r="AC1632" s="77">
        <v>0</v>
      </c>
      <c r="AD1632" s="77">
        <v>0</v>
      </c>
      <c r="AE1632" s="77">
        <v>38300</v>
      </c>
      <c r="AF1632" s="77">
        <v>1029</v>
      </c>
      <c r="AG1632" s="27">
        <v>0</v>
      </c>
      <c r="AH1632" s="27">
        <v>0</v>
      </c>
      <c r="AI1632" s="27">
        <v>0</v>
      </c>
      <c r="AJ1632" s="27">
        <v>1029</v>
      </c>
      <c r="AK1632" s="27">
        <v>0</v>
      </c>
      <c r="AL1632" s="27">
        <v>0</v>
      </c>
      <c r="AM1632" s="27">
        <f t="shared" si="25"/>
        <v>1029</v>
      </c>
      <c r="AN1632" s="27">
        <v>0</v>
      </c>
      <c r="AO1632" s="27">
        <v>0</v>
      </c>
      <c r="AP1632" s="27">
        <v>7694</v>
      </c>
      <c r="AQ1632" s="27">
        <v>7600</v>
      </c>
      <c r="AR1632" s="27">
        <v>0</v>
      </c>
      <c r="AS1632" s="190">
        <v>176200</v>
      </c>
      <c r="AT1632" s="190">
        <v>41704</v>
      </c>
      <c r="AU1632" s="190">
        <v>41704</v>
      </c>
    </row>
    <row r="1633" spans="1:47" x14ac:dyDescent="0.2">
      <c r="A1633" s="96" t="s">
        <v>3748</v>
      </c>
      <c r="B1633" t="s">
        <v>3710</v>
      </c>
      <c r="C1633" t="s">
        <v>3749</v>
      </c>
      <c r="D1633" s="78">
        <v>43403</v>
      </c>
      <c r="E1633" s="78">
        <v>0</v>
      </c>
      <c r="F1633" s="82">
        <v>0</v>
      </c>
      <c r="G1633" s="78">
        <v>89122</v>
      </c>
      <c r="H1633" s="78">
        <v>0</v>
      </c>
      <c r="I1633" s="78">
        <v>89122</v>
      </c>
      <c r="J1633" s="78">
        <v>89122</v>
      </c>
      <c r="K1633" s="78">
        <v>0</v>
      </c>
      <c r="L1633" s="78">
        <v>138390</v>
      </c>
      <c r="M1633" s="78">
        <v>88930</v>
      </c>
      <c r="N1633" s="78">
        <v>138390</v>
      </c>
      <c r="O1633" s="78">
        <v>0</v>
      </c>
      <c r="P1633" s="78">
        <v>9620</v>
      </c>
      <c r="Q1633" s="78">
        <v>9620</v>
      </c>
      <c r="R1633" s="78">
        <v>0</v>
      </c>
      <c r="S1633" s="187">
        <v>69570</v>
      </c>
      <c r="T1633" s="187">
        <v>69570</v>
      </c>
      <c r="U1633" s="78">
        <v>13885</v>
      </c>
      <c r="V1633" s="78">
        <v>7216</v>
      </c>
      <c r="W1633" s="78">
        <v>5894</v>
      </c>
      <c r="X1633" s="78">
        <v>7991</v>
      </c>
      <c r="Y1633" s="78">
        <v>6876</v>
      </c>
      <c r="Z1633" s="78">
        <v>740</v>
      </c>
      <c r="AA1633" s="78">
        <v>0</v>
      </c>
      <c r="AB1633" s="78">
        <v>0</v>
      </c>
      <c r="AC1633" s="187">
        <v>4998</v>
      </c>
      <c r="AD1633" s="187">
        <v>0</v>
      </c>
      <c r="AE1633" s="78">
        <v>108920</v>
      </c>
      <c r="AF1633" s="78">
        <v>1749</v>
      </c>
      <c r="AG1633" s="104">
        <v>0</v>
      </c>
      <c r="AH1633" s="104">
        <v>0</v>
      </c>
      <c r="AI1633" s="104">
        <v>0</v>
      </c>
      <c r="AJ1633" s="104">
        <v>1749</v>
      </c>
      <c r="AK1633" s="104">
        <v>0</v>
      </c>
      <c r="AL1633" s="104">
        <v>0</v>
      </c>
      <c r="AM1633" s="104">
        <f t="shared" si="25"/>
        <v>1749</v>
      </c>
      <c r="AN1633" s="104">
        <v>0</v>
      </c>
      <c r="AO1633" s="104">
        <v>0</v>
      </c>
      <c r="AP1633" s="104">
        <v>15055</v>
      </c>
      <c r="AQ1633" s="104">
        <v>15055</v>
      </c>
      <c r="AR1633" s="104">
        <v>0</v>
      </c>
      <c r="AS1633" s="189">
        <v>357738</v>
      </c>
      <c r="AT1633" s="189">
        <v>130147</v>
      </c>
      <c r="AU1633" s="189">
        <v>130147</v>
      </c>
    </row>
    <row r="1634" spans="1:47" x14ac:dyDescent="0.2">
      <c r="A1634" s="96" t="s">
        <v>3750</v>
      </c>
      <c r="B1634" t="s">
        <v>3710</v>
      </c>
      <c r="C1634" t="s">
        <v>3751</v>
      </c>
      <c r="D1634" s="77">
        <v>43404</v>
      </c>
      <c r="E1634" s="77">
        <v>0</v>
      </c>
      <c r="F1634" s="77">
        <v>0</v>
      </c>
      <c r="G1634" s="77">
        <v>84318</v>
      </c>
      <c r="H1634" s="77">
        <v>0</v>
      </c>
      <c r="I1634" s="77">
        <v>84318</v>
      </c>
      <c r="J1634" s="77">
        <v>60579</v>
      </c>
      <c r="K1634" s="188">
        <v>23739</v>
      </c>
      <c r="L1634" s="77">
        <v>151990</v>
      </c>
      <c r="M1634" s="77">
        <v>90980</v>
      </c>
      <c r="N1634" s="77">
        <v>126700</v>
      </c>
      <c r="O1634" s="77">
        <v>25290</v>
      </c>
      <c r="P1634" s="77">
        <v>41030</v>
      </c>
      <c r="Q1634" s="77">
        <v>15740</v>
      </c>
      <c r="R1634" s="77">
        <v>0</v>
      </c>
      <c r="S1634" s="188">
        <v>64210</v>
      </c>
      <c r="T1634" s="188">
        <v>64210</v>
      </c>
      <c r="U1634" s="77">
        <v>15784</v>
      </c>
      <c r="V1634" s="77">
        <v>7555</v>
      </c>
      <c r="W1634" s="77">
        <v>13293</v>
      </c>
      <c r="X1634" s="77">
        <v>2491</v>
      </c>
      <c r="Y1634" s="77">
        <v>3676</v>
      </c>
      <c r="Z1634" s="77">
        <v>1185</v>
      </c>
      <c r="AA1634" s="77">
        <v>0</v>
      </c>
      <c r="AB1634" s="188">
        <v>4492</v>
      </c>
      <c r="AC1634" s="188">
        <v>4492</v>
      </c>
      <c r="AD1634" s="188">
        <v>0</v>
      </c>
      <c r="AE1634" s="77">
        <v>110220</v>
      </c>
      <c r="AF1634" s="77">
        <v>1989</v>
      </c>
      <c r="AG1634" s="27">
        <v>0</v>
      </c>
      <c r="AH1634" s="27">
        <v>0</v>
      </c>
      <c r="AI1634" s="27">
        <v>0</v>
      </c>
      <c r="AJ1634" s="27">
        <v>1989</v>
      </c>
      <c r="AK1634" s="27">
        <v>0</v>
      </c>
      <c r="AL1634" s="27">
        <v>0</v>
      </c>
      <c r="AM1634" s="27">
        <f t="shared" si="25"/>
        <v>1989</v>
      </c>
      <c r="AN1634" s="27">
        <v>0</v>
      </c>
      <c r="AO1634" s="27">
        <v>0</v>
      </c>
      <c r="AP1634" s="27">
        <v>14359</v>
      </c>
      <c r="AQ1634" s="27">
        <v>0</v>
      </c>
      <c r="AR1634" s="190">
        <v>14359</v>
      </c>
      <c r="AS1634" s="190">
        <v>360064</v>
      </c>
      <c r="AT1634" s="190">
        <v>154928</v>
      </c>
      <c r="AU1634" s="190">
        <v>154928</v>
      </c>
    </row>
    <row r="1635" spans="1:47" x14ac:dyDescent="0.2">
      <c r="A1635" s="96" t="s">
        <v>3752</v>
      </c>
      <c r="B1635" t="s">
        <v>3710</v>
      </c>
      <c r="C1635" t="s">
        <v>3753</v>
      </c>
      <c r="D1635" s="78">
        <v>43423</v>
      </c>
      <c r="E1635" s="78">
        <v>0</v>
      </c>
      <c r="F1635" s="82">
        <v>0</v>
      </c>
      <c r="G1635" s="78">
        <v>26807</v>
      </c>
      <c r="H1635" s="78">
        <v>26807</v>
      </c>
      <c r="I1635" s="78">
        <v>0</v>
      </c>
      <c r="J1635" s="78">
        <v>0</v>
      </c>
      <c r="K1635" s="78">
        <v>0</v>
      </c>
      <c r="L1635" s="78">
        <v>19015</v>
      </c>
      <c r="M1635" s="78">
        <v>14420</v>
      </c>
      <c r="N1635" s="78">
        <v>19015</v>
      </c>
      <c r="O1635" s="78">
        <v>0</v>
      </c>
      <c r="P1635" s="78">
        <v>0</v>
      </c>
      <c r="Q1635" s="78">
        <v>1290</v>
      </c>
      <c r="R1635" s="78">
        <v>0</v>
      </c>
      <c r="S1635" s="187">
        <v>15645</v>
      </c>
      <c r="T1635" s="187">
        <v>14355</v>
      </c>
      <c r="U1635" s="78">
        <v>1784</v>
      </c>
      <c r="V1635" s="78">
        <v>1175</v>
      </c>
      <c r="W1635" s="78">
        <v>1784</v>
      </c>
      <c r="X1635" s="78">
        <v>0</v>
      </c>
      <c r="Y1635" s="78">
        <v>111</v>
      </c>
      <c r="Z1635" s="78">
        <v>111</v>
      </c>
      <c r="AA1635" s="78">
        <v>0</v>
      </c>
      <c r="AB1635" s="187">
        <v>1149</v>
      </c>
      <c r="AC1635" s="187">
        <v>1149</v>
      </c>
      <c r="AD1635" s="187">
        <v>0</v>
      </c>
      <c r="AE1635" s="78">
        <v>17140</v>
      </c>
      <c r="AF1635" s="78">
        <v>789</v>
      </c>
      <c r="AG1635" s="104">
        <v>0</v>
      </c>
      <c r="AH1635" s="104">
        <v>0</v>
      </c>
      <c r="AI1635" s="104">
        <v>0</v>
      </c>
      <c r="AJ1635" s="104">
        <v>789</v>
      </c>
      <c r="AK1635" s="104">
        <v>0</v>
      </c>
      <c r="AL1635" s="104">
        <v>0</v>
      </c>
      <c r="AM1635" s="104">
        <f t="shared" si="25"/>
        <v>789</v>
      </c>
      <c r="AN1635" s="104">
        <v>0</v>
      </c>
      <c r="AO1635" s="104">
        <v>0</v>
      </c>
      <c r="AP1635" s="104">
        <v>4506</v>
      </c>
      <c r="AQ1635" s="104">
        <v>4506</v>
      </c>
      <c r="AR1635" s="104">
        <v>0</v>
      </c>
      <c r="AS1635" s="189">
        <v>101299</v>
      </c>
      <c r="AT1635" s="189">
        <v>16081</v>
      </c>
      <c r="AU1635" s="189">
        <v>16081</v>
      </c>
    </row>
    <row r="1636" spans="1:47" x14ac:dyDescent="0.2">
      <c r="A1636" s="96" t="s">
        <v>3754</v>
      </c>
      <c r="B1636" t="s">
        <v>3710</v>
      </c>
      <c r="C1636" t="s">
        <v>1212</v>
      </c>
      <c r="D1636" s="77">
        <v>43424</v>
      </c>
      <c r="E1636" s="77">
        <v>0</v>
      </c>
      <c r="F1636" s="77">
        <v>0</v>
      </c>
      <c r="G1636" s="77">
        <v>39838</v>
      </c>
      <c r="H1636" s="77">
        <v>39838</v>
      </c>
      <c r="I1636" s="77">
        <v>0</v>
      </c>
      <c r="J1636" s="77">
        <v>0</v>
      </c>
      <c r="K1636" s="77">
        <v>0</v>
      </c>
      <c r="L1636" s="77">
        <v>33840</v>
      </c>
      <c r="M1636" s="77">
        <v>25860</v>
      </c>
      <c r="N1636" s="77">
        <v>33840</v>
      </c>
      <c r="O1636" s="77">
        <v>0</v>
      </c>
      <c r="P1636" s="77">
        <v>4510</v>
      </c>
      <c r="Q1636" s="77">
        <v>4510</v>
      </c>
      <c r="R1636" s="77">
        <v>0</v>
      </c>
      <c r="S1636" s="188">
        <v>14350</v>
      </c>
      <c r="T1636" s="188">
        <v>14350</v>
      </c>
      <c r="U1636" s="77">
        <v>3186</v>
      </c>
      <c r="V1636" s="77">
        <v>2133</v>
      </c>
      <c r="W1636" s="77">
        <v>0</v>
      </c>
      <c r="X1636" s="77">
        <v>3186</v>
      </c>
      <c r="Y1636" s="77">
        <v>650</v>
      </c>
      <c r="Z1636" s="77">
        <v>388</v>
      </c>
      <c r="AA1636" s="77">
        <v>0</v>
      </c>
      <c r="AB1636" s="77">
        <v>0</v>
      </c>
      <c r="AC1636" s="77">
        <v>999</v>
      </c>
      <c r="AD1636" s="77">
        <v>0</v>
      </c>
      <c r="AE1636" s="77">
        <v>30370</v>
      </c>
      <c r="AF1636" s="77">
        <v>1029</v>
      </c>
      <c r="AG1636" s="27">
        <v>0</v>
      </c>
      <c r="AH1636" s="27">
        <v>0</v>
      </c>
      <c r="AI1636" s="27">
        <v>0</v>
      </c>
      <c r="AJ1636" s="27">
        <v>1029</v>
      </c>
      <c r="AK1636" s="27">
        <v>0</v>
      </c>
      <c r="AL1636" s="27">
        <v>0</v>
      </c>
      <c r="AM1636" s="27">
        <f t="shared" si="25"/>
        <v>1029</v>
      </c>
      <c r="AN1636" s="27">
        <v>0</v>
      </c>
      <c r="AO1636" s="27">
        <v>0</v>
      </c>
      <c r="AP1636" s="27">
        <v>6701</v>
      </c>
      <c r="AQ1636" s="27">
        <v>0</v>
      </c>
      <c r="AR1636" s="190">
        <v>6701</v>
      </c>
      <c r="AS1636" s="190">
        <v>152540</v>
      </c>
      <c r="AT1636" s="190">
        <v>29024</v>
      </c>
      <c r="AU1636" s="190">
        <v>29024</v>
      </c>
    </row>
    <row r="1637" spans="1:47" x14ac:dyDescent="0.2">
      <c r="A1637" s="96" t="s">
        <v>3755</v>
      </c>
      <c r="B1637" t="s">
        <v>3710</v>
      </c>
      <c r="C1637" t="s">
        <v>3756</v>
      </c>
      <c r="D1637" s="78">
        <v>43425</v>
      </c>
      <c r="E1637" s="78">
        <v>0</v>
      </c>
      <c r="F1637" s="82">
        <v>0</v>
      </c>
      <c r="G1637" s="78">
        <v>11547</v>
      </c>
      <c r="H1637" s="78">
        <v>0</v>
      </c>
      <c r="I1637" s="78">
        <v>11547</v>
      </c>
      <c r="J1637" s="78">
        <v>11547</v>
      </c>
      <c r="K1637" s="78">
        <v>0</v>
      </c>
      <c r="L1637" s="78">
        <v>7730</v>
      </c>
      <c r="M1637" s="78">
        <v>6180</v>
      </c>
      <c r="N1637" s="78">
        <v>7500</v>
      </c>
      <c r="O1637" s="78">
        <v>230</v>
      </c>
      <c r="P1637" s="78">
        <v>1360</v>
      </c>
      <c r="Q1637" s="78">
        <v>1130</v>
      </c>
      <c r="R1637" s="78">
        <v>0</v>
      </c>
      <c r="S1637" s="187">
        <v>4480</v>
      </c>
      <c r="T1637" s="187">
        <v>4480</v>
      </c>
      <c r="U1637" s="78">
        <v>704</v>
      </c>
      <c r="V1637" s="78">
        <v>503</v>
      </c>
      <c r="W1637" s="78">
        <v>704</v>
      </c>
      <c r="X1637" s="78">
        <v>0</v>
      </c>
      <c r="Y1637" s="78">
        <v>98</v>
      </c>
      <c r="Z1637" s="78">
        <v>98</v>
      </c>
      <c r="AA1637" s="78">
        <v>0</v>
      </c>
      <c r="AB1637" s="78">
        <v>353</v>
      </c>
      <c r="AC1637" s="78">
        <v>353</v>
      </c>
      <c r="AD1637" s="78">
        <v>0</v>
      </c>
      <c r="AE1637" s="78">
        <v>7340</v>
      </c>
      <c r="AF1637" s="78">
        <v>789</v>
      </c>
      <c r="AG1637" s="104">
        <v>0</v>
      </c>
      <c r="AH1637" s="104">
        <v>0</v>
      </c>
      <c r="AI1637" s="104">
        <v>0</v>
      </c>
      <c r="AJ1637" s="104">
        <v>789</v>
      </c>
      <c r="AK1637" s="104">
        <v>0</v>
      </c>
      <c r="AL1637" s="104">
        <v>0</v>
      </c>
      <c r="AM1637" s="104">
        <f t="shared" si="25"/>
        <v>789</v>
      </c>
      <c r="AN1637" s="104">
        <v>0</v>
      </c>
      <c r="AO1637" s="104">
        <v>0</v>
      </c>
      <c r="AP1637" s="104">
        <v>1940</v>
      </c>
      <c r="AQ1637" s="104">
        <v>1940</v>
      </c>
      <c r="AR1637" s="104">
        <v>0</v>
      </c>
      <c r="AS1637" s="189">
        <v>43328</v>
      </c>
      <c r="AT1637" s="189">
        <v>6045</v>
      </c>
      <c r="AU1637" s="189">
        <v>6045</v>
      </c>
    </row>
    <row r="1638" spans="1:47" x14ac:dyDescent="0.2">
      <c r="A1638" s="96" t="s">
        <v>3757</v>
      </c>
      <c r="B1638" t="s">
        <v>3710</v>
      </c>
      <c r="C1638" t="s">
        <v>2290</v>
      </c>
      <c r="D1638" s="77">
        <v>43428</v>
      </c>
      <c r="E1638" s="77">
        <v>0</v>
      </c>
      <c r="F1638" s="77">
        <v>0</v>
      </c>
      <c r="G1638" s="77">
        <v>34368</v>
      </c>
      <c r="H1638" s="77">
        <v>0</v>
      </c>
      <c r="I1638" s="77">
        <v>34368</v>
      </c>
      <c r="J1638" s="77">
        <v>34368</v>
      </c>
      <c r="K1638" s="77">
        <v>0</v>
      </c>
      <c r="L1638" s="77">
        <v>32895</v>
      </c>
      <c r="M1638" s="77">
        <v>25920</v>
      </c>
      <c r="N1638" s="77">
        <v>32895</v>
      </c>
      <c r="O1638" s="77">
        <v>0</v>
      </c>
      <c r="P1638" s="77">
        <v>6320</v>
      </c>
      <c r="Q1638" s="77">
        <v>6320</v>
      </c>
      <c r="R1638" s="77">
        <v>0</v>
      </c>
      <c r="S1638" s="188">
        <v>15745</v>
      </c>
      <c r="T1638" s="188">
        <v>15745</v>
      </c>
      <c r="U1638" s="77">
        <v>3041</v>
      </c>
      <c r="V1638" s="77">
        <v>2120</v>
      </c>
      <c r="W1638" s="77">
        <v>3041</v>
      </c>
      <c r="X1638" s="77">
        <v>0</v>
      </c>
      <c r="Y1638" s="77">
        <v>525</v>
      </c>
      <c r="Z1638" s="77">
        <v>525</v>
      </c>
      <c r="AA1638" s="77">
        <v>0</v>
      </c>
      <c r="AB1638" s="77">
        <v>0</v>
      </c>
      <c r="AC1638" s="188">
        <v>1080</v>
      </c>
      <c r="AD1638" s="188">
        <v>0</v>
      </c>
      <c r="AE1638" s="77">
        <v>32240</v>
      </c>
      <c r="AF1638" s="77">
        <v>1029</v>
      </c>
      <c r="AG1638" s="27">
        <v>0</v>
      </c>
      <c r="AH1638" s="27">
        <v>0</v>
      </c>
      <c r="AI1638" s="27">
        <v>0</v>
      </c>
      <c r="AJ1638" s="27">
        <v>1029</v>
      </c>
      <c r="AK1638" s="27">
        <v>0</v>
      </c>
      <c r="AL1638" s="27">
        <v>0</v>
      </c>
      <c r="AM1638" s="27">
        <f t="shared" si="25"/>
        <v>1029</v>
      </c>
      <c r="AN1638" s="27">
        <v>0</v>
      </c>
      <c r="AO1638" s="27">
        <v>0</v>
      </c>
      <c r="AP1638" s="27">
        <v>5778</v>
      </c>
      <c r="AQ1638" s="27">
        <v>5778</v>
      </c>
      <c r="AR1638" s="27">
        <v>0</v>
      </c>
      <c r="AS1638" s="190">
        <v>131087</v>
      </c>
      <c r="AT1638" s="190">
        <v>25485</v>
      </c>
      <c r="AU1638" s="190">
        <v>25485</v>
      </c>
    </row>
    <row r="1639" spans="1:47" x14ac:dyDescent="0.2">
      <c r="A1639" s="96" t="s">
        <v>3758</v>
      </c>
      <c r="B1639" t="s">
        <v>3710</v>
      </c>
      <c r="C1639" t="s">
        <v>3759</v>
      </c>
      <c r="D1639" s="78">
        <v>43432</v>
      </c>
      <c r="E1639" s="78">
        <v>0</v>
      </c>
      <c r="F1639" s="82">
        <v>0</v>
      </c>
      <c r="G1639" s="78">
        <v>32320</v>
      </c>
      <c r="H1639" s="78">
        <v>8000</v>
      </c>
      <c r="I1639" s="78">
        <v>24320</v>
      </c>
      <c r="J1639" s="78">
        <v>24320</v>
      </c>
      <c r="K1639" s="78">
        <v>0</v>
      </c>
      <c r="L1639" s="78">
        <v>28000</v>
      </c>
      <c r="M1639" s="78">
        <v>19220</v>
      </c>
      <c r="N1639" s="78">
        <v>28000</v>
      </c>
      <c r="O1639" s="78">
        <v>0</v>
      </c>
      <c r="P1639" s="78">
        <v>0</v>
      </c>
      <c r="Q1639" s="78">
        <v>3390</v>
      </c>
      <c r="R1639" s="78">
        <v>0</v>
      </c>
      <c r="S1639" s="187">
        <v>5010</v>
      </c>
      <c r="T1639" s="187">
        <v>1620</v>
      </c>
      <c r="U1639" s="78">
        <v>2749</v>
      </c>
      <c r="V1639" s="78">
        <v>1570</v>
      </c>
      <c r="W1639" s="78">
        <v>2749</v>
      </c>
      <c r="X1639" s="78">
        <v>0</v>
      </c>
      <c r="Y1639" s="78">
        <v>306</v>
      </c>
      <c r="Z1639" s="78">
        <v>306</v>
      </c>
      <c r="AA1639" s="78">
        <v>0</v>
      </c>
      <c r="AB1639" s="78">
        <v>0</v>
      </c>
      <c r="AC1639" s="78">
        <v>0</v>
      </c>
      <c r="AD1639" s="78">
        <v>0</v>
      </c>
      <c r="AE1639" s="78">
        <v>23260</v>
      </c>
      <c r="AF1639" s="78">
        <v>1029</v>
      </c>
      <c r="AG1639" s="104">
        <v>0</v>
      </c>
      <c r="AH1639" s="104">
        <v>0</v>
      </c>
      <c r="AI1639" s="104">
        <v>0</v>
      </c>
      <c r="AJ1639" s="104">
        <v>1029</v>
      </c>
      <c r="AK1639" s="104">
        <v>0</v>
      </c>
      <c r="AL1639" s="104">
        <v>0</v>
      </c>
      <c r="AM1639" s="104">
        <f t="shared" si="25"/>
        <v>1029</v>
      </c>
      <c r="AN1639" s="104">
        <v>0</v>
      </c>
      <c r="AO1639" s="104">
        <v>0</v>
      </c>
      <c r="AP1639" s="104">
        <v>5424</v>
      </c>
      <c r="AQ1639" s="104">
        <v>5424</v>
      </c>
      <c r="AR1639" s="104">
        <v>0</v>
      </c>
      <c r="AS1639" s="189">
        <v>123124</v>
      </c>
      <c r="AT1639" s="189">
        <v>24579</v>
      </c>
      <c r="AU1639" s="189">
        <v>24579</v>
      </c>
    </row>
    <row r="1640" spans="1:47" x14ac:dyDescent="0.2">
      <c r="A1640" s="96" t="s">
        <v>3760</v>
      </c>
      <c r="B1640" t="s">
        <v>3710</v>
      </c>
      <c r="C1640" t="s">
        <v>3761</v>
      </c>
      <c r="D1640" s="77">
        <v>43433</v>
      </c>
      <c r="E1640" s="77">
        <v>0</v>
      </c>
      <c r="F1640" s="77">
        <v>0</v>
      </c>
      <c r="G1640" s="77">
        <v>51003</v>
      </c>
      <c r="H1640" s="77">
        <v>2914</v>
      </c>
      <c r="I1640" s="77">
        <v>48089</v>
      </c>
      <c r="J1640" s="77">
        <v>23880</v>
      </c>
      <c r="K1640" s="188">
        <v>23945</v>
      </c>
      <c r="L1640" s="77">
        <v>51665</v>
      </c>
      <c r="M1640" s="77">
        <v>39880</v>
      </c>
      <c r="N1640" s="77">
        <v>51665</v>
      </c>
      <c r="O1640" s="77">
        <v>0</v>
      </c>
      <c r="P1640" s="77">
        <v>0</v>
      </c>
      <c r="Q1640" s="77">
        <v>11150</v>
      </c>
      <c r="R1640" s="77">
        <v>0</v>
      </c>
      <c r="S1640" s="188">
        <v>27335</v>
      </c>
      <c r="T1640" s="188">
        <v>16185</v>
      </c>
      <c r="U1640" s="77">
        <v>4807</v>
      </c>
      <c r="V1640" s="77">
        <v>3253</v>
      </c>
      <c r="W1640" s="77">
        <v>1850</v>
      </c>
      <c r="X1640" s="77">
        <v>2957</v>
      </c>
      <c r="Y1640" s="77">
        <v>1450</v>
      </c>
      <c r="Z1640" s="77">
        <v>938</v>
      </c>
      <c r="AA1640" s="77">
        <v>0</v>
      </c>
      <c r="AB1640" s="77">
        <v>0</v>
      </c>
      <c r="AC1640" s="188">
        <v>1167</v>
      </c>
      <c r="AD1640" s="188">
        <v>0</v>
      </c>
      <c r="AE1640" s="77">
        <v>46350</v>
      </c>
      <c r="AF1640" s="77">
        <v>1269</v>
      </c>
      <c r="AG1640" s="27">
        <v>0</v>
      </c>
      <c r="AH1640" s="27">
        <v>0</v>
      </c>
      <c r="AI1640" s="27">
        <v>0</v>
      </c>
      <c r="AJ1640" s="27">
        <v>1269</v>
      </c>
      <c r="AK1640" s="27">
        <v>0</v>
      </c>
      <c r="AL1640" s="27">
        <v>0</v>
      </c>
      <c r="AM1640" s="27">
        <f t="shared" si="25"/>
        <v>1269</v>
      </c>
      <c r="AN1640" s="27">
        <v>0</v>
      </c>
      <c r="AO1640" s="27">
        <v>0</v>
      </c>
      <c r="AP1640" s="27">
        <v>8574</v>
      </c>
      <c r="AQ1640" s="27">
        <v>0</v>
      </c>
      <c r="AR1640" s="190">
        <v>8215</v>
      </c>
      <c r="AS1640" s="190">
        <v>197925</v>
      </c>
      <c r="AT1640" s="190">
        <v>43387</v>
      </c>
      <c r="AU1640" s="190">
        <v>43387</v>
      </c>
    </row>
    <row r="1641" spans="1:47" x14ac:dyDescent="0.2">
      <c r="A1641" s="96" t="s">
        <v>3762</v>
      </c>
      <c r="B1641" t="s">
        <v>3710</v>
      </c>
      <c r="C1641" t="s">
        <v>3763</v>
      </c>
      <c r="D1641" s="78">
        <v>43441</v>
      </c>
      <c r="E1641" s="78">
        <v>0</v>
      </c>
      <c r="F1641" s="82">
        <v>0</v>
      </c>
      <c r="G1641" s="78">
        <v>61058</v>
      </c>
      <c r="H1641" s="78">
        <v>0</v>
      </c>
      <c r="I1641" s="78">
        <v>61058</v>
      </c>
      <c r="J1641" s="78">
        <v>61058</v>
      </c>
      <c r="K1641" s="78">
        <v>0</v>
      </c>
      <c r="L1641" s="78">
        <v>78300</v>
      </c>
      <c r="M1641" s="78">
        <v>57120</v>
      </c>
      <c r="N1641" s="78">
        <v>74800</v>
      </c>
      <c r="O1641" s="78">
        <v>3500</v>
      </c>
      <c r="P1641" s="78">
        <v>15840</v>
      </c>
      <c r="Q1641" s="78">
        <v>12340</v>
      </c>
      <c r="R1641" s="78">
        <v>0</v>
      </c>
      <c r="S1641" s="187">
        <v>28600</v>
      </c>
      <c r="T1641" s="187">
        <v>28600</v>
      </c>
      <c r="U1641" s="78">
        <v>7494</v>
      </c>
      <c r="V1641" s="78">
        <v>4668</v>
      </c>
      <c r="W1641" s="78">
        <v>5156</v>
      </c>
      <c r="X1641" s="78">
        <v>2338</v>
      </c>
      <c r="Y1641" s="78">
        <v>3360</v>
      </c>
      <c r="Z1641" s="78">
        <v>1022</v>
      </c>
      <c r="AA1641" s="78">
        <v>0</v>
      </c>
      <c r="AB1641" s="78">
        <v>0</v>
      </c>
      <c r="AC1641" s="187">
        <v>2041</v>
      </c>
      <c r="AD1641" s="187">
        <v>0</v>
      </c>
      <c r="AE1641" s="78">
        <v>67980</v>
      </c>
      <c r="AF1641" s="78">
        <v>1269</v>
      </c>
      <c r="AG1641" s="104">
        <v>0</v>
      </c>
      <c r="AH1641" s="104">
        <v>0</v>
      </c>
      <c r="AI1641" s="104">
        <v>0</v>
      </c>
      <c r="AJ1641" s="104">
        <v>1269</v>
      </c>
      <c r="AK1641" s="104">
        <v>0</v>
      </c>
      <c r="AL1641" s="104">
        <v>0</v>
      </c>
      <c r="AM1641" s="104">
        <f t="shared" si="25"/>
        <v>1269</v>
      </c>
      <c r="AN1641" s="104">
        <v>0</v>
      </c>
      <c r="AO1641" s="104">
        <v>0</v>
      </c>
      <c r="AP1641" s="104">
        <v>10304</v>
      </c>
      <c r="AQ1641" s="104">
        <v>10304</v>
      </c>
      <c r="AR1641" s="104">
        <v>0</v>
      </c>
      <c r="AS1641" s="189">
        <v>237260</v>
      </c>
      <c r="AT1641" s="189">
        <v>73449</v>
      </c>
      <c r="AU1641" s="189">
        <v>73449</v>
      </c>
    </row>
    <row r="1642" spans="1:47" x14ac:dyDescent="0.2">
      <c r="A1642" s="96" t="s">
        <v>3764</v>
      </c>
      <c r="B1642" t="s">
        <v>3710</v>
      </c>
      <c r="C1642" t="s">
        <v>3765</v>
      </c>
      <c r="D1642" s="77">
        <v>43442</v>
      </c>
      <c r="E1642" s="77">
        <v>0</v>
      </c>
      <c r="F1642" s="77">
        <v>0</v>
      </c>
      <c r="G1642" s="77">
        <v>36279</v>
      </c>
      <c r="H1642" s="77">
        <v>550</v>
      </c>
      <c r="I1642" s="77">
        <v>35729</v>
      </c>
      <c r="J1642" s="77">
        <v>25766</v>
      </c>
      <c r="K1642" s="188">
        <v>9963</v>
      </c>
      <c r="L1642" s="77">
        <v>36630</v>
      </c>
      <c r="M1642" s="77">
        <v>23230</v>
      </c>
      <c r="N1642" s="77">
        <v>36630</v>
      </c>
      <c r="O1642" s="77">
        <v>0</v>
      </c>
      <c r="P1642" s="77">
        <v>680</v>
      </c>
      <c r="Q1642" s="77">
        <v>680</v>
      </c>
      <c r="R1642" s="77">
        <v>0</v>
      </c>
      <c r="S1642" s="188">
        <v>21600</v>
      </c>
      <c r="T1642" s="188">
        <v>21600</v>
      </c>
      <c r="U1642" s="77">
        <v>3677</v>
      </c>
      <c r="V1642" s="77">
        <v>1871</v>
      </c>
      <c r="W1642" s="77">
        <v>1620</v>
      </c>
      <c r="X1642" s="77">
        <v>2057</v>
      </c>
      <c r="Y1642" s="77">
        <v>1918</v>
      </c>
      <c r="Z1642" s="77">
        <v>72</v>
      </c>
      <c r="AA1642" s="77">
        <v>0</v>
      </c>
      <c r="AB1642" s="77">
        <v>0</v>
      </c>
      <c r="AC1642" s="188">
        <v>1430</v>
      </c>
      <c r="AD1642" s="188">
        <v>0</v>
      </c>
      <c r="AE1642" s="77">
        <v>24200</v>
      </c>
      <c r="AF1642" s="77">
        <v>1029</v>
      </c>
      <c r="AG1642" s="27">
        <v>0</v>
      </c>
      <c r="AH1642" s="27">
        <v>0</v>
      </c>
      <c r="AI1642" s="27">
        <v>0</v>
      </c>
      <c r="AJ1642" s="27">
        <v>1029</v>
      </c>
      <c r="AK1642" s="27">
        <v>0</v>
      </c>
      <c r="AL1642" s="27">
        <v>0</v>
      </c>
      <c r="AM1642" s="27">
        <f t="shared" si="25"/>
        <v>1029</v>
      </c>
      <c r="AN1642" s="27">
        <v>0</v>
      </c>
      <c r="AO1642" s="27">
        <v>0</v>
      </c>
      <c r="AP1642" s="27">
        <v>6127</v>
      </c>
      <c r="AQ1642" s="27">
        <v>0</v>
      </c>
      <c r="AR1642" s="190">
        <v>6127</v>
      </c>
      <c r="AS1642" s="190">
        <v>143707</v>
      </c>
      <c r="AT1642" s="190">
        <v>39071</v>
      </c>
      <c r="AU1642" s="190">
        <v>39071</v>
      </c>
    </row>
    <row r="1643" spans="1:47" x14ac:dyDescent="0.2">
      <c r="A1643" s="96" t="s">
        <v>3766</v>
      </c>
      <c r="B1643" t="s">
        <v>3710</v>
      </c>
      <c r="C1643" t="s">
        <v>3767</v>
      </c>
      <c r="D1643" s="78">
        <v>43443</v>
      </c>
      <c r="E1643" s="78">
        <v>0</v>
      </c>
      <c r="F1643" s="82">
        <v>0</v>
      </c>
      <c r="G1643" s="78">
        <v>97933</v>
      </c>
      <c r="H1643" s="78">
        <v>17786</v>
      </c>
      <c r="I1643" s="78">
        <v>80147</v>
      </c>
      <c r="J1643" s="78">
        <v>78611</v>
      </c>
      <c r="K1643" s="187">
        <v>1536</v>
      </c>
      <c r="L1643" s="78">
        <v>135145</v>
      </c>
      <c r="M1643" s="78">
        <v>92410</v>
      </c>
      <c r="N1643" s="78">
        <v>113000</v>
      </c>
      <c r="O1643" s="78">
        <v>22145</v>
      </c>
      <c r="P1643" s="78">
        <v>51485</v>
      </c>
      <c r="Q1643" s="78">
        <v>29340</v>
      </c>
      <c r="R1643" s="78">
        <v>0</v>
      </c>
      <c r="S1643" s="187">
        <v>91315</v>
      </c>
      <c r="T1643" s="187">
        <v>91315</v>
      </c>
      <c r="U1643" s="78">
        <v>13187</v>
      </c>
      <c r="V1643" s="78">
        <v>7478</v>
      </c>
      <c r="W1643" s="78">
        <v>7936</v>
      </c>
      <c r="X1643" s="78">
        <v>5251</v>
      </c>
      <c r="Y1643" s="78">
        <v>4219</v>
      </c>
      <c r="Z1643" s="78">
        <v>2500</v>
      </c>
      <c r="AA1643" s="78">
        <v>0</v>
      </c>
      <c r="AB1643" s="187">
        <v>4122</v>
      </c>
      <c r="AC1643" s="187">
        <v>6708</v>
      </c>
      <c r="AD1643" s="187">
        <v>0</v>
      </c>
      <c r="AE1643" s="78">
        <v>122130</v>
      </c>
      <c r="AF1643" s="78">
        <v>1749</v>
      </c>
      <c r="AG1643" s="104">
        <v>0</v>
      </c>
      <c r="AH1643" s="104">
        <v>0</v>
      </c>
      <c r="AI1643" s="104">
        <v>0</v>
      </c>
      <c r="AJ1643" s="104">
        <v>1749</v>
      </c>
      <c r="AK1643" s="104">
        <v>0</v>
      </c>
      <c r="AL1643" s="104">
        <v>0</v>
      </c>
      <c r="AM1643" s="104">
        <f t="shared" si="25"/>
        <v>1749</v>
      </c>
      <c r="AN1643" s="104">
        <v>0</v>
      </c>
      <c r="AO1643" s="104">
        <v>0</v>
      </c>
      <c r="AP1643" s="104">
        <v>16558</v>
      </c>
      <c r="AQ1643" s="104">
        <v>7645</v>
      </c>
      <c r="AR1643" s="189">
        <v>8913</v>
      </c>
      <c r="AS1643" s="189">
        <v>397435</v>
      </c>
      <c r="AT1643" s="189">
        <v>146232</v>
      </c>
      <c r="AU1643" s="189">
        <v>23800</v>
      </c>
    </row>
    <row r="1644" spans="1:47" x14ac:dyDescent="0.2">
      <c r="A1644" s="96" t="s">
        <v>3768</v>
      </c>
      <c r="B1644" t="s">
        <v>3710</v>
      </c>
      <c r="C1644" t="s">
        <v>3769</v>
      </c>
      <c r="D1644" s="77">
        <v>43444</v>
      </c>
      <c r="E1644" s="77">
        <v>0</v>
      </c>
      <c r="F1644" s="77">
        <v>0</v>
      </c>
      <c r="G1644" s="77">
        <v>49063</v>
      </c>
      <c r="H1644" s="77">
        <v>3136</v>
      </c>
      <c r="I1644" s="77">
        <v>45927</v>
      </c>
      <c r="J1644" s="77">
        <v>45927</v>
      </c>
      <c r="K1644" s="77">
        <v>0</v>
      </c>
      <c r="L1644" s="77">
        <v>50150</v>
      </c>
      <c r="M1644" s="77">
        <v>38030</v>
      </c>
      <c r="N1644" s="77">
        <v>0</v>
      </c>
      <c r="O1644" s="77">
        <v>50150</v>
      </c>
      <c r="P1644" s="77">
        <v>55250</v>
      </c>
      <c r="Q1644" s="77">
        <v>5100</v>
      </c>
      <c r="R1644" s="77">
        <v>0</v>
      </c>
      <c r="S1644" s="188">
        <v>35380</v>
      </c>
      <c r="T1644" s="188">
        <v>35380</v>
      </c>
      <c r="U1644" s="77">
        <v>4707</v>
      </c>
      <c r="V1644" s="77">
        <v>3108</v>
      </c>
      <c r="W1644" s="77">
        <v>3521</v>
      </c>
      <c r="X1644" s="77">
        <v>1186</v>
      </c>
      <c r="Y1644" s="77">
        <v>1631</v>
      </c>
      <c r="Z1644" s="77">
        <v>445</v>
      </c>
      <c r="AA1644" s="77">
        <v>0</v>
      </c>
      <c r="AB1644" s="188">
        <v>1340</v>
      </c>
      <c r="AC1644" s="188">
        <v>2270</v>
      </c>
      <c r="AD1644" s="188">
        <v>0</v>
      </c>
      <c r="AE1644" s="77">
        <v>44730</v>
      </c>
      <c r="AF1644" s="77">
        <v>1029</v>
      </c>
      <c r="AG1644" s="27">
        <v>0</v>
      </c>
      <c r="AH1644" s="27">
        <v>0</v>
      </c>
      <c r="AI1644" s="27">
        <v>0</v>
      </c>
      <c r="AJ1644" s="27">
        <v>1029</v>
      </c>
      <c r="AK1644" s="27">
        <v>0</v>
      </c>
      <c r="AL1644" s="27">
        <v>0</v>
      </c>
      <c r="AM1644" s="27">
        <f t="shared" si="25"/>
        <v>1029</v>
      </c>
      <c r="AN1644" s="27">
        <v>0</v>
      </c>
      <c r="AO1644" s="27">
        <v>0</v>
      </c>
      <c r="AP1644" s="27">
        <v>8265</v>
      </c>
      <c r="AQ1644" s="27">
        <v>0</v>
      </c>
      <c r="AR1644" s="190">
        <v>8265</v>
      </c>
      <c r="AS1644" s="190">
        <v>191624</v>
      </c>
      <c r="AT1644" s="190">
        <v>46101</v>
      </c>
      <c r="AU1644" s="190">
        <v>46101</v>
      </c>
    </row>
    <row r="1645" spans="1:47" x14ac:dyDescent="0.2">
      <c r="A1645" s="96" t="s">
        <v>3770</v>
      </c>
      <c r="B1645" t="s">
        <v>3710</v>
      </c>
      <c r="C1645" t="s">
        <v>3771</v>
      </c>
      <c r="D1645" s="78">
        <v>43447</v>
      </c>
      <c r="E1645" s="78">
        <v>0</v>
      </c>
      <c r="F1645" s="82">
        <v>0</v>
      </c>
      <c r="G1645" s="78">
        <v>65143</v>
      </c>
      <c r="H1645" s="78">
        <v>0</v>
      </c>
      <c r="I1645" s="78">
        <v>65143</v>
      </c>
      <c r="J1645" s="78">
        <v>27235</v>
      </c>
      <c r="K1645" s="187">
        <v>37120</v>
      </c>
      <c r="L1645" s="78">
        <v>74435</v>
      </c>
      <c r="M1645" s="78">
        <v>59730</v>
      </c>
      <c r="N1645" s="78">
        <v>74435</v>
      </c>
      <c r="O1645" s="78">
        <v>0</v>
      </c>
      <c r="P1645" s="78">
        <v>0</v>
      </c>
      <c r="Q1645" s="78">
        <v>9010</v>
      </c>
      <c r="R1645" s="78">
        <v>0</v>
      </c>
      <c r="S1645" s="187">
        <v>49915</v>
      </c>
      <c r="T1645" s="187">
        <v>40905</v>
      </c>
      <c r="U1645" s="78">
        <v>6842</v>
      </c>
      <c r="V1645" s="78">
        <v>4928</v>
      </c>
      <c r="W1645" s="78">
        <v>6842</v>
      </c>
      <c r="X1645" s="78">
        <v>0</v>
      </c>
      <c r="Y1645" s="78">
        <v>770</v>
      </c>
      <c r="Z1645" s="78">
        <v>770</v>
      </c>
      <c r="AA1645" s="78">
        <v>0</v>
      </c>
      <c r="AB1645" s="187">
        <v>2288</v>
      </c>
      <c r="AC1645" s="187">
        <v>3156</v>
      </c>
      <c r="AD1645" s="187">
        <v>0</v>
      </c>
      <c r="AE1645" s="78">
        <v>68680</v>
      </c>
      <c r="AF1645" s="78">
        <v>1269</v>
      </c>
      <c r="AG1645" s="104">
        <v>0</v>
      </c>
      <c r="AH1645" s="104">
        <v>0</v>
      </c>
      <c r="AI1645" s="104">
        <v>0</v>
      </c>
      <c r="AJ1645" s="104">
        <v>1269</v>
      </c>
      <c r="AK1645" s="104">
        <v>0</v>
      </c>
      <c r="AL1645" s="104">
        <v>0</v>
      </c>
      <c r="AM1645" s="104">
        <f t="shared" si="25"/>
        <v>1269</v>
      </c>
      <c r="AN1645" s="104">
        <v>0</v>
      </c>
      <c r="AO1645" s="104">
        <v>0</v>
      </c>
      <c r="AP1645" s="104">
        <v>10976</v>
      </c>
      <c r="AQ1645" s="104">
        <v>0</v>
      </c>
      <c r="AR1645" s="189">
        <v>10976</v>
      </c>
      <c r="AS1645" s="189">
        <v>255057</v>
      </c>
      <c r="AT1645" s="189">
        <v>62954</v>
      </c>
      <c r="AU1645" s="189">
        <v>62954</v>
      </c>
    </row>
    <row r="1646" spans="1:47" x14ac:dyDescent="0.2">
      <c r="A1646" s="96" t="s">
        <v>3772</v>
      </c>
      <c r="B1646" t="s">
        <v>3710</v>
      </c>
      <c r="C1646" t="s">
        <v>3773</v>
      </c>
      <c r="D1646" s="77">
        <v>43468</v>
      </c>
      <c r="E1646" s="77">
        <v>0</v>
      </c>
      <c r="F1646" s="77">
        <v>0</v>
      </c>
      <c r="G1646" s="77">
        <v>50534</v>
      </c>
      <c r="H1646" s="77">
        <v>32583</v>
      </c>
      <c r="I1646" s="77">
        <v>17951</v>
      </c>
      <c r="J1646" s="77">
        <v>17951</v>
      </c>
      <c r="K1646" s="77">
        <v>0</v>
      </c>
      <c r="L1646" s="77">
        <v>46270</v>
      </c>
      <c r="M1646" s="77">
        <v>32630</v>
      </c>
      <c r="N1646" s="77">
        <v>46270</v>
      </c>
      <c r="O1646" s="77">
        <v>0</v>
      </c>
      <c r="P1646" s="77">
        <v>3660</v>
      </c>
      <c r="Q1646" s="77">
        <v>3660</v>
      </c>
      <c r="R1646" s="77">
        <v>0</v>
      </c>
      <c r="S1646" s="188">
        <v>26430</v>
      </c>
      <c r="T1646" s="188">
        <v>26430</v>
      </c>
      <c r="U1646" s="77">
        <v>4502</v>
      </c>
      <c r="V1646" s="77">
        <v>2696</v>
      </c>
      <c r="W1646" s="77">
        <v>4369</v>
      </c>
      <c r="X1646" s="77">
        <v>133</v>
      </c>
      <c r="Y1646" s="77">
        <v>448</v>
      </c>
      <c r="Z1646" s="77">
        <v>315</v>
      </c>
      <c r="AA1646" s="77">
        <v>0</v>
      </c>
      <c r="AB1646" s="188">
        <v>1996</v>
      </c>
      <c r="AC1646" s="188">
        <v>1996</v>
      </c>
      <c r="AD1646" s="188">
        <v>0</v>
      </c>
      <c r="AE1646" s="77">
        <v>40200</v>
      </c>
      <c r="AF1646" s="77">
        <v>1029</v>
      </c>
      <c r="AG1646" s="27">
        <v>0</v>
      </c>
      <c r="AH1646" s="27">
        <v>0</v>
      </c>
      <c r="AI1646" s="27">
        <v>0</v>
      </c>
      <c r="AJ1646" s="27">
        <v>1029</v>
      </c>
      <c r="AK1646" s="27">
        <v>0</v>
      </c>
      <c r="AL1646" s="27">
        <v>0</v>
      </c>
      <c r="AM1646" s="27">
        <f t="shared" si="25"/>
        <v>1029</v>
      </c>
      <c r="AN1646" s="27">
        <v>0</v>
      </c>
      <c r="AO1646" s="27">
        <v>0</v>
      </c>
      <c r="AP1646" s="27">
        <v>8513</v>
      </c>
      <c r="AQ1646" s="27">
        <v>8513</v>
      </c>
      <c r="AR1646" s="27">
        <v>0</v>
      </c>
      <c r="AS1646" s="190">
        <v>197711</v>
      </c>
      <c r="AT1646" s="190">
        <v>46953</v>
      </c>
      <c r="AU1646" s="190">
        <v>46953</v>
      </c>
    </row>
    <row r="1647" spans="1:47" x14ac:dyDescent="0.2">
      <c r="A1647" s="96" t="s">
        <v>3774</v>
      </c>
      <c r="B1647" t="s">
        <v>3710</v>
      </c>
      <c r="C1647" t="s">
        <v>3775</v>
      </c>
      <c r="D1647" s="78">
        <v>43482</v>
      </c>
      <c r="E1647" s="78">
        <v>0</v>
      </c>
      <c r="F1647" s="82">
        <v>0</v>
      </c>
      <c r="G1647" s="78">
        <v>62812</v>
      </c>
      <c r="H1647" s="78">
        <v>62812</v>
      </c>
      <c r="I1647" s="78">
        <v>0</v>
      </c>
      <c r="J1647" s="78">
        <v>0</v>
      </c>
      <c r="K1647" s="78">
        <v>0</v>
      </c>
      <c r="L1647" s="78">
        <v>74215</v>
      </c>
      <c r="M1647" s="78">
        <v>56580</v>
      </c>
      <c r="N1647" s="78">
        <v>74215</v>
      </c>
      <c r="O1647" s="78">
        <v>0</v>
      </c>
      <c r="P1647" s="78">
        <v>13360</v>
      </c>
      <c r="Q1647" s="78">
        <v>13360</v>
      </c>
      <c r="R1647" s="78">
        <v>0</v>
      </c>
      <c r="S1647" s="187">
        <v>38255</v>
      </c>
      <c r="T1647" s="187">
        <v>38255</v>
      </c>
      <c r="U1647" s="78">
        <v>6957</v>
      </c>
      <c r="V1647" s="78">
        <v>4653</v>
      </c>
      <c r="W1647" s="78">
        <v>6088</v>
      </c>
      <c r="X1647" s="78">
        <v>869</v>
      </c>
      <c r="Y1647" s="78">
        <v>2014</v>
      </c>
      <c r="Z1647" s="78">
        <v>1145</v>
      </c>
      <c r="AA1647" s="78">
        <v>0</v>
      </c>
      <c r="AB1647" s="187">
        <v>1019</v>
      </c>
      <c r="AC1647" s="187">
        <v>3017</v>
      </c>
      <c r="AD1647" s="187">
        <v>0</v>
      </c>
      <c r="AE1647" s="78">
        <v>74460</v>
      </c>
      <c r="AF1647" s="78">
        <v>1269</v>
      </c>
      <c r="AG1647" s="104">
        <v>0</v>
      </c>
      <c r="AH1647" s="104">
        <v>0</v>
      </c>
      <c r="AI1647" s="104">
        <v>0</v>
      </c>
      <c r="AJ1647" s="104">
        <v>1269</v>
      </c>
      <c r="AK1647" s="104">
        <v>0</v>
      </c>
      <c r="AL1647" s="104">
        <v>0</v>
      </c>
      <c r="AM1647" s="104">
        <f t="shared" si="25"/>
        <v>1269</v>
      </c>
      <c r="AN1647" s="104">
        <v>0</v>
      </c>
      <c r="AO1647" s="104">
        <v>0</v>
      </c>
      <c r="AP1647" s="104">
        <v>10539</v>
      </c>
      <c r="AQ1647" s="104">
        <v>0</v>
      </c>
      <c r="AR1647" s="189">
        <v>10539</v>
      </c>
      <c r="AS1647" s="189">
        <v>248686</v>
      </c>
      <c r="AT1647" s="189">
        <v>68355</v>
      </c>
      <c r="AU1647" s="189">
        <v>68355</v>
      </c>
    </row>
    <row r="1648" spans="1:47" x14ac:dyDescent="0.2">
      <c r="A1648" s="96" t="s">
        <v>3776</v>
      </c>
      <c r="B1648" t="s">
        <v>3710</v>
      </c>
      <c r="C1648" t="s">
        <v>3777</v>
      </c>
      <c r="D1648" s="77">
        <v>43484</v>
      </c>
      <c r="E1648" s="77">
        <v>0</v>
      </c>
      <c r="F1648" s="77">
        <v>0</v>
      </c>
      <c r="G1648" s="77">
        <v>25532</v>
      </c>
      <c r="H1648" s="77">
        <v>25532</v>
      </c>
      <c r="I1648" s="77">
        <v>0</v>
      </c>
      <c r="J1648" s="77">
        <v>0</v>
      </c>
      <c r="K1648" s="77">
        <v>0</v>
      </c>
      <c r="L1648" s="77">
        <v>22170</v>
      </c>
      <c r="M1648" s="77">
        <v>17310</v>
      </c>
      <c r="N1648" s="77">
        <v>22170</v>
      </c>
      <c r="O1648" s="77">
        <v>0</v>
      </c>
      <c r="P1648" s="77">
        <v>230</v>
      </c>
      <c r="Q1648" s="77">
        <v>230</v>
      </c>
      <c r="R1648" s="77">
        <v>0</v>
      </c>
      <c r="S1648" s="188">
        <v>7210</v>
      </c>
      <c r="T1648" s="188">
        <v>7210</v>
      </c>
      <c r="U1648" s="77">
        <v>2064</v>
      </c>
      <c r="V1648" s="77">
        <v>1428</v>
      </c>
      <c r="W1648" s="77">
        <v>2064</v>
      </c>
      <c r="X1648" s="77">
        <v>0</v>
      </c>
      <c r="Y1648" s="77">
        <v>32</v>
      </c>
      <c r="Z1648" s="77">
        <v>32</v>
      </c>
      <c r="AA1648" s="77">
        <v>0</v>
      </c>
      <c r="AB1648" s="77">
        <v>461</v>
      </c>
      <c r="AC1648" s="77">
        <v>461</v>
      </c>
      <c r="AD1648" s="77">
        <v>0</v>
      </c>
      <c r="AE1648" s="77">
        <v>20040</v>
      </c>
      <c r="AF1648" s="77">
        <v>789</v>
      </c>
      <c r="AG1648" s="27">
        <v>0</v>
      </c>
      <c r="AH1648" s="27">
        <v>0</v>
      </c>
      <c r="AI1648" s="27">
        <v>0</v>
      </c>
      <c r="AJ1648" s="27">
        <v>789</v>
      </c>
      <c r="AK1648" s="27">
        <v>0</v>
      </c>
      <c r="AL1648" s="27">
        <v>0</v>
      </c>
      <c r="AM1648" s="27">
        <f t="shared" si="25"/>
        <v>789</v>
      </c>
      <c r="AN1648" s="27">
        <v>0</v>
      </c>
      <c r="AO1648" s="27">
        <v>0</v>
      </c>
      <c r="AP1648" s="27">
        <v>4295</v>
      </c>
      <c r="AQ1648" s="27">
        <v>0</v>
      </c>
      <c r="AR1648" s="190">
        <v>4295</v>
      </c>
      <c r="AS1648" s="190">
        <v>98708</v>
      </c>
      <c r="AT1648" s="190">
        <v>19197</v>
      </c>
      <c r="AU1648" s="190">
        <v>19197</v>
      </c>
    </row>
    <row r="1649" spans="1:47" x14ac:dyDescent="0.2">
      <c r="A1649" s="96" t="s">
        <v>3778</v>
      </c>
      <c r="B1649" t="s">
        <v>3710</v>
      </c>
      <c r="C1649" t="s">
        <v>3779</v>
      </c>
      <c r="D1649" s="78">
        <v>43501</v>
      </c>
      <c r="E1649" s="78">
        <v>0</v>
      </c>
      <c r="F1649" s="82">
        <v>0</v>
      </c>
      <c r="G1649" s="78">
        <v>41789</v>
      </c>
      <c r="H1649" s="78">
        <v>41789</v>
      </c>
      <c r="I1649" s="78">
        <v>0</v>
      </c>
      <c r="J1649" s="78">
        <v>0</v>
      </c>
      <c r="K1649" s="78">
        <v>0</v>
      </c>
      <c r="L1649" s="78">
        <v>37455</v>
      </c>
      <c r="M1649" s="78">
        <v>24520</v>
      </c>
      <c r="N1649" s="78">
        <v>37455</v>
      </c>
      <c r="O1649" s="78">
        <v>0</v>
      </c>
      <c r="P1649" s="78">
        <v>4050</v>
      </c>
      <c r="Q1649" s="78">
        <v>4050</v>
      </c>
      <c r="R1649" s="78">
        <v>0</v>
      </c>
      <c r="S1649" s="187">
        <v>22765</v>
      </c>
      <c r="T1649" s="187">
        <v>22765</v>
      </c>
      <c r="U1649" s="78">
        <v>3747</v>
      </c>
      <c r="V1649" s="78">
        <v>2028</v>
      </c>
      <c r="W1649" s="78">
        <v>1763</v>
      </c>
      <c r="X1649" s="78">
        <v>1984</v>
      </c>
      <c r="Y1649" s="78">
        <v>2180</v>
      </c>
      <c r="Z1649" s="78">
        <v>300</v>
      </c>
      <c r="AA1649" s="78">
        <v>0</v>
      </c>
      <c r="AB1649" s="78">
        <v>316</v>
      </c>
      <c r="AC1649" s="187">
        <v>1410</v>
      </c>
      <c r="AD1649" s="187">
        <v>0</v>
      </c>
      <c r="AE1649" s="78">
        <v>28750</v>
      </c>
      <c r="AF1649" s="78">
        <v>1029</v>
      </c>
      <c r="AG1649" s="104">
        <v>0</v>
      </c>
      <c r="AH1649" s="104">
        <v>0</v>
      </c>
      <c r="AI1649" s="104">
        <v>0</v>
      </c>
      <c r="AJ1649" s="104">
        <v>1029</v>
      </c>
      <c r="AK1649" s="104">
        <v>0</v>
      </c>
      <c r="AL1649" s="104">
        <v>0</v>
      </c>
      <c r="AM1649" s="104">
        <f t="shared" si="25"/>
        <v>1029</v>
      </c>
      <c r="AN1649" s="104">
        <v>0</v>
      </c>
      <c r="AO1649" s="104">
        <v>0</v>
      </c>
      <c r="AP1649" s="104">
        <v>7026</v>
      </c>
      <c r="AQ1649" s="104">
        <v>7026</v>
      </c>
      <c r="AR1649" s="104">
        <v>0</v>
      </c>
      <c r="AS1649" s="189">
        <v>165968</v>
      </c>
      <c r="AT1649" s="189">
        <v>45427</v>
      </c>
      <c r="AU1649" s="189">
        <v>45427</v>
      </c>
    </row>
    <row r="1650" spans="1:47" x14ac:dyDescent="0.2">
      <c r="A1650" s="96" t="s">
        <v>3780</v>
      </c>
      <c r="B1650" t="s">
        <v>3710</v>
      </c>
      <c r="C1650" t="s">
        <v>3781</v>
      </c>
      <c r="D1650" s="77">
        <v>43505</v>
      </c>
      <c r="E1650" s="77">
        <v>0</v>
      </c>
      <c r="F1650" s="77">
        <v>0</v>
      </c>
      <c r="G1650" s="77">
        <v>47633</v>
      </c>
      <c r="H1650" s="77">
        <v>782</v>
      </c>
      <c r="I1650" s="77">
        <v>46851</v>
      </c>
      <c r="J1650" s="77">
        <v>46851</v>
      </c>
      <c r="K1650" s="77">
        <v>0</v>
      </c>
      <c r="L1650" s="77">
        <v>39885</v>
      </c>
      <c r="M1650" s="77">
        <v>29090</v>
      </c>
      <c r="N1650" s="77">
        <v>38500</v>
      </c>
      <c r="O1650" s="77">
        <v>1385</v>
      </c>
      <c r="P1650" s="77">
        <v>6555</v>
      </c>
      <c r="Q1650" s="77">
        <v>5170</v>
      </c>
      <c r="R1650" s="77">
        <v>0</v>
      </c>
      <c r="S1650" s="188">
        <v>22165</v>
      </c>
      <c r="T1650" s="188">
        <v>22165</v>
      </c>
      <c r="U1650" s="77">
        <v>3796</v>
      </c>
      <c r="V1650" s="77">
        <v>2371</v>
      </c>
      <c r="W1650" s="77">
        <v>3796</v>
      </c>
      <c r="X1650" s="77">
        <v>0</v>
      </c>
      <c r="Y1650" s="77">
        <v>447</v>
      </c>
      <c r="Z1650" s="77">
        <v>447</v>
      </c>
      <c r="AA1650" s="77">
        <v>0</v>
      </c>
      <c r="AB1650" s="188">
        <v>1584</v>
      </c>
      <c r="AC1650" s="188">
        <v>1584</v>
      </c>
      <c r="AD1650" s="188">
        <v>0</v>
      </c>
      <c r="AE1650" s="77">
        <v>34260</v>
      </c>
      <c r="AF1650" s="77">
        <v>1029</v>
      </c>
      <c r="AG1650" s="27">
        <v>0</v>
      </c>
      <c r="AH1650" s="27">
        <v>0</v>
      </c>
      <c r="AI1650" s="27">
        <v>0</v>
      </c>
      <c r="AJ1650" s="27">
        <v>1029</v>
      </c>
      <c r="AK1650" s="27">
        <v>0</v>
      </c>
      <c r="AL1650" s="27">
        <v>0</v>
      </c>
      <c r="AM1650" s="27">
        <f t="shared" si="25"/>
        <v>1029</v>
      </c>
      <c r="AN1650" s="27">
        <v>0</v>
      </c>
      <c r="AO1650" s="27">
        <v>0</v>
      </c>
      <c r="AP1650" s="27">
        <v>8020</v>
      </c>
      <c r="AQ1650" s="27">
        <v>0</v>
      </c>
      <c r="AR1650" s="190">
        <v>8020</v>
      </c>
      <c r="AS1650" s="190">
        <v>185138</v>
      </c>
      <c r="AT1650" s="190">
        <v>40720</v>
      </c>
      <c r="AU1650" s="190">
        <v>40720</v>
      </c>
    </row>
    <row r="1651" spans="1:47" x14ac:dyDescent="0.2">
      <c r="A1651" s="96" t="s">
        <v>3782</v>
      </c>
      <c r="B1651" t="s">
        <v>3710</v>
      </c>
      <c r="C1651" t="s">
        <v>3783</v>
      </c>
      <c r="D1651" s="78">
        <v>43506</v>
      </c>
      <c r="E1651" s="78">
        <v>0</v>
      </c>
      <c r="F1651" s="82">
        <v>0</v>
      </c>
      <c r="G1651" s="78">
        <v>25152</v>
      </c>
      <c r="H1651" s="78">
        <v>368</v>
      </c>
      <c r="I1651" s="78">
        <v>24784</v>
      </c>
      <c r="J1651" s="78">
        <v>24784</v>
      </c>
      <c r="K1651" s="78">
        <v>0</v>
      </c>
      <c r="L1651" s="78">
        <v>16730</v>
      </c>
      <c r="M1651" s="78">
        <v>12460</v>
      </c>
      <c r="N1651" s="78">
        <v>16730</v>
      </c>
      <c r="O1651" s="78">
        <v>0</v>
      </c>
      <c r="P1651" s="78">
        <v>2980</v>
      </c>
      <c r="Q1651" s="78">
        <v>2980</v>
      </c>
      <c r="R1651" s="78">
        <v>0</v>
      </c>
      <c r="S1651" s="187">
        <v>8940</v>
      </c>
      <c r="T1651" s="187">
        <v>8940</v>
      </c>
      <c r="U1651" s="78">
        <v>1589</v>
      </c>
      <c r="V1651" s="78">
        <v>1028</v>
      </c>
      <c r="W1651" s="78">
        <v>1589</v>
      </c>
      <c r="X1651" s="78">
        <v>0</v>
      </c>
      <c r="Y1651" s="78">
        <v>0</v>
      </c>
      <c r="Z1651" s="78">
        <v>247</v>
      </c>
      <c r="AA1651" s="78">
        <v>0</v>
      </c>
      <c r="AB1651" s="78">
        <v>838</v>
      </c>
      <c r="AC1651" s="78">
        <v>591</v>
      </c>
      <c r="AD1651" s="78">
        <v>0</v>
      </c>
      <c r="AE1651" s="78">
        <v>15440</v>
      </c>
      <c r="AF1651" s="78">
        <v>789</v>
      </c>
      <c r="AG1651" s="104">
        <v>0</v>
      </c>
      <c r="AH1651" s="104">
        <v>0</v>
      </c>
      <c r="AI1651" s="104">
        <v>0</v>
      </c>
      <c r="AJ1651" s="104">
        <v>789</v>
      </c>
      <c r="AK1651" s="104">
        <v>0</v>
      </c>
      <c r="AL1651" s="104">
        <v>0</v>
      </c>
      <c r="AM1651" s="104">
        <f t="shared" si="25"/>
        <v>789</v>
      </c>
      <c r="AN1651" s="104">
        <v>0</v>
      </c>
      <c r="AO1651" s="104">
        <v>0</v>
      </c>
      <c r="AP1651" s="104">
        <v>4229</v>
      </c>
      <c r="AQ1651" s="104">
        <v>4229</v>
      </c>
      <c r="AR1651" s="104">
        <v>0</v>
      </c>
      <c r="AS1651" s="189">
        <v>95927</v>
      </c>
      <c r="AT1651" s="189">
        <v>16707</v>
      </c>
      <c r="AU1651" s="189">
        <v>16707</v>
      </c>
    </row>
    <row r="1652" spans="1:47" x14ac:dyDescent="0.2">
      <c r="A1652" s="96" t="s">
        <v>3784</v>
      </c>
      <c r="B1652" t="s">
        <v>3710</v>
      </c>
      <c r="C1652" t="s">
        <v>3785</v>
      </c>
      <c r="D1652" s="77">
        <v>43507</v>
      </c>
      <c r="E1652" s="77">
        <v>0</v>
      </c>
      <c r="F1652" s="77">
        <v>0</v>
      </c>
      <c r="G1652" s="77">
        <v>15288</v>
      </c>
      <c r="H1652" s="77">
        <v>0</v>
      </c>
      <c r="I1652" s="77">
        <v>15288</v>
      </c>
      <c r="J1652" s="77">
        <v>15288</v>
      </c>
      <c r="K1652" s="77">
        <v>0</v>
      </c>
      <c r="L1652" s="77">
        <v>9785</v>
      </c>
      <c r="M1652" s="77">
        <v>7510</v>
      </c>
      <c r="N1652" s="77">
        <v>9785</v>
      </c>
      <c r="O1652" s="77">
        <v>0</v>
      </c>
      <c r="P1652" s="77">
        <v>0</v>
      </c>
      <c r="Q1652" s="77">
        <v>1770</v>
      </c>
      <c r="R1652" s="77">
        <v>0</v>
      </c>
      <c r="S1652" s="188">
        <v>7245</v>
      </c>
      <c r="T1652" s="188">
        <v>5475</v>
      </c>
      <c r="U1652" s="77">
        <v>900</v>
      </c>
      <c r="V1652" s="77">
        <v>606</v>
      </c>
      <c r="W1652" s="77">
        <v>900</v>
      </c>
      <c r="X1652" s="77">
        <v>0</v>
      </c>
      <c r="Y1652" s="77">
        <v>162</v>
      </c>
      <c r="Z1652" s="77">
        <v>162</v>
      </c>
      <c r="AA1652" s="77">
        <v>0</v>
      </c>
      <c r="AB1652" s="77">
        <v>383</v>
      </c>
      <c r="AC1652" s="77">
        <v>396</v>
      </c>
      <c r="AD1652" s="77">
        <v>0</v>
      </c>
      <c r="AE1652" s="77">
        <v>9280</v>
      </c>
      <c r="AF1652" s="77">
        <v>789</v>
      </c>
      <c r="AG1652" s="27">
        <v>0</v>
      </c>
      <c r="AH1652" s="27">
        <v>0</v>
      </c>
      <c r="AI1652" s="27">
        <v>0</v>
      </c>
      <c r="AJ1652" s="27">
        <v>789</v>
      </c>
      <c r="AK1652" s="27">
        <v>0</v>
      </c>
      <c r="AL1652" s="27">
        <v>0</v>
      </c>
      <c r="AM1652" s="27">
        <f t="shared" si="25"/>
        <v>789</v>
      </c>
      <c r="AN1652" s="27">
        <v>0</v>
      </c>
      <c r="AO1652" s="27">
        <v>0</v>
      </c>
      <c r="AP1652" s="27">
        <v>2561</v>
      </c>
      <c r="AQ1652" s="27">
        <v>0</v>
      </c>
      <c r="AR1652" s="190">
        <v>2561</v>
      </c>
      <c r="AS1652" s="190">
        <v>57575</v>
      </c>
      <c r="AT1652" s="190">
        <v>9256</v>
      </c>
      <c r="AU1652" s="190">
        <v>9256</v>
      </c>
    </row>
    <row r="1653" spans="1:47" x14ac:dyDescent="0.2">
      <c r="A1653" s="96" t="s">
        <v>3786</v>
      </c>
      <c r="B1653" t="s">
        <v>3710</v>
      </c>
      <c r="C1653" t="s">
        <v>3787</v>
      </c>
      <c r="D1653" s="78">
        <v>43510</v>
      </c>
      <c r="E1653" s="78">
        <v>0</v>
      </c>
      <c r="F1653" s="82">
        <v>0</v>
      </c>
      <c r="G1653" s="78">
        <v>26798</v>
      </c>
      <c r="H1653" s="78">
        <v>26798</v>
      </c>
      <c r="I1653" s="78">
        <v>0</v>
      </c>
      <c r="J1653" s="78">
        <v>0</v>
      </c>
      <c r="K1653" s="78">
        <v>0</v>
      </c>
      <c r="L1653" s="78">
        <v>16685</v>
      </c>
      <c r="M1653" s="78">
        <v>11860</v>
      </c>
      <c r="N1653" s="78">
        <v>14950</v>
      </c>
      <c r="O1653" s="78">
        <v>1735</v>
      </c>
      <c r="P1653" s="78">
        <v>4575</v>
      </c>
      <c r="Q1653" s="78">
        <v>2840</v>
      </c>
      <c r="R1653" s="78">
        <v>0</v>
      </c>
      <c r="S1653" s="187">
        <v>8655</v>
      </c>
      <c r="T1653" s="187">
        <v>8655</v>
      </c>
      <c r="U1653" s="78">
        <v>1616</v>
      </c>
      <c r="V1653" s="78">
        <v>980</v>
      </c>
      <c r="W1653" s="78">
        <v>1616</v>
      </c>
      <c r="X1653" s="78">
        <v>0</v>
      </c>
      <c r="Y1653" s="78">
        <v>238</v>
      </c>
      <c r="Z1653" s="78">
        <v>238</v>
      </c>
      <c r="AA1653" s="78">
        <v>0</v>
      </c>
      <c r="AB1653" s="78">
        <v>450</v>
      </c>
      <c r="AC1653" s="78">
        <v>450</v>
      </c>
      <c r="AD1653" s="78">
        <v>0</v>
      </c>
      <c r="AE1653" s="78">
        <v>14700</v>
      </c>
      <c r="AF1653" s="78">
        <v>789</v>
      </c>
      <c r="AG1653" s="104">
        <v>0</v>
      </c>
      <c r="AH1653" s="104">
        <v>0</v>
      </c>
      <c r="AI1653" s="104">
        <v>0</v>
      </c>
      <c r="AJ1653" s="104">
        <v>789</v>
      </c>
      <c r="AK1653" s="104">
        <v>0</v>
      </c>
      <c r="AL1653" s="104">
        <v>0</v>
      </c>
      <c r="AM1653" s="104">
        <f t="shared" si="25"/>
        <v>789</v>
      </c>
      <c r="AN1653" s="104">
        <v>0</v>
      </c>
      <c r="AO1653" s="104">
        <v>0</v>
      </c>
      <c r="AP1653" s="104">
        <v>4507</v>
      </c>
      <c r="AQ1653" s="104">
        <v>4507</v>
      </c>
      <c r="AR1653" s="104">
        <v>0</v>
      </c>
      <c r="AS1653" s="189">
        <v>102745</v>
      </c>
      <c r="AT1653" s="189">
        <v>18245</v>
      </c>
      <c r="AU1653" s="189">
        <v>18245</v>
      </c>
    </row>
    <row r="1654" spans="1:47" x14ac:dyDescent="0.2">
      <c r="A1654" s="96" t="s">
        <v>3788</v>
      </c>
      <c r="B1654" t="s">
        <v>3710</v>
      </c>
      <c r="C1654" t="s">
        <v>3789</v>
      </c>
      <c r="D1654" s="77">
        <v>43511</v>
      </c>
      <c r="E1654" s="77">
        <v>0</v>
      </c>
      <c r="F1654" s="77">
        <v>0</v>
      </c>
      <c r="G1654" s="77">
        <v>8146</v>
      </c>
      <c r="H1654" s="77">
        <v>8146</v>
      </c>
      <c r="I1654" s="77">
        <v>0</v>
      </c>
      <c r="J1654" s="77">
        <v>0</v>
      </c>
      <c r="K1654" s="77">
        <v>0</v>
      </c>
      <c r="L1654" s="77">
        <v>5085</v>
      </c>
      <c r="M1654" s="77">
        <v>3890</v>
      </c>
      <c r="N1654" s="77">
        <v>4860</v>
      </c>
      <c r="O1654" s="77">
        <v>225</v>
      </c>
      <c r="P1654" s="77">
        <v>535</v>
      </c>
      <c r="Q1654" s="77">
        <v>310</v>
      </c>
      <c r="R1654" s="77">
        <v>0</v>
      </c>
      <c r="S1654" s="77">
        <v>0</v>
      </c>
      <c r="T1654" s="77">
        <v>0</v>
      </c>
      <c r="U1654" s="77">
        <v>485</v>
      </c>
      <c r="V1654" s="77">
        <v>323</v>
      </c>
      <c r="W1654" s="77">
        <v>408</v>
      </c>
      <c r="X1654" s="77">
        <v>77</v>
      </c>
      <c r="Y1654" s="77">
        <v>77</v>
      </c>
      <c r="Z1654" s="77">
        <v>30</v>
      </c>
      <c r="AA1654" s="77">
        <v>0</v>
      </c>
      <c r="AB1654" s="77">
        <v>0</v>
      </c>
      <c r="AC1654" s="77">
        <v>0</v>
      </c>
      <c r="AD1654" s="77">
        <v>0</v>
      </c>
      <c r="AE1654" s="77">
        <v>4200</v>
      </c>
      <c r="AF1654" s="77">
        <v>789</v>
      </c>
      <c r="AG1654" s="27">
        <v>0</v>
      </c>
      <c r="AH1654" s="27">
        <v>0</v>
      </c>
      <c r="AI1654" s="27">
        <v>0</v>
      </c>
      <c r="AJ1654" s="27">
        <v>789</v>
      </c>
      <c r="AK1654" s="27">
        <v>0</v>
      </c>
      <c r="AL1654" s="27">
        <v>0</v>
      </c>
      <c r="AM1654" s="27">
        <f t="shared" si="25"/>
        <v>789</v>
      </c>
      <c r="AN1654" s="27">
        <v>0</v>
      </c>
      <c r="AO1654" s="27">
        <v>0</v>
      </c>
      <c r="AP1654" s="27">
        <v>1368</v>
      </c>
      <c r="AQ1654" s="27">
        <v>1368</v>
      </c>
      <c r="AR1654" s="27">
        <v>0</v>
      </c>
      <c r="AS1654" s="190">
        <v>29956</v>
      </c>
      <c r="AT1654" s="190">
        <v>2962</v>
      </c>
      <c r="AU1654" s="190">
        <v>2962</v>
      </c>
    </row>
    <row r="1655" spans="1:47" x14ac:dyDescent="0.2">
      <c r="A1655" s="96" t="s">
        <v>3790</v>
      </c>
      <c r="B1655" t="s">
        <v>3710</v>
      </c>
      <c r="C1655" t="s">
        <v>3791</v>
      </c>
      <c r="D1655" s="78">
        <v>43512</v>
      </c>
      <c r="E1655" s="78">
        <v>0</v>
      </c>
      <c r="F1655" s="82">
        <v>0</v>
      </c>
      <c r="G1655" s="78">
        <v>21250</v>
      </c>
      <c r="H1655" s="78">
        <v>21250</v>
      </c>
      <c r="I1655" s="78">
        <v>0</v>
      </c>
      <c r="J1655" s="78">
        <v>0</v>
      </c>
      <c r="K1655" s="78">
        <v>0</v>
      </c>
      <c r="L1655" s="78">
        <v>12605</v>
      </c>
      <c r="M1655" s="78">
        <v>8740</v>
      </c>
      <c r="N1655" s="78">
        <v>10400</v>
      </c>
      <c r="O1655" s="78">
        <v>2205</v>
      </c>
      <c r="P1655" s="78">
        <v>3495</v>
      </c>
      <c r="Q1655" s="78">
        <v>1290</v>
      </c>
      <c r="R1655" s="78">
        <v>0</v>
      </c>
      <c r="S1655" s="187">
        <v>5695</v>
      </c>
      <c r="T1655" s="187">
        <v>5695</v>
      </c>
      <c r="U1655" s="78">
        <v>1218</v>
      </c>
      <c r="V1655" s="78">
        <v>708</v>
      </c>
      <c r="W1655" s="78">
        <v>1218</v>
      </c>
      <c r="X1655" s="78">
        <v>0</v>
      </c>
      <c r="Y1655" s="78">
        <v>128</v>
      </c>
      <c r="Z1655" s="78">
        <v>128</v>
      </c>
      <c r="AA1655" s="78">
        <v>0</v>
      </c>
      <c r="AB1655" s="78">
        <v>390</v>
      </c>
      <c r="AC1655" s="78">
        <v>390</v>
      </c>
      <c r="AD1655" s="78">
        <v>0</v>
      </c>
      <c r="AE1655" s="78">
        <v>10030</v>
      </c>
      <c r="AF1655" s="78">
        <v>789</v>
      </c>
      <c r="AG1655" s="104">
        <v>0</v>
      </c>
      <c r="AH1655" s="104">
        <v>0</v>
      </c>
      <c r="AI1655" s="104">
        <v>0</v>
      </c>
      <c r="AJ1655" s="104">
        <v>789</v>
      </c>
      <c r="AK1655" s="104">
        <v>0</v>
      </c>
      <c r="AL1655" s="104">
        <v>0</v>
      </c>
      <c r="AM1655" s="104">
        <f t="shared" si="25"/>
        <v>789</v>
      </c>
      <c r="AN1655" s="104">
        <v>0</v>
      </c>
      <c r="AO1655" s="104">
        <v>0</v>
      </c>
      <c r="AP1655" s="104">
        <v>3574</v>
      </c>
      <c r="AQ1655" s="104">
        <v>3574</v>
      </c>
      <c r="AR1655" s="104">
        <v>0</v>
      </c>
      <c r="AS1655" s="189">
        <v>81724</v>
      </c>
      <c r="AT1655" s="189">
        <v>15326</v>
      </c>
      <c r="AU1655" s="189">
        <v>15326</v>
      </c>
    </row>
    <row r="1656" spans="1:47" x14ac:dyDescent="0.2">
      <c r="A1656" s="96" t="s">
        <v>3792</v>
      </c>
      <c r="B1656" t="s">
        <v>3710</v>
      </c>
      <c r="C1656" t="s">
        <v>3793</v>
      </c>
      <c r="D1656" s="77">
        <v>43513</v>
      </c>
      <c r="E1656" s="77">
        <v>0</v>
      </c>
      <c r="F1656" s="77">
        <v>0</v>
      </c>
      <c r="G1656" s="77">
        <v>20468</v>
      </c>
      <c r="H1656" s="77">
        <v>20468</v>
      </c>
      <c r="I1656" s="77">
        <v>0</v>
      </c>
      <c r="J1656" s="77">
        <v>0</v>
      </c>
      <c r="K1656" s="77">
        <v>0</v>
      </c>
      <c r="L1656" s="77">
        <v>14940</v>
      </c>
      <c r="M1656" s="77">
        <v>12080</v>
      </c>
      <c r="N1656" s="77">
        <v>14940</v>
      </c>
      <c r="O1656" s="77">
        <v>0</v>
      </c>
      <c r="P1656" s="77">
        <v>1000</v>
      </c>
      <c r="Q1656" s="77">
        <v>1000</v>
      </c>
      <c r="R1656" s="77">
        <v>0</v>
      </c>
      <c r="S1656" s="188">
        <v>7790</v>
      </c>
      <c r="T1656" s="188">
        <v>7790</v>
      </c>
      <c r="U1656" s="77">
        <v>1360</v>
      </c>
      <c r="V1656" s="77">
        <v>985</v>
      </c>
      <c r="W1656" s="77">
        <v>1360</v>
      </c>
      <c r="X1656" s="77">
        <v>0</v>
      </c>
      <c r="Y1656" s="77">
        <v>95</v>
      </c>
      <c r="Z1656" s="77">
        <v>95</v>
      </c>
      <c r="AA1656" s="77">
        <v>0</v>
      </c>
      <c r="AB1656" s="77">
        <v>607</v>
      </c>
      <c r="AC1656" s="77">
        <v>607</v>
      </c>
      <c r="AD1656" s="77">
        <v>0</v>
      </c>
      <c r="AE1656" s="77">
        <v>13230</v>
      </c>
      <c r="AF1656" s="77">
        <v>789</v>
      </c>
      <c r="AG1656" s="27">
        <v>0</v>
      </c>
      <c r="AH1656" s="27">
        <v>0</v>
      </c>
      <c r="AI1656" s="27">
        <v>0</v>
      </c>
      <c r="AJ1656" s="27">
        <v>789</v>
      </c>
      <c r="AK1656" s="27">
        <v>0</v>
      </c>
      <c r="AL1656" s="27">
        <v>0</v>
      </c>
      <c r="AM1656" s="27">
        <f t="shared" si="25"/>
        <v>789</v>
      </c>
      <c r="AN1656" s="27">
        <v>0</v>
      </c>
      <c r="AO1656" s="27">
        <v>0</v>
      </c>
      <c r="AP1656" s="27">
        <v>3442</v>
      </c>
      <c r="AQ1656" s="27">
        <v>3442</v>
      </c>
      <c r="AR1656" s="27">
        <v>0</v>
      </c>
      <c r="AS1656" s="190">
        <v>78567</v>
      </c>
      <c r="AT1656" s="190">
        <v>14354</v>
      </c>
      <c r="AU1656" s="190">
        <v>14354</v>
      </c>
    </row>
    <row r="1657" spans="1:47" x14ac:dyDescent="0.2">
      <c r="A1657" s="96" t="s">
        <v>3794</v>
      </c>
      <c r="B1657" t="s">
        <v>3710</v>
      </c>
      <c r="C1657" t="s">
        <v>3795</v>
      </c>
      <c r="D1657" s="78">
        <v>43514</v>
      </c>
      <c r="E1657" s="78">
        <v>0</v>
      </c>
      <c r="F1657" s="82">
        <v>0</v>
      </c>
      <c r="G1657" s="78">
        <v>63734</v>
      </c>
      <c r="H1657" s="78">
        <v>12664</v>
      </c>
      <c r="I1657" s="78">
        <v>51070</v>
      </c>
      <c r="J1657" s="78">
        <v>51070</v>
      </c>
      <c r="K1657" s="78">
        <v>0</v>
      </c>
      <c r="L1657" s="78">
        <v>64725</v>
      </c>
      <c r="M1657" s="78">
        <v>46680</v>
      </c>
      <c r="N1657" s="78">
        <v>61320</v>
      </c>
      <c r="O1657" s="78">
        <v>3405</v>
      </c>
      <c r="P1657" s="78">
        <v>11275</v>
      </c>
      <c r="Q1657" s="78">
        <v>7870</v>
      </c>
      <c r="R1657" s="78">
        <v>0</v>
      </c>
      <c r="S1657" s="187">
        <v>10245</v>
      </c>
      <c r="T1657" s="187">
        <v>10245</v>
      </c>
      <c r="U1657" s="78">
        <v>6186</v>
      </c>
      <c r="V1657" s="78">
        <v>3798</v>
      </c>
      <c r="W1657" s="78">
        <v>6186</v>
      </c>
      <c r="X1657" s="78">
        <v>0</v>
      </c>
      <c r="Y1657" s="78">
        <v>680</v>
      </c>
      <c r="Z1657" s="78">
        <v>680</v>
      </c>
      <c r="AA1657" s="78">
        <v>0</v>
      </c>
      <c r="AB1657" s="78">
        <v>552</v>
      </c>
      <c r="AC1657" s="78">
        <v>552</v>
      </c>
      <c r="AD1657" s="78">
        <v>0</v>
      </c>
      <c r="AE1657" s="78">
        <v>54550</v>
      </c>
      <c r="AF1657" s="78">
        <v>1269</v>
      </c>
      <c r="AG1657" s="104">
        <v>0</v>
      </c>
      <c r="AH1657" s="104">
        <v>0</v>
      </c>
      <c r="AI1657" s="104">
        <v>0</v>
      </c>
      <c r="AJ1657" s="104">
        <v>1269</v>
      </c>
      <c r="AK1657" s="104">
        <v>0</v>
      </c>
      <c r="AL1657" s="104">
        <v>0</v>
      </c>
      <c r="AM1657" s="104">
        <f t="shared" si="25"/>
        <v>1269</v>
      </c>
      <c r="AN1657" s="104">
        <v>0</v>
      </c>
      <c r="AO1657" s="104">
        <v>0</v>
      </c>
      <c r="AP1657" s="104">
        <v>10744</v>
      </c>
      <c r="AQ1657" s="104">
        <v>10744</v>
      </c>
      <c r="AR1657" s="104">
        <v>0</v>
      </c>
      <c r="AS1657" s="189">
        <v>248569</v>
      </c>
      <c r="AT1657" s="189">
        <v>65954</v>
      </c>
      <c r="AU1657" s="189">
        <v>65954</v>
      </c>
    </row>
    <row r="1658" spans="1:47" x14ac:dyDescent="0.2">
      <c r="A1658" s="96" t="s">
        <v>3796</v>
      </c>
      <c r="B1658" t="s">
        <v>3710</v>
      </c>
      <c r="C1658" t="s">
        <v>3797</v>
      </c>
      <c r="D1658" s="77">
        <v>43531</v>
      </c>
      <c r="E1658" s="77">
        <v>0</v>
      </c>
      <c r="F1658" s="77">
        <v>0</v>
      </c>
      <c r="G1658" s="77">
        <v>32607</v>
      </c>
      <c r="H1658" s="77">
        <v>14707</v>
      </c>
      <c r="I1658" s="77">
        <v>17900</v>
      </c>
      <c r="J1658" s="77">
        <v>17900</v>
      </c>
      <c r="K1658" s="77">
        <v>0</v>
      </c>
      <c r="L1658" s="77">
        <v>35435</v>
      </c>
      <c r="M1658" s="77">
        <v>27910</v>
      </c>
      <c r="N1658" s="77">
        <v>30300</v>
      </c>
      <c r="O1658" s="77">
        <v>5135</v>
      </c>
      <c r="P1658" s="77">
        <v>10785</v>
      </c>
      <c r="Q1658" s="77">
        <v>5650</v>
      </c>
      <c r="R1658" s="77">
        <v>0</v>
      </c>
      <c r="S1658" s="188">
        <v>16665</v>
      </c>
      <c r="T1658" s="188">
        <v>16665</v>
      </c>
      <c r="U1658" s="77">
        <v>3263</v>
      </c>
      <c r="V1658" s="77">
        <v>2288</v>
      </c>
      <c r="W1658" s="77">
        <v>1566</v>
      </c>
      <c r="X1658" s="77">
        <v>1697</v>
      </c>
      <c r="Y1658" s="77">
        <v>1697</v>
      </c>
      <c r="Z1658" s="77">
        <v>477</v>
      </c>
      <c r="AA1658" s="77">
        <v>0</v>
      </c>
      <c r="AB1658" s="77">
        <v>236</v>
      </c>
      <c r="AC1658" s="188">
        <v>1194</v>
      </c>
      <c r="AD1658" s="188">
        <v>0</v>
      </c>
      <c r="AE1658" s="77">
        <v>33980</v>
      </c>
      <c r="AF1658" s="77">
        <v>1029</v>
      </c>
      <c r="AG1658" s="27">
        <v>0</v>
      </c>
      <c r="AH1658" s="27">
        <v>0</v>
      </c>
      <c r="AI1658" s="27">
        <v>0</v>
      </c>
      <c r="AJ1658" s="27">
        <v>1029</v>
      </c>
      <c r="AK1658" s="27">
        <v>0</v>
      </c>
      <c r="AL1658" s="27">
        <v>0</v>
      </c>
      <c r="AM1658" s="27">
        <f t="shared" si="25"/>
        <v>1029</v>
      </c>
      <c r="AN1658" s="27">
        <v>0</v>
      </c>
      <c r="AO1658" s="27">
        <v>0</v>
      </c>
      <c r="AP1658" s="27">
        <v>5505</v>
      </c>
      <c r="AQ1658" s="27">
        <v>0</v>
      </c>
      <c r="AR1658" s="190">
        <v>5505</v>
      </c>
      <c r="AS1658" s="190">
        <v>127418</v>
      </c>
      <c r="AT1658" s="190">
        <v>25423</v>
      </c>
      <c r="AU1658" s="190">
        <v>25423</v>
      </c>
    </row>
    <row r="1659" spans="1:47" x14ac:dyDescent="0.2">
      <c r="A1659" s="96" t="s">
        <v>3798</v>
      </c>
      <c r="B1659" t="s">
        <v>3799</v>
      </c>
      <c r="C1659">
        <v>0</v>
      </c>
      <c r="D1659" s="78">
        <v>44000</v>
      </c>
      <c r="E1659" s="78">
        <v>0</v>
      </c>
      <c r="F1659" s="82">
        <v>0</v>
      </c>
      <c r="G1659" s="78">
        <v>5023767</v>
      </c>
      <c r="H1659" s="78">
        <v>2277542</v>
      </c>
      <c r="I1659" s="78">
        <v>2746225</v>
      </c>
      <c r="J1659" s="78">
        <v>2746225</v>
      </c>
      <c r="K1659" s="78">
        <v>0</v>
      </c>
      <c r="L1659" s="78">
        <v>0</v>
      </c>
      <c r="M1659" s="78">
        <v>0</v>
      </c>
      <c r="N1659" s="78">
        <v>0</v>
      </c>
      <c r="O1659" s="78">
        <v>0</v>
      </c>
      <c r="P1659" s="78">
        <v>0</v>
      </c>
      <c r="Q1659" s="78">
        <v>0</v>
      </c>
      <c r="R1659" s="78">
        <v>0</v>
      </c>
      <c r="S1659" s="78">
        <v>0</v>
      </c>
      <c r="T1659" s="78">
        <v>0</v>
      </c>
      <c r="U1659" s="78">
        <v>0</v>
      </c>
      <c r="V1659" s="78">
        <v>0</v>
      </c>
      <c r="W1659" s="78">
        <v>0</v>
      </c>
      <c r="X1659" s="78">
        <v>0</v>
      </c>
      <c r="Y1659" s="78">
        <v>0</v>
      </c>
      <c r="Z1659" s="78">
        <v>0</v>
      </c>
      <c r="AA1659" s="78">
        <v>0</v>
      </c>
      <c r="AB1659" s="78">
        <v>0</v>
      </c>
      <c r="AC1659" s="78">
        <v>0</v>
      </c>
      <c r="AD1659" s="78">
        <v>0</v>
      </c>
      <c r="AE1659" s="78">
        <v>0</v>
      </c>
      <c r="AF1659" s="78">
        <v>0</v>
      </c>
      <c r="AG1659" s="104">
        <v>0</v>
      </c>
      <c r="AH1659" s="104">
        <v>0</v>
      </c>
      <c r="AI1659" s="104">
        <v>0</v>
      </c>
      <c r="AJ1659" s="104">
        <v>0</v>
      </c>
      <c r="AK1659" s="104">
        <v>0</v>
      </c>
      <c r="AL1659" s="104">
        <v>0</v>
      </c>
      <c r="AM1659" s="104">
        <f t="shared" si="25"/>
        <v>0</v>
      </c>
      <c r="AN1659" s="104">
        <v>0</v>
      </c>
      <c r="AO1659" s="104">
        <v>0</v>
      </c>
      <c r="AP1659" s="104">
        <v>859325</v>
      </c>
      <c r="AQ1659" s="104">
        <v>416440</v>
      </c>
      <c r="AR1659" s="189">
        <v>442885</v>
      </c>
      <c r="AS1659" s="189">
        <v>15841985</v>
      </c>
      <c r="AT1659" s="189">
        <v>0</v>
      </c>
      <c r="AU1659" s="189">
        <v>0</v>
      </c>
    </row>
    <row r="1660" spans="1:47" x14ac:dyDescent="0.2">
      <c r="A1660" s="96" t="s">
        <v>3800</v>
      </c>
      <c r="B1660" t="s">
        <v>3799</v>
      </c>
      <c r="C1660" t="s">
        <v>3801</v>
      </c>
      <c r="D1660" s="77">
        <v>44201</v>
      </c>
      <c r="E1660" s="77">
        <v>0</v>
      </c>
      <c r="F1660" s="77">
        <v>0</v>
      </c>
      <c r="G1660" s="77">
        <v>896204</v>
      </c>
      <c r="H1660" s="77">
        <v>0</v>
      </c>
      <c r="I1660" s="77">
        <v>896204</v>
      </c>
      <c r="J1660" s="77">
        <v>896204</v>
      </c>
      <c r="K1660" s="77">
        <v>0</v>
      </c>
      <c r="L1660" s="77">
        <v>2057870</v>
      </c>
      <c r="M1660" s="77">
        <v>1405710</v>
      </c>
      <c r="N1660" s="77">
        <v>1760000</v>
      </c>
      <c r="O1660" s="77">
        <v>297870</v>
      </c>
      <c r="P1660" s="77">
        <v>584030</v>
      </c>
      <c r="Q1660" s="77">
        <v>286160</v>
      </c>
      <c r="R1660" s="77">
        <v>0</v>
      </c>
      <c r="S1660" s="188">
        <v>507370</v>
      </c>
      <c r="T1660" s="188">
        <v>507370</v>
      </c>
      <c r="U1660" s="77">
        <v>203448</v>
      </c>
      <c r="V1660" s="77">
        <v>115803</v>
      </c>
      <c r="W1660" s="77">
        <v>90750</v>
      </c>
      <c r="X1660" s="77">
        <v>112698</v>
      </c>
      <c r="Y1660" s="77">
        <v>128000</v>
      </c>
      <c r="Z1660" s="77">
        <v>23863</v>
      </c>
      <c r="AA1660" s="77">
        <v>0</v>
      </c>
      <c r="AB1660" s="77">
        <v>0</v>
      </c>
      <c r="AC1660" s="188">
        <v>24569</v>
      </c>
      <c r="AD1660" s="188">
        <v>0</v>
      </c>
      <c r="AE1660" s="77">
        <v>1719820</v>
      </c>
      <c r="AF1660" s="77">
        <v>14229</v>
      </c>
      <c r="AG1660" s="27">
        <v>0</v>
      </c>
      <c r="AH1660" s="27">
        <v>0</v>
      </c>
      <c r="AI1660" s="27">
        <v>0</v>
      </c>
      <c r="AJ1660" s="27">
        <v>14229</v>
      </c>
      <c r="AK1660" s="27">
        <v>0</v>
      </c>
      <c r="AL1660" s="27">
        <v>0</v>
      </c>
      <c r="AM1660" s="27">
        <f t="shared" si="25"/>
        <v>14229</v>
      </c>
      <c r="AN1660" s="27">
        <v>0</v>
      </c>
      <c r="AO1660" s="27">
        <v>0</v>
      </c>
      <c r="AP1660" s="27">
        <v>156689</v>
      </c>
      <c r="AQ1660" s="27">
        <v>0</v>
      </c>
      <c r="AR1660" s="190">
        <v>156689</v>
      </c>
      <c r="AS1660" s="190">
        <v>3946780</v>
      </c>
      <c r="AT1660" s="27">
        <v>1672409</v>
      </c>
      <c r="AU1660" s="27">
        <v>0</v>
      </c>
    </row>
    <row r="1661" spans="1:47" x14ac:dyDescent="0.2">
      <c r="A1661" s="96" t="s">
        <v>3802</v>
      </c>
      <c r="B1661" t="s">
        <v>3799</v>
      </c>
      <c r="C1661" t="s">
        <v>3803</v>
      </c>
      <c r="D1661" s="78">
        <v>44202</v>
      </c>
      <c r="E1661" s="78">
        <v>464</v>
      </c>
      <c r="F1661" s="82">
        <v>0</v>
      </c>
      <c r="G1661" s="78">
        <v>308412</v>
      </c>
      <c r="H1661" s="78">
        <v>150496</v>
      </c>
      <c r="I1661" s="78">
        <v>157916</v>
      </c>
      <c r="J1661" s="78">
        <v>157916</v>
      </c>
      <c r="K1661" s="78">
        <v>0</v>
      </c>
      <c r="L1661" s="78">
        <v>710350</v>
      </c>
      <c r="M1661" s="78">
        <v>565440</v>
      </c>
      <c r="N1661" s="78">
        <v>710350</v>
      </c>
      <c r="O1661" s="78">
        <v>0</v>
      </c>
      <c r="P1661" s="78">
        <v>92040</v>
      </c>
      <c r="Q1661" s="78">
        <v>92040</v>
      </c>
      <c r="R1661" s="78">
        <v>0</v>
      </c>
      <c r="S1661" s="187">
        <v>185150</v>
      </c>
      <c r="T1661" s="187">
        <v>185150</v>
      </c>
      <c r="U1661" s="78">
        <v>65993</v>
      </c>
      <c r="V1661" s="78">
        <v>46745</v>
      </c>
      <c r="W1661" s="78">
        <v>41504</v>
      </c>
      <c r="X1661" s="78">
        <v>24489</v>
      </c>
      <c r="Y1661" s="78">
        <v>32107</v>
      </c>
      <c r="Z1661" s="78">
        <v>7618</v>
      </c>
      <c r="AA1661" s="78">
        <v>0</v>
      </c>
      <c r="AB1661" s="187">
        <v>13801</v>
      </c>
      <c r="AC1661" s="187">
        <v>13801</v>
      </c>
      <c r="AD1661" s="187">
        <v>0</v>
      </c>
      <c r="AE1661" s="78">
        <v>671280</v>
      </c>
      <c r="AF1661" s="78">
        <v>5589</v>
      </c>
      <c r="AG1661" s="104">
        <v>0</v>
      </c>
      <c r="AH1661" s="104">
        <v>0</v>
      </c>
      <c r="AI1661" s="104">
        <v>0</v>
      </c>
      <c r="AJ1661" s="104">
        <v>5589</v>
      </c>
      <c r="AK1661" s="104">
        <v>0</v>
      </c>
      <c r="AL1661" s="104">
        <v>0</v>
      </c>
      <c r="AM1661" s="104">
        <f t="shared" si="25"/>
        <v>5589</v>
      </c>
      <c r="AN1661" s="104">
        <v>0</v>
      </c>
      <c r="AO1661" s="104">
        <v>0</v>
      </c>
      <c r="AP1661" s="104">
        <v>52022</v>
      </c>
      <c r="AQ1661" s="104">
        <v>52022</v>
      </c>
      <c r="AR1661" s="104">
        <v>0</v>
      </c>
      <c r="AS1661" s="189">
        <v>1253057</v>
      </c>
      <c r="AT1661" s="189">
        <v>433255</v>
      </c>
      <c r="AU1661" s="189">
        <v>433255</v>
      </c>
    </row>
    <row r="1662" spans="1:47" x14ac:dyDescent="0.2">
      <c r="A1662" s="96" t="s">
        <v>3804</v>
      </c>
      <c r="B1662" t="s">
        <v>3799</v>
      </c>
      <c r="C1662" t="s">
        <v>3805</v>
      </c>
      <c r="D1662" s="77">
        <v>44203</v>
      </c>
      <c r="E1662" s="77">
        <v>0</v>
      </c>
      <c r="F1662" s="77">
        <v>0</v>
      </c>
      <c r="G1662" s="77">
        <v>237662</v>
      </c>
      <c r="H1662" s="77">
        <v>16662</v>
      </c>
      <c r="I1662" s="77">
        <v>221000</v>
      </c>
      <c r="J1662" s="77">
        <v>221000</v>
      </c>
      <c r="K1662" s="77">
        <v>0</v>
      </c>
      <c r="L1662" s="77">
        <v>404440</v>
      </c>
      <c r="M1662" s="77">
        <v>294080</v>
      </c>
      <c r="N1662" s="77">
        <v>384000</v>
      </c>
      <c r="O1662" s="77">
        <v>20440</v>
      </c>
      <c r="P1662" s="77">
        <v>74110</v>
      </c>
      <c r="Q1662" s="77">
        <v>53670</v>
      </c>
      <c r="R1662" s="77">
        <v>0</v>
      </c>
      <c r="S1662" s="188">
        <v>157880</v>
      </c>
      <c r="T1662" s="188">
        <v>157880</v>
      </c>
      <c r="U1662" s="77">
        <v>38868</v>
      </c>
      <c r="V1662" s="77">
        <v>24093</v>
      </c>
      <c r="W1662" s="77">
        <v>10956</v>
      </c>
      <c r="X1662" s="77">
        <v>27912</v>
      </c>
      <c r="Y1662" s="77">
        <v>32437</v>
      </c>
      <c r="Z1662" s="77">
        <v>4525</v>
      </c>
      <c r="AA1662" s="77">
        <v>0</v>
      </c>
      <c r="AB1662" s="77">
        <v>105</v>
      </c>
      <c r="AC1662" s="188">
        <v>12603</v>
      </c>
      <c r="AD1662" s="188">
        <v>0</v>
      </c>
      <c r="AE1662" s="77">
        <v>351770</v>
      </c>
      <c r="AF1662" s="77">
        <v>3669</v>
      </c>
      <c r="AG1662" s="27">
        <v>0</v>
      </c>
      <c r="AH1662" s="27">
        <v>0</v>
      </c>
      <c r="AI1662" s="27">
        <v>0</v>
      </c>
      <c r="AJ1662" s="27">
        <v>3669</v>
      </c>
      <c r="AK1662" s="27">
        <v>0</v>
      </c>
      <c r="AL1662" s="27">
        <v>0</v>
      </c>
      <c r="AM1662" s="27">
        <f t="shared" si="25"/>
        <v>3669</v>
      </c>
      <c r="AN1662" s="27">
        <v>0</v>
      </c>
      <c r="AO1662" s="27">
        <v>0</v>
      </c>
      <c r="AP1662" s="27">
        <v>40902</v>
      </c>
      <c r="AQ1662" s="27">
        <v>0</v>
      </c>
      <c r="AR1662" s="190">
        <v>40902</v>
      </c>
      <c r="AS1662" s="190">
        <v>956217</v>
      </c>
      <c r="AT1662" s="190">
        <v>315301</v>
      </c>
      <c r="AU1662" s="190">
        <v>104281</v>
      </c>
    </row>
    <row r="1663" spans="1:47" x14ac:dyDescent="0.2">
      <c r="A1663" s="96" t="s">
        <v>3806</v>
      </c>
      <c r="B1663" t="s">
        <v>3799</v>
      </c>
      <c r="C1663" t="s">
        <v>3807</v>
      </c>
      <c r="D1663" s="78">
        <v>44204</v>
      </c>
      <c r="E1663" s="78">
        <v>0</v>
      </c>
      <c r="F1663" s="82">
        <v>0</v>
      </c>
      <c r="G1663" s="78">
        <v>223162</v>
      </c>
      <c r="H1663" s="78">
        <v>0</v>
      </c>
      <c r="I1663" s="78">
        <v>223162</v>
      </c>
      <c r="J1663" s="78">
        <v>223162</v>
      </c>
      <c r="K1663" s="78">
        <v>0</v>
      </c>
      <c r="L1663" s="78">
        <v>275495</v>
      </c>
      <c r="M1663" s="78">
        <v>195690</v>
      </c>
      <c r="N1663" s="78">
        <v>248000</v>
      </c>
      <c r="O1663" s="78">
        <v>27495</v>
      </c>
      <c r="P1663" s="78">
        <v>61435</v>
      </c>
      <c r="Q1663" s="78">
        <v>33940</v>
      </c>
      <c r="R1663" s="78">
        <v>0</v>
      </c>
      <c r="S1663" s="187">
        <v>126385</v>
      </c>
      <c r="T1663" s="187">
        <v>126385</v>
      </c>
      <c r="U1663" s="78">
        <v>26598</v>
      </c>
      <c r="V1663" s="78">
        <v>15978</v>
      </c>
      <c r="W1663" s="78">
        <v>7579</v>
      </c>
      <c r="X1663" s="78">
        <v>19019</v>
      </c>
      <c r="Y1663" s="78">
        <v>21909</v>
      </c>
      <c r="Z1663" s="78">
        <v>2890</v>
      </c>
      <c r="AA1663" s="78">
        <v>0</v>
      </c>
      <c r="AB1663" s="187">
        <v>5880</v>
      </c>
      <c r="AC1663" s="187">
        <v>9463</v>
      </c>
      <c r="AD1663" s="187">
        <v>0</v>
      </c>
      <c r="AE1663" s="78">
        <v>231700</v>
      </c>
      <c r="AF1663" s="78">
        <v>2709</v>
      </c>
      <c r="AG1663" s="104">
        <v>0</v>
      </c>
      <c r="AH1663" s="104">
        <v>0</v>
      </c>
      <c r="AI1663" s="104">
        <v>0</v>
      </c>
      <c r="AJ1663" s="104">
        <v>2709</v>
      </c>
      <c r="AK1663" s="104">
        <v>0</v>
      </c>
      <c r="AL1663" s="104">
        <v>0</v>
      </c>
      <c r="AM1663" s="104">
        <f t="shared" si="25"/>
        <v>2709</v>
      </c>
      <c r="AN1663" s="104">
        <v>0</v>
      </c>
      <c r="AO1663" s="104">
        <v>0</v>
      </c>
      <c r="AP1663" s="104">
        <v>38321</v>
      </c>
      <c r="AQ1663" s="104">
        <v>0</v>
      </c>
      <c r="AR1663" s="189">
        <v>38321</v>
      </c>
      <c r="AS1663" s="189">
        <v>900175</v>
      </c>
      <c r="AT1663" s="189">
        <v>257328</v>
      </c>
      <c r="AU1663" s="189">
        <v>257328</v>
      </c>
    </row>
    <row r="1664" spans="1:47" x14ac:dyDescent="0.2">
      <c r="A1664" s="96" t="s">
        <v>3808</v>
      </c>
      <c r="B1664" t="s">
        <v>3799</v>
      </c>
      <c r="C1664" t="s">
        <v>3809</v>
      </c>
      <c r="D1664" s="77">
        <v>44205</v>
      </c>
      <c r="E1664" s="77">
        <v>0</v>
      </c>
      <c r="F1664" s="77">
        <v>0</v>
      </c>
      <c r="G1664" s="77">
        <v>239598</v>
      </c>
      <c r="H1664" s="77">
        <v>0</v>
      </c>
      <c r="I1664" s="77">
        <v>239598</v>
      </c>
      <c r="J1664" s="77">
        <v>239598</v>
      </c>
      <c r="K1664" s="77">
        <v>0</v>
      </c>
      <c r="L1664" s="77">
        <v>343440</v>
      </c>
      <c r="M1664" s="77">
        <v>261920</v>
      </c>
      <c r="N1664" s="77">
        <v>0</v>
      </c>
      <c r="O1664" s="77">
        <v>343440</v>
      </c>
      <c r="P1664" s="77">
        <v>380000</v>
      </c>
      <c r="Q1664" s="77">
        <v>36560</v>
      </c>
      <c r="R1664" s="77">
        <v>0</v>
      </c>
      <c r="S1664" s="188">
        <v>133390</v>
      </c>
      <c r="T1664" s="188">
        <v>133390</v>
      </c>
      <c r="U1664" s="77">
        <v>32375</v>
      </c>
      <c r="V1664" s="77">
        <v>21593</v>
      </c>
      <c r="W1664" s="77">
        <v>2080</v>
      </c>
      <c r="X1664" s="77">
        <v>30295</v>
      </c>
      <c r="Y1664" s="77">
        <v>24737</v>
      </c>
      <c r="Z1664" s="77">
        <v>3087</v>
      </c>
      <c r="AA1664" s="77">
        <v>0</v>
      </c>
      <c r="AB1664" s="77">
        <v>0</v>
      </c>
      <c r="AC1664" s="188">
        <v>9601</v>
      </c>
      <c r="AD1664" s="188">
        <v>0</v>
      </c>
      <c r="AE1664" s="77">
        <v>317880</v>
      </c>
      <c r="AF1664" s="77">
        <v>3189</v>
      </c>
      <c r="AG1664" s="27">
        <v>0</v>
      </c>
      <c r="AH1664" s="27">
        <v>0</v>
      </c>
      <c r="AI1664" s="27">
        <v>0</v>
      </c>
      <c r="AJ1664" s="27">
        <v>3189</v>
      </c>
      <c r="AK1664" s="27">
        <v>0</v>
      </c>
      <c r="AL1664" s="27">
        <v>0</v>
      </c>
      <c r="AM1664" s="27">
        <f t="shared" si="25"/>
        <v>3189</v>
      </c>
      <c r="AN1664" s="27">
        <v>0</v>
      </c>
      <c r="AO1664" s="27">
        <v>0</v>
      </c>
      <c r="AP1664" s="27">
        <v>41111</v>
      </c>
      <c r="AQ1664" s="27">
        <v>0</v>
      </c>
      <c r="AR1664" s="190">
        <v>41111</v>
      </c>
      <c r="AS1664" s="190">
        <v>951959</v>
      </c>
      <c r="AT1664" s="190">
        <v>281879</v>
      </c>
      <c r="AU1664" s="190">
        <v>154475</v>
      </c>
    </row>
    <row r="1665" spans="1:47" x14ac:dyDescent="0.2">
      <c r="A1665" s="96" t="s">
        <v>3810</v>
      </c>
      <c r="B1665" t="s">
        <v>3799</v>
      </c>
      <c r="C1665" t="s">
        <v>3811</v>
      </c>
      <c r="D1665" s="78">
        <v>44206</v>
      </c>
      <c r="E1665" s="78">
        <v>0</v>
      </c>
      <c r="F1665" s="82">
        <v>0</v>
      </c>
      <c r="G1665" s="78">
        <v>127099</v>
      </c>
      <c r="H1665" s="78">
        <v>0</v>
      </c>
      <c r="I1665" s="78">
        <v>127099</v>
      </c>
      <c r="J1665" s="78">
        <v>127099</v>
      </c>
      <c r="K1665" s="78">
        <v>0</v>
      </c>
      <c r="L1665" s="78">
        <v>175970</v>
      </c>
      <c r="M1665" s="78">
        <v>131020</v>
      </c>
      <c r="N1665" s="78">
        <v>0</v>
      </c>
      <c r="O1665" s="78">
        <v>175970</v>
      </c>
      <c r="P1665" s="78">
        <v>213060</v>
      </c>
      <c r="Q1665" s="78">
        <v>37090</v>
      </c>
      <c r="R1665" s="78">
        <v>0</v>
      </c>
      <c r="S1665" s="187">
        <v>67910</v>
      </c>
      <c r="T1665" s="187">
        <v>67910</v>
      </c>
      <c r="U1665" s="78">
        <v>16714</v>
      </c>
      <c r="V1665" s="78">
        <v>10753</v>
      </c>
      <c r="W1665" s="78">
        <v>1370</v>
      </c>
      <c r="X1665" s="78">
        <v>15344</v>
      </c>
      <c r="Y1665" s="78">
        <v>18347</v>
      </c>
      <c r="Z1665" s="78">
        <v>3118</v>
      </c>
      <c r="AA1665" s="78">
        <v>0</v>
      </c>
      <c r="AB1665" s="78">
        <v>0</v>
      </c>
      <c r="AC1665" s="187">
        <v>4802</v>
      </c>
      <c r="AD1665" s="187">
        <v>0</v>
      </c>
      <c r="AE1665" s="78">
        <v>157140</v>
      </c>
      <c r="AF1665" s="78">
        <v>2229</v>
      </c>
      <c r="AG1665" s="104">
        <v>0</v>
      </c>
      <c r="AH1665" s="104">
        <v>0</v>
      </c>
      <c r="AI1665" s="104">
        <v>0</v>
      </c>
      <c r="AJ1665" s="104">
        <v>2229</v>
      </c>
      <c r="AK1665" s="104">
        <v>0</v>
      </c>
      <c r="AL1665" s="104">
        <v>0</v>
      </c>
      <c r="AM1665" s="104">
        <f t="shared" si="25"/>
        <v>2229</v>
      </c>
      <c r="AN1665" s="104">
        <v>0</v>
      </c>
      <c r="AO1665" s="104">
        <v>0</v>
      </c>
      <c r="AP1665" s="104">
        <v>21851</v>
      </c>
      <c r="AQ1665" s="104">
        <v>21851</v>
      </c>
      <c r="AR1665" s="104">
        <v>0</v>
      </c>
      <c r="AS1665" s="189">
        <v>509348</v>
      </c>
      <c r="AT1665" s="189">
        <v>154346</v>
      </c>
      <c r="AU1665" s="189">
        <v>0</v>
      </c>
    </row>
    <row r="1666" spans="1:47" x14ac:dyDescent="0.2">
      <c r="A1666" s="96" t="s">
        <v>3812</v>
      </c>
      <c r="B1666" t="s">
        <v>3799</v>
      </c>
      <c r="C1666" t="s">
        <v>3813</v>
      </c>
      <c r="D1666" s="77">
        <v>44207</v>
      </c>
      <c r="E1666" s="77">
        <v>0</v>
      </c>
      <c r="F1666" s="77">
        <v>0</v>
      </c>
      <c r="G1666" s="77">
        <v>63322</v>
      </c>
      <c r="H1666" s="77">
        <v>12022</v>
      </c>
      <c r="I1666" s="77">
        <v>51300</v>
      </c>
      <c r="J1666" s="77">
        <v>51300</v>
      </c>
      <c r="K1666" s="77">
        <v>0</v>
      </c>
      <c r="L1666" s="77">
        <v>81685</v>
      </c>
      <c r="M1666" s="77">
        <v>62270</v>
      </c>
      <c r="N1666" s="77">
        <v>81685</v>
      </c>
      <c r="O1666" s="77">
        <v>0</v>
      </c>
      <c r="P1666" s="77">
        <v>12640</v>
      </c>
      <c r="Q1666" s="77">
        <v>12640</v>
      </c>
      <c r="R1666" s="77">
        <v>0</v>
      </c>
      <c r="S1666" s="188">
        <v>24855</v>
      </c>
      <c r="T1666" s="188">
        <v>24855</v>
      </c>
      <c r="U1666" s="77">
        <v>7715</v>
      </c>
      <c r="V1666" s="77">
        <v>5153</v>
      </c>
      <c r="W1666" s="77">
        <v>7715</v>
      </c>
      <c r="X1666" s="77">
        <v>0</v>
      </c>
      <c r="Y1666" s="77">
        <v>1075</v>
      </c>
      <c r="Z1666" s="77">
        <v>1075</v>
      </c>
      <c r="AA1666" s="77">
        <v>0</v>
      </c>
      <c r="AB1666" s="188">
        <v>1596</v>
      </c>
      <c r="AC1666" s="188">
        <v>1596</v>
      </c>
      <c r="AD1666" s="188">
        <v>0</v>
      </c>
      <c r="AE1666" s="77">
        <v>75060</v>
      </c>
      <c r="AF1666" s="77">
        <v>1269</v>
      </c>
      <c r="AG1666" s="27">
        <v>0</v>
      </c>
      <c r="AH1666" s="27">
        <v>0</v>
      </c>
      <c r="AI1666" s="27">
        <v>0</v>
      </c>
      <c r="AJ1666" s="27">
        <v>1269</v>
      </c>
      <c r="AK1666" s="27">
        <v>0</v>
      </c>
      <c r="AL1666" s="27">
        <v>0</v>
      </c>
      <c r="AM1666" s="27">
        <f t="shared" si="25"/>
        <v>1269</v>
      </c>
      <c r="AN1666" s="27">
        <v>0</v>
      </c>
      <c r="AO1666" s="27">
        <v>0</v>
      </c>
      <c r="AP1666" s="27">
        <v>10846</v>
      </c>
      <c r="AQ1666" s="27">
        <v>10846</v>
      </c>
      <c r="AR1666" s="27">
        <v>0</v>
      </c>
      <c r="AS1666" s="190">
        <v>249249</v>
      </c>
      <c r="AT1666" s="190">
        <v>65450</v>
      </c>
      <c r="AU1666" s="190">
        <v>34466</v>
      </c>
    </row>
    <row r="1667" spans="1:47" x14ac:dyDescent="0.2">
      <c r="A1667" s="96" t="s">
        <v>3814</v>
      </c>
      <c r="B1667" t="s">
        <v>3799</v>
      </c>
      <c r="C1667" t="s">
        <v>3815</v>
      </c>
      <c r="D1667" s="78">
        <v>44208</v>
      </c>
      <c r="E1667" s="78">
        <v>0</v>
      </c>
      <c r="F1667" s="82">
        <v>0</v>
      </c>
      <c r="G1667" s="78">
        <v>90827</v>
      </c>
      <c r="H1667" s="78">
        <v>90827</v>
      </c>
      <c r="I1667" s="78">
        <v>0</v>
      </c>
      <c r="J1667" s="78">
        <v>0</v>
      </c>
      <c r="K1667" s="78">
        <v>0</v>
      </c>
      <c r="L1667" s="78">
        <v>114395</v>
      </c>
      <c r="M1667" s="78">
        <v>91690</v>
      </c>
      <c r="N1667" s="78">
        <v>114395</v>
      </c>
      <c r="O1667" s="78">
        <v>0</v>
      </c>
      <c r="P1667" s="78">
        <v>8180</v>
      </c>
      <c r="Q1667" s="78">
        <v>8180</v>
      </c>
      <c r="R1667" s="78">
        <v>0</v>
      </c>
      <c r="S1667" s="187">
        <v>49795</v>
      </c>
      <c r="T1667" s="187">
        <v>49795</v>
      </c>
      <c r="U1667" s="78">
        <v>10540</v>
      </c>
      <c r="V1667" s="78">
        <v>7576</v>
      </c>
      <c r="W1667" s="78">
        <v>7540</v>
      </c>
      <c r="X1667" s="78">
        <v>3000</v>
      </c>
      <c r="Y1667" s="78">
        <v>3712</v>
      </c>
      <c r="Z1667" s="78">
        <v>712</v>
      </c>
      <c r="AA1667" s="78">
        <v>0</v>
      </c>
      <c r="AB1667" s="187">
        <v>3231</v>
      </c>
      <c r="AC1667" s="187">
        <v>3231</v>
      </c>
      <c r="AD1667" s="187">
        <v>0</v>
      </c>
      <c r="AE1667" s="78">
        <v>108090</v>
      </c>
      <c r="AF1667" s="78">
        <v>1509</v>
      </c>
      <c r="AG1667" s="104">
        <v>0</v>
      </c>
      <c r="AH1667" s="104">
        <v>0</v>
      </c>
      <c r="AI1667" s="104">
        <v>0</v>
      </c>
      <c r="AJ1667" s="104">
        <v>1509</v>
      </c>
      <c r="AK1667" s="104">
        <v>0</v>
      </c>
      <c r="AL1667" s="104">
        <v>0</v>
      </c>
      <c r="AM1667" s="104">
        <f t="shared" ref="AM1667:AM1730" si="26">IF(OR(AG1667&lt;&gt;0,AL1667&lt;&gt;0),0,AF1667)</f>
        <v>1509</v>
      </c>
      <c r="AN1667" s="104">
        <v>0</v>
      </c>
      <c r="AO1667" s="104">
        <v>0</v>
      </c>
      <c r="AP1667" s="104">
        <v>15562</v>
      </c>
      <c r="AQ1667" s="104">
        <v>0</v>
      </c>
      <c r="AR1667" s="189">
        <v>14180</v>
      </c>
      <c r="AS1667" s="189">
        <v>356228</v>
      </c>
      <c r="AT1667" s="189">
        <v>91372</v>
      </c>
      <c r="AU1667" s="189">
        <v>91372</v>
      </c>
    </row>
    <row r="1668" spans="1:47" x14ac:dyDescent="0.2">
      <c r="A1668" s="96" t="s">
        <v>3816</v>
      </c>
      <c r="B1668" t="s">
        <v>3799</v>
      </c>
      <c r="C1668" t="s">
        <v>3817</v>
      </c>
      <c r="D1668" s="77">
        <v>44209</v>
      </c>
      <c r="E1668" s="77">
        <v>0</v>
      </c>
      <c r="F1668" s="77">
        <v>0</v>
      </c>
      <c r="G1668" s="77">
        <v>87961</v>
      </c>
      <c r="H1668" s="77">
        <v>87961</v>
      </c>
      <c r="I1668" s="77">
        <v>0</v>
      </c>
      <c r="J1668" s="77">
        <v>0</v>
      </c>
      <c r="K1668" s="77">
        <v>0</v>
      </c>
      <c r="L1668" s="77">
        <v>124770</v>
      </c>
      <c r="M1668" s="77">
        <v>97590</v>
      </c>
      <c r="N1668" s="77">
        <v>124770</v>
      </c>
      <c r="O1668" s="77">
        <v>0</v>
      </c>
      <c r="P1668" s="77">
        <v>16460</v>
      </c>
      <c r="Q1668" s="77">
        <v>16460</v>
      </c>
      <c r="R1668" s="77">
        <v>0</v>
      </c>
      <c r="S1668" s="188">
        <v>31520</v>
      </c>
      <c r="T1668" s="188">
        <v>31520</v>
      </c>
      <c r="U1668" s="77">
        <v>11603</v>
      </c>
      <c r="V1668" s="77">
        <v>8003</v>
      </c>
      <c r="W1668" s="77">
        <v>3598</v>
      </c>
      <c r="X1668" s="77">
        <v>8005</v>
      </c>
      <c r="Y1668" s="77">
        <v>0</v>
      </c>
      <c r="Z1668" s="77">
        <v>1385</v>
      </c>
      <c r="AA1668" s="77">
        <v>0</v>
      </c>
      <c r="AB1668" s="77">
        <v>0</v>
      </c>
      <c r="AC1668" s="188">
        <v>1940</v>
      </c>
      <c r="AD1668" s="188">
        <v>0</v>
      </c>
      <c r="AE1668" s="77">
        <v>114090</v>
      </c>
      <c r="AF1668" s="77">
        <v>1749</v>
      </c>
      <c r="AG1668" s="27">
        <v>0</v>
      </c>
      <c r="AH1668" s="27">
        <v>0</v>
      </c>
      <c r="AI1668" s="27">
        <v>0</v>
      </c>
      <c r="AJ1668" s="27">
        <v>1749</v>
      </c>
      <c r="AK1668" s="27">
        <v>0</v>
      </c>
      <c r="AL1668" s="27">
        <v>0</v>
      </c>
      <c r="AM1668" s="27">
        <f t="shared" si="26"/>
        <v>1749</v>
      </c>
      <c r="AN1668" s="27">
        <v>0</v>
      </c>
      <c r="AO1668" s="27">
        <v>0</v>
      </c>
      <c r="AP1668" s="27">
        <v>15092</v>
      </c>
      <c r="AQ1668" s="27">
        <v>0</v>
      </c>
      <c r="AR1668" s="190">
        <v>15092</v>
      </c>
      <c r="AS1668" s="190">
        <v>350125</v>
      </c>
      <c r="AT1668" s="190">
        <v>94576</v>
      </c>
      <c r="AU1668" s="190">
        <v>94576</v>
      </c>
    </row>
    <row r="1669" spans="1:47" x14ac:dyDescent="0.2">
      <c r="A1669" s="96" t="s">
        <v>3818</v>
      </c>
      <c r="B1669" t="s">
        <v>3799</v>
      </c>
      <c r="C1669" t="s">
        <v>3819</v>
      </c>
      <c r="D1669" s="78">
        <v>44210</v>
      </c>
      <c r="E1669" s="78">
        <v>0</v>
      </c>
      <c r="F1669" s="82">
        <v>0</v>
      </c>
      <c r="G1669" s="78">
        <v>100948</v>
      </c>
      <c r="H1669" s="78">
        <v>100948</v>
      </c>
      <c r="I1669" s="78">
        <v>0</v>
      </c>
      <c r="J1669" s="78">
        <v>0</v>
      </c>
      <c r="K1669" s="78">
        <v>0</v>
      </c>
      <c r="L1669" s="78">
        <v>140135</v>
      </c>
      <c r="M1669" s="78">
        <v>106000</v>
      </c>
      <c r="N1669" s="78">
        <v>136000</v>
      </c>
      <c r="O1669" s="78">
        <v>4135</v>
      </c>
      <c r="P1669" s="78">
        <v>22495</v>
      </c>
      <c r="Q1669" s="78">
        <v>18360</v>
      </c>
      <c r="R1669" s="78">
        <v>0</v>
      </c>
      <c r="S1669" s="187">
        <v>43935</v>
      </c>
      <c r="T1669" s="187">
        <v>43935</v>
      </c>
      <c r="U1669" s="78">
        <v>13230</v>
      </c>
      <c r="V1669" s="78">
        <v>8715</v>
      </c>
      <c r="W1669" s="78">
        <v>5355</v>
      </c>
      <c r="X1669" s="78">
        <v>7875</v>
      </c>
      <c r="Y1669" s="78">
        <v>5760</v>
      </c>
      <c r="Z1669" s="78">
        <v>1538</v>
      </c>
      <c r="AA1669" s="78">
        <v>0</v>
      </c>
      <c r="AB1669" s="78">
        <v>0</v>
      </c>
      <c r="AC1669" s="187">
        <v>3111</v>
      </c>
      <c r="AD1669" s="187">
        <v>0</v>
      </c>
      <c r="AE1669" s="78">
        <v>124500</v>
      </c>
      <c r="AF1669" s="78">
        <v>1989</v>
      </c>
      <c r="AG1669" s="104">
        <v>0</v>
      </c>
      <c r="AH1669" s="104">
        <v>0</v>
      </c>
      <c r="AI1669" s="104">
        <v>0</v>
      </c>
      <c r="AJ1669" s="104">
        <v>1989</v>
      </c>
      <c r="AK1669" s="104">
        <v>0</v>
      </c>
      <c r="AL1669" s="104">
        <v>0</v>
      </c>
      <c r="AM1669" s="104">
        <f t="shared" si="26"/>
        <v>1989</v>
      </c>
      <c r="AN1669" s="104">
        <v>0</v>
      </c>
      <c r="AO1669" s="104">
        <v>0</v>
      </c>
      <c r="AP1669" s="104">
        <v>17347</v>
      </c>
      <c r="AQ1669" s="104">
        <v>17347</v>
      </c>
      <c r="AR1669" s="104">
        <v>0</v>
      </c>
      <c r="AS1669" s="189">
        <v>410506</v>
      </c>
      <c r="AT1669" s="189">
        <v>114743</v>
      </c>
      <c r="AU1669" s="189">
        <v>114743</v>
      </c>
    </row>
    <row r="1670" spans="1:47" x14ac:dyDescent="0.2">
      <c r="A1670" s="96" t="s">
        <v>3820</v>
      </c>
      <c r="B1670" t="s">
        <v>3799</v>
      </c>
      <c r="C1670" t="s">
        <v>3821</v>
      </c>
      <c r="D1670" s="77">
        <v>44211</v>
      </c>
      <c r="E1670" s="77">
        <v>0</v>
      </c>
      <c r="F1670" s="77">
        <v>0</v>
      </c>
      <c r="G1670" s="77">
        <v>176140</v>
      </c>
      <c r="H1670" s="77">
        <v>2000</v>
      </c>
      <c r="I1670" s="77">
        <v>174140</v>
      </c>
      <c r="J1670" s="77">
        <v>174140</v>
      </c>
      <c r="K1670" s="77">
        <v>0</v>
      </c>
      <c r="L1670" s="77">
        <v>270685</v>
      </c>
      <c r="M1670" s="77">
        <v>203230</v>
      </c>
      <c r="N1670" s="77">
        <v>270685</v>
      </c>
      <c r="O1670" s="77">
        <v>0</v>
      </c>
      <c r="P1670" s="77">
        <v>28980</v>
      </c>
      <c r="Q1670" s="77">
        <v>28980</v>
      </c>
      <c r="R1670" s="77">
        <v>0</v>
      </c>
      <c r="S1670" s="188">
        <v>125355</v>
      </c>
      <c r="T1670" s="188">
        <v>125355</v>
      </c>
      <c r="U1670" s="77">
        <v>25695</v>
      </c>
      <c r="V1670" s="77">
        <v>16713</v>
      </c>
      <c r="W1670" s="77">
        <v>11600</v>
      </c>
      <c r="X1670" s="77">
        <v>14095</v>
      </c>
      <c r="Y1670" s="77">
        <v>6148</v>
      </c>
      <c r="Z1670" s="77">
        <v>2433</v>
      </c>
      <c r="AA1670" s="77">
        <v>0</v>
      </c>
      <c r="AB1670" s="77">
        <v>0</v>
      </c>
      <c r="AC1670" s="188">
        <v>10785</v>
      </c>
      <c r="AD1670" s="188">
        <v>0</v>
      </c>
      <c r="AE1670" s="77">
        <v>243500</v>
      </c>
      <c r="AF1670" s="77">
        <v>2709</v>
      </c>
      <c r="AG1670" s="27">
        <v>0</v>
      </c>
      <c r="AH1670" s="27">
        <v>0</v>
      </c>
      <c r="AI1670" s="27">
        <v>0</v>
      </c>
      <c r="AJ1670" s="27">
        <v>2709</v>
      </c>
      <c r="AK1670" s="27">
        <v>0</v>
      </c>
      <c r="AL1670" s="27">
        <v>0</v>
      </c>
      <c r="AM1670" s="27">
        <f t="shared" si="26"/>
        <v>2709</v>
      </c>
      <c r="AN1670" s="27">
        <v>0</v>
      </c>
      <c r="AO1670" s="27">
        <v>0</v>
      </c>
      <c r="AP1670" s="27">
        <v>30324</v>
      </c>
      <c r="AQ1670" s="27">
        <v>0</v>
      </c>
      <c r="AR1670" s="190">
        <v>30324</v>
      </c>
      <c r="AS1670" s="190">
        <v>704632</v>
      </c>
      <c r="AT1670" s="190">
        <v>218291</v>
      </c>
      <c r="AU1670" s="190">
        <v>218291</v>
      </c>
    </row>
    <row r="1671" spans="1:47" x14ac:dyDescent="0.2">
      <c r="A1671" s="96" t="s">
        <v>3822</v>
      </c>
      <c r="B1671" t="s">
        <v>3799</v>
      </c>
      <c r="C1671" t="s">
        <v>3823</v>
      </c>
      <c r="D1671" s="78">
        <v>44212</v>
      </c>
      <c r="E1671" s="78">
        <v>0</v>
      </c>
      <c r="F1671" s="82">
        <v>0</v>
      </c>
      <c r="G1671" s="78">
        <v>128413</v>
      </c>
      <c r="H1671" s="78">
        <v>128413</v>
      </c>
      <c r="I1671" s="78">
        <v>0</v>
      </c>
      <c r="J1671" s="78">
        <v>0</v>
      </c>
      <c r="K1671" s="78">
        <v>0</v>
      </c>
      <c r="L1671" s="78">
        <v>180260</v>
      </c>
      <c r="M1671" s="78">
        <v>140360</v>
      </c>
      <c r="N1671" s="78">
        <v>180260</v>
      </c>
      <c r="O1671" s="78">
        <v>0</v>
      </c>
      <c r="P1671" s="78">
        <v>2050</v>
      </c>
      <c r="Q1671" s="78">
        <v>2050</v>
      </c>
      <c r="R1671" s="78">
        <v>0</v>
      </c>
      <c r="S1671" s="187">
        <v>88030</v>
      </c>
      <c r="T1671" s="187">
        <v>88030</v>
      </c>
      <c r="U1671" s="78">
        <v>16773</v>
      </c>
      <c r="V1671" s="78">
        <v>11520</v>
      </c>
      <c r="W1671" s="78">
        <v>15382</v>
      </c>
      <c r="X1671" s="78">
        <v>1391</v>
      </c>
      <c r="Y1671" s="78">
        <v>1612</v>
      </c>
      <c r="Z1671" s="78">
        <v>221</v>
      </c>
      <c r="AA1671" s="78">
        <v>0</v>
      </c>
      <c r="AB1671" s="78">
        <v>702</v>
      </c>
      <c r="AC1671" s="187">
        <v>6528</v>
      </c>
      <c r="AD1671" s="187">
        <v>0</v>
      </c>
      <c r="AE1671" s="78">
        <v>155910</v>
      </c>
      <c r="AF1671" s="78">
        <v>2229</v>
      </c>
      <c r="AG1671" s="104">
        <v>0</v>
      </c>
      <c r="AH1671" s="104">
        <v>0</v>
      </c>
      <c r="AI1671" s="104">
        <v>0</v>
      </c>
      <c r="AJ1671" s="104">
        <v>2229</v>
      </c>
      <c r="AK1671" s="104">
        <v>0</v>
      </c>
      <c r="AL1671" s="104">
        <v>0</v>
      </c>
      <c r="AM1671" s="104">
        <f t="shared" si="26"/>
        <v>2229</v>
      </c>
      <c r="AN1671" s="104">
        <v>0</v>
      </c>
      <c r="AO1671" s="104">
        <v>0</v>
      </c>
      <c r="AP1671" s="104">
        <v>22075</v>
      </c>
      <c r="AQ1671" s="104">
        <v>0</v>
      </c>
      <c r="AR1671" s="189">
        <v>22075</v>
      </c>
      <c r="AS1671" s="189">
        <v>523894</v>
      </c>
      <c r="AT1671" s="189">
        <v>148528</v>
      </c>
      <c r="AU1671" s="189">
        <v>148528</v>
      </c>
    </row>
    <row r="1672" spans="1:47" x14ac:dyDescent="0.2">
      <c r="A1672" s="96" t="s">
        <v>3824</v>
      </c>
      <c r="B1672" t="s">
        <v>3799</v>
      </c>
      <c r="C1672" t="s">
        <v>3825</v>
      </c>
      <c r="D1672" s="77">
        <v>44213</v>
      </c>
      <c r="E1672" s="77">
        <v>0</v>
      </c>
      <c r="F1672" s="77">
        <v>0</v>
      </c>
      <c r="G1672" s="77">
        <v>112154</v>
      </c>
      <c r="H1672" s="77">
        <v>0</v>
      </c>
      <c r="I1672" s="77">
        <v>112154</v>
      </c>
      <c r="J1672" s="77">
        <v>112154</v>
      </c>
      <c r="K1672" s="77">
        <v>0</v>
      </c>
      <c r="L1672" s="77">
        <v>151850</v>
      </c>
      <c r="M1672" s="77">
        <v>108720</v>
      </c>
      <c r="N1672" s="77">
        <v>133200</v>
      </c>
      <c r="O1672" s="77">
        <v>18650</v>
      </c>
      <c r="P1672" s="77">
        <v>24830</v>
      </c>
      <c r="Q1672" s="77">
        <v>6180</v>
      </c>
      <c r="R1672" s="77">
        <v>0</v>
      </c>
      <c r="S1672" s="188">
        <v>65090</v>
      </c>
      <c r="T1672" s="188">
        <v>65090</v>
      </c>
      <c r="U1672" s="77">
        <v>14681</v>
      </c>
      <c r="V1672" s="77">
        <v>8918</v>
      </c>
      <c r="W1672" s="77">
        <v>10965</v>
      </c>
      <c r="X1672" s="77">
        <v>3716</v>
      </c>
      <c r="Y1672" s="77">
        <v>4248</v>
      </c>
      <c r="Z1672" s="77">
        <v>532</v>
      </c>
      <c r="AA1672" s="77">
        <v>0</v>
      </c>
      <c r="AB1672" s="188">
        <v>2306</v>
      </c>
      <c r="AC1672" s="188">
        <v>4153</v>
      </c>
      <c r="AD1672" s="188">
        <v>0</v>
      </c>
      <c r="AE1672" s="77">
        <v>123530</v>
      </c>
      <c r="AF1672" s="77">
        <v>2229</v>
      </c>
      <c r="AG1672" s="27">
        <v>0</v>
      </c>
      <c r="AH1672" s="27">
        <v>0</v>
      </c>
      <c r="AI1672" s="27">
        <v>0</v>
      </c>
      <c r="AJ1672" s="27">
        <v>2229</v>
      </c>
      <c r="AK1672" s="27">
        <v>0</v>
      </c>
      <c r="AL1672" s="27">
        <v>0</v>
      </c>
      <c r="AM1672" s="27">
        <f t="shared" si="26"/>
        <v>2229</v>
      </c>
      <c r="AN1672" s="27">
        <v>0</v>
      </c>
      <c r="AO1672" s="27">
        <v>0</v>
      </c>
      <c r="AP1672" s="27">
        <v>19284</v>
      </c>
      <c r="AQ1672" s="27">
        <v>19284</v>
      </c>
      <c r="AR1672" s="27">
        <v>0</v>
      </c>
      <c r="AS1672" s="190">
        <v>442505</v>
      </c>
      <c r="AT1672" s="190">
        <v>134875</v>
      </c>
      <c r="AU1672" s="190">
        <v>134875</v>
      </c>
    </row>
    <row r="1673" spans="1:47" x14ac:dyDescent="0.2">
      <c r="A1673" s="96" t="s">
        <v>3826</v>
      </c>
      <c r="B1673" t="s">
        <v>3799</v>
      </c>
      <c r="C1673" t="s">
        <v>3827</v>
      </c>
      <c r="D1673" s="78">
        <v>44214</v>
      </c>
      <c r="E1673" s="78">
        <v>0</v>
      </c>
      <c r="F1673" s="82">
        <v>0</v>
      </c>
      <c r="G1673" s="78">
        <v>101101</v>
      </c>
      <c r="H1673" s="78">
        <v>0</v>
      </c>
      <c r="I1673" s="78">
        <v>101101</v>
      </c>
      <c r="J1673" s="78">
        <v>101101</v>
      </c>
      <c r="K1673" s="78">
        <v>0</v>
      </c>
      <c r="L1673" s="78">
        <v>139905</v>
      </c>
      <c r="M1673" s="78">
        <v>107650</v>
      </c>
      <c r="N1673" s="78">
        <v>47400</v>
      </c>
      <c r="O1673" s="78">
        <v>92505</v>
      </c>
      <c r="P1673" s="78">
        <v>92505</v>
      </c>
      <c r="Q1673" s="78">
        <v>0</v>
      </c>
      <c r="R1673" s="78">
        <v>0</v>
      </c>
      <c r="S1673" s="187">
        <v>64565</v>
      </c>
      <c r="T1673" s="187">
        <v>64565</v>
      </c>
      <c r="U1673" s="78">
        <v>13135</v>
      </c>
      <c r="V1673" s="78">
        <v>8866</v>
      </c>
      <c r="W1673" s="78">
        <v>5000</v>
      </c>
      <c r="X1673" s="78">
        <v>8135</v>
      </c>
      <c r="Y1673" s="78">
        <v>8135</v>
      </c>
      <c r="Z1673" s="78">
        <v>0</v>
      </c>
      <c r="AA1673" s="78">
        <v>0</v>
      </c>
      <c r="AB1673" s="187">
        <v>1208</v>
      </c>
      <c r="AC1673" s="187">
        <v>4874</v>
      </c>
      <c r="AD1673" s="187">
        <v>0</v>
      </c>
      <c r="AE1673" s="78">
        <v>121740</v>
      </c>
      <c r="AF1673" s="78">
        <v>1989</v>
      </c>
      <c r="AG1673" s="104">
        <v>0</v>
      </c>
      <c r="AH1673" s="104">
        <v>0</v>
      </c>
      <c r="AI1673" s="104">
        <v>0</v>
      </c>
      <c r="AJ1673" s="104">
        <v>1989</v>
      </c>
      <c r="AK1673" s="104">
        <v>0</v>
      </c>
      <c r="AL1673" s="104">
        <v>0</v>
      </c>
      <c r="AM1673" s="104">
        <f t="shared" si="26"/>
        <v>1989</v>
      </c>
      <c r="AN1673" s="104">
        <v>0</v>
      </c>
      <c r="AO1673" s="104">
        <v>0</v>
      </c>
      <c r="AP1673" s="104">
        <v>17320</v>
      </c>
      <c r="AQ1673" s="104">
        <v>0</v>
      </c>
      <c r="AR1673" s="189">
        <v>17320</v>
      </c>
      <c r="AS1673" s="189">
        <v>406485</v>
      </c>
      <c r="AT1673" s="189">
        <v>108233</v>
      </c>
      <c r="AU1673" s="189">
        <v>108233</v>
      </c>
    </row>
    <row r="1674" spans="1:47" x14ac:dyDescent="0.2">
      <c r="A1674" s="96" t="s">
        <v>3828</v>
      </c>
      <c r="B1674" t="s">
        <v>3799</v>
      </c>
      <c r="C1674" t="s">
        <v>3829</v>
      </c>
      <c r="D1674" s="77">
        <v>44322</v>
      </c>
      <c r="E1674" s="77">
        <v>0</v>
      </c>
      <c r="F1674" s="77">
        <v>0</v>
      </c>
      <c r="G1674" s="77">
        <v>14456</v>
      </c>
      <c r="H1674" s="77">
        <v>0</v>
      </c>
      <c r="I1674" s="77">
        <v>14456</v>
      </c>
      <c r="J1674" s="77">
        <v>134</v>
      </c>
      <c r="K1674" s="188">
        <v>14322</v>
      </c>
      <c r="L1674" s="77">
        <v>10160</v>
      </c>
      <c r="M1674" s="77">
        <v>8260</v>
      </c>
      <c r="N1674" s="77">
        <v>10160</v>
      </c>
      <c r="O1674" s="77">
        <v>0</v>
      </c>
      <c r="P1674" s="77">
        <v>0</v>
      </c>
      <c r="Q1674" s="77">
        <v>1480</v>
      </c>
      <c r="R1674" s="77">
        <v>0</v>
      </c>
      <c r="S1674" s="77">
        <v>0</v>
      </c>
      <c r="T1674" s="77">
        <v>0</v>
      </c>
      <c r="U1674" s="77">
        <v>937</v>
      </c>
      <c r="V1674" s="77">
        <v>688</v>
      </c>
      <c r="W1674" s="77">
        <v>937</v>
      </c>
      <c r="X1674" s="77">
        <v>0</v>
      </c>
      <c r="Y1674" s="77">
        <v>0</v>
      </c>
      <c r="Z1674" s="77">
        <v>120</v>
      </c>
      <c r="AA1674" s="77">
        <v>0</v>
      </c>
      <c r="AB1674" s="77">
        <v>0</v>
      </c>
      <c r="AC1674" s="77">
        <v>0</v>
      </c>
      <c r="AD1674" s="77">
        <v>0</v>
      </c>
      <c r="AE1674" s="77">
        <v>9740</v>
      </c>
      <c r="AF1674" s="77">
        <v>789</v>
      </c>
      <c r="AG1674" s="27">
        <v>0</v>
      </c>
      <c r="AH1674" s="27">
        <v>0</v>
      </c>
      <c r="AI1674" s="27">
        <v>0</v>
      </c>
      <c r="AJ1674" s="27">
        <v>789</v>
      </c>
      <c r="AK1674" s="27">
        <v>0</v>
      </c>
      <c r="AL1674" s="27">
        <v>0</v>
      </c>
      <c r="AM1674" s="27">
        <f t="shared" si="26"/>
        <v>789</v>
      </c>
      <c r="AN1674" s="27">
        <v>0</v>
      </c>
      <c r="AO1674" s="27">
        <v>0</v>
      </c>
      <c r="AP1674" s="27">
        <v>2452</v>
      </c>
      <c r="AQ1674" s="27">
        <v>0</v>
      </c>
      <c r="AR1674" s="190">
        <v>2452</v>
      </c>
      <c r="AS1674" s="190">
        <v>54405</v>
      </c>
      <c r="AT1674" s="190">
        <v>8126</v>
      </c>
      <c r="AU1674" s="190">
        <v>6015</v>
      </c>
    </row>
    <row r="1675" spans="1:47" x14ac:dyDescent="0.2">
      <c r="A1675" s="96" t="s">
        <v>3830</v>
      </c>
      <c r="B1675" t="s">
        <v>3799</v>
      </c>
      <c r="C1675" t="s">
        <v>3831</v>
      </c>
      <c r="D1675" s="78">
        <v>44341</v>
      </c>
      <c r="E1675" s="78">
        <v>0</v>
      </c>
      <c r="F1675" s="82">
        <v>0</v>
      </c>
      <c r="G1675" s="78">
        <v>79701</v>
      </c>
      <c r="H1675" s="78">
        <v>79701</v>
      </c>
      <c r="I1675" s="78">
        <v>0</v>
      </c>
      <c r="J1675" s="78">
        <v>0</v>
      </c>
      <c r="K1675" s="78">
        <v>0</v>
      </c>
      <c r="L1675" s="78">
        <v>117400</v>
      </c>
      <c r="M1675" s="78">
        <v>80400</v>
      </c>
      <c r="N1675" s="78">
        <v>115000</v>
      </c>
      <c r="O1675" s="78">
        <v>2400</v>
      </c>
      <c r="P1675" s="78">
        <v>19280</v>
      </c>
      <c r="Q1675" s="78">
        <v>16880</v>
      </c>
      <c r="R1675" s="78">
        <v>0</v>
      </c>
      <c r="S1675" s="187">
        <v>44020</v>
      </c>
      <c r="T1675" s="187">
        <v>44020</v>
      </c>
      <c r="U1675" s="78">
        <v>11559</v>
      </c>
      <c r="V1675" s="78">
        <v>6603</v>
      </c>
      <c r="W1675" s="78">
        <v>6230</v>
      </c>
      <c r="X1675" s="78">
        <v>5329</v>
      </c>
      <c r="Y1675" s="78">
        <v>5918</v>
      </c>
      <c r="Z1675" s="78">
        <v>1407</v>
      </c>
      <c r="AA1675" s="78">
        <v>0</v>
      </c>
      <c r="AB1675" s="78">
        <v>0</v>
      </c>
      <c r="AC1675" s="187">
        <v>3037</v>
      </c>
      <c r="AD1675" s="187">
        <v>0</v>
      </c>
      <c r="AE1675" s="78">
        <v>97810</v>
      </c>
      <c r="AF1675" s="78">
        <v>1509</v>
      </c>
      <c r="AG1675" s="104">
        <v>0</v>
      </c>
      <c r="AH1675" s="104">
        <v>0</v>
      </c>
      <c r="AI1675" s="104">
        <v>0</v>
      </c>
      <c r="AJ1675" s="104">
        <v>1509</v>
      </c>
      <c r="AK1675" s="104">
        <v>0</v>
      </c>
      <c r="AL1675" s="104">
        <v>0</v>
      </c>
      <c r="AM1675" s="104">
        <f t="shared" si="26"/>
        <v>1509</v>
      </c>
      <c r="AN1675" s="104">
        <v>0</v>
      </c>
      <c r="AO1675" s="104">
        <v>0</v>
      </c>
      <c r="AP1675" s="104">
        <v>13752</v>
      </c>
      <c r="AQ1675" s="104">
        <v>13752</v>
      </c>
      <c r="AR1675" s="104">
        <v>0</v>
      </c>
      <c r="AS1675" s="189">
        <v>331773</v>
      </c>
      <c r="AT1675" s="189">
        <v>112156</v>
      </c>
      <c r="AU1675" s="189">
        <v>75800</v>
      </c>
    </row>
    <row r="1676" spans="1:47" x14ac:dyDescent="0.2">
      <c r="A1676" s="96" t="s">
        <v>3832</v>
      </c>
      <c r="B1676" t="s">
        <v>3799</v>
      </c>
      <c r="C1676" t="s">
        <v>3833</v>
      </c>
      <c r="D1676" s="77">
        <v>44461</v>
      </c>
      <c r="E1676" s="77">
        <v>0</v>
      </c>
      <c r="F1676" s="77">
        <v>0</v>
      </c>
      <c r="G1676" s="77">
        <v>43606</v>
      </c>
      <c r="H1676" s="77">
        <v>43606</v>
      </c>
      <c r="I1676" s="77">
        <v>0</v>
      </c>
      <c r="J1676" s="77">
        <v>0</v>
      </c>
      <c r="K1676" s="77">
        <v>0</v>
      </c>
      <c r="L1676" s="77">
        <v>43910</v>
      </c>
      <c r="M1676" s="77">
        <v>33980</v>
      </c>
      <c r="N1676" s="77">
        <v>14100</v>
      </c>
      <c r="O1676" s="77">
        <v>29810</v>
      </c>
      <c r="P1676" s="77">
        <v>33400</v>
      </c>
      <c r="Q1676" s="77">
        <v>3590</v>
      </c>
      <c r="R1676" s="77">
        <v>0</v>
      </c>
      <c r="S1676" s="188">
        <v>15980</v>
      </c>
      <c r="T1676" s="188">
        <v>15980</v>
      </c>
      <c r="U1676" s="77">
        <v>4093</v>
      </c>
      <c r="V1676" s="77">
        <v>2788</v>
      </c>
      <c r="W1676" s="77">
        <v>1075</v>
      </c>
      <c r="X1676" s="77">
        <v>3018</v>
      </c>
      <c r="Y1676" s="77">
        <v>3313</v>
      </c>
      <c r="Z1676" s="77">
        <v>295</v>
      </c>
      <c r="AA1676" s="77">
        <v>0</v>
      </c>
      <c r="AB1676" s="188">
        <v>1116</v>
      </c>
      <c r="AC1676" s="188">
        <v>1116</v>
      </c>
      <c r="AD1676" s="188">
        <v>0</v>
      </c>
      <c r="AE1676" s="77">
        <v>38660</v>
      </c>
      <c r="AF1676" s="77">
        <v>1029</v>
      </c>
      <c r="AG1676" s="27">
        <v>0</v>
      </c>
      <c r="AH1676" s="27">
        <v>0</v>
      </c>
      <c r="AI1676" s="27">
        <v>0</v>
      </c>
      <c r="AJ1676" s="27">
        <v>1029</v>
      </c>
      <c r="AK1676" s="27">
        <v>0</v>
      </c>
      <c r="AL1676" s="27">
        <v>0</v>
      </c>
      <c r="AM1676" s="27">
        <f t="shared" si="26"/>
        <v>1029</v>
      </c>
      <c r="AN1676" s="27">
        <v>0</v>
      </c>
      <c r="AO1676" s="27">
        <v>0</v>
      </c>
      <c r="AP1676" s="27">
        <v>7433</v>
      </c>
      <c r="AQ1676" s="27">
        <v>7433</v>
      </c>
      <c r="AR1676" s="27">
        <v>0</v>
      </c>
      <c r="AS1676" s="190">
        <v>171649</v>
      </c>
      <c r="AT1676" s="190">
        <v>35696</v>
      </c>
      <c r="AU1676" s="190">
        <v>35696</v>
      </c>
    </row>
    <row r="1677" spans="1:47" x14ac:dyDescent="0.2">
      <c r="A1677" s="96" t="s">
        <v>3834</v>
      </c>
      <c r="B1677" t="s">
        <v>3799</v>
      </c>
      <c r="C1677" t="s">
        <v>3835</v>
      </c>
      <c r="D1677" s="78">
        <v>44462</v>
      </c>
      <c r="E1677" s="78">
        <v>0</v>
      </c>
      <c r="F1677" s="82">
        <v>0</v>
      </c>
      <c r="G1677" s="78">
        <v>61267</v>
      </c>
      <c r="H1677" s="78">
        <v>26445</v>
      </c>
      <c r="I1677" s="78">
        <v>34822</v>
      </c>
      <c r="J1677" s="78">
        <v>34822</v>
      </c>
      <c r="K1677" s="78">
        <v>0</v>
      </c>
      <c r="L1677" s="78">
        <v>66070</v>
      </c>
      <c r="M1677" s="78">
        <v>47980</v>
      </c>
      <c r="N1677" s="78">
        <v>59000</v>
      </c>
      <c r="O1677" s="78">
        <v>7070</v>
      </c>
      <c r="P1677" s="78">
        <v>18600</v>
      </c>
      <c r="Q1677" s="78">
        <v>11530</v>
      </c>
      <c r="R1677" s="78">
        <v>0</v>
      </c>
      <c r="S1677" s="187">
        <v>30080</v>
      </c>
      <c r="T1677" s="187">
        <v>30080</v>
      </c>
      <c r="U1677" s="78">
        <v>6353</v>
      </c>
      <c r="V1677" s="78">
        <v>3950</v>
      </c>
      <c r="W1677" s="78">
        <v>3896</v>
      </c>
      <c r="X1677" s="78">
        <v>2457</v>
      </c>
      <c r="Y1677" s="78">
        <v>3445</v>
      </c>
      <c r="Z1677" s="78">
        <v>988</v>
      </c>
      <c r="AA1677" s="78">
        <v>0</v>
      </c>
      <c r="AB1677" s="187">
        <v>2142</v>
      </c>
      <c r="AC1677" s="187">
        <v>2142</v>
      </c>
      <c r="AD1677" s="187">
        <v>0</v>
      </c>
      <c r="AE1677" s="78">
        <v>59870</v>
      </c>
      <c r="AF1677" s="78">
        <v>1269</v>
      </c>
      <c r="AG1677" s="104">
        <v>0</v>
      </c>
      <c r="AH1677" s="104">
        <v>0</v>
      </c>
      <c r="AI1677" s="104">
        <v>0</v>
      </c>
      <c r="AJ1677" s="104">
        <v>1269</v>
      </c>
      <c r="AK1677" s="104">
        <v>0</v>
      </c>
      <c r="AL1677" s="104">
        <v>0</v>
      </c>
      <c r="AM1677" s="104">
        <f t="shared" si="26"/>
        <v>1269</v>
      </c>
      <c r="AN1677" s="104">
        <v>0</v>
      </c>
      <c r="AO1677" s="104">
        <v>0</v>
      </c>
      <c r="AP1677" s="104">
        <v>10465</v>
      </c>
      <c r="AQ1677" s="104">
        <v>10465</v>
      </c>
      <c r="AR1677" s="104">
        <v>0</v>
      </c>
      <c r="AS1677" s="189">
        <v>243625</v>
      </c>
      <c r="AT1677" s="189">
        <v>60461</v>
      </c>
      <c r="AU1677" s="189">
        <v>39564</v>
      </c>
    </row>
    <row r="1678" spans="1:47" x14ac:dyDescent="0.2">
      <c r="A1678" s="96" t="s">
        <v>3836</v>
      </c>
      <c r="B1678" t="s">
        <v>3837</v>
      </c>
      <c r="C1678">
        <v>0</v>
      </c>
      <c r="D1678" s="77">
        <v>45000</v>
      </c>
      <c r="E1678" s="77">
        <v>0</v>
      </c>
      <c r="F1678" s="77">
        <v>0</v>
      </c>
      <c r="G1678" s="77">
        <v>5168217</v>
      </c>
      <c r="H1678" s="77">
        <v>5168217</v>
      </c>
      <c r="I1678" s="77">
        <v>0</v>
      </c>
      <c r="J1678" s="77">
        <v>0</v>
      </c>
      <c r="K1678" s="77">
        <v>0</v>
      </c>
      <c r="L1678" s="77">
        <v>0</v>
      </c>
      <c r="M1678" s="77">
        <v>0</v>
      </c>
      <c r="N1678" s="77">
        <v>0</v>
      </c>
      <c r="O1678" s="77">
        <v>0</v>
      </c>
      <c r="P1678" s="77">
        <v>0</v>
      </c>
      <c r="Q1678" s="77">
        <v>0</v>
      </c>
      <c r="R1678" s="77">
        <v>0</v>
      </c>
      <c r="S1678" s="77">
        <v>0</v>
      </c>
      <c r="T1678" s="77">
        <v>0</v>
      </c>
      <c r="U1678" s="77">
        <v>0</v>
      </c>
      <c r="V1678" s="77">
        <v>0</v>
      </c>
      <c r="W1678" s="77">
        <v>0</v>
      </c>
      <c r="X1678" s="77">
        <v>0</v>
      </c>
      <c r="Y1678" s="77">
        <v>0</v>
      </c>
      <c r="Z1678" s="77">
        <v>0</v>
      </c>
      <c r="AA1678" s="77">
        <v>0</v>
      </c>
      <c r="AB1678" s="77">
        <v>0</v>
      </c>
      <c r="AC1678" s="77">
        <v>0</v>
      </c>
      <c r="AD1678" s="77">
        <v>0</v>
      </c>
      <c r="AE1678" s="77">
        <v>0</v>
      </c>
      <c r="AF1678" s="77">
        <v>0</v>
      </c>
      <c r="AG1678" s="27">
        <v>0</v>
      </c>
      <c r="AH1678" s="27">
        <v>0</v>
      </c>
      <c r="AI1678" s="27">
        <v>0</v>
      </c>
      <c r="AJ1678" s="27">
        <v>0</v>
      </c>
      <c r="AK1678" s="27">
        <v>0</v>
      </c>
      <c r="AL1678" s="27">
        <v>0</v>
      </c>
      <c r="AM1678" s="27">
        <f t="shared" si="26"/>
        <v>0</v>
      </c>
      <c r="AN1678" s="27">
        <v>0</v>
      </c>
      <c r="AO1678" s="27">
        <v>0</v>
      </c>
      <c r="AP1678" s="27">
        <v>869735</v>
      </c>
      <c r="AQ1678" s="27">
        <v>0</v>
      </c>
      <c r="AR1678" s="190">
        <v>869735</v>
      </c>
      <c r="AS1678" s="190">
        <v>15508151</v>
      </c>
      <c r="AT1678" s="190">
        <v>0</v>
      </c>
      <c r="AU1678" s="190">
        <v>0</v>
      </c>
    </row>
    <row r="1679" spans="1:47" x14ac:dyDescent="0.2">
      <c r="A1679" s="96" t="s">
        <v>3838</v>
      </c>
      <c r="B1679" t="s">
        <v>3837</v>
      </c>
      <c r="C1679" t="s">
        <v>3839</v>
      </c>
      <c r="D1679" s="78">
        <v>45201</v>
      </c>
      <c r="E1679" s="78">
        <v>0</v>
      </c>
      <c r="F1679" s="82">
        <v>0</v>
      </c>
      <c r="G1679" s="78">
        <v>931406</v>
      </c>
      <c r="H1679" s="78">
        <v>0</v>
      </c>
      <c r="I1679" s="78">
        <v>931406</v>
      </c>
      <c r="J1679" s="78">
        <v>907934</v>
      </c>
      <c r="K1679" s="187">
        <v>23472</v>
      </c>
      <c r="L1679" s="78">
        <v>1982165</v>
      </c>
      <c r="M1679" s="78">
        <v>1448330</v>
      </c>
      <c r="N1679" s="78">
        <v>1770000</v>
      </c>
      <c r="O1679" s="78">
        <v>212165</v>
      </c>
      <c r="P1679" s="78">
        <v>517165</v>
      </c>
      <c r="Q1679" s="78">
        <v>305000</v>
      </c>
      <c r="R1679" s="78">
        <v>0</v>
      </c>
      <c r="S1679" s="187">
        <v>827095</v>
      </c>
      <c r="T1679" s="187">
        <v>827095</v>
      </c>
      <c r="U1679" s="78">
        <v>190733</v>
      </c>
      <c r="V1679" s="78">
        <v>119273</v>
      </c>
      <c r="W1679" s="78">
        <v>10499</v>
      </c>
      <c r="X1679" s="78">
        <v>180234</v>
      </c>
      <c r="Y1679" s="78">
        <v>135910</v>
      </c>
      <c r="Z1679" s="78">
        <v>25113</v>
      </c>
      <c r="AA1679" s="78">
        <v>0</v>
      </c>
      <c r="AB1679" s="187">
        <v>59523</v>
      </c>
      <c r="AC1679" s="187">
        <v>62362</v>
      </c>
      <c r="AD1679" s="187">
        <v>0</v>
      </c>
      <c r="AE1679" s="78">
        <v>1785890</v>
      </c>
      <c r="AF1679" s="78">
        <v>12789</v>
      </c>
      <c r="AG1679" s="104">
        <v>0</v>
      </c>
      <c r="AH1679" s="104">
        <v>0</v>
      </c>
      <c r="AI1679" s="104">
        <v>0</v>
      </c>
      <c r="AJ1679" s="104">
        <v>12789</v>
      </c>
      <c r="AK1679" s="104">
        <v>0</v>
      </c>
      <c r="AL1679" s="104">
        <v>0</v>
      </c>
      <c r="AM1679" s="104">
        <f t="shared" si="26"/>
        <v>12789</v>
      </c>
      <c r="AN1679" s="104">
        <v>0</v>
      </c>
      <c r="AO1679" s="104">
        <v>0</v>
      </c>
      <c r="AP1679" s="104">
        <v>156827</v>
      </c>
      <c r="AQ1679" s="104">
        <v>0</v>
      </c>
      <c r="AR1679" s="189">
        <v>156827</v>
      </c>
      <c r="AS1679" s="189">
        <v>3866049</v>
      </c>
      <c r="AT1679" s="104">
        <v>1536440</v>
      </c>
      <c r="AU1679" s="104">
        <v>1536440</v>
      </c>
    </row>
    <row r="1680" spans="1:47" x14ac:dyDescent="0.2">
      <c r="A1680" s="96" t="s">
        <v>3840</v>
      </c>
      <c r="B1680" t="s">
        <v>3837</v>
      </c>
      <c r="C1680" t="s">
        <v>3841</v>
      </c>
      <c r="D1680" s="77">
        <v>45202</v>
      </c>
      <c r="E1680" s="77">
        <v>0</v>
      </c>
      <c r="F1680" s="77">
        <v>0</v>
      </c>
      <c r="G1680" s="77">
        <v>485800</v>
      </c>
      <c r="H1680" s="77">
        <v>121309</v>
      </c>
      <c r="I1680" s="77">
        <v>364491</v>
      </c>
      <c r="J1680" s="77">
        <v>364491</v>
      </c>
      <c r="K1680" s="77">
        <v>0</v>
      </c>
      <c r="L1680" s="77">
        <v>837705</v>
      </c>
      <c r="M1680" s="77">
        <v>631280</v>
      </c>
      <c r="N1680" s="77">
        <v>837705</v>
      </c>
      <c r="O1680" s="77">
        <v>0</v>
      </c>
      <c r="P1680" s="77">
        <v>130780</v>
      </c>
      <c r="Q1680" s="77">
        <v>130780</v>
      </c>
      <c r="R1680" s="77">
        <v>90445</v>
      </c>
      <c r="S1680" s="188">
        <v>244210</v>
      </c>
      <c r="T1680" s="188">
        <v>153765</v>
      </c>
      <c r="U1680" s="77">
        <v>79024</v>
      </c>
      <c r="V1680" s="77">
        <v>51523</v>
      </c>
      <c r="W1680" s="77">
        <v>29950</v>
      </c>
      <c r="X1680" s="77">
        <v>49074</v>
      </c>
      <c r="Y1680" s="77">
        <v>45647</v>
      </c>
      <c r="Z1680" s="77">
        <v>10857</v>
      </c>
      <c r="AA1680" s="77">
        <v>25546</v>
      </c>
      <c r="AB1680" s="188">
        <v>25546</v>
      </c>
      <c r="AC1680" s="188">
        <v>8214</v>
      </c>
      <c r="AD1680" s="188">
        <v>25546</v>
      </c>
      <c r="AE1680" s="77">
        <v>762060</v>
      </c>
      <c r="AF1680" s="77">
        <v>6090</v>
      </c>
      <c r="AG1680" s="27">
        <v>6090</v>
      </c>
      <c r="AH1680" s="27">
        <v>1452</v>
      </c>
      <c r="AI1680" s="27">
        <v>4638</v>
      </c>
      <c r="AJ1680" s="27">
        <v>0</v>
      </c>
      <c r="AK1680" s="27">
        <v>0</v>
      </c>
      <c r="AL1680" s="27">
        <v>0</v>
      </c>
      <c r="AM1680" s="27">
        <f t="shared" si="26"/>
        <v>0</v>
      </c>
      <c r="AN1680" s="27">
        <v>0</v>
      </c>
      <c r="AO1680" s="27">
        <v>0</v>
      </c>
      <c r="AP1680" s="27">
        <v>82075</v>
      </c>
      <c r="AQ1680" s="27">
        <v>0</v>
      </c>
      <c r="AR1680" s="190">
        <v>82075</v>
      </c>
      <c r="AS1680" s="190">
        <v>1951557</v>
      </c>
      <c r="AT1680" s="190">
        <v>674128</v>
      </c>
      <c r="AU1680" s="190">
        <v>674128</v>
      </c>
    </row>
    <row r="1681" spans="1:47" x14ac:dyDescent="0.2">
      <c r="A1681" s="96" t="s">
        <v>3842</v>
      </c>
      <c r="B1681" t="s">
        <v>3837</v>
      </c>
      <c r="C1681" t="s">
        <v>3843</v>
      </c>
      <c r="D1681" s="78">
        <v>45203</v>
      </c>
      <c r="E1681" s="78">
        <v>0</v>
      </c>
      <c r="F1681" s="82">
        <v>0</v>
      </c>
      <c r="G1681" s="78">
        <v>357254</v>
      </c>
      <c r="H1681" s="78">
        <v>357254</v>
      </c>
      <c r="I1681" s="78">
        <v>0</v>
      </c>
      <c r="J1681" s="78">
        <v>0</v>
      </c>
      <c r="K1681" s="78">
        <v>0</v>
      </c>
      <c r="L1681" s="78">
        <v>626735</v>
      </c>
      <c r="M1681" s="78">
        <v>474760</v>
      </c>
      <c r="N1681" s="78">
        <v>623000</v>
      </c>
      <c r="O1681" s="78">
        <v>3735</v>
      </c>
      <c r="P1681" s="78">
        <v>85435</v>
      </c>
      <c r="Q1681" s="78">
        <v>81700</v>
      </c>
      <c r="R1681" s="78">
        <v>0</v>
      </c>
      <c r="S1681" s="187">
        <v>101755</v>
      </c>
      <c r="T1681" s="187">
        <v>101755</v>
      </c>
      <c r="U1681" s="78">
        <v>59262</v>
      </c>
      <c r="V1681" s="78">
        <v>39018</v>
      </c>
      <c r="W1681" s="78">
        <v>40410</v>
      </c>
      <c r="X1681" s="78">
        <v>18852</v>
      </c>
      <c r="Y1681" s="78">
        <v>25752</v>
      </c>
      <c r="Z1681" s="78">
        <v>6900</v>
      </c>
      <c r="AA1681" s="78">
        <v>0</v>
      </c>
      <c r="AB1681" s="187">
        <v>4659</v>
      </c>
      <c r="AC1681" s="187">
        <v>4659</v>
      </c>
      <c r="AD1681" s="187">
        <v>0</v>
      </c>
      <c r="AE1681" s="78">
        <v>563400</v>
      </c>
      <c r="AF1681" s="78">
        <v>5349</v>
      </c>
      <c r="AG1681" s="104">
        <v>0</v>
      </c>
      <c r="AH1681" s="104">
        <v>0</v>
      </c>
      <c r="AI1681" s="104">
        <v>0</v>
      </c>
      <c r="AJ1681" s="104">
        <v>5349</v>
      </c>
      <c r="AK1681" s="104">
        <v>0</v>
      </c>
      <c r="AL1681" s="104">
        <v>0</v>
      </c>
      <c r="AM1681" s="104">
        <f t="shared" si="26"/>
        <v>5349</v>
      </c>
      <c r="AN1681" s="104">
        <v>0</v>
      </c>
      <c r="AO1681" s="104">
        <v>0</v>
      </c>
      <c r="AP1681" s="104">
        <v>60192</v>
      </c>
      <c r="AQ1681" s="104">
        <v>0</v>
      </c>
      <c r="AR1681" s="189">
        <v>60192</v>
      </c>
      <c r="AS1681" s="189">
        <v>1433891</v>
      </c>
      <c r="AT1681" s="189">
        <v>479245</v>
      </c>
      <c r="AU1681" s="189">
        <v>479245</v>
      </c>
    </row>
    <row r="1682" spans="1:47" x14ac:dyDescent="0.2">
      <c r="A1682" s="96" t="s">
        <v>3844</v>
      </c>
      <c r="B1682" t="s">
        <v>3837</v>
      </c>
      <c r="C1682" t="s">
        <v>3845</v>
      </c>
      <c r="D1682" s="77">
        <v>45204</v>
      </c>
      <c r="E1682" s="77">
        <v>0</v>
      </c>
      <c r="F1682" s="77">
        <v>0</v>
      </c>
      <c r="G1682" s="77">
        <v>181051</v>
      </c>
      <c r="H1682" s="77">
        <v>181051</v>
      </c>
      <c r="I1682" s="77">
        <v>0</v>
      </c>
      <c r="J1682" s="77">
        <v>0</v>
      </c>
      <c r="K1682" s="77">
        <v>0</v>
      </c>
      <c r="L1682" s="77">
        <v>287185</v>
      </c>
      <c r="M1682" s="77">
        <v>225700</v>
      </c>
      <c r="N1682" s="77">
        <v>287185</v>
      </c>
      <c r="O1682" s="77">
        <v>0</v>
      </c>
      <c r="P1682" s="77">
        <v>43200</v>
      </c>
      <c r="Q1682" s="77">
        <v>43200</v>
      </c>
      <c r="R1682" s="77">
        <v>0</v>
      </c>
      <c r="S1682" s="188">
        <v>75725</v>
      </c>
      <c r="T1682" s="188">
        <v>75725</v>
      </c>
      <c r="U1682" s="77">
        <v>26724</v>
      </c>
      <c r="V1682" s="77">
        <v>18600</v>
      </c>
      <c r="W1682" s="77">
        <v>6578</v>
      </c>
      <c r="X1682" s="77">
        <v>20146</v>
      </c>
      <c r="Y1682" s="77">
        <v>17028</v>
      </c>
      <c r="Z1682" s="77">
        <v>3603</v>
      </c>
      <c r="AA1682" s="77">
        <v>0</v>
      </c>
      <c r="AB1682" s="77">
        <v>0</v>
      </c>
      <c r="AC1682" s="188">
        <v>5344</v>
      </c>
      <c r="AD1682" s="188">
        <v>0</v>
      </c>
      <c r="AE1682" s="77">
        <v>271030</v>
      </c>
      <c r="AF1682" s="77">
        <v>2709</v>
      </c>
      <c r="AG1682" s="27">
        <v>0</v>
      </c>
      <c r="AH1682" s="27">
        <v>0</v>
      </c>
      <c r="AI1682" s="27">
        <v>0</v>
      </c>
      <c r="AJ1682" s="27">
        <v>2709</v>
      </c>
      <c r="AK1682" s="27">
        <v>0</v>
      </c>
      <c r="AL1682" s="27">
        <v>0</v>
      </c>
      <c r="AM1682" s="27">
        <f t="shared" si="26"/>
        <v>2709</v>
      </c>
      <c r="AN1682" s="27">
        <v>0</v>
      </c>
      <c r="AO1682" s="27">
        <v>0</v>
      </c>
      <c r="AP1682" s="27">
        <v>30538</v>
      </c>
      <c r="AQ1682" s="27">
        <v>30538</v>
      </c>
      <c r="AR1682" s="27">
        <v>0</v>
      </c>
      <c r="AS1682" s="190">
        <v>735847</v>
      </c>
      <c r="AT1682" s="190">
        <v>220875</v>
      </c>
      <c r="AU1682" s="190">
        <v>220875</v>
      </c>
    </row>
    <row r="1683" spans="1:47" x14ac:dyDescent="0.2">
      <c r="A1683" s="96" t="s">
        <v>3846</v>
      </c>
      <c r="B1683" t="s">
        <v>3837</v>
      </c>
      <c r="C1683" t="s">
        <v>3847</v>
      </c>
      <c r="D1683" s="78">
        <v>45205</v>
      </c>
      <c r="E1683" s="78">
        <v>0</v>
      </c>
      <c r="F1683" s="82">
        <v>0</v>
      </c>
      <c r="G1683" s="78">
        <v>160694</v>
      </c>
      <c r="H1683" s="78">
        <v>85000</v>
      </c>
      <c r="I1683" s="78">
        <v>75694</v>
      </c>
      <c r="J1683" s="78">
        <v>75694</v>
      </c>
      <c r="K1683" s="78">
        <v>0</v>
      </c>
      <c r="L1683" s="78">
        <v>247260</v>
      </c>
      <c r="M1683" s="78">
        <v>193600</v>
      </c>
      <c r="N1683" s="78">
        <v>247260</v>
      </c>
      <c r="O1683" s="78">
        <v>0</v>
      </c>
      <c r="P1683" s="78">
        <v>37690</v>
      </c>
      <c r="Q1683" s="78">
        <v>37690</v>
      </c>
      <c r="R1683" s="78">
        <v>0</v>
      </c>
      <c r="S1683" s="78">
        <v>0</v>
      </c>
      <c r="T1683" s="78">
        <v>0</v>
      </c>
      <c r="U1683" s="78">
        <v>23007</v>
      </c>
      <c r="V1683" s="78">
        <v>15903</v>
      </c>
      <c r="W1683" s="78">
        <v>12733</v>
      </c>
      <c r="X1683" s="78">
        <v>10274</v>
      </c>
      <c r="Y1683" s="78">
        <v>13474</v>
      </c>
      <c r="Z1683" s="78">
        <v>3200</v>
      </c>
      <c r="AA1683" s="78">
        <v>0</v>
      </c>
      <c r="AB1683" s="78">
        <v>0</v>
      </c>
      <c r="AC1683" s="78">
        <v>0</v>
      </c>
      <c r="AD1683" s="78">
        <v>0</v>
      </c>
      <c r="AE1683" s="78">
        <v>234100</v>
      </c>
      <c r="AF1683" s="78">
        <v>2709</v>
      </c>
      <c r="AG1683" s="104">
        <v>0</v>
      </c>
      <c r="AH1683" s="104">
        <v>0</v>
      </c>
      <c r="AI1683" s="104">
        <v>0</v>
      </c>
      <c r="AJ1683" s="104">
        <v>2709</v>
      </c>
      <c r="AK1683" s="104">
        <v>0</v>
      </c>
      <c r="AL1683" s="104">
        <v>0</v>
      </c>
      <c r="AM1683" s="104">
        <f t="shared" si="26"/>
        <v>2709</v>
      </c>
      <c r="AN1683" s="104">
        <v>0</v>
      </c>
      <c r="AO1683" s="104">
        <v>0</v>
      </c>
      <c r="AP1683" s="104">
        <v>27081</v>
      </c>
      <c r="AQ1683" s="104">
        <v>27081</v>
      </c>
      <c r="AR1683" s="104">
        <v>0</v>
      </c>
      <c r="AS1683" s="189">
        <v>644559</v>
      </c>
      <c r="AT1683" s="189">
        <v>188471</v>
      </c>
      <c r="AU1683" s="189">
        <v>188471</v>
      </c>
    </row>
    <row r="1684" spans="1:47" x14ac:dyDescent="0.2">
      <c r="A1684" s="96" t="s">
        <v>3848</v>
      </c>
      <c r="B1684" t="s">
        <v>3837</v>
      </c>
      <c r="C1684" t="s">
        <v>3849</v>
      </c>
      <c r="D1684" s="77">
        <v>45206</v>
      </c>
      <c r="E1684" s="77">
        <v>0</v>
      </c>
      <c r="F1684" s="77">
        <v>0</v>
      </c>
      <c r="G1684" s="77">
        <v>187440</v>
      </c>
      <c r="H1684" s="77">
        <v>183440</v>
      </c>
      <c r="I1684" s="77">
        <v>4000</v>
      </c>
      <c r="J1684" s="77">
        <v>4000</v>
      </c>
      <c r="K1684" s="77">
        <v>0</v>
      </c>
      <c r="L1684" s="77">
        <v>301885</v>
      </c>
      <c r="M1684" s="77">
        <v>225230</v>
      </c>
      <c r="N1684" s="77">
        <v>290100</v>
      </c>
      <c r="O1684" s="77">
        <v>11785</v>
      </c>
      <c r="P1684" s="77">
        <v>60585</v>
      </c>
      <c r="Q1684" s="77">
        <v>48800</v>
      </c>
      <c r="R1684" s="77">
        <v>0</v>
      </c>
      <c r="S1684" s="188">
        <v>36665</v>
      </c>
      <c r="T1684" s="188">
        <v>36665</v>
      </c>
      <c r="U1684" s="77">
        <v>28673</v>
      </c>
      <c r="V1684" s="77">
        <v>18458</v>
      </c>
      <c r="W1684" s="77">
        <v>9000</v>
      </c>
      <c r="X1684" s="77">
        <v>19673</v>
      </c>
      <c r="Y1684" s="77">
        <v>15970</v>
      </c>
      <c r="Z1684" s="77">
        <v>4115</v>
      </c>
      <c r="AA1684" s="77">
        <v>0</v>
      </c>
      <c r="AB1684" s="77">
        <v>0</v>
      </c>
      <c r="AC1684" s="188">
        <v>1057</v>
      </c>
      <c r="AD1684" s="188">
        <v>0</v>
      </c>
      <c r="AE1684" s="77">
        <v>274030</v>
      </c>
      <c r="AF1684" s="77">
        <v>2949</v>
      </c>
      <c r="AG1684" s="27">
        <v>0</v>
      </c>
      <c r="AH1684" s="27">
        <v>0</v>
      </c>
      <c r="AI1684" s="27">
        <v>0</v>
      </c>
      <c r="AJ1684" s="27">
        <v>2949</v>
      </c>
      <c r="AK1684" s="27">
        <v>0</v>
      </c>
      <c r="AL1684" s="27">
        <v>0</v>
      </c>
      <c r="AM1684" s="27">
        <f t="shared" si="26"/>
        <v>2949</v>
      </c>
      <c r="AN1684" s="27">
        <v>0</v>
      </c>
      <c r="AO1684" s="27">
        <v>0</v>
      </c>
      <c r="AP1684" s="27">
        <v>31545</v>
      </c>
      <c r="AQ1684" s="27">
        <v>0</v>
      </c>
      <c r="AR1684" s="190">
        <v>31545</v>
      </c>
      <c r="AS1684" s="190">
        <v>744763</v>
      </c>
      <c r="AT1684" s="190">
        <v>235394</v>
      </c>
      <c r="AU1684" s="190">
        <v>235394</v>
      </c>
    </row>
    <row r="1685" spans="1:47" x14ac:dyDescent="0.2">
      <c r="A1685" s="96" t="s">
        <v>3850</v>
      </c>
      <c r="B1685" t="s">
        <v>3837</v>
      </c>
      <c r="C1685" t="s">
        <v>3851</v>
      </c>
      <c r="D1685" s="78">
        <v>45207</v>
      </c>
      <c r="E1685" s="78">
        <v>0</v>
      </c>
      <c r="F1685" s="82">
        <v>0</v>
      </c>
      <c r="G1685" s="78">
        <v>71897</v>
      </c>
      <c r="H1685" s="78">
        <v>71897</v>
      </c>
      <c r="I1685" s="78">
        <v>0</v>
      </c>
      <c r="J1685" s="78">
        <v>0</v>
      </c>
      <c r="K1685" s="78">
        <v>0</v>
      </c>
      <c r="L1685" s="78">
        <v>104460</v>
      </c>
      <c r="M1685" s="78">
        <v>84950</v>
      </c>
      <c r="N1685" s="78">
        <v>104460</v>
      </c>
      <c r="O1685" s="78">
        <v>0</v>
      </c>
      <c r="P1685" s="78">
        <v>16720</v>
      </c>
      <c r="Q1685" s="78">
        <v>16720</v>
      </c>
      <c r="R1685" s="78">
        <v>0</v>
      </c>
      <c r="S1685" s="187">
        <v>25390</v>
      </c>
      <c r="T1685" s="187">
        <v>25390</v>
      </c>
      <c r="U1685" s="78">
        <v>9498</v>
      </c>
      <c r="V1685" s="78">
        <v>6936</v>
      </c>
      <c r="W1685" s="78">
        <v>2584</v>
      </c>
      <c r="X1685" s="78">
        <v>6914</v>
      </c>
      <c r="Y1685" s="78">
        <v>7079</v>
      </c>
      <c r="Z1685" s="78">
        <v>1412</v>
      </c>
      <c r="AA1685" s="78">
        <v>0</v>
      </c>
      <c r="AB1685" s="78">
        <v>0</v>
      </c>
      <c r="AC1685" s="187">
        <v>1715</v>
      </c>
      <c r="AD1685" s="187">
        <v>0</v>
      </c>
      <c r="AE1685" s="78">
        <v>102010</v>
      </c>
      <c r="AF1685" s="78">
        <v>1050</v>
      </c>
      <c r="AG1685" s="104">
        <v>0</v>
      </c>
      <c r="AH1685" s="104">
        <v>0</v>
      </c>
      <c r="AI1685" s="104">
        <v>0</v>
      </c>
      <c r="AJ1685" s="104">
        <v>1050</v>
      </c>
      <c r="AK1685" s="104">
        <v>0</v>
      </c>
      <c r="AL1685" s="104">
        <v>0</v>
      </c>
      <c r="AM1685" s="104">
        <f t="shared" si="26"/>
        <v>1050</v>
      </c>
      <c r="AN1685" s="104">
        <v>0</v>
      </c>
      <c r="AO1685" s="104">
        <v>0</v>
      </c>
      <c r="AP1685" s="104">
        <v>12076</v>
      </c>
      <c r="AQ1685" s="104">
        <v>12076</v>
      </c>
      <c r="AR1685" s="104">
        <v>0</v>
      </c>
      <c r="AS1685" s="189">
        <v>285278</v>
      </c>
      <c r="AT1685" s="189">
        <v>77866</v>
      </c>
      <c r="AU1685" s="189">
        <v>77866</v>
      </c>
    </row>
    <row r="1686" spans="1:47" x14ac:dyDescent="0.2">
      <c r="A1686" s="96" t="s">
        <v>3852</v>
      </c>
      <c r="B1686" t="s">
        <v>3837</v>
      </c>
      <c r="C1686" t="s">
        <v>3853</v>
      </c>
      <c r="D1686" s="77">
        <v>45208</v>
      </c>
      <c r="E1686" s="77">
        <v>0</v>
      </c>
      <c r="F1686" s="77">
        <v>0</v>
      </c>
      <c r="G1686" s="77">
        <v>104739</v>
      </c>
      <c r="H1686" s="77">
        <v>104739</v>
      </c>
      <c r="I1686" s="77">
        <v>0</v>
      </c>
      <c r="J1686" s="77">
        <v>0</v>
      </c>
      <c r="K1686" s="77">
        <v>0</v>
      </c>
      <c r="L1686" s="77">
        <v>150345</v>
      </c>
      <c r="M1686" s="77">
        <v>114520</v>
      </c>
      <c r="N1686" s="77">
        <v>114000</v>
      </c>
      <c r="O1686" s="77">
        <v>36345</v>
      </c>
      <c r="P1686" s="77">
        <v>57215</v>
      </c>
      <c r="Q1686" s="77">
        <v>20870</v>
      </c>
      <c r="R1686" s="77">
        <v>0</v>
      </c>
      <c r="S1686" s="188">
        <v>49495</v>
      </c>
      <c r="T1686" s="188">
        <v>49495</v>
      </c>
      <c r="U1686" s="77">
        <v>14098</v>
      </c>
      <c r="V1686" s="77">
        <v>9343</v>
      </c>
      <c r="W1686" s="77">
        <v>2591</v>
      </c>
      <c r="X1686" s="77">
        <v>11507</v>
      </c>
      <c r="Y1686" s="77">
        <v>0</v>
      </c>
      <c r="Z1686" s="77">
        <v>1803</v>
      </c>
      <c r="AA1686" s="77">
        <v>0</v>
      </c>
      <c r="AB1686" s="77">
        <v>494</v>
      </c>
      <c r="AC1686" s="188">
        <v>3545</v>
      </c>
      <c r="AD1686" s="188">
        <v>0</v>
      </c>
      <c r="AE1686" s="77">
        <v>136340</v>
      </c>
      <c r="AF1686" s="77">
        <v>1530</v>
      </c>
      <c r="AG1686" s="27">
        <v>0</v>
      </c>
      <c r="AH1686" s="27">
        <v>0</v>
      </c>
      <c r="AI1686" s="27">
        <v>0</v>
      </c>
      <c r="AJ1686" s="27">
        <v>1530</v>
      </c>
      <c r="AK1686" s="27">
        <v>0</v>
      </c>
      <c r="AL1686" s="27">
        <v>0</v>
      </c>
      <c r="AM1686" s="27">
        <f t="shared" si="26"/>
        <v>1530</v>
      </c>
      <c r="AN1686" s="27">
        <v>0</v>
      </c>
      <c r="AO1686" s="27">
        <v>0</v>
      </c>
      <c r="AP1686" s="27">
        <v>17667</v>
      </c>
      <c r="AQ1686" s="27">
        <v>17667</v>
      </c>
      <c r="AR1686" s="27">
        <v>0</v>
      </c>
      <c r="AS1686" s="190">
        <v>420930</v>
      </c>
      <c r="AT1686" s="190">
        <v>122557</v>
      </c>
      <c r="AU1686" s="190">
        <v>122557</v>
      </c>
    </row>
    <row r="1687" spans="1:47" x14ac:dyDescent="0.2">
      <c r="A1687" s="96" t="s">
        <v>3854</v>
      </c>
      <c r="B1687" t="s">
        <v>3837</v>
      </c>
      <c r="C1687" t="s">
        <v>3855</v>
      </c>
      <c r="D1687" s="78">
        <v>45209</v>
      </c>
      <c r="E1687" s="78">
        <v>0</v>
      </c>
      <c r="F1687" s="82">
        <v>0</v>
      </c>
      <c r="G1687" s="78">
        <v>73915</v>
      </c>
      <c r="H1687" s="78">
        <v>73915</v>
      </c>
      <c r="I1687" s="78">
        <v>0</v>
      </c>
      <c r="J1687" s="78">
        <v>0</v>
      </c>
      <c r="K1687" s="78">
        <v>0</v>
      </c>
      <c r="L1687" s="78">
        <v>109910</v>
      </c>
      <c r="M1687" s="78">
        <v>89500</v>
      </c>
      <c r="N1687" s="78">
        <v>109910</v>
      </c>
      <c r="O1687" s="78">
        <v>0</v>
      </c>
      <c r="P1687" s="78">
        <v>17650</v>
      </c>
      <c r="Q1687" s="78">
        <v>17650</v>
      </c>
      <c r="R1687" s="78">
        <v>0</v>
      </c>
      <c r="S1687" s="187">
        <v>27390</v>
      </c>
      <c r="T1687" s="187">
        <v>27390</v>
      </c>
      <c r="U1687" s="78">
        <v>10042</v>
      </c>
      <c r="V1687" s="78">
        <v>7363</v>
      </c>
      <c r="W1687" s="78">
        <v>10042</v>
      </c>
      <c r="X1687" s="78">
        <v>0</v>
      </c>
      <c r="Y1687" s="78">
        <v>1493</v>
      </c>
      <c r="Z1687" s="78">
        <v>1493</v>
      </c>
      <c r="AA1687" s="78">
        <v>0</v>
      </c>
      <c r="AB1687" s="187">
        <v>2329</v>
      </c>
      <c r="AC1687" s="187">
        <v>2329</v>
      </c>
      <c r="AD1687" s="187">
        <v>0</v>
      </c>
      <c r="AE1687" s="78">
        <v>107390</v>
      </c>
      <c r="AF1687" s="78">
        <v>1509</v>
      </c>
      <c r="AG1687" s="104">
        <v>0</v>
      </c>
      <c r="AH1687" s="104">
        <v>0</v>
      </c>
      <c r="AI1687" s="104">
        <v>0</v>
      </c>
      <c r="AJ1687" s="104">
        <v>1509</v>
      </c>
      <c r="AK1687" s="104">
        <v>0</v>
      </c>
      <c r="AL1687" s="104">
        <v>0</v>
      </c>
      <c r="AM1687" s="104">
        <f t="shared" si="26"/>
        <v>1509</v>
      </c>
      <c r="AN1687" s="104">
        <v>0</v>
      </c>
      <c r="AO1687" s="104">
        <v>0</v>
      </c>
      <c r="AP1687" s="104">
        <v>12438</v>
      </c>
      <c r="AQ1687" s="104">
        <v>12438</v>
      </c>
      <c r="AR1687" s="104">
        <v>0</v>
      </c>
      <c r="AS1687" s="189">
        <v>292348</v>
      </c>
      <c r="AT1687" s="189">
        <v>78175</v>
      </c>
      <c r="AU1687" s="189">
        <v>78175</v>
      </c>
    </row>
    <row r="1688" spans="1:47" x14ac:dyDescent="0.2">
      <c r="A1688" s="96" t="s">
        <v>3856</v>
      </c>
      <c r="B1688" t="s">
        <v>3837</v>
      </c>
      <c r="C1688" t="s">
        <v>3857</v>
      </c>
      <c r="D1688" s="77">
        <v>45341</v>
      </c>
      <c r="E1688" s="77">
        <v>0</v>
      </c>
      <c r="F1688" s="77">
        <v>0</v>
      </c>
      <c r="G1688" s="77">
        <v>82539</v>
      </c>
      <c r="H1688" s="77">
        <v>47539</v>
      </c>
      <c r="I1688" s="77">
        <v>35000</v>
      </c>
      <c r="J1688" s="77">
        <v>35000</v>
      </c>
      <c r="K1688" s="77">
        <v>0</v>
      </c>
      <c r="L1688" s="77">
        <v>118055</v>
      </c>
      <c r="M1688" s="77">
        <v>85040</v>
      </c>
      <c r="N1688" s="77">
        <v>118055</v>
      </c>
      <c r="O1688" s="77">
        <v>0</v>
      </c>
      <c r="P1688" s="77">
        <v>17980</v>
      </c>
      <c r="Q1688" s="77">
        <v>17980</v>
      </c>
      <c r="R1688" s="77">
        <v>0</v>
      </c>
      <c r="S1688" s="188">
        <v>25545</v>
      </c>
      <c r="T1688" s="188">
        <v>25545</v>
      </c>
      <c r="U1688" s="77">
        <v>11289</v>
      </c>
      <c r="V1688" s="77">
        <v>6888</v>
      </c>
      <c r="W1688" s="77">
        <v>2443</v>
      </c>
      <c r="X1688" s="77">
        <v>8846</v>
      </c>
      <c r="Y1688" s="77">
        <v>3897</v>
      </c>
      <c r="Z1688" s="77">
        <v>1537</v>
      </c>
      <c r="AA1688" s="77">
        <v>0</v>
      </c>
      <c r="AB1688" s="188">
        <v>1431</v>
      </c>
      <c r="AC1688" s="188">
        <v>1431</v>
      </c>
      <c r="AD1688" s="188">
        <v>0</v>
      </c>
      <c r="AE1688" s="77">
        <v>103850</v>
      </c>
      <c r="AF1688" s="77">
        <v>1509</v>
      </c>
      <c r="AG1688" s="27">
        <v>0</v>
      </c>
      <c r="AH1688" s="27">
        <v>0</v>
      </c>
      <c r="AI1688" s="27">
        <v>0</v>
      </c>
      <c r="AJ1688" s="27">
        <v>1509</v>
      </c>
      <c r="AK1688" s="27">
        <v>0</v>
      </c>
      <c r="AL1688" s="27">
        <v>0</v>
      </c>
      <c r="AM1688" s="27">
        <f t="shared" si="26"/>
        <v>1509</v>
      </c>
      <c r="AN1688" s="27">
        <v>0</v>
      </c>
      <c r="AO1688" s="27">
        <v>0</v>
      </c>
      <c r="AP1688" s="27">
        <v>13950</v>
      </c>
      <c r="AQ1688" s="27">
        <v>13950</v>
      </c>
      <c r="AR1688" s="27">
        <v>0</v>
      </c>
      <c r="AS1688" s="190">
        <v>334917</v>
      </c>
      <c r="AT1688" s="190">
        <v>117589</v>
      </c>
      <c r="AU1688" s="190">
        <v>117589</v>
      </c>
    </row>
    <row r="1689" spans="1:47" x14ac:dyDescent="0.2">
      <c r="A1689" s="96" t="s">
        <v>3858</v>
      </c>
      <c r="B1689" t="s">
        <v>3837</v>
      </c>
      <c r="C1689" t="s">
        <v>3859</v>
      </c>
      <c r="D1689" s="78">
        <v>45361</v>
      </c>
      <c r="E1689" s="78">
        <v>0</v>
      </c>
      <c r="F1689" s="82">
        <v>0</v>
      </c>
      <c r="G1689" s="78">
        <v>43198</v>
      </c>
      <c r="H1689" s="78">
        <v>6347</v>
      </c>
      <c r="I1689" s="78">
        <v>36851</v>
      </c>
      <c r="J1689" s="78">
        <v>36851</v>
      </c>
      <c r="K1689" s="78">
        <v>0</v>
      </c>
      <c r="L1689" s="78">
        <v>49845</v>
      </c>
      <c r="M1689" s="78">
        <v>39620</v>
      </c>
      <c r="N1689" s="78">
        <v>49845</v>
      </c>
      <c r="O1689" s="78">
        <v>0</v>
      </c>
      <c r="P1689" s="78">
        <v>9260</v>
      </c>
      <c r="Q1689" s="78">
        <v>9260</v>
      </c>
      <c r="R1689" s="78">
        <v>0</v>
      </c>
      <c r="S1689" s="187">
        <v>17135</v>
      </c>
      <c r="T1689" s="187">
        <v>17135</v>
      </c>
      <c r="U1689" s="78">
        <v>4609</v>
      </c>
      <c r="V1689" s="78">
        <v>3265</v>
      </c>
      <c r="W1689" s="78">
        <v>1712</v>
      </c>
      <c r="X1689" s="78">
        <v>2897</v>
      </c>
      <c r="Y1689" s="78">
        <v>1357</v>
      </c>
      <c r="Z1689" s="78">
        <v>793</v>
      </c>
      <c r="AA1689" s="78">
        <v>0</v>
      </c>
      <c r="AB1689" s="78">
        <v>161</v>
      </c>
      <c r="AC1689" s="187">
        <v>1164</v>
      </c>
      <c r="AD1689" s="187">
        <v>0</v>
      </c>
      <c r="AE1689" s="78">
        <v>48880</v>
      </c>
      <c r="AF1689" s="78">
        <v>1029</v>
      </c>
      <c r="AG1689" s="104">
        <v>0</v>
      </c>
      <c r="AH1689" s="104">
        <v>0</v>
      </c>
      <c r="AI1689" s="104">
        <v>0</v>
      </c>
      <c r="AJ1689" s="104">
        <v>1029</v>
      </c>
      <c r="AK1689" s="104">
        <v>0</v>
      </c>
      <c r="AL1689" s="104">
        <v>0</v>
      </c>
      <c r="AM1689" s="104">
        <f t="shared" si="26"/>
        <v>1029</v>
      </c>
      <c r="AN1689" s="104">
        <v>0</v>
      </c>
      <c r="AO1689" s="104">
        <v>0</v>
      </c>
      <c r="AP1689" s="104">
        <v>7276</v>
      </c>
      <c r="AQ1689" s="104">
        <v>4500</v>
      </c>
      <c r="AR1689" s="189">
        <v>2776</v>
      </c>
      <c r="AS1689" s="189">
        <v>169839</v>
      </c>
      <c r="AT1689" s="189">
        <v>39244</v>
      </c>
      <c r="AU1689" s="189">
        <v>22453</v>
      </c>
    </row>
    <row r="1690" spans="1:47" x14ac:dyDescent="0.2">
      <c r="A1690" s="96" t="s">
        <v>3860</v>
      </c>
      <c r="B1690" t="s">
        <v>3837</v>
      </c>
      <c r="C1690" t="s">
        <v>3861</v>
      </c>
      <c r="D1690" s="77">
        <v>45382</v>
      </c>
      <c r="E1690" s="77">
        <v>0</v>
      </c>
      <c r="F1690" s="77">
        <v>0</v>
      </c>
      <c r="G1690" s="77">
        <v>62086</v>
      </c>
      <c r="H1690" s="77">
        <v>0</v>
      </c>
      <c r="I1690" s="77">
        <v>62086</v>
      </c>
      <c r="J1690" s="77">
        <v>62086</v>
      </c>
      <c r="K1690" s="77">
        <v>0</v>
      </c>
      <c r="L1690" s="77">
        <v>100365</v>
      </c>
      <c r="M1690" s="77">
        <v>77840</v>
      </c>
      <c r="N1690" s="77">
        <v>99400</v>
      </c>
      <c r="O1690" s="77">
        <v>965</v>
      </c>
      <c r="P1690" s="77">
        <v>19925</v>
      </c>
      <c r="Q1690" s="77">
        <v>18960</v>
      </c>
      <c r="R1690" s="77">
        <v>0</v>
      </c>
      <c r="S1690" s="188">
        <v>11885</v>
      </c>
      <c r="T1690" s="188">
        <v>11885</v>
      </c>
      <c r="U1690" s="77">
        <v>9412</v>
      </c>
      <c r="V1690" s="77">
        <v>6430</v>
      </c>
      <c r="W1690" s="77">
        <v>3395</v>
      </c>
      <c r="X1690" s="77">
        <v>6017</v>
      </c>
      <c r="Y1690" s="77">
        <v>2577</v>
      </c>
      <c r="Z1690" s="77">
        <v>1563</v>
      </c>
      <c r="AA1690" s="77">
        <v>0</v>
      </c>
      <c r="AB1690" s="188">
        <v>1235</v>
      </c>
      <c r="AC1690" s="77">
        <v>554</v>
      </c>
      <c r="AD1690" s="77">
        <v>0</v>
      </c>
      <c r="AE1690" s="77">
        <v>97040</v>
      </c>
      <c r="AF1690" s="77">
        <v>1509</v>
      </c>
      <c r="AG1690" s="27">
        <v>0</v>
      </c>
      <c r="AH1690" s="27">
        <v>0</v>
      </c>
      <c r="AI1690" s="27">
        <v>0</v>
      </c>
      <c r="AJ1690" s="27">
        <v>1509</v>
      </c>
      <c r="AK1690" s="27">
        <v>0</v>
      </c>
      <c r="AL1690" s="27">
        <v>0</v>
      </c>
      <c r="AM1690" s="27">
        <f t="shared" si="26"/>
        <v>1509</v>
      </c>
      <c r="AN1690" s="27">
        <v>0</v>
      </c>
      <c r="AO1690" s="27">
        <v>0</v>
      </c>
      <c r="AP1690" s="27">
        <v>10498</v>
      </c>
      <c r="AQ1690" s="27">
        <v>10498</v>
      </c>
      <c r="AR1690" s="27">
        <v>0</v>
      </c>
      <c r="AS1690" s="190">
        <v>258129</v>
      </c>
      <c r="AT1690" s="190">
        <v>79549</v>
      </c>
      <c r="AU1690" s="190">
        <v>5126</v>
      </c>
    </row>
    <row r="1691" spans="1:47" x14ac:dyDescent="0.2">
      <c r="A1691" s="96" t="s">
        <v>3862</v>
      </c>
      <c r="B1691" t="s">
        <v>3837</v>
      </c>
      <c r="C1691" t="s">
        <v>3863</v>
      </c>
      <c r="D1691" s="78">
        <v>45383</v>
      </c>
      <c r="E1691" s="78">
        <v>0</v>
      </c>
      <c r="F1691" s="82">
        <v>0</v>
      </c>
      <c r="G1691" s="78">
        <v>37286</v>
      </c>
      <c r="H1691" s="78">
        <v>37286</v>
      </c>
      <c r="I1691" s="78">
        <v>0</v>
      </c>
      <c r="J1691" s="78">
        <v>0</v>
      </c>
      <c r="K1691" s="78">
        <v>0</v>
      </c>
      <c r="L1691" s="78">
        <v>36515</v>
      </c>
      <c r="M1691" s="78">
        <v>28250</v>
      </c>
      <c r="N1691" s="78">
        <v>36515</v>
      </c>
      <c r="O1691" s="78">
        <v>0</v>
      </c>
      <c r="P1691" s="78">
        <v>5410</v>
      </c>
      <c r="Q1691" s="78">
        <v>5410</v>
      </c>
      <c r="R1691" s="78">
        <v>0</v>
      </c>
      <c r="S1691" s="187">
        <v>15885</v>
      </c>
      <c r="T1691" s="187">
        <v>15885</v>
      </c>
      <c r="U1691" s="78">
        <v>3370</v>
      </c>
      <c r="V1691" s="78">
        <v>2281</v>
      </c>
      <c r="W1691" s="78">
        <v>818</v>
      </c>
      <c r="X1691" s="78">
        <v>2552</v>
      </c>
      <c r="Y1691" s="78">
        <v>1380</v>
      </c>
      <c r="Z1691" s="78">
        <v>449</v>
      </c>
      <c r="AA1691" s="78">
        <v>0</v>
      </c>
      <c r="AB1691" s="78">
        <v>150</v>
      </c>
      <c r="AC1691" s="187">
        <v>1086</v>
      </c>
      <c r="AD1691" s="187">
        <v>0</v>
      </c>
      <c r="AE1691" s="78">
        <v>33690</v>
      </c>
      <c r="AF1691" s="78">
        <v>1029</v>
      </c>
      <c r="AG1691" s="104">
        <v>0</v>
      </c>
      <c r="AH1691" s="104">
        <v>0</v>
      </c>
      <c r="AI1691" s="104">
        <v>0</v>
      </c>
      <c r="AJ1691" s="104">
        <v>1029</v>
      </c>
      <c r="AK1691" s="104">
        <v>0</v>
      </c>
      <c r="AL1691" s="104">
        <v>0</v>
      </c>
      <c r="AM1691" s="104">
        <f t="shared" si="26"/>
        <v>1029</v>
      </c>
      <c r="AN1691" s="104">
        <v>0</v>
      </c>
      <c r="AO1691" s="104">
        <v>0</v>
      </c>
      <c r="AP1691" s="104">
        <v>6278</v>
      </c>
      <c r="AQ1691" s="104">
        <v>0</v>
      </c>
      <c r="AR1691" s="189">
        <v>6278</v>
      </c>
      <c r="AS1691" s="189">
        <v>144431</v>
      </c>
      <c r="AT1691" s="189">
        <v>30850</v>
      </c>
      <c r="AU1691" s="189">
        <v>30850</v>
      </c>
    </row>
    <row r="1692" spans="1:47" x14ac:dyDescent="0.2">
      <c r="A1692" s="96" t="s">
        <v>3864</v>
      </c>
      <c r="B1692" t="s">
        <v>3837</v>
      </c>
      <c r="C1692" t="s">
        <v>3865</v>
      </c>
      <c r="D1692" s="77">
        <v>45401</v>
      </c>
      <c r="E1692" s="77">
        <v>0</v>
      </c>
      <c r="F1692" s="77">
        <v>0</v>
      </c>
      <c r="G1692" s="77">
        <v>67427</v>
      </c>
      <c r="H1692" s="77">
        <v>0</v>
      </c>
      <c r="I1692" s="77">
        <v>67427</v>
      </c>
      <c r="J1692" s="77">
        <v>67427</v>
      </c>
      <c r="K1692" s="77">
        <v>0</v>
      </c>
      <c r="L1692" s="77">
        <v>93905</v>
      </c>
      <c r="M1692" s="77">
        <v>67840</v>
      </c>
      <c r="N1692" s="77">
        <v>93905</v>
      </c>
      <c r="O1692" s="77">
        <v>0</v>
      </c>
      <c r="P1692" s="77">
        <v>13750</v>
      </c>
      <c r="Q1692" s="77">
        <v>13750</v>
      </c>
      <c r="R1692" s="77">
        <v>0</v>
      </c>
      <c r="S1692" s="188">
        <v>38115</v>
      </c>
      <c r="T1692" s="188">
        <v>38115</v>
      </c>
      <c r="U1692" s="77">
        <v>9063</v>
      </c>
      <c r="V1692" s="77">
        <v>5580</v>
      </c>
      <c r="W1692" s="77">
        <v>2585</v>
      </c>
      <c r="X1692" s="77">
        <v>6478</v>
      </c>
      <c r="Y1692" s="77">
        <v>2857</v>
      </c>
      <c r="Z1692" s="77">
        <v>1136</v>
      </c>
      <c r="AA1692" s="77">
        <v>0</v>
      </c>
      <c r="AB1692" s="77">
        <v>0</v>
      </c>
      <c r="AC1692" s="188">
        <v>2592</v>
      </c>
      <c r="AD1692" s="188">
        <v>0</v>
      </c>
      <c r="AE1692" s="77">
        <v>82640</v>
      </c>
      <c r="AF1692" s="77">
        <v>1509</v>
      </c>
      <c r="AG1692" s="27">
        <v>0</v>
      </c>
      <c r="AH1692" s="27">
        <v>0</v>
      </c>
      <c r="AI1692" s="27">
        <v>0</v>
      </c>
      <c r="AJ1692" s="27">
        <v>1509</v>
      </c>
      <c r="AK1692" s="27">
        <v>0</v>
      </c>
      <c r="AL1692" s="27">
        <v>0</v>
      </c>
      <c r="AM1692" s="27">
        <f t="shared" si="26"/>
        <v>1509</v>
      </c>
      <c r="AN1692" s="27">
        <v>0</v>
      </c>
      <c r="AO1692" s="27">
        <v>0</v>
      </c>
      <c r="AP1692" s="27">
        <v>11337</v>
      </c>
      <c r="AQ1692" s="27">
        <v>0</v>
      </c>
      <c r="AR1692" s="190">
        <v>11337</v>
      </c>
      <c r="AS1692" s="190">
        <v>269361</v>
      </c>
      <c r="AT1692" s="190">
        <v>81950</v>
      </c>
      <c r="AU1692" s="190">
        <v>81950</v>
      </c>
    </row>
    <row r="1693" spans="1:47" x14ac:dyDescent="0.2">
      <c r="A1693" s="96" t="s">
        <v>3866</v>
      </c>
      <c r="B1693" t="s">
        <v>3837</v>
      </c>
      <c r="C1693" t="s">
        <v>3867</v>
      </c>
      <c r="D1693" s="78">
        <v>45402</v>
      </c>
      <c r="E1693" s="78">
        <v>0</v>
      </c>
      <c r="F1693" s="82">
        <v>0</v>
      </c>
      <c r="G1693" s="78">
        <v>55075</v>
      </c>
      <c r="H1693" s="78">
        <v>55075</v>
      </c>
      <c r="I1693" s="78">
        <v>0</v>
      </c>
      <c r="J1693" s="78">
        <v>0</v>
      </c>
      <c r="K1693" s="78">
        <v>0</v>
      </c>
      <c r="L1693" s="78">
        <v>76875</v>
      </c>
      <c r="M1693" s="78">
        <v>54880</v>
      </c>
      <c r="N1693" s="78">
        <v>76875</v>
      </c>
      <c r="O1693" s="78">
        <v>0</v>
      </c>
      <c r="P1693" s="78">
        <v>8170</v>
      </c>
      <c r="Q1693" s="78">
        <v>8170</v>
      </c>
      <c r="R1693" s="78">
        <v>0</v>
      </c>
      <c r="S1693" s="187">
        <v>39835</v>
      </c>
      <c r="T1693" s="187">
        <v>39835</v>
      </c>
      <c r="U1693" s="78">
        <v>7406</v>
      </c>
      <c r="V1693" s="78">
        <v>4463</v>
      </c>
      <c r="W1693" s="78">
        <v>3444</v>
      </c>
      <c r="X1693" s="78">
        <v>3962</v>
      </c>
      <c r="Y1693" s="78">
        <v>4360</v>
      </c>
      <c r="Z1693" s="78">
        <v>715</v>
      </c>
      <c r="AA1693" s="78">
        <v>0</v>
      </c>
      <c r="AB1693" s="187">
        <v>2968</v>
      </c>
      <c r="AC1693" s="187">
        <v>2863</v>
      </c>
      <c r="AD1693" s="187">
        <v>0</v>
      </c>
      <c r="AE1693" s="78">
        <v>65340</v>
      </c>
      <c r="AF1693" s="78">
        <v>1509</v>
      </c>
      <c r="AG1693" s="104">
        <v>0</v>
      </c>
      <c r="AH1693" s="104">
        <v>0</v>
      </c>
      <c r="AI1693" s="104">
        <v>0</v>
      </c>
      <c r="AJ1693" s="104">
        <v>1509</v>
      </c>
      <c r="AK1693" s="104">
        <v>0</v>
      </c>
      <c r="AL1693" s="104">
        <v>0</v>
      </c>
      <c r="AM1693" s="104">
        <f t="shared" si="26"/>
        <v>1509</v>
      </c>
      <c r="AN1693" s="104">
        <v>0</v>
      </c>
      <c r="AO1693" s="104">
        <v>0</v>
      </c>
      <c r="AP1693" s="104">
        <v>9297</v>
      </c>
      <c r="AQ1693" s="104">
        <v>9297</v>
      </c>
      <c r="AR1693" s="104">
        <v>0</v>
      </c>
      <c r="AS1693" s="189">
        <v>222498</v>
      </c>
      <c r="AT1693" s="189">
        <v>69175</v>
      </c>
      <c r="AU1693" s="189">
        <v>69175</v>
      </c>
    </row>
    <row r="1694" spans="1:47" x14ac:dyDescent="0.2">
      <c r="A1694" s="96" t="s">
        <v>3868</v>
      </c>
      <c r="B1694" t="s">
        <v>3837</v>
      </c>
      <c r="C1694" t="s">
        <v>3869</v>
      </c>
      <c r="D1694" s="77">
        <v>45403</v>
      </c>
      <c r="E1694" s="77">
        <v>0</v>
      </c>
      <c r="F1694" s="77">
        <v>0</v>
      </c>
      <c r="G1694" s="77">
        <v>10055</v>
      </c>
      <c r="H1694" s="77">
        <v>0</v>
      </c>
      <c r="I1694" s="77">
        <v>10055</v>
      </c>
      <c r="J1694" s="77">
        <v>10055</v>
      </c>
      <c r="K1694" s="77">
        <v>0</v>
      </c>
      <c r="L1694" s="77">
        <v>5365</v>
      </c>
      <c r="M1694" s="77">
        <v>4040</v>
      </c>
      <c r="N1694" s="77">
        <v>5365</v>
      </c>
      <c r="O1694" s="77">
        <v>0</v>
      </c>
      <c r="P1694" s="77">
        <v>1390</v>
      </c>
      <c r="Q1694" s="77">
        <v>1390</v>
      </c>
      <c r="R1694" s="77">
        <v>0</v>
      </c>
      <c r="S1694" s="77">
        <v>655</v>
      </c>
      <c r="T1694" s="77">
        <v>655</v>
      </c>
      <c r="U1694" s="77">
        <v>515</v>
      </c>
      <c r="V1694" s="77">
        <v>338</v>
      </c>
      <c r="W1694" s="77">
        <v>190</v>
      </c>
      <c r="X1694" s="77">
        <v>325</v>
      </c>
      <c r="Y1694" s="77">
        <v>0</v>
      </c>
      <c r="Z1694" s="77">
        <v>118</v>
      </c>
      <c r="AA1694" s="77">
        <v>0</v>
      </c>
      <c r="AB1694" s="77">
        <v>0</v>
      </c>
      <c r="AC1694" s="77">
        <v>54</v>
      </c>
      <c r="AD1694" s="77">
        <v>0</v>
      </c>
      <c r="AE1694" s="77">
        <v>5430</v>
      </c>
      <c r="AF1694" s="77">
        <v>789</v>
      </c>
      <c r="AG1694" s="27">
        <v>0</v>
      </c>
      <c r="AH1694" s="27">
        <v>0</v>
      </c>
      <c r="AI1694" s="27">
        <v>0</v>
      </c>
      <c r="AJ1694" s="27">
        <v>789</v>
      </c>
      <c r="AK1694" s="27">
        <v>0</v>
      </c>
      <c r="AL1694" s="27">
        <v>0</v>
      </c>
      <c r="AM1694" s="27">
        <f t="shared" si="26"/>
        <v>789</v>
      </c>
      <c r="AN1694" s="27">
        <v>0</v>
      </c>
      <c r="AO1694" s="27">
        <v>0</v>
      </c>
      <c r="AP1694" s="27">
        <v>1687</v>
      </c>
      <c r="AQ1694" s="27">
        <v>1687</v>
      </c>
      <c r="AR1694" s="27">
        <v>0</v>
      </c>
      <c r="AS1694" s="190">
        <v>37280</v>
      </c>
      <c r="AT1694" s="190">
        <v>4529</v>
      </c>
      <c r="AU1694" s="190">
        <v>4529</v>
      </c>
    </row>
    <row r="1695" spans="1:47" x14ac:dyDescent="0.2">
      <c r="A1695" s="96" t="s">
        <v>3870</v>
      </c>
      <c r="B1695" t="s">
        <v>3837</v>
      </c>
      <c r="C1695" t="s">
        <v>3871</v>
      </c>
      <c r="D1695" s="78">
        <v>45404</v>
      </c>
      <c r="E1695" s="78">
        <v>0</v>
      </c>
      <c r="F1695" s="82">
        <v>0</v>
      </c>
      <c r="G1695" s="78">
        <v>17090</v>
      </c>
      <c r="H1695" s="78">
        <v>17090</v>
      </c>
      <c r="I1695" s="78">
        <v>0</v>
      </c>
      <c r="J1695" s="78">
        <v>0</v>
      </c>
      <c r="K1695" s="78">
        <v>0</v>
      </c>
      <c r="L1695" s="78">
        <v>25590</v>
      </c>
      <c r="M1695" s="78">
        <v>19810</v>
      </c>
      <c r="N1695" s="78">
        <v>25590</v>
      </c>
      <c r="O1695" s="78">
        <v>0</v>
      </c>
      <c r="P1695" s="78">
        <v>0</v>
      </c>
      <c r="Q1695" s="78">
        <v>1830</v>
      </c>
      <c r="R1695" s="78">
        <v>0</v>
      </c>
      <c r="S1695" s="187">
        <v>6190</v>
      </c>
      <c r="T1695" s="187">
        <v>4360</v>
      </c>
      <c r="U1695" s="78">
        <v>2382</v>
      </c>
      <c r="V1695" s="78">
        <v>1623</v>
      </c>
      <c r="W1695" s="78">
        <v>442</v>
      </c>
      <c r="X1695" s="78">
        <v>1940</v>
      </c>
      <c r="Y1695" s="78">
        <v>172</v>
      </c>
      <c r="Z1695" s="78">
        <v>172</v>
      </c>
      <c r="AA1695" s="78">
        <v>0</v>
      </c>
      <c r="AB1695" s="78">
        <v>0</v>
      </c>
      <c r="AC1695" s="78">
        <v>170</v>
      </c>
      <c r="AD1695" s="78">
        <v>0</v>
      </c>
      <c r="AE1695" s="78">
        <v>22110</v>
      </c>
      <c r="AF1695" s="78">
        <v>1029</v>
      </c>
      <c r="AG1695" s="104">
        <v>0</v>
      </c>
      <c r="AH1695" s="104">
        <v>0</v>
      </c>
      <c r="AI1695" s="104">
        <v>0</v>
      </c>
      <c r="AJ1695" s="104">
        <v>1029</v>
      </c>
      <c r="AK1695" s="104">
        <v>0</v>
      </c>
      <c r="AL1695" s="104">
        <v>0</v>
      </c>
      <c r="AM1695" s="104">
        <f t="shared" si="26"/>
        <v>1029</v>
      </c>
      <c r="AN1695" s="104">
        <v>0</v>
      </c>
      <c r="AO1695" s="104">
        <v>0</v>
      </c>
      <c r="AP1695" s="104">
        <v>2880</v>
      </c>
      <c r="AQ1695" s="104">
        <v>2880</v>
      </c>
      <c r="AR1695" s="104">
        <v>0</v>
      </c>
      <c r="AS1695" s="189">
        <v>71009</v>
      </c>
      <c r="AT1695" s="189">
        <v>16680</v>
      </c>
      <c r="AU1695" s="189">
        <v>16680</v>
      </c>
    </row>
    <row r="1696" spans="1:47" x14ac:dyDescent="0.2">
      <c r="A1696" s="96" t="s">
        <v>3872</v>
      </c>
      <c r="B1696" t="s">
        <v>3837</v>
      </c>
      <c r="C1696" t="s">
        <v>3873</v>
      </c>
      <c r="D1696" s="77">
        <v>45405</v>
      </c>
      <c r="E1696" s="77">
        <v>0</v>
      </c>
      <c r="F1696" s="77">
        <v>0</v>
      </c>
      <c r="G1696" s="77">
        <v>52059</v>
      </c>
      <c r="H1696" s="77">
        <v>52059</v>
      </c>
      <c r="I1696" s="77">
        <v>0</v>
      </c>
      <c r="J1696" s="77">
        <v>0</v>
      </c>
      <c r="K1696" s="77">
        <v>0</v>
      </c>
      <c r="L1696" s="77">
        <v>75225</v>
      </c>
      <c r="M1696" s="77">
        <v>56300</v>
      </c>
      <c r="N1696" s="77">
        <v>75225</v>
      </c>
      <c r="O1696" s="77">
        <v>0</v>
      </c>
      <c r="P1696" s="77">
        <v>11250</v>
      </c>
      <c r="Q1696" s="77">
        <v>11250</v>
      </c>
      <c r="R1696" s="77">
        <v>0</v>
      </c>
      <c r="S1696" s="188">
        <v>13065</v>
      </c>
      <c r="T1696" s="188">
        <v>13065</v>
      </c>
      <c r="U1696" s="77">
        <v>7096</v>
      </c>
      <c r="V1696" s="77">
        <v>4588</v>
      </c>
      <c r="W1696" s="77">
        <v>4330</v>
      </c>
      <c r="X1696" s="77">
        <v>2766</v>
      </c>
      <c r="Y1696" s="77">
        <v>0</v>
      </c>
      <c r="Z1696" s="77">
        <v>908</v>
      </c>
      <c r="AA1696" s="77">
        <v>0</v>
      </c>
      <c r="AB1696" s="77">
        <v>0</v>
      </c>
      <c r="AC1696" s="77">
        <v>351</v>
      </c>
      <c r="AD1696" s="77">
        <v>0</v>
      </c>
      <c r="AE1696" s="77">
        <v>67550</v>
      </c>
      <c r="AF1696" s="77">
        <v>1269</v>
      </c>
      <c r="AG1696" s="27">
        <v>0</v>
      </c>
      <c r="AH1696" s="27">
        <v>0</v>
      </c>
      <c r="AI1696" s="27">
        <v>0</v>
      </c>
      <c r="AJ1696" s="27">
        <v>1269</v>
      </c>
      <c r="AK1696" s="27">
        <v>0</v>
      </c>
      <c r="AL1696" s="27">
        <v>0</v>
      </c>
      <c r="AM1696" s="27">
        <f t="shared" si="26"/>
        <v>1269</v>
      </c>
      <c r="AN1696" s="27">
        <v>0</v>
      </c>
      <c r="AO1696" s="27">
        <v>0</v>
      </c>
      <c r="AP1696" s="27">
        <v>8755</v>
      </c>
      <c r="AQ1696" s="27">
        <v>8755</v>
      </c>
      <c r="AR1696" s="27">
        <v>0</v>
      </c>
      <c r="AS1696" s="190">
        <v>207008</v>
      </c>
      <c r="AT1696" s="190">
        <v>62725</v>
      </c>
      <c r="AU1696" s="190">
        <v>62725</v>
      </c>
    </row>
    <row r="1697" spans="1:47" x14ac:dyDescent="0.2">
      <c r="A1697" s="96" t="s">
        <v>3874</v>
      </c>
      <c r="B1697" t="s">
        <v>3837</v>
      </c>
      <c r="C1697" t="s">
        <v>3875</v>
      </c>
      <c r="D1697" s="78">
        <v>45406</v>
      </c>
      <c r="E1697" s="78">
        <v>0</v>
      </c>
      <c r="F1697" s="82">
        <v>0</v>
      </c>
      <c r="G1697" s="78">
        <v>45854</v>
      </c>
      <c r="H1697" s="78">
        <v>45854</v>
      </c>
      <c r="I1697" s="78">
        <v>0</v>
      </c>
      <c r="J1697" s="78">
        <v>0</v>
      </c>
      <c r="K1697" s="78">
        <v>0</v>
      </c>
      <c r="L1697" s="78">
        <v>53455</v>
      </c>
      <c r="M1697" s="78">
        <v>41510</v>
      </c>
      <c r="N1697" s="78">
        <v>53455</v>
      </c>
      <c r="O1697" s="78">
        <v>0</v>
      </c>
      <c r="P1697" s="78">
        <v>5460</v>
      </c>
      <c r="Q1697" s="78">
        <v>5460</v>
      </c>
      <c r="R1697" s="78">
        <v>0</v>
      </c>
      <c r="S1697" s="187">
        <v>24175</v>
      </c>
      <c r="T1697" s="187">
        <v>24175</v>
      </c>
      <c r="U1697" s="78">
        <v>4931</v>
      </c>
      <c r="V1697" s="78">
        <v>3356</v>
      </c>
      <c r="W1697" s="78">
        <v>4649</v>
      </c>
      <c r="X1697" s="78">
        <v>282</v>
      </c>
      <c r="Y1697" s="78">
        <v>0</v>
      </c>
      <c r="Z1697" s="78">
        <v>477</v>
      </c>
      <c r="AA1697" s="78">
        <v>0</v>
      </c>
      <c r="AB1697" s="78">
        <v>0</v>
      </c>
      <c r="AC1697" s="187">
        <v>2486</v>
      </c>
      <c r="AD1697" s="187">
        <v>0</v>
      </c>
      <c r="AE1697" s="78">
        <v>50010</v>
      </c>
      <c r="AF1697" s="78">
        <v>1269</v>
      </c>
      <c r="AG1697" s="104">
        <v>0</v>
      </c>
      <c r="AH1697" s="104">
        <v>0</v>
      </c>
      <c r="AI1697" s="104">
        <v>0</v>
      </c>
      <c r="AJ1697" s="104">
        <v>1269</v>
      </c>
      <c r="AK1697" s="104">
        <v>0</v>
      </c>
      <c r="AL1697" s="104">
        <v>0</v>
      </c>
      <c r="AM1697" s="104">
        <f t="shared" si="26"/>
        <v>1269</v>
      </c>
      <c r="AN1697" s="104">
        <v>0</v>
      </c>
      <c r="AO1697" s="104">
        <v>0</v>
      </c>
      <c r="AP1697" s="104">
        <v>7727</v>
      </c>
      <c r="AQ1697" s="104">
        <v>7727</v>
      </c>
      <c r="AR1697" s="104">
        <v>0</v>
      </c>
      <c r="AS1697" s="189">
        <v>182038</v>
      </c>
      <c r="AT1697" s="189">
        <v>45925</v>
      </c>
      <c r="AU1697" s="189">
        <v>45925</v>
      </c>
    </row>
    <row r="1698" spans="1:47" x14ac:dyDescent="0.2">
      <c r="A1698" s="96" t="s">
        <v>3876</v>
      </c>
      <c r="B1698" t="s">
        <v>3837</v>
      </c>
      <c r="C1698" t="s">
        <v>3877</v>
      </c>
      <c r="D1698" s="77">
        <v>45421</v>
      </c>
      <c r="E1698" s="77">
        <v>0</v>
      </c>
      <c r="F1698" s="77">
        <v>0</v>
      </c>
      <c r="G1698" s="77">
        <v>59784</v>
      </c>
      <c r="H1698" s="77">
        <v>0</v>
      </c>
      <c r="I1698" s="77">
        <v>59784</v>
      </c>
      <c r="J1698" s="77">
        <v>59784</v>
      </c>
      <c r="K1698" s="77">
        <v>0</v>
      </c>
      <c r="L1698" s="77">
        <v>82700</v>
      </c>
      <c r="M1698" s="77">
        <v>60720</v>
      </c>
      <c r="N1698" s="77">
        <v>82700</v>
      </c>
      <c r="O1698" s="77">
        <v>0</v>
      </c>
      <c r="P1698" s="77">
        <v>15760</v>
      </c>
      <c r="Q1698" s="77">
        <v>15760</v>
      </c>
      <c r="R1698" s="77">
        <v>0</v>
      </c>
      <c r="S1698" s="188">
        <v>18070</v>
      </c>
      <c r="T1698" s="188">
        <v>18070</v>
      </c>
      <c r="U1698" s="77">
        <v>7935</v>
      </c>
      <c r="V1698" s="77">
        <v>5013</v>
      </c>
      <c r="W1698" s="77">
        <v>7170</v>
      </c>
      <c r="X1698" s="77">
        <v>765</v>
      </c>
      <c r="Y1698" s="77">
        <v>2022</v>
      </c>
      <c r="Z1698" s="77">
        <v>1257</v>
      </c>
      <c r="AA1698" s="77">
        <v>0</v>
      </c>
      <c r="AB1698" s="188">
        <v>1055</v>
      </c>
      <c r="AC1698" s="188">
        <v>1055</v>
      </c>
      <c r="AD1698" s="188">
        <v>0</v>
      </c>
      <c r="AE1698" s="77">
        <v>76570</v>
      </c>
      <c r="AF1698" s="77">
        <v>1509</v>
      </c>
      <c r="AG1698" s="27">
        <v>0</v>
      </c>
      <c r="AH1698" s="27">
        <v>0</v>
      </c>
      <c r="AI1698" s="27">
        <v>0</v>
      </c>
      <c r="AJ1698" s="27">
        <v>1509</v>
      </c>
      <c r="AK1698" s="27">
        <v>0</v>
      </c>
      <c r="AL1698" s="27">
        <v>0</v>
      </c>
      <c r="AM1698" s="27">
        <f t="shared" si="26"/>
        <v>1509</v>
      </c>
      <c r="AN1698" s="27">
        <v>0</v>
      </c>
      <c r="AO1698" s="27">
        <v>0</v>
      </c>
      <c r="AP1698" s="27">
        <v>10092</v>
      </c>
      <c r="AQ1698" s="27">
        <v>0</v>
      </c>
      <c r="AR1698" s="190">
        <v>10092</v>
      </c>
      <c r="AS1698" s="190">
        <v>237166</v>
      </c>
      <c r="AT1698" s="190">
        <v>75112</v>
      </c>
      <c r="AU1698" s="190">
        <v>75112</v>
      </c>
    </row>
    <row r="1699" spans="1:47" x14ac:dyDescent="0.2">
      <c r="A1699" s="96" t="s">
        <v>3878</v>
      </c>
      <c r="B1699" t="s">
        <v>3837</v>
      </c>
      <c r="C1699" t="s">
        <v>3879</v>
      </c>
      <c r="D1699" s="78">
        <v>45429</v>
      </c>
      <c r="E1699" s="78">
        <v>0</v>
      </c>
      <c r="F1699" s="82">
        <v>0</v>
      </c>
      <c r="G1699" s="78">
        <v>10716</v>
      </c>
      <c r="H1699" s="78">
        <v>10716</v>
      </c>
      <c r="I1699" s="78">
        <v>0</v>
      </c>
      <c r="J1699" s="78">
        <v>0</v>
      </c>
      <c r="K1699" s="78">
        <v>0</v>
      </c>
      <c r="L1699" s="78">
        <v>7240</v>
      </c>
      <c r="M1699" s="78">
        <v>5600</v>
      </c>
      <c r="N1699" s="78">
        <v>7240</v>
      </c>
      <c r="O1699" s="78">
        <v>0</v>
      </c>
      <c r="P1699" s="78">
        <v>860</v>
      </c>
      <c r="Q1699" s="78">
        <v>860</v>
      </c>
      <c r="R1699" s="78">
        <v>0</v>
      </c>
      <c r="S1699" s="78">
        <v>0</v>
      </c>
      <c r="T1699" s="78">
        <v>0</v>
      </c>
      <c r="U1699" s="78">
        <v>684</v>
      </c>
      <c r="V1699" s="78">
        <v>468</v>
      </c>
      <c r="W1699" s="78">
        <v>100</v>
      </c>
      <c r="X1699" s="78">
        <v>584</v>
      </c>
      <c r="Y1699" s="78">
        <v>649</v>
      </c>
      <c r="Z1699" s="78">
        <v>65</v>
      </c>
      <c r="AA1699" s="78">
        <v>0</v>
      </c>
      <c r="AB1699" s="78">
        <v>0</v>
      </c>
      <c r="AC1699" s="78">
        <v>0</v>
      </c>
      <c r="AD1699" s="78">
        <v>0</v>
      </c>
      <c r="AE1699" s="78">
        <v>6460</v>
      </c>
      <c r="AF1699" s="78">
        <v>789</v>
      </c>
      <c r="AG1699" s="104">
        <v>0</v>
      </c>
      <c r="AH1699" s="104">
        <v>0</v>
      </c>
      <c r="AI1699" s="104">
        <v>0</v>
      </c>
      <c r="AJ1699" s="104">
        <v>789</v>
      </c>
      <c r="AK1699" s="104">
        <v>0</v>
      </c>
      <c r="AL1699" s="104">
        <v>0</v>
      </c>
      <c r="AM1699" s="104">
        <f t="shared" si="26"/>
        <v>789</v>
      </c>
      <c r="AN1699" s="104">
        <v>0</v>
      </c>
      <c r="AO1699" s="104">
        <v>0</v>
      </c>
      <c r="AP1699" s="104">
        <v>1799</v>
      </c>
      <c r="AQ1699" s="104">
        <v>1799</v>
      </c>
      <c r="AR1699" s="104">
        <v>0</v>
      </c>
      <c r="AS1699" s="189">
        <v>40024</v>
      </c>
      <c r="AT1699" s="189">
        <v>4945</v>
      </c>
      <c r="AU1699" s="189">
        <v>4945</v>
      </c>
    </row>
    <row r="1700" spans="1:47" x14ac:dyDescent="0.2">
      <c r="A1700" s="96" t="s">
        <v>3880</v>
      </c>
      <c r="B1700" t="s">
        <v>3837</v>
      </c>
      <c r="C1700" t="s">
        <v>3881</v>
      </c>
      <c r="D1700" s="77">
        <v>45430</v>
      </c>
      <c r="E1700" s="77">
        <v>0</v>
      </c>
      <c r="F1700" s="77">
        <v>0</v>
      </c>
      <c r="G1700" s="77">
        <v>18404</v>
      </c>
      <c r="H1700" s="77">
        <v>18404</v>
      </c>
      <c r="I1700" s="77">
        <v>0</v>
      </c>
      <c r="J1700" s="77">
        <v>0</v>
      </c>
      <c r="K1700" s="77">
        <v>0</v>
      </c>
      <c r="L1700" s="77">
        <v>13180</v>
      </c>
      <c r="M1700" s="77">
        <v>10440</v>
      </c>
      <c r="N1700" s="77">
        <v>13180</v>
      </c>
      <c r="O1700" s="77">
        <v>0</v>
      </c>
      <c r="P1700" s="77">
        <v>0</v>
      </c>
      <c r="Q1700" s="77">
        <v>0</v>
      </c>
      <c r="R1700" s="77">
        <v>0</v>
      </c>
      <c r="S1700" s="188">
        <v>4590</v>
      </c>
      <c r="T1700" s="188">
        <v>4590</v>
      </c>
      <c r="U1700" s="77">
        <v>1225</v>
      </c>
      <c r="V1700" s="77">
        <v>868</v>
      </c>
      <c r="W1700" s="77">
        <v>1225</v>
      </c>
      <c r="X1700" s="77">
        <v>0</v>
      </c>
      <c r="Y1700" s="77">
        <v>0</v>
      </c>
      <c r="Z1700" s="77">
        <v>0</v>
      </c>
      <c r="AA1700" s="77">
        <v>0</v>
      </c>
      <c r="AB1700" s="77">
        <v>173</v>
      </c>
      <c r="AC1700" s="77">
        <v>173</v>
      </c>
      <c r="AD1700" s="77">
        <v>0</v>
      </c>
      <c r="AE1700" s="77">
        <v>12300</v>
      </c>
      <c r="AF1700" s="77">
        <v>789</v>
      </c>
      <c r="AG1700" s="27">
        <v>0</v>
      </c>
      <c r="AH1700" s="27">
        <v>0</v>
      </c>
      <c r="AI1700" s="27">
        <v>0</v>
      </c>
      <c r="AJ1700" s="27">
        <v>789</v>
      </c>
      <c r="AK1700" s="27">
        <v>0</v>
      </c>
      <c r="AL1700" s="27">
        <v>0</v>
      </c>
      <c r="AM1700" s="27">
        <f t="shared" si="26"/>
        <v>789</v>
      </c>
      <c r="AN1700" s="27">
        <v>0</v>
      </c>
      <c r="AO1700" s="27">
        <v>0</v>
      </c>
      <c r="AP1700" s="27">
        <v>3094</v>
      </c>
      <c r="AQ1700" s="27">
        <v>3094</v>
      </c>
      <c r="AR1700" s="27">
        <v>0</v>
      </c>
      <c r="AS1700" s="190">
        <v>69362</v>
      </c>
      <c r="AT1700" s="190">
        <v>10877</v>
      </c>
      <c r="AU1700" s="190">
        <v>10877</v>
      </c>
    </row>
    <row r="1701" spans="1:47" x14ac:dyDescent="0.2">
      <c r="A1701" s="96" t="s">
        <v>3882</v>
      </c>
      <c r="B1701" t="s">
        <v>3837</v>
      </c>
      <c r="C1701" t="s">
        <v>1146</v>
      </c>
      <c r="D1701" s="78">
        <v>45431</v>
      </c>
      <c r="E1701" s="78">
        <v>0</v>
      </c>
      <c r="F1701" s="82">
        <v>0</v>
      </c>
      <c r="G1701" s="78">
        <v>30411</v>
      </c>
      <c r="H1701" s="78">
        <v>14770</v>
      </c>
      <c r="I1701" s="78">
        <v>15641</v>
      </c>
      <c r="J1701" s="78">
        <v>15641</v>
      </c>
      <c r="K1701" s="78">
        <v>0</v>
      </c>
      <c r="L1701" s="78">
        <v>30560</v>
      </c>
      <c r="M1701" s="78">
        <v>25330</v>
      </c>
      <c r="N1701" s="78">
        <v>30560</v>
      </c>
      <c r="O1701" s="78">
        <v>0</v>
      </c>
      <c r="P1701" s="78">
        <v>5750</v>
      </c>
      <c r="Q1701" s="78">
        <v>5750</v>
      </c>
      <c r="R1701" s="78">
        <v>0</v>
      </c>
      <c r="S1701" s="187">
        <v>5030</v>
      </c>
      <c r="T1701" s="187">
        <v>5030</v>
      </c>
      <c r="U1701" s="78">
        <v>2764</v>
      </c>
      <c r="V1701" s="78">
        <v>2083</v>
      </c>
      <c r="W1701" s="78">
        <v>1109</v>
      </c>
      <c r="X1701" s="78">
        <v>1655</v>
      </c>
      <c r="Y1701" s="78">
        <v>983</v>
      </c>
      <c r="Z1701" s="78">
        <v>477</v>
      </c>
      <c r="AA1701" s="78">
        <v>0</v>
      </c>
      <c r="AB1701" s="78">
        <v>0</v>
      </c>
      <c r="AC1701" s="78">
        <v>219</v>
      </c>
      <c r="AD1701" s="78">
        <v>0</v>
      </c>
      <c r="AE1701" s="78">
        <v>31080</v>
      </c>
      <c r="AF1701" s="78">
        <v>1029</v>
      </c>
      <c r="AG1701" s="104">
        <v>0</v>
      </c>
      <c r="AH1701" s="104">
        <v>0</v>
      </c>
      <c r="AI1701" s="104">
        <v>0</v>
      </c>
      <c r="AJ1701" s="104">
        <v>1029</v>
      </c>
      <c r="AK1701" s="104">
        <v>0</v>
      </c>
      <c r="AL1701" s="104">
        <v>0</v>
      </c>
      <c r="AM1701" s="104">
        <f t="shared" si="26"/>
        <v>1029</v>
      </c>
      <c r="AN1701" s="104">
        <v>0</v>
      </c>
      <c r="AO1701" s="104">
        <v>0</v>
      </c>
      <c r="AP1701" s="104">
        <v>5086</v>
      </c>
      <c r="AQ1701" s="104">
        <v>5086</v>
      </c>
      <c r="AR1701" s="104">
        <v>0</v>
      </c>
      <c r="AS1701" s="189">
        <v>116162</v>
      </c>
      <c r="AT1701" s="189">
        <v>20557</v>
      </c>
      <c r="AU1701" s="189">
        <v>20557</v>
      </c>
    </row>
    <row r="1702" spans="1:47" x14ac:dyDescent="0.2">
      <c r="A1702" s="96" t="s">
        <v>3883</v>
      </c>
      <c r="B1702" t="s">
        <v>3837</v>
      </c>
      <c r="C1702" t="s">
        <v>3884</v>
      </c>
      <c r="D1702" s="77">
        <v>45441</v>
      </c>
      <c r="E1702" s="77">
        <v>0</v>
      </c>
      <c r="F1702" s="77">
        <v>0</v>
      </c>
      <c r="G1702" s="77">
        <v>59874</v>
      </c>
      <c r="H1702" s="77">
        <v>59874</v>
      </c>
      <c r="I1702" s="77">
        <v>0</v>
      </c>
      <c r="J1702" s="77">
        <v>0</v>
      </c>
      <c r="K1702" s="77">
        <v>0</v>
      </c>
      <c r="L1702" s="77">
        <v>54345</v>
      </c>
      <c r="M1702" s="77">
        <v>41100</v>
      </c>
      <c r="N1702" s="77">
        <v>54345</v>
      </c>
      <c r="O1702" s="77">
        <v>0</v>
      </c>
      <c r="P1702" s="77">
        <v>7240</v>
      </c>
      <c r="Q1702" s="77">
        <v>7240</v>
      </c>
      <c r="R1702" s="77">
        <v>0</v>
      </c>
      <c r="S1702" s="188">
        <v>26795</v>
      </c>
      <c r="T1702" s="188">
        <v>26795</v>
      </c>
      <c r="U1702" s="77">
        <v>5092</v>
      </c>
      <c r="V1702" s="77">
        <v>3358</v>
      </c>
      <c r="W1702" s="77">
        <v>5092</v>
      </c>
      <c r="X1702" s="77">
        <v>0</v>
      </c>
      <c r="Y1702" s="77">
        <v>612</v>
      </c>
      <c r="Z1702" s="77">
        <v>612</v>
      </c>
      <c r="AA1702" s="77">
        <v>0</v>
      </c>
      <c r="AB1702" s="77">
        <v>330</v>
      </c>
      <c r="AC1702" s="188">
        <v>1947</v>
      </c>
      <c r="AD1702" s="188">
        <v>0</v>
      </c>
      <c r="AE1702" s="77">
        <v>48370</v>
      </c>
      <c r="AF1702" s="77">
        <v>1029</v>
      </c>
      <c r="AG1702" s="27">
        <v>0</v>
      </c>
      <c r="AH1702" s="27">
        <v>0</v>
      </c>
      <c r="AI1702" s="27">
        <v>0</v>
      </c>
      <c r="AJ1702" s="27">
        <v>1029</v>
      </c>
      <c r="AK1702" s="27">
        <v>0</v>
      </c>
      <c r="AL1702" s="27">
        <v>0</v>
      </c>
      <c r="AM1702" s="27">
        <f t="shared" si="26"/>
        <v>1029</v>
      </c>
      <c r="AN1702" s="27">
        <v>0</v>
      </c>
      <c r="AO1702" s="27">
        <v>0</v>
      </c>
      <c r="AP1702" s="27">
        <v>10084</v>
      </c>
      <c r="AQ1702" s="27">
        <v>8626</v>
      </c>
      <c r="AR1702" s="190">
        <v>1458</v>
      </c>
      <c r="AS1702" s="190">
        <v>232064</v>
      </c>
      <c r="AT1702" s="190">
        <v>53625</v>
      </c>
      <c r="AU1702" s="190">
        <v>53625</v>
      </c>
    </row>
    <row r="1703" spans="1:47" x14ac:dyDescent="0.2">
      <c r="A1703" s="96" t="s">
        <v>3885</v>
      </c>
      <c r="B1703" t="s">
        <v>3837</v>
      </c>
      <c r="C1703" t="s">
        <v>3886</v>
      </c>
      <c r="D1703" s="78">
        <v>45442</v>
      </c>
      <c r="E1703" s="78">
        <v>0</v>
      </c>
      <c r="F1703" s="82">
        <v>0</v>
      </c>
      <c r="G1703" s="78">
        <v>24840</v>
      </c>
      <c r="H1703" s="78">
        <v>24840</v>
      </c>
      <c r="I1703" s="78">
        <v>0</v>
      </c>
      <c r="J1703" s="78">
        <v>0</v>
      </c>
      <c r="K1703" s="78">
        <v>0</v>
      </c>
      <c r="L1703" s="78">
        <v>18995</v>
      </c>
      <c r="M1703" s="78">
        <v>15130</v>
      </c>
      <c r="N1703" s="78">
        <v>18560</v>
      </c>
      <c r="O1703" s="78">
        <v>435</v>
      </c>
      <c r="P1703" s="78">
        <v>4005</v>
      </c>
      <c r="Q1703" s="78">
        <v>3570</v>
      </c>
      <c r="R1703" s="78">
        <v>0</v>
      </c>
      <c r="S1703" s="187">
        <v>4135</v>
      </c>
      <c r="T1703" s="187">
        <v>4135</v>
      </c>
      <c r="U1703" s="78">
        <v>1739</v>
      </c>
      <c r="V1703" s="78">
        <v>1238</v>
      </c>
      <c r="W1703" s="78">
        <v>1259</v>
      </c>
      <c r="X1703" s="78">
        <v>480</v>
      </c>
      <c r="Y1703" s="78">
        <v>790</v>
      </c>
      <c r="Z1703" s="78">
        <v>310</v>
      </c>
      <c r="AA1703" s="78">
        <v>0</v>
      </c>
      <c r="AB1703" s="78">
        <v>87</v>
      </c>
      <c r="AC1703" s="78">
        <v>87</v>
      </c>
      <c r="AD1703" s="78">
        <v>0</v>
      </c>
      <c r="AE1703" s="78">
        <v>18730</v>
      </c>
      <c r="AF1703" s="78">
        <v>789</v>
      </c>
      <c r="AG1703" s="104">
        <v>0</v>
      </c>
      <c r="AH1703" s="104">
        <v>0</v>
      </c>
      <c r="AI1703" s="104">
        <v>0</v>
      </c>
      <c r="AJ1703" s="104">
        <v>789</v>
      </c>
      <c r="AK1703" s="104">
        <v>0</v>
      </c>
      <c r="AL1703" s="104">
        <v>0</v>
      </c>
      <c r="AM1703" s="104">
        <f t="shared" si="26"/>
        <v>789</v>
      </c>
      <c r="AN1703" s="104">
        <v>0</v>
      </c>
      <c r="AO1703" s="104">
        <v>0</v>
      </c>
      <c r="AP1703" s="104">
        <v>4177</v>
      </c>
      <c r="AQ1703" s="104">
        <v>4177</v>
      </c>
      <c r="AR1703" s="104">
        <v>0</v>
      </c>
      <c r="AS1703" s="189">
        <v>95570</v>
      </c>
      <c r="AT1703" s="189">
        <v>16825</v>
      </c>
      <c r="AU1703" s="189">
        <v>16825</v>
      </c>
    </row>
    <row r="1704" spans="1:47" x14ac:dyDescent="0.2">
      <c r="A1704" s="96" t="s">
        <v>3887</v>
      </c>
      <c r="B1704" t="s">
        <v>3837</v>
      </c>
      <c r="C1704" t="s">
        <v>3888</v>
      </c>
      <c r="D1704" s="77">
        <v>45443</v>
      </c>
      <c r="E1704" s="77">
        <v>0</v>
      </c>
      <c r="F1704" s="77">
        <v>0</v>
      </c>
      <c r="G1704" s="77">
        <v>24172</v>
      </c>
      <c r="H1704" s="77">
        <v>0</v>
      </c>
      <c r="I1704" s="77">
        <v>24172</v>
      </c>
      <c r="J1704" s="77">
        <v>24172</v>
      </c>
      <c r="K1704" s="77">
        <v>0</v>
      </c>
      <c r="L1704" s="77">
        <v>14515</v>
      </c>
      <c r="M1704" s="77">
        <v>10840</v>
      </c>
      <c r="N1704" s="77">
        <v>14515</v>
      </c>
      <c r="O1704" s="77">
        <v>0</v>
      </c>
      <c r="P1704" s="77">
        <v>980</v>
      </c>
      <c r="Q1704" s="77">
        <v>980</v>
      </c>
      <c r="R1704" s="77">
        <v>0</v>
      </c>
      <c r="S1704" s="188">
        <v>6305</v>
      </c>
      <c r="T1704" s="188">
        <v>6305</v>
      </c>
      <c r="U1704" s="77">
        <v>1359</v>
      </c>
      <c r="V1704" s="77">
        <v>885</v>
      </c>
      <c r="W1704" s="77">
        <v>1359</v>
      </c>
      <c r="X1704" s="77">
        <v>0</v>
      </c>
      <c r="Y1704" s="77">
        <v>100</v>
      </c>
      <c r="Z1704" s="77">
        <v>100</v>
      </c>
      <c r="AA1704" s="77">
        <v>0</v>
      </c>
      <c r="AB1704" s="77">
        <v>384</v>
      </c>
      <c r="AC1704" s="77">
        <v>384</v>
      </c>
      <c r="AD1704" s="77">
        <v>0</v>
      </c>
      <c r="AE1704" s="77">
        <v>12740</v>
      </c>
      <c r="AF1704" s="77">
        <v>789</v>
      </c>
      <c r="AG1704" s="27">
        <v>0</v>
      </c>
      <c r="AH1704" s="27">
        <v>0</v>
      </c>
      <c r="AI1704" s="27">
        <v>0</v>
      </c>
      <c r="AJ1704" s="27">
        <v>789</v>
      </c>
      <c r="AK1704" s="27">
        <v>0</v>
      </c>
      <c r="AL1704" s="27">
        <v>0</v>
      </c>
      <c r="AM1704" s="27">
        <f t="shared" si="26"/>
        <v>789</v>
      </c>
      <c r="AN1704" s="27">
        <v>0</v>
      </c>
      <c r="AO1704" s="27">
        <v>0</v>
      </c>
      <c r="AP1704" s="27">
        <v>4065</v>
      </c>
      <c r="AQ1704" s="27">
        <v>4065</v>
      </c>
      <c r="AR1704" s="27">
        <v>0</v>
      </c>
      <c r="AS1704" s="190">
        <v>92824</v>
      </c>
      <c r="AT1704" s="190">
        <v>16525</v>
      </c>
      <c r="AU1704" s="190">
        <v>16525</v>
      </c>
    </row>
    <row r="1705" spans="1:47" x14ac:dyDescent="0.2">
      <c r="A1705" s="96" t="s">
        <v>3889</v>
      </c>
      <c r="B1705" t="s">
        <v>3890</v>
      </c>
      <c r="C1705">
        <v>0</v>
      </c>
      <c r="D1705" s="78">
        <v>46000</v>
      </c>
      <c r="E1705" s="78">
        <v>0</v>
      </c>
      <c r="F1705" s="82">
        <v>0</v>
      </c>
      <c r="G1705" s="78">
        <v>6639814</v>
      </c>
      <c r="H1705" s="78">
        <v>2842125</v>
      </c>
      <c r="I1705" s="78">
        <v>3797689</v>
      </c>
      <c r="J1705" s="78">
        <v>3797689</v>
      </c>
      <c r="K1705" s="78">
        <v>0</v>
      </c>
      <c r="L1705" s="78">
        <v>0</v>
      </c>
      <c r="M1705" s="78">
        <v>0</v>
      </c>
      <c r="N1705" s="78">
        <v>0</v>
      </c>
      <c r="O1705" s="78">
        <v>0</v>
      </c>
      <c r="P1705" s="78">
        <v>0</v>
      </c>
      <c r="Q1705" s="78">
        <v>0</v>
      </c>
      <c r="R1705" s="78">
        <v>0</v>
      </c>
      <c r="S1705" s="78">
        <v>0</v>
      </c>
      <c r="T1705" s="78">
        <v>0</v>
      </c>
      <c r="U1705" s="78">
        <v>0</v>
      </c>
      <c r="V1705" s="78">
        <v>0</v>
      </c>
      <c r="W1705" s="78">
        <v>0</v>
      </c>
      <c r="X1705" s="78">
        <v>0</v>
      </c>
      <c r="Y1705" s="78">
        <v>0</v>
      </c>
      <c r="Z1705" s="78">
        <v>0</v>
      </c>
      <c r="AA1705" s="78">
        <v>0</v>
      </c>
      <c r="AB1705" s="78">
        <v>0</v>
      </c>
      <c r="AC1705" s="78">
        <v>0</v>
      </c>
      <c r="AD1705" s="78">
        <v>0</v>
      </c>
      <c r="AE1705" s="78">
        <v>0</v>
      </c>
      <c r="AF1705" s="78">
        <v>0</v>
      </c>
      <c r="AG1705" s="104">
        <v>0</v>
      </c>
      <c r="AH1705" s="104">
        <v>0</v>
      </c>
      <c r="AI1705" s="104">
        <v>0</v>
      </c>
      <c r="AJ1705" s="104">
        <v>0</v>
      </c>
      <c r="AK1705" s="104">
        <v>0</v>
      </c>
      <c r="AL1705" s="104">
        <v>0</v>
      </c>
      <c r="AM1705" s="104">
        <f t="shared" si="26"/>
        <v>0</v>
      </c>
      <c r="AN1705" s="104">
        <v>0</v>
      </c>
      <c r="AO1705" s="104">
        <v>0</v>
      </c>
      <c r="AP1705" s="104">
        <v>1139937</v>
      </c>
      <c r="AQ1705" s="104">
        <v>36963</v>
      </c>
      <c r="AR1705" s="189">
        <v>1102974</v>
      </c>
      <c r="AS1705" s="189">
        <v>20192893</v>
      </c>
      <c r="AT1705" s="189">
        <v>0</v>
      </c>
      <c r="AU1705" s="189">
        <v>0</v>
      </c>
    </row>
    <row r="1706" spans="1:47" x14ac:dyDescent="0.2">
      <c r="A1706" s="96" t="s">
        <v>3891</v>
      </c>
      <c r="B1706" t="s">
        <v>3890</v>
      </c>
      <c r="C1706" t="s">
        <v>3892</v>
      </c>
      <c r="D1706" s="77">
        <v>46201</v>
      </c>
      <c r="E1706" s="77">
        <v>0</v>
      </c>
      <c r="F1706" s="77">
        <v>0</v>
      </c>
      <c r="G1706" s="77">
        <v>1313650</v>
      </c>
      <c r="H1706" s="77">
        <v>889231</v>
      </c>
      <c r="I1706" s="77">
        <v>424419</v>
      </c>
      <c r="J1706" s="77">
        <v>424419</v>
      </c>
      <c r="K1706" s="77">
        <v>0</v>
      </c>
      <c r="L1706" s="77">
        <v>2906560</v>
      </c>
      <c r="M1706" s="77">
        <v>2111540</v>
      </c>
      <c r="N1706" s="77">
        <v>1570000</v>
      </c>
      <c r="O1706" s="77">
        <v>1336560</v>
      </c>
      <c r="P1706" s="77">
        <v>1600910</v>
      </c>
      <c r="Q1706" s="77">
        <v>264350</v>
      </c>
      <c r="R1706" s="77">
        <v>0</v>
      </c>
      <c r="S1706" s="188">
        <v>1158050</v>
      </c>
      <c r="T1706" s="188">
        <v>1158050</v>
      </c>
      <c r="U1706" s="77">
        <v>280323</v>
      </c>
      <c r="V1706" s="77">
        <v>173793</v>
      </c>
      <c r="W1706" s="77">
        <v>130000</v>
      </c>
      <c r="X1706" s="77">
        <v>150323</v>
      </c>
      <c r="Y1706" s="77">
        <v>172413</v>
      </c>
      <c r="Z1706" s="77">
        <v>22090</v>
      </c>
      <c r="AA1706" s="77">
        <v>0</v>
      </c>
      <c r="AB1706" s="188">
        <v>76247</v>
      </c>
      <c r="AC1706" s="188">
        <v>90622</v>
      </c>
      <c r="AD1706" s="188">
        <v>0</v>
      </c>
      <c r="AE1706" s="77">
        <v>2527570</v>
      </c>
      <c r="AF1706" s="77">
        <v>17610</v>
      </c>
      <c r="AG1706" s="27">
        <v>17610</v>
      </c>
      <c r="AH1706" s="27">
        <v>13266</v>
      </c>
      <c r="AI1706" s="27">
        <v>4344</v>
      </c>
      <c r="AJ1706" s="27">
        <v>0</v>
      </c>
      <c r="AK1706" s="27">
        <v>4344</v>
      </c>
      <c r="AL1706" s="27">
        <v>0</v>
      </c>
      <c r="AM1706" s="27">
        <f t="shared" si="26"/>
        <v>0</v>
      </c>
      <c r="AN1706" s="27">
        <v>0</v>
      </c>
      <c r="AO1706" s="27">
        <v>0</v>
      </c>
      <c r="AP1706" s="27">
        <v>227987</v>
      </c>
      <c r="AQ1706" s="27">
        <v>192168</v>
      </c>
      <c r="AR1706" s="190">
        <v>35819</v>
      </c>
      <c r="AS1706" s="190">
        <v>5633620</v>
      </c>
      <c r="AT1706" s="27">
        <v>2211930</v>
      </c>
      <c r="AU1706" s="27">
        <v>2211930</v>
      </c>
    </row>
    <row r="1707" spans="1:47" x14ac:dyDescent="0.2">
      <c r="A1707" s="96" t="s">
        <v>3893</v>
      </c>
      <c r="B1707" t="s">
        <v>3890</v>
      </c>
      <c r="C1707" t="s">
        <v>3894</v>
      </c>
      <c r="D1707" s="78">
        <v>46203</v>
      </c>
      <c r="E1707" s="78">
        <v>0</v>
      </c>
      <c r="F1707" s="82">
        <v>0</v>
      </c>
      <c r="G1707" s="78">
        <v>316487</v>
      </c>
      <c r="H1707" s="78">
        <v>316487</v>
      </c>
      <c r="I1707" s="78">
        <v>0</v>
      </c>
      <c r="J1707" s="78">
        <v>0</v>
      </c>
      <c r="K1707" s="78">
        <v>0</v>
      </c>
      <c r="L1707" s="78">
        <v>535650</v>
      </c>
      <c r="M1707" s="78">
        <v>409390</v>
      </c>
      <c r="N1707" s="78">
        <v>529600</v>
      </c>
      <c r="O1707" s="78">
        <v>6050</v>
      </c>
      <c r="P1707" s="78">
        <v>65540</v>
      </c>
      <c r="Q1707" s="78">
        <v>59490</v>
      </c>
      <c r="R1707" s="78">
        <v>0</v>
      </c>
      <c r="S1707" s="187">
        <v>177310</v>
      </c>
      <c r="T1707" s="187">
        <v>177310</v>
      </c>
      <c r="U1707" s="78">
        <v>50006</v>
      </c>
      <c r="V1707" s="78">
        <v>33251</v>
      </c>
      <c r="W1707" s="78">
        <v>29378</v>
      </c>
      <c r="X1707" s="78">
        <v>20628</v>
      </c>
      <c r="Y1707" s="78">
        <v>25680</v>
      </c>
      <c r="Z1707" s="78">
        <v>5052</v>
      </c>
      <c r="AA1707" s="78">
        <v>0</v>
      </c>
      <c r="AB1707" s="78">
        <v>0</v>
      </c>
      <c r="AC1707" s="187">
        <v>13835</v>
      </c>
      <c r="AD1707" s="187">
        <v>0</v>
      </c>
      <c r="AE1707" s="78">
        <v>482750</v>
      </c>
      <c r="AF1707" s="78">
        <v>4629</v>
      </c>
      <c r="AG1707" s="104">
        <v>0</v>
      </c>
      <c r="AH1707" s="104">
        <v>0</v>
      </c>
      <c r="AI1707" s="104">
        <v>0</v>
      </c>
      <c r="AJ1707" s="104">
        <v>4629</v>
      </c>
      <c r="AK1707" s="104">
        <v>0</v>
      </c>
      <c r="AL1707" s="104">
        <v>0</v>
      </c>
      <c r="AM1707" s="104">
        <f t="shared" si="26"/>
        <v>4629</v>
      </c>
      <c r="AN1707" s="104">
        <v>0</v>
      </c>
      <c r="AO1707" s="104">
        <v>0</v>
      </c>
      <c r="AP1707" s="104">
        <v>54644</v>
      </c>
      <c r="AQ1707" s="104">
        <v>54644</v>
      </c>
      <c r="AR1707" s="104">
        <v>0</v>
      </c>
      <c r="AS1707" s="189">
        <v>1330318</v>
      </c>
      <c r="AT1707" s="189">
        <v>437403</v>
      </c>
      <c r="AU1707" s="189">
        <v>437403</v>
      </c>
    </row>
    <row r="1708" spans="1:47" x14ac:dyDescent="0.2">
      <c r="A1708" s="96" t="s">
        <v>3895</v>
      </c>
      <c r="B1708" t="s">
        <v>3890</v>
      </c>
      <c r="C1708" t="s">
        <v>3896</v>
      </c>
      <c r="D1708" s="77">
        <v>46204</v>
      </c>
      <c r="E1708" s="77">
        <v>0</v>
      </c>
      <c r="F1708" s="77">
        <v>0</v>
      </c>
      <c r="G1708" s="77">
        <v>79277</v>
      </c>
      <c r="H1708" s="77">
        <v>79277</v>
      </c>
      <c r="I1708" s="77">
        <v>0</v>
      </c>
      <c r="J1708" s="77">
        <v>0</v>
      </c>
      <c r="K1708" s="77">
        <v>0</v>
      </c>
      <c r="L1708" s="77">
        <v>118570</v>
      </c>
      <c r="M1708" s="77">
        <v>94850</v>
      </c>
      <c r="N1708" s="77">
        <v>118570</v>
      </c>
      <c r="O1708" s="77">
        <v>0</v>
      </c>
      <c r="P1708" s="77">
        <v>10710</v>
      </c>
      <c r="Q1708" s="77">
        <v>10710</v>
      </c>
      <c r="R1708" s="77">
        <v>0</v>
      </c>
      <c r="S1708" s="188">
        <v>42120</v>
      </c>
      <c r="T1708" s="188">
        <v>42120</v>
      </c>
      <c r="U1708" s="77">
        <v>10939</v>
      </c>
      <c r="V1708" s="77">
        <v>7816</v>
      </c>
      <c r="W1708" s="77">
        <v>6889</v>
      </c>
      <c r="X1708" s="77">
        <v>4050</v>
      </c>
      <c r="Y1708" s="77">
        <v>4969</v>
      </c>
      <c r="Z1708" s="77">
        <v>919</v>
      </c>
      <c r="AA1708" s="77">
        <v>0</v>
      </c>
      <c r="AB1708" s="188">
        <v>3394</v>
      </c>
      <c r="AC1708" s="188">
        <v>3394</v>
      </c>
      <c r="AD1708" s="188">
        <v>0</v>
      </c>
      <c r="AE1708" s="77">
        <v>109650</v>
      </c>
      <c r="AF1708" s="77">
        <v>1749</v>
      </c>
      <c r="AG1708" s="27">
        <v>0</v>
      </c>
      <c r="AH1708" s="27">
        <v>0</v>
      </c>
      <c r="AI1708" s="27">
        <v>0</v>
      </c>
      <c r="AJ1708" s="27">
        <v>1749</v>
      </c>
      <c r="AK1708" s="27">
        <v>0</v>
      </c>
      <c r="AL1708" s="27">
        <v>0</v>
      </c>
      <c r="AM1708" s="27">
        <f t="shared" si="26"/>
        <v>1749</v>
      </c>
      <c r="AN1708" s="27">
        <v>0</v>
      </c>
      <c r="AO1708" s="27">
        <v>0</v>
      </c>
      <c r="AP1708" s="27">
        <v>13602</v>
      </c>
      <c r="AQ1708" s="27">
        <v>13602</v>
      </c>
      <c r="AR1708" s="27">
        <v>0</v>
      </c>
      <c r="AS1708" s="190">
        <v>322136</v>
      </c>
      <c r="AT1708" s="190">
        <v>85589</v>
      </c>
      <c r="AU1708" s="190">
        <v>85589</v>
      </c>
    </row>
    <row r="1709" spans="1:47" x14ac:dyDescent="0.2">
      <c r="A1709" s="96" t="s">
        <v>3897</v>
      </c>
      <c r="B1709" t="s">
        <v>3890</v>
      </c>
      <c r="C1709" t="s">
        <v>3898</v>
      </c>
      <c r="D1709" s="78">
        <v>46206</v>
      </c>
      <c r="E1709" s="78">
        <v>0</v>
      </c>
      <c r="F1709" s="82">
        <v>0</v>
      </c>
      <c r="G1709" s="78">
        <v>76531</v>
      </c>
      <c r="H1709" s="78">
        <v>76531</v>
      </c>
      <c r="I1709" s="78">
        <v>0</v>
      </c>
      <c r="J1709" s="78">
        <v>0</v>
      </c>
      <c r="K1709" s="78">
        <v>0</v>
      </c>
      <c r="L1709" s="78">
        <v>113665</v>
      </c>
      <c r="M1709" s="78">
        <v>91220</v>
      </c>
      <c r="N1709" s="78">
        <v>94800</v>
      </c>
      <c r="O1709" s="78">
        <v>18865</v>
      </c>
      <c r="P1709" s="78">
        <v>34365</v>
      </c>
      <c r="Q1709" s="78">
        <v>15500</v>
      </c>
      <c r="R1709" s="78">
        <v>0</v>
      </c>
      <c r="S1709" s="187">
        <v>25365</v>
      </c>
      <c r="T1709" s="187">
        <v>25365</v>
      </c>
      <c r="U1709" s="78">
        <v>10459</v>
      </c>
      <c r="V1709" s="78">
        <v>7513</v>
      </c>
      <c r="W1709" s="78">
        <v>2820</v>
      </c>
      <c r="X1709" s="78">
        <v>7639</v>
      </c>
      <c r="Y1709" s="78">
        <v>858</v>
      </c>
      <c r="Z1709" s="78">
        <v>1287</v>
      </c>
      <c r="AA1709" s="78">
        <v>0</v>
      </c>
      <c r="AB1709" s="187">
        <v>1699</v>
      </c>
      <c r="AC1709" s="187">
        <v>1818</v>
      </c>
      <c r="AD1709" s="187">
        <v>0</v>
      </c>
      <c r="AE1709" s="78">
        <v>107420</v>
      </c>
      <c r="AF1709" s="78">
        <v>1509</v>
      </c>
      <c r="AG1709" s="104">
        <v>0</v>
      </c>
      <c r="AH1709" s="104">
        <v>0</v>
      </c>
      <c r="AI1709" s="104">
        <v>0</v>
      </c>
      <c r="AJ1709" s="104">
        <v>1509</v>
      </c>
      <c r="AK1709" s="104">
        <v>0</v>
      </c>
      <c r="AL1709" s="104">
        <v>0</v>
      </c>
      <c r="AM1709" s="104">
        <f t="shared" si="26"/>
        <v>1509</v>
      </c>
      <c r="AN1709" s="104">
        <v>0</v>
      </c>
      <c r="AO1709" s="104">
        <v>0</v>
      </c>
      <c r="AP1709" s="104">
        <v>13141</v>
      </c>
      <c r="AQ1709" s="104">
        <v>13141</v>
      </c>
      <c r="AR1709" s="104">
        <v>0</v>
      </c>
      <c r="AS1709" s="189">
        <v>313987</v>
      </c>
      <c r="AT1709" s="189">
        <v>84726</v>
      </c>
      <c r="AU1709" s="189">
        <v>84726</v>
      </c>
    </row>
    <row r="1710" spans="1:47" x14ac:dyDescent="0.2">
      <c r="A1710" s="96" t="s">
        <v>3899</v>
      </c>
      <c r="B1710" t="s">
        <v>3890</v>
      </c>
      <c r="C1710" t="s">
        <v>3900</v>
      </c>
      <c r="D1710" s="77">
        <v>46208</v>
      </c>
      <c r="E1710" s="77">
        <v>0</v>
      </c>
      <c r="F1710" s="77">
        <v>0</v>
      </c>
      <c r="G1710" s="77">
        <v>174504</v>
      </c>
      <c r="H1710" s="77">
        <v>124804</v>
      </c>
      <c r="I1710" s="77">
        <v>49700</v>
      </c>
      <c r="J1710" s="77">
        <v>49700</v>
      </c>
      <c r="K1710" s="77">
        <v>0</v>
      </c>
      <c r="L1710" s="77">
        <v>274840</v>
      </c>
      <c r="M1710" s="77">
        <v>210040</v>
      </c>
      <c r="N1710" s="77">
        <v>274840</v>
      </c>
      <c r="O1710" s="77">
        <v>0</v>
      </c>
      <c r="P1710" s="77">
        <v>43550</v>
      </c>
      <c r="Q1710" s="77">
        <v>43550</v>
      </c>
      <c r="R1710" s="77">
        <v>0</v>
      </c>
      <c r="S1710" s="188">
        <v>105250</v>
      </c>
      <c r="T1710" s="188">
        <v>105250</v>
      </c>
      <c r="U1710" s="77">
        <v>25696</v>
      </c>
      <c r="V1710" s="77">
        <v>17098</v>
      </c>
      <c r="W1710" s="77">
        <v>9200</v>
      </c>
      <c r="X1710" s="77">
        <v>16496</v>
      </c>
      <c r="Y1710" s="77">
        <v>13912</v>
      </c>
      <c r="Z1710" s="77">
        <v>3683</v>
      </c>
      <c r="AA1710" s="77">
        <v>0</v>
      </c>
      <c r="AB1710" s="77">
        <v>0</v>
      </c>
      <c r="AC1710" s="188">
        <v>7609</v>
      </c>
      <c r="AD1710" s="188">
        <v>0</v>
      </c>
      <c r="AE1710" s="77">
        <v>254000</v>
      </c>
      <c r="AF1710" s="77">
        <v>2709</v>
      </c>
      <c r="AG1710" s="27">
        <v>0</v>
      </c>
      <c r="AH1710" s="27">
        <v>0</v>
      </c>
      <c r="AI1710" s="27">
        <v>0</v>
      </c>
      <c r="AJ1710" s="27">
        <v>2709</v>
      </c>
      <c r="AK1710" s="27">
        <v>0</v>
      </c>
      <c r="AL1710" s="27">
        <v>0</v>
      </c>
      <c r="AM1710" s="27">
        <f t="shared" si="26"/>
        <v>2709</v>
      </c>
      <c r="AN1710" s="27">
        <v>0</v>
      </c>
      <c r="AO1710" s="27">
        <v>0</v>
      </c>
      <c r="AP1710" s="27">
        <v>30013</v>
      </c>
      <c r="AQ1710" s="27">
        <v>30013</v>
      </c>
      <c r="AR1710" s="27">
        <v>0</v>
      </c>
      <c r="AS1710" s="190">
        <v>715228</v>
      </c>
      <c r="AT1710" s="190">
        <v>219498</v>
      </c>
      <c r="AU1710" s="190">
        <v>219498</v>
      </c>
    </row>
    <row r="1711" spans="1:47" x14ac:dyDescent="0.2">
      <c r="A1711" s="96" t="s">
        <v>3901</v>
      </c>
      <c r="B1711" t="s">
        <v>3890</v>
      </c>
      <c r="C1711" t="s">
        <v>3902</v>
      </c>
      <c r="D1711" s="78">
        <v>46210</v>
      </c>
      <c r="E1711" s="78">
        <v>0</v>
      </c>
      <c r="F1711" s="82">
        <v>0</v>
      </c>
      <c r="G1711" s="78">
        <v>147088</v>
      </c>
      <c r="H1711" s="78">
        <v>147088</v>
      </c>
      <c r="I1711" s="78">
        <v>0</v>
      </c>
      <c r="J1711" s="78">
        <v>0</v>
      </c>
      <c r="K1711" s="78">
        <v>0</v>
      </c>
      <c r="L1711" s="78">
        <v>218200</v>
      </c>
      <c r="M1711" s="78">
        <v>171380</v>
      </c>
      <c r="N1711" s="78">
        <v>218200</v>
      </c>
      <c r="O1711" s="78">
        <v>0</v>
      </c>
      <c r="P1711" s="78">
        <v>30370</v>
      </c>
      <c r="Q1711" s="78">
        <v>30370</v>
      </c>
      <c r="R1711" s="78">
        <v>0</v>
      </c>
      <c r="S1711" s="187">
        <v>117180</v>
      </c>
      <c r="T1711" s="187">
        <v>117180</v>
      </c>
      <c r="U1711" s="78">
        <v>20275</v>
      </c>
      <c r="V1711" s="78">
        <v>14098</v>
      </c>
      <c r="W1711" s="78">
        <v>8131</v>
      </c>
      <c r="X1711" s="78">
        <v>12144</v>
      </c>
      <c r="Y1711" s="78">
        <v>7791</v>
      </c>
      <c r="Z1711" s="78">
        <v>2595</v>
      </c>
      <c r="AA1711" s="78">
        <v>0</v>
      </c>
      <c r="AB1711" s="187">
        <v>1852</v>
      </c>
      <c r="AC1711" s="187">
        <v>7473</v>
      </c>
      <c r="AD1711" s="187">
        <v>0</v>
      </c>
      <c r="AE1711" s="78">
        <v>201750</v>
      </c>
      <c r="AF1711" s="78">
        <v>2469</v>
      </c>
      <c r="AG1711" s="104">
        <v>0</v>
      </c>
      <c r="AH1711" s="104">
        <v>0</v>
      </c>
      <c r="AI1711" s="104">
        <v>0</v>
      </c>
      <c r="AJ1711" s="104">
        <v>2469</v>
      </c>
      <c r="AK1711" s="104">
        <v>0</v>
      </c>
      <c r="AL1711" s="104">
        <v>0</v>
      </c>
      <c r="AM1711" s="104">
        <f t="shared" si="26"/>
        <v>2469</v>
      </c>
      <c r="AN1711" s="104">
        <v>0</v>
      </c>
      <c r="AO1711" s="104">
        <v>0</v>
      </c>
      <c r="AP1711" s="104">
        <v>25300</v>
      </c>
      <c r="AQ1711" s="104">
        <v>0</v>
      </c>
      <c r="AR1711" s="189">
        <v>25300</v>
      </c>
      <c r="AS1711" s="189">
        <v>599230</v>
      </c>
      <c r="AT1711" s="189">
        <v>173857</v>
      </c>
      <c r="AU1711" s="189">
        <v>173857</v>
      </c>
    </row>
    <row r="1712" spans="1:47" x14ac:dyDescent="0.2">
      <c r="A1712" s="96" t="s">
        <v>3903</v>
      </c>
      <c r="B1712" t="s">
        <v>3890</v>
      </c>
      <c r="C1712" t="s">
        <v>3904</v>
      </c>
      <c r="D1712" s="77">
        <v>46213</v>
      </c>
      <c r="E1712" s="77">
        <v>0</v>
      </c>
      <c r="F1712" s="77">
        <v>0</v>
      </c>
      <c r="G1712" s="77">
        <v>66855</v>
      </c>
      <c r="H1712" s="77">
        <v>66855</v>
      </c>
      <c r="I1712" s="77">
        <v>0</v>
      </c>
      <c r="J1712" s="77">
        <v>0</v>
      </c>
      <c r="K1712" s="77">
        <v>0</v>
      </c>
      <c r="L1712" s="77">
        <v>83755</v>
      </c>
      <c r="M1712" s="77">
        <v>65890</v>
      </c>
      <c r="N1712" s="77">
        <v>83755</v>
      </c>
      <c r="O1712" s="77">
        <v>0</v>
      </c>
      <c r="P1712" s="77">
        <v>9870</v>
      </c>
      <c r="Q1712" s="77">
        <v>9870</v>
      </c>
      <c r="R1712" s="77">
        <v>0</v>
      </c>
      <c r="S1712" s="188">
        <v>16995</v>
      </c>
      <c r="T1712" s="188">
        <v>16995</v>
      </c>
      <c r="U1712" s="77">
        <v>7747</v>
      </c>
      <c r="V1712" s="77">
        <v>5386</v>
      </c>
      <c r="W1712" s="77">
        <v>1883</v>
      </c>
      <c r="X1712" s="77">
        <v>5864</v>
      </c>
      <c r="Y1712" s="77">
        <v>0</v>
      </c>
      <c r="Z1712" s="77">
        <v>869</v>
      </c>
      <c r="AA1712" s="77">
        <v>0</v>
      </c>
      <c r="AB1712" s="77">
        <v>0</v>
      </c>
      <c r="AC1712" s="188">
        <v>2370</v>
      </c>
      <c r="AD1712" s="188">
        <v>0</v>
      </c>
      <c r="AE1712" s="77">
        <v>75760</v>
      </c>
      <c r="AF1712" s="77">
        <v>1509</v>
      </c>
      <c r="AG1712" s="27">
        <v>0</v>
      </c>
      <c r="AH1712" s="27">
        <v>0</v>
      </c>
      <c r="AI1712" s="27">
        <v>0</v>
      </c>
      <c r="AJ1712" s="27">
        <v>1509</v>
      </c>
      <c r="AK1712" s="27">
        <v>0</v>
      </c>
      <c r="AL1712" s="27">
        <v>0</v>
      </c>
      <c r="AM1712" s="27">
        <f t="shared" si="26"/>
        <v>1509</v>
      </c>
      <c r="AN1712" s="27">
        <v>0</v>
      </c>
      <c r="AO1712" s="27">
        <v>0</v>
      </c>
      <c r="AP1712" s="27">
        <v>11446</v>
      </c>
      <c r="AQ1712" s="27">
        <v>0</v>
      </c>
      <c r="AR1712" s="190">
        <v>11446</v>
      </c>
      <c r="AS1712" s="190">
        <v>263959</v>
      </c>
      <c r="AT1712" s="190">
        <v>64668</v>
      </c>
      <c r="AU1712" s="190">
        <v>64668</v>
      </c>
    </row>
    <row r="1713" spans="1:47" x14ac:dyDescent="0.2">
      <c r="A1713" s="96" t="s">
        <v>3905</v>
      </c>
      <c r="B1713" t="s">
        <v>3890</v>
      </c>
      <c r="C1713" t="s">
        <v>3906</v>
      </c>
      <c r="D1713" s="78">
        <v>46214</v>
      </c>
      <c r="E1713" s="78">
        <v>0</v>
      </c>
      <c r="F1713" s="82">
        <v>0</v>
      </c>
      <c r="G1713" s="78">
        <v>60709</v>
      </c>
      <c r="H1713" s="78">
        <v>0</v>
      </c>
      <c r="I1713" s="78">
        <v>60709</v>
      </c>
      <c r="J1713" s="78">
        <v>60709</v>
      </c>
      <c r="K1713" s="78">
        <v>0</v>
      </c>
      <c r="L1713" s="78">
        <v>86605</v>
      </c>
      <c r="M1713" s="78">
        <v>70730</v>
      </c>
      <c r="N1713" s="78">
        <v>86605</v>
      </c>
      <c r="O1713" s="78">
        <v>0</v>
      </c>
      <c r="P1713" s="78">
        <v>13660</v>
      </c>
      <c r="Q1713" s="78">
        <v>13660</v>
      </c>
      <c r="R1713" s="78">
        <v>0</v>
      </c>
      <c r="S1713" s="187">
        <v>22355</v>
      </c>
      <c r="T1713" s="187">
        <v>22355</v>
      </c>
      <c r="U1713" s="78">
        <v>7935</v>
      </c>
      <c r="V1713" s="78">
        <v>5853</v>
      </c>
      <c r="W1713" s="78">
        <v>3640</v>
      </c>
      <c r="X1713" s="78">
        <v>4295</v>
      </c>
      <c r="Y1713" s="78">
        <v>1582</v>
      </c>
      <c r="Z1713" s="78">
        <v>1135</v>
      </c>
      <c r="AA1713" s="78">
        <v>0</v>
      </c>
      <c r="AB1713" s="78">
        <v>0</v>
      </c>
      <c r="AC1713" s="187">
        <v>1779</v>
      </c>
      <c r="AD1713" s="187">
        <v>0</v>
      </c>
      <c r="AE1713" s="78">
        <v>84610</v>
      </c>
      <c r="AF1713" s="78">
        <v>1269</v>
      </c>
      <c r="AG1713" s="104">
        <v>0</v>
      </c>
      <c r="AH1713" s="104">
        <v>0</v>
      </c>
      <c r="AI1713" s="104">
        <v>0</v>
      </c>
      <c r="AJ1713" s="104">
        <v>1269</v>
      </c>
      <c r="AK1713" s="104">
        <v>0</v>
      </c>
      <c r="AL1713" s="104">
        <v>0</v>
      </c>
      <c r="AM1713" s="104">
        <f t="shared" si="26"/>
        <v>1269</v>
      </c>
      <c r="AN1713" s="104">
        <v>0</v>
      </c>
      <c r="AO1713" s="104">
        <v>0</v>
      </c>
      <c r="AP1713" s="104">
        <v>10395</v>
      </c>
      <c r="AQ1713" s="104">
        <v>10395</v>
      </c>
      <c r="AR1713" s="104">
        <v>0</v>
      </c>
      <c r="AS1713" s="189">
        <v>242257</v>
      </c>
      <c r="AT1713" s="189">
        <v>59106</v>
      </c>
      <c r="AU1713" s="189">
        <v>59106</v>
      </c>
    </row>
    <row r="1714" spans="1:47" x14ac:dyDescent="0.2">
      <c r="A1714" s="96" t="s">
        <v>3907</v>
      </c>
      <c r="B1714" t="s">
        <v>3890</v>
      </c>
      <c r="C1714" t="s">
        <v>3908</v>
      </c>
      <c r="D1714" s="77">
        <v>46215</v>
      </c>
      <c r="E1714" s="77">
        <v>0</v>
      </c>
      <c r="F1714" s="77">
        <v>0</v>
      </c>
      <c r="G1714" s="77">
        <v>246054</v>
      </c>
      <c r="H1714" s="77">
        <v>246054</v>
      </c>
      <c r="I1714" s="77">
        <v>0</v>
      </c>
      <c r="J1714" s="77">
        <v>0</v>
      </c>
      <c r="K1714" s="77">
        <v>0</v>
      </c>
      <c r="L1714" s="77">
        <v>465325</v>
      </c>
      <c r="M1714" s="77">
        <v>348000</v>
      </c>
      <c r="N1714" s="77">
        <v>465325</v>
      </c>
      <c r="O1714" s="77">
        <v>0</v>
      </c>
      <c r="P1714" s="77">
        <v>77210</v>
      </c>
      <c r="Q1714" s="77">
        <v>77210</v>
      </c>
      <c r="R1714" s="77">
        <v>0</v>
      </c>
      <c r="S1714" s="188">
        <v>139175</v>
      </c>
      <c r="T1714" s="188">
        <v>139175</v>
      </c>
      <c r="U1714" s="77">
        <v>44074</v>
      </c>
      <c r="V1714" s="77">
        <v>28468</v>
      </c>
      <c r="W1714" s="77">
        <v>14779</v>
      </c>
      <c r="X1714" s="77">
        <v>29295</v>
      </c>
      <c r="Y1714" s="77">
        <v>20983</v>
      </c>
      <c r="Z1714" s="77">
        <v>6515</v>
      </c>
      <c r="AA1714" s="77">
        <v>0</v>
      </c>
      <c r="AB1714" s="77">
        <v>0</v>
      </c>
      <c r="AC1714" s="188">
        <v>9051</v>
      </c>
      <c r="AD1714" s="188">
        <v>0</v>
      </c>
      <c r="AE1714" s="77">
        <v>428330</v>
      </c>
      <c r="AF1714" s="77">
        <v>4149</v>
      </c>
      <c r="AG1714" s="27">
        <v>0</v>
      </c>
      <c r="AH1714" s="27">
        <v>0</v>
      </c>
      <c r="AI1714" s="27">
        <v>0</v>
      </c>
      <c r="AJ1714" s="27">
        <v>4149</v>
      </c>
      <c r="AK1714" s="27">
        <v>0</v>
      </c>
      <c r="AL1714" s="27">
        <v>0</v>
      </c>
      <c r="AM1714" s="27">
        <f t="shared" si="26"/>
        <v>4149</v>
      </c>
      <c r="AN1714" s="27">
        <v>0</v>
      </c>
      <c r="AO1714" s="27">
        <v>0</v>
      </c>
      <c r="AP1714" s="27">
        <v>42267</v>
      </c>
      <c r="AQ1714" s="27">
        <v>0</v>
      </c>
      <c r="AR1714" s="190">
        <v>42267</v>
      </c>
      <c r="AS1714" s="190">
        <v>1006960</v>
      </c>
      <c r="AT1714" s="190">
        <v>348219</v>
      </c>
      <c r="AU1714" s="190">
        <v>348219</v>
      </c>
    </row>
    <row r="1715" spans="1:47" x14ac:dyDescent="0.2">
      <c r="A1715" s="96" t="s">
        <v>3909</v>
      </c>
      <c r="B1715" t="s">
        <v>3890</v>
      </c>
      <c r="C1715" t="s">
        <v>3910</v>
      </c>
      <c r="D1715" s="78">
        <v>46216</v>
      </c>
      <c r="E1715" s="78">
        <v>0</v>
      </c>
      <c r="F1715" s="82">
        <v>0</v>
      </c>
      <c r="G1715" s="78">
        <v>153653</v>
      </c>
      <c r="H1715" s="78">
        <v>14300</v>
      </c>
      <c r="I1715" s="78">
        <v>139353</v>
      </c>
      <c r="J1715" s="78">
        <v>139353</v>
      </c>
      <c r="K1715" s="78">
        <v>0</v>
      </c>
      <c r="L1715" s="78">
        <v>235910</v>
      </c>
      <c r="M1715" s="78">
        <v>177510</v>
      </c>
      <c r="N1715" s="78">
        <v>235910</v>
      </c>
      <c r="O1715" s="78">
        <v>0</v>
      </c>
      <c r="P1715" s="78">
        <v>25630</v>
      </c>
      <c r="Q1715" s="78">
        <v>25630</v>
      </c>
      <c r="R1715" s="78">
        <v>0</v>
      </c>
      <c r="S1715" s="187">
        <v>72560</v>
      </c>
      <c r="T1715" s="187">
        <v>72560</v>
      </c>
      <c r="U1715" s="78">
        <v>22316</v>
      </c>
      <c r="V1715" s="78">
        <v>14576</v>
      </c>
      <c r="W1715" s="78">
        <v>11885</v>
      </c>
      <c r="X1715" s="78">
        <v>10431</v>
      </c>
      <c r="Y1715" s="78">
        <v>12605</v>
      </c>
      <c r="Z1715" s="78">
        <v>2174</v>
      </c>
      <c r="AA1715" s="78">
        <v>0</v>
      </c>
      <c r="AB1715" s="78">
        <v>549</v>
      </c>
      <c r="AC1715" s="187">
        <v>5653</v>
      </c>
      <c r="AD1715" s="187">
        <v>0</v>
      </c>
      <c r="AE1715" s="78">
        <v>203220</v>
      </c>
      <c r="AF1715" s="78">
        <v>2250</v>
      </c>
      <c r="AG1715" s="104">
        <v>0</v>
      </c>
      <c r="AH1715" s="104">
        <v>0</v>
      </c>
      <c r="AI1715" s="104">
        <v>0</v>
      </c>
      <c r="AJ1715" s="104">
        <v>2250</v>
      </c>
      <c r="AK1715" s="104">
        <v>0</v>
      </c>
      <c r="AL1715" s="104">
        <v>0</v>
      </c>
      <c r="AM1715" s="104">
        <f t="shared" si="26"/>
        <v>2250</v>
      </c>
      <c r="AN1715" s="104">
        <v>0</v>
      </c>
      <c r="AO1715" s="104">
        <v>0</v>
      </c>
      <c r="AP1715" s="104">
        <v>26526</v>
      </c>
      <c r="AQ1715" s="104">
        <v>26526</v>
      </c>
      <c r="AR1715" s="104">
        <v>0</v>
      </c>
      <c r="AS1715" s="189">
        <v>629173</v>
      </c>
      <c r="AT1715" s="189">
        <v>207498</v>
      </c>
      <c r="AU1715" s="189">
        <v>207498</v>
      </c>
    </row>
    <row r="1716" spans="1:47" x14ac:dyDescent="0.2">
      <c r="A1716" s="96" t="s">
        <v>3911</v>
      </c>
      <c r="B1716" t="s">
        <v>3890</v>
      </c>
      <c r="C1716" t="s">
        <v>3912</v>
      </c>
      <c r="D1716" s="77">
        <v>46217</v>
      </c>
      <c r="E1716" s="77">
        <v>0</v>
      </c>
      <c r="F1716" s="77">
        <v>0</v>
      </c>
      <c r="G1716" s="77">
        <v>123955</v>
      </c>
      <c r="H1716" s="77">
        <v>123955</v>
      </c>
      <c r="I1716" s="77">
        <v>0</v>
      </c>
      <c r="J1716" s="77">
        <v>0</v>
      </c>
      <c r="K1716" s="77">
        <v>0</v>
      </c>
      <c r="L1716" s="77">
        <v>203250</v>
      </c>
      <c r="M1716" s="77">
        <v>164310</v>
      </c>
      <c r="N1716" s="77">
        <v>203250</v>
      </c>
      <c r="O1716" s="77">
        <v>0</v>
      </c>
      <c r="P1716" s="77">
        <v>31810</v>
      </c>
      <c r="Q1716" s="77">
        <v>31810</v>
      </c>
      <c r="R1716" s="77">
        <v>0</v>
      </c>
      <c r="S1716" s="188">
        <v>52450</v>
      </c>
      <c r="T1716" s="188">
        <v>52450</v>
      </c>
      <c r="U1716" s="77">
        <v>18606</v>
      </c>
      <c r="V1716" s="77">
        <v>13491</v>
      </c>
      <c r="W1716" s="77">
        <v>8838</v>
      </c>
      <c r="X1716" s="77">
        <v>9768</v>
      </c>
      <c r="Y1716" s="77">
        <v>6627</v>
      </c>
      <c r="Z1716" s="77">
        <v>2677</v>
      </c>
      <c r="AA1716" s="77">
        <v>0</v>
      </c>
      <c r="AB1716" s="77">
        <v>0</v>
      </c>
      <c r="AC1716" s="188">
        <v>4185</v>
      </c>
      <c r="AD1716" s="188">
        <v>0</v>
      </c>
      <c r="AE1716" s="77">
        <v>196120</v>
      </c>
      <c r="AF1716" s="77">
        <v>2229</v>
      </c>
      <c r="AG1716" s="27">
        <v>0</v>
      </c>
      <c r="AH1716" s="27">
        <v>0</v>
      </c>
      <c r="AI1716" s="27">
        <v>0</v>
      </c>
      <c r="AJ1716" s="27">
        <v>2229</v>
      </c>
      <c r="AK1716" s="27">
        <v>0</v>
      </c>
      <c r="AL1716" s="27">
        <v>0</v>
      </c>
      <c r="AM1716" s="27">
        <f t="shared" si="26"/>
        <v>2229</v>
      </c>
      <c r="AN1716" s="27">
        <v>0</v>
      </c>
      <c r="AO1716" s="27">
        <v>0</v>
      </c>
      <c r="AP1716" s="27">
        <v>21334</v>
      </c>
      <c r="AQ1716" s="27">
        <v>21334</v>
      </c>
      <c r="AR1716" s="27">
        <v>0</v>
      </c>
      <c r="AS1716" s="190">
        <v>502721</v>
      </c>
      <c r="AT1716" s="190">
        <v>149695</v>
      </c>
      <c r="AU1716" s="190">
        <v>149695</v>
      </c>
    </row>
    <row r="1717" spans="1:47" x14ac:dyDescent="0.2">
      <c r="A1717" s="96" t="s">
        <v>3913</v>
      </c>
      <c r="B1717" t="s">
        <v>3890</v>
      </c>
      <c r="C1717" t="s">
        <v>3914</v>
      </c>
      <c r="D1717" s="78">
        <v>46218</v>
      </c>
      <c r="E1717" s="78">
        <v>0</v>
      </c>
      <c r="F1717" s="82">
        <v>0</v>
      </c>
      <c r="G1717" s="78">
        <v>326337</v>
      </c>
      <c r="H1717" s="78">
        <v>28000</v>
      </c>
      <c r="I1717" s="78">
        <v>298337</v>
      </c>
      <c r="J1717" s="78">
        <v>298337</v>
      </c>
      <c r="K1717" s="78">
        <v>0</v>
      </c>
      <c r="L1717" s="78">
        <v>639165</v>
      </c>
      <c r="M1717" s="78">
        <v>477970</v>
      </c>
      <c r="N1717" s="78">
        <v>639165</v>
      </c>
      <c r="O1717" s="78">
        <v>0</v>
      </c>
      <c r="P1717" s="78">
        <v>70310</v>
      </c>
      <c r="Q1717" s="78">
        <v>70310</v>
      </c>
      <c r="R1717" s="78">
        <v>0</v>
      </c>
      <c r="S1717" s="187">
        <v>129125</v>
      </c>
      <c r="T1717" s="187">
        <v>129125</v>
      </c>
      <c r="U1717" s="78">
        <v>60614</v>
      </c>
      <c r="V1717" s="78">
        <v>39086</v>
      </c>
      <c r="W1717" s="78">
        <v>21776</v>
      </c>
      <c r="X1717" s="78">
        <v>38838</v>
      </c>
      <c r="Y1717" s="78">
        <v>18060</v>
      </c>
      <c r="Z1717" s="78">
        <v>5897</v>
      </c>
      <c r="AA1717" s="78">
        <v>0</v>
      </c>
      <c r="AB1717" s="78">
        <v>300</v>
      </c>
      <c r="AC1717" s="187">
        <v>10091</v>
      </c>
      <c r="AD1717" s="187">
        <v>0</v>
      </c>
      <c r="AE1717" s="78">
        <v>561290</v>
      </c>
      <c r="AF1717" s="78">
        <v>5589</v>
      </c>
      <c r="AG1717" s="104">
        <v>0</v>
      </c>
      <c r="AH1717" s="104">
        <v>0</v>
      </c>
      <c r="AI1717" s="104">
        <v>0</v>
      </c>
      <c r="AJ1717" s="104">
        <v>5589</v>
      </c>
      <c r="AK1717" s="104">
        <v>0</v>
      </c>
      <c r="AL1717" s="104">
        <v>0</v>
      </c>
      <c r="AM1717" s="104">
        <f t="shared" si="26"/>
        <v>5589</v>
      </c>
      <c r="AN1717" s="104">
        <v>0</v>
      </c>
      <c r="AO1717" s="104">
        <v>0</v>
      </c>
      <c r="AP1717" s="104">
        <v>56276</v>
      </c>
      <c r="AQ1717" s="104">
        <v>0</v>
      </c>
      <c r="AR1717" s="189">
        <v>56276</v>
      </c>
      <c r="AS1717" s="189">
        <v>1342435</v>
      </c>
      <c r="AT1717" s="189">
        <v>482039</v>
      </c>
      <c r="AU1717" s="189">
        <v>482039</v>
      </c>
    </row>
    <row r="1718" spans="1:47" x14ac:dyDescent="0.2">
      <c r="A1718" s="96" t="s">
        <v>3915</v>
      </c>
      <c r="B1718" t="s">
        <v>3890</v>
      </c>
      <c r="C1718" t="s">
        <v>3916</v>
      </c>
      <c r="D1718" s="77">
        <v>46219</v>
      </c>
      <c r="E1718" s="77">
        <v>0</v>
      </c>
      <c r="F1718" s="77">
        <v>0</v>
      </c>
      <c r="G1718" s="77">
        <v>96632</v>
      </c>
      <c r="H1718" s="77">
        <v>96632</v>
      </c>
      <c r="I1718" s="77">
        <v>0</v>
      </c>
      <c r="J1718" s="77">
        <v>0</v>
      </c>
      <c r="K1718" s="77">
        <v>0</v>
      </c>
      <c r="L1718" s="77">
        <v>135900</v>
      </c>
      <c r="M1718" s="77">
        <v>103080</v>
      </c>
      <c r="N1718" s="77">
        <v>135900</v>
      </c>
      <c r="O1718" s="77">
        <v>0</v>
      </c>
      <c r="P1718" s="77">
        <v>25140</v>
      </c>
      <c r="Q1718" s="77">
        <v>25140</v>
      </c>
      <c r="R1718" s="77">
        <v>0</v>
      </c>
      <c r="S1718" s="188">
        <v>46040</v>
      </c>
      <c r="T1718" s="188">
        <v>46040</v>
      </c>
      <c r="U1718" s="77">
        <v>12779</v>
      </c>
      <c r="V1718" s="77">
        <v>8453</v>
      </c>
      <c r="W1718" s="77">
        <v>2500</v>
      </c>
      <c r="X1718" s="77">
        <v>10279</v>
      </c>
      <c r="Y1718" s="77">
        <v>5527</v>
      </c>
      <c r="Z1718" s="77">
        <v>2107</v>
      </c>
      <c r="AA1718" s="77">
        <v>0</v>
      </c>
      <c r="AB1718" s="77">
        <v>0</v>
      </c>
      <c r="AC1718" s="188">
        <v>3477</v>
      </c>
      <c r="AD1718" s="188">
        <v>0</v>
      </c>
      <c r="AE1718" s="77">
        <v>128220</v>
      </c>
      <c r="AF1718" s="77">
        <v>1530</v>
      </c>
      <c r="AG1718" s="27">
        <v>0</v>
      </c>
      <c r="AH1718" s="27">
        <v>0</v>
      </c>
      <c r="AI1718" s="27">
        <v>0</v>
      </c>
      <c r="AJ1718" s="27">
        <v>1530</v>
      </c>
      <c r="AK1718" s="27">
        <v>0</v>
      </c>
      <c r="AL1718" s="27">
        <v>0</v>
      </c>
      <c r="AM1718" s="27">
        <f t="shared" si="26"/>
        <v>1530</v>
      </c>
      <c r="AN1718" s="27">
        <v>0</v>
      </c>
      <c r="AO1718" s="27">
        <v>0</v>
      </c>
      <c r="AP1718" s="27">
        <v>16631</v>
      </c>
      <c r="AQ1718" s="27">
        <v>16631</v>
      </c>
      <c r="AR1718" s="27">
        <v>0</v>
      </c>
      <c r="AS1718" s="190">
        <v>387758</v>
      </c>
      <c r="AT1718" s="190">
        <v>116421</v>
      </c>
      <c r="AU1718" s="190">
        <v>116421</v>
      </c>
    </row>
    <row r="1719" spans="1:47" x14ac:dyDescent="0.2">
      <c r="A1719" s="96" t="s">
        <v>3917</v>
      </c>
      <c r="B1719" t="s">
        <v>3890</v>
      </c>
      <c r="C1719" t="s">
        <v>3918</v>
      </c>
      <c r="D1719" s="78">
        <v>46220</v>
      </c>
      <c r="E1719" s="78">
        <v>0</v>
      </c>
      <c r="F1719" s="82">
        <v>0</v>
      </c>
      <c r="G1719" s="78">
        <v>123631</v>
      </c>
      <c r="H1719" s="78">
        <v>123631</v>
      </c>
      <c r="I1719" s="78">
        <v>0</v>
      </c>
      <c r="J1719" s="78">
        <v>0</v>
      </c>
      <c r="K1719" s="78">
        <v>0</v>
      </c>
      <c r="L1719" s="78">
        <v>183640</v>
      </c>
      <c r="M1719" s="78">
        <v>145220</v>
      </c>
      <c r="N1719" s="78">
        <v>183640</v>
      </c>
      <c r="O1719" s="78">
        <v>0</v>
      </c>
      <c r="P1719" s="78">
        <v>25630</v>
      </c>
      <c r="Q1719" s="78">
        <v>25630</v>
      </c>
      <c r="R1719" s="78">
        <v>0</v>
      </c>
      <c r="S1719" s="187">
        <v>62210</v>
      </c>
      <c r="T1719" s="187">
        <v>62210</v>
      </c>
      <c r="U1719" s="78">
        <v>17052</v>
      </c>
      <c r="V1719" s="78">
        <v>12003</v>
      </c>
      <c r="W1719" s="78">
        <v>8901</v>
      </c>
      <c r="X1719" s="78">
        <v>8151</v>
      </c>
      <c r="Y1719" s="78">
        <v>8000</v>
      </c>
      <c r="Z1719" s="78">
        <v>2153</v>
      </c>
      <c r="AA1719" s="78">
        <v>0</v>
      </c>
      <c r="AB1719" s="78">
        <v>0</v>
      </c>
      <c r="AC1719" s="187">
        <v>5169</v>
      </c>
      <c r="AD1719" s="187">
        <v>0</v>
      </c>
      <c r="AE1719" s="78">
        <v>170850</v>
      </c>
      <c r="AF1719" s="78">
        <v>2229</v>
      </c>
      <c r="AG1719" s="104">
        <v>0</v>
      </c>
      <c r="AH1719" s="104">
        <v>0</v>
      </c>
      <c r="AI1719" s="104">
        <v>0</v>
      </c>
      <c r="AJ1719" s="104">
        <v>2229</v>
      </c>
      <c r="AK1719" s="104">
        <v>0</v>
      </c>
      <c r="AL1719" s="104">
        <v>0</v>
      </c>
      <c r="AM1719" s="104">
        <f t="shared" si="26"/>
        <v>2229</v>
      </c>
      <c r="AN1719" s="104">
        <v>0</v>
      </c>
      <c r="AO1719" s="104">
        <v>0</v>
      </c>
      <c r="AP1719" s="104">
        <v>21270</v>
      </c>
      <c r="AQ1719" s="104">
        <v>0</v>
      </c>
      <c r="AR1719" s="189">
        <v>21270</v>
      </c>
      <c r="AS1719" s="189">
        <v>504316</v>
      </c>
      <c r="AT1719" s="189">
        <v>147548</v>
      </c>
      <c r="AU1719" s="189">
        <v>147548</v>
      </c>
    </row>
    <row r="1720" spans="1:47" x14ac:dyDescent="0.2">
      <c r="A1720" s="96" t="s">
        <v>3919</v>
      </c>
      <c r="B1720" t="s">
        <v>3890</v>
      </c>
      <c r="C1720" t="s">
        <v>3920</v>
      </c>
      <c r="D1720" s="77">
        <v>46221</v>
      </c>
      <c r="E1720" s="77">
        <v>0</v>
      </c>
      <c r="F1720" s="77">
        <v>0</v>
      </c>
      <c r="G1720" s="77">
        <v>107347</v>
      </c>
      <c r="H1720" s="77">
        <v>107347</v>
      </c>
      <c r="I1720" s="77">
        <v>0</v>
      </c>
      <c r="J1720" s="77">
        <v>0</v>
      </c>
      <c r="K1720" s="77">
        <v>0</v>
      </c>
      <c r="L1720" s="77">
        <v>176165</v>
      </c>
      <c r="M1720" s="77">
        <v>140280</v>
      </c>
      <c r="N1720" s="77">
        <v>176165</v>
      </c>
      <c r="O1720" s="77">
        <v>0</v>
      </c>
      <c r="P1720" s="77">
        <v>18390</v>
      </c>
      <c r="Q1720" s="77">
        <v>18390</v>
      </c>
      <c r="R1720" s="77">
        <v>0</v>
      </c>
      <c r="S1720" s="188">
        <v>59855</v>
      </c>
      <c r="T1720" s="188">
        <v>59855</v>
      </c>
      <c r="U1720" s="77">
        <v>16204</v>
      </c>
      <c r="V1720" s="77">
        <v>11455</v>
      </c>
      <c r="W1720" s="77">
        <v>9698</v>
      </c>
      <c r="X1720" s="77">
        <v>6506</v>
      </c>
      <c r="Y1720" s="77">
        <v>4826</v>
      </c>
      <c r="Z1720" s="77">
        <v>1573</v>
      </c>
      <c r="AA1720" s="77">
        <v>0</v>
      </c>
      <c r="AB1720" s="77">
        <v>613</v>
      </c>
      <c r="AC1720" s="188">
        <v>4177</v>
      </c>
      <c r="AD1720" s="188">
        <v>0</v>
      </c>
      <c r="AE1720" s="77">
        <v>166410</v>
      </c>
      <c r="AF1720" s="77">
        <v>1530</v>
      </c>
      <c r="AG1720" s="27">
        <v>0</v>
      </c>
      <c r="AH1720" s="27">
        <v>0</v>
      </c>
      <c r="AI1720" s="27">
        <v>0</v>
      </c>
      <c r="AJ1720" s="27">
        <v>1530</v>
      </c>
      <c r="AK1720" s="27">
        <v>957</v>
      </c>
      <c r="AL1720" s="27">
        <v>1530</v>
      </c>
      <c r="AM1720" s="27">
        <f t="shared" si="26"/>
        <v>0</v>
      </c>
      <c r="AN1720" s="27">
        <v>0</v>
      </c>
      <c r="AO1720" s="27">
        <v>0</v>
      </c>
      <c r="AP1720" s="27">
        <v>18448</v>
      </c>
      <c r="AQ1720" s="27">
        <v>18448</v>
      </c>
      <c r="AR1720" s="27">
        <v>0</v>
      </c>
      <c r="AS1720" s="190">
        <v>438051</v>
      </c>
      <c r="AT1720" s="190">
        <v>124982</v>
      </c>
      <c r="AU1720" s="190">
        <v>124982</v>
      </c>
    </row>
    <row r="1721" spans="1:47" x14ac:dyDescent="0.2">
      <c r="A1721" s="96" t="s">
        <v>3921</v>
      </c>
      <c r="B1721" t="s">
        <v>3890</v>
      </c>
      <c r="C1721" t="s">
        <v>3922</v>
      </c>
      <c r="D1721" s="78">
        <v>46222</v>
      </c>
      <c r="E1721" s="78">
        <v>0</v>
      </c>
      <c r="F1721" s="82">
        <v>0</v>
      </c>
      <c r="G1721" s="78">
        <v>157793</v>
      </c>
      <c r="H1721" s="78">
        <v>157793</v>
      </c>
      <c r="I1721" s="78">
        <v>0</v>
      </c>
      <c r="J1721" s="78">
        <v>0</v>
      </c>
      <c r="K1721" s="78">
        <v>0</v>
      </c>
      <c r="L1721" s="78">
        <v>270495</v>
      </c>
      <c r="M1721" s="78">
        <v>219130</v>
      </c>
      <c r="N1721" s="78">
        <v>270495</v>
      </c>
      <c r="O1721" s="78">
        <v>0</v>
      </c>
      <c r="P1721" s="78">
        <v>0</v>
      </c>
      <c r="Q1721" s="78">
        <v>0</v>
      </c>
      <c r="R1721" s="78">
        <v>0</v>
      </c>
      <c r="S1721" s="187">
        <v>95245</v>
      </c>
      <c r="T1721" s="187">
        <v>95245</v>
      </c>
      <c r="U1721" s="78">
        <v>24761</v>
      </c>
      <c r="V1721" s="78">
        <v>17951</v>
      </c>
      <c r="W1721" s="78">
        <v>16980</v>
      </c>
      <c r="X1721" s="78">
        <v>7781</v>
      </c>
      <c r="Y1721" s="78">
        <v>0</v>
      </c>
      <c r="Z1721" s="78">
        <v>0</v>
      </c>
      <c r="AA1721" s="78">
        <v>0</v>
      </c>
      <c r="AB1721" s="187">
        <v>1377</v>
      </c>
      <c r="AC1721" s="187">
        <v>7025</v>
      </c>
      <c r="AD1721" s="187">
        <v>0</v>
      </c>
      <c r="AE1721" s="78">
        <v>265420</v>
      </c>
      <c r="AF1721" s="78">
        <v>2949</v>
      </c>
      <c r="AG1721" s="104">
        <v>0</v>
      </c>
      <c r="AH1721" s="104">
        <v>0</v>
      </c>
      <c r="AI1721" s="104">
        <v>0</v>
      </c>
      <c r="AJ1721" s="104">
        <v>2949</v>
      </c>
      <c r="AK1721" s="104">
        <v>0</v>
      </c>
      <c r="AL1721" s="104">
        <v>0</v>
      </c>
      <c r="AM1721" s="104">
        <f t="shared" si="26"/>
        <v>2949</v>
      </c>
      <c r="AN1721" s="104">
        <v>0</v>
      </c>
      <c r="AO1721" s="104">
        <v>0</v>
      </c>
      <c r="AP1721" s="104">
        <v>27113</v>
      </c>
      <c r="AQ1721" s="104">
        <v>27113</v>
      </c>
      <c r="AR1721" s="104">
        <v>0</v>
      </c>
      <c r="AS1721" s="189">
        <v>631919</v>
      </c>
      <c r="AT1721" s="189">
        <v>178888</v>
      </c>
      <c r="AU1721" s="189">
        <v>178888</v>
      </c>
    </row>
    <row r="1722" spans="1:47" x14ac:dyDescent="0.2">
      <c r="A1722" s="96" t="s">
        <v>3923</v>
      </c>
      <c r="B1722" t="s">
        <v>3890</v>
      </c>
      <c r="C1722" t="s">
        <v>3924</v>
      </c>
      <c r="D1722" s="77">
        <v>46223</v>
      </c>
      <c r="E1722" s="77">
        <v>0</v>
      </c>
      <c r="F1722" s="77">
        <v>0</v>
      </c>
      <c r="G1722" s="77">
        <v>125819</v>
      </c>
      <c r="H1722" s="77">
        <v>125819</v>
      </c>
      <c r="I1722" s="77">
        <v>0</v>
      </c>
      <c r="J1722" s="77">
        <v>0</v>
      </c>
      <c r="K1722" s="77">
        <v>0</v>
      </c>
      <c r="L1722" s="77">
        <v>185140</v>
      </c>
      <c r="M1722" s="77">
        <v>146160</v>
      </c>
      <c r="N1722" s="77">
        <v>182000</v>
      </c>
      <c r="O1722" s="77">
        <v>3140</v>
      </c>
      <c r="P1722" s="77">
        <v>32520</v>
      </c>
      <c r="Q1722" s="77">
        <v>29380</v>
      </c>
      <c r="R1722" s="77">
        <v>0</v>
      </c>
      <c r="S1722" s="188">
        <v>59440</v>
      </c>
      <c r="T1722" s="188">
        <v>59440</v>
      </c>
      <c r="U1722" s="77">
        <v>17148</v>
      </c>
      <c r="V1722" s="77">
        <v>12018</v>
      </c>
      <c r="W1722" s="77">
        <v>3209</v>
      </c>
      <c r="X1722" s="77">
        <v>13939</v>
      </c>
      <c r="Y1722" s="77">
        <v>3702</v>
      </c>
      <c r="Z1722" s="77">
        <v>2475</v>
      </c>
      <c r="AA1722" s="77">
        <v>0</v>
      </c>
      <c r="AB1722" s="77">
        <v>0</v>
      </c>
      <c r="AC1722" s="188">
        <v>4518</v>
      </c>
      <c r="AD1722" s="188">
        <v>0</v>
      </c>
      <c r="AE1722" s="77">
        <v>175540</v>
      </c>
      <c r="AF1722" s="77">
        <v>2229</v>
      </c>
      <c r="AG1722" s="27">
        <v>0</v>
      </c>
      <c r="AH1722" s="27">
        <v>0</v>
      </c>
      <c r="AI1722" s="27">
        <v>0</v>
      </c>
      <c r="AJ1722" s="27">
        <v>2229</v>
      </c>
      <c r="AK1722" s="27">
        <v>0</v>
      </c>
      <c r="AL1722" s="27">
        <v>0</v>
      </c>
      <c r="AM1722" s="27">
        <f t="shared" si="26"/>
        <v>2229</v>
      </c>
      <c r="AN1722" s="27">
        <v>0</v>
      </c>
      <c r="AO1722" s="27">
        <v>0</v>
      </c>
      <c r="AP1722" s="27">
        <v>21599</v>
      </c>
      <c r="AQ1722" s="27">
        <v>21599</v>
      </c>
      <c r="AR1722" s="27">
        <v>0</v>
      </c>
      <c r="AS1722" s="190">
        <v>511977</v>
      </c>
      <c r="AT1722" s="190">
        <v>143978</v>
      </c>
      <c r="AU1722" s="190">
        <v>143978</v>
      </c>
    </row>
    <row r="1723" spans="1:47" x14ac:dyDescent="0.2">
      <c r="A1723" s="96" t="s">
        <v>3925</v>
      </c>
      <c r="B1723" t="s">
        <v>3890</v>
      </c>
      <c r="C1723" t="s">
        <v>3926</v>
      </c>
      <c r="D1723" s="78">
        <v>46224</v>
      </c>
      <c r="E1723" s="78">
        <v>0</v>
      </c>
      <c r="F1723" s="82">
        <v>0</v>
      </c>
      <c r="G1723" s="78">
        <v>89029</v>
      </c>
      <c r="H1723" s="78">
        <v>55110</v>
      </c>
      <c r="I1723" s="78">
        <v>33919</v>
      </c>
      <c r="J1723" s="78">
        <v>33792</v>
      </c>
      <c r="K1723" s="78">
        <v>127</v>
      </c>
      <c r="L1723" s="78">
        <v>151265</v>
      </c>
      <c r="M1723" s="78">
        <v>122510</v>
      </c>
      <c r="N1723" s="78">
        <v>151265</v>
      </c>
      <c r="O1723" s="78">
        <v>0</v>
      </c>
      <c r="P1723" s="78">
        <v>14645</v>
      </c>
      <c r="Q1723" s="78">
        <v>23400</v>
      </c>
      <c r="R1723" s="78">
        <v>0</v>
      </c>
      <c r="S1723" s="187">
        <v>31720</v>
      </c>
      <c r="T1723" s="187">
        <v>22965</v>
      </c>
      <c r="U1723" s="78">
        <v>13864</v>
      </c>
      <c r="V1723" s="78">
        <v>10081</v>
      </c>
      <c r="W1723" s="78">
        <v>3500</v>
      </c>
      <c r="X1723" s="78">
        <v>10364</v>
      </c>
      <c r="Y1723" s="78">
        <v>4104</v>
      </c>
      <c r="Z1723" s="78">
        <v>2012</v>
      </c>
      <c r="AA1723" s="78">
        <v>0</v>
      </c>
      <c r="AB1723" s="78">
        <v>0</v>
      </c>
      <c r="AC1723" s="187">
        <v>1497</v>
      </c>
      <c r="AD1723" s="187">
        <v>0</v>
      </c>
      <c r="AE1723" s="78">
        <v>145910</v>
      </c>
      <c r="AF1723" s="78">
        <v>1749</v>
      </c>
      <c r="AG1723" s="104">
        <v>0</v>
      </c>
      <c r="AH1723" s="104">
        <v>0</v>
      </c>
      <c r="AI1723" s="104">
        <v>0</v>
      </c>
      <c r="AJ1723" s="104">
        <v>1749</v>
      </c>
      <c r="AK1723" s="104">
        <v>0</v>
      </c>
      <c r="AL1723" s="104">
        <v>0</v>
      </c>
      <c r="AM1723" s="104">
        <f t="shared" si="26"/>
        <v>1749</v>
      </c>
      <c r="AN1723" s="104">
        <v>0</v>
      </c>
      <c r="AO1723" s="104">
        <v>0</v>
      </c>
      <c r="AP1723" s="104">
        <v>15299</v>
      </c>
      <c r="AQ1723" s="104">
        <v>0</v>
      </c>
      <c r="AR1723" s="189">
        <v>15299</v>
      </c>
      <c r="AS1723" s="189">
        <v>360683</v>
      </c>
      <c r="AT1723" s="189">
        <v>104043</v>
      </c>
      <c r="AU1723" s="189">
        <v>104043</v>
      </c>
    </row>
    <row r="1724" spans="1:47" x14ac:dyDescent="0.2">
      <c r="A1724" s="96" t="s">
        <v>3927</v>
      </c>
      <c r="B1724" t="s">
        <v>3890</v>
      </c>
      <c r="C1724" t="s">
        <v>3928</v>
      </c>
      <c r="D1724" s="77">
        <v>46225</v>
      </c>
      <c r="E1724" s="77">
        <v>0</v>
      </c>
      <c r="F1724" s="77">
        <v>0</v>
      </c>
      <c r="G1724" s="77">
        <v>219280</v>
      </c>
      <c r="H1724" s="77">
        <v>121107</v>
      </c>
      <c r="I1724" s="77">
        <v>98173</v>
      </c>
      <c r="J1724" s="77">
        <v>97814</v>
      </c>
      <c r="K1724" s="77">
        <v>359</v>
      </c>
      <c r="L1724" s="77">
        <v>372930</v>
      </c>
      <c r="M1724" s="77">
        <v>273810</v>
      </c>
      <c r="N1724" s="77">
        <v>357000</v>
      </c>
      <c r="O1724" s="77">
        <v>15930</v>
      </c>
      <c r="P1724" s="77">
        <v>70910</v>
      </c>
      <c r="Q1724" s="77">
        <v>54980</v>
      </c>
      <c r="R1724" s="77">
        <v>0</v>
      </c>
      <c r="S1724" s="188">
        <v>134400</v>
      </c>
      <c r="T1724" s="188">
        <v>134400</v>
      </c>
      <c r="U1724" s="77">
        <v>35590</v>
      </c>
      <c r="V1724" s="77">
        <v>22366</v>
      </c>
      <c r="W1724" s="77">
        <v>9644</v>
      </c>
      <c r="X1724" s="77">
        <v>25946</v>
      </c>
      <c r="Y1724" s="77">
        <v>9981</v>
      </c>
      <c r="Z1724" s="77">
        <v>4622</v>
      </c>
      <c r="AA1724" s="77">
        <v>0</v>
      </c>
      <c r="AB1724" s="77">
        <v>0</v>
      </c>
      <c r="AC1724" s="188">
        <v>10643</v>
      </c>
      <c r="AD1724" s="188">
        <v>0</v>
      </c>
      <c r="AE1724" s="77">
        <v>330830</v>
      </c>
      <c r="AF1724" s="77">
        <v>3669</v>
      </c>
      <c r="AG1724" s="27">
        <v>0</v>
      </c>
      <c r="AH1724" s="27">
        <v>0</v>
      </c>
      <c r="AI1724" s="27">
        <v>0</v>
      </c>
      <c r="AJ1724" s="27">
        <v>3669</v>
      </c>
      <c r="AK1724" s="27">
        <v>0</v>
      </c>
      <c r="AL1724" s="27">
        <v>0</v>
      </c>
      <c r="AM1724" s="27">
        <f t="shared" si="26"/>
        <v>3669</v>
      </c>
      <c r="AN1724" s="27">
        <v>0</v>
      </c>
      <c r="AO1724" s="27">
        <v>0</v>
      </c>
      <c r="AP1724" s="27">
        <v>38012</v>
      </c>
      <c r="AQ1724" s="27">
        <v>31000</v>
      </c>
      <c r="AR1724" s="190">
        <v>7012</v>
      </c>
      <c r="AS1724" s="190">
        <v>913398</v>
      </c>
      <c r="AT1724" s="190">
        <v>336543</v>
      </c>
      <c r="AU1724" s="190">
        <v>336543</v>
      </c>
    </row>
    <row r="1725" spans="1:47" x14ac:dyDescent="0.2">
      <c r="A1725" s="96" t="s">
        <v>3929</v>
      </c>
      <c r="B1725" t="s">
        <v>3890</v>
      </c>
      <c r="C1725" t="s">
        <v>3930</v>
      </c>
      <c r="D1725" s="78">
        <v>46303</v>
      </c>
      <c r="E1725" s="78">
        <v>0</v>
      </c>
      <c r="F1725" s="82">
        <v>0</v>
      </c>
      <c r="G1725" s="78">
        <v>6121</v>
      </c>
      <c r="H1725" s="78">
        <v>0</v>
      </c>
      <c r="I1725" s="78">
        <v>6121</v>
      </c>
      <c r="J1725" s="78">
        <v>0</v>
      </c>
      <c r="K1725" s="187">
        <v>6121</v>
      </c>
      <c r="L1725" s="78">
        <v>2220</v>
      </c>
      <c r="M1725" s="78">
        <v>1800</v>
      </c>
      <c r="N1725" s="78">
        <v>2210</v>
      </c>
      <c r="O1725" s="78">
        <v>10</v>
      </c>
      <c r="P1725" s="78">
        <v>0</v>
      </c>
      <c r="Q1725" s="78">
        <v>380</v>
      </c>
      <c r="R1725" s="78">
        <v>0</v>
      </c>
      <c r="S1725" s="187">
        <v>1270</v>
      </c>
      <c r="T1725" s="78">
        <v>880</v>
      </c>
      <c r="U1725" s="78">
        <v>192</v>
      </c>
      <c r="V1725" s="78">
        <v>138</v>
      </c>
      <c r="W1725" s="78">
        <v>43</v>
      </c>
      <c r="X1725" s="78">
        <v>149</v>
      </c>
      <c r="Y1725" s="78">
        <v>0</v>
      </c>
      <c r="Z1725" s="78">
        <v>30</v>
      </c>
      <c r="AA1725" s="78">
        <v>0</v>
      </c>
      <c r="AB1725" s="78">
        <v>0</v>
      </c>
      <c r="AC1725" s="78">
        <v>33</v>
      </c>
      <c r="AD1725" s="78">
        <v>0</v>
      </c>
      <c r="AE1725" s="78">
        <v>2180</v>
      </c>
      <c r="AF1725" s="78">
        <v>789</v>
      </c>
      <c r="AG1725" s="104">
        <v>0</v>
      </c>
      <c r="AH1725" s="104">
        <v>0</v>
      </c>
      <c r="AI1725" s="104">
        <v>0</v>
      </c>
      <c r="AJ1725" s="104">
        <v>789</v>
      </c>
      <c r="AK1725" s="104">
        <v>0</v>
      </c>
      <c r="AL1725" s="104">
        <v>0</v>
      </c>
      <c r="AM1725" s="104">
        <f t="shared" si="26"/>
        <v>789</v>
      </c>
      <c r="AN1725" s="104">
        <v>0</v>
      </c>
      <c r="AO1725" s="104">
        <v>0</v>
      </c>
      <c r="AP1725" s="104">
        <v>1032</v>
      </c>
      <c r="AQ1725" s="104">
        <v>0</v>
      </c>
      <c r="AR1725" s="189">
        <v>1032</v>
      </c>
      <c r="AS1725" s="189">
        <v>22076</v>
      </c>
      <c r="AT1725" s="189">
        <v>2226</v>
      </c>
      <c r="AU1725" s="189">
        <v>2226</v>
      </c>
    </row>
    <row r="1726" spans="1:47" x14ac:dyDescent="0.2">
      <c r="A1726" s="96" t="s">
        <v>3931</v>
      </c>
      <c r="B1726" t="s">
        <v>3890</v>
      </c>
      <c r="C1726" t="s">
        <v>3932</v>
      </c>
      <c r="D1726" s="77">
        <v>46304</v>
      </c>
      <c r="E1726" s="77">
        <v>0</v>
      </c>
      <c r="F1726" s="77">
        <v>0</v>
      </c>
      <c r="G1726" s="77">
        <v>8339</v>
      </c>
      <c r="H1726" s="77">
        <v>0</v>
      </c>
      <c r="I1726" s="77">
        <v>8339</v>
      </c>
      <c r="J1726" s="77">
        <v>8339</v>
      </c>
      <c r="K1726" s="77">
        <v>0</v>
      </c>
      <c r="L1726" s="77">
        <v>4505</v>
      </c>
      <c r="M1726" s="77">
        <v>3740</v>
      </c>
      <c r="N1726" s="77">
        <v>4170</v>
      </c>
      <c r="O1726" s="77">
        <v>335</v>
      </c>
      <c r="P1726" s="77">
        <v>235</v>
      </c>
      <c r="Q1726" s="77">
        <v>330</v>
      </c>
      <c r="R1726" s="77">
        <v>0</v>
      </c>
      <c r="S1726" s="77">
        <v>0</v>
      </c>
      <c r="T1726" s="77">
        <v>0</v>
      </c>
      <c r="U1726" s="77">
        <v>394</v>
      </c>
      <c r="V1726" s="77">
        <v>295</v>
      </c>
      <c r="W1726" s="77">
        <v>394</v>
      </c>
      <c r="X1726" s="77">
        <v>0</v>
      </c>
      <c r="Y1726" s="77">
        <v>23</v>
      </c>
      <c r="Z1726" s="77">
        <v>23</v>
      </c>
      <c r="AA1726" s="77">
        <v>0</v>
      </c>
      <c r="AB1726" s="77">
        <v>0</v>
      </c>
      <c r="AC1726" s="77">
        <v>0</v>
      </c>
      <c r="AD1726" s="77">
        <v>0</v>
      </c>
      <c r="AE1726" s="77">
        <v>4070</v>
      </c>
      <c r="AF1726" s="77">
        <v>789</v>
      </c>
      <c r="AG1726" s="27">
        <v>0</v>
      </c>
      <c r="AH1726" s="27">
        <v>0</v>
      </c>
      <c r="AI1726" s="27">
        <v>0</v>
      </c>
      <c r="AJ1726" s="27">
        <v>789</v>
      </c>
      <c r="AK1726" s="27">
        <v>0</v>
      </c>
      <c r="AL1726" s="27">
        <v>0</v>
      </c>
      <c r="AM1726" s="27">
        <f t="shared" si="26"/>
        <v>789</v>
      </c>
      <c r="AN1726" s="27">
        <v>0</v>
      </c>
      <c r="AO1726" s="27">
        <v>0</v>
      </c>
      <c r="AP1726" s="27">
        <v>1409</v>
      </c>
      <c r="AQ1726" s="27">
        <v>1409</v>
      </c>
      <c r="AR1726" s="27">
        <v>0</v>
      </c>
      <c r="AS1726" s="190">
        <v>30370</v>
      </c>
      <c r="AT1726" s="190">
        <v>3617</v>
      </c>
      <c r="AU1726" s="190">
        <v>3617</v>
      </c>
    </row>
    <row r="1727" spans="1:47" x14ac:dyDescent="0.2">
      <c r="A1727" s="96" t="s">
        <v>3933</v>
      </c>
      <c r="B1727" t="s">
        <v>3890</v>
      </c>
      <c r="C1727" t="s">
        <v>3934</v>
      </c>
      <c r="D1727" s="78">
        <v>46392</v>
      </c>
      <c r="E1727" s="78">
        <v>0</v>
      </c>
      <c r="F1727" s="82">
        <v>0</v>
      </c>
      <c r="G1727" s="78">
        <v>80704</v>
      </c>
      <c r="H1727" s="78">
        <v>80704</v>
      </c>
      <c r="I1727" s="78">
        <v>0</v>
      </c>
      <c r="J1727" s="78">
        <v>0</v>
      </c>
      <c r="K1727" s="78">
        <v>0</v>
      </c>
      <c r="L1727" s="78">
        <v>115600</v>
      </c>
      <c r="M1727" s="78">
        <v>92310</v>
      </c>
      <c r="N1727" s="78">
        <v>114110</v>
      </c>
      <c r="O1727" s="78">
        <v>1490</v>
      </c>
      <c r="P1727" s="78">
        <v>16090</v>
      </c>
      <c r="Q1727" s="78">
        <v>14600</v>
      </c>
      <c r="R1727" s="78">
        <v>0</v>
      </c>
      <c r="S1727" s="187">
        <v>28700</v>
      </c>
      <c r="T1727" s="187">
        <v>28700</v>
      </c>
      <c r="U1727" s="78">
        <v>10664</v>
      </c>
      <c r="V1727" s="78">
        <v>7613</v>
      </c>
      <c r="W1727" s="78">
        <v>3419</v>
      </c>
      <c r="X1727" s="78">
        <v>7245</v>
      </c>
      <c r="Y1727" s="78">
        <v>2652</v>
      </c>
      <c r="Z1727" s="78">
        <v>1240</v>
      </c>
      <c r="AA1727" s="78">
        <v>0</v>
      </c>
      <c r="AB1727" s="78">
        <v>0</v>
      </c>
      <c r="AC1727" s="187">
        <v>2763</v>
      </c>
      <c r="AD1727" s="187">
        <v>0</v>
      </c>
      <c r="AE1727" s="78">
        <v>106910</v>
      </c>
      <c r="AF1727" s="78">
        <v>1509</v>
      </c>
      <c r="AG1727" s="104">
        <v>0</v>
      </c>
      <c r="AH1727" s="104">
        <v>0</v>
      </c>
      <c r="AI1727" s="104">
        <v>0</v>
      </c>
      <c r="AJ1727" s="104">
        <v>1509</v>
      </c>
      <c r="AK1727" s="104">
        <v>0</v>
      </c>
      <c r="AL1727" s="104">
        <v>0</v>
      </c>
      <c r="AM1727" s="104">
        <f t="shared" si="26"/>
        <v>1509</v>
      </c>
      <c r="AN1727" s="104">
        <v>0</v>
      </c>
      <c r="AO1727" s="104">
        <v>0</v>
      </c>
      <c r="AP1727" s="104">
        <v>13834</v>
      </c>
      <c r="AQ1727" s="104">
        <v>0</v>
      </c>
      <c r="AR1727" s="189">
        <v>13834</v>
      </c>
      <c r="AS1727" s="189">
        <v>322665</v>
      </c>
      <c r="AT1727" s="189">
        <v>85212</v>
      </c>
      <c r="AU1727" s="189">
        <v>85212</v>
      </c>
    </row>
    <row r="1728" spans="1:47" x14ac:dyDescent="0.2">
      <c r="A1728" s="96" t="s">
        <v>3935</v>
      </c>
      <c r="B1728" t="s">
        <v>3890</v>
      </c>
      <c r="C1728" t="s">
        <v>3936</v>
      </c>
      <c r="D1728" s="77">
        <v>46404</v>
      </c>
      <c r="E1728" s="77">
        <v>0</v>
      </c>
      <c r="F1728" s="77">
        <v>0</v>
      </c>
      <c r="G1728" s="77">
        <v>51033</v>
      </c>
      <c r="H1728" s="77">
        <v>0</v>
      </c>
      <c r="I1728" s="77">
        <v>51033</v>
      </c>
      <c r="J1728" s="77">
        <v>51033</v>
      </c>
      <c r="K1728" s="77">
        <v>0</v>
      </c>
      <c r="L1728" s="77">
        <v>49265</v>
      </c>
      <c r="M1728" s="77">
        <v>37760</v>
      </c>
      <c r="N1728" s="77">
        <v>49265</v>
      </c>
      <c r="O1728" s="77">
        <v>0</v>
      </c>
      <c r="P1728" s="77">
        <v>9460</v>
      </c>
      <c r="Q1728" s="77">
        <v>9460</v>
      </c>
      <c r="R1728" s="77">
        <v>0</v>
      </c>
      <c r="S1728" s="188">
        <v>19995</v>
      </c>
      <c r="T1728" s="188">
        <v>19995</v>
      </c>
      <c r="U1728" s="77">
        <v>4540</v>
      </c>
      <c r="V1728" s="77">
        <v>3025</v>
      </c>
      <c r="W1728" s="77">
        <v>3236</v>
      </c>
      <c r="X1728" s="77">
        <v>1304</v>
      </c>
      <c r="Y1728" s="77">
        <v>2099</v>
      </c>
      <c r="Z1728" s="77">
        <v>795</v>
      </c>
      <c r="AA1728" s="77">
        <v>0</v>
      </c>
      <c r="AB1728" s="188">
        <v>1290</v>
      </c>
      <c r="AC1728" s="188">
        <v>1290</v>
      </c>
      <c r="AD1728" s="188">
        <v>0</v>
      </c>
      <c r="AE1728" s="77">
        <v>47600</v>
      </c>
      <c r="AF1728" s="77">
        <v>1029</v>
      </c>
      <c r="AG1728" s="27">
        <v>0</v>
      </c>
      <c r="AH1728" s="27">
        <v>0</v>
      </c>
      <c r="AI1728" s="27">
        <v>0</v>
      </c>
      <c r="AJ1728" s="27">
        <v>1029</v>
      </c>
      <c r="AK1728" s="27">
        <v>0</v>
      </c>
      <c r="AL1728" s="27">
        <v>0</v>
      </c>
      <c r="AM1728" s="27">
        <f t="shared" si="26"/>
        <v>1029</v>
      </c>
      <c r="AN1728" s="27">
        <v>0</v>
      </c>
      <c r="AO1728" s="27">
        <v>0</v>
      </c>
      <c r="AP1728" s="27">
        <v>8722</v>
      </c>
      <c r="AQ1728" s="27">
        <v>0</v>
      </c>
      <c r="AR1728" s="190">
        <v>8722</v>
      </c>
      <c r="AS1728" s="190">
        <v>201148</v>
      </c>
      <c r="AT1728" s="190">
        <v>45900</v>
      </c>
      <c r="AU1728" s="190">
        <v>44398</v>
      </c>
    </row>
    <row r="1729" spans="1:47" x14ac:dyDescent="0.2">
      <c r="A1729" s="96" t="s">
        <v>3937</v>
      </c>
      <c r="B1729" t="s">
        <v>3890</v>
      </c>
      <c r="C1729" t="s">
        <v>3938</v>
      </c>
      <c r="D1729" s="78">
        <v>46452</v>
      </c>
      <c r="E1729" s="78">
        <v>0</v>
      </c>
      <c r="F1729" s="82">
        <v>0</v>
      </c>
      <c r="G1729" s="78">
        <v>44864</v>
      </c>
      <c r="H1729" s="78">
        <v>30627</v>
      </c>
      <c r="I1729" s="78">
        <v>14237</v>
      </c>
      <c r="J1729" s="78">
        <v>14237</v>
      </c>
      <c r="K1729" s="78">
        <v>0</v>
      </c>
      <c r="L1729" s="78">
        <v>56910</v>
      </c>
      <c r="M1729" s="78">
        <v>46750</v>
      </c>
      <c r="N1729" s="78">
        <v>56910</v>
      </c>
      <c r="O1729" s="78">
        <v>0</v>
      </c>
      <c r="P1729" s="78">
        <v>3100</v>
      </c>
      <c r="Q1729" s="78">
        <v>9260</v>
      </c>
      <c r="R1729" s="78">
        <v>0</v>
      </c>
      <c r="S1729" s="187">
        <v>21810</v>
      </c>
      <c r="T1729" s="187">
        <v>15650</v>
      </c>
      <c r="U1729" s="78">
        <v>5171</v>
      </c>
      <c r="V1729" s="78">
        <v>3848</v>
      </c>
      <c r="W1729" s="78">
        <v>4537</v>
      </c>
      <c r="X1729" s="78">
        <v>634</v>
      </c>
      <c r="Y1729" s="78">
        <v>0</v>
      </c>
      <c r="Z1729" s="78">
        <v>785</v>
      </c>
      <c r="AA1729" s="78">
        <v>0</v>
      </c>
      <c r="AB1729" s="187">
        <v>1122</v>
      </c>
      <c r="AC1729" s="187">
        <v>1374</v>
      </c>
      <c r="AD1729" s="187">
        <v>0</v>
      </c>
      <c r="AE1729" s="78">
        <v>55980</v>
      </c>
      <c r="AF1729" s="78">
        <v>570</v>
      </c>
      <c r="AG1729" s="104">
        <v>0</v>
      </c>
      <c r="AH1729" s="104">
        <v>0</v>
      </c>
      <c r="AI1729" s="104">
        <v>0</v>
      </c>
      <c r="AJ1729" s="104">
        <v>570</v>
      </c>
      <c r="AK1729" s="104">
        <v>0</v>
      </c>
      <c r="AL1729" s="104">
        <v>0</v>
      </c>
      <c r="AM1729" s="104">
        <f t="shared" si="26"/>
        <v>570</v>
      </c>
      <c r="AN1729" s="104">
        <v>0</v>
      </c>
      <c r="AO1729" s="104">
        <v>0</v>
      </c>
      <c r="AP1729" s="104">
        <v>7657</v>
      </c>
      <c r="AQ1729" s="104">
        <v>0</v>
      </c>
      <c r="AR1729" s="189">
        <v>7657</v>
      </c>
      <c r="AS1729" s="189">
        <v>177915</v>
      </c>
      <c r="AT1729" s="189">
        <v>39886</v>
      </c>
      <c r="AU1729" s="189">
        <v>39886</v>
      </c>
    </row>
    <row r="1730" spans="1:47" x14ac:dyDescent="0.2">
      <c r="A1730" s="96" t="s">
        <v>3939</v>
      </c>
      <c r="B1730" t="s">
        <v>3890</v>
      </c>
      <c r="C1730" t="s">
        <v>3940</v>
      </c>
      <c r="D1730" s="77">
        <v>46468</v>
      </c>
      <c r="E1730" s="77">
        <v>0</v>
      </c>
      <c r="F1730" s="77">
        <v>0</v>
      </c>
      <c r="G1730" s="77">
        <v>54032</v>
      </c>
      <c r="H1730" s="77">
        <v>0</v>
      </c>
      <c r="I1730" s="77">
        <v>54032</v>
      </c>
      <c r="J1730" s="77">
        <v>0</v>
      </c>
      <c r="K1730" s="188">
        <v>54032</v>
      </c>
      <c r="L1730" s="77">
        <v>81425</v>
      </c>
      <c r="M1730" s="77">
        <v>67220</v>
      </c>
      <c r="N1730" s="77">
        <v>81425</v>
      </c>
      <c r="O1730" s="77">
        <v>0</v>
      </c>
      <c r="P1730" s="77">
        <v>14650</v>
      </c>
      <c r="Q1730" s="77">
        <v>14650</v>
      </c>
      <c r="R1730" s="77">
        <v>0</v>
      </c>
      <c r="S1730" s="188">
        <v>24055</v>
      </c>
      <c r="T1730" s="188">
        <v>24055</v>
      </c>
      <c r="U1730" s="77">
        <v>7398</v>
      </c>
      <c r="V1730" s="77">
        <v>5538</v>
      </c>
      <c r="W1730" s="77">
        <v>1654</v>
      </c>
      <c r="X1730" s="77">
        <v>5744</v>
      </c>
      <c r="Y1730" s="77">
        <v>734</v>
      </c>
      <c r="Z1730" s="77">
        <v>1228</v>
      </c>
      <c r="AA1730" s="77">
        <v>0</v>
      </c>
      <c r="AB1730" s="77">
        <v>0</v>
      </c>
      <c r="AC1730" s="188">
        <v>7788</v>
      </c>
      <c r="AD1730" s="188">
        <v>0</v>
      </c>
      <c r="AE1730" s="77">
        <v>81870</v>
      </c>
      <c r="AF1730" s="77">
        <v>1269</v>
      </c>
      <c r="AG1730" s="27">
        <v>0</v>
      </c>
      <c r="AH1730" s="27">
        <v>0</v>
      </c>
      <c r="AI1730" s="27">
        <v>0</v>
      </c>
      <c r="AJ1730" s="27">
        <v>1269</v>
      </c>
      <c r="AK1730" s="27">
        <v>0</v>
      </c>
      <c r="AL1730" s="27">
        <v>0</v>
      </c>
      <c r="AM1730" s="27">
        <f t="shared" si="26"/>
        <v>1269</v>
      </c>
      <c r="AN1730" s="27">
        <v>0</v>
      </c>
      <c r="AO1730" s="27">
        <v>0</v>
      </c>
      <c r="AP1730" s="27">
        <v>9248</v>
      </c>
      <c r="AQ1730" s="27">
        <v>0</v>
      </c>
      <c r="AR1730" s="190">
        <v>9248</v>
      </c>
      <c r="AS1730" s="190">
        <v>216759</v>
      </c>
      <c r="AT1730" s="190">
        <v>53976</v>
      </c>
      <c r="AU1730" s="190">
        <v>0</v>
      </c>
    </row>
    <row r="1731" spans="1:47" x14ac:dyDescent="0.2">
      <c r="A1731" s="96" t="s">
        <v>3941</v>
      </c>
      <c r="B1731" t="s">
        <v>3890</v>
      </c>
      <c r="C1731" t="s">
        <v>3942</v>
      </c>
      <c r="D1731" s="78">
        <v>46482</v>
      </c>
      <c r="E1731" s="78">
        <v>0</v>
      </c>
      <c r="F1731" s="82">
        <v>0</v>
      </c>
      <c r="G1731" s="78">
        <v>34225</v>
      </c>
      <c r="H1731" s="78">
        <v>34225</v>
      </c>
      <c r="I1731" s="78">
        <v>0</v>
      </c>
      <c r="J1731" s="78">
        <v>0</v>
      </c>
      <c r="K1731" s="78">
        <v>0</v>
      </c>
      <c r="L1731" s="78">
        <v>40885</v>
      </c>
      <c r="M1731" s="78">
        <v>33670</v>
      </c>
      <c r="N1731" s="78">
        <v>40480</v>
      </c>
      <c r="O1731" s="78">
        <v>405</v>
      </c>
      <c r="P1731" s="78">
        <v>5975</v>
      </c>
      <c r="Q1731" s="78">
        <v>5570</v>
      </c>
      <c r="R1731" s="78">
        <v>0</v>
      </c>
      <c r="S1731" s="187">
        <v>15525</v>
      </c>
      <c r="T1731" s="187">
        <v>15525</v>
      </c>
      <c r="U1731" s="78">
        <v>3696</v>
      </c>
      <c r="V1731" s="78">
        <v>2748</v>
      </c>
      <c r="W1731" s="78">
        <v>2140</v>
      </c>
      <c r="X1731" s="78">
        <v>1556</v>
      </c>
      <c r="Y1731" s="78">
        <v>1000</v>
      </c>
      <c r="Z1731" s="78">
        <v>470</v>
      </c>
      <c r="AA1731" s="78">
        <v>0</v>
      </c>
      <c r="AB1731" s="78">
        <v>0</v>
      </c>
      <c r="AC1731" s="187">
        <v>1185</v>
      </c>
      <c r="AD1731" s="187">
        <v>0</v>
      </c>
      <c r="AE1731" s="78">
        <v>39240</v>
      </c>
      <c r="AF1731" s="78">
        <v>1029</v>
      </c>
      <c r="AG1731" s="104">
        <v>0</v>
      </c>
      <c r="AH1731" s="104">
        <v>0</v>
      </c>
      <c r="AI1731" s="104">
        <v>0</v>
      </c>
      <c r="AJ1731" s="104">
        <v>1029</v>
      </c>
      <c r="AK1731" s="104">
        <v>0</v>
      </c>
      <c r="AL1731" s="104">
        <v>0</v>
      </c>
      <c r="AM1731" s="104">
        <f t="shared" ref="AM1731:AM1790" si="27">IF(OR(AG1731&lt;&gt;0,AL1731&lt;&gt;0),0,AF1731)</f>
        <v>1029</v>
      </c>
      <c r="AN1731" s="104">
        <v>0</v>
      </c>
      <c r="AO1731" s="104">
        <v>0</v>
      </c>
      <c r="AP1731" s="104">
        <v>5838</v>
      </c>
      <c r="AQ1731" s="104">
        <v>0</v>
      </c>
      <c r="AR1731" s="189">
        <v>5838</v>
      </c>
      <c r="AS1731" s="189">
        <v>135245</v>
      </c>
      <c r="AT1731" s="189">
        <v>27291</v>
      </c>
      <c r="AU1731" s="189">
        <v>27291</v>
      </c>
    </row>
    <row r="1732" spans="1:47" x14ac:dyDescent="0.2">
      <c r="A1732" s="96" t="s">
        <v>3943</v>
      </c>
      <c r="B1732" t="s">
        <v>3890</v>
      </c>
      <c r="C1732" t="s">
        <v>3944</v>
      </c>
      <c r="D1732" s="77">
        <v>46490</v>
      </c>
      <c r="E1732" s="77">
        <v>0</v>
      </c>
      <c r="F1732" s="77">
        <v>0</v>
      </c>
      <c r="G1732" s="77">
        <v>39007</v>
      </c>
      <c r="H1732" s="77">
        <v>33360</v>
      </c>
      <c r="I1732" s="77">
        <v>5647</v>
      </c>
      <c r="J1732" s="77">
        <v>5647</v>
      </c>
      <c r="K1732" s="77">
        <v>0</v>
      </c>
      <c r="L1732" s="77">
        <v>47325</v>
      </c>
      <c r="M1732" s="77">
        <v>40260</v>
      </c>
      <c r="N1732" s="77">
        <v>47325</v>
      </c>
      <c r="O1732" s="77">
        <v>0</v>
      </c>
      <c r="P1732" s="77">
        <v>595</v>
      </c>
      <c r="Q1732" s="77">
        <v>7660</v>
      </c>
      <c r="R1732" s="77">
        <v>0</v>
      </c>
      <c r="S1732" s="188">
        <v>20940</v>
      </c>
      <c r="T1732" s="188">
        <v>13875</v>
      </c>
      <c r="U1732" s="77">
        <v>4216</v>
      </c>
      <c r="V1732" s="77">
        <v>3310</v>
      </c>
      <c r="W1732" s="77">
        <v>1260</v>
      </c>
      <c r="X1732" s="77">
        <v>2956</v>
      </c>
      <c r="Y1732" s="77">
        <v>0</v>
      </c>
      <c r="Z1732" s="77">
        <v>650</v>
      </c>
      <c r="AA1732" s="77">
        <v>0</v>
      </c>
      <c r="AB1732" s="188">
        <v>1150</v>
      </c>
      <c r="AC1732" s="188">
        <v>1149</v>
      </c>
      <c r="AD1732" s="188">
        <v>0</v>
      </c>
      <c r="AE1732" s="77">
        <v>47920</v>
      </c>
      <c r="AF1732" s="77">
        <v>1029</v>
      </c>
      <c r="AG1732" s="27">
        <v>0</v>
      </c>
      <c r="AH1732" s="27">
        <v>0</v>
      </c>
      <c r="AI1732" s="27">
        <v>0</v>
      </c>
      <c r="AJ1732" s="27">
        <v>1029</v>
      </c>
      <c r="AK1732" s="27">
        <v>0</v>
      </c>
      <c r="AL1732" s="27">
        <v>0</v>
      </c>
      <c r="AM1732" s="27">
        <f t="shared" si="27"/>
        <v>1029</v>
      </c>
      <c r="AN1732" s="27">
        <v>0</v>
      </c>
      <c r="AO1732" s="27">
        <v>0</v>
      </c>
      <c r="AP1732" s="27">
        <v>6653</v>
      </c>
      <c r="AQ1732" s="27">
        <v>6653</v>
      </c>
      <c r="AR1732" s="27">
        <v>0</v>
      </c>
      <c r="AS1732" s="190">
        <v>152968</v>
      </c>
      <c r="AT1732" s="190">
        <v>31388</v>
      </c>
      <c r="AU1732" s="190">
        <v>31388</v>
      </c>
    </row>
    <row r="1733" spans="1:47" x14ac:dyDescent="0.2">
      <c r="A1733" s="96" t="s">
        <v>3945</v>
      </c>
      <c r="B1733" t="s">
        <v>3890</v>
      </c>
      <c r="C1733" t="s">
        <v>3946</v>
      </c>
      <c r="D1733" s="78">
        <v>46491</v>
      </c>
      <c r="E1733" s="78">
        <v>0</v>
      </c>
      <c r="F1733" s="82">
        <v>0</v>
      </c>
      <c r="G1733" s="78">
        <v>38920</v>
      </c>
      <c r="H1733" s="78">
        <v>38920</v>
      </c>
      <c r="I1733" s="78">
        <v>0</v>
      </c>
      <c r="J1733" s="78">
        <v>0</v>
      </c>
      <c r="K1733" s="78">
        <v>0</v>
      </c>
      <c r="L1733" s="78">
        <v>47540</v>
      </c>
      <c r="M1733" s="78">
        <v>40920</v>
      </c>
      <c r="N1733" s="78">
        <v>47540</v>
      </c>
      <c r="O1733" s="78">
        <v>0</v>
      </c>
      <c r="P1733" s="78">
        <v>350</v>
      </c>
      <c r="Q1733" s="78">
        <v>6970</v>
      </c>
      <c r="R1733" s="78">
        <v>0</v>
      </c>
      <c r="S1733" s="187">
        <v>14470</v>
      </c>
      <c r="T1733" s="187">
        <v>7850</v>
      </c>
      <c r="U1733" s="78">
        <v>4217</v>
      </c>
      <c r="V1733" s="78">
        <v>3365</v>
      </c>
      <c r="W1733" s="78">
        <v>2480</v>
      </c>
      <c r="X1733" s="78">
        <v>1737</v>
      </c>
      <c r="Y1733" s="78">
        <v>0</v>
      </c>
      <c r="Z1733" s="78">
        <v>578</v>
      </c>
      <c r="AA1733" s="78">
        <v>0</v>
      </c>
      <c r="AB1733" s="187">
        <v>1206</v>
      </c>
      <c r="AC1733" s="78">
        <v>356</v>
      </c>
      <c r="AD1733" s="78">
        <v>0</v>
      </c>
      <c r="AE1733" s="78">
        <v>47920</v>
      </c>
      <c r="AF1733" s="78">
        <v>1029</v>
      </c>
      <c r="AG1733" s="104">
        <v>0</v>
      </c>
      <c r="AH1733" s="104">
        <v>0</v>
      </c>
      <c r="AI1733" s="104">
        <v>0</v>
      </c>
      <c r="AJ1733" s="104">
        <v>1029</v>
      </c>
      <c r="AK1733" s="104">
        <v>0</v>
      </c>
      <c r="AL1733" s="104">
        <v>0</v>
      </c>
      <c r="AM1733" s="104">
        <f t="shared" si="27"/>
        <v>1029</v>
      </c>
      <c r="AN1733" s="104">
        <v>0</v>
      </c>
      <c r="AO1733" s="104">
        <v>0</v>
      </c>
      <c r="AP1733" s="104">
        <v>6632</v>
      </c>
      <c r="AQ1733" s="104">
        <v>6632</v>
      </c>
      <c r="AR1733" s="104">
        <v>0</v>
      </c>
      <c r="AS1733" s="189">
        <v>151932</v>
      </c>
      <c r="AT1733" s="189">
        <v>29974</v>
      </c>
      <c r="AU1733" s="189">
        <v>29974</v>
      </c>
    </row>
    <row r="1734" spans="1:47" x14ac:dyDescent="0.2">
      <c r="A1734" s="96" t="s">
        <v>3947</v>
      </c>
      <c r="B1734" t="s">
        <v>3890</v>
      </c>
      <c r="C1734" t="s">
        <v>3948</v>
      </c>
      <c r="D1734" s="77">
        <v>46492</v>
      </c>
      <c r="E1734" s="77">
        <v>0</v>
      </c>
      <c r="F1734" s="77">
        <v>0</v>
      </c>
      <c r="G1734" s="77">
        <v>63585</v>
      </c>
      <c r="H1734" s="77">
        <v>63585</v>
      </c>
      <c r="I1734" s="77">
        <v>0</v>
      </c>
      <c r="J1734" s="77">
        <v>0</v>
      </c>
      <c r="K1734" s="77">
        <v>0</v>
      </c>
      <c r="L1734" s="77">
        <v>93160</v>
      </c>
      <c r="M1734" s="77">
        <v>77420</v>
      </c>
      <c r="N1734" s="77">
        <v>93160</v>
      </c>
      <c r="O1734" s="77">
        <v>0</v>
      </c>
      <c r="P1734" s="77">
        <v>10510</v>
      </c>
      <c r="Q1734" s="77">
        <v>10510</v>
      </c>
      <c r="R1734" s="77">
        <v>0</v>
      </c>
      <c r="S1734" s="188">
        <v>33560</v>
      </c>
      <c r="T1734" s="188">
        <v>33560</v>
      </c>
      <c r="U1734" s="77">
        <v>8417</v>
      </c>
      <c r="V1734" s="77">
        <v>6365</v>
      </c>
      <c r="W1734" s="77">
        <v>6417</v>
      </c>
      <c r="X1734" s="77">
        <v>2000</v>
      </c>
      <c r="Y1734" s="77">
        <v>2896</v>
      </c>
      <c r="Z1734" s="77">
        <v>896</v>
      </c>
      <c r="AA1734" s="77">
        <v>0</v>
      </c>
      <c r="AB1734" s="188">
        <v>2435</v>
      </c>
      <c r="AC1734" s="188">
        <v>2435</v>
      </c>
      <c r="AD1734" s="188">
        <v>0</v>
      </c>
      <c r="AE1734" s="77">
        <v>92630</v>
      </c>
      <c r="AF1734" s="77">
        <v>1269</v>
      </c>
      <c r="AG1734" s="27">
        <v>0</v>
      </c>
      <c r="AH1734" s="27">
        <v>0</v>
      </c>
      <c r="AI1734" s="27">
        <v>0</v>
      </c>
      <c r="AJ1734" s="27">
        <v>1269</v>
      </c>
      <c r="AK1734" s="27">
        <v>0</v>
      </c>
      <c r="AL1734" s="27">
        <v>0</v>
      </c>
      <c r="AM1734" s="27">
        <f t="shared" si="27"/>
        <v>1269</v>
      </c>
      <c r="AN1734" s="27">
        <v>0</v>
      </c>
      <c r="AO1734" s="27">
        <v>0</v>
      </c>
      <c r="AP1734" s="27">
        <v>10898</v>
      </c>
      <c r="AQ1734" s="27">
        <v>10898</v>
      </c>
      <c r="AR1734" s="27">
        <v>0</v>
      </c>
      <c r="AS1734" s="190">
        <v>255775</v>
      </c>
      <c r="AT1734" s="190">
        <v>65745</v>
      </c>
      <c r="AU1734" s="190">
        <v>65745</v>
      </c>
    </row>
    <row r="1735" spans="1:47" x14ac:dyDescent="0.2">
      <c r="A1735" s="96" t="s">
        <v>3949</v>
      </c>
      <c r="B1735" t="s">
        <v>3890</v>
      </c>
      <c r="C1735" t="s">
        <v>3950</v>
      </c>
      <c r="D1735" s="78">
        <v>46501</v>
      </c>
      <c r="E1735" s="78">
        <v>0</v>
      </c>
      <c r="F1735" s="82">
        <v>0</v>
      </c>
      <c r="G1735" s="78">
        <v>42789</v>
      </c>
      <c r="H1735" s="78">
        <v>17760</v>
      </c>
      <c r="I1735" s="78">
        <v>25029</v>
      </c>
      <c r="J1735" s="78">
        <v>25029</v>
      </c>
      <c r="K1735" s="78">
        <v>0</v>
      </c>
      <c r="L1735" s="78">
        <v>45240</v>
      </c>
      <c r="M1735" s="78">
        <v>36440</v>
      </c>
      <c r="N1735" s="78">
        <v>45240</v>
      </c>
      <c r="O1735" s="78">
        <v>0</v>
      </c>
      <c r="P1735" s="78">
        <v>8690</v>
      </c>
      <c r="Q1735" s="78">
        <v>8690</v>
      </c>
      <c r="R1735" s="78">
        <v>0</v>
      </c>
      <c r="S1735" s="187">
        <v>12990</v>
      </c>
      <c r="T1735" s="187">
        <v>12990</v>
      </c>
      <c r="U1735" s="78">
        <v>4130</v>
      </c>
      <c r="V1735" s="78">
        <v>2975</v>
      </c>
      <c r="W1735" s="78">
        <v>1823</v>
      </c>
      <c r="X1735" s="78">
        <v>2307</v>
      </c>
      <c r="Y1735" s="78">
        <v>1016</v>
      </c>
      <c r="Z1735" s="78">
        <v>748</v>
      </c>
      <c r="AA1735" s="78">
        <v>0</v>
      </c>
      <c r="AB1735" s="78">
        <v>0</v>
      </c>
      <c r="AC1735" s="78">
        <v>891</v>
      </c>
      <c r="AD1735" s="78">
        <v>0</v>
      </c>
      <c r="AE1735" s="78">
        <v>45130</v>
      </c>
      <c r="AF1735" s="78">
        <v>1029</v>
      </c>
      <c r="AG1735" s="104">
        <v>0</v>
      </c>
      <c r="AH1735" s="104">
        <v>0</v>
      </c>
      <c r="AI1735" s="104">
        <v>0</v>
      </c>
      <c r="AJ1735" s="104">
        <v>1029</v>
      </c>
      <c r="AK1735" s="104">
        <v>0</v>
      </c>
      <c r="AL1735" s="104">
        <v>0</v>
      </c>
      <c r="AM1735" s="104">
        <f t="shared" si="27"/>
        <v>1029</v>
      </c>
      <c r="AN1735" s="104">
        <v>0</v>
      </c>
      <c r="AO1735" s="104">
        <v>0</v>
      </c>
      <c r="AP1735" s="104">
        <v>7296</v>
      </c>
      <c r="AQ1735" s="104">
        <v>7296</v>
      </c>
      <c r="AR1735" s="104">
        <v>0</v>
      </c>
      <c r="AS1735" s="189">
        <v>166223</v>
      </c>
      <c r="AT1735" s="189">
        <v>33852</v>
      </c>
      <c r="AU1735" s="189">
        <v>33852</v>
      </c>
    </row>
    <row r="1736" spans="1:47" x14ac:dyDescent="0.2">
      <c r="A1736" s="96" t="s">
        <v>3951</v>
      </c>
      <c r="B1736" t="s">
        <v>3890</v>
      </c>
      <c r="C1736" t="s">
        <v>3952</v>
      </c>
      <c r="D1736" s="77">
        <v>46502</v>
      </c>
      <c r="E1736" s="77">
        <v>0</v>
      </c>
      <c r="F1736" s="77">
        <v>0</v>
      </c>
      <c r="G1736" s="77">
        <v>33110</v>
      </c>
      <c r="H1736" s="77">
        <v>33110</v>
      </c>
      <c r="I1736" s="77">
        <v>0</v>
      </c>
      <c r="J1736" s="77">
        <v>0</v>
      </c>
      <c r="K1736" s="77">
        <v>0</v>
      </c>
      <c r="L1736" s="77">
        <v>31400</v>
      </c>
      <c r="M1736" s="77">
        <v>24980</v>
      </c>
      <c r="N1736" s="77">
        <v>31400</v>
      </c>
      <c r="O1736" s="77">
        <v>0</v>
      </c>
      <c r="P1736" s="77">
        <v>0</v>
      </c>
      <c r="Q1736" s="77">
        <v>0</v>
      </c>
      <c r="R1736" s="77">
        <v>0</v>
      </c>
      <c r="S1736" s="188">
        <v>16170</v>
      </c>
      <c r="T1736" s="188">
        <v>16170</v>
      </c>
      <c r="U1736" s="77">
        <v>2889</v>
      </c>
      <c r="V1736" s="77">
        <v>2043</v>
      </c>
      <c r="W1736" s="77">
        <v>821</v>
      </c>
      <c r="X1736" s="77">
        <v>2068</v>
      </c>
      <c r="Y1736" s="77">
        <v>789</v>
      </c>
      <c r="Z1736" s="77">
        <v>0</v>
      </c>
      <c r="AA1736" s="77">
        <v>0</v>
      </c>
      <c r="AB1736" s="77">
        <v>0</v>
      </c>
      <c r="AC1736" s="188">
        <v>1169</v>
      </c>
      <c r="AD1736" s="188">
        <v>0</v>
      </c>
      <c r="AE1736" s="77">
        <v>28820</v>
      </c>
      <c r="AF1736" s="77">
        <v>1029</v>
      </c>
      <c r="AG1736" s="27">
        <v>0</v>
      </c>
      <c r="AH1736" s="27">
        <v>0</v>
      </c>
      <c r="AI1736" s="27">
        <v>0</v>
      </c>
      <c r="AJ1736" s="27">
        <v>1029</v>
      </c>
      <c r="AK1736" s="27">
        <v>0</v>
      </c>
      <c r="AL1736" s="27">
        <v>0</v>
      </c>
      <c r="AM1736" s="27">
        <f t="shared" si="27"/>
        <v>1029</v>
      </c>
      <c r="AN1736" s="27">
        <v>0</v>
      </c>
      <c r="AO1736" s="27">
        <v>0</v>
      </c>
      <c r="AP1736" s="27">
        <v>5622</v>
      </c>
      <c r="AQ1736" s="27">
        <v>5622</v>
      </c>
      <c r="AR1736" s="27">
        <v>0</v>
      </c>
      <c r="AS1736" s="190">
        <v>127441</v>
      </c>
      <c r="AT1736" s="190">
        <v>23042</v>
      </c>
      <c r="AU1736" s="190">
        <v>23042</v>
      </c>
    </row>
    <row r="1737" spans="1:47" x14ac:dyDescent="0.2">
      <c r="A1737" s="96" t="s">
        <v>3953</v>
      </c>
      <c r="B1737" t="s">
        <v>3890</v>
      </c>
      <c r="C1737" t="s">
        <v>3954</v>
      </c>
      <c r="D1737" s="78">
        <v>46505</v>
      </c>
      <c r="E1737" s="78">
        <v>0</v>
      </c>
      <c r="F1737" s="82">
        <v>0</v>
      </c>
      <c r="G1737" s="78">
        <v>64499</v>
      </c>
      <c r="H1737" s="78">
        <v>0</v>
      </c>
      <c r="I1737" s="78">
        <v>64499</v>
      </c>
      <c r="J1737" s="78">
        <v>64499</v>
      </c>
      <c r="K1737" s="78">
        <v>0</v>
      </c>
      <c r="L1737" s="78">
        <v>73955</v>
      </c>
      <c r="M1737" s="78">
        <v>60210</v>
      </c>
      <c r="N1737" s="78">
        <v>73955</v>
      </c>
      <c r="O1737" s="78">
        <v>0</v>
      </c>
      <c r="P1737" s="78">
        <v>10090</v>
      </c>
      <c r="Q1737" s="78">
        <v>10090</v>
      </c>
      <c r="R1737" s="78">
        <v>0</v>
      </c>
      <c r="S1737" s="187">
        <v>23125</v>
      </c>
      <c r="T1737" s="187">
        <v>23125</v>
      </c>
      <c r="U1737" s="78">
        <v>6759</v>
      </c>
      <c r="V1737" s="78">
        <v>4956</v>
      </c>
      <c r="W1737" s="78">
        <v>2030</v>
      </c>
      <c r="X1737" s="78">
        <v>4729</v>
      </c>
      <c r="Y1737" s="78">
        <v>1732</v>
      </c>
      <c r="Z1737" s="78">
        <v>837</v>
      </c>
      <c r="AA1737" s="78">
        <v>0</v>
      </c>
      <c r="AB1737" s="78">
        <v>0</v>
      </c>
      <c r="AC1737" s="78">
        <v>924</v>
      </c>
      <c r="AD1737" s="78">
        <v>0</v>
      </c>
      <c r="AE1737" s="78">
        <v>70300</v>
      </c>
      <c r="AF1737" s="78">
        <v>1269</v>
      </c>
      <c r="AG1737" s="104">
        <v>0</v>
      </c>
      <c r="AH1737" s="104">
        <v>0</v>
      </c>
      <c r="AI1737" s="104">
        <v>0</v>
      </c>
      <c r="AJ1737" s="104">
        <v>1269</v>
      </c>
      <c r="AK1737" s="104">
        <v>0</v>
      </c>
      <c r="AL1737" s="104">
        <v>0</v>
      </c>
      <c r="AM1737" s="104">
        <f t="shared" si="27"/>
        <v>1269</v>
      </c>
      <c r="AN1737" s="104">
        <v>0</v>
      </c>
      <c r="AO1737" s="104">
        <v>0</v>
      </c>
      <c r="AP1737" s="104">
        <v>11003</v>
      </c>
      <c r="AQ1737" s="104">
        <v>11003</v>
      </c>
      <c r="AR1737" s="104">
        <v>0</v>
      </c>
      <c r="AS1737" s="189">
        <v>246636</v>
      </c>
      <c r="AT1737" s="189">
        <v>52625</v>
      </c>
      <c r="AU1737" s="189">
        <v>52625</v>
      </c>
    </row>
    <row r="1738" spans="1:47" x14ac:dyDescent="0.2">
      <c r="A1738" s="96" t="s">
        <v>3955</v>
      </c>
      <c r="B1738" t="s">
        <v>3890</v>
      </c>
      <c r="C1738" t="s">
        <v>3956</v>
      </c>
      <c r="D1738" s="77">
        <v>46523</v>
      </c>
      <c r="E1738" s="77">
        <v>0</v>
      </c>
      <c r="F1738" s="77">
        <v>0</v>
      </c>
      <c r="G1738" s="77">
        <v>12092</v>
      </c>
      <c r="H1738" s="77">
        <v>12092</v>
      </c>
      <c r="I1738" s="77">
        <v>0</v>
      </c>
      <c r="J1738" s="77">
        <v>0</v>
      </c>
      <c r="K1738" s="77">
        <v>0</v>
      </c>
      <c r="L1738" s="77">
        <v>9940</v>
      </c>
      <c r="M1738" s="77">
        <v>8360</v>
      </c>
      <c r="N1738" s="77">
        <v>9940</v>
      </c>
      <c r="O1738" s="77">
        <v>0</v>
      </c>
      <c r="P1738" s="77">
        <v>2000</v>
      </c>
      <c r="Q1738" s="77">
        <v>2000</v>
      </c>
      <c r="R1738" s="77">
        <v>0</v>
      </c>
      <c r="S1738" s="77">
        <v>0</v>
      </c>
      <c r="T1738" s="77">
        <v>0</v>
      </c>
      <c r="U1738" s="77">
        <v>897</v>
      </c>
      <c r="V1738" s="77">
        <v>693</v>
      </c>
      <c r="W1738" s="77">
        <v>200</v>
      </c>
      <c r="X1738" s="77">
        <v>697</v>
      </c>
      <c r="Y1738" s="77">
        <v>200</v>
      </c>
      <c r="Z1738" s="77">
        <v>162</v>
      </c>
      <c r="AA1738" s="77">
        <v>0</v>
      </c>
      <c r="AB1738" s="77">
        <v>0</v>
      </c>
      <c r="AC1738" s="77">
        <v>0</v>
      </c>
      <c r="AD1738" s="77">
        <v>0</v>
      </c>
      <c r="AE1738" s="77">
        <v>10090</v>
      </c>
      <c r="AF1738" s="77">
        <v>789</v>
      </c>
      <c r="AG1738" s="27">
        <v>0</v>
      </c>
      <c r="AH1738" s="27">
        <v>0</v>
      </c>
      <c r="AI1738" s="27">
        <v>0</v>
      </c>
      <c r="AJ1738" s="27">
        <v>789</v>
      </c>
      <c r="AK1738" s="27">
        <v>0</v>
      </c>
      <c r="AL1738" s="27">
        <v>0</v>
      </c>
      <c r="AM1738" s="27">
        <f t="shared" si="27"/>
        <v>789</v>
      </c>
      <c r="AN1738" s="27">
        <v>0</v>
      </c>
      <c r="AO1738" s="27">
        <v>0</v>
      </c>
      <c r="AP1738" s="27">
        <v>2048</v>
      </c>
      <c r="AQ1738" s="27">
        <v>2048</v>
      </c>
      <c r="AR1738" s="27">
        <v>0</v>
      </c>
      <c r="AS1738" s="190">
        <v>45063</v>
      </c>
      <c r="AT1738" s="190">
        <v>6308</v>
      </c>
      <c r="AU1738" s="190">
        <v>6308</v>
      </c>
    </row>
    <row r="1739" spans="1:47" x14ac:dyDescent="0.2">
      <c r="A1739" s="96" t="s">
        <v>3957</v>
      </c>
      <c r="B1739" t="s">
        <v>3890</v>
      </c>
      <c r="C1739" t="s">
        <v>3958</v>
      </c>
      <c r="D1739" s="78">
        <v>46524</v>
      </c>
      <c r="E1739" s="78">
        <v>0</v>
      </c>
      <c r="F1739" s="82">
        <v>0</v>
      </c>
      <c r="G1739" s="78">
        <v>13935</v>
      </c>
      <c r="H1739" s="78">
        <v>0</v>
      </c>
      <c r="I1739" s="78">
        <v>13935</v>
      </c>
      <c r="J1739" s="78">
        <v>13935</v>
      </c>
      <c r="K1739" s="78">
        <v>0</v>
      </c>
      <c r="L1739" s="78">
        <v>12410</v>
      </c>
      <c r="M1739" s="78">
        <v>10540</v>
      </c>
      <c r="N1739" s="78">
        <v>12410</v>
      </c>
      <c r="O1739" s="78">
        <v>0</v>
      </c>
      <c r="P1739" s="78">
        <v>2750</v>
      </c>
      <c r="Q1739" s="78">
        <v>2750</v>
      </c>
      <c r="R1739" s="78">
        <v>0</v>
      </c>
      <c r="S1739" s="187">
        <v>2240</v>
      </c>
      <c r="T1739" s="187">
        <v>2240</v>
      </c>
      <c r="U1739" s="78">
        <v>1098</v>
      </c>
      <c r="V1739" s="78">
        <v>855</v>
      </c>
      <c r="W1739" s="78">
        <v>1098</v>
      </c>
      <c r="X1739" s="78">
        <v>0</v>
      </c>
      <c r="Y1739" s="78">
        <v>167</v>
      </c>
      <c r="Z1739" s="78">
        <v>216</v>
      </c>
      <c r="AA1739" s="78">
        <v>0</v>
      </c>
      <c r="AB1739" s="78">
        <v>0</v>
      </c>
      <c r="AC1739" s="78">
        <v>156</v>
      </c>
      <c r="AD1739" s="78">
        <v>0</v>
      </c>
      <c r="AE1739" s="78">
        <v>13290</v>
      </c>
      <c r="AF1739" s="78">
        <v>789</v>
      </c>
      <c r="AG1739" s="104">
        <v>0</v>
      </c>
      <c r="AH1739" s="104">
        <v>0</v>
      </c>
      <c r="AI1739" s="104">
        <v>0</v>
      </c>
      <c r="AJ1739" s="104">
        <v>789</v>
      </c>
      <c r="AK1739" s="104">
        <v>0</v>
      </c>
      <c r="AL1739" s="104">
        <v>0</v>
      </c>
      <c r="AM1739" s="104">
        <f t="shared" si="27"/>
        <v>789</v>
      </c>
      <c r="AN1739" s="104">
        <v>0</v>
      </c>
      <c r="AO1739" s="104">
        <v>0</v>
      </c>
      <c r="AP1739" s="104">
        <v>2364</v>
      </c>
      <c r="AQ1739" s="104">
        <v>2364</v>
      </c>
      <c r="AR1739" s="104">
        <v>0</v>
      </c>
      <c r="AS1739" s="189">
        <v>52082</v>
      </c>
      <c r="AT1739" s="189">
        <v>7897</v>
      </c>
      <c r="AU1739" s="189">
        <v>7897</v>
      </c>
    </row>
    <row r="1740" spans="1:47" x14ac:dyDescent="0.2">
      <c r="A1740" s="96" t="s">
        <v>3959</v>
      </c>
      <c r="B1740" t="s">
        <v>3890</v>
      </c>
      <c r="C1740" t="s">
        <v>3960</v>
      </c>
      <c r="D1740" s="77">
        <v>46525</v>
      </c>
      <c r="E1740" s="77">
        <v>0</v>
      </c>
      <c r="F1740" s="77">
        <v>0</v>
      </c>
      <c r="G1740" s="77">
        <v>49113</v>
      </c>
      <c r="H1740" s="77">
        <v>49113</v>
      </c>
      <c r="I1740" s="77">
        <v>0</v>
      </c>
      <c r="J1740" s="77">
        <v>0</v>
      </c>
      <c r="K1740" s="77">
        <v>0</v>
      </c>
      <c r="L1740" s="77">
        <v>63010</v>
      </c>
      <c r="M1740" s="77">
        <v>53110</v>
      </c>
      <c r="N1740" s="77">
        <v>63010</v>
      </c>
      <c r="O1740" s="77">
        <v>0</v>
      </c>
      <c r="P1740" s="77">
        <v>1070</v>
      </c>
      <c r="Q1740" s="77">
        <v>7370</v>
      </c>
      <c r="R1740" s="77">
        <v>0</v>
      </c>
      <c r="S1740" s="188">
        <v>22400</v>
      </c>
      <c r="T1740" s="188">
        <v>16100</v>
      </c>
      <c r="U1740" s="77">
        <v>5650</v>
      </c>
      <c r="V1740" s="77">
        <v>4351</v>
      </c>
      <c r="W1740" s="77">
        <v>5650</v>
      </c>
      <c r="X1740" s="77">
        <v>0</v>
      </c>
      <c r="Y1740" s="77">
        <v>619</v>
      </c>
      <c r="Z1740" s="77">
        <v>619</v>
      </c>
      <c r="AA1740" s="77">
        <v>0</v>
      </c>
      <c r="AB1740" s="188">
        <v>1076</v>
      </c>
      <c r="AC1740" s="188">
        <v>1076</v>
      </c>
      <c r="AD1740" s="188">
        <v>0</v>
      </c>
      <c r="AE1740" s="77">
        <v>62530</v>
      </c>
      <c r="AF1740" s="77">
        <v>1269</v>
      </c>
      <c r="AG1740" s="27">
        <v>0</v>
      </c>
      <c r="AH1740" s="27">
        <v>0</v>
      </c>
      <c r="AI1740" s="27">
        <v>0</v>
      </c>
      <c r="AJ1740" s="27">
        <v>1269</v>
      </c>
      <c r="AK1740" s="27">
        <v>0</v>
      </c>
      <c r="AL1740" s="27">
        <v>0</v>
      </c>
      <c r="AM1740" s="27">
        <f t="shared" si="27"/>
        <v>1269</v>
      </c>
      <c r="AN1740" s="27">
        <v>0</v>
      </c>
      <c r="AO1740" s="27">
        <v>0</v>
      </c>
      <c r="AP1740" s="27">
        <v>8372</v>
      </c>
      <c r="AQ1740" s="27">
        <v>0</v>
      </c>
      <c r="AR1740" s="190">
        <v>8372</v>
      </c>
      <c r="AS1740" s="190">
        <v>185918</v>
      </c>
      <c r="AT1740" s="190">
        <v>38917</v>
      </c>
      <c r="AU1740" s="190">
        <v>38917</v>
      </c>
    </row>
    <row r="1741" spans="1:47" x14ac:dyDescent="0.2">
      <c r="A1741" s="96" t="s">
        <v>3961</v>
      </c>
      <c r="B1741" t="s">
        <v>3890</v>
      </c>
      <c r="C1741" t="s">
        <v>3962</v>
      </c>
      <c r="D1741" s="78">
        <v>46527</v>
      </c>
      <c r="E1741" s="78">
        <v>0</v>
      </c>
      <c r="F1741" s="82">
        <v>0</v>
      </c>
      <c r="G1741" s="78">
        <v>34295</v>
      </c>
      <c r="H1741" s="78">
        <v>34295</v>
      </c>
      <c r="I1741" s="78">
        <v>0</v>
      </c>
      <c r="J1741" s="78">
        <v>0</v>
      </c>
      <c r="K1741" s="78">
        <v>0</v>
      </c>
      <c r="L1741" s="78">
        <v>34650</v>
      </c>
      <c r="M1741" s="78">
        <v>27540</v>
      </c>
      <c r="N1741" s="78">
        <v>34650</v>
      </c>
      <c r="O1741" s="78">
        <v>0</v>
      </c>
      <c r="P1741" s="78">
        <v>6670</v>
      </c>
      <c r="Q1741" s="78">
        <v>6670</v>
      </c>
      <c r="R1741" s="78">
        <v>0</v>
      </c>
      <c r="S1741" s="187">
        <v>5030</v>
      </c>
      <c r="T1741" s="187">
        <v>5030</v>
      </c>
      <c r="U1741" s="78">
        <v>3195</v>
      </c>
      <c r="V1741" s="78">
        <v>2253</v>
      </c>
      <c r="W1741" s="78">
        <v>3195</v>
      </c>
      <c r="X1741" s="78">
        <v>0</v>
      </c>
      <c r="Y1741" s="78">
        <v>0</v>
      </c>
      <c r="Z1741" s="78">
        <v>538</v>
      </c>
      <c r="AA1741" s="78">
        <v>0</v>
      </c>
      <c r="AB1741" s="78">
        <v>0</v>
      </c>
      <c r="AC1741" s="78">
        <v>180</v>
      </c>
      <c r="AD1741" s="78">
        <v>0</v>
      </c>
      <c r="AE1741" s="78">
        <v>34980</v>
      </c>
      <c r="AF1741" s="78">
        <v>1029</v>
      </c>
      <c r="AG1741" s="104">
        <v>0</v>
      </c>
      <c r="AH1741" s="104">
        <v>0</v>
      </c>
      <c r="AI1741" s="104">
        <v>0</v>
      </c>
      <c r="AJ1741" s="104">
        <v>1029</v>
      </c>
      <c r="AK1741" s="104">
        <v>0</v>
      </c>
      <c r="AL1741" s="104">
        <v>0</v>
      </c>
      <c r="AM1741" s="104">
        <f t="shared" si="27"/>
        <v>1029</v>
      </c>
      <c r="AN1741" s="104">
        <v>0</v>
      </c>
      <c r="AO1741" s="104">
        <v>0</v>
      </c>
      <c r="AP1741" s="104">
        <v>5847</v>
      </c>
      <c r="AQ1741" s="104">
        <v>5847</v>
      </c>
      <c r="AR1741" s="104">
        <v>0</v>
      </c>
      <c r="AS1741" s="189">
        <v>129927</v>
      </c>
      <c r="AT1741" s="189">
        <v>27186</v>
      </c>
      <c r="AU1741" s="189">
        <v>27186</v>
      </c>
    </row>
    <row r="1742" spans="1:47" x14ac:dyDescent="0.2">
      <c r="A1742" s="96" t="s">
        <v>3963</v>
      </c>
      <c r="B1742" t="s">
        <v>3890</v>
      </c>
      <c r="C1742" t="s">
        <v>3964</v>
      </c>
      <c r="D1742" s="77">
        <v>46529</v>
      </c>
      <c r="E1742" s="77">
        <v>0</v>
      </c>
      <c r="F1742" s="77">
        <v>0</v>
      </c>
      <c r="G1742" s="77">
        <v>40583</v>
      </c>
      <c r="H1742" s="77">
        <v>40583</v>
      </c>
      <c r="I1742" s="77">
        <v>0</v>
      </c>
      <c r="J1742" s="77">
        <v>0</v>
      </c>
      <c r="K1742" s="77">
        <v>0</v>
      </c>
      <c r="L1742" s="77">
        <v>43165</v>
      </c>
      <c r="M1742" s="77">
        <v>35800</v>
      </c>
      <c r="N1742" s="77">
        <v>43165</v>
      </c>
      <c r="O1742" s="77">
        <v>0</v>
      </c>
      <c r="P1742" s="77">
        <v>6220</v>
      </c>
      <c r="Q1742" s="77">
        <v>6220</v>
      </c>
      <c r="R1742" s="77">
        <v>0</v>
      </c>
      <c r="S1742" s="188">
        <v>14455</v>
      </c>
      <c r="T1742" s="188">
        <v>14455</v>
      </c>
      <c r="U1742" s="77">
        <v>3858</v>
      </c>
      <c r="V1742" s="77">
        <v>2898</v>
      </c>
      <c r="W1742" s="77">
        <v>900</v>
      </c>
      <c r="X1742" s="77">
        <v>2958</v>
      </c>
      <c r="Y1742" s="77">
        <v>900</v>
      </c>
      <c r="Z1742" s="77">
        <v>545</v>
      </c>
      <c r="AA1742" s="77">
        <v>0</v>
      </c>
      <c r="AB1742" s="77">
        <v>0</v>
      </c>
      <c r="AC1742" s="77">
        <v>985</v>
      </c>
      <c r="AD1742" s="77">
        <v>0</v>
      </c>
      <c r="AE1742" s="77">
        <v>42140</v>
      </c>
      <c r="AF1742" s="77">
        <v>1029</v>
      </c>
      <c r="AG1742" s="27">
        <v>0</v>
      </c>
      <c r="AH1742" s="27">
        <v>0</v>
      </c>
      <c r="AI1742" s="27">
        <v>0</v>
      </c>
      <c r="AJ1742" s="27">
        <v>1029</v>
      </c>
      <c r="AK1742" s="27">
        <v>0</v>
      </c>
      <c r="AL1742" s="27">
        <v>0</v>
      </c>
      <c r="AM1742" s="27">
        <f t="shared" si="27"/>
        <v>1029</v>
      </c>
      <c r="AN1742" s="27">
        <v>0</v>
      </c>
      <c r="AO1742" s="27">
        <v>0</v>
      </c>
      <c r="AP1742" s="27">
        <v>6912</v>
      </c>
      <c r="AQ1742" s="27">
        <v>0</v>
      </c>
      <c r="AR1742" s="190">
        <v>6912</v>
      </c>
      <c r="AS1742" s="190">
        <v>158005</v>
      </c>
      <c r="AT1742" s="190">
        <v>30262</v>
      </c>
      <c r="AU1742" s="190">
        <v>30262</v>
      </c>
    </row>
    <row r="1743" spans="1:47" x14ac:dyDescent="0.2">
      <c r="A1743" s="96" t="s">
        <v>3965</v>
      </c>
      <c r="B1743" t="s">
        <v>3890</v>
      </c>
      <c r="C1743" t="s">
        <v>3966</v>
      </c>
      <c r="D1743" s="78">
        <v>46530</v>
      </c>
      <c r="E1743" s="78">
        <v>0</v>
      </c>
      <c r="F1743" s="82">
        <v>0</v>
      </c>
      <c r="G1743" s="78">
        <v>54636</v>
      </c>
      <c r="H1743" s="78">
        <v>0</v>
      </c>
      <c r="I1743" s="78">
        <v>54636</v>
      </c>
      <c r="J1743" s="78">
        <v>54636</v>
      </c>
      <c r="K1743" s="78">
        <v>0</v>
      </c>
      <c r="L1743" s="78">
        <v>70440</v>
      </c>
      <c r="M1743" s="78">
        <v>59360</v>
      </c>
      <c r="N1743" s="78">
        <v>70440</v>
      </c>
      <c r="O1743" s="78">
        <v>0</v>
      </c>
      <c r="P1743" s="78">
        <v>0</v>
      </c>
      <c r="Q1743" s="78">
        <v>9160</v>
      </c>
      <c r="R1743" s="78">
        <v>0</v>
      </c>
      <c r="S1743" s="187">
        <v>16810</v>
      </c>
      <c r="T1743" s="187">
        <v>7650</v>
      </c>
      <c r="U1743" s="78">
        <v>6255</v>
      </c>
      <c r="V1743" s="78">
        <v>4815</v>
      </c>
      <c r="W1743" s="78">
        <v>6255</v>
      </c>
      <c r="X1743" s="78">
        <v>0</v>
      </c>
      <c r="Y1743" s="78">
        <v>0</v>
      </c>
      <c r="Z1743" s="78">
        <v>753</v>
      </c>
      <c r="AA1743" s="78">
        <v>0</v>
      </c>
      <c r="AB1743" s="78">
        <v>517</v>
      </c>
      <c r="AC1743" s="78">
        <v>139</v>
      </c>
      <c r="AD1743" s="78">
        <v>0</v>
      </c>
      <c r="AE1743" s="78">
        <v>70820</v>
      </c>
      <c r="AF1743" s="78">
        <v>1269</v>
      </c>
      <c r="AG1743" s="104">
        <v>0</v>
      </c>
      <c r="AH1743" s="104">
        <v>0</v>
      </c>
      <c r="AI1743" s="104">
        <v>0</v>
      </c>
      <c r="AJ1743" s="104">
        <v>1269</v>
      </c>
      <c r="AK1743" s="104">
        <v>0</v>
      </c>
      <c r="AL1743" s="104">
        <v>0</v>
      </c>
      <c r="AM1743" s="104">
        <f t="shared" si="27"/>
        <v>1269</v>
      </c>
      <c r="AN1743" s="104">
        <v>0</v>
      </c>
      <c r="AO1743" s="104">
        <v>0</v>
      </c>
      <c r="AP1743" s="104">
        <v>9329</v>
      </c>
      <c r="AQ1743" s="104">
        <v>0</v>
      </c>
      <c r="AR1743" s="189">
        <v>9329</v>
      </c>
      <c r="AS1743" s="189">
        <v>212208</v>
      </c>
      <c r="AT1743" s="189">
        <v>47308</v>
      </c>
      <c r="AU1743" s="189">
        <v>47308</v>
      </c>
    </row>
    <row r="1744" spans="1:47" x14ac:dyDescent="0.2">
      <c r="A1744" s="96" t="s">
        <v>3967</v>
      </c>
      <c r="B1744" t="s">
        <v>3890</v>
      </c>
      <c r="C1744" t="s">
        <v>3968</v>
      </c>
      <c r="D1744" s="77">
        <v>46531</v>
      </c>
      <c r="E1744" s="77">
        <v>0</v>
      </c>
      <c r="F1744" s="77">
        <v>0</v>
      </c>
      <c r="G1744" s="77">
        <v>34489</v>
      </c>
      <c r="H1744" s="77">
        <v>34489</v>
      </c>
      <c r="I1744" s="77">
        <v>0</v>
      </c>
      <c r="J1744" s="77">
        <v>0</v>
      </c>
      <c r="K1744" s="77">
        <v>0</v>
      </c>
      <c r="L1744" s="77">
        <v>41610</v>
      </c>
      <c r="M1744" s="77">
        <v>36020</v>
      </c>
      <c r="N1744" s="77">
        <v>41610</v>
      </c>
      <c r="O1744" s="77">
        <v>0</v>
      </c>
      <c r="P1744" s="77">
        <v>0</v>
      </c>
      <c r="Q1744" s="77">
        <v>4950</v>
      </c>
      <c r="R1744" s="77">
        <v>0</v>
      </c>
      <c r="S1744" s="188">
        <v>15830</v>
      </c>
      <c r="T1744" s="188">
        <v>10880</v>
      </c>
      <c r="U1744" s="77">
        <v>3650</v>
      </c>
      <c r="V1744" s="77">
        <v>2933</v>
      </c>
      <c r="W1744" s="77">
        <v>2251</v>
      </c>
      <c r="X1744" s="77">
        <v>1399</v>
      </c>
      <c r="Y1744" s="77">
        <v>0</v>
      </c>
      <c r="Z1744" s="77">
        <v>413</v>
      </c>
      <c r="AA1744" s="77">
        <v>0</v>
      </c>
      <c r="AB1744" s="77">
        <v>860</v>
      </c>
      <c r="AC1744" s="77">
        <v>600</v>
      </c>
      <c r="AD1744" s="77">
        <v>0</v>
      </c>
      <c r="AE1744" s="77">
        <v>42560</v>
      </c>
      <c r="AF1744" s="77">
        <v>1029</v>
      </c>
      <c r="AG1744" s="27">
        <v>0</v>
      </c>
      <c r="AH1744" s="27">
        <v>0</v>
      </c>
      <c r="AI1744" s="27">
        <v>0</v>
      </c>
      <c r="AJ1744" s="27">
        <v>1029</v>
      </c>
      <c r="AK1744" s="27">
        <v>0</v>
      </c>
      <c r="AL1744" s="27">
        <v>0</v>
      </c>
      <c r="AM1744" s="27">
        <f t="shared" si="27"/>
        <v>1029</v>
      </c>
      <c r="AN1744" s="27">
        <v>0</v>
      </c>
      <c r="AO1744" s="27">
        <v>0</v>
      </c>
      <c r="AP1744" s="27">
        <v>5874</v>
      </c>
      <c r="AQ1744" s="27">
        <v>0</v>
      </c>
      <c r="AR1744" s="190">
        <v>5874</v>
      </c>
      <c r="AS1744" s="190">
        <v>134640</v>
      </c>
      <c r="AT1744" s="190">
        <v>25804</v>
      </c>
      <c r="AU1744" s="190">
        <v>25804</v>
      </c>
    </row>
    <row r="1745" spans="1:47" x14ac:dyDescent="0.2">
      <c r="A1745" s="96" t="s">
        <v>3969</v>
      </c>
      <c r="B1745" t="s">
        <v>3890</v>
      </c>
      <c r="C1745" t="s">
        <v>3970</v>
      </c>
      <c r="D1745" s="78">
        <v>46532</v>
      </c>
      <c r="E1745" s="78">
        <v>0</v>
      </c>
      <c r="F1745" s="82">
        <v>0</v>
      </c>
      <c r="G1745" s="78">
        <v>36782</v>
      </c>
      <c r="H1745" s="78">
        <v>36782</v>
      </c>
      <c r="I1745" s="78">
        <v>0</v>
      </c>
      <c r="J1745" s="78">
        <v>0</v>
      </c>
      <c r="K1745" s="78">
        <v>0</v>
      </c>
      <c r="L1745" s="78">
        <v>47880</v>
      </c>
      <c r="M1745" s="78">
        <v>41920</v>
      </c>
      <c r="N1745" s="78">
        <v>47880</v>
      </c>
      <c r="O1745" s="78">
        <v>0</v>
      </c>
      <c r="P1745" s="78">
        <v>6380</v>
      </c>
      <c r="Q1745" s="78">
        <v>12340</v>
      </c>
      <c r="R1745" s="78">
        <v>0</v>
      </c>
      <c r="S1745" s="187">
        <v>21730</v>
      </c>
      <c r="T1745" s="187">
        <v>15770</v>
      </c>
      <c r="U1745" s="78">
        <v>4112</v>
      </c>
      <c r="V1745" s="78">
        <v>3350</v>
      </c>
      <c r="W1745" s="78">
        <v>2403</v>
      </c>
      <c r="X1745" s="78">
        <v>1709</v>
      </c>
      <c r="Y1745" s="78">
        <v>0</v>
      </c>
      <c r="Z1745" s="78">
        <v>1000</v>
      </c>
      <c r="AA1745" s="78">
        <v>0</v>
      </c>
      <c r="AB1745" s="187">
        <v>2080</v>
      </c>
      <c r="AC1745" s="187">
        <v>1057</v>
      </c>
      <c r="AD1745" s="187">
        <v>0</v>
      </c>
      <c r="AE1745" s="78">
        <v>55190</v>
      </c>
      <c r="AF1745" s="78">
        <v>1029</v>
      </c>
      <c r="AG1745" s="104">
        <v>0</v>
      </c>
      <c r="AH1745" s="104">
        <v>0</v>
      </c>
      <c r="AI1745" s="104">
        <v>0</v>
      </c>
      <c r="AJ1745" s="104">
        <v>1029</v>
      </c>
      <c r="AK1745" s="104">
        <v>0</v>
      </c>
      <c r="AL1745" s="104">
        <v>0</v>
      </c>
      <c r="AM1745" s="104">
        <f t="shared" si="27"/>
        <v>1029</v>
      </c>
      <c r="AN1745" s="104">
        <v>0</v>
      </c>
      <c r="AO1745" s="104">
        <v>0</v>
      </c>
      <c r="AP1745" s="104">
        <v>6274</v>
      </c>
      <c r="AQ1745" s="104">
        <v>0</v>
      </c>
      <c r="AR1745" s="189">
        <v>6274</v>
      </c>
      <c r="AS1745" s="189">
        <v>144522</v>
      </c>
      <c r="AT1745" s="189">
        <v>29861</v>
      </c>
      <c r="AU1745" s="189">
        <v>29861</v>
      </c>
    </row>
    <row r="1746" spans="1:47" x14ac:dyDescent="0.2">
      <c r="A1746" s="96" t="s">
        <v>3971</v>
      </c>
      <c r="B1746" t="s">
        <v>3890</v>
      </c>
      <c r="C1746" t="s">
        <v>3972</v>
      </c>
      <c r="D1746" s="77">
        <v>46533</v>
      </c>
      <c r="E1746" s="77">
        <v>0</v>
      </c>
      <c r="F1746" s="77">
        <v>0</v>
      </c>
      <c r="G1746" s="77">
        <v>39655</v>
      </c>
      <c r="H1746" s="77">
        <v>18580</v>
      </c>
      <c r="I1746" s="77">
        <v>21075</v>
      </c>
      <c r="J1746" s="77">
        <v>21075</v>
      </c>
      <c r="K1746" s="77">
        <v>0</v>
      </c>
      <c r="L1746" s="77">
        <v>34585</v>
      </c>
      <c r="M1746" s="77">
        <v>27640</v>
      </c>
      <c r="N1746" s="77">
        <v>34585</v>
      </c>
      <c r="O1746" s="77">
        <v>0</v>
      </c>
      <c r="P1746" s="77">
        <v>7520</v>
      </c>
      <c r="Q1746" s="77">
        <v>7520</v>
      </c>
      <c r="R1746" s="77">
        <v>0</v>
      </c>
      <c r="S1746" s="188">
        <v>17415</v>
      </c>
      <c r="T1746" s="188">
        <v>17415</v>
      </c>
      <c r="U1746" s="77">
        <v>3161</v>
      </c>
      <c r="V1746" s="77">
        <v>2255</v>
      </c>
      <c r="W1746" s="77">
        <v>3161</v>
      </c>
      <c r="X1746" s="77">
        <v>0</v>
      </c>
      <c r="Y1746" s="77">
        <v>0</v>
      </c>
      <c r="Z1746" s="77">
        <v>625</v>
      </c>
      <c r="AA1746" s="77">
        <v>0</v>
      </c>
      <c r="AB1746" s="77">
        <v>874</v>
      </c>
      <c r="AC1746" s="188">
        <v>1269</v>
      </c>
      <c r="AD1746" s="188">
        <v>0</v>
      </c>
      <c r="AE1746" s="77">
        <v>35160</v>
      </c>
      <c r="AF1746" s="77">
        <v>1029</v>
      </c>
      <c r="AG1746" s="27">
        <v>0</v>
      </c>
      <c r="AH1746" s="27">
        <v>0</v>
      </c>
      <c r="AI1746" s="27">
        <v>0</v>
      </c>
      <c r="AJ1746" s="27">
        <v>1029</v>
      </c>
      <c r="AK1746" s="27">
        <v>0</v>
      </c>
      <c r="AL1746" s="27">
        <v>0</v>
      </c>
      <c r="AM1746" s="27">
        <f t="shared" si="27"/>
        <v>1029</v>
      </c>
      <c r="AN1746" s="27">
        <v>0</v>
      </c>
      <c r="AO1746" s="27">
        <v>0</v>
      </c>
      <c r="AP1746" s="27">
        <v>6752</v>
      </c>
      <c r="AQ1746" s="27">
        <v>6752</v>
      </c>
      <c r="AR1746" s="27">
        <v>0</v>
      </c>
      <c r="AS1746" s="190">
        <v>153638</v>
      </c>
      <c r="AT1746" s="190">
        <v>28770</v>
      </c>
      <c r="AU1746" s="190">
        <v>28770</v>
      </c>
    </row>
    <row r="1747" spans="1:47" x14ac:dyDescent="0.2">
      <c r="A1747" s="96" t="s">
        <v>3973</v>
      </c>
      <c r="B1747" t="s">
        <v>3890</v>
      </c>
      <c r="C1747" t="s">
        <v>3974</v>
      </c>
      <c r="D1747" s="78">
        <v>46534</v>
      </c>
      <c r="E1747" s="78">
        <v>0</v>
      </c>
      <c r="F1747" s="82">
        <v>0</v>
      </c>
      <c r="G1747" s="78">
        <v>37679</v>
      </c>
      <c r="H1747" s="78">
        <v>23000</v>
      </c>
      <c r="I1747" s="78">
        <v>14679</v>
      </c>
      <c r="J1747" s="78">
        <v>14679</v>
      </c>
      <c r="K1747" s="78">
        <v>0</v>
      </c>
      <c r="L1747" s="78">
        <v>33800</v>
      </c>
      <c r="M1747" s="78">
        <v>27390</v>
      </c>
      <c r="N1747" s="78">
        <v>33800</v>
      </c>
      <c r="O1747" s="78">
        <v>0</v>
      </c>
      <c r="P1747" s="78">
        <v>3590</v>
      </c>
      <c r="Q1747" s="78">
        <v>3590</v>
      </c>
      <c r="R1747" s="78">
        <v>0</v>
      </c>
      <c r="S1747" s="187">
        <v>8410</v>
      </c>
      <c r="T1747" s="187">
        <v>8410</v>
      </c>
      <c r="U1747" s="78">
        <v>3050</v>
      </c>
      <c r="V1747" s="78">
        <v>2213</v>
      </c>
      <c r="W1747" s="78">
        <v>2082</v>
      </c>
      <c r="X1747" s="78">
        <v>968</v>
      </c>
      <c r="Y1747" s="78">
        <v>1200</v>
      </c>
      <c r="Z1747" s="78">
        <v>302</v>
      </c>
      <c r="AA1747" s="78">
        <v>0</v>
      </c>
      <c r="AB1747" s="78">
        <v>0</v>
      </c>
      <c r="AC1747" s="78">
        <v>536</v>
      </c>
      <c r="AD1747" s="78">
        <v>0</v>
      </c>
      <c r="AE1747" s="78">
        <v>33480</v>
      </c>
      <c r="AF1747" s="78">
        <v>1029</v>
      </c>
      <c r="AG1747" s="104">
        <v>0</v>
      </c>
      <c r="AH1747" s="104">
        <v>0</v>
      </c>
      <c r="AI1747" s="104">
        <v>0</v>
      </c>
      <c r="AJ1747" s="104">
        <v>1029</v>
      </c>
      <c r="AK1747" s="104">
        <v>0</v>
      </c>
      <c r="AL1747" s="104">
        <v>0</v>
      </c>
      <c r="AM1747" s="104">
        <f t="shared" si="27"/>
        <v>1029</v>
      </c>
      <c r="AN1747" s="104">
        <v>0</v>
      </c>
      <c r="AO1747" s="104">
        <v>0</v>
      </c>
      <c r="AP1747" s="104">
        <v>6415</v>
      </c>
      <c r="AQ1747" s="104">
        <v>6415</v>
      </c>
      <c r="AR1747" s="104">
        <v>0</v>
      </c>
      <c r="AS1747" s="189">
        <v>146175</v>
      </c>
      <c r="AT1747" s="189">
        <v>27302</v>
      </c>
      <c r="AU1747" s="189">
        <v>27302</v>
      </c>
    </row>
    <row r="1748" spans="1:47" x14ac:dyDescent="0.2">
      <c r="A1748" s="96" t="s">
        <v>3975</v>
      </c>
      <c r="B1748" t="s">
        <v>3890</v>
      </c>
      <c r="C1748" t="s">
        <v>3976</v>
      </c>
      <c r="D1748" s="77">
        <v>46535</v>
      </c>
      <c r="E1748" s="77">
        <v>0</v>
      </c>
      <c r="F1748" s="77">
        <v>0</v>
      </c>
      <c r="G1748" s="77">
        <v>34780</v>
      </c>
      <c r="H1748" s="77">
        <v>0</v>
      </c>
      <c r="I1748" s="77">
        <v>34780</v>
      </c>
      <c r="J1748" s="77">
        <v>34780</v>
      </c>
      <c r="K1748" s="77">
        <v>0</v>
      </c>
      <c r="L1748" s="77">
        <v>29690</v>
      </c>
      <c r="M1748" s="77">
        <v>24250</v>
      </c>
      <c r="N1748" s="77">
        <v>29690</v>
      </c>
      <c r="O1748" s="77">
        <v>0</v>
      </c>
      <c r="P1748" s="77">
        <v>0</v>
      </c>
      <c r="Q1748" s="77">
        <v>3310</v>
      </c>
      <c r="R1748" s="77">
        <v>0</v>
      </c>
      <c r="S1748" s="188">
        <v>19660</v>
      </c>
      <c r="T1748" s="188">
        <v>16350</v>
      </c>
      <c r="U1748" s="77">
        <v>2658</v>
      </c>
      <c r="V1748" s="77">
        <v>1956</v>
      </c>
      <c r="W1748" s="77">
        <v>2658</v>
      </c>
      <c r="X1748" s="77">
        <v>0</v>
      </c>
      <c r="Y1748" s="77">
        <v>0</v>
      </c>
      <c r="Z1748" s="77">
        <v>299</v>
      </c>
      <c r="AA1748" s="77">
        <v>0</v>
      </c>
      <c r="AB1748" s="77">
        <v>680</v>
      </c>
      <c r="AC1748" s="188">
        <v>1188</v>
      </c>
      <c r="AD1748" s="188">
        <v>0</v>
      </c>
      <c r="AE1748" s="77">
        <v>27940</v>
      </c>
      <c r="AF1748" s="77">
        <v>1029</v>
      </c>
      <c r="AG1748" s="27">
        <v>0</v>
      </c>
      <c r="AH1748" s="27">
        <v>0</v>
      </c>
      <c r="AI1748" s="27">
        <v>0</v>
      </c>
      <c r="AJ1748" s="27">
        <v>1029</v>
      </c>
      <c r="AK1748" s="27">
        <v>0</v>
      </c>
      <c r="AL1748" s="27">
        <v>0</v>
      </c>
      <c r="AM1748" s="27">
        <f t="shared" si="27"/>
        <v>1029</v>
      </c>
      <c r="AN1748" s="27">
        <v>0</v>
      </c>
      <c r="AO1748" s="27">
        <v>0</v>
      </c>
      <c r="AP1748" s="27">
        <v>5915</v>
      </c>
      <c r="AQ1748" s="27">
        <v>5915</v>
      </c>
      <c r="AR1748" s="27">
        <v>0</v>
      </c>
      <c r="AS1748" s="190">
        <v>134412</v>
      </c>
      <c r="AT1748" s="190">
        <v>24211</v>
      </c>
      <c r="AU1748" s="190">
        <v>24211</v>
      </c>
    </row>
    <row r="1749" spans="1:47" x14ac:dyDescent="0.2">
      <c r="A1749" s="96" t="s">
        <v>3977</v>
      </c>
      <c r="B1749" t="s">
        <v>3978</v>
      </c>
      <c r="C1749">
        <v>0</v>
      </c>
      <c r="D1749" s="78">
        <v>47000</v>
      </c>
      <c r="E1749" s="78">
        <v>0</v>
      </c>
      <c r="F1749" s="82">
        <v>0</v>
      </c>
      <c r="G1749" s="78">
        <v>5912282</v>
      </c>
      <c r="H1749" s="78">
        <v>3313192</v>
      </c>
      <c r="I1749" s="78">
        <v>2599090</v>
      </c>
      <c r="J1749" s="78">
        <v>2599090</v>
      </c>
      <c r="K1749" s="78">
        <v>0</v>
      </c>
      <c r="L1749" s="78">
        <v>0</v>
      </c>
      <c r="M1749" s="78">
        <v>0</v>
      </c>
      <c r="N1749" s="78">
        <v>0</v>
      </c>
      <c r="O1749" s="78">
        <v>0</v>
      </c>
      <c r="P1749" s="78">
        <v>0</v>
      </c>
      <c r="Q1749" s="78">
        <v>0</v>
      </c>
      <c r="R1749" s="78">
        <v>0</v>
      </c>
      <c r="S1749" s="78">
        <v>0</v>
      </c>
      <c r="T1749" s="78">
        <v>0</v>
      </c>
      <c r="U1749" s="78">
        <v>0</v>
      </c>
      <c r="V1749" s="78">
        <v>0</v>
      </c>
      <c r="W1749" s="78">
        <v>0</v>
      </c>
      <c r="X1749" s="78">
        <v>0</v>
      </c>
      <c r="Y1749" s="78">
        <v>0</v>
      </c>
      <c r="Z1749" s="78">
        <v>0</v>
      </c>
      <c r="AA1749" s="78">
        <v>0</v>
      </c>
      <c r="AB1749" s="78">
        <v>0</v>
      </c>
      <c r="AC1749" s="78">
        <v>0</v>
      </c>
      <c r="AD1749" s="78">
        <v>0</v>
      </c>
      <c r="AE1749" s="78">
        <v>0</v>
      </c>
      <c r="AF1749" s="78">
        <v>0</v>
      </c>
      <c r="AG1749" s="104">
        <v>0</v>
      </c>
      <c r="AH1749" s="104">
        <v>0</v>
      </c>
      <c r="AI1749" s="104">
        <v>0</v>
      </c>
      <c r="AJ1749" s="104">
        <v>0</v>
      </c>
      <c r="AK1749" s="104">
        <v>0</v>
      </c>
      <c r="AL1749" s="104">
        <v>0</v>
      </c>
      <c r="AM1749" s="104">
        <f t="shared" si="27"/>
        <v>0</v>
      </c>
      <c r="AN1749" s="104">
        <v>0</v>
      </c>
      <c r="AO1749" s="104">
        <v>0</v>
      </c>
      <c r="AP1749" s="104">
        <v>996718</v>
      </c>
      <c r="AQ1749" s="104">
        <v>996718</v>
      </c>
      <c r="AR1749" s="104">
        <v>0</v>
      </c>
      <c r="AS1749" s="189">
        <v>16766793</v>
      </c>
      <c r="AT1749" s="189">
        <v>0</v>
      </c>
      <c r="AU1749" s="189">
        <v>0</v>
      </c>
    </row>
    <row r="1750" spans="1:47" x14ac:dyDescent="0.2">
      <c r="A1750" s="96" t="s">
        <v>3979</v>
      </c>
      <c r="B1750" t="s">
        <v>3978</v>
      </c>
      <c r="C1750" t="s">
        <v>3980</v>
      </c>
      <c r="D1750" s="77">
        <v>47201</v>
      </c>
      <c r="E1750" s="77">
        <v>0</v>
      </c>
      <c r="F1750" s="77">
        <v>0</v>
      </c>
      <c r="G1750" s="77">
        <v>675614</v>
      </c>
      <c r="H1750" s="77">
        <v>39614</v>
      </c>
      <c r="I1750" s="77">
        <v>636000</v>
      </c>
      <c r="J1750" s="77">
        <v>636000</v>
      </c>
      <c r="K1750" s="77">
        <v>0</v>
      </c>
      <c r="L1750" s="77">
        <v>1688505</v>
      </c>
      <c r="M1750" s="77">
        <v>1278510</v>
      </c>
      <c r="N1750" s="77">
        <v>1553760</v>
      </c>
      <c r="O1750" s="77">
        <v>134745</v>
      </c>
      <c r="P1750" s="77">
        <v>347675</v>
      </c>
      <c r="Q1750" s="77">
        <v>212930</v>
      </c>
      <c r="R1750" s="77">
        <v>0</v>
      </c>
      <c r="S1750" s="188">
        <v>532525</v>
      </c>
      <c r="T1750" s="188">
        <v>532525</v>
      </c>
      <c r="U1750" s="77">
        <v>157996</v>
      </c>
      <c r="V1750" s="77">
        <v>103336</v>
      </c>
      <c r="W1750" s="77">
        <v>97789</v>
      </c>
      <c r="X1750" s="77">
        <v>60207</v>
      </c>
      <c r="Y1750" s="77">
        <v>0</v>
      </c>
      <c r="Z1750" s="77">
        <v>17369</v>
      </c>
      <c r="AA1750" s="77">
        <v>0</v>
      </c>
      <c r="AB1750" s="188">
        <v>30295</v>
      </c>
      <c r="AC1750" s="188">
        <v>34946</v>
      </c>
      <c r="AD1750" s="188">
        <v>0</v>
      </c>
      <c r="AE1750" s="77">
        <v>1544110</v>
      </c>
      <c r="AF1750" s="77">
        <v>10549</v>
      </c>
      <c r="AG1750" s="27">
        <v>0</v>
      </c>
      <c r="AH1750" s="27">
        <v>0</v>
      </c>
      <c r="AI1750" s="27">
        <v>0</v>
      </c>
      <c r="AJ1750" s="27">
        <v>10549</v>
      </c>
      <c r="AK1750" s="27">
        <v>0</v>
      </c>
      <c r="AL1750" s="27">
        <v>0</v>
      </c>
      <c r="AM1750" s="27">
        <f t="shared" si="27"/>
        <v>10549</v>
      </c>
      <c r="AN1750" s="27">
        <v>0</v>
      </c>
      <c r="AO1750" s="27">
        <v>0</v>
      </c>
      <c r="AP1750" s="27">
        <v>113741</v>
      </c>
      <c r="AQ1750" s="27">
        <v>113741</v>
      </c>
      <c r="AR1750" s="27">
        <v>0</v>
      </c>
      <c r="AS1750" s="190">
        <v>2778672</v>
      </c>
      <c r="AT1750" s="27">
        <v>1086858</v>
      </c>
      <c r="AU1750" s="27">
        <v>1086858</v>
      </c>
    </row>
    <row r="1751" spans="1:47" x14ac:dyDescent="0.2">
      <c r="A1751" s="96" t="s">
        <v>3981</v>
      </c>
      <c r="B1751" t="s">
        <v>3978</v>
      </c>
      <c r="C1751" t="s">
        <v>3982</v>
      </c>
      <c r="D1751" s="78">
        <v>47205</v>
      </c>
      <c r="E1751" s="78">
        <v>0</v>
      </c>
      <c r="F1751" s="82">
        <v>0</v>
      </c>
      <c r="G1751" s="78">
        <v>255924</v>
      </c>
      <c r="H1751" s="78">
        <v>78300</v>
      </c>
      <c r="I1751" s="78">
        <v>177624</v>
      </c>
      <c r="J1751" s="78">
        <v>177624</v>
      </c>
      <c r="K1751" s="78">
        <v>0</v>
      </c>
      <c r="L1751" s="78">
        <v>451685</v>
      </c>
      <c r="M1751" s="78">
        <v>323260</v>
      </c>
      <c r="N1751" s="78">
        <v>451685</v>
      </c>
      <c r="O1751" s="78">
        <v>0</v>
      </c>
      <c r="P1751" s="78">
        <v>58980</v>
      </c>
      <c r="Q1751" s="78">
        <v>58980</v>
      </c>
      <c r="R1751" s="78">
        <v>0</v>
      </c>
      <c r="S1751" s="187">
        <v>64035</v>
      </c>
      <c r="T1751" s="187">
        <v>64035</v>
      </c>
      <c r="U1751" s="78">
        <v>42676</v>
      </c>
      <c r="V1751" s="78">
        <v>25573</v>
      </c>
      <c r="W1751" s="78">
        <v>42676</v>
      </c>
      <c r="X1751" s="78">
        <v>0</v>
      </c>
      <c r="Y1751" s="78">
        <v>4920</v>
      </c>
      <c r="Z1751" s="78">
        <v>4920</v>
      </c>
      <c r="AA1751" s="78">
        <v>0</v>
      </c>
      <c r="AB1751" s="187">
        <v>1986</v>
      </c>
      <c r="AC1751" s="187">
        <v>1986</v>
      </c>
      <c r="AD1751" s="187">
        <v>0</v>
      </c>
      <c r="AE1751" s="78">
        <v>390090</v>
      </c>
      <c r="AF1751" s="78">
        <v>3930</v>
      </c>
      <c r="AG1751" s="104">
        <v>0</v>
      </c>
      <c r="AH1751" s="104">
        <v>0</v>
      </c>
      <c r="AI1751" s="104">
        <v>0</v>
      </c>
      <c r="AJ1751" s="104">
        <v>3930</v>
      </c>
      <c r="AK1751" s="104">
        <v>3531</v>
      </c>
      <c r="AL1751" s="104">
        <v>3930</v>
      </c>
      <c r="AM1751" s="104">
        <f t="shared" si="27"/>
        <v>0</v>
      </c>
      <c r="AN1751" s="104">
        <v>399</v>
      </c>
      <c r="AO1751" s="104">
        <v>0</v>
      </c>
      <c r="AP1751" s="104">
        <v>42985</v>
      </c>
      <c r="AQ1751" s="104">
        <v>0</v>
      </c>
      <c r="AR1751" s="189">
        <v>42985</v>
      </c>
      <c r="AS1751" s="189">
        <v>1041310</v>
      </c>
      <c r="AT1751" s="189">
        <v>393322</v>
      </c>
      <c r="AU1751" s="189">
        <v>300000</v>
      </c>
    </row>
    <row r="1752" spans="1:47" x14ac:dyDescent="0.2">
      <c r="A1752" s="96" t="s">
        <v>3983</v>
      </c>
      <c r="B1752" t="s">
        <v>3978</v>
      </c>
      <c r="C1752" t="s">
        <v>3984</v>
      </c>
      <c r="D1752" s="77">
        <v>47207</v>
      </c>
      <c r="E1752" s="77">
        <v>0</v>
      </c>
      <c r="F1752" s="77">
        <v>0</v>
      </c>
      <c r="G1752" s="77">
        <v>168945</v>
      </c>
      <c r="H1752" s="77">
        <v>88945</v>
      </c>
      <c r="I1752" s="77">
        <v>80000</v>
      </c>
      <c r="J1752" s="77">
        <v>80000</v>
      </c>
      <c r="K1752" s="77">
        <v>0</v>
      </c>
      <c r="L1752" s="77">
        <v>257485</v>
      </c>
      <c r="M1752" s="77">
        <v>195580</v>
      </c>
      <c r="N1752" s="77">
        <v>256000</v>
      </c>
      <c r="O1752" s="77">
        <v>1485</v>
      </c>
      <c r="P1752" s="77">
        <v>23525</v>
      </c>
      <c r="Q1752" s="77">
        <v>22040</v>
      </c>
      <c r="R1752" s="77">
        <v>0</v>
      </c>
      <c r="S1752" s="188">
        <v>38945</v>
      </c>
      <c r="T1752" s="188">
        <v>38945</v>
      </c>
      <c r="U1752" s="77">
        <v>23734</v>
      </c>
      <c r="V1752" s="77">
        <v>15475</v>
      </c>
      <c r="W1752" s="77">
        <v>8988</v>
      </c>
      <c r="X1752" s="77">
        <v>14746</v>
      </c>
      <c r="Y1752" s="77">
        <v>14598</v>
      </c>
      <c r="Z1752" s="77">
        <v>1948</v>
      </c>
      <c r="AA1752" s="77">
        <v>0</v>
      </c>
      <c r="AB1752" s="77">
        <v>0</v>
      </c>
      <c r="AC1752" s="188">
        <v>1486</v>
      </c>
      <c r="AD1752" s="188">
        <v>0</v>
      </c>
      <c r="AE1752" s="77">
        <v>230160</v>
      </c>
      <c r="AF1752" s="77">
        <v>2730</v>
      </c>
      <c r="AG1752" s="27">
        <v>0</v>
      </c>
      <c r="AH1752" s="27">
        <v>0</v>
      </c>
      <c r="AI1752" s="27">
        <v>0</v>
      </c>
      <c r="AJ1752" s="27">
        <v>2730</v>
      </c>
      <c r="AK1752" s="27">
        <v>0</v>
      </c>
      <c r="AL1752" s="27">
        <v>0</v>
      </c>
      <c r="AM1752" s="27">
        <f t="shared" si="27"/>
        <v>2730</v>
      </c>
      <c r="AN1752" s="27">
        <v>0</v>
      </c>
      <c r="AO1752" s="27">
        <v>0</v>
      </c>
      <c r="AP1752" s="27">
        <v>28453</v>
      </c>
      <c r="AQ1752" s="27">
        <v>0</v>
      </c>
      <c r="AR1752" s="190">
        <v>28453</v>
      </c>
      <c r="AS1752" s="190">
        <v>659372</v>
      </c>
      <c r="AT1752" s="190">
        <v>189445</v>
      </c>
      <c r="AU1752" s="190">
        <v>189445</v>
      </c>
    </row>
    <row r="1753" spans="1:47" x14ac:dyDescent="0.2">
      <c r="A1753" s="96" t="s">
        <v>3985</v>
      </c>
      <c r="B1753" t="s">
        <v>3978</v>
      </c>
      <c r="C1753" t="s">
        <v>3986</v>
      </c>
      <c r="D1753" s="78">
        <v>47208</v>
      </c>
      <c r="E1753" s="78">
        <v>0</v>
      </c>
      <c r="F1753" s="82">
        <v>0</v>
      </c>
      <c r="G1753" s="78">
        <v>265060</v>
      </c>
      <c r="H1753" s="78">
        <v>0</v>
      </c>
      <c r="I1753" s="78">
        <v>265060</v>
      </c>
      <c r="J1753" s="78">
        <v>264002</v>
      </c>
      <c r="K1753" s="187">
        <v>1058</v>
      </c>
      <c r="L1753" s="78">
        <v>513180</v>
      </c>
      <c r="M1753" s="78">
        <v>361850</v>
      </c>
      <c r="N1753" s="78">
        <v>150</v>
      </c>
      <c r="O1753" s="78">
        <v>513030</v>
      </c>
      <c r="P1753" s="78">
        <v>561250</v>
      </c>
      <c r="Q1753" s="78">
        <v>48220</v>
      </c>
      <c r="R1753" s="78">
        <v>0</v>
      </c>
      <c r="S1753" s="187">
        <v>194720</v>
      </c>
      <c r="T1753" s="187">
        <v>194720</v>
      </c>
      <c r="U1753" s="78">
        <v>49009</v>
      </c>
      <c r="V1753" s="78">
        <v>28798</v>
      </c>
      <c r="W1753" s="78">
        <v>7699</v>
      </c>
      <c r="X1753" s="78">
        <v>41310</v>
      </c>
      <c r="Y1753" s="78">
        <v>45498</v>
      </c>
      <c r="Z1753" s="78">
        <v>4188</v>
      </c>
      <c r="AA1753" s="78">
        <v>0</v>
      </c>
      <c r="AB1753" s="187">
        <v>13581</v>
      </c>
      <c r="AC1753" s="187">
        <v>13581</v>
      </c>
      <c r="AD1753" s="187">
        <v>0</v>
      </c>
      <c r="AE1753" s="78">
        <v>428700</v>
      </c>
      <c r="AF1753" s="78">
        <v>4869</v>
      </c>
      <c r="AG1753" s="104">
        <v>0</v>
      </c>
      <c r="AH1753" s="104">
        <v>0</v>
      </c>
      <c r="AI1753" s="104">
        <v>0</v>
      </c>
      <c r="AJ1753" s="104">
        <v>4869</v>
      </c>
      <c r="AK1753" s="104">
        <v>0</v>
      </c>
      <c r="AL1753" s="104">
        <v>0</v>
      </c>
      <c r="AM1753" s="104">
        <f t="shared" si="27"/>
        <v>4869</v>
      </c>
      <c r="AN1753" s="104">
        <v>0</v>
      </c>
      <c r="AO1753" s="104">
        <v>0</v>
      </c>
      <c r="AP1753" s="104">
        <v>45035</v>
      </c>
      <c r="AQ1753" s="104">
        <v>0</v>
      </c>
      <c r="AR1753" s="189">
        <v>45035</v>
      </c>
      <c r="AS1753" s="189">
        <v>1113948</v>
      </c>
      <c r="AT1753" s="189">
        <v>430631</v>
      </c>
      <c r="AU1753" s="189">
        <v>430631</v>
      </c>
    </row>
    <row r="1754" spans="1:47" x14ac:dyDescent="0.2">
      <c r="A1754" s="96" t="s">
        <v>3987</v>
      </c>
      <c r="B1754" t="s">
        <v>3978</v>
      </c>
      <c r="C1754" t="s">
        <v>3988</v>
      </c>
      <c r="D1754" s="77">
        <v>47209</v>
      </c>
      <c r="E1754" s="77">
        <v>0</v>
      </c>
      <c r="F1754" s="77">
        <v>0</v>
      </c>
      <c r="G1754" s="77">
        <v>202197</v>
      </c>
      <c r="H1754" s="77">
        <v>0</v>
      </c>
      <c r="I1754" s="77">
        <v>202197</v>
      </c>
      <c r="J1754" s="77">
        <v>202197</v>
      </c>
      <c r="K1754" s="77">
        <v>0</v>
      </c>
      <c r="L1754" s="77">
        <v>340040</v>
      </c>
      <c r="M1754" s="77">
        <v>261620</v>
      </c>
      <c r="N1754" s="77">
        <v>0</v>
      </c>
      <c r="O1754" s="77">
        <v>340040</v>
      </c>
      <c r="P1754" s="77">
        <v>381870</v>
      </c>
      <c r="Q1754" s="77">
        <v>41830</v>
      </c>
      <c r="R1754" s="77">
        <v>0</v>
      </c>
      <c r="S1754" s="77">
        <v>0</v>
      </c>
      <c r="T1754" s="77">
        <v>0</v>
      </c>
      <c r="U1754" s="77">
        <v>31097</v>
      </c>
      <c r="V1754" s="77">
        <v>20708</v>
      </c>
      <c r="W1754" s="77">
        <v>4788</v>
      </c>
      <c r="X1754" s="77">
        <v>26309</v>
      </c>
      <c r="Y1754" s="77">
        <v>29869</v>
      </c>
      <c r="Z1754" s="77">
        <v>3560</v>
      </c>
      <c r="AA1754" s="77">
        <v>0</v>
      </c>
      <c r="AB1754" s="77">
        <v>0</v>
      </c>
      <c r="AC1754" s="77">
        <v>0</v>
      </c>
      <c r="AD1754" s="77">
        <v>0</v>
      </c>
      <c r="AE1754" s="77">
        <v>316590</v>
      </c>
      <c r="AF1754" s="77">
        <v>3189</v>
      </c>
      <c r="AG1754" s="27">
        <v>0</v>
      </c>
      <c r="AH1754" s="27">
        <v>0</v>
      </c>
      <c r="AI1754" s="27">
        <v>0</v>
      </c>
      <c r="AJ1754" s="27">
        <v>3189</v>
      </c>
      <c r="AK1754" s="27">
        <v>0</v>
      </c>
      <c r="AL1754" s="27">
        <v>0</v>
      </c>
      <c r="AM1754" s="27">
        <f t="shared" si="27"/>
        <v>3189</v>
      </c>
      <c r="AN1754" s="27">
        <v>0</v>
      </c>
      <c r="AO1754" s="27">
        <v>0</v>
      </c>
      <c r="AP1754" s="27">
        <v>34164</v>
      </c>
      <c r="AQ1754" s="27">
        <v>0</v>
      </c>
      <c r="AR1754" s="190">
        <v>34164</v>
      </c>
      <c r="AS1754" s="190">
        <v>809262</v>
      </c>
      <c r="AT1754" s="190">
        <v>270859</v>
      </c>
      <c r="AU1754" s="190">
        <v>270859</v>
      </c>
    </row>
    <row r="1755" spans="1:47" x14ac:dyDescent="0.2">
      <c r="A1755" s="96" t="s">
        <v>3989</v>
      </c>
      <c r="B1755" t="s">
        <v>3978</v>
      </c>
      <c r="C1755" t="s">
        <v>3990</v>
      </c>
      <c r="D1755" s="78">
        <v>47210</v>
      </c>
      <c r="E1755" s="78">
        <v>0</v>
      </c>
      <c r="F1755" s="82">
        <v>0</v>
      </c>
      <c r="G1755" s="78">
        <v>185281</v>
      </c>
      <c r="H1755" s="78">
        <v>0</v>
      </c>
      <c r="I1755" s="78">
        <v>185281</v>
      </c>
      <c r="J1755" s="78">
        <v>185281</v>
      </c>
      <c r="K1755" s="78">
        <v>0</v>
      </c>
      <c r="L1755" s="78">
        <v>315285</v>
      </c>
      <c r="M1755" s="78">
        <v>239900</v>
      </c>
      <c r="N1755" s="78">
        <v>315285</v>
      </c>
      <c r="O1755" s="78">
        <v>0</v>
      </c>
      <c r="P1755" s="78">
        <v>31260</v>
      </c>
      <c r="Q1755" s="78">
        <v>31260</v>
      </c>
      <c r="R1755" s="78">
        <v>0</v>
      </c>
      <c r="S1755" s="187">
        <v>112995</v>
      </c>
      <c r="T1755" s="187">
        <v>112995</v>
      </c>
      <c r="U1755" s="78">
        <v>28885</v>
      </c>
      <c r="V1755" s="78">
        <v>18898</v>
      </c>
      <c r="W1755" s="78">
        <v>26375</v>
      </c>
      <c r="X1755" s="78">
        <v>2510</v>
      </c>
      <c r="Y1755" s="78">
        <v>5265</v>
      </c>
      <c r="Z1755" s="78">
        <v>2755</v>
      </c>
      <c r="AA1755" s="78">
        <v>0</v>
      </c>
      <c r="AB1755" s="187">
        <v>8240</v>
      </c>
      <c r="AC1755" s="187">
        <v>8240</v>
      </c>
      <c r="AD1755" s="187">
        <v>0</v>
      </c>
      <c r="AE1755" s="78">
        <v>279380</v>
      </c>
      <c r="AF1755" s="78">
        <v>2709</v>
      </c>
      <c r="AG1755" s="104">
        <v>0</v>
      </c>
      <c r="AH1755" s="104">
        <v>0</v>
      </c>
      <c r="AI1755" s="104">
        <v>0</v>
      </c>
      <c r="AJ1755" s="104">
        <v>2709</v>
      </c>
      <c r="AK1755" s="104">
        <v>0</v>
      </c>
      <c r="AL1755" s="104">
        <v>0</v>
      </c>
      <c r="AM1755" s="104">
        <f t="shared" si="27"/>
        <v>2709</v>
      </c>
      <c r="AN1755" s="104">
        <v>0</v>
      </c>
      <c r="AO1755" s="104">
        <v>0</v>
      </c>
      <c r="AP1755" s="104">
        <v>31314</v>
      </c>
      <c r="AQ1755" s="104">
        <v>0</v>
      </c>
      <c r="AR1755" s="189">
        <v>31314</v>
      </c>
      <c r="AS1755" s="189">
        <v>755672</v>
      </c>
      <c r="AT1755" s="189">
        <v>265042</v>
      </c>
      <c r="AU1755" s="189">
        <v>265042</v>
      </c>
    </row>
    <row r="1756" spans="1:47" x14ac:dyDescent="0.2">
      <c r="A1756" s="96" t="s">
        <v>3991</v>
      </c>
      <c r="B1756" t="s">
        <v>3978</v>
      </c>
      <c r="C1756" t="s">
        <v>3992</v>
      </c>
      <c r="D1756" s="77">
        <v>47211</v>
      </c>
      <c r="E1756" s="77">
        <v>0</v>
      </c>
      <c r="F1756" s="77">
        <v>0</v>
      </c>
      <c r="G1756" s="77">
        <v>380237</v>
      </c>
      <c r="H1756" s="77">
        <v>380237</v>
      </c>
      <c r="I1756" s="77">
        <v>0</v>
      </c>
      <c r="J1756" s="77">
        <v>0</v>
      </c>
      <c r="K1756" s="77">
        <v>0</v>
      </c>
      <c r="L1756" s="77">
        <v>751655</v>
      </c>
      <c r="M1756" s="77">
        <v>578000</v>
      </c>
      <c r="N1756" s="77">
        <v>744000</v>
      </c>
      <c r="O1756" s="77">
        <v>7655</v>
      </c>
      <c r="P1756" s="77">
        <v>7655</v>
      </c>
      <c r="Q1756" s="77">
        <v>0</v>
      </c>
      <c r="R1756" s="77">
        <v>0</v>
      </c>
      <c r="S1756" s="188">
        <v>313815</v>
      </c>
      <c r="T1756" s="188">
        <v>313815</v>
      </c>
      <c r="U1756" s="77">
        <v>68872</v>
      </c>
      <c r="V1756" s="77">
        <v>45913</v>
      </c>
      <c r="W1756" s="77">
        <v>53814</v>
      </c>
      <c r="X1756" s="77">
        <v>15058</v>
      </c>
      <c r="Y1756" s="77">
        <v>15058</v>
      </c>
      <c r="Z1756" s="77">
        <v>0</v>
      </c>
      <c r="AA1756" s="77">
        <v>0</v>
      </c>
      <c r="AB1756" s="188">
        <v>4548</v>
      </c>
      <c r="AC1756" s="188">
        <v>21476</v>
      </c>
      <c r="AD1756" s="188">
        <v>0</v>
      </c>
      <c r="AE1756" s="77">
        <v>669240</v>
      </c>
      <c r="AF1756" s="77">
        <v>5749</v>
      </c>
      <c r="AG1756" s="27">
        <v>0</v>
      </c>
      <c r="AH1756" s="27">
        <v>0</v>
      </c>
      <c r="AI1756" s="27">
        <v>0</v>
      </c>
      <c r="AJ1756" s="27">
        <v>5749</v>
      </c>
      <c r="AK1756" s="27">
        <v>0</v>
      </c>
      <c r="AL1756" s="27">
        <v>0</v>
      </c>
      <c r="AM1756" s="27">
        <f t="shared" si="27"/>
        <v>5749</v>
      </c>
      <c r="AN1756" s="27">
        <v>0</v>
      </c>
      <c r="AO1756" s="27">
        <v>0</v>
      </c>
      <c r="AP1756" s="27">
        <v>64069</v>
      </c>
      <c r="AQ1756" s="27">
        <v>0</v>
      </c>
      <c r="AR1756" s="190">
        <v>64069</v>
      </c>
      <c r="AS1756" s="190">
        <v>1556863</v>
      </c>
      <c r="AT1756" s="190">
        <v>580379</v>
      </c>
      <c r="AU1756" s="190">
        <v>580379</v>
      </c>
    </row>
    <row r="1757" spans="1:47" x14ac:dyDescent="0.2">
      <c r="A1757" s="96" t="s">
        <v>3993</v>
      </c>
      <c r="B1757" t="s">
        <v>3978</v>
      </c>
      <c r="C1757" t="s">
        <v>3994</v>
      </c>
      <c r="D1757" s="78">
        <v>47212</v>
      </c>
      <c r="E1757" s="78">
        <v>0</v>
      </c>
      <c r="F1757" s="82">
        <v>0</v>
      </c>
      <c r="G1757" s="78">
        <v>177814</v>
      </c>
      <c r="H1757" s="78">
        <v>16338</v>
      </c>
      <c r="I1757" s="78">
        <v>161476</v>
      </c>
      <c r="J1757" s="78">
        <v>161476</v>
      </c>
      <c r="K1757" s="78">
        <v>0</v>
      </c>
      <c r="L1757" s="78">
        <v>277720</v>
      </c>
      <c r="M1757" s="78">
        <v>193610</v>
      </c>
      <c r="N1757" s="78">
        <v>0</v>
      </c>
      <c r="O1757" s="78">
        <v>277720</v>
      </c>
      <c r="P1757" s="78">
        <v>277720</v>
      </c>
      <c r="Q1757" s="78">
        <v>0</v>
      </c>
      <c r="R1757" s="78">
        <v>0</v>
      </c>
      <c r="S1757" s="187">
        <v>176800</v>
      </c>
      <c r="T1757" s="187">
        <v>176800</v>
      </c>
      <c r="U1757" s="78">
        <v>26504</v>
      </c>
      <c r="V1757" s="78">
        <v>15278</v>
      </c>
      <c r="W1757" s="78">
        <v>4284</v>
      </c>
      <c r="X1757" s="78">
        <v>22220</v>
      </c>
      <c r="Y1757" s="78">
        <v>22220</v>
      </c>
      <c r="Z1757" s="78">
        <v>0</v>
      </c>
      <c r="AA1757" s="78">
        <v>0</v>
      </c>
      <c r="AB1757" s="187">
        <v>10528</v>
      </c>
      <c r="AC1757" s="187">
        <v>13568</v>
      </c>
      <c r="AD1757" s="187">
        <v>0</v>
      </c>
      <c r="AE1757" s="78">
        <v>225780</v>
      </c>
      <c r="AF1757" s="78">
        <v>2709</v>
      </c>
      <c r="AG1757" s="104">
        <v>0</v>
      </c>
      <c r="AH1757" s="104">
        <v>0</v>
      </c>
      <c r="AI1757" s="104">
        <v>0</v>
      </c>
      <c r="AJ1757" s="104">
        <v>2709</v>
      </c>
      <c r="AK1757" s="104">
        <v>0</v>
      </c>
      <c r="AL1757" s="104">
        <v>0</v>
      </c>
      <c r="AM1757" s="104">
        <f t="shared" si="27"/>
        <v>2709</v>
      </c>
      <c r="AN1757" s="104">
        <v>0</v>
      </c>
      <c r="AO1757" s="104">
        <v>0</v>
      </c>
      <c r="AP1757" s="104">
        <v>29971</v>
      </c>
      <c r="AQ1757" s="104">
        <v>0</v>
      </c>
      <c r="AR1757" s="189">
        <v>29971</v>
      </c>
      <c r="AS1757" s="189">
        <v>741447</v>
      </c>
      <c r="AT1757" s="189">
        <v>281853</v>
      </c>
      <c r="AU1757" s="189">
        <v>281853</v>
      </c>
    </row>
    <row r="1758" spans="1:47" x14ac:dyDescent="0.2">
      <c r="A1758" s="96" t="s">
        <v>3995</v>
      </c>
      <c r="B1758" t="s">
        <v>3978</v>
      </c>
      <c r="C1758" t="s">
        <v>3996</v>
      </c>
      <c r="D1758" s="77">
        <v>47213</v>
      </c>
      <c r="E1758" s="77">
        <v>0</v>
      </c>
      <c r="F1758" s="77">
        <v>0</v>
      </c>
      <c r="G1758" s="77">
        <v>357297</v>
      </c>
      <c r="H1758" s="77">
        <v>0</v>
      </c>
      <c r="I1758" s="77">
        <v>357297</v>
      </c>
      <c r="J1758" s="77">
        <v>357297</v>
      </c>
      <c r="K1758" s="77">
        <v>0</v>
      </c>
      <c r="L1758" s="77">
        <v>658500</v>
      </c>
      <c r="M1758" s="77">
        <v>510120</v>
      </c>
      <c r="N1758" s="77">
        <v>4000</v>
      </c>
      <c r="O1758" s="77">
        <v>654500</v>
      </c>
      <c r="P1758" s="77">
        <v>727600</v>
      </c>
      <c r="Q1758" s="77">
        <v>73100</v>
      </c>
      <c r="R1758" s="77">
        <v>0</v>
      </c>
      <c r="S1758" s="188">
        <v>223080</v>
      </c>
      <c r="T1758" s="188">
        <v>223080</v>
      </c>
      <c r="U1758" s="77">
        <v>59716</v>
      </c>
      <c r="V1758" s="77">
        <v>40180</v>
      </c>
      <c r="W1758" s="77">
        <v>4382</v>
      </c>
      <c r="X1758" s="77">
        <v>55334</v>
      </c>
      <c r="Y1758" s="77">
        <v>50544</v>
      </c>
      <c r="Z1758" s="77">
        <v>6070</v>
      </c>
      <c r="AA1758" s="77">
        <v>0</v>
      </c>
      <c r="AB1758" s="188">
        <v>23503</v>
      </c>
      <c r="AC1758" s="188">
        <v>13799</v>
      </c>
      <c r="AD1758" s="188">
        <v>0</v>
      </c>
      <c r="AE1758" s="77">
        <v>606730</v>
      </c>
      <c r="AF1758" s="77">
        <v>5109</v>
      </c>
      <c r="AG1758" s="27">
        <v>0</v>
      </c>
      <c r="AH1758" s="27">
        <v>0</v>
      </c>
      <c r="AI1758" s="27">
        <v>0</v>
      </c>
      <c r="AJ1758" s="27">
        <v>5109</v>
      </c>
      <c r="AK1758" s="27">
        <v>0</v>
      </c>
      <c r="AL1758" s="27">
        <v>0</v>
      </c>
      <c r="AM1758" s="27">
        <f t="shared" si="27"/>
        <v>5109</v>
      </c>
      <c r="AN1758" s="27">
        <v>0</v>
      </c>
      <c r="AO1758" s="27">
        <v>0</v>
      </c>
      <c r="AP1758" s="27">
        <v>60408</v>
      </c>
      <c r="AQ1758" s="27">
        <v>60408</v>
      </c>
      <c r="AR1758" s="27">
        <v>0</v>
      </c>
      <c r="AS1758" s="190">
        <v>1465945</v>
      </c>
      <c r="AT1758" s="190">
        <v>534534</v>
      </c>
      <c r="AU1758" s="190">
        <v>178703</v>
      </c>
    </row>
    <row r="1759" spans="1:47" x14ac:dyDescent="0.2">
      <c r="A1759" s="96" t="s">
        <v>3997</v>
      </c>
      <c r="B1759" t="s">
        <v>3978</v>
      </c>
      <c r="C1759" t="s">
        <v>3998</v>
      </c>
      <c r="D1759" s="78">
        <v>47214</v>
      </c>
      <c r="E1759" s="78">
        <v>0</v>
      </c>
      <c r="F1759" s="82">
        <v>0</v>
      </c>
      <c r="G1759" s="78">
        <v>195305</v>
      </c>
      <c r="H1759" s="78">
        <v>0</v>
      </c>
      <c r="I1759" s="78">
        <v>195305</v>
      </c>
      <c r="J1759" s="78">
        <v>134653</v>
      </c>
      <c r="K1759" s="187">
        <v>60652</v>
      </c>
      <c r="L1759" s="78">
        <v>305475</v>
      </c>
      <c r="M1759" s="78">
        <v>237910</v>
      </c>
      <c r="N1759" s="78">
        <v>305475</v>
      </c>
      <c r="O1759" s="78">
        <v>0</v>
      </c>
      <c r="P1759" s="78">
        <v>35720</v>
      </c>
      <c r="Q1759" s="78">
        <v>35720</v>
      </c>
      <c r="R1759" s="78">
        <v>0</v>
      </c>
      <c r="S1759" s="187">
        <v>149025</v>
      </c>
      <c r="T1759" s="187">
        <v>149025</v>
      </c>
      <c r="U1759" s="78">
        <v>28065</v>
      </c>
      <c r="V1759" s="78">
        <v>19071</v>
      </c>
      <c r="W1759" s="78">
        <v>11947</v>
      </c>
      <c r="X1759" s="78">
        <v>16118</v>
      </c>
      <c r="Y1759" s="78">
        <v>19220</v>
      </c>
      <c r="Z1759" s="78">
        <v>3102</v>
      </c>
      <c r="AA1759" s="78">
        <v>0</v>
      </c>
      <c r="AB1759" s="187">
        <v>2710</v>
      </c>
      <c r="AC1759" s="187">
        <v>12877</v>
      </c>
      <c r="AD1759" s="187">
        <v>0</v>
      </c>
      <c r="AE1759" s="78">
        <v>278340</v>
      </c>
      <c r="AF1759" s="78">
        <v>2949</v>
      </c>
      <c r="AG1759" s="104">
        <v>0</v>
      </c>
      <c r="AH1759" s="104">
        <v>0</v>
      </c>
      <c r="AI1759" s="104">
        <v>0</v>
      </c>
      <c r="AJ1759" s="104">
        <v>2949</v>
      </c>
      <c r="AK1759" s="104">
        <v>0</v>
      </c>
      <c r="AL1759" s="104">
        <v>0</v>
      </c>
      <c r="AM1759" s="104">
        <f t="shared" si="27"/>
        <v>2949</v>
      </c>
      <c r="AN1759" s="104">
        <v>0</v>
      </c>
      <c r="AO1759" s="104">
        <v>0</v>
      </c>
      <c r="AP1759" s="104">
        <v>32827</v>
      </c>
      <c r="AQ1759" s="104">
        <v>0</v>
      </c>
      <c r="AR1759" s="189">
        <v>32827</v>
      </c>
      <c r="AS1759" s="189">
        <v>775714</v>
      </c>
      <c r="AT1759" s="189">
        <v>214765</v>
      </c>
      <c r="AU1759" s="189">
        <v>0</v>
      </c>
    </row>
    <row r="1760" spans="1:47" x14ac:dyDescent="0.2">
      <c r="A1760" s="96" t="s">
        <v>3999</v>
      </c>
      <c r="B1760" t="s">
        <v>3978</v>
      </c>
      <c r="C1760" t="s">
        <v>4000</v>
      </c>
      <c r="D1760" s="77">
        <v>47215</v>
      </c>
      <c r="E1760" s="77">
        <v>0</v>
      </c>
      <c r="F1760" s="77">
        <v>0</v>
      </c>
      <c r="G1760" s="77">
        <v>151132</v>
      </c>
      <c r="H1760" s="77">
        <v>45900</v>
      </c>
      <c r="I1760" s="77">
        <v>105232</v>
      </c>
      <c r="J1760" s="77">
        <v>105232</v>
      </c>
      <c r="K1760" s="77">
        <v>0</v>
      </c>
      <c r="L1760" s="77">
        <v>208890</v>
      </c>
      <c r="M1760" s="77">
        <v>154180</v>
      </c>
      <c r="N1760" s="77">
        <v>156000</v>
      </c>
      <c r="O1760" s="77">
        <v>52890</v>
      </c>
      <c r="P1760" s="77">
        <v>81640</v>
      </c>
      <c r="Q1760" s="77">
        <v>28750</v>
      </c>
      <c r="R1760" s="77">
        <v>0</v>
      </c>
      <c r="S1760" s="188">
        <v>48130</v>
      </c>
      <c r="T1760" s="188">
        <v>48130</v>
      </c>
      <c r="U1760" s="77">
        <v>19334</v>
      </c>
      <c r="V1760" s="77">
        <v>12080</v>
      </c>
      <c r="W1760" s="77">
        <v>7099</v>
      </c>
      <c r="X1760" s="77">
        <v>12235</v>
      </c>
      <c r="Y1760" s="77">
        <v>14716</v>
      </c>
      <c r="Z1760" s="77">
        <v>2481</v>
      </c>
      <c r="AA1760" s="77">
        <v>0</v>
      </c>
      <c r="AB1760" s="188">
        <v>2040</v>
      </c>
      <c r="AC1760" s="188">
        <v>2040</v>
      </c>
      <c r="AD1760" s="188">
        <v>0</v>
      </c>
      <c r="AE1760" s="77">
        <v>185160</v>
      </c>
      <c r="AF1760" s="77">
        <v>2469</v>
      </c>
      <c r="AG1760" s="27">
        <v>0</v>
      </c>
      <c r="AH1760" s="27">
        <v>0</v>
      </c>
      <c r="AI1760" s="27">
        <v>0</v>
      </c>
      <c r="AJ1760" s="27">
        <v>2469</v>
      </c>
      <c r="AK1760" s="27">
        <v>0</v>
      </c>
      <c r="AL1760" s="27">
        <v>0</v>
      </c>
      <c r="AM1760" s="27">
        <f t="shared" si="27"/>
        <v>2469</v>
      </c>
      <c r="AN1760" s="27">
        <v>0</v>
      </c>
      <c r="AO1760" s="27">
        <v>0</v>
      </c>
      <c r="AP1760" s="27">
        <v>25525</v>
      </c>
      <c r="AQ1760" s="27">
        <v>0</v>
      </c>
      <c r="AR1760" s="190">
        <v>25525</v>
      </c>
      <c r="AS1760" s="190">
        <v>602427</v>
      </c>
      <c r="AT1760" s="190">
        <v>202046</v>
      </c>
      <c r="AU1760" s="190">
        <v>0</v>
      </c>
    </row>
    <row r="1761" spans="1:47" x14ac:dyDescent="0.2">
      <c r="A1761" s="96" t="s">
        <v>4001</v>
      </c>
      <c r="B1761" t="s">
        <v>3978</v>
      </c>
      <c r="C1761" t="s">
        <v>4002</v>
      </c>
      <c r="D1761" s="78">
        <v>47301</v>
      </c>
      <c r="E1761" s="78">
        <v>0</v>
      </c>
      <c r="F1761" s="82">
        <v>0</v>
      </c>
      <c r="G1761" s="78">
        <v>28627</v>
      </c>
      <c r="H1761" s="78">
        <v>11000</v>
      </c>
      <c r="I1761" s="78">
        <v>17627</v>
      </c>
      <c r="J1761" s="78">
        <v>8000</v>
      </c>
      <c r="K1761" s="187">
        <v>9627</v>
      </c>
      <c r="L1761" s="78">
        <v>27850</v>
      </c>
      <c r="M1761" s="78">
        <v>22550</v>
      </c>
      <c r="N1761" s="78">
        <v>0</v>
      </c>
      <c r="O1761" s="78">
        <v>27850</v>
      </c>
      <c r="P1761" s="78">
        <v>28940</v>
      </c>
      <c r="Q1761" s="78">
        <v>1090</v>
      </c>
      <c r="R1761" s="78">
        <v>0</v>
      </c>
      <c r="S1761" s="187">
        <v>9030</v>
      </c>
      <c r="T1761" s="187">
        <v>9030</v>
      </c>
      <c r="U1761" s="78">
        <v>2530</v>
      </c>
      <c r="V1761" s="78">
        <v>1831</v>
      </c>
      <c r="W1761" s="78">
        <v>0</v>
      </c>
      <c r="X1761" s="78">
        <v>2530</v>
      </c>
      <c r="Y1761" s="78">
        <v>0</v>
      </c>
      <c r="Z1761" s="78">
        <v>139</v>
      </c>
      <c r="AA1761" s="78">
        <v>0</v>
      </c>
      <c r="AB1761" s="187">
        <v>3216</v>
      </c>
      <c r="AC1761" s="78">
        <v>547</v>
      </c>
      <c r="AD1761" s="78">
        <v>0</v>
      </c>
      <c r="AE1761" s="78">
        <v>26360</v>
      </c>
      <c r="AF1761" s="78">
        <v>1029</v>
      </c>
      <c r="AG1761" s="104">
        <v>0</v>
      </c>
      <c r="AH1761" s="104">
        <v>0</v>
      </c>
      <c r="AI1761" s="104">
        <v>0</v>
      </c>
      <c r="AJ1761" s="104">
        <v>1029</v>
      </c>
      <c r="AK1761" s="104">
        <v>0</v>
      </c>
      <c r="AL1761" s="104">
        <v>0</v>
      </c>
      <c r="AM1761" s="104">
        <f t="shared" si="27"/>
        <v>1029</v>
      </c>
      <c r="AN1761" s="104">
        <v>0</v>
      </c>
      <c r="AO1761" s="104">
        <v>0</v>
      </c>
      <c r="AP1761" s="104">
        <v>4816</v>
      </c>
      <c r="AQ1761" s="104">
        <v>0</v>
      </c>
      <c r="AR1761" s="189">
        <v>4816</v>
      </c>
      <c r="AS1761" s="189">
        <v>109952</v>
      </c>
      <c r="AT1761" s="189">
        <v>18829</v>
      </c>
      <c r="AU1761" s="189">
        <v>18829</v>
      </c>
    </row>
    <row r="1762" spans="1:47" x14ac:dyDescent="0.2">
      <c r="A1762" s="96" t="s">
        <v>4003</v>
      </c>
      <c r="B1762" t="s">
        <v>3978</v>
      </c>
      <c r="C1762" t="s">
        <v>4004</v>
      </c>
      <c r="D1762" s="77">
        <v>47302</v>
      </c>
      <c r="E1762" s="77">
        <v>0</v>
      </c>
      <c r="F1762" s="77">
        <v>0</v>
      </c>
      <c r="G1762" s="77">
        <v>17171</v>
      </c>
      <c r="H1762" s="77">
        <v>0</v>
      </c>
      <c r="I1762" s="77">
        <v>17171</v>
      </c>
      <c r="J1762" s="77">
        <v>16321</v>
      </c>
      <c r="K1762" s="77">
        <v>850</v>
      </c>
      <c r="L1762" s="77">
        <v>24670</v>
      </c>
      <c r="M1762" s="77">
        <v>21400</v>
      </c>
      <c r="N1762" s="77">
        <v>24670</v>
      </c>
      <c r="O1762" s="77">
        <v>0</v>
      </c>
      <c r="P1762" s="77">
        <v>4010</v>
      </c>
      <c r="Q1762" s="77">
        <v>4010</v>
      </c>
      <c r="R1762" s="77">
        <v>0</v>
      </c>
      <c r="S1762" s="77">
        <v>0</v>
      </c>
      <c r="T1762" s="77">
        <v>0</v>
      </c>
      <c r="U1762" s="77">
        <v>2173</v>
      </c>
      <c r="V1762" s="77">
        <v>1750</v>
      </c>
      <c r="W1762" s="77">
        <v>0</v>
      </c>
      <c r="X1762" s="77">
        <v>2173</v>
      </c>
      <c r="Y1762" s="77">
        <v>343</v>
      </c>
      <c r="Z1762" s="77">
        <v>343</v>
      </c>
      <c r="AA1762" s="77">
        <v>0</v>
      </c>
      <c r="AB1762" s="188">
        <v>2173</v>
      </c>
      <c r="AC1762" s="77">
        <v>0</v>
      </c>
      <c r="AD1762" s="77">
        <v>0</v>
      </c>
      <c r="AE1762" s="77">
        <v>26070</v>
      </c>
      <c r="AF1762" s="77">
        <v>789</v>
      </c>
      <c r="AG1762" s="27">
        <v>0</v>
      </c>
      <c r="AH1762" s="27">
        <v>0</v>
      </c>
      <c r="AI1762" s="27">
        <v>0</v>
      </c>
      <c r="AJ1762" s="27">
        <v>789</v>
      </c>
      <c r="AK1762" s="27">
        <v>0</v>
      </c>
      <c r="AL1762" s="27">
        <v>0</v>
      </c>
      <c r="AM1762" s="27">
        <f t="shared" si="27"/>
        <v>789</v>
      </c>
      <c r="AN1762" s="27">
        <v>0</v>
      </c>
      <c r="AO1762" s="27">
        <v>0</v>
      </c>
      <c r="AP1762" s="27">
        <v>2886</v>
      </c>
      <c r="AQ1762" s="27">
        <v>0</v>
      </c>
      <c r="AR1762" s="190">
        <v>2886</v>
      </c>
      <c r="AS1762" s="190">
        <v>64984</v>
      </c>
      <c r="AT1762" s="190">
        <v>9686</v>
      </c>
      <c r="AU1762" s="190">
        <v>9686</v>
      </c>
    </row>
    <row r="1763" spans="1:47" x14ac:dyDescent="0.2">
      <c r="A1763" s="96" t="s">
        <v>4005</v>
      </c>
      <c r="B1763" t="s">
        <v>3978</v>
      </c>
      <c r="C1763" t="s">
        <v>4006</v>
      </c>
      <c r="D1763" s="78">
        <v>47303</v>
      </c>
      <c r="E1763" s="78">
        <v>0</v>
      </c>
      <c r="F1763" s="82">
        <v>0</v>
      </c>
      <c r="G1763" s="78">
        <v>12905</v>
      </c>
      <c r="H1763" s="78">
        <v>0</v>
      </c>
      <c r="I1763" s="78">
        <v>12905</v>
      </c>
      <c r="J1763" s="78">
        <v>12674</v>
      </c>
      <c r="K1763" s="78">
        <v>0</v>
      </c>
      <c r="L1763" s="78">
        <v>12320</v>
      </c>
      <c r="M1763" s="78">
        <v>10520</v>
      </c>
      <c r="N1763" s="78">
        <v>0</v>
      </c>
      <c r="O1763" s="78">
        <v>12320</v>
      </c>
      <c r="P1763" s="78">
        <v>12320</v>
      </c>
      <c r="Q1763" s="78">
        <v>0</v>
      </c>
      <c r="R1763" s="78">
        <v>0</v>
      </c>
      <c r="S1763" s="187">
        <v>4660</v>
      </c>
      <c r="T1763" s="187">
        <v>4660</v>
      </c>
      <c r="U1763" s="78">
        <v>1082</v>
      </c>
      <c r="V1763" s="78">
        <v>848</v>
      </c>
      <c r="W1763" s="78">
        <v>0</v>
      </c>
      <c r="X1763" s="78">
        <v>1082</v>
      </c>
      <c r="Y1763" s="78">
        <v>0</v>
      </c>
      <c r="Z1763" s="78">
        <v>0</v>
      </c>
      <c r="AA1763" s="78">
        <v>0</v>
      </c>
      <c r="AB1763" s="78">
        <v>170</v>
      </c>
      <c r="AC1763" s="78">
        <v>340</v>
      </c>
      <c r="AD1763" s="78">
        <v>0</v>
      </c>
      <c r="AE1763" s="78">
        <v>12740</v>
      </c>
      <c r="AF1763" s="78">
        <v>789</v>
      </c>
      <c r="AG1763" s="104">
        <v>0</v>
      </c>
      <c r="AH1763" s="104">
        <v>0</v>
      </c>
      <c r="AI1763" s="104">
        <v>0</v>
      </c>
      <c r="AJ1763" s="104">
        <v>789</v>
      </c>
      <c r="AK1763" s="104">
        <v>0</v>
      </c>
      <c r="AL1763" s="104">
        <v>0</v>
      </c>
      <c r="AM1763" s="104">
        <f t="shared" si="27"/>
        <v>789</v>
      </c>
      <c r="AN1763" s="104">
        <v>0</v>
      </c>
      <c r="AO1763" s="104">
        <v>0</v>
      </c>
      <c r="AP1763" s="104">
        <v>2170</v>
      </c>
      <c r="AQ1763" s="104">
        <v>0</v>
      </c>
      <c r="AR1763" s="189">
        <v>2100</v>
      </c>
      <c r="AS1763" s="189">
        <v>48803</v>
      </c>
      <c r="AT1763" s="189">
        <v>6929</v>
      </c>
      <c r="AU1763" s="189">
        <v>0</v>
      </c>
    </row>
    <row r="1764" spans="1:47" x14ac:dyDescent="0.2">
      <c r="A1764" s="96" t="s">
        <v>4007</v>
      </c>
      <c r="B1764" t="s">
        <v>3978</v>
      </c>
      <c r="C1764" t="s">
        <v>4008</v>
      </c>
      <c r="D1764" s="77">
        <v>47306</v>
      </c>
      <c r="E1764" s="77">
        <v>0</v>
      </c>
      <c r="F1764" s="77">
        <v>0</v>
      </c>
      <c r="G1764" s="77">
        <v>46165</v>
      </c>
      <c r="H1764" s="77">
        <v>46165</v>
      </c>
      <c r="I1764" s="77">
        <v>0</v>
      </c>
      <c r="J1764" s="77">
        <v>0</v>
      </c>
      <c r="K1764" s="77">
        <v>0</v>
      </c>
      <c r="L1764" s="77">
        <v>62860</v>
      </c>
      <c r="M1764" s="77">
        <v>53260</v>
      </c>
      <c r="N1764" s="77">
        <v>62860</v>
      </c>
      <c r="O1764" s="77">
        <v>0</v>
      </c>
      <c r="P1764" s="77">
        <v>0</v>
      </c>
      <c r="Q1764" s="77">
        <v>0</v>
      </c>
      <c r="R1764" s="77">
        <v>0</v>
      </c>
      <c r="S1764" s="188">
        <v>28280</v>
      </c>
      <c r="T1764" s="188">
        <v>28280</v>
      </c>
      <c r="U1764" s="77">
        <v>5478</v>
      </c>
      <c r="V1764" s="77">
        <v>4233</v>
      </c>
      <c r="W1764" s="77">
        <v>5478</v>
      </c>
      <c r="X1764" s="77">
        <v>0</v>
      </c>
      <c r="Y1764" s="77">
        <v>0</v>
      </c>
      <c r="Z1764" s="77">
        <v>0</v>
      </c>
      <c r="AA1764" s="77">
        <v>0</v>
      </c>
      <c r="AB1764" s="188">
        <v>2359</v>
      </c>
      <c r="AC1764" s="188">
        <v>2359</v>
      </c>
      <c r="AD1764" s="188">
        <v>0</v>
      </c>
      <c r="AE1764" s="77">
        <v>58430</v>
      </c>
      <c r="AF1764" s="77">
        <v>1029</v>
      </c>
      <c r="AG1764" s="27">
        <v>0</v>
      </c>
      <c r="AH1764" s="27">
        <v>0</v>
      </c>
      <c r="AI1764" s="27">
        <v>0</v>
      </c>
      <c r="AJ1764" s="27">
        <v>1029</v>
      </c>
      <c r="AK1764" s="27">
        <v>0</v>
      </c>
      <c r="AL1764" s="27">
        <v>0</v>
      </c>
      <c r="AM1764" s="27">
        <f t="shared" si="27"/>
        <v>1029</v>
      </c>
      <c r="AN1764" s="27">
        <v>0</v>
      </c>
      <c r="AO1764" s="27">
        <v>0</v>
      </c>
      <c r="AP1764" s="27">
        <v>7775</v>
      </c>
      <c r="AQ1764" s="27">
        <v>7775</v>
      </c>
      <c r="AR1764" s="27">
        <v>0</v>
      </c>
      <c r="AS1764" s="190">
        <v>178889</v>
      </c>
      <c r="AT1764" s="190">
        <v>40701</v>
      </c>
      <c r="AU1764" s="190">
        <v>0</v>
      </c>
    </row>
    <row r="1765" spans="1:47" x14ac:dyDescent="0.2">
      <c r="A1765" s="96" t="s">
        <v>4009</v>
      </c>
      <c r="B1765" t="s">
        <v>3978</v>
      </c>
      <c r="C1765" t="s">
        <v>4010</v>
      </c>
      <c r="D1765" s="78">
        <v>47308</v>
      </c>
      <c r="E1765" s="78">
        <v>0</v>
      </c>
      <c r="F1765" s="82">
        <v>0</v>
      </c>
      <c r="G1765" s="78">
        <v>58011</v>
      </c>
      <c r="H1765" s="78">
        <v>23278</v>
      </c>
      <c r="I1765" s="78">
        <v>34733</v>
      </c>
      <c r="J1765" s="78">
        <v>34733</v>
      </c>
      <c r="K1765" s="78">
        <v>0</v>
      </c>
      <c r="L1765" s="78">
        <v>85885</v>
      </c>
      <c r="M1765" s="78">
        <v>71550</v>
      </c>
      <c r="N1765" s="78">
        <v>0</v>
      </c>
      <c r="O1765" s="78">
        <v>85885</v>
      </c>
      <c r="P1765" s="78">
        <v>85885</v>
      </c>
      <c r="Q1765" s="78">
        <v>0</v>
      </c>
      <c r="R1765" s="78">
        <v>0</v>
      </c>
      <c r="S1765" s="187">
        <v>36755</v>
      </c>
      <c r="T1765" s="187">
        <v>36755</v>
      </c>
      <c r="U1765" s="78">
        <v>7581</v>
      </c>
      <c r="V1765" s="78">
        <v>5706</v>
      </c>
      <c r="W1765" s="78">
        <v>0</v>
      </c>
      <c r="X1765" s="78">
        <v>7581</v>
      </c>
      <c r="Y1765" s="78">
        <v>7581</v>
      </c>
      <c r="Z1765" s="78">
        <v>0</v>
      </c>
      <c r="AA1765" s="78">
        <v>0</v>
      </c>
      <c r="AB1765" s="187">
        <v>2412</v>
      </c>
      <c r="AC1765" s="187">
        <v>2412</v>
      </c>
      <c r="AD1765" s="187">
        <v>0</v>
      </c>
      <c r="AE1765" s="78">
        <v>84510</v>
      </c>
      <c r="AF1765" s="78">
        <v>1269</v>
      </c>
      <c r="AG1765" s="104">
        <v>0</v>
      </c>
      <c r="AH1765" s="104">
        <v>0</v>
      </c>
      <c r="AI1765" s="104">
        <v>0</v>
      </c>
      <c r="AJ1765" s="104">
        <v>1269</v>
      </c>
      <c r="AK1765" s="104">
        <v>0</v>
      </c>
      <c r="AL1765" s="104">
        <v>0</v>
      </c>
      <c r="AM1765" s="104">
        <f t="shared" si="27"/>
        <v>1269</v>
      </c>
      <c r="AN1765" s="104">
        <v>0</v>
      </c>
      <c r="AO1765" s="104">
        <v>0</v>
      </c>
      <c r="AP1765" s="104">
        <v>9774</v>
      </c>
      <c r="AQ1765" s="104">
        <v>4950</v>
      </c>
      <c r="AR1765" s="189">
        <v>4824</v>
      </c>
      <c r="AS1765" s="189">
        <v>221119</v>
      </c>
      <c r="AT1765" s="189">
        <v>55513</v>
      </c>
      <c r="AU1765" s="189">
        <v>6862</v>
      </c>
    </row>
    <row r="1766" spans="1:47" x14ac:dyDescent="0.2">
      <c r="A1766" s="96" t="s">
        <v>4011</v>
      </c>
      <c r="B1766" t="s">
        <v>3978</v>
      </c>
      <c r="C1766" t="s">
        <v>4012</v>
      </c>
      <c r="D1766" s="77">
        <v>47311</v>
      </c>
      <c r="E1766" s="77">
        <v>0</v>
      </c>
      <c r="F1766" s="77">
        <v>0</v>
      </c>
      <c r="G1766" s="77">
        <v>34735</v>
      </c>
      <c r="H1766" s="77">
        <v>0</v>
      </c>
      <c r="I1766" s="77">
        <v>34735</v>
      </c>
      <c r="J1766" s="77">
        <v>34735</v>
      </c>
      <c r="K1766" s="77">
        <v>0</v>
      </c>
      <c r="L1766" s="77">
        <v>54760</v>
      </c>
      <c r="M1766" s="77">
        <v>40630</v>
      </c>
      <c r="N1766" s="77">
        <v>53000</v>
      </c>
      <c r="O1766" s="77">
        <v>1760</v>
      </c>
      <c r="P1766" s="77">
        <v>6910</v>
      </c>
      <c r="Q1766" s="77">
        <v>5150</v>
      </c>
      <c r="R1766" s="77">
        <v>0</v>
      </c>
      <c r="S1766" s="188">
        <v>7640</v>
      </c>
      <c r="T1766" s="188">
        <v>7640</v>
      </c>
      <c r="U1766" s="77">
        <v>5158</v>
      </c>
      <c r="V1766" s="77">
        <v>3271</v>
      </c>
      <c r="W1766" s="77">
        <v>5158</v>
      </c>
      <c r="X1766" s="77">
        <v>0</v>
      </c>
      <c r="Y1766" s="77">
        <v>414</v>
      </c>
      <c r="Z1766" s="77">
        <v>414</v>
      </c>
      <c r="AA1766" s="77">
        <v>0</v>
      </c>
      <c r="AB1766" s="77">
        <v>192</v>
      </c>
      <c r="AC1766" s="77">
        <v>192</v>
      </c>
      <c r="AD1766" s="77">
        <v>0</v>
      </c>
      <c r="AE1766" s="77">
        <v>47410</v>
      </c>
      <c r="AF1766" s="77">
        <v>1269</v>
      </c>
      <c r="AG1766" s="27">
        <v>0</v>
      </c>
      <c r="AH1766" s="27">
        <v>0</v>
      </c>
      <c r="AI1766" s="27">
        <v>0</v>
      </c>
      <c r="AJ1766" s="27">
        <v>1269</v>
      </c>
      <c r="AK1766" s="27">
        <v>0</v>
      </c>
      <c r="AL1766" s="27">
        <v>0</v>
      </c>
      <c r="AM1766" s="27">
        <f t="shared" si="27"/>
        <v>1269</v>
      </c>
      <c r="AN1766" s="27">
        <v>0</v>
      </c>
      <c r="AO1766" s="27">
        <v>0</v>
      </c>
      <c r="AP1766" s="27">
        <v>5690</v>
      </c>
      <c r="AQ1766" s="27">
        <v>5690</v>
      </c>
      <c r="AR1766" s="27">
        <v>0</v>
      </c>
      <c r="AS1766" s="190">
        <v>130014</v>
      </c>
      <c r="AT1766" s="190">
        <v>33485</v>
      </c>
      <c r="AU1766" s="190">
        <v>0</v>
      </c>
    </row>
    <row r="1767" spans="1:47" x14ac:dyDescent="0.2">
      <c r="A1767" s="96" t="s">
        <v>4013</v>
      </c>
      <c r="B1767" t="s">
        <v>3978</v>
      </c>
      <c r="C1767" t="s">
        <v>4014</v>
      </c>
      <c r="D1767" s="78">
        <v>47313</v>
      </c>
      <c r="E1767" s="78">
        <v>0</v>
      </c>
      <c r="F1767" s="82">
        <v>0</v>
      </c>
      <c r="G1767" s="78">
        <v>31808</v>
      </c>
      <c r="H1767" s="78">
        <v>0</v>
      </c>
      <c r="I1767" s="78">
        <v>31808</v>
      </c>
      <c r="J1767" s="78">
        <v>31808</v>
      </c>
      <c r="K1767" s="78">
        <v>0</v>
      </c>
      <c r="L1767" s="78">
        <v>29550</v>
      </c>
      <c r="M1767" s="78">
        <v>21960</v>
      </c>
      <c r="N1767" s="78">
        <v>29550</v>
      </c>
      <c r="O1767" s="78">
        <v>0</v>
      </c>
      <c r="P1767" s="78">
        <v>1360</v>
      </c>
      <c r="Q1767" s="78">
        <v>1360</v>
      </c>
      <c r="R1767" s="78">
        <v>0</v>
      </c>
      <c r="S1767" s="78">
        <v>0</v>
      </c>
      <c r="T1767" s="78">
        <v>0</v>
      </c>
      <c r="U1767" s="78">
        <v>2689</v>
      </c>
      <c r="V1767" s="78">
        <v>1675</v>
      </c>
      <c r="W1767" s="78">
        <v>2689</v>
      </c>
      <c r="X1767" s="78">
        <v>0</v>
      </c>
      <c r="Y1767" s="78">
        <v>143</v>
      </c>
      <c r="Z1767" s="78">
        <v>143</v>
      </c>
      <c r="AA1767" s="78">
        <v>0</v>
      </c>
      <c r="AB1767" s="78">
        <v>0</v>
      </c>
      <c r="AC1767" s="78">
        <v>0</v>
      </c>
      <c r="AD1767" s="78">
        <v>0</v>
      </c>
      <c r="AE1767" s="78">
        <v>23880</v>
      </c>
      <c r="AF1767" s="78">
        <v>1029</v>
      </c>
      <c r="AG1767" s="104">
        <v>0</v>
      </c>
      <c r="AH1767" s="104">
        <v>0</v>
      </c>
      <c r="AI1767" s="104">
        <v>0</v>
      </c>
      <c r="AJ1767" s="104">
        <v>1029</v>
      </c>
      <c r="AK1767" s="104">
        <v>0</v>
      </c>
      <c r="AL1767" s="104">
        <v>0</v>
      </c>
      <c r="AM1767" s="104">
        <f t="shared" si="27"/>
        <v>1029</v>
      </c>
      <c r="AN1767" s="104">
        <v>0</v>
      </c>
      <c r="AO1767" s="104">
        <v>0</v>
      </c>
      <c r="AP1767" s="104">
        <v>5358</v>
      </c>
      <c r="AQ1767" s="104">
        <v>5358</v>
      </c>
      <c r="AR1767" s="104">
        <v>0</v>
      </c>
      <c r="AS1767" s="189">
        <v>123789</v>
      </c>
      <c r="AT1767" s="189">
        <v>26846</v>
      </c>
      <c r="AU1767" s="189">
        <v>26846</v>
      </c>
    </row>
    <row r="1768" spans="1:47" x14ac:dyDescent="0.2">
      <c r="A1768" s="96" t="s">
        <v>4015</v>
      </c>
      <c r="B1768" t="s">
        <v>3978</v>
      </c>
      <c r="C1768" t="s">
        <v>4016</v>
      </c>
      <c r="D1768" s="77">
        <v>47314</v>
      </c>
      <c r="E1768" s="77">
        <v>0</v>
      </c>
      <c r="F1768" s="77">
        <v>0</v>
      </c>
      <c r="G1768" s="77">
        <v>47344</v>
      </c>
      <c r="H1768" s="77">
        <v>0</v>
      </c>
      <c r="I1768" s="77">
        <v>47344</v>
      </c>
      <c r="J1768" s="77">
        <v>47344</v>
      </c>
      <c r="K1768" s="77">
        <v>0</v>
      </c>
      <c r="L1768" s="77">
        <v>62025</v>
      </c>
      <c r="M1768" s="77">
        <v>48240</v>
      </c>
      <c r="N1768" s="77">
        <v>0</v>
      </c>
      <c r="O1768" s="77">
        <v>62025</v>
      </c>
      <c r="P1768" s="77">
        <v>62025</v>
      </c>
      <c r="Q1768" s="77">
        <v>0</v>
      </c>
      <c r="R1768" s="77">
        <v>0</v>
      </c>
      <c r="S1768" s="188">
        <v>36315</v>
      </c>
      <c r="T1768" s="188">
        <v>36315</v>
      </c>
      <c r="U1768" s="77">
        <v>5658</v>
      </c>
      <c r="V1768" s="77">
        <v>3825</v>
      </c>
      <c r="W1768" s="77">
        <v>1067</v>
      </c>
      <c r="X1768" s="77">
        <v>4591</v>
      </c>
      <c r="Y1768" s="77">
        <v>4754</v>
      </c>
      <c r="Z1768" s="77">
        <v>163</v>
      </c>
      <c r="AA1768" s="77">
        <v>0</v>
      </c>
      <c r="AB1768" s="188">
        <v>2253</v>
      </c>
      <c r="AC1768" s="188">
        <v>2253</v>
      </c>
      <c r="AD1768" s="188">
        <v>0</v>
      </c>
      <c r="AE1768" s="77">
        <v>60820</v>
      </c>
      <c r="AF1768" s="77">
        <v>1269</v>
      </c>
      <c r="AG1768" s="27">
        <v>0</v>
      </c>
      <c r="AH1768" s="27">
        <v>0</v>
      </c>
      <c r="AI1768" s="27">
        <v>0</v>
      </c>
      <c r="AJ1768" s="27">
        <v>1269</v>
      </c>
      <c r="AK1768" s="27">
        <v>0</v>
      </c>
      <c r="AL1768" s="27">
        <v>0</v>
      </c>
      <c r="AM1768" s="27">
        <f t="shared" si="27"/>
        <v>1269</v>
      </c>
      <c r="AN1768" s="27">
        <v>0</v>
      </c>
      <c r="AO1768" s="27">
        <v>0</v>
      </c>
      <c r="AP1768" s="27">
        <v>7909</v>
      </c>
      <c r="AQ1768" s="27">
        <v>7909</v>
      </c>
      <c r="AR1768" s="27">
        <v>0</v>
      </c>
      <c r="AS1768" s="190">
        <v>178986</v>
      </c>
      <c r="AT1768" s="190">
        <v>46439</v>
      </c>
      <c r="AU1768" s="190">
        <v>46439</v>
      </c>
    </row>
    <row r="1769" spans="1:47" x14ac:dyDescent="0.2">
      <c r="A1769" s="96" t="s">
        <v>4017</v>
      </c>
      <c r="B1769" t="s">
        <v>3978</v>
      </c>
      <c r="C1769" t="s">
        <v>4018</v>
      </c>
      <c r="D1769" s="78">
        <v>47315</v>
      </c>
      <c r="E1769" s="78">
        <v>0</v>
      </c>
      <c r="F1769" s="82">
        <v>0</v>
      </c>
      <c r="G1769" s="78">
        <v>30068</v>
      </c>
      <c r="H1769" s="78">
        <v>30068</v>
      </c>
      <c r="I1769" s="78">
        <v>0</v>
      </c>
      <c r="J1769" s="78">
        <v>0</v>
      </c>
      <c r="K1769" s="78">
        <v>0</v>
      </c>
      <c r="L1769" s="78">
        <v>27680</v>
      </c>
      <c r="M1769" s="78">
        <v>23400</v>
      </c>
      <c r="N1769" s="78">
        <v>27680</v>
      </c>
      <c r="O1769" s="78">
        <v>0</v>
      </c>
      <c r="P1769" s="78">
        <v>0</v>
      </c>
      <c r="Q1769" s="78">
        <v>0</v>
      </c>
      <c r="R1769" s="78">
        <v>0</v>
      </c>
      <c r="S1769" s="78">
        <v>30</v>
      </c>
      <c r="T1769" s="78">
        <v>30</v>
      </c>
      <c r="U1769" s="78">
        <v>2465</v>
      </c>
      <c r="V1769" s="78">
        <v>1913</v>
      </c>
      <c r="W1769" s="78">
        <v>2465</v>
      </c>
      <c r="X1769" s="78">
        <v>0</v>
      </c>
      <c r="Y1769" s="78">
        <v>0</v>
      </c>
      <c r="Z1769" s="78">
        <v>0</v>
      </c>
      <c r="AA1769" s="78">
        <v>0</v>
      </c>
      <c r="AB1769" s="78">
        <v>0</v>
      </c>
      <c r="AC1769" s="78">
        <v>0</v>
      </c>
      <c r="AD1769" s="78">
        <v>0</v>
      </c>
      <c r="AE1769" s="78">
        <v>27710</v>
      </c>
      <c r="AF1769" s="78">
        <v>1029</v>
      </c>
      <c r="AG1769" s="104">
        <v>0</v>
      </c>
      <c r="AH1769" s="104">
        <v>0</v>
      </c>
      <c r="AI1769" s="104">
        <v>0</v>
      </c>
      <c r="AJ1769" s="104">
        <v>1029</v>
      </c>
      <c r="AK1769" s="104">
        <v>0</v>
      </c>
      <c r="AL1769" s="104">
        <v>0</v>
      </c>
      <c r="AM1769" s="104">
        <f t="shared" si="27"/>
        <v>1029</v>
      </c>
      <c r="AN1769" s="104">
        <v>0</v>
      </c>
      <c r="AO1769" s="104">
        <v>0</v>
      </c>
      <c r="AP1769" s="104">
        <v>5055</v>
      </c>
      <c r="AQ1769" s="104">
        <v>5055</v>
      </c>
      <c r="AR1769" s="104">
        <v>0</v>
      </c>
      <c r="AS1769" s="189">
        <v>114883</v>
      </c>
      <c r="AT1769" s="189">
        <v>19368</v>
      </c>
      <c r="AU1769" s="189">
        <v>19368</v>
      </c>
    </row>
    <row r="1770" spans="1:47" x14ac:dyDescent="0.2">
      <c r="A1770" s="96" t="s">
        <v>4019</v>
      </c>
      <c r="B1770" t="s">
        <v>3978</v>
      </c>
      <c r="C1770" t="s">
        <v>4020</v>
      </c>
      <c r="D1770" s="77">
        <v>47324</v>
      </c>
      <c r="E1770" s="77">
        <v>0</v>
      </c>
      <c r="F1770" s="77">
        <v>0</v>
      </c>
      <c r="G1770" s="77">
        <v>109870</v>
      </c>
      <c r="H1770" s="77">
        <v>0</v>
      </c>
      <c r="I1770" s="77">
        <v>109870</v>
      </c>
      <c r="J1770" s="77">
        <v>109870</v>
      </c>
      <c r="K1770" s="77">
        <v>0</v>
      </c>
      <c r="L1770" s="77">
        <v>184545</v>
      </c>
      <c r="M1770" s="77">
        <v>132920</v>
      </c>
      <c r="N1770" s="77">
        <v>136310</v>
      </c>
      <c r="O1770" s="77">
        <v>48235</v>
      </c>
      <c r="P1770" s="77">
        <v>63755</v>
      </c>
      <c r="Q1770" s="77">
        <v>15520</v>
      </c>
      <c r="R1770" s="77">
        <v>0</v>
      </c>
      <c r="S1770" s="77">
        <v>0</v>
      </c>
      <c r="T1770" s="77">
        <v>0</v>
      </c>
      <c r="U1770" s="77">
        <v>17295</v>
      </c>
      <c r="V1770" s="77">
        <v>10443</v>
      </c>
      <c r="W1770" s="77">
        <v>9892</v>
      </c>
      <c r="X1770" s="77">
        <v>7403</v>
      </c>
      <c r="Y1770" s="77">
        <v>8728</v>
      </c>
      <c r="Z1770" s="77">
        <v>1325</v>
      </c>
      <c r="AA1770" s="77">
        <v>0</v>
      </c>
      <c r="AB1770" s="77">
        <v>0</v>
      </c>
      <c r="AC1770" s="77">
        <v>0</v>
      </c>
      <c r="AD1770" s="77">
        <v>0</v>
      </c>
      <c r="AE1770" s="77">
        <v>160710</v>
      </c>
      <c r="AF1770" s="77">
        <v>1989</v>
      </c>
      <c r="AG1770" s="27">
        <v>0</v>
      </c>
      <c r="AH1770" s="27">
        <v>0</v>
      </c>
      <c r="AI1770" s="27">
        <v>0</v>
      </c>
      <c r="AJ1770" s="27">
        <v>1989</v>
      </c>
      <c r="AK1770" s="27">
        <v>0</v>
      </c>
      <c r="AL1770" s="27">
        <v>0</v>
      </c>
      <c r="AM1770" s="27">
        <f t="shared" si="27"/>
        <v>1989</v>
      </c>
      <c r="AN1770" s="27">
        <v>0</v>
      </c>
      <c r="AO1770" s="27">
        <v>0</v>
      </c>
      <c r="AP1770" s="27">
        <v>18549</v>
      </c>
      <c r="AQ1770" s="27">
        <v>0</v>
      </c>
      <c r="AR1770" s="190">
        <v>18549</v>
      </c>
      <c r="AS1770" s="190">
        <v>454610</v>
      </c>
      <c r="AT1770" s="190">
        <v>173790</v>
      </c>
      <c r="AU1770" s="190">
        <v>3535</v>
      </c>
    </row>
    <row r="1771" spans="1:47" x14ac:dyDescent="0.2">
      <c r="A1771" s="96" t="s">
        <v>4021</v>
      </c>
      <c r="B1771" t="s">
        <v>3978</v>
      </c>
      <c r="C1771" t="s">
        <v>4022</v>
      </c>
      <c r="D1771" s="78">
        <v>47325</v>
      </c>
      <c r="E1771" s="78">
        <v>0</v>
      </c>
      <c r="F1771" s="82">
        <v>0</v>
      </c>
      <c r="G1771" s="78">
        <v>41030</v>
      </c>
      <c r="H1771" s="78">
        <v>0</v>
      </c>
      <c r="I1771" s="78">
        <v>41030</v>
      </c>
      <c r="J1771" s="78">
        <v>41030</v>
      </c>
      <c r="K1771" s="78">
        <v>0</v>
      </c>
      <c r="L1771" s="78">
        <v>63750</v>
      </c>
      <c r="M1771" s="78">
        <v>47580</v>
      </c>
      <c r="N1771" s="78">
        <v>0</v>
      </c>
      <c r="O1771" s="78">
        <v>63750</v>
      </c>
      <c r="P1771" s="78">
        <v>71150</v>
      </c>
      <c r="Q1771" s="78">
        <v>7400</v>
      </c>
      <c r="R1771" s="78">
        <v>0</v>
      </c>
      <c r="S1771" s="187">
        <v>7560</v>
      </c>
      <c r="T1771" s="187">
        <v>7560</v>
      </c>
      <c r="U1771" s="78">
        <v>5816</v>
      </c>
      <c r="V1771" s="78">
        <v>3683</v>
      </c>
      <c r="W1771" s="78">
        <v>0</v>
      </c>
      <c r="X1771" s="78">
        <v>5816</v>
      </c>
      <c r="Y1771" s="78">
        <v>6441</v>
      </c>
      <c r="Z1771" s="78">
        <v>625</v>
      </c>
      <c r="AA1771" s="78">
        <v>0</v>
      </c>
      <c r="AB1771" s="78">
        <v>153</v>
      </c>
      <c r="AC1771" s="78">
        <v>153</v>
      </c>
      <c r="AD1771" s="78">
        <v>0</v>
      </c>
      <c r="AE1771" s="78">
        <v>56410</v>
      </c>
      <c r="AF1771" s="78">
        <v>1269</v>
      </c>
      <c r="AG1771" s="104">
        <v>0</v>
      </c>
      <c r="AH1771" s="104">
        <v>0</v>
      </c>
      <c r="AI1771" s="104">
        <v>0</v>
      </c>
      <c r="AJ1771" s="104">
        <v>1269</v>
      </c>
      <c r="AK1771" s="104">
        <v>0</v>
      </c>
      <c r="AL1771" s="104">
        <v>0</v>
      </c>
      <c r="AM1771" s="104">
        <f t="shared" si="27"/>
        <v>1269</v>
      </c>
      <c r="AN1771" s="104">
        <v>0</v>
      </c>
      <c r="AO1771" s="104">
        <v>0</v>
      </c>
      <c r="AP1771" s="104">
        <v>6913</v>
      </c>
      <c r="AQ1771" s="104">
        <v>0</v>
      </c>
      <c r="AR1771" s="189">
        <v>6913</v>
      </c>
      <c r="AS1771" s="189">
        <v>162935</v>
      </c>
      <c r="AT1771" s="189">
        <v>49633</v>
      </c>
      <c r="AU1771" s="189">
        <v>49633</v>
      </c>
    </row>
    <row r="1772" spans="1:47" x14ac:dyDescent="0.2">
      <c r="A1772" s="96" t="s">
        <v>4023</v>
      </c>
      <c r="B1772" t="s">
        <v>3978</v>
      </c>
      <c r="C1772" t="s">
        <v>4024</v>
      </c>
      <c r="D1772" s="77">
        <v>47326</v>
      </c>
      <c r="E1772" s="77">
        <v>0</v>
      </c>
      <c r="F1772" s="77">
        <v>0</v>
      </c>
      <c r="G1772" s="77">
        <v>69086</v>
      </c>
      <c r="H1772" s="77">
        <v>0</v>
      </c>
      <c r="I1772" s="77">
        <v>69086</v>
      </c>
      <c r="J1772" s="77">
        <v>69086</v>
      </c>
      <c r="K1772" s="77">
        <v>0</v>
      </c>
      <c r="L1772" s="77">
        <v>137150</v>
      </c>
      <c r="M1772" s="77">
        <v>101520</v>
      </c>
      <c r="N1772" s="77">
        <v>137150</v>
      </c>
      <c r="O1772" s="77">
        <v>0</v>
      </c>
      <c r="P1772" s="77">
        <v>23160</v>
      </c>
      <c r="Q1772" s="77">
        <v>23160</v>
      </c>
      <c r="R1772" s="77">
        <v>0</v>
      </c>
      <c r="S1772" s="188">
        <v>32830</v>
      </c>
      <c r="T1772" s="188">
        <v>32830</v>
      </c>
      <c r="U1772" s="77">
        <v>12674</v>
      </c>
      <c r="V1772" s="77">
        <v>7940</v>
      </c>
      <c r="W1772" s="77">
        <v>11375</v>
      </c>
      <c r="X1772" s="77">
        <v>1299</v>
      </c>
      <c r="Y1772" s="77">
        <v>3179</v>
      </c>
      <c r="Z1772" s="77">
        <v>1880</v>
      </c>
      <c r="AA1772" s="77">
        <v>0</v>
      </c>
      <c r="AB1772" s="188">
        <v>1374</v>
      </c>
      <c r="AC1772" s="188">
        <v>1374</v>
      </c>
      <c r="AD1772" s="188">
        <v>0</v>
      </c>
      <c r="AE1772" s="77">
        <v>126940</v>
      </c>
      <c r="AF1772" s="77">
        <v>1509</v>
      </c>
      <c r="AG1772" s="27">
        <v>0</v>
      </c>
      <c r="AH1772" s="27">
        <v>0</v>
      </c>
      <c r="AI1772" s="27">
        <v>0</v>
      </c>
      <c r="AJ1772" s="27">
        <v>1509</v>
      </c>
      <c r="AK1772" s="27">
        <v>0</v>
      </c>
      <c r="AL1772" s="27">
        <v>0</v>
      </c>
      <c r="AM1772" s="27">
        <f t="shared" si="27"/>
        <v>1509</v>
      </c>
      <c r="AN1772" s="27">
        <v>0</v>
      </c>
      <c r="AO1772" s="27">
        <v>0</v>
      </c>
      <c r="AP1772" s="27">
        <v>11598</v>
      </c>
      <c r="AQ1772" s="27">
        <v>11598</v>
      </c>
      <c r="AR1772" s="27">
        <v>0</v>
      </c>
      <c r="AS1772" s="190">
        <v>282405</v>
      </c>
      <c r="AT1772" s="190">
        <v>99069</v>
      </c>
      <c r="AU1772" s="190">
        <v>99069</v>
      </c>
    </row>
    <row r="1773" spans="1:47" x14ac:dyDescent="0.2">
      <c r="A1773" s="96" t="s">
        <v>4025</v>
      </c>
      <c r="B1773" t="s">
        <v>3978</v>
      </c>
      <c r="C1773" t="s">
        <v>4026</v>
      </c>
      <c r="D1773" s="78">
        <v>47327</v>
      </c>
      <c r="E1773" s="78">
        <v>0</v>
      </c>
      <c r="F1773" s="82">
        <v>0</v>
      </c>
      <c r="G1773" s="78">
        <v>51131</v>
      </c>
      <c r="H1773" s="78">
        <v>0</v>
      </c>
      <c r="I1773" s="78">
        <v>51131</v>
      </c>
      <c r="J1773" s="78">
        <v>51131</v>
      </c>
      <c r="K1773" s="78">
        <v>0</v>
      </c>
      <c r="L1773" s="78">
        <v>80860</v>
      </c>
      <c r="M1773" s="78">
        <v>58440</v>
      </c>
      <c r="N1773" s="78">
        <v>80860</v>
      </c>
      <c r="O1773" s="78">
        <v>0</v>
      </c>
      <c r="P1773" s="78">
        <v>270</v>
      </c>
      <c r="Q1773" s="78">
        <v>270</v>
      </c>
      <c r="R1773" s="78">
        <v>0</v>
      </c>
      <c r="S1773" s="187">
        <v>41180</v>
      </c>
      <c r="T1773" s="187">
        <v>41180</v>
      </c>
      <c r="U1773" s="78">
        <v>7601</v>
      </c>
      <c r="V1773" s="78">
        <v>4625</v>
      </c>
      <c r="W1773" s="78">
        <v>7449</v>
      </c>
      <c r="X1773" s="78">
        <v>152</v>
      </c>
      <c r="Y1773" s="78">
        <v>190</v>
      </c>
      <c r="Z1773" s="78">
        <v>38</v>
      </c>
      <c r="AA1773" s="78">
        <v>0</v>
      </c>
      <c r="AB1773" s="187">
        <v>2885</v>
      </c>
      <c r="AC1773" s="187">
        <v>2885</v>
      </c>
      <c r="AD1773" s="187">
        <v>0</v>
      </c>
      <c r="AE1773" s="78">
        <v>68870</v>
      </c>
      <c r="AF1773" s="78">
        <v>1509</v>
      </c>
      <c r="AG1773" s="104">
        <v>0</v>
      </c>
      <c r="AH1773" s="104">
        <v>0</v>
      </c>
      <c r="AI1773" s="104">
        <v>0</v>
      </c>
      <c r="AJ1773" s="104">
        <v>1509</v>
      </c>
      <c r="AK1773" s="104">
        <v>0</v>
      </c>
      <c r="AL1773" s="104">
        <v>0</v>
      </c>
      <c r="AM1773" s="104">
        <f t="shared" si="27"/>
        <v>1509</v>
      </c>
      <c r="AN1773" s="104">
        <v>0</v>
      </c>
      <c r="AO1773" s="104">
        <v>0</v>
      </c>
      <c r="AP1773" s="104">
        <v>8662</v>
      </c>
      <c r="AQ1773" s="104">
        <v>3427</v>
      </c>
      <c r="AR1773" s="189">
        <v>5235</v>
      </c>
      <c r="AS1773" s="189">
        <v>206075</v>
      </c>
      <c r="AT1773" s="189">
        <v>70315</v>
      </c>
      <c r="AU1773" s="189">
        <v>7500</v>
      </c>
    </row>
    <row r="1774" spans="1:47" x14ac:dyDescent="0.2">
      <c r="A1774" s="96" t="s">
        <v>4027</v>
      </c>
      <c r="B1774" t="s">
        <v>3978</v>
      </c>
      <c r="C1774" t="s">
        <v>4028</v>
      </c>
      <c r="D1774" s="77">
        <v>47328</v>
      </c>
      <c r="E1774" s="77">
        <v>0</v>
      </c>
      <c r="F1774" s="77">
        <v>0</v>
      </c>
      <c r="G1774" s="77">
        <v>62450</v>
      </c>
      <c r="H1774" s="77">
        <v>17677</v>
      </c>
      <c r="I1774" s="77">
        <v>44773</v>
      </c>
      <c r="J1774" s="77">
        <v>44773</v>
      </c>
      <c r="K1774" s="77">
        <v>0</v>
      </c>
      <c r="L1774" s="77">
        <v>92555</v>
      </c>
      <c r="M1774" s="77">
        <v>64820</v>
      </c>
      <c r="N1774" s="77">
        <v>92555</v>
      </c>
      <c r="O1774" s="77">
        <v>0</v>
      </c>
      <c r="P1774" s="77">
        <v>9360</v>
      </c>
      <c r="Q1774" s="77">
        <v>9360</v>
      </c>
      <c r="R1774" s="77">
        <v>0</v>
      </c>
      <c r="S1774" s="188">
        <v>42795</v>
      </c>
      <c r="T1774" s="188">
        <v>42795</v>
      </c>
      <c r="U1774" s="77">
        <v>8829</v>
      </c>
      <c r="V1774" s="77">
        <v>5145</v>
      </c>
      <c r="W1774" s="77">
        <v>5041</v>
      </c>
      <c r="X1774" s="77">
        <v>3788</v>
      </c>
      <c r="Y1774" s="77">
        <v>4598</v>
      </c>
      <c r="Z1774" s="77">
        <v>810</v>
      </c>
      <c r="AA1774" s="77">
        <v>0</v>
      </c>
      <c r="AB1774" s="188">
        <v>2431</v>
      </c>
      <c r="AC1774" s="188">
        <v>2431</v>
      </c>
      <c r="AD1774" s="188">
        <v>0</v>
      </c>
      <c r="AE1774" s="77">
        <v>76470</v>
      </c>
      <c r="AF1774" s="77">
        <v>1269</v>
      </c>
      <c r="AG1774" s="27">
        <v>0</v>
      </c>
      <c r="AH1774" s="27">
        <v>0</v>
      </c>
      <c r="AI1774" s="27">
        <v>0</v>
      </c>
      <c r="AJ1774" s="27">
        <v>1269</v>
      </c>
      <c r="AK1774" s="27">
        <v>0</v>
      </c>
      <c r="AL1774" s="27">
        <v>0</v>
      </c>
      <c r="AM1774" s="27">
        <f t="shared" si="27"/>
        <v>1269</v>
      </c>
      <c r="AN1774" s="27">
        <v>0</v>
      </c>
      <c r="AO1774" s="27">
        <v>0</v>
      </c>
      <c r="AP1774" s="27">
        <v>10585</v>
      </c>
      <c r="AQ1774" s="27">
        <v>10585</v>
      </c>
      <c r="AR1774" s="27">
        <v>0</v>
      </c>
      <c r="AS1774" s="190">
        <v>259233</v>
      </c>
      <c r="AT1774" s="190">
        <v>96013</v>
      </c>
      <c r="AU1774" s="190">
        <v>2910</v>
      </c>
    </row>
    <row r="1775" spans="1:47" x14ac:dyDescent="0.2">
      <c r="A1775" s="96" t="s">
        <v>4029</v>
      </c>
      <c r="B1775" t="s">
        <v>3978</v>
      </c>
      <c r="C1775" t="s">
        <v>4030</v>
      </c>
      <c r="D1775" s="78">
        <v>47329</v>
      </c>
      <c r="E1775" s="78">
        <v>0</v>
      </c>
      <c r="F1775" s="82">
        <v>0</v>
      </c>
      <c r="G1775" s="78">
        <v>95803</v>
      </c>
      <c r="H1775" s="78">
        <v>0</v>
      </c>
      <c r="I1775" s="78">
        <v>95803</v>
      </c>
      <c r="J1775" s="78">
        <v>95803</v>
      </c>
      <c r="K1775" s="78">
        <v>0</v>
      </c>
      <c r="L1775" s="78">
        <v>161835</v>
      </c>
      <c r="M1775" s="78">
        <v>117740</v>
      </c>
      <c r="N1775" s="78">
        <v>139000</v>
      </c>
      <c r="O1775" s="78">
        <v>22835</v>
      </c>
      <c r="P1775" s="78">
        <v>32525</v>
      </c>
      <c r="Q1775" s="78">
        <v>9690</v>
      </c>
      <c r="R1775" s="78">
        <v>0</v>
      </c>
      <c r="S1775" s="187">
        <v>85615</v>
      </c>
      <c r="T1775" s="187">
        <v>85615</v>
      </c>
      <c r="U1775" s="78">
        <v>15199</v>
      </c>
      <c r="V1775" s="78">
        <v>9340</v>
      </c>
      <c r="W1775" s="78">
        <v>11573</v>
      </c>
      <c r="X1775" s="78">
        <v>3626</v>
      </c>
      <c r="Y1775" s="78">
        <v>4514</v>
      </c>
      <c r="Z1775" s="78">
        <v>888</v>
      </c>
      <c r="AA1775" s="78">
        <v>0</v>
      </c>
      <c r="AB1775" s="187">
        <v>6512</v>
      </c>
      <c r="AC1775" s="187">
        <v>6512</v>
      </c>
      <c r="AD1775" s="187">
        <v>0</v>
      </c>
      <c r="AE1775" s="78">
        <v>134430</v>
      </c>
      <c r="AF1775" s="78">
        <v>1749</v>
      </c>
      <c r="AG1775" s="104">
        <v>0</v>
      </c>
      <c r="AH1775" s="104">
        <v>0</v>
      </c>
      <c r="AI1775" s="104">
        <v>0</v>
      </c>
      <c r="AJ1775" s="104">
        <v>1749</v>
      </c>
      <c r="AK1775" s="104">
        <v>0</v>
      </c>
      <c r="AL1775" s="104">
        <v>0</v>
      </c>
      <c r="AM1775" s="104">
        <f t="shared" si="27"/>
        <v>1749</v>
      </c>
      <c r="AN1775" s="104">
        <v>0</v>
      </c>
      <c r="AO1775" s="104">
        <v>0</v>
      </c>
      <c r="AP1775" s="104">
        <v>16209</v>
      </c>
      <c r="AQ1775" s="104">
        <v>4075</v>
      </c>
      <c r="AR1775" s="189">
        <v>12134</v>
      </c>
      <c r="AS1775" s="189">
        <v>390181</v>
      </c>
      <c r="AT1775" s="189">
        <v>141697</v>
      </c>
      <c r="AU1775" s="189">
        <v>0</v>
      </c>
    </row>
    <row r="1776" spans="1:47" x14ac:dyDescent="0.2">
      <c r="A1776" s="96" t="s">
        <v>4031</v>
      </c>
      <c r="B1776" t="s">
        <v>3978</v>
      </c>
      <c r="C1776" t="s">
        <v>4032</v>
      </c>
      <c r="D1776" s="77">
        <v>47348</v>
      </c>
      <c r="E1776" s="77">
        <v>0</v>
      </c>
      <c r="F1776" s="77">
        <v>0</v>
      </c>
      <c r="G1776" s="77">
        <v>63304</v>
      </c>
      <c r="H1776" s="77">
        <v>9374</v>
      </c>
      <c r="I1776" s="77">
        <v>53930</v>
      </c>
      <c r="J1776" s="77">
        <v>52739</v>
      </c>
      <c r="K1776" s="188">
        <v>1191</v>
      </c>
      <c r="L1776" s="77">
        <v>90525</v>
      </c>
      <c r="M1776" s="77">
        <v>65470</v>
      </c>
      <c r="N1776" s="77">
        <v>90525</v>
      </c>
      <c r="O1776" s="77">
        <v>0</v>
      </c>
      <c r="P1776" s="77">
        <v>10620</v>
      </c>
      <c r="Q1776" s="77">
        <v>10620</v>
      </c>
      <c r="R1776" s="77">
        <v>0</v>
      </c>
      <c r="S1776" s="188">
        <v>3075</v>
      </c>
      <c r="T1776" s="188">
        <v>3075</v>
      </c>
      <c r="U1776" s="77">
        <v>8519</v>
      </c>
      <c r="V1776" s="77">
        <v>5183</v>
      </c>
      <c r="W1776" s="77">
        <v>8519</v>
      </c>
      <c r="X1776" s="77">
        <v>0</v>
      </c>
      <c r="Y1776" s="77">
        <v>903</v>
      </c>
      <c r="Z1776" s="77">
        <v>903</v>
      </c>
      <c r="AA1776" s="77">
        <v>0</v>
      </c>
      <c r="AB1776" s="77">
        <v>0</v>
      </c>
      <c r="AC1776" s="77">
        <v>0</v>
      </c>
      <c r="AD1776" s="77">
        <v>0</v>
      </c>
      <c r="AE1776" s="77">
        <v>79770</v>
      </c>
      <c r="AF1776" s="77">
        <v>1509</v>
      </c>
      <c r="AG1776" s="27">
        <v>0</v>
      </c>
      <c r="AH1776" s="27">
        <v>0</v>
      </c>
      <c r="AI1776" s="27">
        <v>0</v>
      </c>
      <c r="AJ1776" s="27">
        <v>1509</v>
      </c>
      <c r="AK1776" s="27">
        <v>0</v>
      </c>
      <c r="AL1776" s="27">
        <v>0</v>
      </c>
      <c r="AM1776" s="27">
        <f t="shared" si="27"/>
        <v>1509</v>
      </c>
      <c r="AN1776" s="27">
        <v>0</v>
      </c>
      <c r="AO1776" s="27">
        <v>0</v>
      </c>
      <c r="AP1776" s="27">
        <v>10694</v>
      </c>
      <c r="AQ1776" s="27">
        <v>0</v>
      </c>
      <c r="AR1776" s="190">
        <v>10694</v>
      </c>
      <c r="AS1776" s="190">
        <v>252340</v>
      </c>
      <c r="AT1776" s="190">
        <v>86227</v>
      </c>
      <c r="AU1776" s="190">
        <v>981</v>
      </c>
    </row>
    <row r="1777" spans="1:47" x14ac:dyDescent="0.2">
      <c r="A1777" s="96" t="s">
        <v>4033</v>
      </c>
      <c r="B1777" t="s">
        <v>3978</v>
      </c>
      <c r="C1777" t="s">
        <v>4034</v>
      </c>
      <c r="D1777" s="78">
        <v>47350</v>
      </c>
      <c r="E1777" s="78">
        <v>0</v>
      </c>
      <c r="F1777" s="82">
        <v>0</v>
      </c>
      <c r="G1777" s="78">
        <v>118533</v>
      </c>
      <c r="H1777" s="78">
        <v>0</v>
      </c>
      <c r="I1777" s="78">
        <v>118533</v>
      </c>
      <c r="J1777" s="78">
        <v>118533</v>
      </c>
      <c r="K1777" s="78">
        <v>0</v>
      </c>
      <c r="L1777" s="78">
        <v>162705</v>
      </c>
      <c r="M1777" s="78">
        <v>110300</v>
      </c>
      <c r="N1777" s="78">
        <v>140400</v>
      </c>
      <c r="O1777" s="78">
        <v>22305</v>
      </c>
      <c r="P1777" s="78">
        <v>41595</v>
      </c>
      <c r="Q1777" s="78">
        <v>19290</v>
      </c>
      <c r="R1777" s="78">
        <v>0</v>
      </c>
      <c r="S1777" s="187">
        <v>89315</v>
      </c>
      <c r="T1777" s="187">
        <v>89315</v>
      </c>
      <c r="U1777" s="78">
        <v>15598</v>
      </c>
      <c r="V1777" s="78">
        <v>8608</v>
      </c>
      <c r="W1777" s="78">
        <v>10467</v>
      </c>
      <c r="X1777" s="78">
        <v>5131</v>
      </c>
      <c r="Y1777" s="78">
        <v>6806</v>
      </c>
      <c r="Z1777" s="78">
        <v>1675</v>
      </c>
      <c r="AA1777" s="78">
        <v>0</v>
      </c>
      <c r="AB1777" s="187">
        <v>6285</v>
      </c>
      <c r="AC1777" s="187">
        <v>6285</v>
      </c>
      <c r="AD1777" s="187">
        <v>0</v>
      </c>
      <c r="AE1777" s="78">
        <v>131630</v>
      </c>
      <c r="AF1777" s="78">
        <v>1749</v>
      </c>
      <c r="AG1777" s="104">
        <v>0</v>
      </c>
      <c r="AH1777" s="104">
        <v>0</v>
      </c>
      <c r="AI1777" s="104">
        <v>0</v>
      </c>
      <c r="AJ1777" s="104">
        <v>1749</v>
      </c>
      <c r="AK1777" s="104">
        <v>0</v>
      </c>
      <c r="AL1777" s="104">
        <v>0</v>
      </c>
      <c r="AM1777" s="104">
        <f t="shared" si="27"/>
        <v>1749</v>
      </c>
      <c r="AN1777" s="104">
        <v>0</v>
      </c>
      <c r="AO1777" s="104">
        <v>0</v>
      </c>
      <c r="AP1777" s="104">
        <v>20031</v>
      </c>
      <c r="AQ1777" s="104">
        <v>20031</v>
      </c>
      <c r="AR1777" s="104">
        <v>0</v>
      </c>
      <c r="AS1777" s="189">
        <v>487201</v>
      </c>
      <c r="AT1777" s="189">
        <v>182294</v>
      </c>
      <c r="AU1777" s="189">
        <v>182294</v>
      </c>
    </row>
    <row r="1778" spans="1:47" x14ac:dyDescent="0.2">
      <c r="A1778" s="96" t="s">
        <v>4035</v>
      </c>
      <c r="B1778" t="s">
        <v>3978</v>
      </c>
      <c r="C1778" t="s">
        <v>4036</v>
      </c>
      <c r="D1778" s="77">
        <v>47353</v>
      </c>
      <c r="E1778" s="77">
        <v>0</v>
      </c>
      <c r="F1778" s="77">
        <v>0</v>
      </c>
      <c r="G1778" s="77">
        <v>8052</v>
      </c>
      <c r="H1778" s="77">
        <v>0</v>
      </c>
      <c r="I1778" s="77">
        <v>8052</v>
      </c>
      <c r="J1778" s="77">
        <v>8052</v>
      </c>
      <c r="K1778" s="77">
        <v>0</v>
      </c>
      <c r="L1778" s="77">
        <v>3565</v>
      </c>
      <c r="M1778" s="77">
        <v>2620</v>
      </c>
      <c r="N1778" s="77">
        <v>0</v>
      </c>
      <c r="O1778" s="77">
        <v>3565</v>
      </c>
      <c r="P1778" s="77">
        <v>3565</v>
      </c>
      <c r="Q1778" s="77">
        <v>0</v>
      </c>
      <c r="R1778" s="77">
        <v>0</v>
      </c>
      <c r="S1778" s="188">
        <v>2735</v>
      </c>
      <c r="T1778" s="188">
        <v>2735</v>
      </c>
      <c r="U1778" s="77">
        <v>336</v>
      </c>
      <c r="V1778" s="77">
        <v>213</v>
      </c>
      <c r="W1778" s="77">
        <v>0</v>
      </c>
      <c r="X1778" s="77">
        <v>336</v>
      </c>
      <c r="Y1778" s="77">
        <v>0</v>
      </c>
      <c r="Z1778" s="77">
        <v>0</v>
      </c>
      <c r="AA1778" s="77">
        <v>0</v>
      </c>
      <c r="AB1778" s="77">
        <v>544</v>
      </c>
      <c r="AC1778" s="77">
        <v>208</v>
      </c>
      <c r="AD1778" s="77">
        <v>0</v>
      </c>
      <c r="AE1778" s="77">
        <v>3270</v>
      </c>
      <c r="AF1778" s="77">
        <v>789</v>
      </c>
      <c r="AG1778" s="27">
        <v>0</v>
      </c>
      <c r="AH1778" s="27">
        <v>0</v>
      </c>
      <c r="AI1778" s="27">
        <v>0</v>
      </c>
      <c r="AJ1778" s="27">
        <v>789</v>
      </c>
      <c r="AK1778" s="27">
        <v>0</v>
      </c>
      <c r="AL1778" s="27">
        <v>0</v>
      </c>
      <c r="AM1778" s="27">
        <f t="shared" si="27"/>
        <v>789</v>
      </c>
      <c r="AN1778" s="27">
        <v>0</v>
      </c>
      <c r="AO1778" s="27">
        <v>0</v>
      </c>
      <c r="AP1778" s="27">
        <v>1351</v>
      </c>
      <c r="AQ1778" s="27">
        <v>1351</v>
      </c>
      <c r="AR1778" s="27">
        <v>0</v>
      </c>
      <c r="AS1778" s="190">
        <v>27915</v>
      </c>
      <c r="AT1778" s="190">
        <v>3163</v>
      </c>
      <c r="AU1778" s="190">
        <v>3163</v>
      </c>
    </row>
    <row r="1779" spans="1:47" x14ac:dyDescent="0.2">
      <c r="A1779" s="96" t="s">
        <v>4037</v>
      </c>
      <c r="B1779" t="s">
        <v>3978</v>
      </c>
      <c r="C1779" t="s">
        <v>4038</v>
      </c>
      <c r="D1779" s="78">
        <v>47354</v>
      </c>
      <c r="E1779" s="78">
        <v>0</v>
      </c>
      <c r="F1779" s="82">
        <v>0</v>
      </c>
      <c r="G1779" s="78">
        <v>10874</v>
      </c>
      <c r="H1779" s="78">
        <v>0</v>
      </c>
      <c r="I1779" s="78">
        <v>10874</v>
      </c>
      <c r="J1779" s="78">
        <v>4348</v>
      </c>
      <c r="K1779" s="187">
        <v>6526</v>
      </c>
      <c r="L1779" s="78">
        <v>5095</v>
      </c>
      <c r="M1779" s="78">
        <v>4050</v>
      </c>
      <c r="N1779" s="78">
        <v>5095</v>
      </c>
      <c r="O1779" s="78">
        <v>0</v>
      </c>
      <c r="P1779" s="78">
        <v>730</v>
      </c>
      <c r="Q1779" s="78">
        <v>730</v>
      </c>
      <c r="R1779" s="78">
        <v>0</v>
      </c>
      <c r="S1779" s="78">
        <v>0</v>
      </c>
      <c r="T1779" s="78">
        <v>0</v>
      </c>
      <c r="U1779" s="78">
        <v>471</v>
      </c>
      <c r="V1779" s="78">
        <v>333</v>
      </c>
      <c r="W1779" s="78">
        <v>37</v>
      </c>
      <c r="X1779" s="78">
        <v>434</v>
      </c>
      <c r="Y1779" s="78">
        <v>501</v>
      </c>
      <c r="Z1779" s="78">
        <v>67</v>
      </c>
      <c r="AA1779" s="78">
        <v>0</v>
      </c>
      <c r="AB1779" s="78">
        <v>0</v>
      </c>
      <c r="AC1779" s="78">
        <v>0</v>
      </c>
      <c r="AD1779" s="78">
        <v>0</v>
      </c>
      <c r="AE1779" s="78">
        <v>4780</v>
      </c>
      <c r="AF1779" s="78">
        <v>789</v>
      </c>
      <c r="AG1779" s="104">
        <v>0</v>
      </c>
      <c r="AH1779" s="104">
        <v>0</v>
      </c>
      <c r="AI1779" s="104">
        <v>0</v>
      </c>
      <c r="AJ1779" s="104">
        <v>789</v>
      </c>
      <c r="AK1779" s="104">
        <v>0</v>
      </c>
      <c r="AL1779" s="104">
        <v>0</v>
      </c>
      <c r="AM1779" s="104">
        <f t="shared" si="27"/>
        <v>789</v>
      </c>
      <c r="AN1779" s="104">
        <v>0</v>
      </c>
      <c r="AO1779" s="104">
        <v>0</v>
      </c>
      <c r="AP1779" s="104">
        <v>1825</v>
      </c>
      <c r="AQ1779" s="104">
        <v>0</v>
      </c>
      <c r="AR1779" s="189">
        <v>1825</v>
      </c>
      <c r="AS1779" s="189">
        <v>37148</v>
      </c>
      <c r="AT1779" s="189">
        <v>3378</v>
      </c>
      <c r="AU1779" s="189">
        <v>3378</v>
      </c>
    </row>
    <row r="1780" spans="1:47" x14ac:dyDescent="0.2">
      <c r="A1780" s="96" t="s">
        <v>4039</v>
      </c>
      <c r="B1780" t="s">
        <v>3978</v>
      </c>
      <c r="C1780" t="s">
        <v>4040</v>
      </c>
      <c r="D1780" s="77">
        <v>47355</v>
      </c>
      <c r="E1780" s="77">
        <v>0</v>
      </c>
      <c r="F1780" s="77">
        <v>0</v>
      </c>
      <c r="G1780" s="77">
        <v>7707</v>
      </c>
      <c r="H1780" s="77">
        <v>0</v>
      </c>
      <c r="I1780" s="77">
        <v>7707</v>
      </c>
      <c r="J1780" s="77">
        <v>7707</v>
      </c>
      <c r="K1780" s="77">
        <v>0</v>
      </c>
      <c r="L1780" s="77">
        <v>4545</v>
      </c>
      <c r="M1780" s="77">
        <v>3790</v>
      </c>
      <c r="N1780" s="77">
        <v>0</v>
      </c>
      <c r="O1780" s="77">
        <v>4545</v>
      </c>
      <c r="P1780" s="77">
        <v>6025</v>
      </c>
      <c r="Q1780" s="77">
        <v>1480</v>
      </c>
      <c r="R1780" s="77">
        <v>0</v>
      </c>
      <c r="S1780" s="77">
        <v>0</v>
      </c>
      <c r="T1780" s="77">
        <v>0</v>
      </c>
      <c r="U1780" s="77">
        <v>407</v>
      </c>
      <c r="V1780" s="77">
        <v>308</v>
      </c>
      <c r="W1780" s="77">
        <v>0</v>
      </c>
      <c r="X1780" s="77">
        <v>407</v>
      </c>
      <c r="Y1780" s="77">
        <v>407</v>
      </c>
      <c r="Z1780" s="77">
        <v>115</v>
      </c>
      <c r="AA1780" s="77">
        <v>0</v>
      </c>
      <c r="AB1780" s="77">
        <v>0</v>
      </c>
      <c r="AC1780" s="77">
        <v>0</v>
      </c>
      <c r="AD1780" s="77">
        <v>0</v>
      </c>
      <c r="AE1780" s="77">
        <v>4840</v>
      </c>
      <c r="AF1780" s="77">
        <v>789</v>
      </c>
      <c r="AG1780" s="27">
        <v>0</v>
      </c>
      <c r="AH1780" s="27">
        <v>0</v>
      </c>
      <c r="AI1780" s="27">
        <v>0</v>
      </c>
      <c r="AJ1780" s="27">
        <v>789</v>
      </c>
      <c r="AK1780" s="27">
        <v>0</v>
      </c>
      <c r="AL1780" s="27">
        <v>0</v>
      </c>
      <c r="AM1780" s="27">
        <f t="shared" si="27"/>
        <v>789</v>
      </c>
      <c r="AN1780" s="27">
        <v>0</v>
      </c>
      <c r="AO1780" s="27">
        <v>0</v>
      </c>
      <c r="AP1780" s="27">
        <v>1293</v>
      </c>
      <c r="AQ1780" s="27">
        <v>1293</v>
      </c>
      <c r="AR1780" s="27">
        <v>0</v>
      </c>
      <c r="AS1780" s="190">
        <v>26091</v>
      </c>
      <c r="AT1780" s="190">
        <v>2771</v>
      </c>
      <c r="AU1780" s="190">
        <v>2771</v>
      </c>
    </row>
    <row r="1781" spans="1:47" x14ac:dyDescent="0.2">
      <c r="A1781" s="96" t="s">
        <v>4041</v>
      </c>
      <c r="B1781" t="s">
        <v>3978</v>
      </c>
      <c r="C1781" t="s">
        <v>4042</v>
      </c>
      <c r="D1781" s="78">
        <v>47356</v>
      </c>
      <c r="E1781" s="78">
        <v>0</v>
      </c>
      <c r="F1781" s="82">
        <v>0</v>
      </c>
      <c r="G1781" s="78">
        <v>5461</v>
      </c>
      <c r="H1781" s="78">
        <v>0</v>
      </c>
      <c r="I1781" s="78">
        <v>5461</v>
      </c>
      <c r="J1781" s="78">
        <v>548</v>
      </c>
      <c r="K1781" s="187">
        <v>4913</v>
      </c>
      <c r="L1781" s="78">
        <v>2350</v>
      </c>
      <c r="M1781" s="78">
        <v>1930</v>
      </c>
      <c r="N1781" s="78">
        <v>0</v>
      </c>
      <c r="O1781" s="78">
        <v>2350</v>
      </c>
      <c r="P1781" s="78">
        <v>2350</v>
      </c>
      <c r="Q1781" s="78">
        <v>0</v>
      </c>
      <c r="R1781" s="78">
        <v>0</v>
      </c>
      <c r="S1781" s="78">
        <v>0</v>
      </c>
      <c r="T1781" s="78">
        <v>0</v>
      </c>
      <c r="U1781" s="78">
        <v>212</v>
      </c>
      <c r="V1781" s="78">
        <v>158</v>
      </c>
      <c r="W1781" s="78">
        <v>0</v>
      </c>
      <c r="X1781" s="78">
        <v>212</v>
      </c>
      <c r="Y1781" s="78">
        <v>212</v>
      </c>
      <c r="Z1781" s="78">
        <v>0</v>
      </c>
      <c r="AA1781" s="78">
        <v>0</v>
      </c>
      <c r="AB1781" s="78">
        <v>0</v>
      </c>
      <c r="AC1781" s="78">
        <v>0</v>
      </c>
      <c r="AD1781" s="78">
        <v>0</v>
      </c>
      <c r="AE1781" s="78">
        <v>2290</v>
      </c>
      <c r="AF1781" s="78">
        <v>789</v>
      </c>
      <c r="AG1781" s="104">
        <v>0</v>
      </c>
      <c r="AH1781" s="104">
        <v>0</v>
      </c>
      <c r="AI1781" s="104">
        <v>0</v>
      </c>
      <c r="AJ1781" s="104">
        <v>789</v>
      </c>
      <c r="AK1781" s="104">
        <v>0</v>
      </c>
      <c r="AL1781" s="104">
        <v>0</v>
      </c>
      <c r="AM1781" s="104">
        <f t="shared" si="27"/>
        <v>789</v>
      </c>
      <c r="AN1781" s="104">
        <v>0</v>
      </c>
      <c r="AO1781" s="104">
        <v>0</v>
      </c>
      <c r="AP1781" s="104">
        <v>915</v>
      </c>
      <c r="AQ1781" s="104">
        <v>0</v>
      </c>
      <c r="AR1781" s="104">
        <v>915</v>
      </c>
      <c r="AS1781" s="189">
        <v>19348</v>
      </c>
      <c r="AT1781" s="189">
        <v>1402</v>
      </c>
      <c r="AU1781" s="189">
        <v>1402</v>
      </c>
    </row>
    <row r="1782" spans="1:47" x14ac:dyDescent="0.2">
      <c r="A1782" s="96" t="s">
        <v>4043</v>
      </c>
      <c r="B1782" t="s">
        <v>3978</v>
      </c>
      <c r="C1782" t="s">
        <v>4044</v>
      </c>
      <c r="D1782" s="77">
        <v>47357</v>
      </c>
      <c r="E1782" s="77">
        <v>0</v>
      </c>
      <c r="F1782" s="77">
        <v>0</v>
      </c>
      <c r="G1782" s="77">
        <v>11029</v>
      </c>
      <c r="H1782" s="77">
        <v>4504</v>
      </c>
      <c r="I1782" s="77">
        <v>6525</v>
      </c>
      <c r="J1782" s="77">
        <v>6525</v>
      </c>
      <c r="K1782" s="77">
        <v>0</v>
      </c>
      <c r="L1782" s="77">
        <v>4660</v>
      </c>
      <c r="M1782" s="77">
        <v>3000</v>
      </c>
      <c r="N1782" s="77">
        <v>4660</v>
      </c>
      <c r="O1782" s="77">
        <v>0</v>
      </c>
      <c r="P1782" s="77">
        <v>0</v>
      </c>
      <c r="Q1782" s="77">
        <v>0</v>
      </c>
      <c r="R1782" s="77">
        <v>0</v>
      </c>
      <c r="S1782" s="77">
        <v>0</v>
      </c>
      <c r="T1782" s="77">
        <v>0</v>
      </c>
      <c r="U1782" s="77">
        <v>460</v>
      </c>
      <c r="V1782" s="77">
        <v>238</v>
      </c>
      <c r="W1782" s="77">
        <v>0</v>
      </c>
      <c r="X1782" s="77">
        <v>460</v>
      </c>
      <c r="Y1782" s="77">
        <v>460</v>
      </c>
      <c r="Z1782" s="77">
        <v>0</v>
      </c>
      <c r="AA1782" s="77">
        <v>0</v>
      </c>
      <c r="AB1782" s="77">
        <v>0</v>
      </c>
      <c r="AC1782" s="77">
        <v>0</v>
      </c>
      <c r="AD1782" s="77">
        <v>0</v>
      </c>
      <c r="AE1782" s="77">
        <v>3640</v>
      </c>
      <c r="AF1782" s="77">
        <v>789</v>
      </c>
      <c r="AG1782" s="27">
        <v>0</v>
      </c>
      <c r="AH1782" s="27">
        <v>0</v>
      </c>
      <c r="AI1782" s="27">
        <v>0</v>
      </c>
      <c r="AJ1782" s="27">
        <v>789</v>
      </c>
      <c r="AK1782" s="27">
        <v>0</v>
      </c>
      <c r="AL1782" s="27">
        <v>0</v>
      </c>
      <c r="AM1782" s="27">
        <f t="shared" si="27"/>
        <v>789</v>
      </c>
      <c r="AN1782" s="27">
        <v>0</v>
      </c>
      <c r="AO1782" s="27">
        <v>0</v>
      </c>
      <c r="AP1782" s="27">
        <v>1852</v>
      </c>
      <c r="AQ1782" s="27">
        <v>1852</v>
      </c>
      <c r="AR1782" s="27">
        <v>0</v>
      </c>
      <c r="AS1782" s="190">
        <v>40703</v>
      </c>
      <c r="AT1782" s="190">
        <v>4805</v>
      </c>
      <c r="AU1782" s="190">
        <v>0</v>
      </c>
    </row>
    <row r="1783" spans="1:47" x14ac:dyDescent="0.2">
      <c r="A1783" s="96" t="s">
        <v>4045</v>
      </c>
      <c r="B1783" t="s">
        <v>3978</v>
      </c>
      <c r="C1783" t="s">
        <v>4046</v>
      </c>
      <c r="D1783" s="78">
        <v>47358</v>
      </c>
      <c r="E1783" s="78">
        <v>0</v>
      </c>
      <c r="F1783" s="82">
        <v>0</v>
      </c>
      <c r="G1783" s="78">
        <v>6969</v>
      </c>
      <c r="H1783" s="78">
        <v>1499</v>
      </c>
      <c r="I1783" s="78">
        <v>5470</v>
      </c>
      <c r="J1783" s="78">
        <v>5470</v>
      </c>
      <c r="K1783" s="78">
        <v>0</v>
      </c>
      <c r="L1783" s="78">
        <v>2190</v>
      </c>
      <c r="M1783" s="78">
        <v>1300</v>
      </c>
      <c r="N1783" s="78">
        <v>1710</v>
      </c>
      <c r="O1783" s="78">
        <v>480</v>
      </c>
      <c r="P1783" s="78">
        <v>650</v>
      </c>
      <c r="Q1783" s="78">
        <v>170</v>
      </c>
      <c r="R1783" s="78">
        <v>0</v>
      </c>
      <c r="S1783" s="78">
        <v>150</v>
      </c>
      <c r="T1783" s="78">
        <v>150</v>
      </c>
      <c r="U1783" s="78">
        <v>223</v>
      </c>
      <c r="V1783" s="78">
        <v>103</v>
      </c>
      <c r="W1783" s="78">
        <v>50</v>
      </c>
      <c r="X1783" s="78">
        <v>173</v>
      </c>
      <c r="Y1783" s="78">
        <v>80</v>
      </c>
      <c r="Z1783" s="78">
        <v>13</v>
      </c>
      <c r="AA1783" s="78">
        <v>0</v>
      </c>
      <c r="AB1783" s="78">
        <v>0</v>
      </c>
      <c r="AC1783" s="78">
        <v>0</v>
      </c>
      <c r="AD1783" s="78">
        <v>0</v>
      </c>
      <c r="AE1783" s="78">
        <v>1470</v>
      </c>
      <c r="AF1783" s="78">
        <v>789</v>
      </c>
      <c r="AG1783" s="104">
        <v>0</v>
      </c>
      <c r="AH1783" s="104">
        <v>0</v>
      </c>
      <c r="AI1783" s="104">
        <v>0</v>
      </c>
      <c r="AJ1783" s="104">
        <v>789</v>
      </c>
      <c r="AK1783" s="104">
        <v>0</v>
      </c>
      <c r="AL1783" s="104">
        <v>0</v>
      </c>
      <c r="AM1783" s="104">
        <f t="shared" si="27"/>
        <v>789</v>
      </c>
      <c r="AN1783" s="104">
        <v>0</v>
      </c>
      <c r="AO1783" s="104">
        <v>0</v>
      </c>
      <c r="AP1783" s="104">
        <v>1171</v>
      </c>
      <c r="AQ1783" s="104">
        <v>1171</v>
      </c>
      <c r="AR1783" s="104">
        <v>0</v>
      </c>
      <c r="AS1783" s="189">
        <v>25077</v>
      </c>
      <c r="AT1783" s="189">
        <v>2041</v>
      </c>
      <c r="AU1783" s="189">
        <v>2041</v>
      </c>
    </row>
    <row r="1784" spans="1:47" x14ac:dyDescent="0.2">
      <c r="A1784" s="96" t="s">
        <v>4047</v>
      </c>
      <c r="B1784" t="s">
        <v>3978</v>
      </c>
      <c r="C1784" t="s">
        <v>4048</v>
      </c>
      <c r="D1784" s="77">
        <v>47359</v>
      </c>
      <c r="E1784" s="77">
        <v>0</v>
      </c>
      <c r="F1784" s="77">
        <v>0</v>
      </c>
      <c r="G1784" s="77">
        <v>10723</v>
      </c>
      <c r="H1784" s="77">
        <v>0</v>
      </c>
      <c r="I1784" s="77">
        <v>10723</v>
      </c>
      <c r="J1784" s="77">
        <v>10723</v>
      </c>
      <c r="K1784" s="77">
        <v>0</v>
      </c>
      <c r="L1784" s="77">
        <v>7670</v>
      </c>
      <c r="M1784" s="77">
        <v>6320</v>
      </c>
      <c r="N1784" s="77">
        <v>0</v>
      </c>
      <c r="O1784" s="77">
        <v>7670</v>
      </c>
      <c r="P1784" s="77">
        <v>7230</v>
      </c>
      <c r="Q1784" s="77">
        <v>0</v>
      </c>
      <c r="R1784" s="77">
        <v>0</v>
      </c>
      <c r="S1784" s="188">
        <v>5410</v>
      </c>
      <c r="T1784" s="188">
        <v>4970</v>
      </c>
      <c r="U1784" s="77">
        <v>672</v>
      </c>
      <c r="V1784" s="77">
        <v>495</v>
      </c>
      <c r="W1784" s="77">
        <v>0</v>
      </c>
      <c r="X1784" s="77">
        <v>672</v>
      </c>
      <c r="Y1784" s="77">
        <v>272</v>
      </c>
      <c r="Z1784" s="77">
        <v>0</v>
      </c>
      <c r="AA1784" s="77">
        <v>0</v>
      </c>
      <c r="AB1784" s="77">
        <v>0</v>
      </c>
      <c r="AC1784" s="77">
        <v>332</v>
      </c>
      <c r="AD1784" s="77">
        <v>0</v>
      </c>
      <c r="AE1784" s="77">
        <v>6540</v>
      </c>
      <c r="AF1784" s="77">
        <v>789</v>
      </c>
      <c r="AG1784" s="27">
        <v>0</v>
      </c>
      <c r="AH1784" s="27">
        <v>0</v>
      </c>
      <c r="AI1784" s="27">
        <v>0</v>
      </c>
      <c r="AJ1784" s="27">
        <v>789</v>
      </c>
      <c r="AK1784" s="27">
        <v>0</v>
      </c>
      <c r="AL1784" s="27">
        <v>0</v>
      </c>
      <c r="AM1784" s="27">
        <f t="shared" si="27"/>
        <v>789</v>
      </c>
      <c r="AN1784" s="27">
        <v>0</v>
      </c>
      <c r="AO1784" s="27">
        <v>0</v>
      </c>
      <c r="AP1784" s="27">
        <v>1801</v>
      </c>
      <c r="AQ1784" s="27">
        <v>1801</v>
      </c>
      <c r="AR1784" s="27">
        <v>0</v>
      </c>
      <c r="AS1784" s="190">
        <v>39262</v>
      </c>
      <c r="AT1784" s="190">
        <v>4951</v>
      </c>
      <c r="AU1784" s="190">
        <v>4951</v>
      </c>
    </row>
    <row r="1785" spans="1:47" x14ac:dyDescent="0.2">
      <c r="A1785" s="96" t="s">
        <v>4049</v>
      </c>
      <c r="B1785" t="s">
        <v>3978</v>
      </c>
      <c r="C1785" t="s">
        <v>4050</v>
      </c>
      <c r="D1785" s="78">
        <v>47360</v>
      </c>
      <c r="E1785" s="78">
        <v>0</v>
      </c>
      <c r="F1785" s="82">
        <v>0</v>
      </c>
      <c r="G1785" s="78">
        <v>12319</v>
      </c>
      <c r="H1785" s="78">
        <v>0</v>
      </c>
      <c r="I1785" s="78">
        <v>12319</v>
      </c>
      <c r="J1785" s="78">
        <v>12319</v>
      </c>
      <c r="K1785" s="78">
        <v>0</v>
      </c>
      <c r="L1785" s="78">
        <v>8255</v>
      </c>
      <c r="M1785" s="78">
        <v>6700</v>
      </c>
      <c r="N1785" s="78">
        <v>0</v>
      </c>
      <c r="O1785" s="78">
        <v>8255</v>
      </c>
      <c r="P1785" s="78">
        <v>8255</v>
      </c>
      <c r="Q1785" s="78">
        <v>0</v>
      </c>
      <c r="R1785" s="78">
        <v>0</v>
      </c>
      <c r="S1785" s="78">
        <v>0</v>
      </c>
      <c r="T1785" s="78">
        <v>0</v>
      </c>
      <c r="U1785" s="78">
        <v>744</v>
      </c>
      <c r="V1785" s="78">
        <v>540</v>
      </c>
      <c r="W1785" s="78">
        <v>0</v>
      </c>
      <c r="X1785" s="78">
        <v>744</v>
      </c>
      <c r="Y1785" s="78">
        <v>703</v>
      </c>
      <c r="Z1785" s="78">
        <v>0</v>
      </c>
      <c r="AA1785" s="78">
        <v>0</v>
      </c>
      <c r="AB1785" s="78">
        <v>0</v>
      </c>
      <c r="AC1785" s="78">
        <v>0</v>
      </c>
      <c r="AD1785" s="78">
        <v>0</v>
      </c>
      <c r="AE1785" s="78">
        <v>8020</v>
      </c>
      <c r="AF1785" s="78">
        <v>789</v>
      </c>
      <c r="AG1785" s="104">
        <v>0</v>
      </c>
      <c r="AH1785" s="104">
        <v>0</v>
      </c>
      <c r="AI1785" s="104">
        <v>0</v>
      </c>
      <c r="AJ1785" s="104">
        <v>789</v>
      </c>
      <c r="AK1785" s="104">
        <v>0</v>
      </c>
      <c r="AL1785" s="104">
        <v>0</v>
      </c>
      <c r="AM1785" s="104">
        <f t="shared" si="27"/>
        <v>789</v>
      </c>
      <c r="AN1785" s="104">
        <v>0</v>
      </c>
      <c r="AO1785" s="104">
        <v>0</v>
      </c>
      <c r="AP1785" s="104">
        <v>2069</v>
      </c>
      <c r="AQ1785" s="104">
        <v>2069</v>
      </c>
      <c r="AR1785" s="104">
        <v>0</v>
      </c>
      <c r="AS1785" s="189">
        <v>45338</v>
      </c>
      <c r="AT1785" s="189">
        <v>6173</v>
      </c>
      <c r="AU1785" s="189">
        <v>0</v>
      </c>
    </row>
    <row r="1786" spans="1:47" x14ac:dyDescent="0.2">
      <c r="A1786" s="96" t="s">
        <v>4051</v>
      </c>
      <c r="B1786" t="s">
        <v>3978</v>
      </c>
      <c r="C1786" t="s">
        <v>4052</v>
      </c>
      <c r="D1786" s="77">
        <v>47361</v>
      </c>
      <c r="E1786" s="77">
        <v>0</v>
      </c>
      <c r="F1786" s="77">
        <v>0</v>
      </c>
      <c r="G1786" s="77">
        <v>44836</v>
      </c>
      <c r="H1786" s="77">
        <v>31763</v>
      </c>
      <c r="I1786" s="77">
        <v>13073</v>
      </c>
      <c r="J1786" s="77">
        <v>13073</v>
      </c>
      <c r="K1786" s="77">
        <v>0</v>
      </c>
      <c r="L1786" s="77">
        <v>43890</v>
      </c>
      <c r="M1786" s="77">
        <v>35620</v>
      </c>
      <c r="N1786" s="77">
        <v>43890</v>
      </c>
      <c r="O1786" s="77">
        <v>0</v>
      </c>
      <c r="P1786" s="77">
        <v>8600</v>
      </c>
      <c r="Q1786" s="77">
        <v>8600</v>
      </c>
      <c r="R1786" s="77">
        <v>0</v>
      </c>
      <c r="S1786" s="188">
        <v>15170</v>
      </c>
      <c r="T1786" s="188">
        <v>15170</v>
      </c>
      <c r="U1786" s="77">
        <v>3918</v>
      </c>
      <c r="V1786" s="77">
        <v>2835</v>
      </c>
      <c r="W1786" s="77">
        <v>3918</v>
      </c>
      <c r="X1786" s="77">
        <v>0</v>
      </c>
      <c r="Y1786" s="77">
        <v>720</v>
      </c>
      <c r="Z1786" s="77">
        <v>720</v>
      </c>
      <c r="AA1786" s="77">
        <v>0</v>
      </c>
      <c r="AB1786" s="188">
        <v>1092</v>
      </c>
      <c r="AC1786" s="188">
        <v>1092</v>
      </c>
      <c r="AD1786" s="188">
        <v>0</v>
      </c>
      <c r="AE1786" s="77">
        <v>43890</v>
      </c>
      <c r="AF1786" s="77">
        <v>1029</v>
      </c>
      <c r="AG1786" s="27">
        <v>0</v>
      </c>
      <c r="AH1786" s="27">
        <v>0</v>
      </c>
      <c r="AI1786" s="27">
        <v>0</v>
      </c>
      <c r="AJ1786" s="27">
        <v>1029</v>
      </c>
      <c r="AK1786" s="27">
        <v>0</v>
      </c>
      <c r="AL1786" s="27">
        <v>0</v>
      </c>
      <c r="AM1786" s="27">
        <f t="shared" si="27"/>
        <v>1029</v>
      </c>
      <c r="AN1786" s="27">
        <v>0</v>
      </c>
      <c r="AO1786" s="27">
        <v>0</v>
      </c>
      <c r="AP1786" s="27">
        <v>7541</v>
      </c>
      <c r="AQ1786" s="27">
        <v>7541</v>
      </c>
      <c r="AR1786" s="27">
        <v>0</v>
      </c>
      <c r="AS1786" s="190">
        <v>171787</v>
      </c>
      <c r="AT1786" s="190">
        <v>31434</v>
      </c>
      <c r="AU1786" s="190">
        <v>31434</v>
      </c>
    </row>
    <row r="1787" spans="1:47" x14ac:dyDescent="0.2">
      <c r="A1787" s="96" t="s">
        <v>4053</v>
      </c>
      <c r="B1787" t="s">
        <v>3978</v>
      </c>
      <c r="C1787" t="s">
        <v>4054</v>
      </c>
      <c r="D1787" s="78">
        <v>47362</v>
      </c>
      <c r="E1787" s="78">
        <v>0</v>
      </c>
      <c r="F1787" s="82">
        <v>0</v>
      </c>
      <c r="G1787" s="78">
        <v>103041</v>
      </c>
      <c r="H1787" s="78">
        <v>12065</v>
      </c>
      <c r="I1787" s="78">
        <v>90976</v>
      </c>
      <c r="J1787" s="78">
        <v>90976</v>
      </c>
      <c r="K1787" s="78">
        <v>0</v>
      </c>
      <c r="L1787" s="78">
        <v>145435</v>
      </c>
      <c r="M1787" s="78">
        <v>106640</v>
      </c>
      <c r="N1787" s="78">
        <v>145435</v>
      </c>
      <c r="O1787" s="78">
        <v>0</v>
      </c>
      <c r="P1787" s="78">
        <v>20890</v>
      </c>
      <c r="Q1787" s="78">
        <v>20890</v>
      </c>
      <c r="R1787" s="78">
        <v>0</v>
      </c>
      <c r="S1787" s="187">
        <v>76545</v>
      </c>
      <c r="T1787" s="187">
        <v>76545</v>
      </c>
      <c r="U1787" s="78">
        <v>13441</v>
      </c>
      <c r="V1787" s="78">
        <v>8290</v>
      </c>
      <c r="W1787" s="78">
        <v>13441</v>
      </c>
      <c r="X1787" s="78">
        <v>0</v>
      </c>
      <c r="Y1787" s="78">
        <v>1723</v>
      </c>
      <c r="Z1787" s="78">
        <v>1723</v>
      </c>
      <c r="AA1787" s="78">
        <v>0</v>
      </c>
      <c r="AB1787" s="187">
        <v>4354</v>
      </c>
      <c r="AC1787" s="187">
        <v>4354</v>
      </c>
      <c r="AD1787" s="187">
        <v>0</v>
      </c>
      <c r="AE1787" s="78">
        <v>130090</v>
      </c>
      <c r="AF1787" s="78">
        <v>1509</v>
      </c>
      <c r="AG1787" s="104">
        <v>0</v>
      </c>
      <c r="AH1787" s="104">
        <v>0</v>
      </c>
      <c r="AI1787" s="104">
        <v>0</v>
      </c>
      <c r="AJ1787" s="104">
        <v>1509</v>
      </c>
      <c r="AK1787" s="104">
        <v>0</v>
      </c>
      <c r="AL1787" s="104">
        <v>0</v>
      </c>
      <c r="AM1787" s="104">
        <f t="shared" si="27"/>
        <v>1509</v>
      </c>
      <c r="AN1787" s="104">
        <v>0</v>
      </c>
      <c r="AO1787" s="104">
        <v>0</v>
      </c>
      <c r="AP1787" s="104">
        <v>17413</v>
      </c>
      <c r="AQ1787" s="104">
        <v>0</v>
      </c>
      <c r="AR1787" s="189">
        <v>17413</v>
      </c>
      <c r="AS1787" s="189">
        <v>420261</v>
      </c>
      <c r="AT1787" s="189">
        <v>146452</v>
      </c>
      <c r="AU1787" s="189">
        <v>97</v>
      </c>
    </row>
    <row r="1788" spans="1:47" x14ac:dyDescent="0.2">
      <c r="A1788" s="96" t="s">
        <v>4055</v>
      </c>
      <c r="B1788" t="s">
        <v>3978</v>
      </c>
      <c r="C1788" t="s">
        <v>4056</v>
      </c>
      <c r="D1788" s="77">
        <v>47375</v>
      </c>
      <c r="E1788" s="77">
        <v>0</v>
      </c>
      <c r="F1788" s="77">
        <v>0</v>
      </c>
      <c r="G1788" s="77">
        <v>10060</v>
      </c>
      <c r="H1788" s="77">
        <v>10060</v>
      </c>
      <c r="I1788" s="77">
        <v>0</v>
      </c>
      <c r="J1788" s="77">
        <v>0</v>
      </c>
      <c r="K1788" s="77">
        <v>0</v>
      </c>
      <c r="L1788" s="77">
        <v>5380</v>
      </c>
      <c r="M1788" s="77">
        <v>4190</v>
      </c>
      <c r="N1788" s="77">
        <v>5380</v>
      </c>
      <c r="O1788" s="77">
        <v>0</v>
      </c>
      <c r="P1788" s="77">
        <v>0</v>
      </c>
      <c r="Q1788" s="77">
        <v>370</v>
      </c>
      <c r="R1788" s="77">
        <v>0</v>
      </c>
      <c r="S1788" s="77">
        <v>0</v>
      </c>
      <c r="T1788" s="77">
        <v>0</v>
      </c>
      <c r="U1788" s="77">
        <v>489</v>
      </c>
      <c r="V1788" s="77">
        <v>333</v>
      </c>
      <c r="W1788" s="77">
        <v>489</v>
      </c>
      <c r="X1788" s="77">
        <v>0</v>
      </c>
      <c r="Y1788" s="77">
        <v>47</v>
      </c>
      <c r="Z1788" s="77">
        <v>47</v>
      </c>
      <c r="AA1788" s="77">
        <v>0</v>
      </c>
      <c r="AB1788" s="77">
        <v>0</v>
      </c>
      <c r="AC1788" s="77">
        <v>0</v>
      </c>
      <c r="AD1788" s="77">
        <v>0</v>
      </c>
      <c r="AE1788" s="77">
        <v>5300</v>
      </c>
      <c r="AF1788" s="77">
        <v>789</v>
      </c>
      <c r="AG1788" s="27">
        <v>0</v>
      </c>
      <c r="AH1788" s="27">
        <v>0</v>
      </c>
      <c r="AI1788" s="27">
        <v>0</v>
      </c>
      <c r="AJ1788" s="27">
        <v>789</v>
      </c>
      <c r="AK1788" s="27">
        <v>0</v>
      </c>
      <c r="AL1788" s="27">
        <v>0</v>
      </c>
      <c r="AM1788" s="27">
        <f t="shared" si="27"/>
        <v>789</v>
      </c>
      <c r="AN1788" s="27">
        <v>0</v>
      </c>
      <c r="AO1788" s="27">
        <v>0</v>
      </c>
      <c r="AP1788" s="27">
        <v>1689</v>
      </c>
      <c r="AQ1788" s="27">
        <v>0</v>
      </c>
      <c r="AR1788" s="190">
        <v>1689</v>
      </c>
      <c r="AS1788" s="190">
        <v>37026</v>
      </c>
      <c r="AT1788" s="190">
        <v>4327</v>
      </c>
      <c r="AU1788" s="190">
        <v>0</v>
      </c>
    </row>
    <row r="1789" spans="1:47" x14ac:dyDescent="0.2">
      <c r="A1789" s="96" t="s">
        <v>4057</v>
      </c>
      <c r="B1789" t="s">
        <v>3978</v>
      </c>
      <c r="C1789" t="s">
        <v>4058</v>
      </c>
      <c r="D1789" s="78">
        <v>47381</v>
      </c>
      <c r="E1789" s="78">
        <v>0</v>
      </c>
      <c r="F1789" s="82">
        <v>0</v>
      </c>
      <c r="G1789" s="78">
        <v>32727</v>
      </c>
      <c r="H1789" s="78">
        <v>0</v>
      </c>
      <c r="I1789" s="78">
        <v>32727</v>
      </c>
      <c r="J1789" s="78">
        <v>32727</v>
      </c>
      <c r="K1789" s="78">
        <v>0</v>
      </c>
      <c r="L1789" s="78">
        <v>26200</v>
      </c>
      <c r="M1789" s="78">
        <v>21100</v>
      </c>
      <c r="N1789" s="78">
        <v>26200</v>
      </c>
      <c r="O1789" s="78">
        <v>0</v>
      </c>
      <c r="P1789" s="78">
        <v>5970</v>
      </c>
      <c r="Q1789" s="78">
        <v>5970</v>
      </c>
      <c r="R1789" s="78">
        <v>0</v>
      </c>
      <c r="S1789" s="187">
        <v>6680</v>
      </c>
      <c r="T1789" s="187">
        <v>6680</v>
      </c>
      <c r="U1789" s="78">
        <v>2336</v>
      </c>
      <c r="V1789" s="78">
        <v>1655</v>
      </c>
      <c r="W1789" s="78">
        <v>2336</v>
      </c>
      <c r="X1789" s="78">
        <v>0</v>
      </c>
      <c r="Y1789" s="78">
        <v>476</v>
      </c>
      <c r="Z1789" s="78">
        <v>476</v>
      </c>
      <c r="AA1789" s="78">
        <v>0</v>
      </c>
      <c r="AB1789" s="78">
        <v>432</v>
      </c>
      <c r="AC1789" s="78">
        <v>432</v>
      </c>
      <c r="AD1789" s="78">
        <v>0</v>
      </c>
      <c r="AE1789" s="78">
        <v>27070</v>
      </c>
      <c r="AF1789" s="78">
        <v>570</v>
      </c>
      <c r="AG1789" s="104">
        <v>0</v>
      </c>
      <c r="AH1789" s="104">
        <v>0</v>
      </c>
      <c r="AI1789" s="104">
        <v>0</v>
      </c>
      <c r="AJ1789" s="104">
        <v>570</v>
      </c>
      <c r="AK1789" s="104">
        <v>0</v>
      </c>
      <c r="AL1789" s="104">
        <v>0</v>
      </c>
      <c r="AM1789" s="104">
        <f t="shared" si="27"/>
        <v>570</v>
      </c>
      <c r="AN1789" s="104">
        <v>570</v>
      </c>
      <c r="AO1789" s="104">
        <v>570</v>
      </c>
      <c r="AP1789" s="104">
        <v>5493</v>
      </c>
      <c r="AQ1789" s="104">
        <v>5493</v>
      </c>
      <c r="AR1789" s="104">
        <v>0</v>
      </c>
      <c r="AS1789" s="189">
        <v>121685</v>
      </c>
      <c r="AT1789" s="189">
        <v>15456</v>
      </c>
      <c r="AU1789" s="189">
        <v>15456</v>
      </c>
    </row>
    <row r="1790" spans="1:47" x14ac:dyDescent="0.2">
      <c r="A1790" s="96" t="s">
        <v>4059</v>
      </c>
      <c r="B1790" t="s">
        <v>3978</v>
      </c>
      <c r="C1790" t="s">
        <v>4060</v>
      </c>
      <c r="D1790" s="79">
        <v>47382</v>
      </c>
      <c r="E1790" s="79">
        <v>0</v>
      </c>
      <c r="F1790" s="77">
        <v>0</v>
      </c>
      <c r="G1790" s="79">
        <v>15269</v>
      </c>
      <c r="H1790" s="79">
        <v>15269</v>
      </c>
      <c r="I1790" s="79">
        <v>0</v>
      </c>
      <c r="J1790" s="79">
        <v>0</v>
      </c>
      <c r="K1790" s="79">
        <v>0</v>
      </c>
      <c r="L1790" s="79">
        <v>7650</v>
      </c>
      <c r="M1790" s="79">
        <v>5390</v>
      </c>
      <c r="N1790" s="79">
        <v>7650</v>
      </c>
      <c r="O1790" s="79">
        <v>0</v>
      </c>
      <c r="P1790" s="79">
        <v>0</v>
      </c>
      <c r="Q1790" s="79">
        <v>0</v>
      </c>
      <c r="R1790" s="77">
        <v>0</v>
      </c>
      <c r="S1790" s="77">
        <v>0</v>
      </c>
      <c r="T1790" s="77">
        <v>0</v>
      </c>
      <c r="U1790" s="79">
        <v>734</v>
      </c>
      <c r="V1790" s="79">
        <v>431</v>
      </c>
      <c r="W1790" s="79">
        <v>734</v>
      </c>
      <c r="X1790" s="79">
        <v>0</v>
      </c>
      <c r="Y1790" s="79">
        <v>0</v>
      </c>
      <c r="Z1790" s="79">
        <v>0</v>
      </c>
      <c r="AA1790" s="77">
        <v>0</v>
      </c>
      <c r="AB1790" s="77">
        <v>0</v>
      </c>
      <c r="AC1790" s="77">
        <v>0</v>
      </c>
      <c r="AD1790" s="77">
        <v>0</v>
      </c>
      <c r="AE1790" s="77">
        <v>6360</v>
      </c>
      <c r="AF1790" s="79">
        <v>330</v>
      </c>
      <c r="AG1790" s="27">
        <v>0</v>
      </c>
      <c r="AH1790" s="27">
        <v>0</v>
      </c>
      <c r="AI1790" s="27">
        <v>0</v>
      </c>
      <c r="AJ1790" s="27">
        <v>330</v>
      </c>
      <c r="AK1790" s="27">
        <v>0</v>
      </c>
      <c r="AL1790" s="27">
        <v>0</v>
      </c>
      <c r="AM1790" s="27">
        <f t="shared" si="27"/>
        <v>330</v>
      </c>
      <c r="AN1790" s="27">
        <v>0</v>
      </c>
      <c r="AO1790" s="27">
        <v>0</v>
      </c>
      <c r="AP1790" s="27">
        <v>2568</v>
      </c>
      <c r="AQ1790" s="27">
        <v>2568</v>
      </c>
      <c r="AR1790" s="27">
        <v>0</v>
      </c>
      <c r="AS1790" s="190">
        <v>54577</v>
      </c>
      <c r="AT1790" s="190">
        <v>6021</v>
      </c>
      <c r="AU1790" s="190">
        <v>6021</v>
      </c>
    </row>
    <row r="1791" spans="1:47" x14ac:dyDescent="0.2">
      <c r="AS1791" s="202"/>
      <c r="AT1791" s="202"/>
      <c r="AU1791" s="202"/>
    </row>
  </sheetData>
  <sheetProtection algorithmName="SHA-512" hashValue="c5Dcnpp8/GCmj9XLp8zJPLxh4Kctf2rPZ7GYJIyFhyj9UnWpvhoTY4niA/HJFYZ2XTtBJitZLN1pTO6lqXK9Uw==" saltValue="pdHcHxsBuo5fB+RPOd/dpw==" spinCount="100000" sheet="1" formatColumns="0" formatRows="0"/>
  <autoFilter ref="A2:AR1790" xr:uid="{8CAD0882-A9FD-45A8-A17C-114432EC8550}"/>
  <phoneticPr fontId="28"/>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G143"/>
  <sheetViews>
    <sheetView topLeftCell="A69" workbookViewId="0">
      <selection activeCell="D74" sqref="D74"/>
    </sheetView>
  </sheetViews>
  <sheetFormatPr defaultRowHeight="13" x14ac:dyDescent="0.2"/>
  <cols>
    <col min="2" max="2" width="40" bestFit="1" customWidth="1"/>
    <col min="3" max="3" width="30.08984375" bestFit="1" customWidth="1"/>
    <col min="5" max="5" width="5.453125" bestFit="1" customWidth="1"/>
    <col min="6" max="6" width="21.453125" bestFit="1" customWidth="1"/>
    <col min="7" max="7" width="9.453125" bestFit="1" customWidth="1"/>
  </cols>
  <sheetData>
    <row r="1" spans="2:7" ht="13.5" thickBot="1" x14ac:dyDescent="0.25"/>
    <row r="2" spans="2:7" x14ac:dyDescent="0.2">
      <c r="B2" s="2" t="s">
        <v>4063</v>
      </c>
      <c r="C2" s="8" t="s">
        <v>4064</v>
      </c>
      <c r="D2" s="3" t="s">
        <v>4065</v>
      </c>
      <c r="E2" s="8" t="s">
        <v>4063</v>
      </c>
      <c r="F2" s="8" t="s">
        <v>4066</v>
      </c>
      <c r="G2" s="3" t="s">
        <v>4065</v>
      </c>
    </row>
    <row r="3" spans="2:7" ht="13.5" thickBot="1" x14ac:dyDescent="0.25">
      <c r="B3" s="6" t="s">
        <v>258</v>
      </c>
      <c r="C3" t="s">
        <v>4067</v>
      </c>
      <c r="D3" s="4">
        <v>1</v>
      </c>
      <c r="E3" s="9" t="s">
        <v>258</v>
      </c>
      <c r="F3" s="9" t="s">
        <v>4067</v>
      </c>
      <c r="G3" s="5">
        <v>1</v>
      </c>
    </row>
    <row r="4" spans="2:7" x14ac:dyDescent="0.2">
      <c r="B4" s="6" t="s">
        <v>4068</v>
      </c>
      <c r="C4" t="s">
        <v>4069</v>
      </c>
      <c r="D4" s="4">
        <v>2</v>
      </c>
    </row>
    <row r="5" spans="2:7" x14ac:dyDescent="0.2">
      <c r="B5" s="6" t="s">
        <v>4068</v>
      </c>
      <c r="C5" t="s">
        <v>4070</v>
      </c>
      <c r="D5" s="4">
        <v>3</v>
      </c>
    </row>
    <row r="6" spans="2:7" x14ac:dyDescent="0.2">
      <c r="B6" s="6" t="s">
        <v>4068</v>
      </c>
      <c r="C6" t="s">
        <v>4071</v>
      </c>
      <c r="D6" s="4">
        <v>4</v>
      </c>
    </row>
    <row r="7" spans="2:7" x14ac:dyDescent="0.2">
      <c r="B7" s="6" t="s">
        <v>4068</v>
      </c>
      <c r="C7" t="s">
        <v>4072</v>
      </c>
      <c r="D7" s="4">
        <v>5</v>
      </c>
    </row>
    <row r="8" spans="2:7" x14ac:dyDescent="0.2">
      <c r="B8" s="6" t="s">
        <v>4068</v>
      </c>
      <c r="C8" t="s">
        <v>4073</v>
      </c>
      <c r="D8" s="4">
        <v>6</v>
      </c>
    </row>
    <row r="9" spans="2:7" x14ac:dyDescent="0.2">
      <c r="B9" s="6" t="s">
        <v>4068</v>
      </c>
      <c r="C9" t="s">
        <v>4074</v>
      </c>
      <c r="D9" s="4">
        <v>7</v>
      </c>
    </row>
    <row r="10" spans="2:7" x14ac:dyDescent="0.2">
      <c r="B10" s="6" t="s">
        <v>4068</v>
      </c>
      <c r="C10" t="s">
        <v>4075</v>
      </c>
      <c r="D10" s="4">
        <v>8</v>
      </c>
    </row>
    <row r="11" spans="2:7" x14ac:dyDescent="0.2">
      <c r="B11" s="6" t="s">
        <v>4068</v>
      </c>
      <c r="C11" t="s">
        <v>4076</v>
      </c>
      <c r="D11" s="4">
        <v>9</v>
      </c>
    </row>
    <row r="12" spans="2:7" x14ac:dyDescent="0.2">
      <c r="B12" s="6" t="s">
        <v>4068</v>
      </c>
      <c r="C12" t="s">
        <v>4077</v>
      </c>
      <c r="D12" s="4">
        <v>10</v>
      </c>
    </row>
    <row r="13" spans="2:7" x14ac:dyDescent="0.2">
      <c r="B13" s="6" t="s">
        <v>4078</v>
      </c>
      <c r="C13" t="s">
        <v>4079</v>
      </c>
      <c r="D13" s="4">
        <v>11</v>
      </c>
    </row>
    <row r="14" spans="2:7" x14ac:dyDescent="0.2">
      <c r="B14" s="6" t="s">
        <v>4078</v>
      </c>
      <c r="C14" t="s">
        <v>4080</v>
      </c>
      <c r="D14" s="4">
        <v>12</v>
      </c>
    </row>
    <row r="15" spans="2:7" x14ac:dyDescent="0.2">
      <c r="B15" s="6" t="s">
        <v>4078</v>
      </c>
      <c r="C15" t="s">
        <v>4081</v>
      </c>
      <c r="D15" s="4">
        <v>13</v>
      </c>
    </row>
    <row r="16" spans="2:7" x14ac:dyDescent="0.2">
      <c r="B16" s="6" t="s">
        <v>4078</v>
      </c>
      <c r="C16" t="s">
        <v>4082</v>
      </c>
      <c r="D16" s="4">
        <v>14</v>
      </c>
    </row>
    <row r="17" spans="2:4" x14ac:dyDescent="0.2">
      <c r="B17" s="6" t="s">
        <v>4078</v>
      </c>
      <c r="C17" t="s">
        <v>4083</v>
      </c>
      <c r="D17" s="4">
        <v>15</v>
      </c>
    </row>
    <row r="18" spans="2:4" x14ac:dyDescent="0.2">
      <c r="B18" s="6" t="s">
        <v>4078</v>
      </c>
      <c r="C18" t="s">
        <v>4084</v>
      </c>
      <c r="D18" s="4">
        <v>16</v>
      </c>
    </row>
    <row r="19" spans="2:4" x14ac:dyDescent="0.2">
      <c r="B19" s="6" t="s">
        <v>4078</v>
      </c>
      <c r="C19" t="s">
        <v>4085</v>
      </c>
      <c r="D19" s="4">
        <v>17</v>
      </c>
    </row>
    <row r="20" spans="2:4" x14ac:dyDescent="0.2">
      <c r="B20" s="6" t="s">
        <v>4078</v>
      </c>
      <c r="C20" t="s">
        <v>4086</v>
      </c>
      <c r="D20" s="4">
        <v>18</v>
      </c>
    </row>
    <row r="21" spans="2:4" x14ac:dyDescent="0.2">
      <c r="B21" s="6" t="s">
        <v>4078</v>
      </c>
      <c r="C21" t="s">
        <v>4087</v>
      </c>
      <c r="D21" s="4">
        <v>19</v>
      </c>
    </row>
    <row r="22" spans="2:4" x14ac:dyDescent="0.2">
      <c r="B22" s="6" t="s">
        <v>4078</v>
      </c>
      <c r="C22" t="s">
        <v>4088</v>
      </c>
      <c r="D22" s="4">
        <v>20</v>
      </c>
    </row>
    <row r="23" spans="2:4" x14ac:dyDescent="0.2">
      <c r="B23" s="6" t="s">
        <v>4078</v>
      </c>
      <c r="C23" t="s">
        <v>4089</v>
      </c>
      <c r="D23" s="4">
        <v>21</v>
      </c>
    </row>
    <row r="24" spans="2:4" ht="13.5" thickBot="1" x14ac:dyDescent="0.25">
      <c r="B24" s="7" t="s">
        <v>4062</v>
      </c>
      <c r="C24" s="9" t="s">
        <v>4090</v>
      </c>
      <c r="D24" s="5">
        <v>22</v>
      </c>
    </row>
    <row r="27" spans="2:4" ht="13.5" thickBot="1" x14ac:dyDescent="0.25"/>
    <row r="28" spans="2:4" x14ac:dyDescent="0.2">
      <c r="B28" s="2" t="s">
        <v>4063</v>
      </c>
      <c r="C28" s="8" t="s">
        <v>4091</v>
      </c>
      <c r="D28" s="3" t="s">
        <v>4065</v>
      </c>
    </row>
    <row r="29" spans="2:4" x14ac:dyDescent="0.2">
      <c r="B29" s="6" t="s">
        <v>258</v>
      </c>
      <c r="C29" t="s">
        <v>4067</v>
      </c>
      <c r="D29" s="4">
        <v>1</v>
      </c>
    </row>
    <row r="30" spans="2:4" x14ac:dyDescent="0.2">
      <c r="B30" s="6" t="s">
        <v>4068</v>
      </c>
      <c r="C30" t="s">
        <v>4069</v>
      </c>
      <c r="D30" s="4">
        <v>2</v>
      </c>
    </row>
    <row r="31" spans="2:4" x14ac:dyDescent="0.2">
      <c r="B31" s="6" t="s">
        <v>4068</v>
      </c>
      <c r="C31" t="s">
        <v>4070</v>
      </c>
      <c r="D31" s="4">
        <v>3</v>
      </c>
    </row>
    <row r="32" spans="2:4" x14ac:dyDescent="0.2">
      <c r="B32" s="6" t="s">
        <v>4068</v>
      </c>
      <c r="C32" t="s">
        <v>4072</v>
      </c>
      <c r="D32" s="4">
        <v>5</v>
      </c>
    </row>
    <row r="33" spans="2:4" x14ac:dyDescent="0.2">
      <c r="B33" s="6" t="s">
        <v>4068</v>
      </c>
      <c r="C33" t="s">
        <v>4073</v>
      </c>
      <c r="D33" s="4">
        <v>6</v>
      </c>
    </row>
    <row r="34" spans="2:4" x14ac:dyDescent="0.2">
      <c r="B34" s="6" t="s">
        <v>4068</v>
      </c>
      <c r="C34" t="s">
        <v>4074</v>
      </c>
      <c r="D34" s="4">
        <v>7</v>
      </c>
    </row>
    <row r="35" spans="2:4" x14ac:dyDescent="0.2">
      <c r="B35" s="6" t="s">
        <v>4068</v>
      </c>
      <c r="C35" t="s">
        <v>4075</v>
      </c>
      <c r="D35" s="4">
        <v>8</v>
      </c>
    </row>
    <row r="36" spans="2:4" x14ac:dyDescent="0.2">
      <c r="B36" s="6" t="s">
        <v>4068</v>
      </c>
      <c r="C36" t="s">
        <v>4076</v>
      </c>
      <c r="D36" s="4">
        <v>9</v>
      </c>
    </row>
    <row r="37" spans="2:4" x14ac:dyDescent="0.2">
      <c r="B37" s="6" t="s">
        <v>4068</v>
      </c>
      <c r="C37" t="s">
        <v>4092</v>
      </c>
      <c r="D37" s="4">
        <v>10</v>
      </c>
    </row>
    <row r="38" spans="2:4" x14ac:dyDescent="0.2">
      <c r="B38" s="6" t="s">
        <v>4078</v>
      </c>
      <c r="C38" t="s">
        <v>4080</v>
      </c>
      <c r="D38" s="4">
        <v>12</v>
      </c>
    </row>
    <row r="39" spans="2:4" x14ac:dyDescent="0.2">
      <c r="B39" s="6" t="s">
        <v>4078</v>
      </c>
      <c r="C39" t="s">
        <v>4081</v>
      </c>
      <c r="D39" s="4">
        <v>13</v>
      </c>
    </row>
    <row r="40" spans="2:4" x14ac:dyDescent="0.2">
      <c r="B40" s="6" t="s">
        <v>4078</v>
      </c>
      <c r="C40" t="s">
        <v>4082</v>
      </c>
      <c r="D40" s="4">
        <v>14</v>
      </c>
    </row>
    <row r="41" spans="2:4" x14ac:dyDescent="0.2">
      <c r="B41" s="6" t="s">
        <v>4078</v>
      </c>
      <c r="C41" t="s">
        <v>4084</v>
      </c>
      <c r="D41" s="4">
        <v>16</v>
      </c>
    </row>
    <row r="42" spans="2:4" x14ac:dyDescent="0.2">
      <c r="B42" s="6" t="s">
        <v>4078</v>
      </c>
      <c r="C42" t="s">
        <v>4085</v>
      </c>
      <c r="D42" s="4">
        <v>17</v>
      </c>
    </row>
    <row r="43" spans="2:4" x14ac:dyDescent="0.2">
      <c r="B43" s="6" t="s">
        <v>4078</v>
      </c>
      <c r="C43" t="s">
        <v>4086</v>
      </c>
      <c r="D43" s="4">
        <v>18</v>
      </c>
    </row>
    <row r="44" spans="2:4" x14ac:dyDescent="0.2">
      <c r="B44" s="6" t="s">
        <v>4078</v>
      </c>
      <c r="C44" t="s">
        <v>4087</v>
      </c>
      <c r="D44" s="4">
        <v>19</v>
      </c>
    </row>
    <row r="45" spans="2:4" x14ac:dyDescent="0.2">
      <c r="B45" s="6" t="s">
        <v>4078</v>
      </c>
      <c r="C45" t="s">
        <v>4088</v>
      </c>
      <c r="D45" s="4">
        <v>20</v>
      </c>
    </row>
    <row r="46" spans="2:4" x14ac:dyDescent="0.2">
      <c r="B46" s="6" t="s">
        <v>4078</v>
      </c>
      <c r="C46" t="s">
        <v>4089</v>
      </c>
      <c r="D46" s="4">
        <v>21</v>
      </c>
    </row>
    <row r="47" spans="2:4" x14ac:dyDescent="0.2">
      <c r="B47" s="6" t="s">
        <v>4062</v>
      </c>
      <c r="C47" t="s">
        <v>4093</v>
      </c>
      <c r="D47" s="4">
        <v>22</v>
      </c>
    </row>
    <row r="48" spans="2:4" x14ac:dyDescent="0.2">
      <c r="B48" s="6" t="s">
        <v>4068</v>
      </c>
      <c r="C48" t="s">
        <v>4094</v>
      </c>
      <c r="D48" s="4">
        <v>23</v>
      </c>
    </row>
    <row r="49" spans="2:4" x14ac:dyDescent="0.2">
      <c r="B49" s="6" t="s">
        <v>4068</v>
      </c>
      <c r="C49" t="s">
        <v>4095</v>
      </c>
      <c r="D49" s="4">
        <v>24</v>
      </c>
    </row>
    <row r="50" spans="2:4" x14ac:dyDescent="0.2">
      <c r="B50" s="6" t="s">
        <v>4068</v>
      </c>
      <c r="C50" t="s">
        <v>4096</v>
      </c>
      <c r="D50" s="4">
        <v>25</v>
      </c>
    </row>
    <row r="51" spans="2:4" x14ac:dyDescent="0.2">
      <c r="B51" s="6" t="s">
        <v>4068</v>
      </c>
      <c r="C51" t="s">
        <v>4097</v>
      </c>
      <c r="D51" s="4">
        <v>26</v>
      </c>
    </row>
    <row r="52" spans="2:4" x14ac:dyDescent="0.2">
      <c r="B52" s="6" t="s">
        <v>4068</v>
      </c>
      <c r="C52" t="s">
        <v>4098</v>
      </c>
      <c r="D52" s="4">
        <v>27</v>
      </c>
    </row>
    <row r="53" spans="2:4" x14ac:dyDescent="0.2">
      <c r="B53" s="6" t="s">
        <v>4078</v>
      </c>
      <c r="C53" t="s">
        <v>4099</v>
      </c>
      <c r="D53" s="4">
        <v>28</v>
      </c>
    </row>
    <row r="54" spans="2:4" x14ac:dyDescent="0.2">
      <c r="B54" s="6" t="s">
        <v>4078</v>
      </c>
      <c r="C54" t="s">
        <v>4100</v>
      </c>
      <c r="D54" s="4">
        <v>29</v>
      </c>
    </row>
    <row r="55" spans="2:4" x14ac:dyDescent="0.2">
      <c r="B55" s="6" t="s">
        <v>4078</v>
      </c>
      <c r="C55" t="s">
        <v>4101</v>
      </c>
      <c r="D55" s="4">
        <v>30</v>
      </c>
    </row>
    <row r="56" spans="2:4" x14ac:dyDescent="0.2">
      <c r="B56" s="6" t="s">
        <v>4078</v>
      </c>
      <c r="C56" t="s">
        <v>4102</v>
      </c>
      <c r="D56" s="4">
        <v>31</v>
      </c>
    </row>
    <row r="57" spans="2:4" x14ac:dyDescent="0.2">
      <c r="B57" s="6" t="s">
        <v>4078</v>
      </c>
      <c r="C57" t="s">
        <v>4103</v>
      </c>
      <c r="D57" s="4">
        <v>32</v>
      </c>
    </row>
    <row r="58" spans="2:4" x14ac:dyDescent="0.2">
      <c r="B58" s="6" t="s">
        <v>4078</v>
      </c>
      <c r="C58" t="s">
        <v>4104</v>
      </c>
      <c r="D58" s="4">
        <v>33</v>
      </c>
    </row>
    <row r="59" spans="2:4" x14ac:dyDescent="0.2">
      <c r="B59" s="6" t="s">
        <v>4078</v>
      </c>
      <c r="C59" t="s">
        <v>4105</v>
      </c>
      <c r="D59" s="4">
        <v>34</v>
      </c>
    </row>
    <row r="60" spans="2:4" x14ac:dyDescent="0.2">
      <c r="B60" s="6" t="s">
        <v>4078</v>
      </c>
      <c r="C60" t="s">
        <v>4106</v>
      </c>
      <c r="D60" s="4">
        <v>35</v>
      </c>
    </row>
    <row r="61" spans="2:4" x14ac:dyDescent="0.2">
      <c r="B61" s="6" t="s">
        <v>4078</v>
      </c>
      <c r="C61" t="s">
        <v>4107</v>
      </c>
      <c r="D61" s="4">
        <v>36</v>
      </c>
    </row>
    <row r="62" spans="2:4" x14ac:dyDescent="0.2">
      <c r="B62" s="6" t="s">
        <v>4078</v>
      </c>
      <c r="C62" t="s">
        <v>4108</v>
      </c>
      <c r="D62" s="4">
        <v>37</v>
      </c>
    </row>
    <row r="63" spans="2:4" x14ac:dyDescent="0.2">
      <c r="B63" s="6" t="s">
        <v>4078</v>
      </c>
      <c r="C63" t="s">
        <v>4109</v>
      </c>
      <c r="D63" s="4">
        <v>38</v>
      </c>
    </row>
    <row r="64" spans="2:4" ht="13.5" thickBot="1" x14ac:dyDescent="0.25">
      <c r="B64" s="7" t="s">
        <v>4068</v>
      </c>
      <c r="C64" s="9" t="s">
        <v>4110</v>
      </c>
      <c r="D64" s="5">
        <v>39</v>
      </c>
    </row>
    <row r="65" spans="2:4" ht="13.5" thickBot="1" x14ac:dyDescent="0.25"/>
    <row r="66" spans="2:4" ht="13.5" thickBot="1" x14ac:dyDescent="0.25">
      <c r="B66" s="176" t="s">
        <v>4063</v>
      </c>
      <c r="C66" s="177" t="s">
        <v>4111</v>
      </c>
      <c r="D66" s="178" t="s">
        <v>4065</v>
      </c>
    </row>
    <row r="67" spans="2:4" x14ac:dyDescent="0.2">
      <c r="B67" s="179" t="s">
        <v>258</v>
      </c>
      <c r="C67" t="s">
        <v>4067</v>
      </c>
      <c r="D67" s="4">
        <v>1</v>
      </c>
    </row>
    <row r="68" spans="2:4" x14ac:dyDescent="0.2">
      <c r="B68" s="179" t="s">
        <v>4068</v>
      </c>
      <c r="C68" t="s">
        <v>4069</v>
      </c>
      <c r="D68" s="4">
        <v>2</v>
      </c>
    </row>
    <row r="69" spans="2:4" x14ac:dyDescent="0.2">
      <c r="B69" s="179" t="s">
        <v>4068</v>
      </c>
      <c r="C69" t="s">
        <v>4070</v>
      </c>
      <c r="D69" s="4">
        <v>3</v>
      </c>
    </row>
    <row r="70" spans="2:4" x14ac:dyDescent="0.2">
      <c r="B70" s="179"/>
      <c r="C70" s="161" t="s">
        <v>4071</v>
      </c>
      <c r="D70" s="180">
        <v>4</v>
      </c>
    </row>
    <row r="71" spans="2:4" x14ac:dyDescent="0.2">
      <c r="B71" s="179" t="s">
        <v>4068</v>
      </c>
      <c r="C71" t="s">
        <v>4072</v>
      </c>
      <c r="D71" s="4">
        <v>5</v>
      </c>
    </row>
    <row r="72" spans="2:4" x14ac:dyDescent="0.2">
      <c r="B72" s="179" t="s">
        <v>4068</v>
      </c>
      <c r="C72" t="s">
        <v>4073</v>
      </c>
      <c r="D72" s="4">
        <v>6</v>
      </c>
    </row>
    <row r="73" spans="2:4" x14ac:dyDescent="0.2">
      <c r="B73" s="179" t="s">
        <v>4068</v>
      </c>
      <c r="C73" t="s">
        <v>4074</v>
      </c>
      <c r="D73" s="4">
        <v>7</v>
      </c>
    </row>
    <row r="74" spans="2:4" x14ac:dyDescent="0.2">
      <c r="B74" s="179" t="s">
        <v>4068</v>
      </c>
      <c r="C74" t="s">
        <v>4112</v>
      </c>
      <c r="D74" s="4">
        <v>88</v>
      </c>
    </row>
    <row r="75" spans="2:4" x14ac:dyDescent="0.2">
      <c r="B75" s="179" t="s">
        <v>4068</v>
      </c>
      <c r="C75" t="s">
        <v>4076</v>
      </c>
      <c r="D75" s="4">
        <v>9</v>
      </c>
    </row>
    <row r="76" spans="2:4" x14ac:dyDescent="0.2">
      <c r="B76" s="179" t="s">
        <v>4068</v>
      </c>
      <c r="C76" t="s">
        <v>4092</v>
      </c>
      <c r="D76" s="4">
        <v>10</v>
      </c>
    </row>
    <row r="77" spans="2:4" x14ac:dyDescent="0.2">
      <c r="B77" s="179"/>
      <c r="C77" s="161" t="s">
        <v>4079</v>
      </c>
      <c r="D77" s="180">
        <v>11</v>
      </c>
    </row>
    <row r="78" spans="2:4" x14ac:dyDescent="0.2">
      <c r="B78" s="179" t="s">
        <v>4078</v>
      </c>
      <c r="C78" t="s">
        <v>4080</v>
      </c>
      <c r="D78" s="4">
        <v>12</v>
      </c>
    </row>
    <row r="79" spans="2:4" x14ac:dyDescent="0.2">
      <c r="B79" s="179" t="s">
        <v>4078</v>
      </c>
      <c r="C79" t="s">
        <v>4081</v>
      </c>
      <c r="D79" s="4">
        <v>13</v>
      </c>
    </row>
    <row r="80" spans="2:4" x14ac:dyDescent="0.2">
      <c r="B80" s="179" t="s">
        <v>4078</v>
      </c>
      <c r="C80" t="s">
        <v>4082</v>
      </c>
      <c r="D80" s="4">
        <v>14</v>
      </c>
    </row>
    <row r="81" spans="2:4" x14ac:dyDescent="0.2">
      <c r="B81" s="179" t="s">
        <v>4078</v>
      </c>
      <c r="C81" t="s">
        <v>4084</v>
      </c>
      <c r="D81" s="4">
        <v>16</v>
      </c>
    </row>
    <row r="82" spans="2:4" x14ac:dyDescent="0.2">
      <c r="B82" s="179" t="s">
        <v>4078</v>
      </c>
      <c r="C82" t="s">
        <v>4085</v>
      </c>
      <c r="D82" s="4">
        <v>17</v>
      </c>
    </row>
    <row r="83" spans="2:4" x14ac:dyDescent="0.2">
      <c r="B83" s="179" t="s">
        <v>4078</v>
      </c>
      <c r="C83" t="s">
        <v>4086</v>
      </c>
      <c r="D83" s="4">
        <v>18</v>
      </c>
    </row>
    <row r="84" spans="2:4" x14ac:dyDescent="0.2">
      <c r="B84" s="179" t="s">
        <v>4078</v>
      </c>
      <c r="C84" t="s">
        <v>4087</v>
      </c>
      <c r="D84" s="4">
        <v>19</v>
      </c>
    </row>
    <row r="85" spans="2:4" x14ac:dyDescent="0.2">
      <c r="B85" s="179" t="s">
        <v>4078</v>
      </c>
      <c r="C85" t="s">
        <v>4088</v>
      </c>
      <c r="D85" s="4">
        <v>20</v>
      </c>
    </row>
    <row r="86" spans="2:4" x14ac:dyDescent="0.2">
      <c r="B86" s="179" t="s">
        <v>4078</v>
      </c>
      <c r="C86" t="s">
        <v>4089</v>
      </c>
      <c r="D86" s="4">
        <v>21</v>
      </c>
    </row>
    <row r="87" spans="2:4" x14ac:dyDescent="0.2">
      <c r="B87" s="179" t="s">
        <v>4062</v>
      </c>
      <c r="C87" t="s">
        <v>4093</v>
      </c>
      <c r="D87" s="4">
        <v>22</v>
      </c>
    </row>
    <row r="88" spans="2:4" x14ac:dyDescent="0.2">
      <c r="B88" s="179" t="s">
        <v>4068</v>
      </c>
      <c r="C88" t="s">
        <v>4094</v>
      </c>
      <c r="D88" s="4">
        <v>23</v>
      </c>
    </row>
    <row r="89" spans="2:4" x14ac:dyDescent="0.2">
      <c r="B89" s="179" t="s">
        <v>4068</v>
      </c>
      <c r="C89" t="s">
        <v>4095</v>
      </c>
      <c r="D89" s="4">
        <v>24</v>
      </c>
    </row>
    <row r="90" spans="2:4" x14ac:dyDescent="0.2">
      <c r="B90" s="179" t="s">
        <v>4068</v>
      </c>
      <c r="C90" t="s">
        <v>4096</v>
      </c>
      <c r="D90" s="4">
        <v>25</v>
      </c>
    </row>
    <row r="91" spans="2:4" x14ac:dyDescent="0.2">
      <c r="B91" s="179" t="s">
        <v>4068</v>
      </c>
      <c r="C91" t="s">
        <v>4097</v>
      </c>
      <c r="D91" s="4">
        <v>26</v>
      </c>
    </row>
    <row r="92" spans="2:4" x14ac:dyDescent="0.2">
      <c r="B92" s="179" t="s">
        <v>4068</v>
      </c>
      <c r="C92" s="181" t="s">
        <v>4098</v>
      </c>
      <c r="D92" s="182">
        <v>27</v>
      </c>
    </row>
    <row r="93" spans="2:4" x14ac:dyDescent="0.2">
      <c r="B93" s="179" t="s">
        <v>4078</v>
      </c>
      <c r="C93" t="s">
        <v>4099</v>
      </c>
      <c r="D93" s="4">
        <v>28</v>
      </c>
    </row>
    <row r="94" spans="2:4" x14ac:dyDescent="0.2">
      <c r="B94" s="179" t="s">
        <v>4078</v>
      </c>
      <c r="C94" t="s">
        <v>4100</v>
      </c>
      <c r="D94" s="4">
        <v>29</v>
      </c>
    </row>
    <row r="95" spans="2:4" x14ac:dyDescent="0.2">
      <c r="B95" s="179" t="s">
        <v>4078</v>
      </c>
      <c r="C95" t="s">
        <v>4101</v>
      </c>
      <c r="D95" s="4">
        <v>30</v>
      </c>
    </row>
    <row r="96" spans="2:4" x14ac:dyDescent="0.2">
      <c r="B96" s="179" t="s">
        <v>4078</v>
      </c>
      <c r="C96" t="s">
        <v>4102</v>
      </c>
      <c r="D96" s="4">
        <v>31</v>
      </c>
    </row>
    <row r="97" spans="2:4" x14ac:dyDescent="0.2">
      <c r="B97" s="179" t="s">
        <v>4078</v>
      </c>
      <c r="C97" t="s">
        <v>4103</v>
      </c>
      <c r="D97" s="4">
        <v>32</v>
      </c>
    </row>
    <row r="98" spans="2:4" x14ac:dyDescent="0.2">
      <c r="B98" s="179" t="s">
        <v>4078</v>
      </c>
      <c r="C98" t="s">
        <v>4104</v>
      </c>
      <c r="D98" s="4">
        <v>33</v>
      </c>
    </row>
    <row r="99" spans="2:4" x14ac:dyDescent="0.2">
      <c r="B99" s="179" t="s">
        <v>4078</v>
      </c>
      <c r="C99" t="s">
        <v>4105</v>
      </c>
      <c r="D99" s="4">
        <v>34</v>
      </c>
    </row>
    <row r="100" spans="2:4" x14ac:dyDescent="0.2">
      <c r="B100" s="179" t="s">
        <v>4078</v>
      </c>
      <c r="C100" t="s">
        <v>4106</v>
      </c>
      <c r="D100" s="4">
        <v>35</v>
      </c>
    </row>
    <row r="101" spans="2:4" x14ac:dyDescent="0.2">
      <c r="B101" s="179" t="s">
        <v>4078</v>
      </c>
      <c r="C101" t="s">
        <v>4107</v>
      </c>
      <c r="D101" s="4">
        <v>36</v>
      </c>
    </row>
    <row r="102" spans="2:4" x14ac:dyDescent="0.2">
      <c r="B102" s="179" t="s">
        <v>4078</v>
      </c>
      <c r="C102" t="s">
        <v>4108</v>
      </c>
      <c r="D102" s="4">
        <v>37</v>
      </c>
    </row>
    <row r="103" spans="2:4" x14ac:dyDescent="0.2">
      <c r="B103" s="179" t="s">
        <v>4078</v>
      </c>
      <c r="C103" t="s">
        <v>4109</v>
      </c>
      <c r="D103" s="4">
        <v>38</v>
      </c>
    </row>
    <row r="104" spans="2:4" x14ac:dyDescent="0.2">
      <c r="B104" s="179" t="s">
        <v>4068</v>
      </c>
      <c r="C104" t="s">
        <v>4110</v>
      </c>
      <c r="D104" s="4">
        <v>39</v>
      </c>
    </row>
    <row r="105" spans="2:4" x14ac:dyDescent="0.2">
      <c r="B105" s="183"/>
      <c r="C105" s="161" t="s">
        <v>4113</v>
      </c>
      <c r="D105" s="180">
        <v>40</v>
      </c>
    </row>
    <row r="106" spans="2:4" x14ac:dyDescent="0.2">
      <c r="B106" s="183"/>
      <c r="C106" s="184" t="s">
        <v>4114</v>
      </c>
      <c r="D106" s="180">
        <v>41</v>
      </c>
    </row>
    <row r="107" spans="2:4" x14ac:dyDescent="0.2">
      <c r="B107" s="183"/>
      <c r="C107" s="184" t="s">
        <v>4115</v>
      </c>
      <c r="D107" s="180">
        <v>42</v>
      </c>
    </row>
    <row r="108" spans="2:4" x14ac:dyDescent="0.2">
      <c r="B108" s="183"/>
      <c r="C108" s="184" t="s">
        <v>4116</v>
      </c>
      <c r="D108" s="180">
        <v>43</v>
      </c>
    </row>
    <row r="109" spans="2:4" x14ac:dyDescent="0.2">
      <c r="B109" s="6"/>
      <c r="C109" s="184" t="s">
        <v>4117</v>
      </c>
      <c r="D109" s="180">
        <v>44</v>
      </c>
    </row>
    <row r="110" spans="2:4" x14ac:dyDescent="0.2">
      <c r="B110" s="6"/>
      <c r="C110" s="184" t="s">
        <v>4118</v>
      </c>
      <c r="D110" s="180">
        <v>45</v>
      </c>
    </row>
    <row r="111" spans="2:4" ht="13.5" thickBot="1" x14ac:dyDescent="0.25">
      <c r="B111" s="7"/>
      <c r="C111" s="185" t="s">
        <v>4119</v>
      </c>
      <c r="D111" s="186">
        <v>46</v>
      </c>
    </row>
    <row r="113" spans="1:4" x14ac:dyDescent="0.2">
      <c r="A113" s="907" t="s">
        <v>4120</v>
      </c>
      <c r="B113" s="908"/>
      <c r="C113" s="908"/>
      <c r="D113" s="908"/>
    </row>
    <row r="114" spans="1:4" x14ac:dyDescent="0.2">
      <c r="B114" s="184"/>
      <c r="C114" s="184" t="s">
        <v>4121</v>
      </c>
    </row>
    <row r="115" spans="1:4" x14ac:dyDescent="0.2">
      <c r="B115" s="184"/>
      <c r="C115" s="184" t="s">
        <v>4122</v>
      </c>
    </row>
    <row r="116" spans="1:4" x14ac:dyDescent="0.2">
      <c r="B116" s="184"/>
      <c r="C116" s="184" t="s">
        <v>4118</v>
      </c>
    </row>
    <row r="117" spans="1:4" x14ac:dyDescent="0.2">
      <c r="B117" s="184"/>
      <c r="C117" s="184" t="s">
        <v>4123</v>
      </c>
    </row>
    <row r="118" spans="1:4" x14ac:dyDescent="0.2">
      <c r="B118" s="184"/>
      <c r="C118" s="184" t="s">
        <v>4124</v>
      </c>
    </row>
    <row r="119" spans="1:4" x14ac:dyDescent="0.2">
      <c r="B119" s="184"/>
      <c r="C119" s="184" t="s">
        <v>4125</v>
      </c>
    </row>
    <row r="120" spans="1:4" x14ac:dyDescent="0.2">
      <c r="B120" s="184"/>
      <c r="C120" s="184" t="s">
        <v>4126</v>
      </c>
    </row>
    <row r="121" spans="1:4" x14ac:dyDescent="0.2">
      <c r="B121" s="184"/>
      <c r="C121" s="184" t="s">
        <v>4127</v>
      </c>
    </row>
    <row r="122" spans="1:4" x14ac:dyDescent="0.2">
      <c r="B122" s="184"/>
      <c r="C122" s="184" t="s">
        <v>4128</v>
      </c>
    </row>
    <row r="123" spans="1:4" x14ac:dyDescent="0.2">
      <c r="B123" s="184"/>
      <c r="C123" s="184" t="s">
        <v>4129</v>
      </c>
    </row>
    <row r="124" spans="1:4" x14ac:dyDescent="0.2">
      <c r="B124" s="184"/>
      <c r="C124" s="184" t="s">
        <v>4130</v>
      </c>
    </row>
    <row r="125" spans="1:4" x14ac:dyDescent="0.2">
      <c r="B125" s="184"/>
      <c r="C125" s="184" t="s">
        <v>4131</v>
      </c>
    </row>
    <row r="126" spans="1:4" x14ac:dyDescent="0.2">
      <c r="B126" s="184"/>
      <c r="C126" s="184" t="s">
        <v>4132</v>
      </c>
    </row>
    <row r="127" spans="1:4" x14ac:dyDescent="0.2">
      <c r="B127" s="184"/>
      <c r="C127" s="184" t="s">
        <v>4133</v>
      </c>
    </row>
    <row r="128" spans="1:4" x14ac:dyDescent="0.2">
      <c r="B128" s="184"/>
      <c r="C128" s="184" t="s">
        <v>4134</v>
      </c>
    </row>
    <row r="129" spans="1:4" x14ac:dyDescent="0.2">
      <c r="B129" s="184"/>
      <c r="C129" s="184" t="s">
        <v>4135</v>
      </c>
    </row>
    <row r="130" spans="1:4" x14ac:dyDescent="0.2">
      <c r="B130" s="184"/>
      <c r="C130" s="184" t="s">
        <v>4136</v>
      </c>
    </row>
    <row r="131" spans="1:4" x14ac:dyDescent="0.2">
      <c r="B131" s="184"/>
      <c r="C131" s="184" t="s">
        <v>4137</v>
      </c>
    </row>
    <row r="132" spans="1:4" x14ac:dyDescent="0.2">
      <c r="B132" s="184"/>
      <c r="C132" s="184" t="s">
        <v>4138</v>
      </c>
    </row>
    <row r="133" spans="1:4" x14ac:dyDescent="0.2">
      <c r="B133" s="184"/>
      <c r="C133" s="184" t="s">
        <v>4139</v>
      </c>
    </row>
    <row r="134" spans="1:4" x14ac:dyDescent="0.2">
      <c r="C134" s="184" t="s">
        <v>4140</v>
      </c>
    </row>
    <row r="135" spans="1:4" x14ac:dyDescent="0.2">
      <c r="C135" s="184"/>
    </row>
    <row r="136" spans="1:4" x14ac:dyDescent="0.2">
      <c r="A136" s="907" t="s">
        <v>4141</v>
      </c>
      <c r="B136" s="907"/>
      <c r="C136" s="907"/>
      <c r="D136" s="907"/>
    </row>
    <row r="137" spans="1:4" x14ac:dyDescent="0.2">
      <c r="B137" s="184"/>
      <c r="C137" s="184" t="s">
        <v>4142</v>
      </c>
    </row>
    <row r="138" spans="1:4" x14ac:dyDescent="0.2">
      <c r="B138" s="184"/>
      <c r="C138" s="184" t="s">
        <v>4143</v>
      </c>
    </row>
    <row r="139" spans="1:4" x14ac:dyDescent="0.2">
      <c r="B139" s="184"/>
      <c r="C139" s="184" t="s">
        <v>4144</v>
      </c>
    </row>
    <row r="140" spans="1:4" x14ac:dyDescent="0.2">
      <c r="B140" s="184"/>
      <c r="C140" s="184" t="s">
        <v>4145</v>
      </c>
    </row>
    <row r="141" spans="1:4" x14ac:dyDescent="0.2">
      <c r="C141" s="184" t="s">
        <v>4146</v>
      </c>
    </row>
    <row r="142" spans="1:4" x14ac:dyDescent="0.2">
      <c r="C142" s="184" t="s">
        <v>4147</v>
      </c>
    </row>
    <row r="143" spans="1:4" x14ac:dyDescent="0.2">
      <c r="C143" s="184" t="s">
        <v>4148</v>
      </c>
    </row>
  </sheetData>
  <sheetProtection algorithmName="SHA-512" hashValue="iH20HoftjwlyTGlFEoD4TuWQrRJlCEDj5x8jDLgUf8ZuUqek292VXZFmbbWq6Kjp+Uccyf9JFR1WOcOCOxEcOw==" saltValue="eV73sDosURYj9MAV2jGV2g==" spinCount="100000" sheet="1" formatColumns="0" formatRows="0"/>
  <mergeCells count="2">
    <mergeCell ref="A113:D113"/>
    <mergeCell ref="A136:D136"/>
  </mergeCells>
  <phoneticPr fontId="2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G69"/>
  <sheetViews>
    <sheetView showGridLines="0" view="pageBreakPreview" topLeftCell="A46" zoomScale="50" zoomScaleSheetLayoutView="50" workbookViewId="0">
      <selection activeCell="B59" sqref="B59:C59"/>
    </sheetView>
  </sheetViews>
  <sheetFormatPr defaultColWidth="9" defaultRowHeight="13" x14ac:dyDescent="0.2"/>
  <cols>
    <col min="1" max="1" width="3.453125" style="29" customWidth="1"/>
    <col min="2" max="2" width="2.08984375" style="29" customWidth="1"/>
    <col min="3" max="3" width="88.90625" style="27" customWidth="1"/>
    <col min="4" max="4" width="33.90625" style="27" customWidth="1"/>
    <col min="5" max="5" width="40.453125" style="27" customWidth="1"/>
    <col min="6" max="6" width="9.90625" style="27" hidden="1" customWidth="1"/>
    <col min="7" max="7" width="9" style="27" hidden="1" customWidth="1"/>
    <col min="8" max="16384" width="9" style="27"/>
  </cols>
  <sheetData>
    <row r="1" spans="1:6" ht="24.75" customHeight="1" thickBot="1" x14ac:dyDescent="0.25">
      <c r="A1" s="81" t="s">
        <v>4149</v>
      </c>
      <c r="B1" s="68"/>
      <c r="C1" s="68"/>
      <c r="D1" s="143" t="s">
        <v>4150</v>
      </c>
      <c r="E1" s="146" t="str">
        <f>実施計画様式!I3&amp;実施計画様式!I4</f>
        <v>【09_栃木県】09209_栃木県真岡市</v>
      </c>
    </row>
    <row r="2" spans="1:6" ht="24.75" customHeight="1" thickTop="1" thickBot="1" x14ac:dyDescent="0.25">
      <c r="A2" s="930" t="s">
        <v>4151</v>
      </c>
      <c r="B2" s="931"/>
      <c r="C2" s="932"/>
      <c r="D2" s="144" t="s">
        <v>4152</v>
      </c>
      <c r="E2" s="147" t="str">
        <f>実施計画様式!I6</f>
        <v>財政課</v>
      </c>
    </row>
    <row r="3" spans="1:6" ht="27" customHeight="1" thickTop="1" thickBot="1" x14ac:dyDescent="0.25">
      <c r="A3" s="933" t="str">
        <f>IF(F67&gt;0,"未チェック箇所があります。","完了")</f>
        <v>完了</v>
      </c>
      <c r="B3" s="934"/>
      <c r="C3" s="935"/>
      <c r="D3" s="145" t="s">
        <v>4153</v>
      </c>
      <c r="E3" s="147" t="str">
        <f>実施計画様式!I7</f>
        <v>武田　友希</v>
      </c>
    </row>
    <row r="4" spans="1:6" ht="36" customHeight="1" thickTop="1" thickBot="1" x14ac:dyDescent="0.25">
      <c r="A4" s="69"/>
      <c r="B4" s="954"/>
      <c r="C4" s="954"/>
      <c r="D4" s="955" t="s">
        <v>4154</v>
      </c>
      <c r="E4" s="956"/>
    </row>
    <row r="5" spans="1:6" ht="30" hidden="1" customHeight="1" thickTop="1" thickBot="1" x14ac:dyDescent="0.25">
      <c r="A5" s="957" t="s">
        <v>4155</v>
      </c>
      <c r="B5" s="958"/>
      <c r="C5" s="958"/>
      <c r="D5" s="958"/>
      <c r="E5" s="959"/>
    </row>
    <row r="6" spans="1:6" ht="39.9" hidden="1" customHeight="1" thickTop="1" x14ac:dyDescent="0.2">
      <c r="A6" s="70"/>
      <c r="B6" s="960" t="s">
        <v>4156</v>
      </c>
      <c r="C6" s="961"/>
      <c r="D6" s="962" t="s">
        <v>7977</v>
      </c>
      <c r="E6" s="963"/>
      <c r="F6" s="27">
        <f t="shared" ref="F6:F12" si="0">IF(D6="",1,0)</f>
        <v>0</v>
      </c>
    </row>
    <row r="7" spans="1:6" ht="36" hidden="1" customHeight="1" x14ac:dyDescent="0.2">
      <c r="A7" s="206"/>
      <c r="B7" s="913" t="s">
        <v>4157</v>
      </c>
      <c r="C7" s="913"/>
      <c r="D7" s="969" t="s">
        <v>7977</v>
      </c>
      <c r="E7" s="970"/>
      <c r="F7" s="27">
        <f t="shared" si="0"/>
        <v>0</v>
      </c>
    </row>
    <row r="8" spans="1:6" ht="73.5" hidden="1" customHeight="1" x14ac:dyDescent="0.2">
      <c r="A8" s="206"/>
      <c r="B8" s="968" t="s">
        <v>4158</v>
      </c>
      <c r="C8" s="925"/>
      <c r="D8" s="946" t="s">
        <v>7977</v>
      </c>
      <c r="E8" s="947"/>
      <c r="F8" s="27">
        <f t="shared" si="0"/>
        <v>0</v>
      </c>
    </row>
    <row r="9" spans="1:6" ht="60" hidden="1" customHeight="1" x14ac:dyDescent="0.2">
      <c r="A9" s="71"/>
      <c r="B9" s="967" t="s">
        <v>4159</v>
      </c>
      <c r="C9" s="925"/>
      <c r="D9" s="946" t="s">
        <v>7977</v>
      </c>
      <c r="E9" s="947"/>
      <c r="F9" s="27">
        <f t="shared" si="0"/>
        <v>0</v>
      </c>
    </row>
    <row r="10" spans="1:6" ht="60" hidden="1" customHeight="1" x14ac:dyDescent="0.2">
      <c r="A10" s="71"/>
      <c r="B10" s="967" t="s">
        <v>4160</v>
      </c>
      <c r="C10" s="925"/>
      <c r="D10" s="946" t="s">
        <v>7977</v>
      </c>
      <c r="E10" s="947"/>
      <c r="F10" s="27">
        <f t="shared" si="0"/>
        <v>0</v>
      </c>
    </row>
    <row r="11" spans="1:6" ht="60" hidden="1" customHeight="1" x14ac:dyDescent="0.2">
      <c r="A11" s="71"/>
      <c r="B11" s="975" t="s">
        <v>4161</v>
      </c>
      <c r="C11" s="976"/>
      <c r="D11" s="946" t="s">
        <v>7977</v>
      </c>
      <c r="E11" s="947"/>
      <c r="F11" s="27">
        <f t="shared" si="0"/>
        <v>0</v>
      </c>
    </row>
    <row r="12" spans="1:6" ht="60" hidden="1" customHeight="1" thickBot="1" x14ac:dyDescent="0.25">
      <c r="A12" s="71"/>
      <c r="B12" s="968" t="s">
        <v>4162</v>
      </c>
      <c r="C12" s="925"/>
      <c r="D12" s="952" t="s">
        <v>7977</v>
      </c>
      <c r="E12" s="953"/>
      <c r="F12" s="27">
        <f t="shared" si="0"/>
        <v>0</v>
      </c>
    </row>
    <row r="13" spans="1:6" ht="30.75" hidden="1" customHeight="1" thickTop="1" thickBot="1" x14ac:dyDescent="0.25">
      <c r="A13" s="964" t="s">
        <v>98</v>
      </c>
      <c r="B13" s="965"/>
      <c r="C13" s="965"/>
      <c r="D13" s="965"/>
      <c r="E13" s="966"/>
    </row>
    <row r="14" spans="1:6" ht="48" hidden="1" customHeight="1" thickTop="1" x14ac:dyDescent="0.2">
      <c r="A14" s="943"/>
      <c r="B14" s="944" t="s">
        <v>4163</v>
      </c>
      <c r="C14" s="944"/>
      <c r="D14" s="969" t="s">
        <v>7977</v>
      </c>
      <c r="E14" s="970"/>
      <c r="F14" s="27">
        <f>IF(D14="",1,0)</f>
        <v>0</v>
      </c>
    </row>
    <row r="15" spans="1:6" ht="36" hidden="1" customHeight="1" x14ac:dyDescent="0.2">
      <c r="A15" s="943"/>
      <c r="B15" s="973" t="s">
        <v>4164</v>
      </c>
      <c r="C15" s="974"/>
      <c r="D15" s="946" t="s">
        <v>7977</v>
      </c>
      <c r="E15" s="947"/>
      <c r="F15" s="27">
        <f>IF(D15="",1,0)</f>
        <v>0</v>
      </c>
    </row>
    <row r="16" spans="1:6" ht="36" hidden="1" customHeight="1" x14ac:dyDescent="0.2">
      <c r="A16" s="943"/>
      <c r="B16" s="971" t="s">
        <v>4165</v>
      </c>
      <c r="C16" s="972"/>
      <c r="D16" s="946" t="s">
        <v>7977</v>
      </c>
      <c r="E16" s="947"/>
      <c r="F16" s="27">
        <f>IF(D16="",1,0)</f>
        <v>0</v>
      </c>
    </row>
    <row r="17" spans="1:6" ht="43.5" hidden="1" customHeight="1" x14ac:dyDescent="0.2">
      <c r="A17" s="943"/>
      <c r="B17" s="28"/>
      <c r="C17" s="207" t="s">
        <v>4166</v>
      </c>
      <c r="D17" s="948" t="s">
        <v>7977</v>
      </c>
      <c r="E17" s="949"/>
      <c r="F17" s="27">
        <f t="shared" ref="F17:F63" si="1">IF(D17="",1,0)</f>
        <v>0</v>
      </c>
    </row>
    <row r="18" spans="1:6" ht="36" hidden="1" customHeight="1" x14ac:dyDescent="0.2">
      <c r="A18" s="943"/>
      <c r="B18" s="28"/>
      <c r="C18" s="207" t="s">
        <v>4167</v>
      </c>
      <c r="D18" s="948" t="s">
        <v>7977</v>
      </c>
      <c r="E18" s="949"/>
      <c r="F18" s="27">
        <f t="shared" si="1"/>
        <v>0</v>
      </c>
    </row>
    <row r="19" spans="1:6" ht="36" hidden="1" customHeight="1" x14ac:dyDescent="0.2">
      <c r="A19" s="943"/>
      <c r="B19" s="28"/>
      <c r="C19" s="207" t="s">
        <v>4168</v>
      </c>
      <c r="D19" s="948" t="s">
        <v>7977</v>
      </c>
      <c r="E19" s="949"/>
      <c r="F19" s="27">
        <f t="shared" si="1"/>
        <v>0</v>
      </c>
    </row>
    <row r="20" spans="1:6" ht="72.650000000000006" hidden="1" customHeight="1" x14ac:dyDescent="0.2">
      <c r="A20" s="943"/>
      <c r="B20" s="28"/>
      <c r="C20" s="207" t="s">
        <v>4169</v>
      </c>
      <c r="D20" s="948" t="s">
        <v>7977</v>
      </c>
      <c r="E20" s="949"/>
      <c r="F20" s="27">
        <f t="shared" si="1"/>
        <v>0</v>
      </c>
    </row>
    <row r="21" spans="1:6" ht="36" hidden="1" customHeight="1" x14ac:dyDescent="0.2">
      <c r="A21" s="943"/>
      <c r="B21" s="28"/>
      <c r="C21" s="207" t="s">
        <v>4170</v>
      </c>
      <c r="D21" s="948" t="s">
        <v>7977</v>
      </c>
      <c r="E21" s="949"/>
      <c r="F21" s="27">
        <f t="shared" si="1"/>
        <v>0</v>
      </c>
    </row>
    <row r="22" spans="1:6" ht="153" hidden="1" customHeight="1" x14ac:dyDescent="0.2">
      <c r="A22" s="208"/>
      <c r="B22" s="982" t="s">
        <v>4171</v>
      </c>
      <c r="C22" s="983"/>
      <c r="D22" s="952" t="s">
        <v>7977</v>
      </c>
      <c r="E22" s="953"/>
      <c r="F22" s="27">
        <f>IF(D22="",1,0)</f>
        <v>0</v>
      </c>
    </row>
    <row r="23" spans="1:6" ht="72" hidden="1" customHeight="1" x14ac:dyDescent="0.2">
      <c r="A23" s="101"/>
      <c r="B23" s="982" t="s">
        <v>4172</v>
      </c>
      <c r="C23" s="983"/>
      <c r="D23" s="979" t="s">
        <v>7977</v>
      </c>
      <c r="E23" s="912"/>
      <c r="F23" s="27">
        <f>IF(D23="",1,0)</f>
        <v>0</v>
      </c>
    </row>
    <row r="24" spans="1:6" ht="75.75" hidden="1" customHeight="1" x14ac:dyDescent="0.2">
      <c r="A24" s="97"/>
      <c r="B24" s="936" t="s">
        <v>4173</v>
      </c>
      <c r="C24" s="937"/>
      <c r="D24" s="938" t="s">
        <v>7977</v>
      </c>
      <c r="E24" s="939"/>
      <c r="F24" s="27">
        <f t="shared" si="1"/>
        <v>0</v>
      </c>
    </row>
    <row r="25" spans="1:6" ht="53.25" hidden="1" customHeight="1" x14ac:dyDescent="0.2">
      <c r="A25" s="203"/>
      <c r="B25" s="977" t="s">
        <v>4174</v>
      </c>
      <c r="C25" s="978"/>
      <c r="D25" s="950" t="s">
        <v>7977</v>
      </c>
      <c r="E25" s="951"/>
      <c r="F25" s="27">
        <f t="shared" si="1"/>
        <v>0</v>
      </c>
    </row>
    <row r="26" spans="1:6" ht="53.25" hidden="1" customHeight="1" x14ac:dyDescent="0.2">
      <c r="A26" s="203"/>
      <c r="B26" s="909" t="s">
        <v>4175</v>
      </c>
      <c r="C26" s="910"/>
      <c r="D26" s="911" t="s">
        <v>7977</v>
      </c>
      <c r="E26" s="912"/>
      <c r="F26" s="27">
        <f t="shared" si="1"/>
        <v>0</v>
      </c>
    </row>
    <row r="27" spans="1:6" ht="90" hidden="1" customHeight="1" x14ac:dyDescent="0.2">
      <c r="A27" s="196"/>
      <c r="B27" s="909" t="s">
        <v>4176</v>
      </c>
      <c r="C27" s="910"/>
      <c r="D27" s="911" t="s">
        <v>7978</v>
      </c>
      <c r="E27" s="912"/>
      <c r="F27" s="27">
        <f t="shared" si="1"/>
        <v>0</v>
      </c>
    </row>
    <row r="28" spans="1:6" ht="70.5" hidden="1" customHeight="1" x14ac:dyDescent="0.2">
      <c r="A28" s="204"/>
      <c r="B28" s="909" t="s">
        <v>4177</v>
      </c>
      <c r="C28" s="910"/>
      <c r="D28" s="992"/>
      <c r="E28" s="993"/>
      <c r="F28" s="27">
        <f>IF(D27="×",0,IF(D28="",1,0))</f>
        <v>0</v>
      </c>
    </row>
    <row r="29" spans="1:6" ht="53.25" hidden="1" customHeight="1" x14ac:dyDescent="0.2">
      <c r="A29" s="196"/>
      <c r="B29" s="986" t="s">
        <v>4178</v>
      </c>
      <c r="C29" s="987"/>
      <c r="D29" s="984" t="s">
        <v>7977</v>
      </c>
      <c r="E29" s="985"/>
      <c r="F29" s="27">
        <f>IF(実施計画様式!AQ7=0,0,IF(D29="",1,0))</f>
        <v>0</v>
      </c>
    </row>
    <row r="30" spans="1:6" ht="30" customHeight="1" thickTop="1" thickBot="1" x14ac:dyDescent="0.25">
      <c r="A30" s="940" t="s">
        <v>4061</v>
      </c>
      <c r="B30" s="941"/>
      <c r="C30" s="941"/>
      <c r="D30" s="941"/>
      <c r="E30" s="942"/>
    </row>
    <row r="31" spans="1:6" ht="39.9" customHeight="1" thickTop="1" x14ac:dyDescent="0.2">
      <c r="A31" s="71"/>
      <c r="B31" s="945" t="s">
        <v>4179</v>
      </c>
      <c r="C31" s="945"/>
      <c r="D31" s="980" t="str">
        <f>IF(OR(実施計画様式!AT10="error",実施計画様式!AU10="error",実施計画様式!AV10="error",実施計画様式!AW10="error",実施計画様式!AX10="error",実施計画様式!AY10="error",実施計画様式!AZ10="error"),"","○")</f>
        <v>○</v>
      </c>
      <c r="E31" s="981"/>
      <c r="F31" s="27">
        <f t="shared" si="1"/>
        <v>0</v>
      </c>
    </row>
    <row r="32" spans="1:6" ht="39.9" customHeight="1" x14ac:dyDescent="0.2">
      <c r="A32" s="71"/>
      <c r="B32" s="920" t="s">
        <v>4180</v>
      </c>
      <c r="C32" s="918"/>
      <c r="D32" s="914" t="str">
        <f>IF( (COUNTIF(実施計画様式!AV75:AV474,"error") + COUNTIF(実施計画様式!BS75:BS474,"error")) &gt; 0, "", "○")</f>
        <v>○</v>
      </c>
      <c r="E32" s="915"/>
      <c r="F32" s="27">
        <f>IF(D32="",1,0)</f>
        <v>0</v>
      </c>
    </row>
    <row r="33" spans="1:6" ht="39.9" customHeight="1" x14ac:dyDescent="0.2">
      <c r="A33" s="71"/>
      <c r="B33" s="920" t="s">
        <v>4181</v>
      </c>
      <c r="C33" s="918"/>
      <c r="D33" s="914" t="str">
        <f>IF(COUNTIF(実施計画様式!AW75:AW474,"error")&gt;0,"","○")</f>
        <v>○</v>
      </c>
      <c r="E33" s="915"/>
      <c r="F33" s="27">
        <f t="shared" si="1"/>
        <v>0</v>
      </c>
    </row>
    <row r="34" spans="1:6" ht="39.9" customHeight="1" x14ac:dyDescent="0.2">
      <c r="A34" s="71"/>
      <c r="B34" s="920" t="s">
        <v>4182</v>
      </c>
      <c r="C34" s="918"/>
      <c r="D34" s="914" t="str">
        <f>IF(COUNTIF(実施計画様式!AX75:AX474,"error")&gt;0,"","○")</f>
        <v>○</v>
      </c>
      <c r="E34" s="915"/>
      <c r="F34" s="27">
        <f t="shared" si="1"/>
        <v>0</v>
      </c>
    </row>
    <row r="35" spans="1:6" ht="39.9" customHeight="1" x14ac:dyDescent="0.2">
      <c r="A35" s="71"/>
      <c r="B35" s="920" t="s">
        <v>4183</v>
      </c>
      <c r="C35" s="918"/>
      <c r="D35" s="914" t="str">
        <f>IF(COUNTIF(実施計画様式!AY75:AY474,"error")&gt;0,"","○")</f>
        <v>○</v>
      </c>
      <c r="E35" s="915"/>
      <c r="F35" s="27">
        <f t="shared" si="1"/>
        <v>0</v>
      </c>
    </row>
    <row r="36" spans="1:6" ht="39.9" customHeight="1" x14ac:dyDescent="0.2">
      <c r="A36" s="71"/>
      <c r="B36" s="916" t="s">
        <v>4184</v>
      </c>
      <c r="C36" s="916"/>
      <c r="D36" s="914" t="str">
        <f>IF(COUNTIF(実施計画様式!AZ75:AZ474,"error")&gt;0,"","○")</f>
        <v>○</v>
      </c>
      <c r="E36" s="915"/>
      <c r="F36" s="27">
        <f t="shared" si="1"/>
        <v>0</v>
      </c>
    </row>
    <row r="37" spans="1:6" ht="42.65" customHeight="1" x14ac:dyDescent="0.2">
      <c r="A37" s="206"/>
      <c r="B37" s="918" t="s">
        <v>4185</v>
      </c>
      <c r="C37" s="918"/>
      <c r="D37" s="914" t="str">
        <f>IF(COUNTIF(実施計画様式!BA75:BA474,"error")&gt;0,"","○")</f>
        <v>○</v>
      </c>
      <c r="E37" s="915"/>
      <c r="F37" s="27">
        <f t="shared" si="1"/>
        <v>0</v>
      </c>
    </row>
    <row r="38" spans="1:6" ht="52.4" customHeight="1" x14ac:dyDescent="0.2">
      <c r="A38" s="206"/>
      <c r="B38" s="918" t="s">
        <v>4186</v>
      </c>
      <c r="C38" s="918"/>
      <c r="D38" s="914" t="str">
        <f>IF(COUNTIF(実施計画様式!BB75:BB474,"error")&gt;0,"","○")</f>
        <v>○</v>
      </c>
      <c r="E38" s="915"/>
      <c r="F38" s="27">
        <f t="shared" si="1"/>
        <v>0</v>
      </c>
    </row>
    <row r="39" spans="1:6" ht="63.75" customHeight="1" x14ac:dyDescent="0.2">
      <c r="A39" s="206"/>
      <c r="B39" s="920" t="s">
        <v>4187</v>
      </c>
      <c r="C39" s="918"/>
      <c r="D39" s="914" t="str">
        <f>IF(COUNTIF(実施計画様式!BC75:BC474,"error")&gt;0,"","○")</f>
        <v>○</v>
      </c>
      <c r="E39" s="915"/>
      <c r="F39" s="27">
        <f t="shared" si="1"/>
        <v>0</v>
      </c>
    </row>
    <row r="40" spans="1:6" ht="52.4" customHeight="1" x14ac:dyDescent="0.2">
      <c r="A40" s="206"/>
      <c r="B40" s="920" t="s">
        <v>4188</v>
      </c>
      <c r="C40" s="918"/>
      <c r="D40" s="914" t="str">
        <f>IF(COUNTIF(実施計画様式!BH75:BH474,"error")&gt;0,"","○")</f>
        <v>○</v>
      </c>
      <c r="E40" s="915"/>
      <c r="F40" s="27">
        <f t="shared" si="1"/>
        <v>0</v>
      </c>
    </row>
    <row r="41" spans="1:6" ht="47.4" customHeight="1" x14ac:dyDescent="0.2">
      <c r="A41" s="206"/>
      <c r="B41" s="916" t="s">
        <v>4189</v>
      </c>
      <c r="C41" s="916"/>
      <c r="D41" s="914" t="str">
        <f>IF(COUNTIF(実施計画様式!BI75:BI474,"error")&gt;0,"","○")</f>
        <v>○</v>
      </c>
      <c r="E41" s="915"/>
      <c r="F41" s="27">
        <f>IF(D41="",1,0)</f>
        <v>0</v>
      </c>
    </row>
    <row r="42" spans="1:6" ht="47.4" customHeight="1" x14ac:dyDescent="0.2">
      <c r="A42" s="71"/>
      <c r="B42" s="917" t="s">
        <v>4190</v>
      </c>
      <c r="C42" s="918"/>
      <c r="D42" s="914" t="str">
        <f>IF(COUNTIF(実施計画様式!BJ75:BJ474,"error")&gt;0,"","○")</f>
        <v>○</v>
      </c>
      <c r="E42" s="915"/>
      <c r="F42" s="27">
        <f>IF(D42="",1,0)</f>
        <v>0</v>
      </c>
    </row>
    <row r="43" spans="1:6" ht="47.4" customHeight="1" x14ac:dyDescent="0.2">
      <c r="A43" s="71"/>
      <c r="B43" s="967" t="s">
        <v>4191</v>
      </c>
      <c r="C43" s="925"/>
      <c r="D43" s="914" t="str">
        <f>IF(COUNTIF(実施計画様式!BM75:BM474,"error")&gt;0,"","○")</f>
        <v>○</v>
      </c>
      <c r="E43" s="915"/>
      <c r="F43" s="27">
        <f t="shared" ref="F43:F49" si="2">IF(D43="",1,0)</f>
        <v>0</v>
      </c>
    </row>
    <row r="44" spans="1:6" ht="47.4" customHeight="1" x14ac:dyDescent="0.2">
      <c r="A44" s="71"/>
      <c r="B44" s="916" t="s">
        <v>4192</v>
      </c>
      <c r="C44" s="916"/>
      <c r="D44" s="914" t="str">
        <f>IF(COUNTIF(実施計画様式!BN75:BN474,"error")&gt;0,"","○")</f>
        <v>○</v>
      </c>
      <c r="E44" s="915"/>
      <c r="F44" s="27">
        <f t="shared" si="2"/>
        <v>0</v>
      </c>
    </row>
    <row r="45" spans="1:6" ht="47.4" customHeight="1" x14ac:dyDescent="0.2">
      <c r="A45" s="71"/>
      <c r="B45" s="917" t="s">
        <v>4193</v>
      </c>
      <c r="C45" s="918"/>
      <c r="D45" s="914" t="str">
        <f>IF(COUNTIF(実施計画様式!BO75:BO474,"error")&gt;0,"","○")</f>
        <v>○</v>
      </c>
      <c r="E45" s="915"/>
      <c r="F45" s="27">
        <f>IF(D45="",1,0)</f>
        <v>0</v>
      </c>
    </row>
    <row r="46" spans="1:6" ht="47.4" customHeight="1" x14ac:dyDescent="0.2">
      <c r="A46" s="71"/>
      <c r="B46" s="917" t="s">
        <v>4194</v>
      </c>
      <c r="C46" s="918"/>
      <c r="D46" s="914" t="str">
        <f>IF(COUNTIF(実施計画様式!BP76:BP475,"error")&gt;0,"","○")</f>
        <v>○</v>
      </c>
      <c r="E46" s="915"/>
      <c r="F46" s="27">
        <f>IF(D46="",1,0)</f>
        <v>0</v>
      </c>
    </row>
    <row r="47" spans="1:6" ht="47.4" customHeight="1" x14ac:dyDescent="0.2">
      <c r="A47" s="71"/>
      <c r="B47" s="917" t="s">
        <v>4195</v>
      </c>
      <c r="C47" s="918"/>
      <c r="D47" s="914" t="str">
        <f>IF(COUNTIF(実施計画様式!BQ75:BQ474,"error")&gt;0,"","○")</f>
        <v>○</v>
      </c>
      <c r="E47" s="915"/>
      <c r="F47" s="27">
        <f>IF(D47="",1,0)</f>
        <v>0</v>
      </c>
    </row>
    <row r="48" spans="1:6" ht="47.4" customHeight="1" x14ac:dyDescent="0.2">
      <c r="A48" s="71"/>
      <c r="B48" s="917" t="s">
        <v>4196</v>
      </c>
      <c r="C48" s="918"/>
      <c r="D48" s="914" t="str">
        <f>IF(COUNTIF(実施計画様式!BR75:BR474,"error")&gt;0,"","○")</f>
        <v>○</v>
      </c>
      <c r="E48" s="915"/>
      <c r="F48" s="27">
        <f>IF(D48="",1,0)</f>
        <v>0</v>
      </c>
    </row>
    <row r="49" spans="1:6" ht="47.4" customHeight="1" x14ac:dyDescent="0.2">
      <c r="A49" s="71"/>
      <c r="B49" s="917" t="s">
        <v>4197</v>
      </c>
      <c r="C49" s="918"/>
      <c r="D49" s="914" t="str">
        <f>IF(COUNTIF(実施計画様式!BU75:BU474,"error")&gt;0,"","○")</f>
        <v>○</v>
      </c>
      <c r="E49" s="915"/>
      <c r="F49" s="27">
        <f t="shared" si="2"/>
        <v>0</v>
      </c>
    </row>
    <row r="50" spans="1:6" ht="35.15" customHeight="1" x14ac:dyDescent="0.2">
      <c r="A50" s="71"/>
      <c r="B50" s="916" t="s">
        <v>4198</v>
      </c>
      <c r="C50" s="913"/>
      <c r="D50" s="914" t="str">
        <f>IF(COUNTIF(実施計画様式!BV75:BV474,"error")&gt;0,"","○")</f>
        <v>○</v>
      </c>
      <c r="E50" s="915"/>
      <c r="F50" s="27">
        <f t="shared" si="1"/>
        <v>0</v>
      </c>
    </row>
    <row r="51" spans="1:6" ht="35.15" hidden="1" customHeight="1" x14ac:dyDescent="0.2">
      <c r="A51" s="71"/>
      <c r="B51" s="916" t="s">
        <v>4199</v>
      </c>
      <c r="C51" s="916"/>
      <c r="D51" s="914" t="s">
        <v>7884</v>
      </c>
      <c r="E51" s="915"/>
      <c r="F51" s="27">
        <f t="shared" si="1"/>
        <v>0</v>
      </c>
    </row>
    <row r="52" spans="1:6" ht="54.65" customHeight="1" x14ac:dyDescent="0.2">
      <c r="A52" s="206"/>
      <c r="B52" s="913" t="s">
        <v>4200</v>
      </c>
      <c r="C52" s="913"/>
      <c r="D52" s="914" t="str">
        <f>IF(COUNTIF(実施計画様式!BW75:BW474,"error")&gt;0,"","○")</f>
        <v>○</v>
      </c>
      <c r="E52" s="915"/>
      <c r="F52" s="27">
        <f t="shared" si="1"/>
        <v>0</v>
      </c>
    </row>
    <row r="53" spans="1:6" ht="56.4" customHeight="1" x14ac:dyDescent="0.2">
      <c r="A53" s="206"/>
      <c r="B53" s="913" t="s">
        <v>4201</v>
      </c>
      <c r="C53" s="916"/>
      <c r="D53" s="914" t="str">
        <f>IF(COUNTIF(実施計画様式!BY75:BY474,"error")&gt;0,"","○")</f>
        <v>○</v>
      </c>
      <c r="E53" s="915"/>
      <c r="F53" s="27">
        <f t="shared" si="1"/>
        <v>0</v>
      </c>
    </row>
    <row r="54" spans="1:6" ht="56.4" customHeight="1" x14ac:dyDescent="0.2">
      <c r="A54" s="206"/>
      <c r="B54" s="919" t="s">
        <v>4202</v>
      </c>
      <c r="C54" s="920"/>
      <c r="D54" s="914" t="str">
        <f>IF(COUNTIF(実施計画様式!BX76:BX475,"error")&gt;0,"","○")</f>
        <v>○</v>
      </c>
      <c r="E54" s="915"/>
      <c r="F54" s="27">
        <f t="shared" si="1"/>
        <v>0</v>
      </c>
    </row>
    <row r="55" spans="1:6" ht="56.4" customHeight="1" x14ac:dyDescent="0.2">
      <c r="A55" s="206"/>
      <c r="B55" s="919" t="s">
        <v>4203</v>
      </c>
      <c r="C55" s="920"/>
      <c r="D55" s="914" t="str">
        <f>IF(COUNTIF(実施計画様式!BZ75:BZ474,"error")&gt;0,"","○")</f>
        <v>○</v>
      </c>
      <c r="E55" s="915"/>
      <c r="F55" s="27">
        <f t="shared" si="1"/>
        <v>0</v>
      </c>
    </row>
    <row r="56" spans="1:6" ht="56.4" customHeight="1" x14ac:dyDescent="0.2">
      <c r="A56" s="206"/>
      <c r="B56" s="913" t="s">
        <v>4204</v>
      </c>
      <c r="C56" s="913"/>
      <c r="D56" s="914" t="str">
        <f>IF(COUNTIF(実施計画様式!CA75:CA474,"error")&gt;0,"","○")</f>
        <v>○</v>
      </c>
      <c r="E56" s="915"/>
      <c r="F56" s="27">
        <f>IF(D56="",1,0)</f>
        <v>0</v>
      </c>
    </row>
    <row r="57" spans="1:6" ht="56.4" customHeight="1" x14ac:dyDescent="0.2">
      <c r="A57" s="71"/>
      <c r="B57" s="988" t="s">
        <v>7891</v>
      </c>
      <c r="C57" s="989"/>
      <c r="D57" s="914" t="str">
        <f>IF(COUNTIF(実施計画様式!CB75:CB474,"error")&gt;0,"","○")</f>
        <v>○</v>
      </c>
      <c r="E57" s="915"/>
      <c r="F57" s="27">
        <f>IF(D57="",1,0)</f>
        <v>0</v>
      </c>
    </row>
    <row r="58" spans="1:6" ht="56.4" customHeight="1" x14ac:dyDescent="0.2">
      <c r="A58" s="71"/>
      <c r="B58" s="988" t="s">
        <v>7892</v>
      </c>
      <c r="C58" s="989"/>
      <c r="D58" s="990" t="str">
        <f>IF(COUNTIF(実施計画様式!CC75:CC474,"error")&gt;0,"","○")</f>
        <v>○</v>
      </c>
      <c r="E58" s="991"/>
      <c r="F58" s="27">
        <f t="shared" ref="F58:F59" si="3">IF(D58="",1,0)</f>
        <v>0</v>
      </c>
    </row>
    <row r="59" spans="1:6" ht="56.4" customHeight="1" x14ac:dyDescent="0.2">
      <c r="A59" s="71"/>
      <c r="B59" s="988" t="s">
        <v>7885</v>
      </c>
      <c r="C59" s="989"/>
      <c r="D59" s="990" t="str">
        <f>IF(COUNTIF(実施計画様式!CD75:CD474,"error")&gt;0,"","○")</f>
        <v>○</v>
      </c>
      <c r="E59" s="991"/>
      <c r="F59" s="27">
        <f t="shared" si="3"/>
        <v>0</v>
      </c>
    </row>
    <row r="60" spans="1:6" ht="45.65" customHeight="1" x14ac:dyDescent="0.2">
      <c r="A60" s="71"/>
      <c r="B60" s="919" t="s">
        <v>4205</v>
      </c>
      <c r="C60" s="920"/>
      <c r="D60" s="914" t="str">
        <f>IF(COUNTIF(実施計画様式!CE75:CE474,"error")&gt;0,"","○")</f>
        <v>○</v>
      </c>
      <c r="E60" s="915"/>
      <c r="F60" s="27">
        <f>IF(D60="",1,0)</f>
        <v>0</v>
      </c>
    </row>
    <row r="61" spans="1:6" ht="38.15" customHeight="1" x14ac:dyDescent="0.2">
      <c r="A61" s="71"/>
      <c r="B61" s="925" t="s">
        <v>4206</v>
      </c>
      <c r="C61" s="925"/>
      <c r="D61" s="914" t="str">
        <f>IF(COUNTIF(実施計画様式!CF75:CF474,"error")&gt;0,"","○")</f>
        <v>○</v>
      </c>
      <c r="E61" s="915"/>
      <c r="F61" s="27">
        <f>IF(D61="",1,0)</f>
        <v>0</v>
      </c>
    </row>
    <row r="62" spans="1:6" ht="60.75" customHeight="1" x14ac:dyDescent="0.2">
      <c r="A62" s="71"/>
      <c r="B62" s="925" t="s">
        <v>4207</v>
      </c>
      <c r="C62" s="925"/>
      <c r="D62" s="914" t="str">
        <f>IF(COUNTIF(実施計画様式!CG75:CH474,"error")&gt;0,"","○")</f>
        <v>○</v>
      </c>
      <c r="E62" s="915"/>
      <c r="F62" s="27">
        <f>IF(D62="",1,0)</f>
        <v>0</v>
      </c>
    </row>
    <row r="63" spans="1:6" ht="60.75" hidden="1" customHeight="1" x14ac:dyDescent="0.2">
      <c r="A63" s="72"/>
      <c r="B63" s="927" t="s">
        <v>4208</v>
      </c>
      <c r="C63" s="927"/>
      <c r="D63" s="928" t="s">
        <v>7886</v>
      </c>
      <c r="E63" s="929"/>
      <c r="F63" s="27">
        <f t="shared" si="1"/>
        <v>0</v>
      </c>
    </row>
    <row r="64" spans="1:6" ht="60.75" customHeight="1" x14ac:dyDescent="0.2">
      <c r="A64" s="72"/>
      <c r="B64" s="927" t="s">
        <v>4209</v>
      </c>
      <c r="C64" s="927"/>
      <c r="D64" s="928" t="str">
        <f>IF(SUBTOTAL(3,実施計画様式!C75:C474)=400,"○","")</f>
        <v>○</v>
      </c>
      <c r="E64" s="929"/>
      <c r="F64" s="27">
        <f t="shared" ref="F64:F66" si="4">IF(D64="",1,0)</f>
        <v>0</v>
      </c>
    </row>
    <row r="65" spans="1:6" ht="60.75" customHeight="1" x14ac:dyDescent="0.2">
      <c r="A65" s="209"/>
      <c r="B65" s="926" t="s">
        <v>4210</v>
      </c>
      <c r="C65" s="926"/>
      <c r="D65" s="923" t="str">
        <f>IF(COUNTIF(実施計画様式!CJ75:CJ473,"error")&gt;0,"","○")</f>
        <v>○</v>
      </c>
      <c r="E65" s="924"/>
      <c r="F65" s="27">
        <f t="shared" si="4"/>
        <v>0</v>
      </c>
    </row>
    <row r="66" spans="1:6" ht="60.75" customHeight="1" thickBot="1" x14ac:dyDescent="0.25">
      <c r="A66" s="73"/>
      <c r="B66" s="921" t="s">
        <v>7890</v>
      </c>
      <c r="C66" s="922"/>
      <c r="D66" s="923" t="str">
        <f>IF(COUNTIF(実施計画様式!CK75:CK473,"error")&gt;0,"","○")</f>
        <v>○</v>
      </c>
      <c r="E66" s="924"/>
      <c r="F66" s="27">
        <f t="shared" si="4"/>
        <v>0</v>
      </c>
    </row>
    <row r="67" spans="1:6" ht="60.65" customHeight="1" x14ac:dyDescent="0.2">
      <c r="A67"/>
      <c r="B67"/>
      <c r="C67"/>
      <c r="D67"/>
      <c r="E67"/>
      <c r="F67" s="27">
        <f>SUM(F6:F66)</f>
        <v>0</v>
      </c>
    </row>
    <row r="68" spans="1:6" ht="60.65" customHeight="1" x14ac:dyDescent="0.2"/>
    <row r="69" spans="1:6" ht="60.9" customHeight="1" x14ac:dyDescent="0.2"/>
  </sheetData>
  <sheetProtection algorithmName="SHA-512" hashValue="M9CqobDn6EXoHDu5mXIIwpKAfRShL3MiyvrAvyUwX8R1paRHjNWUlVtoL5e7/zuHVE27CPG9SOp75pEXjbUijw==" saltValue="YL0fRFhU+cAc153wPfNzgw==" spinCount="100000" sheet="1" formatColumns="0" formatRows="0"/>
  <autoFilter ref="A1:G67" xr:uid="{00000000-0001-0000-0600-000000000000}"/>
  <mergeCells count="121">
    <mergeCell ref="B57:C57"/>
    <mergeCell ref="D57:E57"/>
    <mergeCell ref="B58:C58"/>
    <mergeCell ref="B59:C59"/>
    <mergeCell ref="D58:E58"/>
    <mergeCell ref="D59:E59"/>
    <mergeCell ref="D28:E28"/>
    <mergeCell ref="D42:E42"/>
    <mergeCell ref="D44:E44"/>
    <mergeCell ref="D43:E43"/>
    <mergeCell ref="D39:E39"/>
    <mergeCell ref="B43:C43"/>
    <mergeCell ref="B46:C46"/>
    <mergeCell ref="B45:C45"/>
    <mergeCell ref="D45:E45"/>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61:C61"/>
    <mergeCell ref="D61:E61"/>
    <mergeCell ref="B50:C50"/>
    <mergeCell ref="B55:C55"/>
    <mergeCell ref="D55:E55"/>
    <mergeCell ref="B60:C60"/>
    <mergeCell ref="D60:E60"/>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B66:C66"/>
    <mergeCell ref="D66:E66"/>
    <mergeCell ref="B62:C62"/>
    <mergeCell ref="D62:E62"/>
    <mergeCell ref="B65:C65"/>
    <mergeCell ref="D65:E65"/>
    <mergeCell ref="B64:C64"/>
    <mergeCell ref="D64:E64"/>
    <mergeCell ref="B63:C63"/>
    <mergeCell ref="D63:E63"/>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s>
  <phoneticPr fontId="20"/>
  <conditionalFormatting sqref="D28:E28">
    <cfRule type="expression" dxfId="1" priority="1">
      <formula>$D$27="×"</formula>
    </cfRule>
  </conditionalFormatting>
  <dataValidations count="3">
    <dataValidation allowBlank="1" showErrorMessage="1" sqref="A61:E65 E30:E41 E43:E44 A6:B60 C43:C44 C12:C14 C50:C53 C30:C41 D13:E13 C6:C10 C17:C24 C56 D30:D60 E50:E57 D66:E66" xr:uid="{00000000-0002-0000-0600-000000000000}"/>
    <dataValidation type="list" allowBlank="1" showErrorMessage="1" sqref="E12 D6:D12 E6:E10 E14 E17:E25 D14:D26 D29:E29" xr:uid="{00000000-0002-0000-0600-000001000000}">
      <formula1>"○"</formula1>
    </dataValidation>
    <dataValidation type="list" allowBlank="1" showErrorMessage="1" sqref="D27:E27" xr:uid="{4C3A6477-5CBE-4DAE-9332-57FE30E762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7" max="4" man="1"/>
  </rowBreaks>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AR472"/>
  <sheetViews>
    <sheetView topLeftCell="A52" zoomScale="55" zoomScaleNormal="55" workbookViewId="0">
      <selection activeCell="AR97" sqref="AR97"/>
    </sheetView>
  </sheetViews>
  <sheetFormatPr defaultRowHeight="13" x14ac:dyDescent="0.2"/>
  <cols>
    <col min="3" max="5" width="4.453125" customWidth="1"/>
    <col min="6" max="7" width="11.453125" customWidth="1"/>
    <col min="8" max="8" width="14.90625" customWidth="1"/>
    <col min="9" max="9" width="16.08984375" customWidth="1"/>
    <col min="10" max="10" width="9.90625" customWidth="1"/>
    <col min="11" max="11" width="10" customWidth="1"/>
    <col min="12" max="15" width="14.08984375" customWidth="1"/>
    <col min="16" max="16" width="23.90625" customWidth="1"/>
    <col min="17" max="17" width="11.08984375" customWidth="1"/>
    <col min="18" max="18" width="17.90625" customWidth="1"/>
    <col min="19" max="24" width="18.90625" customWidth="1"/>
    <col min="25" max="26" width="17.453125" customWidth="1"/>
    <col min="27" max="27" width="52.453125" customWidth="1"/>
    <col min="28" max="29" width="17.453125" customWidth="1"/>
    <col min="30" max="33" width="13.453125" customWidth="1"/>
    <col min="34" max="35" width="37.08984375" customWidth="1"/>
    <col min="36" max="39" width="28.90625"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2:44" ht="15" customHeight="1" x14ac:dyDescent="0.2"/>
    <row r="66" spans="2:44" ht="15" customHeight="1" x14ac:dyDescent="0.2"/>
    <row r="67" spans="2:44" ht="15" customHeight="1" x14ac:dyDescent="0.2"/>
    <row r="68" spans="2:44" ht="17.149999999999999" customHeight="1" thickBot="1" x14ac:dyDescent="0.25"/>
    <row r="69" spans="2:44" ht="17.149999999999999" customHeight="1" thickTop="1" thickBot="1" x14ac:dyDescent="0.25">
      <c r="C69" s="843" t="s">
        <v>95</v>
      </c>
      <c r="D69" s="851" t="s">
        <v>96</v>
      </c>
      <c r="E69" s="566" t="s">
        <v>97</v>
      </c>
      <c r="F69" s="589" t="s">
        <v>98</v>
      </c>
      <c r="G69" s="716" t="s">
        <v>99</v>
      </c>
      <c r="H69" s="849" t="s">
        <v>100</v>
      </c>
      <c r="I69" s="594" t="s">
        <v>101</v>
      </c>
      <c r="J69" s="596" t="s">
        <v>102</v>
      </c>
      <c r="K69" s="563" t="s">
        <v>103</v>
      </c>
      <c r="L69" s="689" t="s">
        <v>7871</v>
      </c>
      <c r="M69" s="690"/>
      <c r="N69" s="690"/>
      <c r="O69" s="690"/>
      <c r="P69" s="14"/>
      <c r="Q69" s="66" t="s">
        <v>104</v>
      </c>
      <c r="R69" s="15"/>
      <c r="S69" s="15"/>
      <c r="T69" s="15"/>
      <c r="U69" s="15"/>
      <c r="V69" s="136"/>
      <c r="W69" s="136"/>
      <c r="X69" s="136"/>
      <c r="Y69" s="136"/>
      <c r="Z69" s="707" t="s">
        <v>105</v>
      </c>
      <c r="AA69" s="822" t="s">
        <v>106</v>
      </c>
      <c r="AB69" s="778" t="s">
        <v>107</v>
      </c>
      <c r="AC69" s="778" t="s">
        <v>108</v>
      </c>
      <c r="AD69" s="714" t="s">
        <v>109</v>
      </c>
      <c r="AE69" s="865" t="s">
        <v>110</v>
      </c>
      <c r="AF69" s="873" t="s">
        <v>7879</v>
      </c>
      <c r="AG69" s="867" t="s">
        <v>7880</v>
      </c>
      <c r="AH69" s="786" t="s">
        <v>111</v>
      </c>
      <c r="AI69" s="778" t="s">
        <v>297</v>
      </c>
      <c r="AJ69" s="714" t="s">
        <v>112</v>
      </c>
      <c r="AK69" s="785" t="s">
        <v>113</v>
      </c>
      <c r="AL69" s="690"/>
      <c r="AM69" s="786"/>
      <c r="AN69" s="778" t="s">
        <v>7872</v>
      </c>
      <c r="AO69" s="714" t="s">
        <v>7873</v>
      </c>
      <c r="AP69" s="785" t="s">
        <v>7874</v>
      </c>
      <c r="AQ69" s="711" t="s">
        <v>7875</v>
      </c>
      <c r="AR69" s="766" t="s">
        <v>114</v>
      </c>
    </row>
    <row r="70" spans="2:44" ht="26.4" customHeight="1" thickBot="1" x14ac:dyDescent="0.25">
      <c r="C70" s="844"/>
      <c r="D70" s="852"/>
      <c r="E70" s="566"/>
      <c r="F70" s="589"/>
      <c r="G70" s="717"/>
      <c r="H70" s="849"/>
      <c r="I70" s="594"/>
      <c r="J70" s="596"/>
      <c r="K70" s="564"/>
      <c r="L70" s="598"/>
      <c r="M70" s="691"/>
      <c r="N70" s="691"/>
      <c r="O70" s="691"/>
      <c r="P70" s="591" t="s">
        <v>153</v>
      </c>
      <c r="Q70" s="598" t="s">
        <v>154</v>
      </c>
      <c r="R70" s="706" t="s">
        <v>155</v>
      </c>
      <c r="S70" s="138"/>
      <c r="T70" s="138"/>
      <c r="U70" s="138"/>
      <c r="V70" s="138"/>
      <c r="W70" s="138"/>
      <c r="X70" s="149"/>
      <c r="Y70" s="854" t="s">
        <v>156</v>
      </c>
      <c r="Z70" s="708"/>
      <c r="AA70" s="822"/>
      <c r="AB70" s="564"/>
      <c r="AC70" s="564"/>
      <c r="AD70" s="563"/>
      <c r="AE70" s="716"/>
      <c r="AF70" s="874"/>
      <c r="AG70" s="868"/>
      <c r="AH70" s="787"/>
      <c r="AI70" s="783"/>
      <c r="AJ70" s="563"/>
      <c r="AK70" s="598"/>
      <c r="AL70" s="691"/>
      <c r="AM70" s="787"/>
      <c r="AN70" s="563"/>
      <c r="AO70" s="563"/>
      <c r="AP70" s="598"/>
      <c r="AQ70" s="712"/>
      <c r="AR70" s="781"/>
    </row>
    <row r="71" spans="2:44" ht="26.4" customHeight="1" thickBot="1" x14ac:dyDescent="0.25">
      <c r="C71" s="844"/>
      <c r="D71" s="852"/>
      <c r="E71" s="566"/>
      <c r="F71" s="589"/>
      <c r="G71" s="717"/>
      <c r="H71" s="849"/>
      <c r="I71" s="594"/>
      <c r="J71" s="596"/>
      <c r="K71" s="564"/>
      <c r="L71" s="598"/>
      <c r="M71" s="691"/>
      <c r="N71" s="691"/>
      <c r="O71" s="691"/>
      <c r="P71" s="592"/>
      <c r="Q71" s="598"/>
      <c r="R71" s="598"/>
      <c r="S71" s="110" t="s">
        <v>157</v>
      </c>
      <c r="T71" s="824" t="s">
        <v>158</v>
      </c>
      <c r="U71" s="824"/>
      <c r="V71" s="110" t="s">
        <v>159</v>
      </c>
      <c r="W71" s="110" t="s">
        <v>160</v>
      </c>
      <c r="X71" s="150" t="s">
        <v>161</v>
      </c>
      <c r="Y71" s="855"/>
      <c r="Z71" s="709"/>
      <c r="AA71" s="822"/>
      <c r="AB71" s="564"/>
      <c r="AC71" s="564"/>
      <c r="AD71" s="563"/>
      <c r="AE71" s="716"/>
      <c r="AF71" s="874"/>
      <c r="AG71" s="868"/>
      <c r="AH71" s="787"/>
      <c r="AI71" s="783"/>
      <c r="AJ71" s="563"/>
      <c r="AK71" s="598"/>
      <c r="AL71" s="691"/>
      <c r="AM71" s="787"/>
      <c r="AN71" s="563"/>
      <c r="AO71" s="563"/>
      <c r="AP71" s="598"/>
      <c r="AQ71" s="712"/>
      <c r="AR71" s="781"/>
    </row>
    <row r="72" spans="2:44" ht="26.4" customHeight="1" thickBot="1" x14ac:dyDescent="0.25">
      <c r="C72" s="845"/>
      <c r="D72" s="853"/>
      <c r="E72" s="567"/>
      <c r="F72" s="590"/>
      <c r="G72" s="718"/>
      <c r="H72" s="850"/>
      <c r="I72" s="595"/>
      <c r="J72" s="597"/>
      <c r="K72" s="565"/>
      <c r="L72" s="692"/>
      <c r="M72" s="693"/>
      <c r="N72" s="693"/>
      <c r="O72" s="693"/>
      <c r="P72" s="593"/>
      <c r="Q72" s="599"/>
      <c r="R72" s="109" t="s">
        <v>162</v>
      </c>
      <c r="S72" s="106" t="s">
        <v>163</v>
      </c>
      <c r="T72" s="107" t="s">
        <v>164</v>
      </c>
      <c r="U72" s="108" t="s">
        <v>165</v>
      </c>
      <c r="V72" s="109" t="s">
        <v>166</v>
      </c>
      <c r="W72" s="135" t="s">
        <v>167</v>
      </c>
      <c r="X72" s="151" t="s">
        <v>168</v>
      </c>
      <c r="Y72" s="83" t="s">
        <v>169</v>
      </c>
      <c r="Z72" s="83" t="s">
        <v>170</v>
      </c>
      <c r="AA72" s="823"/>
      <c r="AB72" s="565"/>
      <c r="AC72" s="565"/>
      <c r="AD72" s="715"/>
      <c r="AE72" s="866"/>
      <c r="AF72" s="875"/>
      <c r="AG72" s="869"/>
      <c r="AH72" s="870"/>
      <c r="AI72" s="784"/>
      <c r="AJ72" s="715"/>
      <c r="AK72" s="862" t="s">
        <v>171</v>
      </c>
      <c r="AL72" s="863"/>
      <c r="AM72" s="864"/>
      <c r="AN72" s="715"/>
      <c r="AO72" s="715"/>
      <c r="AP72" s="692"/>
      <c r="AQ72" s="713"/>
      <c r="AR72" s="782"/>
    </row>
    <row r="73" spans="2:44" ht="13.4" customHeight="1" x14ac:dyDescent="0.2">
      <c r="C73" s="2">
        <v>1</v>
      </c>
      <c r="D73" s="2" t="s">
        <v>7899</v>
      </c>
      <c r="E73" s="8" t="s">
        <v>7900</v>
      </c>
      <c r="F73" s="8" t="s">
        <v>213</v>
      </c>
      <c r="G73" s="8" t="s">
        <v>213</v>
      </c>
      <c r="H73" s="8" t="s">
        <v>213</v>
      </c>
      <c r="I73" s="8" t="s">
        <v>7901</v>
      </c>
      <c r="J73" s="8" t="s">
        <v>7902</v>
      </c>
      <c r="K73" s="8" t="s">
        <v>213</v>
      </c>
      <c r="L73" s="8" t="s">
        <v>258</v>
      </c>
      <c r="M73" s="8"/>
      <c r="N73" s="8"/>
      <c r="O73" s="8"/>
      <c r="P73" s="8"/>
      <c r="Q73" s="8">
        <v>493068</v>
      </c>
      <c r="R73" s="8">
        <v>493068</v>
      </c>
      <c r="S73" s="8">
        <v>0</v>
      </c>
      <c r="T73" s="8">
        <v>480700</v>
      </c>
      <c r="U73" s="8">
        <v>12368</v>
      </c>
      <c r="V73" s="8"/>
      <c r="W73" s="8">
        <v>0</v>
      </c>
      <c r="X73" s="8"/>
      <c r="Y73" s="8">
        <v>0</v>
      </c>
      <c r="Z73" s="8"/>
      <c r="AA73" s="556" t="s">
        <v>7903</v>
      </c>
      <c r="AB73" s="8" t="s">
        <v>258</v>
      </c>
      <c r="AC73" s="8" t="s">
        <v>213</v>
      </c>
      <c r="AD73" s="8" t="s">
        <v>258</v>
      </c>
      <c r="AE73" s="8" t="s">
        <v>393</v>
      </c>
      <c r="AF73" s="8"/>
      <c r="AG73" s="8" t="s">
        <v>423</v>
      </c>
      <c r="AH73" s="8" t="s">
        <v>7904</v>
      </c>
      <c r="AI73" s="8" t="s">
        <v>7905</v>
      </c>
      <c r="AJ73" s="8" t="s">
        <v>7906</v>
      </c>
      <c r="AK73" s="8"/>
      <c r="AL73" s="8"/>
      <c r="AM73" s="8"/>
      <c r="AN73" s="8"/>
      <c r="AO73" s="8"/>
      <c r="AP73" s="8" t="s">
        <v>7907</v>
      </c>
      <c r="AQ73" s="8"/>
      <c r="AR73" s="3" t="s">
        <v>7975</v>
      </c>
    </row>
    <row r="74" spans="2:44" ht="13.4" customHeight="1" x14ac:dyDescent="0.2">
      <c r="C74" s="6">
        <v>2</v>
      </c>
      <c r="D74" s="6"/>
      <c r="Q74">
        <v>0</v>
      </c>
      <c r="R74">
        <v>0</v>
      </c>
      <c r="AR74" s="4"/>
    </row>
    <row r="75" spans="2:44" ht="14.15" customHeight="1" x14ac:dyDescent="0.2">
      <c r="C75" s="6">
        <v>3</v>
      </c>
      <c r="D75" s="6"/>
      <c r="Q75">
        <v>0</v>
      </c>
      <c r="R75">
        <v>0</v>
      </c>
      <c r="AR75" s="4"/>
    </row>
    <row r="76" spans="2:44" x14ac:dyDescent="0.2">
      <c r="C76" s="6">
        <v>4</v>
      </c>
      <c r="D76" s="6"/>
      <c r="Q76">
        <v>0</v>
      </c>
      <c r="R76">
        <v>0</v>
      </c>
      <c r="AR76" s="4"/>
    </row>
    <row r="77" spans="2:44" ht="156" x14ac:dyDescent="0.2">
      <c r="B77" t="s">
        <v>4211</v>
      </c>
      <c r="C77" s="6">
        <v>5</v>
      </c>
      <c r="D77" s="6" t="s">
        <v>7908</v>
      </c>
      <c r="E77" t="s">
        <v>7909</v>
      </c>
      <c r="F77" t="s">
        <v>213</v>
      </c>
      <c r="G77" t="s">
        <v>213</v>
      </c>
      <c r="H77" t="s">
        <v>213</v>
      </c>
      <c r="I77" t="s">
        <v>7910</v>
      </c>
      <c r="J77" t="s">
        <v>7911</v>
      </c>
      <c r="K77" t="s">
        <v>213</v>
      </c>
      <c r="L77" t="s">
        <v>7912</v>
      </c>
      <c r="M77" t="s">
        <v>7913</v>
      </c>
      <c r="Q77">
        <v>467922</v>
      </c>
      <c r="R77">
        <v>427365</v>
      </c>
      <c r="X77">
        <v>427365</v>
      </c>
      <c r="Y77">
        <v>40557</v>
      </c>
      <c r="Z77">
        <v>77922</v>
      </c>
      <c r="AA77" s="12" t="s">
        <v>7914</v>
      </c>
      <c r="AB77" t="s">
        <v>258</v>
      </c>
      <c r="AC77" t="s">
        <v>258</v>
      </c>
      <c r="AD77" t="s">
        <v>258</v>
      </c>
      <c r="AE77" t="s">
        <v>421</v>
      </c>
      <c r="AF77" t="s">
        <v>423</v>
      </c>
      <c r="AG77" t="s">
        <v>423</v>
      </c>
      <c r="AH77" t="s">
        <v>7915</v>
      </c>
      <c r="AI77" t="s">
        <v>7916</v>
      </c>
      <c r="AJ77" t="s">
        <v>7917</v>
      </c>
      <c r="AK77" t="s">
        <v>7917</v>
      </c>
      <c r="AO77" t="s">
        <v>7918</v>
      </c>
      <c r="AP77" t="s">
        <v>7919</v>
      </c>
      <c r="AR77" s="4" t="s">
        <v>7976</v>
      </c>
    </row>
    <row r="78" spans="2:44" ht="143" x14ac:dyDescent="0.2">
      <c r="C78" s="6">
        <v>6</v>
      </c>
      <c r="D78" s="6" t="s">
        <v>7899</v>
      </c>
      <c r="E78" t="s">
        <v>7909</v>
      </c>
      <c r="F78" t="s">
        <v>213</v>
      </c>
      <c r="G78" t="s">
        <v>213</v>
      </c>
      <c r="H78" t="s">
        <v>213</v>
      </c>
      <c r="I78" t="s">
        <v>7920</v>
      </c>
      <c r="J78" t="s">
        <v>7902</v>
      </c>
      <c r="K78" t="s">
        <v>213</v>
      </c>
      <c r="L78" t="s">
        <v>7921</v>
      </c>
      <c r="Q78">
        <v>11402</v>
      </c>
      <c r="R78">
        <v>11402</v>
      </c>
      <c r="S78">
        <v>11402</v>
      </c>
      <c r="AA78" s="12" t="s">
        <v>7922</v>
      </c>
      <c r="AB78" t="s">
        <v>258</v>
      </c>
      <c r="AC78" t="s">
        <v>258</v>
      </c>
      <c r="AD78" t="s">
        <v>258</v>
      </c>
      <c r="AE78" t="s">
        <v>393</v>
      </c>
      <c r="AG78" t="s">
        <v>423</v>
      </c>
      <c r="AH78" t="s">
        <v>7923</v>
      </c>
      <c r="AI78" t="s">
        <v>7905</v>
      </c>
      <c r="AJ78" t="s">
        <v>7906</v>
      </c>
      <c r="AP78" t="s">
        <v>7924</v>
      </c>
      <c r="AR78" s="4" t="s">
        <v>7975</v>
      </c>
    </row>
    <row r="79" spans="2:44" ht="117" x14ac:dyDescent="0.2">
      <c r="C79" s="6">
        <v>7</v>
      </c>
      <c r="D79" s="6" t="s">
        <v>7899</v>
      </c>
      <c r="E79" t="s">
        <v>7909</v>
      </c>
      <c r="F79" t="s">
        <v>213</v>
      </c>
      <c r="G79" t="s">
        <v>213</v>
      </c>
      <c r="H79" t="s">
        <v>213</v>
      </c>
      <c r="I79" t="s">
        <v>7925</v>
      </c>
      <c r="J79" t="s">
        <v>7902</v>
      </c>
      <c r="K79" t="s">
        <v>213</v>
      </c>
      <c r="L79" t="s">
        <v>7926</v>
      </c>
      <c r="Q79">
        <v>2000</v>
      </c>
      <c r="R79">
        <v>2000</v>
      </c>
      <c r="S79">
        <v>2000</v>
      </c>
      <c r="AA79" s="12" t="s">
        <v>7927</v>
      </c>
      <c r="AB79" t="s">
        <v>258</v>
      </c>
      <c r="AC79" t="s">
        <v>258</v>
      </c>
      <c r="AD79" t="s">
        <v>258</v>
      </c>
      <c r="AE79" t="s">
        <v>393</v>
      </c>
      <c r="AG79" t="s">
        <v>423</v>
      </c>
      <c r="AH79" t="s">
        <v>7928</v>
      </c>
      <c r="AI79" t="s">
        <v>7905</v>
      </c>
      <c r="AJ79" t="s">
        <v>7929</v>
      </c>
      <c r="AP79" t="s">
        <v>7924</v>
      </c>
      <c r="AR79" s="4" t="s">
        <v>7975</v>
      </c>
    </row>
    <row r="80" spans="2:44" ht="104" x14ac:dyDescent="0.2">
      <c r="C80" s="6">
        <v>8</v>
      </c>
      <c r="D80" s="6" t="s">
        <v>7899</v>
      </c>
      <c r="E80" t="s">
        <v>7909</v>
      </c>
      <c r="F80" t="s">
        <v>213</v>
      </c>
      <c r="G80" t="s">
        <v>213</v>
      </c>
      <c r="H80" t="s">
        <v>213</v>
      </c>
      <c r="I80" t="s">
        <v>7930</v>
      </c>
      <c r="J80" t="s">
        <v>7902</v>
      </c>
      <c r="K80" t="s">
        <v>213</v>
      </c>
      <c r="L80" t="s">
        <v>7921</v>
      </c>
      <c r="Q80">
        <v>2660</v>
      </c>
      <c r="R80">
        <v>2660</v>
      </c>
      <c r="S80">
        <v>2660</v>
      </c>
      <c r="AA80" s="12" t="s">
        <v>7931</v>
      </c>
      <c r="AB80" t="s">
        <v>258</v>
      </c>
      <c r="AC80" t="s">
        <v>258</v>
      </c>
      <c r="AD80" t="s">
        <v>258</v>
      </c>
      <c r="AE80" t="s">
        <v>393</v>
      </c>
      <c r="AG80" t="s">
        <v>423</v>
      </c>
      <c r="AH80" s="12" t="s">
        <v>7932</v>
      </c>
      <c r="AI80" t="s">
        <v>7905</v>
      </c>
      <c r="AJ80" t="s">
        <v>7906</v>
      </c>
      <c r="AP80" t="s">
        <v>7924</v>
      </c>
      <c r="AR80" s="4" t="s">
        <v>7975</v>
      </c>
    </row>
    <row r="81" spans="3:44" ht="130" x14ac:dyDescent="0.2">
      <c r="C81" s="6">
        <v>9</v>
      </c>
      <c r="D81" s="6" t="s">
        <v>7899</v>
      </c>
      <c r="E81" t="s">
        <v>7909</v>
      </c>
      <c r="F81" t="s">
        <v>213</v>
      </c>
      <c r="G81" t="s">
        <v>213</v>
      </c>
      <c r="H81" t="s">
        <v>213</v>
      </c>
      <c r="I81" t="s">
        <v>7933</v>
      </c>
      <c r="J81" t="s">
        <v>7902</v>
      </c>
      <c r="K81" t="s">
        <v>213</v>
      </c>
      <c r="L81" t="s">
        <v>7934</v>
      </c>
      <c r="Q81">
        <v>6034</v>
      </c>
      <c r="R81">
        <v>6034</v>
      </c>
      <c r="S81">
        <v>6034</v>
      </c>
      <c r="AA81" s="12" t="s">
        <v>7935</v>
      </c>
      <c r="AB81" t="s">
        <v>258</v>
      </c>
      <c r="AC81" t="s">
        <v>213</v>
      </c>
      <c r="AD81" t="s">
        <v>258</v>
      </c>
      <c r="AE81" t="s">
        <v>393</v>
      </c>
      <c r="AG81" t="s">
        <v>423</v>
      </c>
      <c r="AH81" t="s">
        <v>7936</v>
      </c>
      <c r="AI81" t="s">
        <v>7905</v>
      </c>
      <c r="AJ81" t="s">
        <v>7906</v>
      </c>
      <c r="AP81" t="s">
        <v>7924</v>
      </c>
      <c r="AR81" s="4" t="s">
        <v>7975</v>
      </c>
    </row>
    <row r="82" spans="3:44" ht="195" x14ac:dyDescent="0.2">
      <c r="C82" s="6">
        <v>10</v>
      </c>
      <c r="D82" s="6" t="s">
        <v>7899</v>
      </c>
      <c r="E82" t="s">
        <v>7909</v>
      </c>
      <c r="F82" t="s">
        <v>213</v>
      </c>
      <c r="G82" t="s">
        <v>213</v>
      </c>
      <c r="H82" t="s">
        <v>213</v>
      </c>
      <c r="I82" t="s">
        <v>7937</v>
      </c>
      <c r="J82" t="s">
        <v>7902</v>
      </c>
      <c r="K82" t="s">
        <v>213</v>
      </c>
      <c r="L82" t="s">
        <v>7938</v>
      </c>
      <c r="Q82">
        <v>39191</v>
      </c>
      <c r="R82">
        <v>39191</v>
      </c>
      <c r="S82">
        <v>39191</v>
      </c>
      <c r="AA82" s="12" t="s">
        <v>7939</v>
      </c>
      <c r="AB82" t="s">
        <v>258</v>
      </c>
      <c r="AC82" t="s">
        <v>258</v>
      </c>
      <c r="AD82" t="s">
        <v>258</v>
      </c>
      <c r="AE82" t="s">
        <v>393</v>
      </c>
      <c r="AG82" t="s">
        <v>423</v>
      </c>
      <c r="AH82" t="s">
        <v>7940</v>
      </c>
      <c r="AI82" t="s">
        <v>7905</v>
      </c>
      <c r="AJ82" t="s">
        <v>7941</v>
      </c>
      <c r="AP82" t="s">
        <v>7924</v>
      </c>
      <c r="AR82" s="4" t="s">
        <v>7975</v>
      </c>
    </row>
    <row r="83" spans="3:44" ht="143" x14ac:dyDescent="0.2">
      <c r="C83" s="6">
        <v>11</v>
      </c>
      <c r="D83" s="6" t="s">
        <v>7899</v>
      </c>
      <c r="E83" t="s">
        <v>7909</v>
      </c>
      <c r="F83" t="s">
        <v>213</v>
      </c>
      <c r="G83" t="s">
        <v>213</v>
      </c>
      <c r="H83" t="s">
        <v>213</v>
      </c>
      <c r="I83" s="12" t="s">
        <v>7942</v>
      </c>
      <c r="J83" t="s">
        <v>7902</v>
      </c>
      <c r="K83" t="s">
        <v>213</v>
      </c>
      <c r="L83" t="s">
        <v>7943</v>
      </c>
      <c r="Q83">
        <v>2090</v>
      </c>
      <c r="R83">
        <v>2090</v>
      </c>
      <c r="S83">
        <v>2090</v>
      </c>
      <c r="AA83" s="12" t="s">
        <v>7944</v>
      </c>
      <c r="AB83" t="s">
        <v>258</v>
      </c>
      <c r="AC83" t="s">
        <v>258</v>
      </c>
      <c r="AD83" t="s">
        <v>258</v>
      </c>
      <c r="AE83" t="s">
        <v>393</v>
      </c>
      <c r="AG83" t="s">
        <v>423</v>
      </c>
      <c r="AH83" t="s">
        <v>7945</v>
      </c>
      <c r="AI83" t="s">
        <v>7905</v>
      </c>
      <c r="AJ83" t="s">
        <v>7906</v>
      </c>
      <c r="AP83" t="s">
        <v>7924</v>
      </c>
      <c r="AR83" s="4" t="s">
        <v>7975</v>
      </c>
    </row>
    <row r="84" spans="3:44" ht="260" x14ac:dyDescent="0.2">
      <c r="C84" s="6">
        <v>12</v>
      </c>
      <c r="D84" s="6" t="s">
        <v>7899</v>
      </c>
      <c r="E84" t="s">
        <v>7909</v>
      </c>
      <c r="F84" t="s">
        <v>213</v>
      </c>
      <c r="G84" t="s">
        <v>213</v>
      </c>
      <c r="H84" t="s">
        <v>213</v>
      </c>
      <c r="I84" t="s">
        <v>7946</v>
      </c>
      <c r="J84" t="s">
        <v>7902</v>
      </c>
      <c r="K84" t="s">
        <v>213</v>
      </c>
      <c r="L84" t="s">
        <v>7947</v>
      </c>
      <c r="Q84">
        <v>32974</v>
      </c>
      <c r="R84">
        <v>32974</v>
      </c>
      <c r="S84">
        <v>32974</v>
      </c>
      <c r="AA84" s="12" t="s">
        <v>7948</v>
      </c>
      <c r="AB84" t="s">
        <v>258</v>
      </c>
      <c r="AC84" t="s">
        <v>258</v>
      </c>
      <c r="AD84" t="s">
        <v>258</v>
      </c>
      <c r="AE84" t="s">
        <v>393</v>
      </c>
      <c r="AG84" t="s">
        <v>423</v>
      </c>
      <c r="AH84" t="s">
        <v>7936</v>
      </c>
      <c r="AI84" t="s">
        <v>7905</v>
      </c>
      <c r="AJ84" t="s">
        <v>7949</v>
      </c>
      <c r="AP84" t="s">
        <v>7924</v>
      </c>
      <c r="AR84" s="4" t="s">
        <v>7975</v>
      </c>
    </row>
    <row r="85" spans="3:44" ht="299" x14ac:dyDescent="0.2">
      <c r="C85" s="6">
        <v>13</v>
      </c>
      <c r="D85" s="6" t="s">
        <v>7899</v>
      </c>
      <c r="E85" t="s">
        <v>7909</v>
      </c>
      <c r="F85" t="s">
        <v>213</v>
      </c>
      <c r="G85" t="s">
        <v>213</v>
      </c>
      <c r="H85" t="s">
        <v>213</v>
      </c>
      <c r="I85" s="12" t="s">
        <v>7950</v>
      </c>
      <c r="J85" t="s">
        <v>7902</v>
      </c>
      <c r="K85" t="s">
        <v>213</v>
      </c>
      <c r="L85" t="s">
        <v>7934</v>
      </c>
      <c r="Q85">
        <v>38498</v>
      </c>
      <c r="R85">
        <v>38498</v>
      </c>
      <c r="S85">
        <v>38498</v>
      </c>
      <c r="AA85" s="12" t="s">
        <v>7951</v>
      </c>
      <c r="AB85" t="s">
        <v>258</v>
      </c>
      <c r="AC85" t="s">
        <v>258</v>
      </c>
      <c r="AD85" t="s">
        <v>258</v>
      </c>
      <c r="AE85" t="s">
        <v>393</v>
      </c>
      <c r="AG85" t="s">
        <v>423</v>
      </c>
      <c r="AH85" t="s">
        <v>7952</v>
      </c>
      <c r="AI85" t="s">
        <v>7905</v>
      </c>
      <c r="AJ85" t="s">
        <v>7906</v>
      </c>
      <c r="AO85" t="s">
        <v>7953</v>
      </c>
      <c r="AP85" t="s">
        <v>7924</v>
      </c>
      <c r="AR85" s="4" t="s">
        <v>7975</v>
      </c>
    </row>
    <row r="86" spans="3:44" ht="78" x14ac:dyDescent="0.2">
      <c r="C86" s="6">
        <v>14</v>
      </c>
      <c r="D86" s="6" t="s">
        <v>7899</v>
      </c>
      <c r="E86" t="s">
        <v>7909</v>
      </c>
      <c r="F86" t="s">
        <v>213</v>
      </c>
      <c r="G86" t="s">
        <v>213</v>
      </c>
      <c r="H86" t="s">
        <v>213</v>
      </c>
      <c r="I86" t="s">
        <v>7954</v>
      </c>
      <c r="J86" t="s">
        <v>7902</v>
      </c>
      <c r="K86" t="s">
        <v>213</v>
      </c>
      <c r="L86" t="s">
        <v>7938</v>
      </c>
      <c r="Q86">
        <v>20460</v>
      </c>
      <c r="R86">
        <v>20460</v>
      </c>
      <c r="S86">
        <v>20460</v>
      </c>
      <c r="AA86" s="12" t="s">
        <v>7955</v>
      </c>
      <c r="AB86" t="s">
        <v>258</v>
      </c>
      <c r="AC86" t="s">
        <v>258</v>
      </c>
      <c r="AD86" t="s">
        <v>258</v>
      </c>
      <c r="AE86" t="s">
        <v>393</v>
      </c>
      <c r="AG86" t="s">
        <v>423</v>
      </c>
      <c r="AH86" t="s">
        <v>7940</v>
      </c>
      <c r="AI86" t="s">
        <v>7905</v>
      </c>
      <c r="AJ86" t="s">
        <v>7956</v>
      </c>
      <c r="AP86" t="s">
        <v>7924</v>
      </c>
      <c r="AR86" s="4" t="s">
        <v>7975</v>
      </c>
    </row>
    <row r="87" spans="3:44" ht="169" x14ac:dyDescent="0.2">
      <c r="C87" s="6">
        <v>15</v>
      </c>
      <c r="D87" s="6" t="s">
        <v>7957</v>
      </c>
      <c r="E87" t="s">
        <v>7909</v>
      </c>
      <c r="F87" t="s">
        <v>213</v>
      </c>
      <c r="G87" t="s">
        <v>213</v>
      </c>
      <c r="H87" t="s">
        <v>213</v>
      </c>
      <c r="I87" t="s">
        <v>7958</v>
      </c>
      <c r="J87" t="s">
        <v>7959</v>
      </c>
      <c r="K87" t="s">
        <v>213</v>
      </c>
      <c r="L87" t="s">
        <v>7926</v>
      </c>
      <c r="Q87">
        <v>10698</v>
      </c>
      <c r="R87">
        <v>10698</v>
      </c>
      <c r="W87">
        <v>10698</v>
      </c>
      <c r="AA87" s="12" t="s">
        <v>7960</v>
      </c>
      <c r="AB87" t="s">
        <v>258</v>
      </c>
      <c r="AC87" t="s">
        <v>213</v>
      </c>
      <c r="AD87" t="s">
        <v>258</v>
      </c>
      <c r="AE87" t="s">
        <v>408</v>
      </c>
      <c r="AG87" t="s">
        <v>423</v>
      </c>
      <c r="AH87" t="s">
        <v>7961</v>
      </c>
      <c r="AI87" t="s">
        <v>7905</v>
      </c>
      <c r="AJ87" t="s">
        <v>7929</v>
      </c>
      <c r="AP87" t="s">
        <v>7924</v>
      </c>
      <c r="AR87" s="4" t="s">
        <v>7976</v>
      </c>
    </row>
    <row r="88" spans="3:44" ht="182" x14ac:dyDescent="0.2">
      <c r="C88" s="6">
        <v>16</v>
      </c>
      <c r="D88" s="6" t="s">
        <v>7957</v>
      </c>
      <c r="E88" t="s">
        <v>7909</v>
      </c>
      <c r="F88" t="s">
        <v>213</v>
      </c>
      <c r="G88" t="s">
        <v>213</v>
      </c>
      <c r="H88" t="s">
        <v>213</v>
      </c>
      <c r="I88" t="s">
        <v>7962</v>
      </c>
      <c r="J88" t="s">
        <v>7959</v>
      </c>
      <c r="K88" t="s">
        <v>213</v>
      </c>
      <c r="L88" t="s">
        <v>7938</v>
      </c>
      <c r="Q88">
        <v>3069</v>
      </c>
      <c r="R88">
        <v>3069</v>
      </c>
      <c r="W88">
        <v>3069</v>
      </c>
      <c r="AA88" s="12" t="s">
        <v>7963</v>
      </c>
      <c r="AB88" t="s">
        <v>258</v>
      </c>
      <c r="AC88" t="s">
        <v>258</v>
      </c>
      <c r="AD88" t="s">
        <v>258</v>
      </c>
      <c r="AE88" t="s">
        <v>411</v>
      </c>
      <c r="AG88" t="s">
        <v>423</v>
      </c>
      <c r="AH88" t="s">
        <v>7964</v>
      </c>
      <c r="AI88" t="s">
        <v>7905</v>
      </c>
      <c r="AJ88" t="s">
        <v>7906</v>
      </c>
      <c r="AO88" t="s">
        <v>7965</v>
      </c>
      <c r="AP88" t="s">
        <v>7924</v>
      </c>
      <c r="AR88" s="4" t="s">
        <v>7976</v>
      </c>
    </row>
    <row r="89" spans="3:44" ht="182" x14ac:dyDescent="0.2">
      <c r="C89" s="6">
        <v>17</v>
      </c>
      <c r="D89" s="6" t="s">
        <v>7957</v>
      </c>
      <c r="E89" t="s">
        <v>7909</v>
      </c>
      <c r="F89" t="s">
        <v>213</v>
      </c>
      <c r="G89" t="s">
        <v>213</v>
      </c>
      <c r="H89" t="s">
        <v>213</v>
      </c>
      <c r="I89" t="s">
        <v>7966</v>
      </c>
      <c r="J89" t="s">
        <v>7959</v>
      </c>
      <c r="K89" t="s">
        <v>213</v>
      </c>
      <c r="L89" t="s">
        <v>7938</v>
      </c>
      <c r="Q89">
        <v>21626</v>
      </c>
      <c r="R89">
        <v>21626</v>
      </c>
      <c r="W89">
        <v>21626</v>
      </c>
      <c r="AA89" s="12" t="s">
        <v>7967</v>
      </c>
      <c r="AB89" t="s">
        <v>258</v>
      </c>
      <c r="AC89" t="s">
        <v>258</v>
      </c>
      <c r="AD89" t="s">
        <v>258</v>
      </c>
      <c r="AE89" t="s">
        <v>411</v>
      </c>
      <c r="AG89" t="s">
        <v>423</v>
      </c>
      <c r="AH89" t="s">
        <v>7964</v>
      </c>
      <c r="AI89" t="s">
        <v>7905</v>
      </c>
      <c r="AJ89" t="s">
        <v>7906</v>
      </c>
      <c r="AP89" t="s">
        <v>7924</v>
      </c>
      <c r="AR89" s="4" t="s">
        <v>7976</v>
      </c>
    </row>
    <row r="90" spans="3:44" ht="78" x14ac:dyDescent="0.2">
      <c r="C90" s="6">
        <v>18</v>
      </c>
      <c r="D90" s="6" t="s">
        <v>7899</v>
      </c>
      <c r="E90" t="s">
        <v>7909</v>
      </c>
      <c r="F90" t="s">
        <v>213</v>
      </c>
      <c r="G90" t="s">
        <v>213</v>
      </c>
      <c r="H90" t="s">
        <v>213</v>
      </c>
      <c r="I90" t="s">
        <v>7968</v>
      </c>
      <c r="J90" t="s">
        <v>7902</v>
      </c>
      <c r="K90" t="s">
        <v>213</v>
      </c>
      <c r="L90" t="s">
        <v>7921</v>
      </c>
      <c r="Q90">
        <v>26000</v>
      </c>
      <c r="R90">
        <v>26000</v>
      </c>
      <c r="S90">
        <v>26000</v>
      </c>
      <c r="AA90" s="12" t="s">
        <v>7969</v>
      </c>
      <c r="AB90" t="s">
        <v>258</v>
      </c>
      <c r="AC90" t="s">
        <v>258</v>
      </c>
      <c r="AD90" t="s">
        <v>258</v>
      </c>
      <c r="AE90" t="s">
        <v>416</v>
      </c>
      <c r="AG90" t="s">
        <v>423</v>
      </c>
      <c r="AH90" t="s">
        <v>7970</v>
      </c>
      <c r="AI90" t="s">
        <v>7905</v>
      </c>
      <c r="AJ90" t="s">
        <v>7971</v>
      </c>
      <c r="AP90" t="s">
        <v>7924</v>
      </c>
      <c r="AR90" s="4" t="s">
        <v>7976</v>
      </c>
    </row>
    <row r="91" spans="3:44" ht="143" x14ac:dyDescent="0.2">
      <c r="C91" s="6">
        <v>19</v>
      </c>
      <c r="D91" s="6" t="s">
        <v>7899</v>
      </c>
      <c r="E91" t="s">
        <v>7909</v>
      </c>
      <c r="F91" t="s">
        <v>213</v>
      </c>
      <c r="G91" t="s">
        <v>213</v>
      </c>
      <c r="H91" t="s">
        <v>213</v>
      </c>
      <c r="I91" t="s">
        <v>7972</v>
      </c>
      <c r="J91" t="s">
        <v>7902</v>
      </c>
      <c r="K91" t="s">
        <v>213</v>
      </c>
      <c r="L91" t="s">
        <v>7938</v>
      </c>
      <c r="Q91">
        <v>15843</v>
      </c>
      <c r="R91">
        <v>15843</v>
      </c>
      <c r="S91">
        <v>15843</v>
      </c>
      <c r="AA91" s="12" t="s">
        <v>7973</v>
      </c>
      <c r="AB91" t="s">
        <v>258</v>
      </c>
      <c r="AC91" t="s">
        <v>258</v>
      </c>
      <c r="AD91" t="s">
        <v>258</v>
      </c>
      <c r="AE91" t="s">
        <v>416</v>
      </c>
      <c r="AG91" t="s">
        <v>423</v>
      </c>
      <c r="AH91" t="s">
        <v>7940</v>
      </c>
      <c r="AI91" t="s">
        <v>7916</v>
      </c>
      <c r="AJ91" t="s">
        <v>7956</v>
      </c>
      <c r="AP91" t="s">
        <v>7924</v>
      </c>
      <c r="AR91" s="4" t="s">
        <v>7976</v>
      </c>
    </row>
    <row r="92" spans="3:44" ht="182" x14ac:dyDescent="0.2">
      <c r="C92" s="6">
        <v>20</v>
      </c>
      <c r="D92" s="6" t="s">
        <v>7899</v>
      </c>
      <c r="E92" t="s">
        <v>7909</v>
      </c>
      <c r="F92" t="s">
        <v>213</v>
      </c>
      <c r="G92" t="s">
        <v>213</v>
      </c>
      <c r="H92" t="s">
        <v>213</v>
      </c>
      <c r="I92" t="s">
        <v>7974</v>
      </c>
      <c r="J92" t="s">
        <v>7902</v>
      </c>
      <c r="K92" t="s">
        <v>213</v>
      </c>
      <c r="L92" t="s">
        <v>7938</v>
      </c>
      <c r="Q92">
        <v>21626</v>
      </c>
      <c r="R92">
        <v>21626</v>
      </c>
      <c r="S92">
        <v>21626</v>
      </c>
      <c r="AA92" s="12" t="s">
        <v>7967</v>
      </c>
      <c r="AB92" t="s">
        <v>258</v>
      </c>
      <c r="AC92" t="s">
        <v>258</v>
      </c>
      <c r="AD92" t="s">
        <v>258</v>
      </c>
      <c r="AE92" t="s">
        <v>411</v>
      </c>
      <c r="AG92" t="s">
        <v>423</v>
      </c>
      <c r="AH92" t="s">
        <v>7964</v>
      </c>
      <c r="AI92" t="s">
        <v>7905</v>
      </c>
      <c r="AJ92" t="s">
        <v>7906</v>
      </c>
      <c r="AP92" t="s">
        <v>7924</v>
      </c>
      <c r="AR92" s="4" t="s">
        <v>7976</v>
      </c>
    </row>
    <row r="93" spans="3:44" x14ac:dyDescent="0.2">
      <c r="C93" s="6">
        <v>21</v>
      </c>
      <c r="D93" s="6"/>
      <c r="Q93">
        <v>0</v>
      </c>
      <c r="R93">
        <v>0</v>
      </c>
      <c r="AR93" s="4"/>
    </row>
    <row r="94" spans="3:44" x14ac:dyDescent="0.2">
      <c r="C94" s="6">
        <v>22</v>
      </c>
      <c r="D94" s="6"/>
      <c r="Q94">
        <v>0</v>
      </c>
      <c r="R94">
        <v>0</v>
      </c>
      <c r="AR94" s="4"/>
    </row>
    <row r="95" spans="3:44" x14ac:dyDescent="0.2">
      <c r="C95" s="6">
        <v>23</v>
      </c>
      <c r="D95" s="6"/>
      <c r="Q95">
        <v>0</v>
      </c>
      <c r="R95">
        <v>0</v>
      </c>
      <c r="AR95" s="4"/>
    </row>
    <row r="96" spans="3:44" x14ac:dyDescent="0.2">
      <c r="C96" s="6">
        <v>24</v>
      </c>
      <c r="D96" s="6"/>
      <c r="Q96">
        <v>0</v>
      </c>
      <c r="R96">
        <v>0</v>
      </c>
      <c r="AR96" s="4"/>
    </row>
    <row r="97" spans="3:44" x14ac:dyDescent="0.2">
      <c r="C97" s="6">
        <v>25</v>
      </c>
      <c r="D97" s="6"/>
      <c r="Q97">
        <v>0</v>
      </c>
      <c r="R97">
        <v>0</v>
      </c>
      <c r="AR97" s="4"/>
    </row>
    <row r="98" spans="3:44" x14ac:dyDescent="0.2">
      <c r="C98" s="6">
        <v>26</v>
      </c>
      <c r="D98" s="6"/>
      <c r="Q98">
        <v>0</v>
      </c>
      <c r="R98">
        <v>0</v>
      </c>
      <c r="AR98" s="4"/>
    </row>
    <row r="99" spans="3:44" x14ac:dyDescent="0.2">
      <c r="C99" s="6">
        <v>27</v>
      </c>
      <c r="D99" s="6"/>
      <c r="Q99">
        <v>0</v>
      </c>
      <c r="R99">
        <v>0</v>
      </c>
      <c r="AR99" s="4"/>
    </row>
    <row r="100" spans="3:44" x14ac:dyDescent="0.2">
      <c r="C100" s="6">
        <v>28</v>
      </c>
      <c r="D100" s="6"/>
      <c r="Q100">
        <v>0</v>
      </c>
      <c r="R100">
        <v>0</v>
      </c>
      <c r="AR100" s="4"/>
    </row>
    <row r="101" spans="3:44" x14ac:dyDescent="0.2">
      <c r="C101" s="6">
        <v>29</v>
      </c>
      <c r="D101" s="6"/>
      <c r="Q101">
        <v>0</v>
      </c>
      <c r="R101">
        <v>0</v>
      </c>
      <c r="AR101" s="4"/>
    </row>
    <row r="102" spans="3:44" x14ac:dyDescent="0.2">
      <c r="C102" s="6">
        <v>30</v>
      </c>
      <c r="D102" s="6"/>
      <c r="Q102">
        <v>0</v>
      </c>
      <c r="R102">
        <v>0</v>
      </c>
      <c r="AR102" s="4"/>
    </row>
    <row r="103" spans="3:44" x14ac:dyDescent="0.2">
      <c r="C103" s="6">
        <v>31</v>
      </c>
      <c r="D103" s="6"/>
      <c r="Q103">
        <v>0</v>
      </c>
      <c r="R103">
        <v>0</v>
      </c>
      <c r="AR103" s="4"/>
    </row>
    <row r="104" spans="3:44" x14ac:dyDescent="0.2">
      <c r="C104" s="6">
        <v>32</v>
      </c>
      <c r="D104" s="6"/>
      <c r="Q104">
        <v>0</v>
      </c>
      <c r="R104">
        <v>0</v>
      </c>
      <c r="AR104" s="4"/>
    </row>
    <row r="105" spans="3:44" x14ac:dyDescent="0.2">
      <c r="C105" s="6">
        <v>33</v>
      </c>
      <c r="D105" s="6"/>
      <c r="Q105">
        <v>0</v>
      </c>
      <c r="R105">
        <v>0</v>
      </c>
      <c r="AR105" s="4"/>
    </row>
    <row r="106" spans="3:44" x14ac:dyDescent="0.2">
      <c r="C106" s="6">
        <v>34</v>
      </c>
      <c r="D106" s="6"/>
      <c r="Q106">
        <v>0</v>
      </c>
      <c r="R106">
        <v>0</v>
      </c>
      <c r="AR106" s="4"/>
    </row>
    <row r="107" spans="3:44" x14ac:dyDescent="0.2">
      <c r="C107" s="6">
        <v>35</v>
      </c>
      <c r="D107" s="6"/>
      <c r="Q107">
        <v>0</v>
      </c>
      <c r="R107">
        <v>0</v>
      </c>
      <c r="AR107" s="4"/>
    </row>
    <row r="108" spans="3:44" x14ac:dyDescent="0.2">
      <c r="C108" s="6">
        <v>36</v>
      </c>
      <c r="D108" s="6"/>
      <c r="Q108">
        <v>0</v>
      </c>
      <c r="R108">
        <v>0</v>
      </c>
      <c r="AR108" s="4"/>
    </row>
    <row r="109" spans="3:44" x14ac:dyDescent="0.2">
      <c r="C109" s="6">
        <v>37</v>
      </c>
      <c r="D109" s="6"/>
      <c r="Q109">
        <v>0</v>
      </c>
      <c r="R109">
        <v>0</v>
      </c>
      <c r="AR109" s="4"/>
    </row>
    <row r="110" spans="3:44" x14ac:dyDescent="0.2">
      <c r="C110" s="6">
        <v>38</v>
      </c>
      <c r="D110" s="6"/>
      <c r="Q110">
        <v>0</v>
      </c>
      <c r="R110">
        <v>0</v>
      </c>
      <c r="AR110" s="4"/>
    </row>
    <row r="111" spans="3:44" x14ac:dyDescent="0.2">
      <c r="C111" s="6">
        <v>39</v>
      </c>
      <c r="D111" s="6"/>
      <c r="Q111">
        <v>0</v>
      </c>
      <c r="R111">
        <v>0</v>
      </c>
      <c r="AR111" s="4"/>
    </row>
    <row r="112" spans="3:44" x14ac:dyDescent="0.2">
      <c r="C112" s="6">
        <v>40</v>
      </c>
      <c r="D112" s="6"/>
      <c r="Q112">
        <v>0</v>
      </c>
      <c r="R112">
        <v>0</v>
      </c>
      <c r="AR112" s="4"/>
    </row>
    <row r="113" spans="3:44" x14ac:dyDescent="0.2">
      <c r="C113" s="6">
        <v>41</v>
      </c>
      <c r="D113" s="6"/>
      <c r="Q113">
        <v>0</v>
      </c>
      <c r="R113">
        <v>0</v>
      </c>
      <c r="AR113" s="4"/>
    </row>
    <row r="114" spans="3:44" x14ac:dyDescent="0.2">
      <c r="C114" s="6">
        <v>42</v>
      </c>
      <c r="D114" s="6"/>
      <c r="Q114">
        <v>0</v>
      </c>
      <c r="R114">
        <v>0</v>
      </c>
      <c r="AR114" s="4"/>
    </row>
    <row r="115" spans="3:44" x14ac:dyDescent="0.2">
      <c r="C115" s="6">
        <v>43</v>
      </c>
      <c r="D115" s="6"/>
      <c r="Q115">
        <v>0</v>
      </c>
      <c r="R115">
        <v>0</v>
      </c>
      <c r="AR115" s="4"/>
    </row>
    <row r="116" spans="3:44" x14ac:dyDescent="0.2">
      <c r="C116" s="6">
        <v>44</v>
      </c>
      <c r="D116" s="6"/>
      <c r="Q116">
        <v>0</v>
      </c>
      <c r="R116">
        <v>0</v>
      </c>
      <c r="AR116" s="4"/>
    </row>
    <row r="117" spans="3:44" x14ac:dyDescent="0.2">
      <c r="C117" s="6">
        <v>45</v>
      </c>
      <c r="D117" s="6"/>
      <c r="Q117">
        <v>0</v>
      </c>
      <c r="R117">
        <v>0</v>
      </c>
      <c r="AR117" s="4"/>
    </row>
    <row r="118" spans="3:44" x14ac:dyDescent="0.2">
      <c r="C118" s="6">
        <v>46</v>
      </c>
      <c r="D118" s="6"/>
      <c r="Q118">
        <v>0</v>
      </c>
      <c r="R118">
        <v>0</v>
      </c>
      <c r="AR118" s="4"/>
    </row>
    <row r="119" spans="3:44" x14ac:dyDescent="0.2">
      <c r="C119" s="6">
        <v>47</v>
      </c>
      <c r="D119" s="6"/>
      <c r="Q119">
        <v>0</v>
      </c>
      <c r="R119">
        <v>0</v>
      </c>
      <c r="AR119" s="4"/>
    </row>
    <row r="120" spans="3:44" x14ac:dyDescent="0.2">
      <c r="C120" s="6">
        <v>48</v>
      </c>
      <c r="D120" s="6"/>
      <c r="Q120">
        <v>0</v>
      </c>
      <c r="R120">
        <v>0</v>
      </c>
      <c r="AR120" s="4"/>
    </row>
    <row r="121" spans="3:44" x14ac:dyDescent="0.2">
      <c r="C121" s="6">
        <v>49</v>
      </c>
      <c r="D121" s="6"/>
      <c r="Q121">
        <v>0</v>
      </c>
      <c r="R121">
        <v>0</v>
      </c>
      <c r="AR121" s="4"/>
    </row>
    <row r="122" spans="3:44" x14ac:dyDescent="0.2">
      <c r="C122" s="6">
        <v>50</v>
      </c>
      <c r="D122" s="6"/>
      <c r="Q122">
        <v>0</v>
      </c>
      <c r="R122">
        <v>0</v>
      </c>
      <c r="AR122" s="4"/>
    </row>
    <row r="123" spans="3:44" x14ac:dyDescent="0.2">
      <c r="C123" s="6">
        <v>51</v>
      </c>
      <c r="D123" s="6"/>
      <c r="Q123">
        <v>0</v>
      </c>
      <c r="R123">
        <v>0</v>
      </c>
      <c r="AR123" s="4"/>
    </row>
    <row r="124" spans="3:44" x14ac:dyDescent="0.2">
      <c r="C124" s="6">
        <v>52</v>
      </c>
      <c r="D124" s="6"/>
      <c r="Q124">
        <v>0</v>
      </c>
      <c r="R124">
        <v>0</v>
      </c>
      <c r="AR124" s="4"/>
    </row>
    <row r="125" spans="3:44" x14ac:dyDescent="0.2">
      <c r="C125" s="6">
        <v>53</v>
      </c>
      <c r="D125" s="6"/>
      <c r="Q125">
        <v>0</v>
      </c>
      <c r="R125">
        <v>0</v>
      </c>
      <c r="AR125" s="4"/>
    </row>
    <row r="126" spans="3:44" x14ac:dyDescent="0.2">
      <c r="C126" s="6">
        <v>54</v>
      </c>
      <c r="D126" s="6"/>
      <c r="Q126">
        <v>0</v>
      </c>
      <c r="R126">
        <v>0</v>
      </c>
      <c r="AR126" s="4"/>
    </row>
    <row r="127" spans="3:44" x14ac:dyDescent="0.2">
      <c r="C127" s="6">
        <v>55</v>
      </c>
      <c r="D127" s="6"/>
      <c r="Q127">
        <v>0</v>
      </c>
      <c r="R127">
        <v>0</v>
      </c>
      <c r="AR127" s="4"/>
    </row>
    <row r="128" spans="3:44" x14ac:dyDescent="0.2">
      <c r="C128" s="6">
        <v>56</v>
      </c>
      <c r="D128" s="6"/>
      <c r="Q128">
        <v>0</v>
      </c>
      <c r="R128">
        <v>0</v>
      </c>
      <c r="AR128" s="4"/>
    </row>
    <row r="129" spans="3:44" x14ac:dyDescent="0.2">
      <c r="C129" s="6">
        <v>57</v>
      </c>
      <c r="D129" s="6"/>
      <c r="Q129">
        <v>0</v>
      </c>
      <c r="R129">
        <v>0</v>
      </c>
      <c r="AR129" s="4"/>
    </row>
    <row r="130" spans="3:44" x14ac:dyDescent="0.2">
      <c r="C130" s="6">
        <v>58</v>
      </c>
      <c r="D130" s="6"/>
      <c r="Q130">
        <v>0</v>
      </c>
      <c r="R130">
        <v>0</v>
      </c>
      <c r="AR130" s="4"/>
    </row>
    <row r="131" spans="3:44" x14ac:dyDescent="0.2">
      <c r="C131" s="6">
        <v>59</v>
      </c>
      <c r="D131" s="6"/>
      <c r="Q131">
        <v>0</v>
      </c>
      <c r="R131">
        <v>0</v>
      </c>
      <c r="AR131" s="4"/>
    </row>
    <row r="132" spans="3:44" x14ac:dyDescent="0.2">
      <c r="C132" s="6">
        <v>60</v>
      </c>
      <c r="D132" s="6"/>
      <c r="Q132">
        <v>0</v>
      </c>
      <c r="R132">
        <v>0</v>
      </c>
      <c r="AR132" s="4"/>
    </row>
    <row r="133" spans="3:44" x14ac:dyDescent="0.2">
      <c r="C133" s="6">
        <v>61</v>
      </c>
      <c r="D133" s="6"/>
      <c r="Q133">
        <v>0</v>
      </c>
      <c r="R133">
        <v>0</v>
      </c>
      <c r="AR133" s="4"/>
    </row>
    <row r="134" spans="3:44" x14ac:dyDescent="0.2">
      <c r="C134" s="6">
        <v>62</v>
      </c>
      <c r="D134" s="6"/>
      <c r="Q134">
        <v>0</v>
      </c>
      <c r="R134">
        <v>0</v>
      </c>
      <c r="AR134" s="4"/>
    </row>
    <row r="135" spans="3:44" x14ac:dyDescent="0.2">
      <c r="C135" s="6">
        <v>63</v>
      </c>
      <c r="D135" s="6"/>
      <c r="Q135">
        <v>0</v>
      </c>
      <c r="R135">
        <v>0</v>
      </c>
      <c r="AR135" s="4"/>
    </row>
    <row r="136" spans="3:44" x14ac:dyDescent="0.2">
      <c r="C136" s="6">
        <v>64</v>
      </c>
      <c r="D136" s="6"/>
      <c r="Q136">
        <v>0</v>
      </c>
      <c r="R136">
        <v>0</v>
      </c>
      <c r="AR136" s="4"/>
    </row>
    <row r="137" spans="3:44" x14ac:dyDescent="0.2">
      <c r="C137" s="6">
        <v>65</v>
      </c>
      <c r="D137" s="6"/>
      <c r="Q137">
        <v>0</v>
      </c>
      <c r="R137">
        <v>0</v>
      </c>
      <c r="AR137" s="4"/>
    </row>
    <row r="138" spans="3:44" x14ac:dyDescent="0.2">
      <c r="C138" s="6">
        <v>66</v>
      </c>
      <c r="D138" s="6"/>
      <c r="Q138">
        <v>0</v>
      </c>
      <c r="R138">
        <v>0</v>
      </c>
      <c r="AR138" s="4"/>
    </row>
    <row r="139" spans="3:44" x14ac:dyDescent="0.2">
      <c r="C139" s="6">
        <v>67</v>
      </c>
      <c r="D139" s="6"/>
      <c r="Q139">
        <v>0</v>
      </c>
      <c r="R139">
        <v>0</v>
      </c>
      <c r="AR139" s="4"/>
    </row>
    <row r="140" spans="3:44" x14ac:dyDescent="0.2">
      <c r="C140" s="6">
        <v>68</v>
      </c>
      <c r="D140" s="6"/>
      <c r="Q140">
        <v>0</v>
      </c>
      <c r="R140">
        <v>0</v>
      </c>
      <c r="AR140" s="4"/>
    </row>
    <row r="141" spans="3:44" x14ac:dyDescent="0.2">
      <c r="C141" s="6">
        <v>69</v>
      </c>
      <c r="D141" s="6"/>
      <c r="Q141">
        <v>0</v>
      </c>
      <c r="R141">
        <v>0</v>
      </c>
      <c r="AR141" s="4"/>
    </row>
    <row r="142" spans="3:44" x14ac:dyDescent="0.2">
      <c r="C142" s="6">
        <v>70</v>
      </c>
      <c r="D142" s="6"/>
      <c r="Q142">
        <v>0</v>
      </c>
      <c r="R142">
        <v>0</v>
      </c>
      <c r="AR142" s="4"/>
    </row>
    <row r="143" spans="3:44" x14ac:dyDescent="0.2">
      <c r="C143" s="6">
        <v>71</v>
      </c>
      <c r="D143" s="6"/>
      <c r="Q143">
        <v>0</v>
      </c>
      <c r="R143">
        <v>0</v>
      </c>
      <c r="AR143" s="4"/>
    </row>
    <row r="144" spans="3:44" x14ac:dyDescent="0.2">
      <c r="C144" s="6">
        <v>72</v>
      </c>
      <c r="D144" s="6"/>
      <c r="Q144">
        <v>0</v>
      </c>
      <c r="R144">
        <v>0</v>
      </c>
      <c r="AR144" s="4"/>
    </row>
    <row r="145" spans="3:44" x14ac:dyDescent="0.2">
      <c r="C145" s="6">
        <v>73</v>
      </c>
      <c r="D145" s="6"/>
      <c r="Q145">
        <v>0</v>
      </c>
      <c r="R145">
        <v>0</v>
      </c>
      <c r="AR145" s="4"/>
    </row>
    <row r="146" spans="3:44" x14ac:dyDescent="0.2">
      <c r="C146" s="6">
        <v>74</v>
      </c>
      <c r="D146" s="6"/>
      <c r="Q146">
        <v>0</v>
      </c>
      <c r="R146">
        <v>0</v>
      </c>
      <c r="AR146" s="4"/>
    </row>
    <row r="147" spans="3:44" x14ac:dyDescent="0.2">
      <c r="C147" s="6">
        <v>75</v>
      </c>
      <c r="D147" s="6"/>
      <c r="Q147">
        <v>0</v>
      </c>
      <c r="R147">
        <v>0</v>
      </c>
      <c r="AR147" s="4"/>
    </row>
    <row r="148" spans="3:44" x14ac:dyDescent="0.2">
      <c r="C148" s="6">
        <v>76</v>
      </c>
      <c r="D148" s="6"/>
      <c r="Q148">
        <v>0</v>
      </c>
      <c r="R148">
        <v>0</v>
      </c>
      <c r="AR148" s="4"/>
    </row>
    <row r="149" spans="3:44" x14ac:dyDescent="0.2">
      <c r="C149" s="6">
        <v>77</v>
      </c>
      <c r="D149" s="6"/>
      <c r="Q149">
        <v>0</v>
      </c>
      <c r="R149">
        <v>0</v>
      </c>
      <c r="AR149" s="4"/>
    </row>
    <row r="150" spans="3:44" x14ac:dyDescent="0.2">
      <c r="C150" s="6">
        <v>78</v>
      </c>
      <c r="D150" s="6"/>
      <c r="Q150">
        <v>0</v>
      </c>
      <c r="R150">
        <v>0</v>
      </c>
      <c r="AR150" s="4"/>
    </row>
    <row r="151" spans="3:44" x14ac:dyDescent="0.2">
      <c r="C151" s="6">
        <v>79</v>
      </c>
      <c r="D151" s="6"/>
      <c r="Q151">
        <v>0</v>
      </c>
      <c r="R151">
        <v>0</v>
      </c>
      <c r="AR151" s="4"/>
    </row>
    <row r="152" spans="3:44" x14ac:dyDescent="0.2">
      <c r="C152" s="6">
        <v>80</v>
      </c>
      <c r="D152" s="6"/>
      <c r="Q152">
        <v>0</v>
      </c>
      <c r="R152">
        <v>0</v>
      </c>
      <c r="AR152" s="4"/>
    </row>
    <row r="153" spans="3:44" x14ac:dyDescent="0.2">
      <c r="C153" s="6">
        <v>81</v>
      </c>
      <c r="D153" s="6"/>
      <c r="Q153">
        <v>0</v>
      </c>
      <c r="R153">
        <v>0</v>
      </c>
      <c r="AR153" s="4"/>
    </row>
    <row r="154" spans="3:44" x14ac:dyDescent="0.2">
      <c r="C154" s="6">
        <v>82</v>
      </c>
      <c r="D154" s="6"/>
      <c r="Q154">
        <v>0</v>
      </c>
      <c r="R154">
        <v>0</v>
      </c>
      <c r="AR154" s="4"/>
    </row>
    <row r="155" spans="3:44" x14ac:dyDescent="0.2">
      <c r="C155" s="6">
        <v>83</v>
      </c>
      <c r="D155" s="6"/>
      <c r="Q155">
        <v>0</v>
      </c>
      <c r="R155">
        <v>0</v>
      </c>
      <c r="AR155" s="4"/>
    </row>
    <row r="156" spans="3:44" x14ac:dyDescent="0.2">
      <c r="C156" s="6">
        <v>84</v>
      </c>
      <c r="D156" s="6"/>
      <c r="Q156">
        <v>0</v>
      </c>
      <c r="R156">
        <v>0</v>
      </c>
      <c r="AR156" s="4"/>
    </row>
    <row r="157" spans="3:44" x14ac:dyDescent="0.2">
      <c r="C157" s="6">
        <v>85</v>
      </c>
      <c r="D157" s="6"/>
      <c r="Q157">
        <v>0</v>
      </c>
      <c r="R157">
        <v>0</v>
      </c>
      <c r="AR157" s="4"/>
    </row>
    <row r="158" spans="3:44" x14ac:dyDescent="0.2">
      <c r="C158" s="6">
        <v>86</v>
      </c>
      <c r="D158" s="6"/>
      <c r="Q158">
        <v>0</v>
      </c>
      <c r="R158">
        <v>0</v>
      </c>
      <c r="AR158" s="4"/>
    </row>
    <row r="159" spans="3:44" x14ac:dyDescent="0.2">
      <c r="C159" s="6">
        <v>87</v>
      </c>
      <c r="D159" s="6"/>
      <c r="Q159">
        <v>0</v>
      </c>
      <c r="R159">
        <v>0</v>
      </c>
      <c r="AR159" s="4"/>
    </row>
    <row r="160" spans="3:44" x14ac:dyDescent="0.2">
      <c r="C160" s="6">
        <v>88</v>
      </c>
      <c r="D160" s="6"/>
      <c r="Q160">
        <v>0</v>
      </c>
      <c r="R160">
        <v>0</v>
      </c>
      <c r="AR160" s="4"/>
    </row>
    <row r="161" spans="3:44" x14ac:dyDescent="0.2">
      <c r="C161" s="6">
        <v>89</v>
      </c>
      <c r="D161" s="6"/>
      <c r="Q161">
        <v>0</v>
      </c>
      <c r="R161">
        <v>0</v>
      </c>
      <c r="AR161" s="4"/>
    </row>
    <row r="162" spans="3:44" x14ac:dyDescent="0.2">
      <c r="C162" s="6">
        <v>90</v>
      </c>
      <c r="D162" s="6"/>
      <c r="Q162">
        <v>0</v>
      </c>
      <c r="R162">
        <v>0</v>
      </c>
      <c r="AR162" s="4"/>
    </row>
    <row r="163" spans="3:44" x14ac:dyDescent="0.2">
      <c r="C163" s="6">
        <v>91</v>
      </c>
      <c r="D163" s="6"/>
      <c r="Q163">
        <v>0</v>
      </c>
      <c r="R163">
        <v>0</v>
      </c>
      <c r="AR163" s="4"/>
    </row>
    <row r="164" spans="3:44" x14ac:dyDescent="0.2">
      <c r="C164" s="6">
        <v>92</v>
      </c>
      <c r="D164" s="6"/>
      <c r="Q164">
        <v>0</v>
      </c>
      <c r="R164">
        <v>0</v>
      </c>
      <c r="AR164" s="4"/>
    </row>
    <row r="165" spans="3:44" x14ac:dyDescent="0.2">
      <c r="C165" s="6">
        <v>93</v>
      </c>
      <c r="D165" s="6"/>
      <c r="Q165">
        <v>0</v>
      </c>
      <c r="R165">
        <v>0</v>
      </c>
      <c r="AR165" s="4"/>
    </row>
    <row r="166" spans="3:44" x14ac:dyDescent="0.2">
      <c r="C166" s="6">
        <v>94</v>
      </c>
      <c r="D166" s="6"/>
      <c r="Q166">
        <v>0</v>
      </c>
      <c r="R166">
        <v>0</v>
      </c>
      <c r="AR166" s="4"/>
    </row>
    <row r="167" spans="3:44" x14ac:dyDescent="0.2">
      <c r="C167" s="6">
        <v>95</v>
      </c>
      <c r="D167" s="6"/>
      <c r="Q167">
        <v>0</v>
      </c>
      <c r="R167">
        <v>0</v>
      </c>
      <c r="AR167" s="4"/>
    </row>
    <row r="168" spans="3:44" x14ac:dyDescent="0.2">
      <c r="C168" s="6">
        <v>96</v>
      </c>
      <c r="D168" s="6"/>
      <c r="Q168">
        <v>0</v>
      </c>
      <c r="R168">
        <v>0</v>
      </c>
      <c r="AR168" s="4"/>
    </row>
    <row r="169" spans="3:44" x14ac:dyDescent="0.2">
      <c r="C169" s="6">
        <v>97</v>
      </c>
      <c r="D169" s="6"/>
      <c r="Q169">
        <v>0</v>
      </c>
      <c r="R169">
        <v>0</v>
      </c>
      <c r="AR169" s="4"/>
    </row>
    <row r="170" spans="3:44" x14ac:dyDescent="0.2">
      <c r="C170" s="6">
        <v>98</v>
      </c>
      <c r="D170" s="6"/>
      <c r="Q170">
        <v>0</v>
      </c>
      <c r="R170">
        <v>0</v>
      </c>
      <c r="AR170" s="4"/>
    </row>
    <row r="171" spans="3:44" x14ac:dyDescent="0.2">
      <c r="C171" s="6">
        <v>99</v>
      </c>
      <c r="D171" s="6"/>
      <c r="Q171">
        <v>0</v>
      </c>
      <c r="R171">
        <v>0</v>
      </c>
      <c r="AR171" s="4"/>
    </row>
    <row r="172" spans="3:44" x14ac:dyDescent="0.2">
      <c r="C172" s="6">
        <v>100</v>
      </c>
      <c r="D172" s="6"/>
      <c r="Q172">
        <v>0</v>
      </c>
      <c r="R172">
        <v>0</v>
      </c>
      <c r="AR172" s="4"/>
    </row>
    <row r="173" spans="3:44" x14ac:dyDescent="0.2">
      <c r="C173" s="6">
        <v>101</v>
      </c>
      <c r="D173" s="6"/>
      <c r="Q173">
        <v>0</v>
      </c>
      <c r="R173">
        <v>0</v>
      </c>
      <c r="AR173" s="4"/>
    </row>
    <row r="174" spans="3:44" x14ac:dyDescent="0.2">
      <c r="C174" s="6">
        <v>102</v>
      </c>
      <c r="D174" s="6"/>
      <c r="Q174">
        <v>0</v>
      </c>
      <c r="R174">
        <v>0</v>
      </c>
      <c r="AR174" s="4"/>
    </row>
    <row r="175" spans="3:44" x14ac:dyDescent="0.2">
      <c r="C175" s="6">
        <v>103</v>
      </c>
      <c r="D175" s="6"/>
      <c r="Q175">
        <v>0</v>
      </c>
      <c r="R175">
        <v>0</v>
      </c>
      <c r="AR175" s="4"/>
    </row>
    <row r="176" spans="3:44" x14ac:dyDescent="0.2">
      <c r="C176" s="6">
        <v>104</v>
      </c>
      <c r="D176" s="6"/>
      <c r="Q176">
        <v>0</v>
      </c>
      <c r="R176">
        <v>0</v>
      </c>
      <c r="AR176" s="4"/>
    </row>
    <row r="177" spans="3:44" x14ac:dyDescent="0.2">
      <c r="C177" s="6">
        <v>105</v>
      </c>
      <c r="D177" s="6"/>
      <c r="Q177">
        <v>0</v>
      </c>
      <c r="R177">
        <v>0</v>
      </c>
      <c r="AR177" s="4"/>
    </row>
    <row r="178" spans="3:44" x14ac:dyDescent="0.2">
      <c r="C178" s="6">
        <v>106</v>
      </c>
      <c r="D178" s="6"/>
      <c r="Q178">
        <v>0</v>
      </c>
      <c r="R178">
        <v>0</v>
      </c>
      <c r="AR178" s="4"/>
    </row>
    <row r="179" spans="3:44" x14ac:dyDescent="0.2">
      <c r="C179" s="6">
        <v>107</v>
      </c>
      <c r="D179" s="6"/>
      <c r="Q179">
        <v>0</v>
      </c>
      <c r="R179">
        <v>0</v>
      </c>
      <c r="AR179" s="4"/>
    </row>
    <row r="180" spans="3:44" x14ac:dyDescent="0.2">
      <c r="C180" s="6">
        <v>108</v>
      </c>
      <c r="D180" s="6"/>
      <c r="Q180">
        <v>0</v>
      </c>
      <c r="R180">
        <v>0</v>
      </c>
      <c r="AR180" s="4"/>
    </row>
    <row r="181" spans="3:44" x14ac:dyDescent="0.2">
      <c r="C181" s="6">
        <v>109</v>
      </c>
      <c r="D181" s="6"/>
      <c r="Q181">
        <v>0</v>
      </c>
      <c r="R181">
        <v>0</v>
      </c>
      <c r="AR181" s="4"/>
    </row>
    <row r="182" spans="3:44" x14ac:dyDescent="0.2">
      <c r="C182" s="6">
        <v>110</v>
      </c>
      <c r="D182" s="6"/>
      <c r="Q182">
        <v>0</v>
      </c>
      <c r="R182">
        <v>0</v>
      </c>
      <c r="AR182" s="4"/>
    </row>
    <row r="183" spans="3:44" x14ac:dyDescent="0.2">
      <c r="C183" s="6">
        <v>111</v>
      </c>
      <c r="D183" s="6"/>
      <c r="Q183">
        <v>0</v>
      </c>
      <c r="R183">
        <v>0</v>
      </c>
      <c r="AR183" s="4"/>
    </row>
    <row r="184" spans="3:44" x14ac:dyDescent="0.2">
      <c r="C184" s="6">
        <v>112</v>
      </c>
      <c r="D184" s="6"/>
      <c r="Q184">
        <v>0</v>
      </c>
      <c r="R184">
        <v>0</v>
      </c>
      <c r="AR184" s="4"/>
    </row>
    <row r="185" spans="3:44" x14ac:dyDescent="0.2">
      <c r="C185" s="6">
        <v>113</v>
      </c>
      <c r="D185" s="6"/>
      <c r="Q185">
        <v>0</v>
      </c>
      <c r="R185">
        <v>0</v>
      </c>
      <c r="AR185" s="4"/>
    </row>
    <row r="186" spans="3:44" x14ac:dyDescent="0.2">
      <c r="C186" s="6">
        <v>114</v>
      </c>
      <c r="D186" s="6"/>
      <c r="Q186">
        <v>0</v>
      </c>
      <c r="R186">
        <v>0</v>
      </c>
      <c r="AR186" s="4"/>
    </row>
    <row r="187" spans="3:44" x14ac:dyDescent="0.2">
      <c r="C187" s="6">
        <v>115</v>
      </c>
      <c r="D187" s="6"/>
      <c r="Q187">
        <v>0</v>
      </c>
      <c r="R187">
        <v>0</v>
      </c>
      <c r="AR187" s="4"/>
    </row>
    <row r="188" spans="3:44" x14ac:dyDescent="0.2">
      <c r="C188" s="6">
        <v>116</v>
      </c>
      <c r="D188" s="6"/>
      <c r="Q188">
        <v>0</v>
      </c>
      <c r="R188">
        <v>0</v>
      </c>
      <c r="AR188" s="4"/>
    </row>
    <row r="189" spans="3:44" x14ac:dyDescent="0.2">
      <c r="C189" s="6">
        <v>117</v>
      </c>
      <c r="D189" s="6"/>
      <c r="Q189">
        <v>0</v>
      </c>
      <c r="R189">
        <v>0</v>
      </c>
      <c r="AR189" s="4"/>
    </row>
    <row r="190" spans="3:44" x14ac:dyDescent="0.2">
      <c r="C190" s="6">
        <v>118</v>
      </c>
      <c r="D190" s="6"/>
      <c r="Q190">
        <v>0</v>
      </c>
      <c r="R190">
        <v>0</v>
      </c>
      <c r="AR190" s="4"/>
    </row>
    <row r="191" spans="3:44" x14ac:dyDescent="0.2">
      <c r="C191" s="6">
        <v>119</v>
      </c>
      <c r="D191" s="6"/>
      <c r="Q191">
        <v>0</v>
      </c>
      <c r="R191">
        <v>0</v>
      </c>
      <c r="AR191" s="4"/>
    </row>
    <row r="192" spans="3:44" x14ac:dyDescent="0.2">
      <c r="C192" s="6">
        <v>120</v>
      </c>
      <c r="D192" s="6"/>
      <c r="Q192">
        <v>0</v>
      </c>
      <c r="R192">
        <v>0</v>
      </c>
      <c r="AR192" s="4"/>
    </row>
    <row r="193" spans="3:44" x14ac:dyDescent="0.2">
      <c r="C193" s="6">
        <v>121</v>
      </c>
      <c r="D193" s="6"/>
      <c r="Q193">
        <v>0</v>
      </c>
      <c r="R193">
        <v>0</v>
      </c>
      <c r="AR193" s="4"/>
    </row>
    <row r="194" spans="3:44" x14ac:dyDescent="0.2">
      <c r="C194" s="6">
        <v>122</v>
      </c>
      <c r="D194" s="6"/>
      <c r="Q194">
        <v>0</v>
      </c>
      <c r="R194">
        <v>0</v>
      </c>
      <c r="AR194" s="4"/>
    </row>
    <row r="195" spans="3:44" x14ac:dyDescent="0.2">
      <c r="C195" s="6">
        <v>123</v>
      </c>
      <c r="D195" s="6"/>
      <c r="Q195">
        <v>0</v>
      </c>
      <c r="R195">
        <v>0</v>
      </c>
      <c r="AR195" s="4"/>
    </row>
    <row r="196" spans="3:44" x14ac:dyDescent="0.2">
      <c r="C196" s="6">
        <v>124</v>
      </c>
      <c r="D196" s="6"/>
      <c r="Q196">
        <v>0</v>
      </c>
      <c r="R196">
        <v>0</v>
      </c>
      <c r="AR196" s="4"/>
    </row>
    <row r="197" spans="3:44" x14ac:dyDescent="0.2">
      <c r="C197" s="6">
        <v>125</v>
      </c>
      <c r="D197" s="6"/>
      <c r="Q197">
        <v>0</v>
      </c>
      <c r="R197">
        <v>0</v>
      </c>
      <c r="AR197" s="4"/>
    </row>
    <row r="198" spans="3:44" x14ac:dyDescent="0.2">
      <c r="C198" s="6">
        <v>126</v>
      </c>
      <c r="D198" s="6"/>
      <c r="Q198">
        <v>0</v>
      </c>
      <c r="R198">
        <v>0</v>
      </c>
      <c r="AR198" s="4"/>
    </row>
    <row r="199" spans="3:44" x14ac:dyDescent="0.2">
      <c r="C199" s="6">
        <v>127</v>
      </c>
      <c r="D199" s="6"/>
      <c r="Q199">
        <v>0</v>
      </c>
      <c r="R199">
        <v>0</v>
      </c>
      <c r="AR199" s="4"/>
    </row>
    <row r="200" spans="3:44" x14ac:dyDescent="0.2">
      <c r="C200" s="6">
        <v>128</v>
      </c>
      <c r="D200" s="6"/>
      <c r="Q200">
        <v>0</v>
      </c>
      <c r="R200">
        <v>0</v>
      </c>
      <c r="AR200" s="4"/>
    </row>
    <row r="201" spans="3:44" x14ac:dyDescent="0.2">
      <c r="C201" s="6">
        <v>129</v>
      </c>
      <c r="D201" s="6"/>
      <c r="Q201">
        <v>0</v>
      </c>
      <c r="R201">
        <v>0</v>
      </c>
      <c r="AR201" s="4"/>
    </row>
    <row r="202" spans="3:44" x14ac:dyDescent="0.2">
      <c r="C202" s="6">
        <v>130</v>
      </c>
      <c r="D202" s="6"/>
      <c r="Q202">
        <v>0</v>
      </c>
      <c r="R202">
        <v>0</v>
      </c>
      <c r="AR202" s="4"/>
    </row>
    <row r="203" spans="3:44" x14ac:dyDescent="0.2">
      <c r="C203" s="6">
        <v>131</v>
      </c>
      <c r="D203" s="6"/>
      <c r="Q203">
        <v>0</v>
      </c>
      <c r="R203">
        <v>0</v>
      </c>
      <c r="AR203" s="4"/>
    </row>
    <row r="204" spans="3:44" x14ac:dyDescent="0.2">
      <c r="C204" s="6">
        <v>132</v>
      </c>
      <c r="D204" s="6"/>
      <c r="Q204">
        <v>0</v>
      </c>
      <c r="R204">
        <v>0</v>
      </c>
      <c r="AR204" s="4"/>
    </row>
    <row r="205" spans="3:44" x14ac:dyDescent="0.2">
      <c r="C205" s="6">
        <v>133</v>
      </c>
      <c r="D205" s="6"/>
      <c r="Q205">
        <v>0</v>
      </c>
      <c r="R205">
        <v>0</v>
      </c>
      <c r="AR205" s="4"/>
    </row>
    <row r="206" spans="3:44" x14ac:dyDescent="0.2">
      <c r="C206" s="6">
        <v>134</v>
      </c>
      <c r="D206" s="6"/>
      <c r="Q206">
        <v>0</v>
      </c>
      <c r="R206">
        <v>0</v>
      </c>
      <c r="AR206" s="4"/>
    </row>
    <row r="207" spans="3:44" x14ac:dyDescent="0.2">
      <c r="C207" s="6">
        <v>135</v>
      </c>
      <c r="D207" s="6"/>
      <c r="Q207">
        <v>0</v>
      </c>
      <c r="R207">
        <v>0</v>
      </c>
      <c r="AR207" s="4"/>
    </row>
    <row r="208" spans="3:44" x14ac:dyDescent="0.2">
      <c r="C208" s="6">
        <v>136</v>
      </c>
      <c r="D208" s="6"/>
      <c r="Q208">
        <v>0</v>
      </c>
      <c r="R208">
        <v>0</v>
      </c>
      <c r="AR208" s="4"/>
    </row>
    <row r="209" spans="3:44" x14ac:dyDescent="0.2">
      <c r="C209" s="6">
        <v>137</v>
      </c>
      <c r="D209" s="6"/>
      <c r="Q209">
        <v>0</v>
      </c>
      <c r="R209">
        <v>0</v>
      </c>
      <c r="AR209" s="4"/>
    </row>
    <row r="210" spans="3:44" x14ac:dyDescent="0.2">
      <c r="C210" s="6">
        <v>138</v>
      </c>
      <c r="D210" s="6"/>
      <c r="Q210">
        <v>0</v>
      </c>
      <c r="R210">
        <v>0</v>
      </c>
      <c r="AR210" s="4"/>
    </row>
    <row r="211" spans="3:44" x14ac:dyDescent="0.2">
      <c r="C211" s="6">
        <v>139</v>
      </c>
      <c r="D211" s="6"/>
      <c r="Q211">
        <v>0</v>
      </c>
      <c r="R211">
        <v>0</v>
      </c>
      <c r="AR211" s="4"/>
    </row>
    <row r="212" spans="3:44" x14ac:dyDescent="0.2">
      <c r="C212" s="6">
        <v>140</v>
      </c>
      <c r="D212" s="6"/>
      <c r="Q212">
        <v>0</v>
      </c>
      <c r="R212">
        <v>0</v>
      </c>
      <c r="AR212" s="4"/>
    </row>
    <row r="213" spans="3:44" x14ac:dyDescent="0.2">
      <c r="C213" s="6">
        <v>141</v>
      </c>
      <c r="D213" s="6"/>
      <c r="Q213">
        <v>0</v>
      </c>
      <c r="R213">
        <v>0</v>
      </c>
      <c r="AR213" s="4"/>
    </row>
    <row r="214" spans="3:44" x14ac:dyDescent="0.2">
      <c r="C214" s="6">
        <v>142</v>
      </c>
      <c r="D214" s="6"/>
      <c r="Q214">
        <v>0</v>
      </c>
      <c r="R214">
        <v>0</v>
      </c>
      <c r="AR214" s="4"/>
    </row>
    <row r="215" spans="3:44" x14ac:dyDescent="0.2">
      <c r="C215" s="6">
        <v>143</v>
      </c>
      <c r="D215" s="6"/>
      <c r="Q215">
        <v>0</v>
      </c>
      <c r="R215">
        <v>0</v>
      </c>
      <c r="AR215" s="4"/>
    </row>
    <row r="216" spans="3:44" x14ac:dyDescent="0.2">
      <c r="C216" s="6">
        <v>144</v>
      </c>
      <c r="D216" s="6"/>
      <c r="Q216">
        <v>0</v>
      </c>
      <c r="R216">
        <v>0</v>
      </c>
      <c r="AR216" s="4"/>
    </row>
    <row r="217" spans="3:44" x14ac:dyDescent="0.2">
      <c r="C217" s="6">
        <v>145</v>
      </c>
      <c r="D217" s="6"/>
      <c r="Q217">
        <v>0</v>
      </c>
      <c r="R217">
        <v>0</v>
      </c>
      <c r="AR217" s="4"/>
    </row>
    <row r="218" spans="3:44" x14ac:dyDescent="0.2">
      <c r="C218" s="6">
        <v>146</v>
      </c>
      <c r="D218" s="6"/>
      <c r="Q218">
        <v>0</v>
      </c>
      <c r="R218">
        <v>0</v>
      </c>
      <c r="AR218" s="4"/>
    </row>
    <row r="219" spans="3:44" x14ac:dyDescent="0.2">
      <c r="C219" s="6">
        <v>147</v>
      </c>
      <c r="D219" s="6"/>
      <c r="Q219">
        <v>0</v>
      </c>
      <c r="R219">
        <v>0</v>
      </c>
      <c r="AR219" s="4"/>
    </row>
    <row r="220" spans="3:44" x14ac:dyDescent="0.2">
      <c r="C220" s="6">
        <v>148</v>
      </c>
      <c r="D220" s="6"/>
      <c r="Q220">
        <v>0</v>
      </c>
      <c r="R220">
        <v>0</v>
      </c>
      <c r="AR220" s="4"/>
    </row>
    <row r="221" spans="3:44" x14ac:dyDescent="0.2">
      <c r="C221" s="6">
        <v>149</v>
      </c>
      <c r="D221" s="6"/>
      <c r="Q221">
        <v>0</v>
      </c>
      <c r="R221">
        <v>0</v>
      </c>
      <c r="AR221" s="4"/>
    </row>
    <row r="222" spans="3:44" x14ac:dyDescent="0.2">
      <c r="C222" s="6">
        <v>150</v>
      </c>
      <c r="D222" s="6"/>
      <c r="Q222">
        <v>0</v>
      </c>
      <c r="R222">
        <v>0</v>
      </c>
      <c r="AR222" s="4"/>
    </row>
    <row r="223" spans="3:44" x14ac:dyDescent="0.2">
      <c r="C223" s="6">
        <v>151</v>
      </c>
      <c r="D223" s="6"/>
      <c r="Q223">
        <v>0</v>
      </c>
      <c r="R223">
        <v>0</v>
      </c>
      <c r="AR223" s="4"/>
    </row>
    <row r="224" spans="3:44" x14ac:dyDescent="0.2">
      <c r="C224" s="6">
        <v>152</v>
      </c>
      <c r="D224" s="6"/>
      <c r="Q224">
        <v>0</v>
      </c>
      <c r="R224">
        <v>0</v>
      </c>
      <c r="AR224" s="4"/>
    </row>
    <row r="225" spans="3:44" x14ac:dyDescent="0.2">
      <c r="C225" s="6">
        <v>153</v>
      </c>
      <c r="D225" s="6"/>
      <c r="Q225">
        <v>0</v>
      </c>
      <c r="R225">
        <v>0</v>
      </c>
      <c r="AR225" s="4"/>
    </row>
    <row r="226" spans="3:44" x14ac:dyDescent="0.2">
      <c r="C226" s="6">
        <v>154</v>
      </c>
      <c r="D226" s="6"/>
      <c r="Q226">
        <v>0</v>
      </c>
      <c r="R226">
        <v>0</v>
      </c>
      <c r="AR226" s="4"/>
    </row>
    <row r="227" spans="3:44" x14ac:dyDescent="0.2">
      <c r="C227" s="6">
        <v>155</v>
      </c>
      <c r="D227" s="6"/>
      <c r="Q227">
        <v>0</v>
      </c>
      <c r="R227">
        <v>0</v>
      </c>
      <c r="AR227" s="4"/>
    </row>
    <row r="228" spans="3:44" x14ac:dyDescent="0.2">
      <c r="C228" s="6">
        <v>156</v>
      </c>
      <c r="D228" s="6"/>
      <c r="Q228">
        <v>0</v>
      </c>
      <c r="R228">
        <v>0</v>
      </c>
      <c r="AR228" s="4"/>
    </row>
    <row r="229" spans="3:44" x14ac:dyDescent="0.2">
      <c r="C229" s="6">
        <v>157</v>
      </c>
      <c r="D229" s="6"/>
      <c r="Q229">
        <v>0</v>
      </c>
      <c r="R229">
        <v>0</v>
      </c>
      <c r="AR229" s="4"/>
    </row>
    <row r="230" spans="3:44" x14ac:dyDescent="0.2">
      <c r="C230" s="6">
        <v>158</v>
      </c>
      <c r="D230" s="6"/>
      <c r="Q230">
        <v>0</v>
      </c>
      <c r="R230">
        <v>0</v>
      </c>
      <c r="AR230" s="4"/>
    </row>
    <row r="231" spans="3:44" x14ac:dyDescent="0.2">
      <c r="C231" s="6">
        <v>159</v>
      </c>
      <c r="D231" s="6"/>
      <c r="Q231">
        <v>0</v>
      </c>
      <c r="R231">
        <v>0</v>
      </c>
      <c r="AR231" s="4"/>
    </row>
    <row r="232" spans="3:44" x14ac:dyDescent="0.2">
      <c r="C232" s="6">
        <v>160</v>
      </c>
      <c r="D232" s="6"/>
      <c r="Q232">
        <v>0</v>
      </c>
      <c r="R232">
        <v>0</v>
      </c>
      <c r="AR232" s="4"/>
    </row>
    <row r="233" spans="3:44" x14ac:dyDescent="0.2">
      <c r="C233" s="6">
        <v>161</v>
      </c>
      <c r="D233" s="6"/>
      <c r="Q233">
        <v>0</v>
      </c>
      <c r="R233">
        <v>0</v>
      </c>
      <c r="AR233" s="4"/>
    </row>
    <row r="234" spans="3:44" x14ac:dyDescent="0.2">
      <c r="C234" s="6">
        <v>162</v>
      </c>
      <c r="D234" s="6"/>
      <c r="Q234">
        <v>0</v>
      </c>
      <c r="R234">
        <v>0</v>
      </c>
      <c r="AR234" s="4"/>
    </row>
    <row r="235" spans="3:44" x14ac:dyDescent="0.2">
      <c r="C235" s="6">
        <v>163</v>
      </c>
      <c r="D235" s="6"/>
      <c r="Q235">
        <v>0</v>
      </c>
      <c r="R235">
        <v>0</v>
      </c>
      <c r="AR235" s="4"/>
    </row>
    <row r="236" spans="3:44" x14ac:dyDescent="0.2">
      <c r="C236" s="6">
        <v>164</v>
      </c>
      <c r="D236" s="6"/>
      <c r="Q236">
        <v>0</v>
      </c>
      <c r="R236">
        <v>0</v>
      </c>
      <c r="AR236" s="4"/>
    </row>
    <row r="237" spans="3:44" x14ac:dyDescent="0.2">
      <c r="C237" s="6">
        <v>165</v>
      </c>
      <c r="D237" s="6"/>
      <c r="Q237">
        <v>0</v>
      </c>
      <c r="R237">
        <v>0</v>
      </c>
      <c r="AR237" s="4"/>
    </row>
    <row r="238" spans="3:44" x14ac:dyDescent="0.2">
      <c r="C238" s="6">
        <v>166</v>
      </c>
      <c r="D238" s="6"/>
      <c r="Q238">
        <v>0</v>
      </c>
      <c r="R238">
        <v>0</v>
      </c>
      <c r="AR238" s="4"/>
    </row>
    <row r="239" spans="3:44" x14ac:dyDescent="0.2">
      <c r="C239" s="6">
        <v>167</v>
      </c>
      <c r="D239" s="6"/>
      <c r="Q239">
        <v>0</v>
      </c>
      <c r="R239">
        <v>0</v>
      </c>
      <c r="AR239" s="4"/>
    </row>
    <row r="240" spans="3:44" x14ac:dyDescent="0.2">
      <c r="C240" s="6">
        <v>168</v>
      </c>
      <c r="D240" s="6"/>
      <c r="Q240">
        <v>0</v>
      </c>
      <c r="R240">
        <v>0</v>
      </c>
      <c r="AR240" s="4"/>
    </row>
    <row r="241" spans="3:44" x14ac:dyDescent="0.2">
      <c r="C241" s="6">
        <v>169</v>
      </c>
      <c r="D241" s="6"/>
      <c r="Q241">
        <v>0</v>
      </c>
      <c r="R241">
        <v>0</v>
      </c>
      <c r="AR241" s="4"/>
    </row>
    <row r="242" spans="3:44" x14ac:dyDescent="0.2">
      <c r="C242" s="6">
        <v>170</v>
      </c>
      <c r="D242" s="6"/>
      <c r="Q242">
        <v>0</v>
      </c>
      <c r="R242">
        <v>0</v>
      </c>
      <c r="AR242" s="4"/>
    </row>
    <row r="243" spans="3:44" x14ac:dyDescent="0.2">
      <c r="C243" s="6">
        <v>171</v>
      </c>
      <c r="D243" s="6"/>
      <c r="Q243">
        <v>0</v>
      </c>
      <c r="R243">
        <v>0</v>
      </c>
      <c r="AR243" s="4"/>
    </row>
    <row r="244" spans="3:44" x14ac:dyDescent="0.2">
      <c r="C244" s="6">
        <v>172</v>
      </c>
      <c r="D244" s="6"/>
      <c r="Q244">
        <v>0</v>
      </c>
      <c r="R244">
        <v>0</v>
      </c>
      <c r="AR244" s="4"/>
    </row>
    <row r="245" spans="3:44" x14ac:dyDescent="0.2">
      <c r="C245" s="6">
        <v>173</v>
      </c>
      <c r="D245" s="6"/>
      <c r="Q245">
        <v>0</v>
      </c>
      <c r="R245">
        <v>0</v>
      </c>
      <c r="AR245" s="4"/>
    </row>
    <row r="246" spans="3:44" x14ac:dyDescent="0.2">
      <c r="C246" s="6">
        <v>174</v>
      </c>
      <c r="D246" s="6"/>
      <c r="Q246">
        <v>0</v>
      </c>
      <c r="R246">
        <v>0</v>
      </c>
      <c r="AR246" s="4"/>
    </row>
    <row r="247" spans="3:44" x14ac:dyDescent="0.2">
      <c r="C247" s="6">
        <v>175</v>
      </c>
      <c r="D247" s="6"/>
      <c r="Q247">
        <v>0</v>
      </c>
      <c r="R247">
        <v>0</v>
      </c>
      <c r="AR247" s="4"/>
    </row>
    <row r="248" spans="3:44" x14ac:dyDescent="0.2">
      <c r="C248" s="6">
        <v>176</v>
      </c>
      <c r="D248" s="6"/>
      <c r="Q248">
        <v>0</v>
      </c>
      <c r="R248">
        <v>0</v>
      </c>
      <c r="AR248" s="4"/>
    </row>
    <row r="249" spans="3:44" x14ac:dyDescent="0.2">
      <c r="C249" s="6">
        <v>177</v>
      </c>
      <c r="D249" s="6"/>
      <c r="Q249">
        <v>0</v>
      </c>
      <c r="R249">
        <v>0</v>
      </c>
      <c r="AR249" s="4"/>
    </row>
    <row r="250" spans="3:44" x14ac:dyDescent="0.2">
      <c r="C250" s="6">
        <v>178</v>
      </c>
      <c r="D250" s="6"/>
      <c r="Q250">
        <v>0</v>
      </c>
      <c r="R250">
        <v>0</v>
      </c>
      <c r="AR250" s="4"/>
    </row>
    <row r="251" spans="3:44" x14ac:dyDescent="0.2">
      <c r="C251" s="6">
        <v>179</v>
      </c>
      <c r="D251" s="6"/>
      <c r="Q251">
        <v>0</v>
      </c>
      <c r="R251">
        <v>0</v>
      </c>
      <c r="AR251" s="4"/>
    </row>
    <row r="252" spans="3:44" x14ac:dyDescent="0.2">
      <c r="C252" s="6">
        <v>180</v>
      </c>
      <c r="D252" s="6"/>
      <c r="Q252">
        <v>0</v>
      </c>
      <c r="R252">
        <v>0</v>
      </c>
      <c r="AR252" s="4"/>
    </row>
    <row r="253" spans="3:44" x14ac:dyDescent="0.2">
      <c r="C253" s="6">
        <v>181</v>
      </c>
      <c r="D253" s="6"/>
      <c r="Q253">
        <v>0</v>
      </c>
      <c r="R253">
        <v>0</v>
      </c>
      <c r="AR253" s="4"/>
    </row>
    <row r="254" spans="3:44" x14ac:dyDescent="0.2">
      <c r="C254" s="6">
        <v>182</v>
      </c>
      <c r="D254" s="6"/>
      <c r="Q254">
        <v>0</v>
      </c>
      <c r="R254">
        <v>0</v>
      </c>
      <c r="AR254" s="4"/>
    </row>
    <row r="255" spans="3:44" x14ac:dyDescent="0.2">
      <c r="C255" s="6">
        <v>183</v>
      </c>
      <c r="D255" s="6"/>
      <c r="Q255">
        <v>0</v>
      </c>
      <c r="R255">
        <v>0</v>
      </c>
      <c r="AR255" s="4"/>
    </row>
    <row r="256" spans="3:44" x14ac:dyDescent="0.2">
      <c r="C256" s="6">
        <v>184</v>
      </c>
      <c r="D256" s="6"/>
      <c r="Q256">
        <v>0</v>
      </c>
      <c r="R256">
        <v>0</v>
      </c>
      <c r="AR256" s="4"/>
    </row>
    <row r="257" spans="3:44" x14ac:dyDescent="0.2">
      <c r="C257" s="6">
        <v>185</v>
      </c>
      <c r="D257" s="6"/>
      <c r="Q257">
        <v>0</v>
      </c>
      <c r="R257">
        <v>0</v>
      </c>
      <c r="AR257" s="4"/>
    </row>
    <row r="258" spans="3:44" x14ac:dyDescent="0.2">
      <c r="C258" s="6">
        <v>186</v>
      </c>
      <c r="D258" s="6"/>
      <c r="Q258">
        <v>0</v>
      </c>
      <c r="R258">
        <v>0</v>
      </c>
      <c r="AR258" s="4"/>
    </row>
    <row r="259" spans="3:44" x14ac:dyDescent="0.2">
      <c r="C259" s="6">
        <v>187</v>
      </c>
      <c r="D259" s="6"/>
      <c r="Q259">
        <v>0</v>
      </c>
      <c r="R259">
        <v>0</v>
      </c>
      <c r="AR259" s="4"/>
    </row>
    <row r="260" spans="3:44" x14ac:dyDescent="0.2">
      <c r="C260" s="6">
        <v>188</v>
      </c>
      <c r="D260" s="6"/>
      <c r="Q260">
        <v>0</v>
      </c>
      <c r="R260">
        <v>0</v>
      </c>
      <c r="AR260" s="4"/>
    </row>
    <row r="261" spans="3:44" x14ac:dyDescent="0.2">
      <c r="C261" s="6">
        <v>189</v>
      </c>
      <c r="D261" s="6"/>
      <c r="Q261">
        <v>0</v>
      </c>
      <c r="R261">
        <v>0</v>
      </c>
      <c r="AR261" s="4"/>
    </row>
    <row r="262" spans="3:44" x14ac:dyDescent="0.2">
      <c r="C262" s="6">
        <v>190</v>
      </c>
      <c r="D262" s="6"/>
      <c r="Q262">
        <v>0</v>
      </c>
      <c r="R262">
        <v>0</v>
      </c>
      <c r="AR262" s="4"/>
    </row>
    <row r="263" spans="3:44" x14ac:dyDescent="0.2">
      <c r="C263" s="6">
        <v>191</v>
      </c>
      <c r="D263" s="6"/>
      <c r="Q263">
        <v>0</v>
      </c>
      <c r="R263">
        <v>0</v>
      </c>
      <c r="AR263" s="4"/>
    </row>
    <row r="264" spans="3:44" x14ac:dyDescent="0.2">
      <c r="C264" s="6">
        <v>192</v>
      </c>
      <c r="D264" s="6"/>
      <c r="Q264">
        <v>0</v>
      </c>
      <c r="R264">
        <v>0</v>
      </c>
      <c r="AR264" s="4"/>
    </row>
    <row r="265" spans="3:44" x14ac:dyDescent="0.2">
      <c r="C265" s="6">
        <v>193</v>
      </c>
      <c r="D265" s="6"/>
      <c r="Q265">
        <v>0</v>
      </c>
      <c r="R265">
        <v>0</v>
      </c>
      <c r="AR265" s="4"/>
    </row>
    <row r="266" spans="3:44" x14ac:dyDescent="0.2">
      <c r="C266" s="6">
        <v>194</v>
      </c>
      <c r="D266" s="6"/>
      <c r="Q266">
        <v>0</v>
      </c>
      <c r="R266">
        <v>0</v>
      </c>
      <c r="AR266" s="4"/>
    </row>
    <row r="267" spans="3:44" x14ac:dyDescent="0.2">
      <c r="C267" s="6">
        <v>195</v>
      </c>
      <c r="D267" s="6"/>
      <c r="Q267">
        <v>0</v>
      </c>
      <c r="R267">
        <v>0</v>
      </c>
      <c r="AR267" s="4"/>
    </row>
    <row r="268" spans="3:44" x14ac:dyDescent="0.2">
      <c r="C268" s="6">
        <v>196</v>
      </c>
      <c r="D268" s="6"/>
      <c r="Q268">
        <v>0</v>
      </c>
      <c r="R268">
        <v>0</v>
      </c>
      <c r="AR268" s="4"/>
    </row>
    <row r="269" spans="3:44" x14ac:dyDescent="0.2">
      <c r="C269" s="6">
        <v>197</v>
      </c>
      <c r="D269" s="6"/>
      <c r="Q269">
        <v>0</v>
      </c>
      <c r="R269">
        <v>0</v>
      </c>
      <c r="AR269" s="4"/>
    </row>
    <row r="270" spans="3:44" x14ac:dyDescent="0.2">
      <c r="C270" s="6">
        <v>198</v>
      </c>
      <c r="D270" s="6"/>
      <c r="Q270">
        <v>0</v>
      </c>
      <c r="R270">
        <v>0</v>
      </c>
      <c r="AR270" s="4"/>
    </row>
    <row r="271" spans="3:44" x14ac:dyDescent="0.2">
      <c r="C271" s="6">
        <v>199</v>
      </c>
      <c r="D271" s="6"/>
      <c r="Q271">
        <v>0</v>
      </c>
      <c r="R271">
        <v>0</v>
      </c>
      <c r="AR271" s="4"/>
    </row>
    <row r="272" spans="3:44" x14ac:dyDescent="0.2">
      <c r="C272" s="6">
        <v>200</v>
      </c>
      <c r="D272" s="6"/>
      <c r="Q272">
        <v>0</v>
      </c>
      <c r="R272">
        <v>0</v>
      </c>
      <c r="AR272" s="4"/>
    </row>
    <row r="273" spans="3:44" x14ac:dyDescent="0.2">
      <c r="C273" s="6">
        <v>201</v>
      </c>
      <c r="D273" s="6"/>
      <c r="Q273">
        <v>0</v>
      </c>
      <c r="R273">
        <v>0</v>
      </c>
      <c r="AR273" s="4"/>
    </row>
    <row r="274" spans="3:44" x14ac:dyDescent="0.2">
      <c r="C274" s="6">
        <v>202</v>
      </c>
      <c r="D274" s="6"/>
      <c r="Q274">
        <v>0</v>
      </c>
      <c r="R274">
        <v>0</v>
      </c>
      <c r="AR274" s="4"/>
    </row>
    <row r="275" spans="3:44" x14ac:dyDescent="0.2">
      <c r="C275" s="6">
        <v>203</v>
      </c>
      <c r="D275" s="6"/>
      <c r="Q275">
        <v>0</v>
      </c>
      <c r="R275">
        <v>0</v>
      </c>
      <c r="AR275" s="4"/>
    </row>
    <row r="276" spans="3:44" x14ac:dyDescent="0.2">
      <c r="C276" s="6">
        <v>204</v>
      </c>
      <c r="D276" s="6"/>
      <c r="Q276">
        <v>0</v>
      </c>
      <c r="R276">
        <v>0</v>
      </c>
      <c r="AR276" s="4"/>
    </row>
    <row r="277" spans="3:44" x14ac:dyDescent="0.2">
      <c r="C277" s="6">
        <v>205</v>
      </c>
      <c r="D277" s="6"/>
      <c r="Q277">
        <v>0</v>
      </c>
      <c r="R277">
        <v>0</v>
      </c>
      <c r="AR277" s="4"/>
    </row>
    <row r="278" spans="3:44" x14ac:dyDescent="0.2">
      <c r="C278" s="6">
        <v>206</v>
      </c>
      <c r="D278" s="6"/>
      <c r="Q278">
        <v>0</v>
      </c>
      <c r="R278">
        <v>0</v>
      </c>
      <c r="AR278" s="4"/>
    </row>
    <row r="279" spans="3:44" x14ac:dyDescent="0.2">
      <c r="C279" s="6">
        <v>207</v>
      </c>
      <c r="D279" s="6"/>
      <c r="Q279">
        <v>0</v>
      </c>
      <c r="R279">
        <v>0</v>
      </c>
      <c r="AR279" s="4"/>
    </row>
    <row r="280" spans="3:44" x14ac:dyDescent="0.2">
      <c r="C280" s="6">
        <v>208</v>
      </c>
      <c r="D280" s="6"/>
      <c r="Q280">
        <v>0</v>
      </c>
      <c r="R280">
        <v>0</v>
      </c>
      <c r="AR280" s="4"/>
    </row>
    <row r="281" spans="3:44" x14ac:dyDescent="0.2">
      <c r="C281" s="6">
        <v>209</v>
      </c>
      <c r="D281" s="6"/>
      <c r="Q281">
        <v>0</v>
      </c>
      <c r="R281">
        <v>0</v>
      </c>
      <c r="AR281" s="4"/>
    </row>
    <row r="282" spans="3:44" x14ac:dyDescent="0.2">
      <c r="C282" s="6">
        <v>210</v>
      </c>
      <c r="D282" s="6"/>
      <c r="Q282">
        <v>0</v>
      </c>
      <c r="R282">
        <v>0</v>
      </c>
      <c r="AR282" s="4"/>
    </row>
    <row r="283" spans="3:44" x14ac:dyDescent="0.2">
      <c r="C283" s="6">
        <v>211</v>
      </c>
      <c r="D283" s="6"/>
      <c r="Q283">
        <v>0</v>
      </c>
      <c r="R283">
        <v>0</v>
      </c>
      <c r="AR283" s="4"/>
    </row>
    <row r="284" spans="3:44" x14ac:dyDescent="0.2">
      <c r="C284" s="6">
        <v>212</v>
      </c>
      <c r="D284" s="6"/>
      <c r="Q284">
        <v>0</v>
      </c>
      <c r="R284">
        <v>0</v>
      </c>
      <c r="AR284" s="4"/>
    </row>
    <row r="285" spans="3:44" x14ac:dyDescent="0.2">
      <c r="C285" s="6">
        <v>213</v>
      </c>
      <c r="D285" s="6"/>
      <c r="Q285">
        <v>0</v>
      </c>
      <c r="R285">
        <v>0</v>
      </c>
      <c r="AR285" s="4"/>
    </row>
    <row r="286" spans="3:44" x14ac:dyDescent="0.2">
      <c r="C286" s="6">
        <v>214</v>
      </c>
      <c r="D286" s="6"/>
      <c r="Q286">
        <v>0</v>
      </c>
      <c r="R286">
        <v>0</v>
      </c>
      <c r="AR286" s="4"/>
    </row>
    <row r="287" spans="3:44" x14ac:dyDescent="0.2">
      <c r="C287" s="6">
        <v>215</v>
      </c>
      <c r="D287" s="6"/>
      <c r="Q287">
        <v>0</v>
      </c>
      <c r="R287">
        <v>0</v>
      </c>
      <c r="AR287" s="4"/>
    </row>
    <row r="288" spans="3:44" x14ac:dyDescent="0.2">
      <c r="C288" s="6">
        <v>216</v>
      </c>
      <c r="D288" s="6"/>
      <c r="Q288">
        <v>0</v>
      </c>
      <c r="R288">
        <v>0</v>
      </c>
      <c r="AR288" s="4"/>
    </row>
    <row r="289" spans="3:44" x14ac:dyDescent="0.2">
      <c r="C289" s="6">
        <v>217</v>
      </c>
      <c r="D289" s="6"/>
      <c r="Q289">
        <v>0</v>
      </c>
      <c r="R289">
        <v>0</v>
      </c>
      <c r="AR289" s="4"/>
    </row>
    <row r="290" spans="3:44" x14ac:dyDescent="0.2">
      <c r="C290" s="6">
        <v>218</v>
      </c>
      <c r="D290" s="6"/>
      <c r="Q290">
        <v>0</v>
      </c>
      <c r="R290">
        <v>0</v>
      </c>
      <c r="AR290" s="4"/>
    </row>
    <row r="291" spans="3:44" x14ac:dyDescent="0.2">
      <c r="C291" s="6">
        <v>219</v>
      </c>
      <c r="D291" s="6"/>
      <c r="Q291">
        <v>0</v>
      </c>
      <c r="R291">
        <v>0</v>
      </c>
      <c r="AR291" s="4"/>
    </row>
    <row r="292" spans="3:44" x14ac:dyDescent="0.2">
      <c r="C292" s="6">
        <v>220</v>
      </c>
      <c r="D292" s="6"/>
      <c r="Q292">
        <v>0</v>
      </c>
      <c r="R292">
        <v>0</v>
      </c>
      <c r="AR292" s="4"/>
    </row>
    <row r="293" spans="3:44" x14ac:dyDescent="0.2">
      <c r="C293" s="6">
        <v>221</v>
      </c>
      <c r="D293" s="6"/>
      <c r="Q293">
        <v>0</v>
      </c>
      <c r="R293">
        <v>0</v>
      </c>
      <c r="AR293" s="4"/>
    </row>
    <row r="294" spans="3:44" x14ac:dyDescent="0.2">
      <c r="C294" s="6">
        <v>222</v>
      </c>
      <c r="D294" s="6"/>
      <c r="Q294">
        <v>0</v>
      </c>
      <c r="R294">
        <v>0</v>
      </c>
      <c r="AR294" s="4"/>
    </row>
    <row r="295" spans="3:44" x14ac:dyDescent="0.2">
      <c r="C295" s="6">
        <v>223</v>
      </c>
      <c r="D295" s="6"/>
      <c r="Q295">
        <v>0</v>
      </c>
      <c r="R295">
        <v>0</v>
      </c>
      <c r="AR295" s="4"/>
    </row>
    <row r="296" spans="3:44" x14ac:dyDescent="0.2">
      <c r="C296" s="6">
        <v>224</v>
      </c>
      <c r="D296" s="6"/>
      <c r="Q296">
        <v>0</v>
      </c>
      <c r="R296">
        <v>0</v>
      </c>
      <c r="AR296" s="4"/>
    </row>
    <row r="297" spans="3:44" x14ac:dyDescent="0.2">
      <c r="C297" s="6">
        <v>225</v>
      </c>
      <c r="D297" s="6"/>
      <c r="Q297">
        <v>0</v>
      </c>
      <c r="R297">
        <v>0</v>
      </c>
      <c r="AR297" s="4"/>
    </row>
    <row r="298" spans="3:44" x14ac:dyDescent="0.2">
      <c r="C298" s="6">
        <v>226</v>
      </c>
      <c r="D298" s="6"/>
      <c r="Q298">
        <v>0</v>
      </c>
      <c r="R298">
        <v>0</v>
      </c>
      <c r="AR298" s="4"/>
    </row>
    <row r="299" spans="3:44" x14ac:dyDescent="0.2">
      <c r="C299" s="6">
        <v>227</v>
      </c>
      <c r="D299" s="6"/>
      <c r="Q299">
        <v>0</v>
      </c>
      <c r="R299">
        <v>0</v>
      </c>
      <c r="AR299" s="4"/>
    </row>
    <row r="300" spans="3:44" x14ac:dyDescent="0.2">
      <c r="C300" s="6">
        <v>228</v>
      </c>
      <c r="D300" s="6"/>
      <c r="Q300">
        <v>0</v>
      </c>
      <c r="R300">
        <v>0</v>
      </c>
      <c r="AR300" s="4"/>
    </row>
    <row r="301" spans="3:44" x14ac:dyDescent="0.2">
      <c r="C301" s="6">
        <v>229</v>
      </c>
      <c r="D301" s="6"/>
      <c r="Q301">
        <v>0</v>
      </c>
      <c r="R301">
        <v>0</v>
      </c>
      <c r="AR301" s="4"/>
    </row>
    <row r="302" spans="3:44" x14ac:dyDescent="0.2">
      <c r="C302" s="6">
        <v>230</v>
      </c>
      <c r="D302" s="6"/>
      <c r="Q302">
        <v>0</v>
      </c>
      <c r="R302">
        <v>0</v>
      </c>
      <c r="AR302" s="4"/>
    </row>
    <row r="303" spans="3:44" x14ac:dyDescent="0.2">
      <c r="C303" s="6">
        <v>231</v>
      </c>
      <c r="D303" s="6"/>
      <c r="Q303">
        <v>0</v>
      </c>
      <c r="R303">
        <v>0</v>
      </c>
      <c r="AR303" s="4"/>
    </row>
    <row r="304" spans="3:44" x14ac:dyDescent="0.2">
      <c r="C304" s="6">
        <v>232</v>
      </c>
      <c r="D304" s="6"/>
      <c r="Q304">
        <v>0</v>
      </c>
      <c r="R304">
        <v>0</v>
      </c>
      <c r="AR304" s="4"/>
    </row>
    <row r="305" spans="3:44" x14ac:dyDescent="0.2">
      <c r="C305" s="6">
        <v>233</v>
      </c>
      <c r="D305" s="6"/>
      <c r="Q305">
        <v>0</v>
      </c>
      <c r="R305">
        <v>0</v>
      </c>
      <c r="AR305" s="4"/>
    </row>
    <row r="306" spans="3:44" x14ac:dyDescent="0.2">
      <c r="C306" s="6">
        <v>234</v>
      </c>
      <c r="D306" s="6"/>
      <c r="Q306">
        <v>0</v>
      </c>
      <c r="R306">
        <v>0</v>
      </c>
      <c r="AR306" s="4"/>
    </row>
    <row r="307" spans="3:44" x14ac:dyDescent="0.2">
      <c r="C307" s="6">
        <v>235</v>
      </c>
      <c r="D307" s="6"/>
      <c r="Q307">
        <v>0</v>
      </c>
      <c r="R307">
        <v>0</v>
      </c>
      <c r="AR307" s="4"/>
    </row>
    <row r="308" spans="3:44" x14ac:dyDescent="0.2">
      <c r="C308" s="6">
        <v>236</v>
      </c>
      <c r="D308" s="6"/>
      <c r="Q308">
        <v>0</v>
      </c>
      <c r="R308">
        <v>0</v>
      </c>
      <c r="AR308" s="4"/>
    </row>
    <row r="309" spans="3:44" x14ac:dyDescent="0.2">
      <c r="C309" s="6">
        <v>237</v>
      </c>
      <c r="D309" s="6"/>
      <c r="Q309">
        <v>0</v>
      </c>
      <c r="R309">
        <v>0</v>
      </c>
      <c r="AR309" s="4"/>
    </row>
    <row r="310" spans="3:44" x14ac:dyDescent="0.2">
      <c r="C310" s="6">
        <v>238</v>
      </c>
      <c r="D310" s="6"/>
      <c r="Q310">
        <v>0</v>
      </c>
      <c r="R310">
        <v>0</v>
      </c>
      <c r="AR310" s="4"/>
    </row>
    <row r="311" spans="3:44" x14ac:dyDescent="0.2">
      <c r="C311" s="6">
        <v>239</v>
      </c>
      <c r="D311" s="6"/>
      <c r="Q311">
        <v>0</v>
      </c>
      <c r="R311">
        <v>0</v>
      </c>
      <c r="AR311" s="4"/>
    </row>
    <row r="312" spans="3:44" x14ac:dyDescent="0.2">
      <c r="C312" s="6">
        <v>240</v>
      </c>
      <c r="D312" s="6"/>
      <c r="Q312">
        <v>0</v>
      </c>
      <c r="R312">
        <v>0</v>
      </c>
      <c r="AR312" s="4"/>
    </row>
    <row r="313" spans="3:44" x14ac:dyDescent="0.2">
      <c r="C313" s="6">
        <v>241</v>
      </c>
      <c r="D313" s="6"/>
      <c r="Q313">
        <v>0</v>
      </c>
      <c r="R313">
        <v>0</v>
      </c>
      <c r="AR313" s="4"/>
    </row>
    <row r="314" spans="3:44" x14ac:dyDescent="0.2">
      <c r="C314" s="6">
        <v>242</v>
      </c>
      <c r="D314" s="6"/>
      <c r="Q314">
        <v>0</v>
      </c>
      <c r="R314">
        <v>0</v>
      </c>
      <c r="AR314" s="4"/>
    </row>
    <row r="315" spans="3:44" x14ac:dyDescent="0.2">
      <c r="C315" s="6">
        <v>243</v>
      </c>
      <c r="D315" s="6"/>
      <c r="Q315">
        <v>0</v>
      </c>
      <c r="R315">
        <v>0</v>
      </c>
      <c r="AR315" s="4"/>
    </row>
    <row r="316" spans="3:44" x14ac:dyDescent="0.2">
      <c r="C316" s="6">
        <v>244</v>
      </c>
      <c r="D316" s="6"/>
      <c r="Q316">
        <v>0</v>
      </c>
      <c r="R316">
        <v>0</v>
      </c>
      <c r="AR316" s="4"/>
    </row>
    <row r="317" spans="3:44" x14ac:dyDescent="0.2">
      <c r="C317" s="6">
        <v>245</v>
      </c>
      <c r="D317" s="6"/>
      <c r="Q317">
        <v>0</v>
      </c>
      <c r="R317">
        <v>0</v>
      </c>
      <c r="AR317" s="4"/>
    </row>
    <row r="318" spans="3:44" x14ac:dyDescent="0.2">
      <c r="C318" s="6">
        <v>246</v>
      </c>
      <c r="D318" s="6"/>
      <c r="Q318">
        <v>0</v>
      </c>
      <c r="R318">
        <v>0</v>
      </c>
      <c r="AR318" s="4"/>
    </row>
    <row r="319" spans="3:44" x14ac:dyDescent="0.2">
      <c r="C319" s="6">
        <v>247</v>
      </c>
      <c r="D319" s="6"/>
      <c r="Q319">
        <v>0</v>
      </c>
      <c r="R319">
        <v>0</v>
      </c>
      <c r="AR319" s="4"/>
    </row>
    <row r="320" spans="3:44" x14ac:dyDescent="0.2">
      <c r="C320" s="6">
        <v>248</v>
      </c>
      <c r="D320" s="6"/>
      <c r="Q320">
        <v>0</v>
      </c>
      <c r="R320">
        <v>0</v>
      </c>
      <c r="AR320" s="4"/>
    </row>
    <row r="321" spans="3:44" x14ac:dyDescent="0.2">
      <c r="C321" s="6">
        <v>249</v>
      </c>
      <c r="D321" s="6"/>
      <c r="Q321">
        <v>0</v>
      </c>
      <c r="R321">
        <v>0</v>
      </c>
      <c r="AR321" s="4"/>
    </row>
    <row r="322" spans="3:44" x14ac:dyDescent="0.2">
      <c r="C322" s="6">
        <v>250</v>
      </c>
      <c r="D322" s="6"/>
      <c r="Q322">
        <v>0</v>
      </c>
      <c r="R322">
        <v>0</v>
      </c>
      <c r="AR322" s="4"/>
    </row>
    <row r="323" spans="3:44" x14ac:dyDescent="0.2">
      <c r="C323" s="6">
        <v>251</v>
      </c>
      <c r="D323" s="6"/>
      <c r="Q323">
        <v>0</v>
      </c>
      <c r="R323">
        <v>0</v>
      </c>
      <c r="AR323" s="4"/>
    </row>
    <row r="324" spans="3:44" x14ac:dyDescent="0.2">
      <c r="C324" s="6">
        <v>252</v>
      </c>
      <c r="D324" s="6"/>
      <c r="Q324">
        <v>0</v>
      </c>
      <c r="R324">
        <v>0</v>
      </c>
      <c r="AR324" s="4"/>
    </row>
    <row r="325" spans="3:44" x14ac:dyDescent="0.2">
      <c r="C325" s="6">
        <v>253</v>
      </c>
      <c r="D325" s="6"/>
      <c r="Q325">
        <v>0</v>
      </c>
      <c r="R325">
        <v>0</v>
      </c>
      <c r="AR325" s="4"/>
    </row>
    <row r="326" spans="3:44" x14ac:dyDescent="0.2">
      <c r="C326" s="6">
        <v>254</v>
      </c>
      <c r="D326" s="6"/>
      <c r="Q326">
        <v>0</v>
      </c>
      <c r="R326">
        <v>0</v>
      </c>
      <c r="AR326" s="4"/>
    </row>
    <row r="327" spans="3:44" x14ac:dyDescent="0.2">
      <c r="C327" s="6">
        <v>255</v>
      </c>
      <c r="D327" s="6"/>
      <c r="Q327">
        <v>0</v>
      </c>
      <c r="R327">
        <v>0</v>
      </c>
      <c r="AR327" s="4"/>
    </row>
    <row r="328" spans="3:44" x14ac:dyDescent="0.2">
      <c r="C328" s="6">
        <v>256</v>
      </c>
      <c r="D328" s="6"/>
      <c r="Q328">
        <v>0</v>
      </c>
      <c r="R328">
        <v>0</v>
      </c>
      <c r="AR328" s="4"/>
    </row>
    <row r="329" spans="3:44" x14ac:dyDescent="0.2">
      <c r="C329" s="6">
        <v>257</v>
      </c>
      <c r="D329" s="6"/>
      <c r="Q329">
        <v>0</v>
      </c>
      <c r="R329">
        <v>0</v>
      </c>
      <c r="AR329" s="4"/>
    </row>
    <row r="330" spans="3:44" x14ac:dyDescent="0.2">
      <c r="C330" s="6">
        <v>258</v>
      </c>
      <c r="D330" s="6"/>
      <c r="Q330">
        <v>0</v>
      </c>
      <c r="R330">
        <v>0</v>
      </c>
      <c r="AR330" s="4"/>
    </row>
    <row r="331" spans="3:44" x14ac:dyDescent="0.2">
      <c r="C331" s="6">
        <v>259</v>
      </c>
      <c r="D331" s="6"/>
      <c r="Q331">
        <v>0</v>
      </c>
      <c r="R331">
        <v>0</v>
      </c>
      <c r="AR331" s="4"/>
    </row>
    <row r="332" spans="3:44" x14ac:dyDescent="0.2">
      <c r="C332" s="6">
        <v>260</v>
      </c>
      <c r="D332" s="6"/>
      <c r="Q332">
        <v>0</v>
      </c>
      <c r="R332">
        <v>0</v>
      </c>
      <c r="AR332" s="4"/>
    </row>
    <row r="333" spans="3:44" x14ac:dyDescent="0.2">
      <c r="C333" s="6">
        <v>261</v>
      </c>
      <c r="D333" s="6"/>
      <c r="Q333">
        <v>0</v>
      </c>
      <c r="R333">
        <v>0</v>
      </c>
      <c r="AR333" s="4"/>
    </row>
    <row r="334" spans="3:44" x14ac:dyDescent="0.2">
      <c r="C334" s="6">
        <v>262</v>
      </c>
      <c r="D334" s="6"/>
      <c r="Q334">
        <v>0</v>
      </c>
      <c r="R334">
        <v>0</v>
      </c>
      <c r="AR334" s="4"/>
    </row>
    <row r="335" spans="3:44" x14ac:dyDescent="0.2">
      <c r="C335" s="6">
        <v>263</v>
      </c>
      <c r="D335" s="6"/>
      <c r="Q335">
        <v>0</v>
      </c>
      <c r="R335">
        <v>0</v>
      </c>
      <c r="AR335" s="4"/>
    </row>
    <row r="336" spans="3:44" x14ac:dyDescent="0.2">
      <c r="C336" s="6">
        <v>264</v>
      </c>
      <c r="D336" s="6"/>
      <c r="Q336">
        <v>0</v>
      </c>
      <c r="R336">
        <v>0</v>
      </c>
      <c r="AR336" s="4"/>
    </row>
    <row r="337" spans="3:44" x14ac:dyDescent="0.2">
      <c r="C337" s="6">
        <v>265</v>
      </c>
      <c r="D337" s="6"/>
      <c r="Q337">
        <v>0</v>
      </c>
      <c r="R337">
        <v>0</v>
      </c>
      <c r="AR337" s="4"/>
    </row>
    <row r="338" spans="3:44" x14ac:dyDescent="0.2">
      <c r="C338" s="6">
        <v>266</v>
      </c>
      <c r="D338" s="6"/>
      <c r="Q338">
        <v>0</v>
      </c>
      <c r="R338">
        <v>0</v>
      </c>
      <c r="AR338" s="4"/>
    </row>
    <row r="339" spans="3:44" x14ac:dyDescent="0.2">
      <c r="C339" s="6">
        <v>267</v>
      </c>
      <c r="D339" s="6"/>
      <c r="Q339">
        <v>0</v>
      </c>
      <c r="R339">
        <v>0</v>
      </c>
      <c r="AR339" s="4"/>
    </row>
    <row r="340" spans="3:44" x14ac:dyDescent="0.2">
      <c r="C340" s="6">
        <v>268</v>
      </c>
      <c r="D340" s="6"/>
      <c r="Q340">
        <v>0</v>
      </c>
      <c r="R340">
        <v>0</v>
      </c>
      <c r="AR340" s="4"/>
    </row>
    <row r="341" spans="3:44" x14ac:dyDescent="0.2">
      <c r="C341" s="6">
        <v>269</v>
      </c>
      <c r="D341" s="6"/>
      <c r="Q341">
        <v>0</v>
      </c>
      <c r="R341">
        <v>0</v>
      </c>
      <c r="AR341" s="4"/>
    </row>
    <row r="342" spans="3:44" x14ac:dyDescent="0.2">
      <c r="C342" s="6">
        <v>270</v>
      </c>
      <c r="D342" s="6"/>
      <c r="Q342">
        <v>0</v>
      </c>
      <c r="R342">
        <v>0</v>
      </c>
      <c r="AR342" s="4"/>
    </row>
    <row r="343" spans="3:44" x14ac:dyDescent="0.2">
      <c r="C343" s="6">
        <v>271</v>
      </c>
      <c r="D343" s="6"/>
      <c r="Q343">
        <v>0</v>
      </c>
      <c r="R343">
        <v>0</v>
      </c>
      <c r="AR343" s="4"/>
    </row>
    <row r="344" spans="3:44" x14ac:dyDescent="0.2">
      <c r="C344" s="6">
        <v>272</v>
      </c>
      <c r="D344" s="6"/>
      <c r="Q344">
        <v>0</v>
      </c>
      <c r="R344">
        <v>0</v>
      </c>
      <c r="AR344" s="4"/>
    </row>
    <row r="345" spans="3:44" x14ac:dyDescent="0.2">
      <c r="C345" s="6">
        <v>273</v>
      </c>
      <c r="D345" s="6"/>
      <c r="Q345">
        <v>0</v>
      </c>
      <c r="R345">
        <v>0</v>
      </c>
      <c r="AR345" s="4"/>
    </row>
    <row r="346" spans="3:44" x14ac:dyDescent="0.2">
      <c r="C346" s="6">
        <v>274</v>
      </c>
      <c r="D346" s="6"/>
      <c r="Q346">
        <v>0</v>
      </c>
      <c r="R346">
        <v>0</v>
      </c>
      <c r="AR346" s="4"/>
    </row>
    <row r="347" spans="3:44" x14ac:dyDescent="0.2">
      <c r="C347" s="6">
        <v>275</v>
      </c>
      <c r="D347" s="6"/>
      <c r="Q347">
        <v>0</v>
      </c>
      <c r="R347">
        <v>0</v>
      </c>
      <c r="AR347" s="4"/>
    </row>
    <row r="348" spans="3:44" x14ac:dyDescent="0.2">
      <c r="C348" s="6">
        <v>276</v>
      </c>
      <c r="D348" s="6"/>
      <c r="Q348">
        <v>0</v>
      </c>
      <c r="R348">
        <v>0</v>
      </c>
      <c r="AR348" s="4"/>
    </row>
    <row r="349" spans="3:44" x14ac:dyDescent="0.2">
      <c r="C349" s="6">
        <v>277</v>
      </c>
      <c r="D349" s="6"/>
      <c r="Q349">
        <v>0</v>
      </c>
      <c r="R349">
        <v>0</v>
      </c>
      <c r="AR349" s="4"/>
    </row>
    <row r="350" spans="3:44" x14ac:dyDescent="0.2">
      <c r="C350" s="6">
        <v>278</v>
      </c>
      <c r="D350" s="6"/>
      <c r="Q350">
        <v>0</v>
      </c>
      <c r="R350">
        <v>0</v>
      </c>
      <c r="AR350" s="4"/>
    </row>
    <row r="351" spans="3:44" x14ac:dyDescent="0.2">
      <c r="C351" s="6">
        <v>279</v>
      </c>
      <c r="D351" s="6"/>
      <c r="Q351">
        <v>0</v>
      </c>
      <c r="R351">
        <v>0</v>
      </c>
      <c r="AR351" s="4"/>
    </row>
    <row r="352" spans="3:44" x14ac:dyDescent="0.2">
      <c r="C352" s="6">
        <v>280</v>
      </c>
      <c r="D352" s="6"/>
      <c r="Q352">
        <v>0</v>
      </c>
      <c r="R352">
        <v>0</v>
      </c>
      <c r="AR352" s="4"/>
    </row>
    <row r="353" spans="3:44" x14ac:dyDescent="0.2">
      <c r="C353" s="6">
        <v>281</v>
      </c>
      <c r="D353" s="6"/>
      <c r="Q353">
        <v>0</v>
      </c>
      <c r="R353">
        <v>0</v>
      </c>
      <c r="AR353" s="4"/>
    </row>
    <row r="354" spans="3:44" x14ac:dyDescent="0.2">
      <c r="C354" s="6">
        <v>282</v>
      </c>
      <c r="D354" s="6"/>
      <c r="Q354">
        <v>0</v>
      </c>
      <c r="R354">
        <v>0</v>
      </c>
      <c r="AR354" s="4"/>
    </row>
    <row r="355" spans="3:44" x14ac:dyDescent="0.2">
      <c r="C355" s="6">
        <v>283</v>
      </c>
      <c r="D355" s="6"/>
      <c r="Q355">
        <v>0</v>
      </c>
      <c r="R355">
        <v>0</v>
      </c>
      <c r="AR355" s="4"/>
    </row>
    <row r="356" spans="3:44" x14ac:dyDescent="0.2">
      <c r="C356" s="6">
        <v>284</v>
      </c>
      <c r="D356" s="6"/>
      <c r="Q356">
        <v>0</v>
      </c>
      <c r="R356">
        <v>0</v>
      </c>
      <c r="AR356" s="4"/>
    </row>
    <row r="357" spans="3:44" x14ac:dyDescent="0.2">
      <c r="C357" s="6">
        <v>285</v>
      </c>
      <c r="D357" s="6"/>
      <c r="Q357">
        <v>0</v>
      </c>
      <c r="R357">
        <v>0</v>
      </c>
      <c r="AR357" s="4"/>
    </row>
    <row r="358" spans="3:44" x14ac:dyDescent="0.2">
      <c r="C358" s="6">
        <v>286</v>
      </c>
      <c r="D358" s="6"/>
      <c r="Q358">
        <v>0</v>
      </c>
      <c r="R358">
        <v>0</v>
      </c>
      <c r="AR358" s="4"/>
    </row>
    <row r="359" spans="3:44" x14ac:dyDescent="0.2">
      <c r="C359" s="6">
        <v>287</v>
      </c>
      <c r="D359" s="6"/>
      <c r="Q359">
        <v>0</v>
      </c>
      <c r="R359">
        <v>0</v>
      </c>
      <c r="AR359" s="4"/>
    </row>
    <row r="360" spans="3:44" x14ac:dyDescent="0.2">
      <c r="C360" s="6">
        <v>288</v>
      </c>
      <c r="D360" s="6"/>
      <c r="Q360">
        <v>0</v>
      </c>
      <c r="R360">
        <v>0</v>
      </c>
      <c r="AR360" s="4"/>
    </row>
    <row r="361" spans="3:44" x14ac:dyDescent="0.2">
      <c r="C361" s="6">
        <v>289</v>
      </c>
      <c r="D361" s="6"/>
      <c r="Q361">
        <v>0</v>
      </c>
      <c r="R361">
        <v>0</v>
      </c>
      <c r="AR361" s="4"/>
    </row>
    <row r="362" spans="3:44" x14ac:dyDescent="0.2">
      <c r="C362" s="6">
        <v>290</v>
      </c>
      <c r="D362" s="6"/>
      <c r="Q362">
        <v>0</v>
      </c>
      <c r="R362">
        <v>0</v>
      </c>
      <c r="AR362" s="4"/>
    </row>
    <row r="363" spans="3:44" x14ac:dyDescent="0.2">
      <c r="C363" s="6">
        <v>291</v>
      </c>
      <c r="D363" s="6"/>
      <c r="Q363">
        <v>0</v>
      </c>
      <c r="R363">
        <v>0</v>
      </c>
      <c r="AR363" s="4"/>
    </row>
    <row r="364" spans="3:44" x14ac:dyDescent="0.2">
      <c r="C364" s="6">
        <v>292</v>
      </c>
      <c r="D364" s="6"/>
      <c r="Q364">
        <v>0</v>
      </c>
      <c r="R364">
        <v>0</v>
      </c>
      <c r="AR364" s="4"/>
    </row>
    <row r="365" spans="3:44" x14ac:dyDescent="0.2">
      <c r="C365" s="6">
        <v>293</v>
      </c>
      <c r="D365" s="6"/>
      <c r="Q365">
        <v>0</v>
      </c>
      <c r="R365">
        <v>0</v>
      </c>
      <c r="AR365" s="4"/>
    </row>
    <row r="366" spans="3:44" x14ac:dyDescent="0.2">
      <c r="C366" s="6">
        <v>294</v>
      </c>
      <c r="D366" s="6"/>
      <c r="Q366">
        <v>0</v>
      </c>
      <c r="R366">
        <v>0</v>
      </c>
      <c r="AR366" s="4"/>
    </row>
    <row r="367" spans="3:44" x14ac:dyDescent="0.2">
      <c r="C367" s="6">
        <v>295</v>
      </c>
      <c r="D367" s="6"/>
      <c r="Q367">
        <v>0</v>
      </c>
      <c r="R367">
        <v>0</v>
      </c>
      <c r="AR367" s="4"/>
    </row>
    <row r="368" spans="3:44" x14ac:dyDescent="0.2">
      <c r="C368" s="6">
        <v>296</v>
      </c>
      <c r="D368" s="6"/>
      <c r="Q368">
        <v>0</v>
      </c>
      <c r="R368">
        <v>0</v>
      </c>
      <c r="AR368" s="4"/>
    </row>
    <row r="369" spans="3:44" x14ac:dyDescent="0.2">
      <c r="C369" s="6">
        <v>297</v>
      </c>
      <c r="D369" s="6"/>
      <c r="Q369">
        <v>0</v>
      </c>
      <c r="R369">
        <v>0</v>
      </c>
      <c r="AR369" s="4"/>
    </row>
    <row r="370" spans="3:44" x14ac:dyDescent="0.2">
      <c r="C370" s="6">
        <v>298</v>
      </c>
      <c r="D370" s="6"/>
      <c r="Q370">
        <v>0</v>
      </c>
      <c r="R370">
        <v>0</v>
      </c>
      <c r="AR370" s="4"/>
    </row>
    <row r="371" spans="3:44" x14ac:dyDescent="0.2">
      <c r="C371" s="6">
        <v>299</v>
      </c>
      <c r="D371" s="6"/>
      <c r="Q371">
        <v>0</v>
      </c>
      <c r="R371">
        <v>0</v>
      </c>
      <c r="AR371" s="4"/>
    </row>
    <row r="372" spans="3:44" x14ac:dyDescent="0.2">
      <c r="C372" s="6">
        <v>300</v>
      </c>
      <c r="D372" s="6"/>
      <c r="Q372">
        <v>0</v>
      </c>
      <c r="R372">
        <v>0</v>
      </c>
      <c r="AR372" s="4"/>
    </row>
    <row r="373" spans="3:44" x14ac:dyDescent="0.2">
      <c r="C373" s="6">
        <v>301</v>
      </c>
      <c r="D373" s="6"/>
      <c r="Q373">
        <v>0</v>
      </c>
      <c r="R373">
        <v>0</v>
      </c>
      <c r="AR373" s="4"/>
    </row>
    <row r="374" spans="3:44" x14ac:dyDescent="0.2">
      <c r="C374" s="6">
        <v>302</v>
      </c>
      <c r="D374" s="6"/>
      <c r="Q374">
        <v>0</v>
      </c>
      <c r="R374">
        <v>0</v>
      </c>
      <c r="AR374" s="4"/>
    </row>
    <row r="375" spans="3:44" x14ac:dyDescent="0.2">
      <c r="C375" s="6">
        <v>303</v>
      </c>
      <c r="D375" s="6"/>
      <c r="Q375">
        <v>0</v>
      </c>
      <c r="R375">
        <v>0</v>
      </c>
      <c r="AR375" s="4"/>
    </row>
    <row r="376" spans="3:44" x14ac:dyDescent="0.2">
      <c r="C376" s="6">
        <v>304</v>
      </c>
      <c r="D376" s="6"/>
      <c r="Q376">
        <v>0</v>
      </c>
      <c r="R376">
        <v>0</v>
      </c>
      <c r="AR376" s="4"/>
    </row>
    <row r="377" spans="3:44" x14ac:dyDescent="0.2">
      <c r="C377" s="6">
        <v>305</v>
      </c>
      <c r="D377" s="6"/>
      <c r="Q377">
        <v>0</v>
      </c>
      <c r="R377">
        <v>0</v>
      </c>
      <c r="AR377" s="4"/>
    </row>
    <row r="378" spans="3:44" x14ac:dyDescent="0.2">
      <c r="C378" s="6">
        <v>306</v>
      </c>
      <c r="D378" s="6"/>
      <c r="Q378">
        <v>0</v>
      </c>
      <c r="R378">
        <v>0</v>
      </c>
      <c r="AR378" s="4"/>
    </row>
    <row r="379" spans="3:44" x14ac:dyDescent="0.2">
      <c r="C379" s="6">
        <v>307</v>
      </c>
      <c r="D379" s="6"/>
      <c r="Q379">
        <v>0</v>
      </c>
      <c r="R379">
        <v>0</v>
      </c>
      <c r="AR379" s="4"/>
    </row>
    <row r="380" spans="3:44" x14ac:dyDescent="0.2">
      <c r="C380" s="6">
        <v>308</v>
      </c>
      <c r="D380" s="6"/>
      <c r="Q380">
        <v>0</v>
      </c>
      <c r="R380">
        <v>0</v>
      </c>
      <c r="AR380" s="4"/>
    </row>
    <row r="381" spans="3:44" x14ac:dyDescent="0.2">
      <c r="C381" s="6">
        <v>309</v>
      </c>
      <c r="D381" s="6"/>
      <c r="Q381">
        <v>0</v>
      </c>
      <c r="R381">
        <v>0</v>
      </c>
      <c r="AR381" s="4"/>
    </row>
    <row r="382" spans="3:44" x14ac:dyDescent="0.2">
      <c r="C382" s="6">
        <v>310</v>
      </c>
      <c r="D382" s="6"/>
      <c r="Q382">
        <v>0</v>
      </c>
      <c r="R382">
        <v>0</v>
      </c>
      <c r="AR382" s="4"/>
    </row>
    <row r="383" spans="3:44" x14ac:dyDescent="0.2">
      <c r="C383" s="6">
        <v>311</v>
      </c>
      <c r="D383" s="6"/>
      <c r="Q383">
        <v>0</v>
      </c>
      <c r="R383">
        <v>0</v>
      </c>
      <c r="AR383" s="4"/>
    </row>
    <row r="384" spans="3:44" x14ac:dyDescent="0.2">
      <c r="C384" s="6">
        <v>312</v>
      </c>
      <c r="D384" s="6"/>
      <c r="Q384">
        <v>0</v>
      </c>
      <c r="R384">
        <v>0</v>
      </c>
      <c r="AR384" s="4"/>
    </row>
    <row r="385" spans="3:44" x14ac:dyDescent="0.2">
      <c r="C385" s="6">
        <v>313</v>
      </c>
      <c r="D385" s="6"/>
      <c r="Q385">
        <v>0</v>
      </c>
      <c r="R385">
        <v>0</v>
      </c>
      <c r="AR385" s="4"/>
    </row>
    <row r="386" spans="3:44" x14ac:dyDescent="0.2">
      <c r="C386" s="6">
        <v>314</v>
      </c>
      <c r="D386" s="6"/>
      <c r="Q386">
        <v>0</v>
      </c>
      <c r="R386">
        <v>0</v>
      </c>
      <c r="AR386" s="4"/>
    </row>
    <row r="387" spans="3:44" x14ac:dyDescent="0.2">
      <c r="C387" s="6">
        <v>315</v>
      </c>
      <c r="D387" s="6"/>
      <c r="Q387">
        <v>0</v>
      </c>
      <c r="R387">
        <v>0</v>
      </c>
      <c r="AR387" s="4"/>
    </row>
    <row r="388" spans="3:44" x14ac:dyDescent="0.2">
      <c r="C388" s="6">
        <v>316</v>
      </c>
      <c r="D388" s="6"/>
      <c r="Q388">
        <v>0</v>
      </c>
      <c r="R388">
        <v>0</v>
      </c>
      <c r="AR388" s="4"/>
    </row>
    <row r="389" spans="3:44" x14ac:dyDescent="0.2">
      <c r="C389" s="6">
        <v>317</v>
      </c>
      <c r="D389" s="6"/>
      <c r="Q389">
        <v>0</v>
      </c>
      <c r="R389">
        <v>0</v>
      </c>
      <c r="AR389" s="4"/>
    </row>
    <row r="390" spans="3:44" x14ac:dyDescent="0.2">
      <c r="C390" s="6">
        <v>318</v>
      </c>
      <c r="D390" s="6"/>
      <c r="Q390">
        <v>0</v>
      </c>
      <c r="R390">
        <v>0</v>
      </c>
      <c r="AR390" s="4"/>
    </row>
    <row r="391" spans="3:44" x14ac:dyDescent="0.2">
      <c r="C391" s="6">
        <v>319</v>
      </c>
      <c r="D391" s="6"/>
      <c r="Q391">
        <v>0</v>
      </c>
      <c r="R391">
        <v>0</v>
      </c>
      <c r="AR391" s="4"/>
    </row>
    <row r="392" spans="3:44" x14ac:dyDescent="0.2">
      <c r="C392" s="6">
        <v>320</v>
      </c>
      <c r="D392" s="6"/>
      <c r="Q392">
        <v>0</v>
      </c>
      <c r="R392">
        <v>0</v>
      </c>
      <c r="AR392" s="4"/>
    </row>
    <row r="393" spans="3:44" x14ac:dyDescent="0.2">
      <c r="C393" s="6">
        <v>321</v>
      </c>
      <c r="D393" s="6"/>
      <c r="Q393">
        <v>0</v>
      </c>
      <c r="R393">
        <v>0</v>
      </c>
      <c r="AR393" s="4"/>
    </row>
    <row r="394" spans="3:44" x14ac:dyDescent="0.2">
      <c r="C394" s="6">
        <v>322</v>
      </c>
      <c r="D394" s="6"/>
      <c r="Q394">
        <v>0</v>
      </c>
      <c r="R394">
        <v>0</v>
      </c>
      <c r="AR394" s="4"/>
    </row>
    <row r="395" spans="3:44" x14ac:dyDescent="0.2">
      <c r="C395" s="6">
        <v>323</v>
      </c>
      <c r="D395" s="6"/>
      <c r="Q395">
        <v>0</v>
      </c>
      <c r="R395">
        <v>0</v>
      </c>
      <c r="AR395" s="4"/>
    </row>
    <row r="396" spans="3:44" x14ac:dyDescent="0.2">
      <c r="C396" s="6">
        <v>324</v>
      </c>
      <c r="D396" s="6"/>
      <c r="Q396">
        <v>0</v>
      </c>
      <c r="R396">
        <v>0</v>
      </c>
      <c r="AR396" s="4"/>
    </row>
    <row r="397" spans="3:44" x14ac:dyDescent="0.2">
      <c r="C397" s="6">
        <v>325</v>
      </c>
      <c r="D397" s="6"/>
      <c r="Q397">
        <v>0</v>
      </c>
      <c r="R397">
        <v>0</v>
      </c>
      <c r="AR397" s="4"/>
    </row>
    <row r="398" spans="3:44" x14ac:dyDescent="0.2">
      <c r="C398" s="6">
        <v>326</v>
      </c>
      <c r="D398" s="6"/>
      <c r="Q398">
        <v>0</v>
      </c>
      <c r="R398">
        <v>0</v>
      </c>
      <c r="AR398" s="4"/>
    </row>
    <row r="399" spans="3:44" x14ac:dyDescent="0.2">
      <c r="C399" s="6">
        <v>327</v>
      </c>
      <c r="D399" s="6"/>
      <c r="Q399">
        <v>0</v>
      </c>
      <c r="R399">
        <v>0</v>
      </c>
      <c r="AR399" s="4"/>
    </row>
    <row r="400" spans="3:44" x14ac:dyDescent="0.2">
      <c r="C400" s="6">
        <v>328</v>
      </c>
      <c r="D400" s="6"/>
      <c r="Q400">
        <v>0</v>
      </c>
      <c r="R400">
        <v>0</v>
      </c>
      <c r="AR400" s="4"/>
    </row>
    <row r="401" spans="3:44" x14ac:dyDescent="0.2">
      <c r="C401" s="6">
        <v>329</v>
      </c>
      <c r="D401" s="6"/>
      <c r="Q401">
        <v>0</v>
      </c>
      <c r="R401">
        <v>0</v>
      </c>
      <c r="AR401" s="4"/>
    </row>
    <row r="402" spans="3:44" x14ac:dyDescent="0.2">
      <c r="C402" s="6">
        <v>330</v>
      </c>
      <c r="D402" s="6"/>
      <c r="Q402">
        <v>0</v>
      </c>
      <c r="R402">
        <v>0</v>
      </c>
      <c r="AR402" s="4"/>
    </row>
    <row r="403" spans="3:44" x14ac:dyDescent="0.2">
      <c r="C403" s="6">
        <v>331</v>
      </c>
      <c r="D403" s="6"/>
      <c r="Q403">
        <v>0</v>
      </c>
      <c r="R403">
        <v>0</v>
      </c>
      <c r="AR403" s="4"/>
    </row>
    <row r="404" spans="3:44" x14ac:dyDescent="0.2">
      <c r="C404" s="6">
        <v>332</v>
      </c>
      <c r="D404" s="6"/>
      <c r="Q404">
        <v>0</v>
      </c>
      <c r="R404">
        <v>0</v>
      </c>
      <c r="AR404" s="4"/>
    </row>
    <row r="405" spans="3:44" x14ac:dyDescent="0.2">
      <c r="C405" s="6">
        <v>333</v>
      </c>
      <c r="D405" s="6"/>
      <c r="Q405">
        <v>0</v>
      </c>
      <c r="R405">
        <v>0</v>
      </c>
      <c r="AR405" s="4"/>
    </row>
    <row r="406" spans="3:44" x14ac:dyDescent="0.2">
      <c r="C406" s="6">
        <v>334</v>
      </c>
      <c r="D406" s="6"/>
      <c r="Q406">
        <v>0</v>
      </c>
      <c r="R406">
        <v>0</v>
      </c>
      <c r="AR406" s="4"/>
    </row>
    <row r="407" spans="3:44" x14ac:dyDescent="0.2">
      <c r="C407" s="6">
        <v>335</v>
      </c>
      <c r="D407" s="6"/>
      <c r="Q407">
        <v>0</v>
      </c>
      <c r="R407">
        <v>0</v>
      </c>
      <c r="AR407" s="4"/>
    </row>
    <row r="408" spans="3:44" x14ac:dyDescent="0.2">
      <c r="C408" s="6">
        <v>336</v>
      </c>
      <c r="D408" s="6"/>
      <c r="Q408">
        <v>0</v>
      </c>
      <c r="R408">
        <v>0</v>
      </c>
      <c r="AR408" s="4"/>
    </row>
    <row r="409" spans="3:44" x14ac:dyDescent="0.2">
      <c r="C409" s="6">
        <v>337</v>
      </c>
      <c r="D409" s="6"/>
      <c r="Q409">
        <v>0</v>
      </c>
      <c r="R409">
        <v>0</v>
      </c>
      <c r="AR409" s="4"/>
    </row>
    <row r="410" spans="3:44" x14ac:dyDescent="0.2">
      <c r="C410" s="6">
        <v>338</v>
      </c>
      <c r="D410" s="6"/>
      <c r="Q410">
        <v>0</v>
      </c>
      <c r="R410">
        <v>0</v>
      </c>
      <c r="AR410" s="4"/>
    </row>
    <row r="411" spans="3:44" x14ac:dyDescent="0.2">
      <c r="C411" s="6">
        <v>339</v>
      </c>
      <c r="D411" s="6"/>
      <c r="Q411">
        <v>0</v>
      </c>
      <c r="R411">
        <v>0</v>
      </c>
      <c r="AR411" s="4"/>
    </row>
    <row r="412" spans="3:44" x14ac:dyDescent="0.2">
      <c r="C412" s="6">
        <v>340</v>
      </c>
      <c r="D412" s="6"/>
      <c r="Q412">
        <v>0</v>
      </c>
      <c r="R412">
        <v>0</v>
      </c>
      <c r="AR412" s="4"/>
    </row>
    <row r="413" spans="3:44" x14ac:dyDescent="0.2">
      <c r="C413" s="6">
        <v>341</v>
      </c>
      <c r="D413" s="6"/>
      <c r="Q413">
        <v>0</v>
      </c>
      <c r="R413">
        <v>0</v>
      </c>
      <c r="AR413" s="4"/>
    </row>
    <row r="414" spans="3:44" x14ac:dyDescent="0.2">
      <c r="C414" s="6">
        <v>342</v>
      </c>
      <c r="D414" s="6"/>
      <c r="Q414">
        <v>0</v>
      </c>
      <c r="R414">
        <v>0</v>
      </c>
      <c r="AR414" s="4"/>
    </row>
    <row r="415" spans="3:44" x14ac:dyDescent="0.2">
      <c r="C415" s="6">
        <v>343</v>
      </c>
      <c r="D415" s="6"/>
      <c r="Q415">
        <v>0</v>
      </c>
      <c r="R415">
        <v>0</v>
      </c>
      <c r="AR415" s="4"/>
    </row>
    <row r="416" spans="3:44" x14ac:dyDescent="0.2">
      <c r="C416" s="6">
        <v>344</v>
      </c>
      <c r="D416" s="6"/>
      <c r="Q416">
        <v>0</v>
      </c>
      <c r="R416">
        <v>0</v>
      </c>
      <c r="AR416" s="4"/>
    </row>
    <row r="417" spans="3:44" x14ac:dyDescent="0.2">
      <c r="C417" s="6">
        <v>345</v>
      </c>
      <c r="D417" s="6"/>
      <c r="Q417">
        <v>0</v>
      </c>
      <c r="R417">
        <v>0</v>
      </c>
      <c r="AR417" s="4"/>
    </row>
    <row r="418" spans="3:44" x14ac:dyDescent="0.2">
      <c r="C418" s="6">
        <v>346</v>
      </c>
      <c r="D418" s="6"/>
      <c r="Q418">
        <v>0</v>
      </c>
      <c r="R418">
        <v>0</v>
      </c>
      <c r="AR418" s="4"/>
    </row>
    <row r="419" spans="3:44" x14ac:dyDescent="0.2">
      <c r="C419" s="6">
        <v>347</v>
      </c>
      <c r="D419" s="6"/>
      <c r="Q419">
        <v>0</v>
      </c>
      <c r="R419">
        <v>0</v>
      </c>
      <c r="AR419" s="4"/>
    </row>
    <row r="420" spans="3:44" x14ac:dyDescent="0.2">
      <c r="C420" s="6">
        <v>348</v>
      </c>
      <c r="D420" s="6"/>
      <c r="Q420">
        <v>0</v>
      </c>
      <c r="R420">
        <v>0</v>
      </c>
      <c r="AR420" s="4"/>
    </row>
    <row r="421" spans="3:44" x14ac:dyDescent="0.2">
      <c r="C421" s="6">
        <v>349</v>
      </c>
      <c r="D421" s="6"/>
      <c r="Q421">
        <v>0</v>
      </c>
      <c r="R421">
        <v>0</v>
      </c>
      <c r="AR421" s="4"/>
    </row>
    <row r="422" spans="3:44" x14ac:dyDescent="0.2">
      <c r="C422" s="6">
        <v>350</v>
      </c>
      <c r="D422" s="6"/>
      <c r="Q422">
        <v>0</v>
      </c>
      <c r="R422">
        <v>0</v>
      </c>
      <c r="AR422" s="4"/>
    </row>
    <row r="423" spans="3:44" x14ac:dyDescent="0.2">
      <c r="C423" s="6">
        <v>351</v>
      </c>
      <c r="D423" s="6"/>
      <c r="Q423">
        <v>0</v>
      </c>
      <c r="R423">
        <v>0</v>
      </c>
      <c r="AR423" s="4"/>
    </row>
    <row r="424" spans="3:44" x14ac:dyDescent="0.2">
      <c r="C424" s="6">
        <v>352</v>
      </c>
      <c r="D424" s="6"/>
      <c r="Q424">
        <v>0</v>
      </c>
      <c r="R424">
        <v>0</v>
      </c>
      <c r="AR424" s="4"/>
    </row>
    <row r="425" spans="3:44" x14ac:dyDescent="0.2">
      <c r="C425" s="6">
        <v>353</v>
      </c>
      <c r="D425" s="6"/>
      <c r="Q425">
        <v>0</v>
      </c>
      <c r="R425">
        <v>0</v>
      </c>
      <c r="AR425" s="4"/>
    </row>
    <row r="426" spans="3:44" x14ac:dyDescent="0.2">
      <c r="C426" s="6">
        <v>354</v>
      </c>
      <c r="D426" s="6"/>
      <c r="Q426">
        <v>0</v>
      </c>
      <c r="R426">
        <v>0</v>
      </c>
      <c r="AR426" s="4"/>
    </row>
    <row r="427" spans="3:44" x14ac:dyDescent="0.2">
      <c r="C427" s="6">
        <v>355</v>
      </c>
      <c r="D427" s="6"/>
      <c r="Q427">
        <v>0</v>
      </c>
      <c r="R427">
        <v>0</v>
      </c>
      <c r="AR427" s="4"/>
    </row>
    <row r="428" spans="3:44" x14ac:dyDescent="0.2">
      <c r="C428" s="6">
        <v>356</v>
      </c>
      <c r="D428" s="6"/>
      <c r="Q428">
        <v>0</v>
      </c>
      <c r="R428">
        <v>0</v>
      </c>
      <c r="AR428" s="4"/>
    </row>
    <row r="429" spans="3:44" x14ac:dyDescent="0.2">
      <c r="C429" s="6">
        <v>357</v>
      </c>
      <c r="D429" s="6"/>
      <c r="Q429">
        <v>0</v>
      </c>
      <c r="R429">
        <v>0</v>
      </c>
      <c r="AR429" s="4"/>
    </row>
    <row r="430" spans="3:44" x14ac:dyDescent="0.2">
      <c r="C430" s="6">
        <v>358</v>
      </c>
      <c r="D430" s="6"/>
      <c r="Q430">
        <v>0</v>
      </c>
      <c r="R430">
        <v>0</v>
      </c>
      <c r="AR430" s="4"/>
    </row>
    <row r="431" spans="3:44" x14ac:dyDescent="0.2">
      <c r="C431" s="6">
        <v>359</v>
      </c>
      <c r="D431" s="6"/>
      <c r="Q431">
        <v>0</v>
      </c>
      <c r="R431">
        <v>0</v>
      </c>
      <c r="AR431" s="4"/>
    </row>
    <row r="432" spans="3:44" x14ac:dyDescent="0.2">
      <c r="C432" s="6">
        <v>360</v>
      </c>
      <c r="D432" s="6"/>
      <c r="Q432">
        <v>0</v>
      </c>
      <c r="R432">
        <v>0</v>
      </c>
      <c r="AR432" s="4"/>
    </row>
    <row r="433" spans="3:44" x14ac:dyDescent="0.2">
      <c r="C433" s="6">
        <v>361</v>
      </c>
      <c r="D433" s="6"/>
      <c r="Q433">
        <v>0</v>
      </c>
      <c r="R433">
        <v>0</v>
      </c>
      <c r="AR433" s="4"/>
    </row>
    <row r="434" spans="3:44" x14ac:dyDescent="0.2">
      <c r="C434" s="6">
        <v>362</v>
      </c>
      <c r="D434" s="6"/>
      <c r="Q434">
        <v>0</v>
      </c>
      <c r="R434">
        <v>0</v>
      </c>
      <c r="AR434" s="4"/>
    </row>
    <row r="435" spans="3:44" x14ac:dyDescent="0.2">
      <c r="C435" s="6">
        <v>363</v>
      </c>
      <c r="D435" s="6"/>
      <c r="Q435">
        <v>0</v>
      </c>
      <c r="R435">
        <v>0</v>
      </c>
      <c r="AR435" s="4"/>
    </row>
    <row r="436" spans="3:44" x14ac:dyDescent="0.2">
      <c r="C436" s="6">
        <v>364</v>
      </c>
      <c r="D436" s="6"/>
      <c r="Q436">
        <v>0</v>
      </c>
      <c r="R436">
        <v>0</v>
      </c>
      <c r="AR436" s="4"/>
    </row>
    <row r="437" spans="3:44" x14ac:dyDescent="0.2">
      <c r="C437" s="6">
        <v>365</v>
      </c>
      <c r="D437" s="6"/>
      <c r="Q437">
        <v>0</v>
      </c>
      <c r="R437">
        <v>0</v>
      </c>
      <c r="AR437" s="4"/>
    </row>
    <row r="438" spans="3:44" x14ac:dyDescent="0.2">
      <c r="C438" s="6">
        <v>366</v>
      </c>
      <c r="D438" s="6"/>
      <c r="Q438">
        <v>0</v>
      </c>
      <c r="R438">
        <v>0</v>
      </c>
      <c r="AR438" s="4"/>
    </row>
    <row r="439" spans="3:44" x14ac:dyDescent="0.2">
      <c r="C439" s="6">
        <v>367</v>
      </c>
      <c r="D439" s="6"/>
      <c r="Q439">
        <v>0</v>
      </c>
      <c r="R439">
        <v>0</v>
      </c>
      <c r="AR439" s="4"/>
    </row>
    <row r="440" spans="3:44" x14ac:dyDescent="0.2">
      <c r="C440" s="6">
        <v>368</v>
      </c>
      <c r="D440" s="6"/>
      <c r="Q440">
        <v>0</v>
      </c>
      <c r="R440">
        <v>0</v>
      </c>
      <c r="AR440" s="4"/>
    </row>
    <row r="441" spans="3:44" x14ac:dyDescent="0.2">
      <c r="C441" s="6">
        <v>369</v>
      </c>
      <c r="D441" s="6"/>
      <c r="Q441">
        <v>0</v>
      </c>
      <c r="R441">
        <v>0</v>
      </c>
      <c r="AR441" s="4"/>
    </row>
    <row r="442" spans="3:44" x14ac:dyDescent="0.2">
      <c r="C442" s="6">
        <v>370</v>
      </c>
      <c r="D442" s="6"/>
      <c r="Q442">
        <v>0</v>
      </c>
      <c r="R442">
        <v>0</v>
      </c>
      <c r="AR442" s="4"/>
    </row>
    <row r="443" spans="3:44" x14ac:dyDescent="0.2">
      <c r="C443" s="6">
        <v>371</v>
      </c>
      <c r="D443" s="6"/>
      <c r="Q443">
        <v>0</v>
      </c>
      <c r="R443">
        <v>0</v>
      </c>
      <c r="AR443" s="4"/>
    </row>
    <row r="444" spans="3:44" x14ac:dyDescent="0.2">
      <c r="C444" s="6">
        <v>372</v>
      </c>
      <c r="D444" s="6"/>
      <c r="Q444">
        <v>0</v>
      </c>
      <c r="R444">
        <v>0</v>
      </c>
      <c r="AR444" s="4"/>
    </row>
    <row r="445" spans="3:44" x14ac:dyDescent="0.2">
      <c r="C445" s="6">
        <v>373</v>
      </c>
      <c r="D445" s="6"/>
      <c r="Q445">
        <v>0</v>
      </c>
      <c r="R445">
        <v>0</v>
      </c>
      <c r="AR445" s="4"/>
    </row>
    <row r="446" spans="3:44" x14ac:dyDescent="0.2">
      <c r="C446" s="6">
        <v>374</v>
      </c>
      <c r="D446" s="6"/>
      <c r="Q446">
        <v>0</v>
      </c>
      <c r="R446">
        <v>0</v>
      </c>
      <c r="AR446" s="4"/>
    </row>
    <row r="447" spans="3:44" x14ac:dyDescent="0.2">
      <c r="C447" s="6">
        <v>375</v>
      </c>
      <c r="D447" s="6"/>
      <c r="Q447">
        <v>0</v>
      </c>
      <c r="R447">
        <v>0</v>
      </c>
      <c r="AR447" s="4"/>
    </row>
    <row r="448" spans="3:44" x14ac:dyDescent="0.2">
      <c r="C448" s="6">
        <v>376</v>
      </c>
      <c r="D448" s="6"/>
      <c r="Q448">
        <v>0</v>
      </c>
      <c r="R448">
        <v>0</v>
      </c>
      <c r="AR448" s="4"/>
    </row>
    <row r="449" spans="3:44" x14ac:dyDescent="0.2">
      <c r="C449" s="6">
        <v>377</v>
      </c>
      <c r="D449" s="6"/>
      <c r="Q449">
        <v>0</v>
      </c>
      <c r="R449">
        <v>0</v>
      </c>
      <c r="AR449" s="4"/>
    </row>
    <row r="450" spans="3:44" x14ac:dyDescent="0.2">
      <c r="C450" s="6">
        <v>378</v>
      </c>
      <c r="D450" s="6"/>
      <c r="Q450">
        <v>0</v>
      </c>
      <c r="R450">
        <v>0</v>
      </c>
      <c r="AR450" s="4"/>
    </row>
    <row r="451" spans="3:44" x14ac:dyDescent="0.2">
      <c r="C451" s="6">
        <v>379</v>
      </c>
      <c r="D451" s="6"/>
      <c r="Q451">
        <v>0</v>
      </c>
      <c r="R451">
        <v>0</v>
      </c>
      <c r="AR451" s="4"/>
    </row>
    <row r="452" spans="3:44" x14ac:dyDescent="0.2">
      <c r="C452" s="6">
        <v>380</v>
      </c>
      <c r="D452" s="6"/>
      <c r="Q452">
        <v>0</v>
      </c>
      <c r="R452">
        <v>0</v>
      </c>
      <c r="AR452" s="4"/>
    </row>
    <row r="453" spans="3:44" x14ac:dyDescent="0.2">
      <c r="C453" s="6">
        <v>381</v>
      </c>
      <c r="D453" s="6"/>
      <c r="Q453">
        <v>0</v>
      </c>
      <c r="R453">
        <v>0</v>
      </c>
      <c r="AR453" s="4"/>
    </row>
    <row r="454" spans="3:44" x14ac:dyDescent="0.2">
      <c r="C454" s="6">
        <v>382</v>
      </c>
      <c r="D454" s="6"/>
      <c r="Q454">
        <v>0</v>
      </c>
      <c r="R454">
        <v>0</v>
      </c>
      <c r="AR454" s="4"/>
    </row>
    <row r="455" spans="3:44" x14ac:dyDescent="0.2">
      <c r="C455" s="6">
        <v>383</v>
      </c>
      <c r="D455" s="6"/>
      <c r="Q455">
        <v>0</v>
      </c>
      <c r="R455">
        <v>0</v>
      </c>
      <c r="AR455" s="4"/>
    </row>
    <row r="456" spans="3:44" x14ac:dyDescent="0.2">
      <c r="C456" s="6">
        <v>384</v>
      </c>
      <c r="D456" s="6"/>
      <c r="Q456">
        <v>0</v>
      </c>
      <c r="R456">
        <v>0</v>
      </c>
      <c r="AR456" s="4"/>
    </row>
    <row r="457" spans="3:44" x14ac:dyDescent="0.2">
      <c r="C457" s="6">
        <v>385</v>
      </c>
      <c r="D457" s="6"/>
      <c r="Q457">
        <v>0</v>
      </c>
      <c r="R457">
        <v>0</v>
      </c>
      <c r="AR457" s="4"/>
    </row>
    <row r="458" spans="3:44" x14ac:dyDescent="0.2">
      <c r="C458" s="6">
        <v>386</v>
      </c>
      <c r="D458" s="6"/>
      <c r="Q458">
        <v>0</v>
      </c>
      <c r="R458">
        <v>0</v>
      </c>
      <c r="AR458" s="4"/>
    </row>
    <row r="459" spans="3:44" x14ac:dyDescent="0.2">
      <c r="C459" s="6">
        <v>387</v>
      </c>
      <c r="D459" s="6"/>
      <c r="Q459">
        <v>0</v>
      </c>
      <c r="R459">
        <v>0</v>
      </c>
      <c r="AR459" s="4"/>
    </row>
    <row r="460" spans="3:44" x14ac:dyDescent="0.2">
      <c r="C460" s="6">
        <v>388</v>
      </c>
      <c r="D460" s="6"/>
      <c r="Q460">
        <v>0</v>
      </c>
      <c r="R460">
        <v>0</v>
      </c>
      <c r="AR460" s="4"/>
    </row>
    <row r="461" spans="3:44" x14ac:dyDescent="0.2">
      <c r="C461" s="6">
        <v>389</v>
      </c>
      <c r="D461" s="6"/>
      <c r="Q461">
        <v>0</v>
      </c>
      <c r="R461">
        <v>0</v>
      </c>
      <c r="AR461" s="4"/>
    </row>
    <row r="462" spans="3:44" x14ac:dyDescent="0.2">
      <c r="C462" s="6">
        <v>390</v>
      </c>
      <c r="D462" s="6"/>
      <c r="Q462">
        <v>0</v>
      </c>
      <c r="R462">
        <v>0</v>
      </c>
      <c r="AR462" s="4"/>
    </row>
    <row r="463" spans="3:44" x14ac:dyDescent="0.2">
      <c r="C463" s="6">
        <v>391</v>
      </c>
      <c r="D463" s="6"/>
      <c r="Q463">
        <v>0</v>
      </c>
      <c r="R463">
        <v>0</v>
      </c>
      <c r="AR463" s="4"/>
    </row>
    <row r="464" spans="3:44" x14ac:dyDescent="0.2">
      <c r="C464" s="6">
        <v>392</v>
      </c>
      <c r="D464" s="6"/>
      <c r="Q464">
        <v>0</v>
      </c>
      <c r="R464">
        <v>0</v>
      </c>
      <c r="AR464" s="4"/>
    </row>
    <row r="465" spans="3:44" x14ac:dyDescent="0.2">
      <c r="C465" s="6">
        <v>393</v>
      </c>
      <c r="D465" s="6"/>
      <c r="Q465">
        <v>0</v>
      </c>
      <c r="R465">
        <v>0</v>
      </c>
      <c r="AR465" s="4"/>
    </row>
    <row r="466" spans="3:44" x14ac:dyDescent="0.2">
      <c r="C466" s="6">
        <v>394</v>
      </c>
      <c r="D466" s="6"/>
      <c r="Q466">
        <v>0</v>
      </c>
      <c r="R466">
        <v>0</v>
      </c>
      <c r="AR466" s="4"/>
    </row>
    <row r="467" spans="3:44" x14ac:dyDescent="0.2">
      <c r="C467" s="6">
        <v>395</v>
      </c>
      <c r="D467" s="6"/>
      <c r="Q467">
        <v>0</v>
      </c>
      <c r="R467">
        <v>0</v>
      </c>
      <c r="AR467" s="4"/>
    </row>
    <row r="468" spans="3:44" x14ac:dyDescent="0.2">
      <c r="C468" s="6">
        <v>396</v>
      </c>
      <c r="D468" s="6"/>
      <c r="Q468">
        <v>0</v>
      </c>
      <c r="R468">
        <v>0</v>
      </c>
      <c r="AR468" s="4"/>
    </row>
    <row r="469" spans="3:44" x14ac:dyDescent="0.2">
      <c r="C469" s="6">
        <v>397</v>
      </c>
      <c r="D469" s="6"/>
      <c r="Q469">
        <v>0</v>
      </c>
      <c r="R469">
        <v>0</v>
      </c>
      <c r="AR469" s="4"/>
    </row>
    <row r="470" spans="3:44" x14ac:dyDescent="0.2">
      <c r="C470" s="6">
        <v>398</v>
      </c>
      <c r="D470" s="6"/>
      <c r="Q470">
        <v>0</v>
      </c>
      <c r="R470">
        <v>0</v>
      </c>
      <c r="AR470" s="4"/>
    </row>
    <row r="471" spans="3:44" x14ac:dyDescent="0.2">
      <c r="C471" s="6">
        <v>399</v>
      </c>
      <c r="D471" s="6"/>
      <c r="Q471">
        <v>0</v>
      </c>
      <c r="R471">
        <v>0</v>
      </c>
      <c r="AR471" s="4"/>
    </row>
    <row r="472" spans="3:44" ht="13.5" thickBot="1" x14ac:dyDescent="0.25">
      <c r="C472" s="7">
        <v>400</v>
      </c>
      <c r="D472" s="7"/>
      <c r="E472" s="9"/>
      <c r="F472" s="9"/>
      <c r="G472" s="9"/>
      <c r="H472" s="9"/>
      <c r="I472" s="9"/>
      <c r="J472" s="9"/>
      <c r="K472" s="9"/>
      <c r="L472" s="9"/>
      <c r="M472" s="9"/>
      <c r="N472" s="9"/>
      <c r="O472" s="9"/>
      <c r="P472" s="9"/>
      <c r="Q472" s="9">
        <v>0</v>
      </c>
      <c r="R472" s="9">
        <v>0</v>
      </c>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5"/>
    </row>
  </sheetData>
  <sheetProtection algorithmName="SHA-512" hashValue="fVoGJpSYpkvmJuNf0fIBy60gcJQDwSaWMBs5hzmbmeSZldUwibempzbN6Jxfbr2z7nNRrX2xeHKUOIYx6kBOJw==" saltValue="/tnKpzgHmP7v1ZhV0VZ4fg==" spinCount="100000" sheet="1" formatColumns="0" formatRows="0"/>
  <mergeCells count="33">
    <mergeCell ref="AF69:AF72"/>
    <mergeCell ref="AI69:AI72"/>
    <mergeCell ref="AG69:AG72"/>
    <mergeCell ref="AK69:AM71"/>
    <mergeCell ref="AR69:AR72"/>
    <mergeCell ref="AJ69:AJ72"/>
    <mergeCell ref="AN69:AN72"/>
    <mergeCell ref="AO69:AO72"/>
    <mergeCell ref="AP69:AP72"/>
    <mergeCell ref="AQ69:AQ72"/>
    <mergeCell ref="AK72:AM72"/>
    <mergeCell ref="T71:U71"/>
    <mergeCell ref="AE69:AE72"/>
    <mergeCell ref="AB69:AB72"/>
    <mergeCell ref="AC69:AC72"/>
    <mergeCell ref="AD69:AD72"/>
    <mergeCell ref="Z69:Z71"/>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s>
  <phoneticPr fontId="2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V472"/>
  <sheetViews>
    <sheetView topLeftCell="A59" zoomScale="55" zoomScaleNormal="55" workbookViewId="0">
      <selection activeCell="AU76" sqref="AU76"/>
    </sheetView>
  </sheetViews>
  <sheetFormatPr defaultColWidth="8.90625" defaultRowHeight="13" x14ac:dyDescent="0.2"/>
  <cols>
    <col min="3" max="5" width="4.453125" customWidth="1"/>
    <col min="6" max="7" width="11.453125" customWidth="1"/>
    <col min="8" max="8" width="14.90625" customWidth="1"/>
    <col min="9" max="9" width="16.08984375" customWidth="1"/>
    <col min="10" max="10" width="9.90625" customWidth="1"/>
    <col min="11" max="11" width="10" customWidth="1"/>
    <col min="12" max="13" width="14.08984375" customWidth="1"/>
    <col min="14" max="14" width="11.08984375" customWidth="1"/>
    <col min="15" max="15" width="17.90625" customWidth="1"/>
    <col min="16" max="22" width="18.90625" customWidth="1"/>
    <col min="23" max="23" width="49.453125" customWidth="1"/>
    <col min="24" max="24" width="14.08984375" customWidth="1"/>
    <col min="25" max="29" width="17.453125" customWidth="1"/>
    <col min="30" max="30" width="38" customWidth="1"/>
    <col min="31" max="44" width="25.453125" customWidth="1"/>
    <col min="45" max="45" width="20.90625" customWidth="1"/>
    <col min="46" max="48" width="19.453125" bestFit="1"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8" ht="15" customHeight="1" x14ac:dyDescent="0.2"/>
    <row r="66" spans="3:48" ht="15" customHeight="1" x14ac:dyDescent="0.2"/>
    <row r="67" spans="3:48" ht="15" customHeight="1" x14ac:dyDescent="0.2"/>
    <row r="68" spans="3:48" ht="17.149999999999999" customHeight="1" thickBot="1" x14ac:dyDescent="0.25"/>
    <row r="69" spans="3:48" ht="17.149999999999999" customHeight="1" thickTop="1" thickBot="1" x14ac:dyDescent="0.25">
      <c r="C69" s="843" t="s">
        <v>95</v>
      </c>
      <c r="D69" s="851" t="s">
        <v>96</v>
      </c>
      <c r="E69" s="566" t="s">
        <v>97</v>
      </c>
      <c r="F69" s="589" t="s">
        <v>98</v>
      </c>
      <c r="G69" s="716" t="s">
        <v>99</v>
      </c>
      <c r="H69" s="849" t="s">
        <v>100</v>
      </c>
      <c r="I69" s="594" t="s">
        <v>101</v>
      </c>
      <c r="J69" s="596" t="s">
        <v>102</v>
      </c>
      <c r="K69" s="563" t="s">
        <v>103</v>
      </c>
      <c r="L69" s="689" t="s">
        <v>7871</v>
      </c>
      <c r="M69" s="690"/>
      <c r="N69" s="690"/>
      <c r="O69" s="690"/>
      <c r="P69" s="14"/>
      <c r="Q69" s="66" t="s">
        <v>104</v>
      </c>
      <c r="R69" s="15"/>
      <c r="S69" s="15"/>
      <c r="T69" s="15"/>
      <c r="U69" s="15"/>
      <c r="V69" s="136"/>
      <c r="W69" s="136"/>
      <c r="X69" s="136"/>
      <c r="Y69" s="136"/>
      <c r="Z69" s="707" t="s">
        <v>105</v>
      </c>
      <c r="AA69" s="822" t="s">
        <v>106</v>
      </c>
      <c r="AB69" s="778" t="s">
        <v>107</v>
      </c>
      <c r="AC69" s="778" t="s">
        <v>108</v>
      </c>
      <c r="AD69" s="714" t="s">
        <v>109</v>
      </c>
      <c r="AE69" s="865" t="s">
        <v>110</v>
      </c>
      <c r="AF69" s="873" t="s">
        <v>7879</v>
      </c>
      <c r="AG69" s="867" t="s">
        <v>7880</v>
      </c>
      <c r="AH69" s="786" t="s">
        <v>111</v>
      </c>
      <c r="AI69" s="778" t="s">
        <v>297</v>
      </c>
      <c r="AJ69" s="714" t="s">
        <v>112</v>
      </c>
      <c r="AK69" s="785" t="s">
        <v>113</v>
      </c>
      <c r="AL69" s="690"/>
      <c r="AM69" s="786"/>
      <c r="AN69" s="778" t="s">
        <v>7872</v>
      </c>
      <c r="AO69" s="714" t="s">
        <v>7873</v>
      </c>
      <c r="AP69" s="785" t="s">
        <v>7874</v>
      </c>
      <c r="AQ69" s="711" t="s">
        <v>7875</v>
      </c>
      <c r="AR69" s="766" t="s">
        <v>114</v>
      </c>
    </row>
    <row r="70" spans="3:48" ht="26.4" customHeight="1" thickBot="1" x14ac:dyDescent="0.25">
      <c r="C70" s="844"/>
      <c r="D70" s="852"/>
      <c r="E70" s="566"/>
      <c r="F70" s="589"/>
      <c r="G70" s="717"/>
      <c r="H70" s="849"/>
      <c r="I70" s="594"/>
      <c r="J70" s="596"/>
      <c r="K70" s="564"/>
      <c r="L70" s="598"/>
      <c r="M70" s="691"/>
      <c r="N70" s="691"/>
      <c r="O70" s="691"/>
      <c r="P70" s="591" t="s">
        <v>153</v>
      </c>
      <c r="Q70" s="598" t="s">
        <v>154</v>
      </c>
      <c r="R70" s="706" t="s">
        <v>155</v>
      </c>
      <c r="S70" s="138"/>
      <c r="T70" s="138"/>
      <c r="U70" s="138"/>
      <c r="V70" s="138"/>
      <c r="W70" s="138"/>
      <c r="X70" s="149"/>
      <c r="Y70" s="854" t="s">
        <v>156</v>
      </c>
      <c r="Z70" s="708"/>
      <c r="AA70" s="822"/>
      <c r="AB70" s="564"/>
      <c r="AC70" s="564"/>
      <c r="AD70" s="563"/>
      <c r="AE70" s="716"/>
      <c r="AF70" s="874"/>
      <c r="AG70" s="868"/>
      <c r="AH70" s="787"/>
      <c r="AI70" s="783"/>
      <c r="AJ70" s="563"/>
      <c r="AK70" s="598"/>
      <c r="AL70" s="691"/>
      <c r="AM70" s="787"/>
      <c r="AN70" s="563"/>
      <c r="AO70" s="563"/>
      <c r="AP70" s="598"/>
      <c r="AQ70" s="712"/>
      <c r="AR70" s="781"/>
    </row>
    <row r="71" spans="3:48" ht="26.4" customHeight="1" thickBot="1" x14ac:dyDescent="0.25">
      <c r="C71" s="844"/>
      <c r="D71" s="852"/>
      <c r="E71" s="566"/>
      <c r="F71" s="589"/>
      <c r="G71" s="717"/>
      <c r="H71" s="849"/>
      <c r="I71" s="594"/>
      <c r="J71" s="596"/>
      <c r="K71" s="564"/>
      <c r="L71" s="598"/>
      <c r="M71" s="691"/>
      <c r="N71" s="691"/>
      <c r="O71" s="691"/>
      <c r="P71" s="592"/>
      <c r="Q71" s="598"/>
      <c r="R71" s="598"/>
      <c r="S71" s="110" t="s">
        <v>157</v>
      </c>
      <c r="T71" s="824" t="s">
        <v>158</v>
      </c>
      <c r="U71" s="824"/>
      <c r="V71" s="110" t="s">
        <v>159</v>
      </c>
      <c r="W71" s="110" t="s">
        <v>160</v>
      </c>
      <c r="X71" s="150" t="s">
        <v>161</v>
      </c>
      <c r="Y71" s="855"/>
      <c r="Z71" s="709"/>
      <c r="AA71" s="822"/>
      <c r="AB71" s="564"/>
      <c r="AC71" s="564"/>
      <c r="AD71" s="563"/>
      <c r="AE71" s="716"/>
      <c r="AF71" s="874"/>
      <c r="AG71" s="868"/>
      <c r="AH71" s="787"/>
      <c r="AI71" s="783"/>
      <c r="AJ71" s="563"/>
      <c r="AK71" s="598"/>
      <c r="AL71" s="691"/>
      <c r="AM71" s="787"/>
      <c r="AN71" s="563"/>
      <c r="AO71" s="563"/>
      <c r="AP71" s="598"/>
      <c r="AQ71" s="712"/>
      <c r="AR71" s="781"/>
    </row>
    <row r="72" spans="3:48" ht="58.65" customHeight="1" thickBot="1" x14ac:dyDescent="0.25">
      <c r="C72" s="845"/>
      <c r="D72" s="853"/>
      <c r="E72" s="567"/>
      <c r="F72" s="590"/>
      <c r="G72" s="718"/>
      <c r="H72" s="850"/>
      <c r="I72" s="595"/>
      <c r="J72" s="597"/>
      <c r="K72" s="565"/>
      <c r="L72" s="692"/>
      <c r="M72" s="693"/>
      <c r="N72" s="693"/>
      <c r="O72" s="693"/>
      <c r="P72" s="593"/>
      <c r="Q72" s="599"/>
      <c r="R72" s="109" t="s">
        <v>162</v>
      </c>
      <c r="S72" s="106" t="s">
        <v>163</v>
      </c>
      <c r="T72" s="107" t="s">
        <v>164</v>
      </c>
      <c r="U72" s="108" t="s">
        <v>165</v>
      </c>
      <c r="V72" s="109" t="s">
        <v>166</v>
      </c>
      <c r="W72" s="135" t="s">
        <v>167</v>
      </c>
      <c r="X72" s="151" t="s">
        <v>168</v>
      </c>
      <c r="Y72" s="83" t="s">
        <v>169</v>
      </c>
      <c r="Z72" s="83" t="s">
        <v>170</v>
      </c>
      <c r="AA72" s="823"/>
      <c r="AB72" s="565"/>
      <c r="AC72" s="565"/>
      <c r="AD72" s="715"/>
      <c r="AE72" s="866"/>
      <c r="AF72" s="875"/>
      <c r="AG72" s="869"/>
      <c r="AH72" s="870"/>
      <c r="AI72" s="784"/>
      <c r="AJ72" s="715"/>
      <c r="AK72" s="862" t="s">
        <v>171</v>
      </c>
      <c r="AL72" s="863"/>
      <c r="AM72" s="864"/>
      <c r="AN72" s="715"/>
      <c r="AO72" s="715"/>
      <c r="AP72" s="692"/>
      <c r="AQ72" s="713"/>
      <c r="AR72" s="782"/>
      <c r="AS72" s="12" t="s">
        <v>4212</v>
      </c>
      <c r="AT72" s="12" t="s">
        <v>4213</v>
      </c>
      <c r="AU72" s="12" t="s">
        <v>4214</v>
      </c>
      <c r="AV72" s="12" t="s">
        <v>4215</v>
      </c>
    </row>
    <row r="73" spans="3:48" ht="13.4" customHeight="1" x14ac:dyDescent="0.2">
      <c r="C73" s="6">
        <v>1</v>
      </c>
      <c r="D73" s="6">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0</v>
      </c>
      <c r="R73">
        <f>IF(実施計画様式!R75&lt;&gt;朱色変色!R73,1,0)</f>
        <v>0</v>
      </c>
      <c r="S73">
        <f>IF(実施計画様式!S75&lt;&gt;朱色変色!S73,1,0)</f>
        <v>0</v>
      </c>
      <c r="T73">
        <f>IF(実施計画様式!T75&lt;&gt;朱色変色!T73,1,0)</f>
        <v>0</v>
      </c>
      <c r="U73">
        <f>IF(実施計画様式!U75&lt;&gt;朱色変色!U73,1,0)</f>
        <v>0</v>
      </c>
      <c r="V73">
        <f>IF(実施計画様式!V75&lt;&gt;朱色変色!V73,1,0)</f>
        <v>0</v>
      </c>
      <c r="W73">
        <f>IF(実施計画様式!W75&lt;&gt;朱色変色!W73,1,0)</f>
        <v>0</v>
      </c>
      <c r="X73">
        <f>IF(実施計画様式!X75&lt;&gt;朱色変色!X73,1,0)</f>
        <v>0</v>
      </c>
      <c r="Y73">
        <f>IF(実施計画様式!Y75&lt;&gt;朱色変色!Y73,1,0)</f>
        <v>0</v>
      </c>
      <c r="Z73">
        <f>IF(実施計画様式!Z75&lt;&gt;朱色変色!Z73,1,0)</f>
        <v>0</v>
      </c>
      <c r="AA73">
        <f>IF(実施計画様式!AA75&lt;&gt;朱色変色!AA73,1,0)</f>
        <v>0</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0</v>
      </c>
      <c r="AH73">
        <f>IF(実施計画様式!AH75&lt;&gt;朱色変色!AH73,1,0)</f>
        <v>0</v>
      </c>
      <c r="AI73">
        <f>IF(実施計画様式!AI75&lt;&gt;朱色変色!AI73,1,0)</f>
        <v>0</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4">
        <f>IF(実施計画様式!AR75&lt;&gt;朱色変色!AR73,1,0)</f>
        <v>0</v>
      </c>
      <c r="AS73">
        <f t="shared" ref="AS73:AS136" si="0">MIN(SUM(D73:AH73,AJ73:AR73),1)</f>
        <v>0</v>
      </c>
      <c r="AT73">
        <f t="shared" ref="AT73:AT136" si="1">IF(SUM(D73:P73,Z73:AH73,AJ73:AR73)&gt;0,0,MIN(SUM(Q73:Y73),1))</f>
        <v>0</v>
      </c>
      <c r="AU73">
        <f t="shared" ref="AU73:AU136" si="2">MIN(SUM(D73:P73,Z73:AH73,AJ73:AR73),1)</f>
        <v>0</v>
      </c>
      <c r="AV73">
        <f>MIN(SUM(D73:AH73,AJ73:AR73),1)</f>
        <v>0</v>
      </c>
    </row>
    <row r="74" spans="3:48" ht="13.4" customHeight="1" x14ac:dyDescent="0.2">
      <c r="C74" s="6">
        <v>2</v>
      </c>
      <c r="D74" s="6">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4">
        <f>IF(実施計画様式!AR76&lt;&gt;朱色変色!AR74,1,0)</f>
        <v>0</v>
      </c>
      <c r="AS74">
        <f t="shared" si="0"/>
        <v>0</v>
      </c>
      <c r="AT74">
        <f t="shared" si="1"/>
        <v>0</v>
      </c>
      <c r="AU74">
        <f t="shared" si="2"/>
        <v>0</v>
      </c>
    </row>
    <row r="75" spans="3:48" ht="14.15" customHeight="1" x14ac:dyDescent="0.2">
      <c r="C75" s="6">
        <v>3</v>
      </c>
      <c r="D75" s="6">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4">
        <f>IF(実施計画様式!AR77&lt;&gt;朱色変色!AR75,1,0)</f>
        <v>0</v>
      </c>
      <c r="AS75">
        <f t="shared" si="0"/>
        <v>0</v>
      </c>
      <c r="AT75">
        <f t="shared" si="1"/>
        <v>0</v>
      </c>
      <c r="AU75">
        <f t="shared" si="2"/>
        <v>0</v>
      </c>
    </row>
    <row r="76" spans="3:48" x14ac:dyDescent="0.2">
      <c r="C76" s="6">
        <v>4</v>
      </c>
      <c r="D76" s="6">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0</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4">
        <f>IF(実施計画様式!AR78&lt;&gt;朱色変色!AR76,1,0)</f>
        <v>0</v>
      </c>
      <c r="AS76">
        <f t="shared" si="0"/>
        <v>0</v>
      </c>
      <c r="AT76">
        <f t="shared" si="1"/>
        <v>0</v>
      </c>
      <c r="AU76">
        <f t="shared" si="2"/>
        <v>0</v>
      </c>
    </row>
    <row r="77" spans="3:48" x14ac:dyDescent="0.2">
      <c r="C77" s="6">
        <v>5</v>
      </c>
      <c r="D77" s="6">
        <f>IF(実施計画様式!D79&lt;&gt;朱色変色!D77,1,0)</f>
        <v>0</v>
      </c>
      <c r="E77">
        <f>IF(実施計画様式!E79&lt;&gt;朱色変色!E77,1,0)</f>
        <v>0</v>
      </c>
      <c r="F77">
        <f>IF(実施計画様式!F79&lt;&gt;朱色変色!F77,1,0)</f>
        <v>0</v>
      </c>
      <c r="G77">
        <f>IF(実施計画様式!G79&lt;&gt;朱色変色!G77,1,0)</f>
        <v>0</v>
      </c>
      <c r="H77">
        <f>IF(実施計画様式!H79&lt;&gt;朱色変色!H77,1,0)</f>
        <v>0</v>
      </c>
      <c r="I77">
        <f>IF(実施計画様式!I79&lt;&gt;朱色変色!I77,1,0)</f>
        <v>0</v>
      </c>
      <c r="J77">
        <f>IF(実施計画様式!J79&lt;&gt;朱色変色!J77,1,0)</f>
        <v>0</v>
      </c>
      <c r="K77">
        <f>IF(実施計画様式!K79&lt;&gt;朱色変色!K77,1,0)</f>
        <v>0</v>
      </c>
      <c r="L77">
        <f>IF(実施計画様式!L79&lt;&gt;朱色変色!L77,1,0)</f>
        <v>0</v>
      </c>
      <c r="M77">
        <f>IF(実施計画様式!M79&lt;&gt;朱色変色!M77,1,0)</f>
        <v>0</v>
      </c>
      <c r="N77">
        <f>IF(実施計画様式!N79&lt;&gt;朱色変色!N77,1,0)</f>
        <v>0</v>
      </c>
      <c r="O77">
        <f>IF(実施計画様式!O79&lt;&gt;朱色変色!O77,1,0)</f>
        <v>0</v>
      </c>
      <c r="P77">
        <f>IF(実施計画様式!P79&lt;&gt;朱色変色!P77,1,0)</f>
        <v>0</v>
      </c>
      <c r="Q77">
        <f>IF(実施計画様式!Q79&lt;&gt;朱色変色!Q77,1,0)</f>
        <v>0</v>
      </c>
      <c r="R77">
        <f>IF(実施計画様式!R79&lt;&gt;朱色変色!R77,1,0)</f>
        <v>0</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0</v>
      </c>
      <c r="Y77">
        <f>IF(実施計画様式!Y79&lt;&gt;朱色変色!Y77,1,0)</f>
        <v>0</v>
      </c>
      <c r="Z77">
        <f>IF(実施計画様式!Z79&lt;&gt;朱色変色!Z77,1,0)</f>
        <v>0</v>
      </c>
      <c r="AA77">
        <f>IF(実施計画様式!AA79&lt;&gt;朱色変色!AA77,1,0)</f>
        <v>0</v>
      </c>
      <c r="AB77">
        <f>IF(実施計画様式!AB79&lt;&gt;朱色変色!AB77,1,0)</f>
        <v>0</v>
      </c>
      <c r="AC77">
        <f>IF(実施計画様式!AC79&lt;&gt;朱色変色!AC77,1,0)</f>
        <v>0</v>
      </c>
      <c r="AD77">
        <f>IF(実施計画様式!AD79&lt;&gt;朱色変色!AD77,1,0)</f>
        <v>0</v>
      </c>
      <c r="AE77">
        <f>IF(実施計画様式!AE79&lt;&gt;朱色変色!AE77,1,0)</f>
        <v>0</v>
      </c>
      <c r="AF77">
        <f>IF(実施計画様式!AF79&lt;&gt;朱色変色!AF77,1,0)</f>
        <v>0</v>
      </c>
      <c r="AG77">
        <f>IF(実施計画様式!AG79&lt;&gt;朱色変色!AG77,1,0)</f>
        <v>1</v>
      </c>
      <c r="AH77">
        <f>IF(実施計画様式!AH79&lt;&gt;朱色変色!AH77,1,0)</f>
        <v>0</v>
      </c>
      <c r="AI77">
        <f>IF(実施計画様式!AI79&lt;&gt;朱色変色!AI77,1,0)</f>
        <v>0</v>
      </c>
      <c r="AJ77">
        <f>IF(実施計画様式!AJ79&lt;&gt;朱色変色!AJ77,1,0)</f>
        <v>0</v>
      </c>
      <c r="AK77">
        <f>IF(実施計画様式!AK79&lt;&gt;朱色変色!AK77,1,0)</f>
        <v>0</v>
      </c>
      <c r="AL77">
        <f>IF(実施計画様式!AL79&lt;&gt;朱色変色!AL77,1,0)</f>
        <v>0</v>
      </c>
      <c r="AM77">
        <f>IF(実施計画様式!AM79&lt;&gt;朱色変色!AM77,1,0)</f>
        <v>0</v>
      </c>
      <c r="AN77">
        <f>IF(実施計画様式!AN79&lt;&gt;朱色変色!AN77,1,0)</f>
        <v>0</v>
      </c>
      <c r="AO77">
        <f>IF(実施計画様式!AO79&lt;&gt;朱色変色!AO77,1,0)</f>
        <v>0</v>
      </c>
      <c r="AP77">
        <f>IF(実施計画様式!AP79&lt;&gt;朱色変色!AP77,1,0)</f>
        <v>0</v>
      </c>
      <c r="AQ77">
        <f>IF(実施計画様式!AQ79&lt;&gt;朱色変色!AQ77,1,0)</f>
        <v>1</v>
      </c>
      <c r="AR77" s="4">
        <f>IF(実施計画様式!AR79&lt;&gt;朱色変色!AR77,1,0)</f>
        <v>0</v>
      </c>
      <c r="AS77">
        <f t="shared" si="0"/>
        <v>1</v>
      </c>
      <c r="AT77">
        <f t="shared" si="1"/>
        <v>0</v>
      </c>
      <c r="AU77">
        <f t="shared" si="2"/>
        <v>1</v>
      </c>
    </row>
    <row r="78" spans="3:48" x14ac:dyDescent="0.2">
      <c r="C78" s="6">
        <v>6</v>
      </c>
      <c r="D78" s="6">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0</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0</v>
      </c>
      <c r="R78">
        <f>IF(実施計画様式!R80&lt;&gt;朱色変色!R78,1,0)</f>
        <v>0</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0</v>
      </c>
      <c r="X78">
        <f>IF(実施計画様式!X80&lt;&gt;朱色変色!X78,1,0)</f>
        <v>0</v>
      </c>
      <c r="Y78">
        <f>IF(実施計画様式!Y80&lt;&gt;朱色変色!Y78,1,0)</f>
        <v>0</v>
      </c>
      <c r="Z78">
        <f>IF(実施計画様式!Z80&lt;&gt;朱色変色!Z78,1,0)</f>
        <v>0</v>
      </c>
      <c r="AA78">
        <f>IF(実施計画様式!AA80&lt;&gt;朱色変色!AA78,1,0)</f>
        <v>0</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0</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4">
        <f>IF(実施計画様式!AR80&lt;&gt;朱色変色!AR78,1,0)</f>
        <v>0</v>
      </c>
      <c r="AS78">
        <f t="shared" si="0"/>
        <v>0</v>
      </c>
      <c r="AT78">
        <f t="shared" si="1"/>
        <v>0</v>
      </c>
      <c r="AU78">
        <f t="shared" si="2"/>
        <v>0</v>
      </c>
    </row>
    <row r="79" spans="3:48" x14ac:dyDescent="0.2">
      <c r="C79" s="6">
        <v>7</v>
      </c>
      <c r="D79" s="6">
        <f>IF(実施計画様式!D81&lt;&gt;朱色変色!D79,1,0)</f>
        <v>0</v>
      </c>
      <c r="E79">
        <f>IF(実施計画様式!E81&lt;&gt;朱色変色!E79,1,0)</f>
        <v>0</v>
      </c>
      <c r="F79">
        <f>IF(実施計画様式!F81&lt;&gt;朱色変色!F79,1,0)</f>
        <v>0</v>
      </c>
      <c r="G79">
        <f>IF(実施計画様式!G81&lt;&gt;朱色変色!G79,1,0)</f>
        <v>0</v>
      </c>
      <c r="H79">
        <f>IF(実施計画様式!H81&lt;&gt;朱色変色!H79,1,0)</f>
        <v>0</v>
      </c>
      <c r="I79">
        <f>IF(実施計画様式!I81&lt;&gt;朱色変色!I79,1,0)</f>
        <v>0</v>
      </c>
      <c r="J79">
        <f>IF(実施計画様式!J81&lt;&gt;朱色変色!J79,1,0)</f>
        <v>0</v>
      </c>
      <c r="K79">
        <f>IF(実施計画様式!K81&lt;&gt;朱色変色!K79,1,0)</f>
        <v>0</v>
      </c>
      <c r="L79">
        <f>IF(実施計画様式!L81&lt;&gt;朱色変色!L79,1,0)</f>
        <v>0</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0</v>
      </c>
      <c r="R79">
        <f>IF(実施計画様式!R81&lt;&gt;朱色変色!R79,1,0)</f>
        <v>0</v>
      </c>
      <c r="S79">
        <f>IF(実施計画様式!S81&lt;&gt;朱色変色!S79,1,0)</f>
        <v>0</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0</v>
      </c>
      <c r="Y79">
        <f>IF(実施計画様式!Y81&lt;&gt;朱色変色!Y79,1,0)</f>
        <v>0</v>
      </c>
      <c r="Z79">
        <f>IF(実施計画様式!Z81&lt;&gt;朱色変色!Z79,1,0)</f>
        <v>0</v>
      </c>
      <c r="AA79">
        <f>IF(実施計画様式!AA81&lt;&gt;朱色変色!AA79,1,0)</f>
        <v>0</v>
      </c>
      <c r="AB79">
        <f>IF(実施計画様式!AB81&lt;&gt;朱色変色!AB79,1,0)</f>
        <v>0</v>
      </c>
      <c r="AC79">
        <f>IF(実施計画様式!AC81&lt;&gt;朱色変色!AC79,1,0)</f>
        <v>0</v>
      </c>
      <c r="AD79">
        <f>IF(実施計画様式!AD81&lt;&gt;朱色変色!AD79,1,0)</f>
        <v>0</v>
      </c>
      <c r="AE79">
        <f>IF(実施計画様式!AE81&lt;&gt;朱色変色!AE79,1,0)</f>
        <v>0</v>
      </c>
      <c r="AF79">
        <f>IF(実施計画様式!AF81&lt;&gt;朱色変色!AF79,1,0)</f>
        <v>0</v>
      </c>
      <c r="AG79">
        <f>IF(実施計画様式!AG81&lt;&gt;朱色変色!AG79,1,0)</f>
        <v>0</v>
      </c>
      <c r="AH79">
        <f>IF(実施計画様式!AH81&lt;&gt;朱色変色!AH79,1,0)</f>
        <v>0</v>
      </c>
      <c r="AI79">
        <f>IF(実施計画様式!AI81&lt;&gt;朱色変色!AI79,1,0)</f>
        <v>0</v>
      </c>
      <c r="AJ79">
        <f>IF(実施計画様式!AJ81&lt;&gt;朱色変色!AJ79,1,0)</f>
        <v>0</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0</v>
      </c>
      <c r="AP79">
        <f>IF(実施計画様式!AP81&lt;&gt;朱色変色!AP79,1,0)</f>
        <v>0</v>
      </c>
      <c r="AQ79">
        <f>IF(実施計画様式!AQ81&lt;&gt;朱色変色!AQ79,1,0)</f>
        <v>0</v>
      </c>
      <c r="AR79" s="4">
        <f>IF(実施計画様式!AR81&lt;&gt;朱色変色!AR79,1,0)</f>
        <v>0</v>
      </c>
      <c r="AS79">
        <f t="shared" si="0"/>
        <v>0</v>
      </c>
      <c r="AT79">
        <f t="shared" si="1"/>
        <v>0</v>
      </c>
      <c r="AU79">
        <f t="shared" si="2"/>
        <v>0</v>
      </c>
    </row>
    <row r="80" spans="3:48" x14ac:dyDescent="0.2">
      <c r="C80" s="6">
        <v>8</v>
      </c>
      <c r="D80" s="6">
        <f>IF(実施計画様式!D82&lt;&gt;朱色変色!D80,1,0)</f>
        <v>0</v>
      </c>
      <c r="E80">
        <f>IF(実施計画様式!E82&lt;&gt;朱色変色!E80,1,0)</f>
        <v>0</v>
      </c>
      <c r="F80">
        <f>IF(実施計画様式!F82&lt;&gt;朱色変色!F80,1,0)</f>
        <v>0</v>
      </c>
      <c r="G80">
        <f>IF(実施計画様式!G82&lt;&gt;朱色変色!G80,1,0)</f>
        <v>0</v>
      </c>
      <c r="H80">
        <f>IF(実施計画様式!H82&lt;&gt;朱色変色!H80,1,0)</f>
        <v>0</v>
      </c>
      <c r="I80">
        <f>IF(実施計画様式!I82&lt;&gt;朱色変色!I80,1,0)</f>
        <v>0</v>
      </c>
      <c r="J80">
        <f>IF(実施計画様式!J82&lt;&gt;朱色変色!J80,1,0)</f>
        <v>0</v>
      </c>
      <c r="K80">
        <f>IF(実施計画様式!K82&lt;&gt;朱色変色!K80,1,0)</f>
        <v>0</v>
      </c>
      <c r="L80">
        <f>IF(実施計画様式!L82&lt;&gt;朱色変色!L80,1,0)</f>
        <v>0</v>
      </c>
      <c r="M80">
        <f>IF(実施計画様式!M82&lt;&gt;朱色変色!M80,1,0)</f>
        <v>0</v>
      </c>
      <c r="N80">
        <f>IF(実施計画様式!N82&lt;&gt;朱色変色!N80,1,0)</f>
        <v>0</v>
      </c>
      <c r="O80">
        <f>IF(実施計画様式!O82&lt;&gt;朱色変色!O80,1,0)</f>
        <v>0</v>
      </c>
      <c r="P80">
        <f>IF(実施計画様式!P82&lt;&gt;朱色変色!P80,1,0)</f>
        <v>0</v>
      </c>
      <c r="Q80">
        <f>IF(実施計画様式!Q82&lt;&gt;朱色変色!Q80,1,0)</f>
        <v>0</v>
      </c>
      <c r="R80">
        <f>IF(実施計画様式!R82&lt;&gt;朱色変色!R80,1,0)</f>
        <v>0</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0</v>
      </c>
      <c r="Y80">
        <f>IF(実施計画様式!Y82&lt;&gt;朱色変色!Y80,1,0)</f>
        <v>0</v>
      </c>
      <c r="Z80">
        <f>IF(実施計画様式!Z82&lt;&gt;朱色変色!Z80,1,0)</f>
        <v>0</v>
      </c>
      <c r="AA80">
        <f>IF(実施計画様式!AA82&lt;&gt;朱色変色!AA80,1,0)</f>
        <v>0</v>
      </c>
      <c r="AB80">
        <f>IF(実施計画様式!AB82&lt;&gt;朱色変色!AB80,1,0)</f>
        <v>0</v>
      </c>
      <c r="AC80">
        <f>IF(実施計画様式!AC82&lt;&gt;朱色変色!AC80,1,0)</f>
        <v>0</v>
      </c>
      <c r="AD80">
        <f>IF(実施計画様式!AD82&lt;&gt;朱色変色!AD80,1,0)</f>
        <v>0</v>
      </c>
      <c r="AE80">
        <f>IF(実施計画様式!AE82&lt;&gt;朱色変色!AE80,1,0)</f>
        <v>0</v>
      </c>
      <c r="AF80">
        <f>IF(実施計画様式!AF82&lt;&gt;朱色変色!AF80,1,0)</f>
        <v>0</v>
      </c>
      <c r="AG80">
        <f>IF(実施計画様式!AG82&lt;&gt;朱色変色!AG80,1,0)</f>
        <v>0</v>
      </c>
      <c r="AH80">
        <f>IF(実施計画様式!AH82&lt;&gt;朱色変色!AH80,1,0)</f>
        <v>0</v>
      </c>
      <c r="AI80">
        <f>IF(実施計画様式!AI82&lt;&gt;朱色変色!AI80,1,0)</f>
        <v>0</v>
      </c>
      <c r="AJ80">
        <f>IF(実施計画様式!AJ82&lt;&gt;朱色変色!AJ80,1,0)</f>
        <v>0</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0</v>
      </c>
      <c r="AQ80">
        <f>IF(実施計画様式!AQ82&lt;&gt;朱色変色!AQ80,1,0)</f>
        <v>0</v>
      </c>
      <c r="AR80" s="4">
        <f>IF(実施計画様式!AR82&lt;&gt;朱色変色!AR80,1,0)</f>
        <v>0</v>
      </c>
      <c r="AS80">
        <f t="shared" si="0"/>
        <v>0</v>
      </c>
      <c r="AT80">
        <f t="shared" si="1"/>
        <v>0</v>
      </c>
      <c r="AU80">
        <f t="shared" si="2"/>
        <v>0</v>
      </c>
    </row>
    <row r="81" spans="3:47" x14ac:dyDescent="0.2">
      <c r="C81" s="6">
        <v>9</v>
      </c>
      <c r="D81" s="6">
        <f>IF(実施計画様式!D83&lt;&gt;朱色変色!D81,1,0)</f>
        <v>0</v>
      </c>
      <c r="E81">
        <f>IF(実施計画様式!E83&lt;&gt;朱色変色!E81,1,0)</f>
        <v>0</v>
      </c>
      <c r="F81">
        <f>IF(実施計画様式!F83&lt;&gt;朱色変色!F81,1,0)</f>
        <v>0</v>
      </c>
      <c r="G81">
        <f>IF(実施計画様式!G83&lt;&gt;朱色変色!G81,1,0)</f>
        <v>0</v>
      </c>
      <c r="H81">
        <f>IF(実施計画様式!H83&lt;&gt;朱色変色!H81,1,0)</f>
        <v>0</v>
      </c>
      <c r="I81">
        <f>IF(実施計画様式!I83&lt;&gt;朱色変色!I81,1,0)</f>
        <v>0</v>
      </c>
      <c r="J81">
        <f>IF(実施計画様式!J83&lt;&gt;朱色変色!J81,1,0)</f>
        <v>0</v>
      </c>
      <c r="K81">
        <f>IF(実施計画様式!K83&lt;&gt;朱色変色!K81,1,0)</f>
        <v>0</v>
      </c>
      <c r="L81">
        <f>IF(実施計画様式!L83&lt;&gt;朱色変色!L81,1,0)</f>
        <v>0</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0</v>
      </c>
      <c r="R81">
        <f>IF(実施計画様式!R83&lt;&gt;朱色変色!R81,1,0)</f>
        <v>0</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0</v>
      </c>
      <c r="Y81">
        <f>IF(実施計画様式!Y83&lt;&gt;朱色変色!Y81,1,0)</f>
        <v>0</v>
      </c>
      <c r="Z81">
        <f>IF(実施計画様式!Z83&lt;&gt;朱色変色!Z81,1,0)</f>
        <v>0</v>
      </c>
      <c r="AA81">
        <f>IF(実施計画様式!AA83&lt;&gt;朱色変色!AA81,1,0)</f>
        <v>0</v>
      </c>
      <c r="AB81">
        <f>IF(実施計画様式!AB83&lt;&gt;朱色変色!AB81,1,0)</f>
        <v>0</v>
      </c>
      <c r="AC81">
        <f>IF(実施計画様式!AC83&lt;&gt;朱色変色!AC81,1,0)</f>
        <v>0</v>
      </c>
      <c r="AD81">
        <f>IF(実施計画様式!AD83&lt;&gt;朱色変色!AD81,1,0)</f>
        <v>0</v>
      </c>
      <c r="AE81">
        <f>IF(実施計画様式!AE83&lt;&gt;朱色変色!AE81,1,0)</f>
        <v>0</v>
      </c>
      <c r="AF81">
        <f>IF(実施計画様式!AF83&lt;&gt;朱色変色!AF81,1,0)</f>
        <v>0</v>
      </c>
      <c r="AG81">
        <f>IF(実施計画様式!AG83&lt;&gt;朱色変色!AG81,1,0)</f>
        <v>0</v>
      </c>
      <c r="AH81">
        <f>IF(実施計画様式!AH83&lt;&gt;朱色変色!AH81,1,0)</f>
        <v>0</v>
      </c>
      <c r="AI81">
        <f>IF(実施計画様式!AI83&lt;&gt;朱色変色!AI81,1,0)</f>
        <v>0</v>
      </c>
      <c r="AJ81">
        <f>IF(実施計画様式!AJ83&lt;&gt;朱色変色!AJ81,1,0)</f>
        <v>0</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0</v>
      </c>
      <c r="AQ81">
        <f>IF(実施計画様式!AQ83&lt;&gt;朱色変色!AQ81,1,0)</f>
        <v>0</v>
      </c>
      <c r="AR81" s="4">
        <f>IF(実施計画様式!AR83&lt;&gt;朱色変色!AR81,1,0)</f>
        <v>0</v>
      </c>
      <c r="AS81">
        <f t="shared" si="0"/>
        <v>0</v>
      </c>
      <c r="AT81">
        <f t="shared" si="1"/>
        <v>0</v>
      </c>
      <c r="AU81">
        <f t="shared" si="2"/>
        <v>0</v>
      </c>
    </row>
    <row r="82" spans="3:47" x14ac:dyDescent="0.2">
      <c r="C82" s="6">
        <v>10</v>
      </c>
      <c r="D82" s="6">
        <f>IF(実施計画様式!D84&lt;&gt;朱色変色!D82,1,0)</f>
        <v>0</v>
      </c>
      <c r="E82">
        <f>IF(実施計画様式!E84&lt;&gt;朱色変色!E82,1,0)</f>
        <v>0</v>
      </c>
      <c r="F82">
        <f>IF(実施計画様式!F84&lt;&gt;朱色変色!F82,1,0)</f>
        <v>0</v>
      </c>
      <c r="G82">
        <f>IF(実施計画様式!G84&lt;&gt;朱色変色!G82,1,0)</f>
        <v>0</v>
      </c>
      <c r="H82">
        <f>IF(実施計画様式!H84&lt;&gt;朱色変色!H82,1,0)</f>
        <v>0</v>
      </c>
      <c r="I82">
        <f>IF(実施計画様式!I84&lt;&gt;朱色変色!I82,1,0)</f>
        <v>0</v>
      </c>
      <c r="J82">
        <f>IF(実施計画様式!J84&lt;&gt;朱色変色!J82,1,0)</f>
        <v>0</v>
      </c>
      <c r="K82">
        <f>IF(実施計画様式!K84&lt;&gt;朱色変色!K82,1,0)</f>
        <v>0</v>
      </c>
      <c r="L82">
        <f>IF(実施計画様式!L84&lt;&gt;朱色変色!L82,1,0)</f>
        <v>0</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0</v>
      </c>
      <c r="R82">
        <f>IF(実施計画様式!R84&lt;&gt;朱色変色!R82,1,0)</f>
        <v>0</v>
      </c>
      <c r="S82">
        <f>IF(実施計画様式!S84&lt;&gt;朱色変色!S82,1,0)</f>
        <v>0</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0</v>
      </c>
      <c r="Y82">
        <f>IF(実施計画様式!Y84&lt;&gt;朱色変色!Y82,1,0)</f>
        <v>0</v>
      </c>
      <c r="Z82">
        <f>IF(実施計画様式!Z84&lt;&gt;朱色変色!Z82,1,0)</f>
        <v>0</v>
      </c>
      <c r="AA82">
        <f>IF(実施計画様式!AA84&lt;&gt;朱色変色!AA82,1,0)</f>
        <v>0</v>
      </c>
      <c r="AB82">
        <f>IF(実施計画様式!AB84&lt;&gt;朱色変色!AB82,1,0)</f>
        <v>0</v>
      </c>
      <c r="AC82">
        <f>IF(実施計画様式!AC84&lt;&gt;朱色変色!AC82,1,0)</f>
        <v>0</v>
      </c>
      <c r="AD82">
        <f>IF(実施計画様式!AD84&lt;&gt;朱色変色!AD82,1,0)</f>
        <v>0</v>
      </c>
      <c r="AE82">
        <f>IF(実施計画様式!AE84&lt;&gt;朱色変色!AE82,1,0)</f>
        <v>0</v>
      </c>
      <c r="AF82">
        <f>IF(実施計画様式!AF84&lt;&gt;朱色変色!AF82,1,0)</f>
        <v>0</v>
      </c>
      <c r="AG82">
        <f>IF(実施計画様式!AG84&lt;&gt;朱色変色!AG82,1,0)</f>
        <v>0</v>
      </c>
      <c r="AH82">
        <f>IF(実施計画様式!AH84&lt;&gt;朱色変色!AH82,1,0)</f>
        <v>0</v>
      </c>
      <c r="AI82">
        <f>IF(実施計画様式!AI84&lt;&gt;朱色変色!AI82,1,0)</f>
        <v>0</v>
      </c>
      <c r="AJ82">
        <f>IF(実施計画様式!AJ84&lt;&gt;朱色変色!AJ82,1,0)</f>
        <v>0</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0</v>
      </c>
      <c r="AQ82">
        <f>IF(実施計画様式!AQ84&lt;&gt;朱色変色!AQ82,1,0)</f>
        <v>0</v>
      </c>
      <c r="AR82" s="4">
        <f>IF(実施計画様式!AR84&lt;&gt;朱色変色!AR82,1,0)</f>
        <v>0</v>
      </c>
      <c r="AS82">
        <f t="shared" si="0"/>
        <v>0</v>
      </c>
      <c r="AT82">
        <f t="shared" si="1"/>
        <v>0</v>
      </c>
      <c r="AU82">
        <f t="shared" si="2"/>
        <v>0</v>
      </c>
    </row>
    <row r="83" spans="3:47" x14ac:dyDescent="0.2">
      <c r="C83" s="6">
        <v>11</v>
      </c>
      <c r="D83" s="6">
        <f>IF(実施計画様式!D85&lt;&gt;朱色変色!D83,1,0)</f>
        <v>0</v>
      </c>
      <c r="E83">
        <f>IF(実施計画様式!E85&lt;&gt;朱色変色!E83,1,0)</f>
        <v>0</v>
      </c>
      <c r="F83">
        <f>IF(実施計画様式!F85&lt;&gt;朱色変色!F83,1,0)</f>
        <v>0</v>
      </c>
      <c r="G83">
        <f>IF(実施計画様式!G85&lt;&gt;朱色変色!G83,1,0)</f>
        <v>0</v>
      </c>
      <c r="H83">
        <f>IF(実施計画様式!H85&lt;&gt;朱色変色!H83,1,0)</f>
        <v>0</v>
      </c>
      <c r="I83">
        <f>IF(実施計画様式!I85&lt;&gt;朱色変色!I83,1,0)</f>
        <v>0</v>
      </c>
      <c r="J83">
        <f>IF(実施計画様式!J85&lt;&gt;朱色変色!J83,1,0)</f>
        <v>0</v>
      </c>
      <c r="K83">
        <f>IF(実施計画様式!K85&lt;&gt;朱色変色!K83,1,0)</f>
        <v>0</v>
      </c>
      <c r="L83">
        <f>IF(実施計画様式!L85&lt;&gt;朱色変色!L83,1,0)</f>
        <v>0</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0</v>
      </c>
      <c r="R83">
        <f>IF(実施計画様式!R85&lt;&gt;朱色変色!R83,1,0)</f>
        <v>0</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0</v>
      </c>
      <c r="Y83">
        <f>IF(実施計画様式!Y85&lt;&gt;朱色変色!Y83,1,0)</f>
        <v>0</v>
      </c>
      <c r="Z83">
        <f>IF(実施計画様式!Z85&lt;&gt;朱色変色!Z83,1,0)</f>
        <v>0</v>
      </c>
      <c r="AA83">
        <f>IF(実施計画様式!AA85&lt;&gt;朱色変色!AA83,1,0)</f>
        <v>0</v>
      </c>
      <c r="AB83">
        <f>IF(実施計画様式!AB85&lt;&gt;朱色変色!AB83,1,0)</f>
        <v>0</v>
      </c>
      <c r="AC83">
        <f>IF(実施計画様式!AC85&lt;&gt;朱色変色!AC83,1,0)</f>
        <v>0</v>
      </c>
      <c r="AD83">
        <f>IF(実施計画様式!AD85&lt;&gt;朱色変色!AD83,1,0)</f>
        <v>0</v>
      </c>
      <c r="AE83">
        <f>IF(実施計画様式!AE85&lt;&gt;朱色変色!AE83,1,0)</f>
        <v>0</v>
      </c>
      <c r="AF83">
        <f>IF(実施計画様式!AF85&lt;&gt;朱色変色!AF83,1,0)</f>
        <v>0</v>
      </c>
      <c r="AG83">
        <f>IF(実施計画様式!AG85&lt;&gt;朱色変色!AG83,1,0)</f>
        <v>0</v>
      </c>
      <c r="AH83">
        <f>IF(実施計画様式!AH85&lt;&gt;朱色変色!AH83,1,0)</f>
        <v>0</v>
      </c>
      <c r="AI83">
        <f>IF(実施計画様式!AI85&lt;&gt;朱色変色!AI83,1,0)</f>
        <v>0</v>
      </c>
      <c r="AJ83">
        <f>IF(実施計画様式!AJ85&lt;&gt;朱色変色!AJ83,1,0)</f>
        <v>0</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0</v>
      </c>
      <c r="AQ83">
        <f>IF(実施計画様式!AQ85&lt;&gt;朱色変色!AQ83,1,0)</f>
        <v>0</v>
      </c>
      <c r="AR83" s="4">
        <f>IF(実施計画様式!AR85&lt;&gt;朱色変色!AR83,1,0)</f>
        <v>0</v>
      </c>
      <c r="AS83">
        <f t="shared" si="0"/>
        <v>0</v>
      </c>
      <c r="AT83">
        <f t="shared" si="1"/>
        <v>0</v>
      </c>
      <c r="AU83">
        <f t="shared" si="2"/>
        <v>0</v>
      </c>
    </row>
    <row r="84" spans="3:47" x14ac:dyDescent="0.2">
      <c r="C84" s="6">
        <v>12</v>
      </c>
      <c r="D84" s="6">
        <f>IF(実施計画様式!D86&lt;&gt;朱色変色!D84,1,0)</f>
        <v>0</v>
      </c>
      <c r="E84">
        <f>IF(実施計画様式!E86&lt;&gt;朱色変色!E84,1,0)</f>
        <v>0</v>
      </c>
      <c r="F84">
        <f>IF(実施計画様式!F86&lt;&gt;朱色変色!F84,1,0)</f>
        <v>0</v>
      </c>
      <c r="G84">
        <f>IF(実施計画様式!G86&lt;&gt;朱色変色!G84,1,0)</f>
        <v>0</v>
      </c>
      <c r="H84">
        <f>IF(実施計画様式!H86&lt;&gt;朱色変色!H84,1,0)</f>
        <v>0</v>
      </c>
      <c r="I84">
        <f>IF(実施計画様式!I86&lt;&gt;朱色変色!I84,1,0)</f>
        <v>0</v>
      </c>
      <c r="J84">
        <f>IF(実施計画様式!J86&lt;&gt;朱色変色!J84,1,0)</f>
        <v>0</v>
      </c>
      <c r="K84">
        <f>IF(実施計画様式!K86&lt;&gt;朱色変色!K84,1,0)</f>
        <v>0</v>
      </c>
      <c r="L84">
        <f>IF(実施計画様式!L86&lt;&gt;朱色変色!L84,1,0)</f>
        <v>0</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0</v>
      </c>
      <c r="R84">
        <f>IF(実施計画様式!R86&lt;&gt;朱色変色!R84,1,0)</f>
        <v>0</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0</v>
      </c>
      <c r="Y84">
        <f>IF(実施計画様式!Y86&lt;&gt;朱色変色!Y84,1,0)</f>
        <v>0</v>
      </c>
      <c r="Z84">
        <f>IF(実施計画様式!Z86&lt;&gt;朱色変色!Z84,1,0)</f>
        <v>0</v>
      </c>
      <c r="AA84">
        <f>IF(実施計画様式!AA86&lt;&gt;朱色変色!AA84,1,0)</f>
        <v>0</v>
      </c>
      <c r="AB84">
        <f>IF(実施計画様式!AB86&lt;&gt;朱色変色!AB84,1,0)</f>
        <v>0</v>
      </c>
      <c r="AC84">
        <f>IF(実施計画様式!AC86&lt;&gt;朱色変色!AC84,1,0)</f>
        <v>0</v>
      </c>
      <c r="AD84">
        <f>IF(実施計画様式!AD86&lt;&gt;朱色変色!AD84,1,0)</f>
        <v>0</v>
      </c>
      <c r="AE84">
        <f>IF(実施計画様式!AE86&lt;&gt;朱色変色!AE84,1,0)</f>
        <v>0</v>
      </c>
      <c r="AF84">
        <f>IF(実施計画様式!AF86&lt;&gt;朱色変色!AF84,1,0)</f>
        <v>0</v>
      </c>
      <c r="AG84">
        <f>IF(実施計画様式!AG86&lt;&gt;朱色変色!AG84,1,0)</f>
        <v>0</v>
      </c>
      <c r="AH84">
        <f>IF(実施計画様式!AH86&lt;&gt;朱色変色!AH84,1,0)</f>
        <v>0</v>
      </c>
      <c r="AI84">
        <f>IF(実施計画様式!AI86&lt;&gt;朱色変色!AI84,1,0)</f>
        <v>0</v>
      </c>
      <c r="AJ84">
        <f>IF(実施計画様式!AJ86&lt;&gt;朱色変色!AJ84,1,0)</f>
        <v>0</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0</v>
      </c>
      <c r="AP84">
        <f>IF(実施計画様式!AP86&lt;&gt;朱色変色!AP84,1,0)</f>
        <v>0</v>
      </c>
      <c r="AQ84">
        <f>IF(実施計画様式!AQ86&lt;&gt;朱色変色!AQ84,1,0)</f>
        <v>0</v>
      </c>
      <c r="AR84" s="4">
        <f>IF(実施計画様式!AR86&lt;&gt;朱色変色!AR84,1,0)</f>
        <v>0</v>
      </c>
      <c r="AS84">
        <f t="shared" si="0"/>
        <v>0</v>
      </c>
      <c r="AT84">
        <f t="shared" si="1"/>
        <v>0</v>
      </c>
      <c r="AU84">
        <f t="shared" si="2"/>
        <v>0</v>
      </c>
    </row>
    <row r="85" spans="3:47" x14ac:dyDescent="0.2">
      <c r="C85" s="6">
        <v>13</v>
      </c>
      <c r="D85" s="6">
        <f>IF(実施計画様式!D87&lt;&gt;朱色変色!D85,1,0)</f>
        <v>0</v>
      </c>
      <c r="E85">
        <f>IF(実施計画様式!E87&lt;&gt;朱色変色!E85,1,0)</f>
        <v>0</v>
      </c>
      <c r="F85">
        <f>IF(実施計画様式!F87&lt;&gt;朱色変色!F85,1,0)</f>
        <v>0</v>
      </c>
      <c r="G85">
        <f>IF(実施計画様式!G87&lt;&gt;朱色変色!G85,1,0)</f>
        <v>0</v>
      </c>
      <c r="H85">
        <f>IF(実施計画様式!H87&lt;&gt;朱色変色!H85,1,0)</f>
        <v>0</v>
      </c>
      <c r="I85">
        <f>IF(実施計画様式!I87&lt;&gt;朱色変色!I85,1,0)</f>
        <v>0</v>
      </c>
      <c r="J85">
        <f>IF(実施計画様式!J87&lt;&gt;朱色変色!J85,1,0)</f>
        <v>0</v>
      </c>
      <c r="K85">
        <f>IF(実施計画様式!K87&lt;&gt;朱色変色!K85,1,0)</f>
        <v>0</v>
      </c>
      <c r="L85">
        <f>IF(実施計画様式!L87&lt;&gt;朱色変色!L85,1,0)</f>
        <v>0</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0</v>
      </c>
      <c r="R85">
        <f>IF(実施計画様式!R87&lt;&gt;朱色変色!R85,1,0)</f>
        <v>0</v>
      </c>
      <c r="S85">
        <f>IF(実施計画様式!S87&lt;&gt;朱色変色!S85,1,0)</f>
        <v>0</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0</v>
      </c>
      <c r="Y85">
        <f>IF(実施計画様式!Y87&lt;&gt;朱色変色!Y85,1,0)</f>
        <v>0</v>
      </c>
      <c r="Z85">
        <f>IF(実施計画様式!Z87&lt;&gt;朱色変色!Z85,1,0)</f>
        <v>0</v>
      </c>
      <c r="AA85">
        <f>IF(実施計画様式!AA87&lt;&gt;朱色変色!AA85,1,0)</f>
        <v>0</v>
      </c>
      <c r="AB85">
        <f>IF(実施計画様式!AB87&lt;&gt;朱色変色!AB85,1,0)</f>
        <v>0</v>
      </c>
      <c r="AC85">
        <f>IF(実施計画様式!AC87&lt;&gt;朱色変色!AC85,1,0)</f>
        <v>0</v>
      </c>
      <c r="AD85">
        <f>IF(実施計画様式!AD87&lt;&gt;朱色変色!AD85,1,0)</f>
        <v>0</v>
      </c>
      <c r="AE85">
        <f>IF(実施計画様式!AE87&lt;&gt;朱色変色!AE85,1,0)</f>
        <v>0</v>
      </c>
      <c r="AF85">
        <f>IF(実施計画様式!AF87&lt;&gt;朱色変色!AF85,1,0)</f>
        <v>0</v>
      </c>
      <c r="AG85">
        <f>IF(実施計画様式!AG87&lt;&gt;朱色変色!AG85,1,0)</f>
        <v>0</v>
      </c>
      <c r="AH85">
        <f>IF(実施計画様式!AH87&lt;&gt;朱色変色!AH85,1,0)</f>
        <v>0</v>
      </c>
      <c r="AI85">
        <f>IF(実施計画様式!AI87&lt;&gt;朱色変色!AI85,1,0)</f>
        <v>0</v>
      </c>
      <c r="AJ85">
        <f>IF(実施計画様式!AJ87&lt;&gt;朱色変色!AJ85,1,0)</f>
        <v>0</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0</v>
      </c>
      <c r="AQ85">
        <f>IF(実施計画様式!AQ87&lt;&gt;朱色変色!AQ85,1,0)</f>
        <v>0</v>
      </c>
      <c r="AR85" s="4">
        <f>IF(実施計画様式!AR87&lt;&gt;朱色変色!AR85,1,0)</f>
        <v>0</v>
      </c>
      <c r="AS85">
        <f t="shared" si="0"/>
        <v>0</v>
      </c>
      <c r="AT85">
        <f t="shared" si="1"/>
        <v>0</v>
      </c>
      <c r="AU85">
        <f t="shared" si="2"/>
        <v>0</v>
      </c>
    </row>
    <row r="86" spans="3:47" x14ac:dyDescent="0.2">
      <c r="C86" s="6">
        <v>14</v>
      </c>
      <c r="D86" s="6">
        <f>IF(実施計画様式!D88&lt;&gt;朱色変色!D86,1,0)</f>
        <v>0</v>
      </c>
      <c r="E86">
        <f>IF(実施計画様式!E88&lt;&gt;朱色変色!E86,1,0)</f>
        <v>0</v>
      </c>
      <c r="F86">
        <f>IF(実施計画様式!F88&lt;&gt;朱色変色!F86,1,0)</f>
        <v>0</v>
      </c>
      <c r="G86">
        <f>IF(実施計画様式!G88&lt;&gt;朱色変色!G86,1,0)</f>
        <v>0</v>
      </c>
      <c r="H86">
        <f>IF(実施計画様式!H88&lt;&gt;朱色変色!H86,1,0)</f>
        <v>0</v>
      </c>
      <c r="I86">
        <f>IF(実施計画様式!I88&lt;&gt;朱色変色!I86,1,0)</f>
        <v>0</v>
      </c>
      <c r="J86">
        <f>IF(実施計画様式!J88&lt;&gt;朱色変色!J86,1,0)</f>
        <v>0</v>
      </c>
      <c r="K86">
        <f>IF(実施計画様式!K88&lt;&gt;朱色変色!K86,1,0)</f>
        <v>0</v>
      </c>
      <c r="L86">
        <f>IF(実施計画様式!L88&lt;&gt;朱色変色!L86,1,0)</f>
        <v>0</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0</v>
      </c>
      <c r="R86">
        <f>IF(実施計画様式!R88&lt;&gt;朱色変色!R86,1,0)</f>
        <v>0</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0</v>
      </c>
      <c r="Y86">
        <f>IF(実施計画様式!Y88&lt;&gt;朱色変色!Y86,1,0)</f>
        <v>0</v>
      </c>
      <c r="Z86">
        <f>IF(実施計画様式!Z88&lt;&gt;朱色変色!Z86,1,0)</f>
        <v>0</v>
      </c>
      <c r="AA86">
        <f>IF(実施計画様式!AA88&lt;&gt;朱色変色!AA86,1,0)</f>
        <v>0</v>
      </c>
      <c r="AB86">
        <f>IF(実施計画様式!AB88&lt;&gt;朱色変色!AB86,1,0)</f>
        <v>0</v>
      </c>
      <c r="AC86">
        <f>IF(実施計画様式!AC88&lt;&gt;朱色変色!AC86,1,0)</f>
        <v>0</v>
      </c>
      <c r="AD86">
        <f>IF(実施計画様式!AD88&lt;&gt;朱色変色!AD86,1,0)</f>
        <v>0</v>
      </c>
      <c r="AE86">
        <f>IF(実施計画様式!AE88&lt;&gt;朱色変色!AE86,1,0)</f>
        <v>0</v>
      </c>
      <c r="AF86">
        <f>IF(実施計画様式!AF88&lt;&gt;朱色変色!AF86,1,0)</f>
        <v>0</v>
      </c>
      <c r="AG86">
        <f>IF(実施計画様式!AG88&lt;&gt;朱色変色!AG86,1,0)</f>
        <v>0</v>
      </c>
      <c r="AH86">
        <f>IF(実施計画様式!AH88&lt;&gt;朱色変色!AH86,1,0)</f>
        <v>0</v>
      </c>
      <c r="AI86">
        <f>IF(実施計画様式!AI88&lt;&gt;朱色変色!AI86,1,0)</f>
        <v>0</v>
      </c>
      <c r="AJ86">
        <f>IF(実施計画様式!AJ88&lt;&gt;朱色変色!AJ86,1,0)</f>
        <v>0</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0</v>
      </c>
      <c r="AQ86">
        <f>IF(実施計画様式!AQ88&lt;&gt;朱色変色!AQ86,1,0)</f>
        <v>0</v>
      </c>
      <c r="AR86" s="4">
        <f>IF(実施計画様式!AR88&lt;&gt;朱色変色!AR86,1,0)</f>
        <v>0</v>
      </c>
      <c r="AS86">
        <f t="shared" si="0"/>
        <v>0</v>
      </c>
      <c r="AT86">
        <f t="shared" si="1"/>
        <v>0</v>
      </c>
      <c r="AU86">
        <f t="shared" si="2"/>
        <v>0</v>
      </c>
    </row>
    <row r="87" spans="3:47" x14ac:dyDescent="0.2">
      <c r="C87" s="6">
        <v>15</v>
      </c>
      <c r="D87" s="6">
        <f>IF(実施計画様式!D89&lt;&gt;朱色変色!D87,1,0)</f>
        <v>0</v>
      </c>
      <c r="E87">
        <f>IF(実施計画様式!E89&lt;&gt;朱色変色!E87,1,0)</f>
        <v>0</v>
      </c>
      <c r="F87">
        <f>IF(実施計画様式!F89&lt;&gt;朱色変色!F87,1,0)</f>
        <v>0</v>
      </c>
      <c r="G87">
        <f>IF(実施計画様式!G89&lt;&gt;朱色変色!G87,1,0)</f>
        <v>0</v>
      </c>
      <c r="H87">
        <f>IF(実施計画様式!H89&lt;&gt;朱色変色!H87,1,0)</f>
        <v>0</v>
      </c>
      <c r="I87">
        <f>IF(実施計画様式!I89&lt;&gt;朱色変色!I87,1,0)</f>
        <v>0</v>
      </c>
      <c r="J87">
        <f>IF(実施計画様式!J89&lt;&gt;朱色変色!J87,1,0)</f>
        <v>0</v>
      </c>
      <c r="K87">
        <f>IF(実施計画様式!K89&lt;&gt;朱色変色!K87,1,0)</f>
        <v>0</v>
      </c>
      <c r="L87">
        <f>IF(実施計画様式!L89&lt;&gt;朱色変色!L87,1,0)</f>
        <v>0</v>
      </c>
      <c r="M87">
        <f>IF(実施計画様式!M89&lt;&gt;朱色変色!M87,1,0)</f>
        <v>0</v>
      </c>
      <c r="N87">
        <f>IF(実施計画様式!N89&lt;&gt;朱色変色!N87,1,0)</f>
        <v>0</v>
      </c>
      <c r="O87">
        <f>IF(実施計画様式!O89&lt;&gt;朱色変色!O87,1,0)</f>
        <v>0</v>
      </c>
      <c r="P87">
        <f>IF(実施計画様式!P89&lt;&gt;朱色変色!P87,1,0)</f>
        <v>0</v>
      </c>
      <c r="Q87">
        <f>IF(実施計画様式!Q89&lt;&gt;朱色変色!Q87,1,0)</f>
        <v>0</v>
      </c>
      <c r="R87">
        <f>IF(実施計画様式!R89&lt;&gt;朱色変色!R87,1,0)</f>
        <v>0</v>
      </c>
      <c r="S87">
        <f>IF(実施計画様式!S89&lt;&gt;朱色変色!S87,1,0)</f>
        <v>0</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0</v>
      </c>
      <c r="Y87">
        <f>IF(実施計画様式!Y89&lt;&gt;朱色変色!Y87,1,0)</f>
        <v>0</v>
      </c>
      <c r="Z87">
        <f>IF(実施計画様式!Z89&lt;&gt;朱色変色!Z87,1,0)</f>
        <v>0</v>
      </c>
      <c r="AA87">
        <f>IF(実施計画様式!AA89&lt;&gt;朱色変色!AA87,1,0)</f>
        <v>0</v>
      </c>
      <c r="AB87">
        <f>IF(実施計画様式!AB89&lt;&gt;朱色変色!AB87,1,0)</f>
        <v>0</v>
      </c>
      <c r="AC87">
        <f>IF(実施計画様式!AC89&lt;&gt;朱色変色!AC87,1,0)</f>
        <v>0</v>
      </c>
      <c r="AD87">
        <f>IF(実施計画様式!AD89&lt;&gt;朱色変色!AD87,1,0)</f>
        <v>0</v>
      </c>
      <c r="AE87">
        <f>IF(実施計画様式!AE89&lt;&gt;朱色変色!AE87,1,0)</f>
        <v>0</v>
      </c>
      <c r="AF87">
        <f>IF(実施計画様式!AF89&lt;&gt;朱色変色!AF87,1,0)</f>
        <v>0</v>
      </c>
      <c r="AG87">
        <f>IF(実施計画様式!AG89&lt;&gt;朱色変色!AG87,1,0)</f>
        <v>0</v>
      </c>
      <c r="AH87">
        <f>IF(実施計画様式!AH89&lt;&gt;朱色変色!AH87,1,0)</f>
        <v>0</v>
      </c>
      <c r="AI87">
        <f>IF(実施計画様式!AI89&lt;&gt;朱色変色!AI87,1,0)</f>
        <v>0</v>
      </c>
      <c r="AJ87">
        <f>IF(実施計画様式!AJ89&lt;&gt;朱色変色!AJ87,1,0)</f>
        <v>0</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0</v>
      </c>
      <c r="AP87">
        <f>IF(実施計画様式!AP89&lt;&gt;朱色変色!AP87,1,0)</f>
        <v>0</v>
      </c>
      <c r="AQ87">
        <f>IF(実施計画様式!AQ89&lt;&gt;朱色変色!AQ87,1,0)</f>
        <v>0</v>
      </c>
      <c r="AR87" s="4">
        <f>IF(実施計画様式!AR89&lt;&gt;朱色変色!AR87,1,0)</f>
        <v>0</v>
      </c>
      <c r="AS87">
        <f t="shared" si="0"/>
        <v>0</v>
      </c>
      <c r="AT87">
        <f t="shared" si="1"/>
        <v>0</v>
      </c>
      <c r="AU87">
        <f t="shared" si="2"/>
        <v>0</v>
      </c>
    </row>
    <row r="88" spans="3:47" x14ac:dyDescent="0.2">
      <c r="C88" s="6">
        <v>16</v>
      </c>
      <c r="D88" s="6">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4">
        <f>IF(実施計画様式!AR90&lt;&gt;朱色変色!AR88,1,0)</f>
        <v>0</v>
      </c>
      <c r="AS88">
        <f t="shared" si="0"/>
        <v>0</v>
      </c>
      <c r="AT88">
        <f t="shared" si="1"/>
        <v>0</v>
      </c>
      <c r="AU88">
        <f t="shared" si="2"/>
        <v>0</v>
      </c>
    </row>
    <row r="89" spans="3:47" x14ac:dyDescent="0.2">
      <c r="C89" s="6">
        <v>17</v>
      </c>
      <c r="D89" s="6">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0</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4">
        <f>IF(実施計画様式!AR91&lt;&gt;朱色変色!AR89,1,0)</f>
        <v>0</v>
      </c>
      <c r="AS89">
        <f t="shared" si="0"/>
        <v>0</v>
      </c>
      <c r="AT89">
        <f t="shared" si="1"/>
        <v>0</v>
      </c>
      <c r="AU89">
        <f t="shared" si="2"/>
        <v>0</v>
      </c>
    </row>
    <row r="90" spans="3:47" x14ac:dyDescent="0.2">
      <c r="C90" s="6">
        <v>18</v>
      </c>
      <c r="D90" s="6">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0</v>
      </c>
      <c r="R90">
        <f>IF(実施計画様式!R92&lt;&gt;朱色変色!R90,1,0)</f>
        <v>0</v>
      </c>
      <c r="S90">
        <f>IF(実施計画様式!S92&lt;&gt;朱色変色!S90,1,0)</f>
        <v>0</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0</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0</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4">
        <f>IF(実施計画様式!AR92&lt;&gt;朱色変色!AR90,1,0)</f>
        <v>0</v>
      </c>
      <c r="AS90">
        <f t="shared" si="0"/>
        <v>0</v>
      </c>
      <c r="AT90">
        <f t="shared" si="1"/>
        <v>0</v>
      </c>
      <c r="AU90">
        <f t="shared" si="2"/>
        <v>0</v>
      </c>
    </row>
    <row r="91" spans="3:47" x14ac:dyDescent="0.2">
      <c r="C91" s="6">
        <v>19</v>
      </c>
      <c r="D91" s="6">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0</v>
      </c>
      <c r="R91">
        <f>IF(実施計画様式!R93&lt;&gt;朱色変色!R91,1,0)</f>
        <v>0</v>
      </c>
      <c r="S91">
        <f>IF(実施計画様式!S93&lt;&gt;朱色変色!S91,1,0)</f>
        <v>0</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0</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0</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4">
        <f>IF(実施計画様式!AR93&lt;&gt;朱色変色!AR91,1,0)</f>
        <v>0</v>
      </c>
      <c r="AS91">
        <f t="shared" si="0"/>
        <v>0</v>
      </c>
      <c r="AT91">
        <f t="shared" si="1"/>
        <v>0</v>
      </c>
      <c r="AU91">
        <f t="shared" si="2"/>
        <v>0</v>
      </c>
    </row>
    <row r="92" spans="3:47" x14ac:dyDescent="0.2">
      <c r="C92" s="6">
        <v>20</v>
      </c>
      <c r="D92" s="6">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0</v>
      </c>
      <c r="R92">
        <f>IF(実施計画様式!R94&lt;&gt;朱色変色!R92,1,0)</f>
        <v>0</v>
      </c>
      <c r="S92">
        <f>IF(実施計画様式!S94&lt;&gt;朱色変色!S92,1,0)</f>
        <v>0</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0</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0</v>
      </c>
      <c r="AH92">
        <f>IF(実施計画様式!AH94&lt;&gt;朱色変色!AH92,1,0)</f>
        <v>0</v>
      </c>
      <c r="AI92">
        <f>IF(実施計画様式!AI94&lt;&gt;朱色変色!AI92,1,0)</f>
        <v>0</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4">
        <f>IF(実施計画様式!AR94&lt;&gt;朱色変色!AR92,1,0)</f>
        <v>0</v>
      </c>
      <c r="AS92">
        <f t="shared" si="0"/>
        <v>0</v>
      </c>
      <c r="AT92">
        <f t="shared" si="1"/>
        <v>0</v>
      </c>
      <c r="AU92">
        <f t="shared" si="2"/>
        <v>0</v>
      </c>
    </row>
    <row r="93" spans="3:47" x14ac:dyDescent="0.2">
      <c r="C93" s="6">
        <v>21</v>
      </c>
      <c r="D93" s="6">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0</v>
      </c>
      <c r="R93">
        <f>IF(実施計画様式!R95&lt;&gt;朱色変色!R93,1,0)</f>
        <v>0</v>
      </c>
      <c r="S93">
        <f>IF(実施計画様式!S95&lt;&gt;朱色変色!S93,1,0)</f>
        <v>0</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0</v>
      </c>
      <c r="AB93">
        <f>IF(実施計画様式!AB95&lt;&gt;朱色変色!AB93,1,0)</f>
        <v>0</v>
      </c>
      <c r="AC93">
        <f>IF(実施計画様式!AC95&lt;&gt;朱色変色!AC93,1,0)</f>
        <v>0</v>
      </c>
      <c r="AD93">
        <f>IF(実施計画様式!AD95&lt;&gt;朱色変色!AD93,1,0)</f>
        <v>0</v>
      </c>
      <c r="AE93">
        <f>IF(実施計画様式!AE95&lt;&gt;朱色変色!AE93,1,0)</f>
        <v>0</v>
      </c>
      <c r="AF93">
        <f>IF(実施計画様式!AF95&lt;&gt;朱色変色!AF93,1,0)</f>
        <v>0</v>
      </c>
      <c r="AG93">
        <f>IF(実施計画様式!AG95&lt;&gt;朱色変色!AG93,1,0)</f>
        <v>0</v>
      </c>
      <c r="AH93">
        <f>IF(実施計画様式!AH95&lt;&gt;朱色変色!AH93,1,0)</f>
        <v>0</v>
      </c>
      <c r="AI93">
        <f>IF(実施計画様式!AI95&lt;&gt;朱色変色!AI93,1,0)</f>
        <v>0</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4">
        <f>IF(実施計画様式!AR95&lt;&gt;朱色変色!AR93,1,0)</f>
        <v>0</v>
      </c>
      <c r="AS93">
        <f t="shared" si="0"/>
        <v>0</v>
      </c>
      <c r="AT93">
        <f t="shared" si="1"/>
        <v>0</v>
      </c>
      <c r="AU93">
        <f t="shared" si="2"/>
        <v>0</v>
      </c>
    </row>
    <row r="94" spans="3:47" x14ac:dyDescent="0.2">
      <c r="C94" s="6">
        <v>22</v>
      </c>
      <c r="D94" s="6">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0</v>
      </c>
      <c r="R94">
        <f>IF(実施計画様式!R96&lt;&gt;朱色変色!R94,1,0)</f>
        <v>0</v>
      </c>
      <c r="S94">
        <f>IF(実施計画様式!S96&lt;&gt;朱色変色!S94,1,0)</f>
        <v>0</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0</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0</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4">
        <f>IF(実施計画様式!AR96&lt;&gt;朱色変色!AR94,1,0)</f>
        <v>0</v>
      </c>
      <c r="AS94">
        <f t="shared" si="0"/>
        <v>0</v>
      </c>
      <c r="AT94">
        <f t="shared" si="1"/>
        <v>0</v>
      </c>
      <c r="AU94">
        <f t="shared" si="2"/>
        <v>0</v>
      </c>
    </row>
    <row r="95" spans="3:47" x14ac:dyDescent="0.2">
      <c r="C95" s="6">
        <v>23</v>
      </c>
      <c r="D95" s="6">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0</v>
      </c>
      <c r="R95">
        <f>IF(実施計画様式!R97&lt;&gt;朱色変色!R95,1,0)</f>
        <v>0</v>
      </c>
      <c r="S95">
        <f>IF(実施計画様式!S97&lt;&gt;朱色変色!S95,1,0)</f>
        <v>0</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0</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0</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4">
        <f>IF(実施計画様式!AR97&lt;&gt;朱色変色!AR95,1,0)</f>
        <v>0</v>
      </c>
      <c r="AS95">
        <f t="shared" si="0"/>
        <v>0</v>
      </c>
      <c r="AT95">
        <f t="shared" si="1"/>
        <v>0</v>
      </c>
      <c r="AU95">
        <f t="shared" si="2"/>
        <v>0</v>
      </c>
    </row>
    <row r="96" spans="3:47" x14ac:dyDescent="0.2">
      <c r="C96" s="6">
        <v>24</v>
      </c>
      <c r="D96" s="6">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0</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0</v>
      </c>
      <c r="AP96">
        <f>IF(実施計画様式!AP98&lt;&gt;朱色変色!AP96,1,0)</f>
        <v>0</v>
      </c>
      <c r="AQ96">
        <f>IF(実施計画様式!AQ98&lt;&gt;朱色変色!AQ96,1,0)</f>
        <v>0</v>
      </c>
      <c r="AR96" s="4">
        <f>IF(実施計画様式!AR98&lt;&gt;朱色変色!AR96,1,0)</f>
        <v>0</v>
      </c>
      <c r="AS96">
        <f t="shared" si="0"/>
        <v>0</v>
      </c>
      <c r="AT96">
        <f t="shared" si="1"/>
        <v>0</v>
      </c>
      <c r="AU96">
        <f t="shared" si="2"/>
        <v>0</v>
      </c>
    </row>
    <row r="97" spans="3:47" x14ac:dyDescent="0.2">
      <c r="C97" s="6">
        <v>25</v>
      </c>
      <c r="D97" s="6">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0</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4">
        <f>IF(実施計画様式!AR99&lt;&gt;朱色変色!AR97,1,0)</f>
        <v>0</v>
      </c>
      <c r="AS97">
        <f t="shared" si="0"/>
        <v>0</v>
      </c>
      <c r="AT97">
        <f t="shared" si="1"/>
        <v>0</v>
      </c>
      <c r="AU97">
        <f t="shared" si="2"/>
        <v>0</v>
      </c>
    </row>
    <row r="98" spans="3:47" x14ac:dyDescent="0.2">
      <c r="C98" s="6">
        <v>26</v>
      </c>
      <c r="D98" s="6">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0</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4">
        <f>IF(実施計画様式!AR100&lt;&gt;朱色変色!AR98,1,0)</f>
        <v>0</v>
      </c>
      <c r="AS98">
        <f t="shared" si="0"/>
        <v>0</v>
      </c>
      <c r="AT98">
        <f t="shared" si="1"/>
        <v>0</v>
      </c>
      <c r="AU98">
        <f t="shared" si="2"/>
        <v>0</v>
      </c>
    </row>
    <row r="99" spans="3:47" x14ac:dyDescent="0.2">
      <c r="C99" s="6">
        <v>27</v>
      </c>
      <c r="D99" s="6">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0</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4">
        <f>IF(実施計画様式!AR101&lt;&gt;朱色変色!AR99,1,0)</f>
        <v>0</v>
      </c>
      <c r="AS99">
        <f t="shared" si="0"/>
        <v>0</v>
      </c>
      <c r="AT99">
        <f t="shared" si="1"/>
        <v>0</v>
      </c>
      <c r="AU99">
        <f t="shared" si="2"/>
        <v>0</v>
      </c>
    </row>
    <row r="100" spans="3:47" x14ac:dyDescent="0.2">
      <c r="C100" s="6">
        <v>28</v>
      </c>
      <c r="D100" s="6">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0</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4">
        <f>IF(実施計画様式!AR102&lt;&gt;朱色変色!AR100,1,0)</f>
        <v>0</v>
      </c>
      <c r="AS100">
        <f t="shared" si="0"/>
        <v>0</v>
      </c>
      <c r="AT100">
        <f t="shared" si="1"/>
        <v>0</v>
      </c>
      <c r="AU100">
        <f t="shared" si="2"/>
        <v>0</v>
      </c>
    </row>
    <row r="101" spans="3:47" x14ac:dyDescent="0.2">
      <c r="C101" s="6">
        <v>29</v>
      </c>
      <c r="D101" s="6">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0</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4">
        <f>IF(実施計画様式!AR103&lt;&gt;朱色変色!AR101,1,0)</f>
        <v>0</v>
      </c>
      <c r="AS101">
        <f t="shared" si="0"/>
        <v>0</v>
      </c>
      <c r="AT101">
        <f t="shared" si="1"/>
        <v>0</v>
      </c>
      <c r="AU101">
        <f t="shared" si="2"/>
        <v>0</v>
      </c>
    </row>
    <row r="102" spans="3:47" x14ac:dyDescent="0.2">
      <c r="C102" s="6">
        <v>30</v>
      </c>
      <c r="D102" s="6">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0</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4">
        <f>IF(実施計画様式!AR104&lt;&gt;朱色変色!AR102,1,0)</f>
        <v>0</v>
      </c>
      <c r="AS102">
        <f t="shared" si="0"/>
        <v>0</v>
      </c>
      <c r="AT102">
        <f t="shared" si="1"/>
        <v>0</v>
      </c>
      <c r="AU102">
        <f t="shared" si="2"/>
        <v>0</v>
      </c>
    </row>
    <row r="103" spans="3:47" x14ac:dyDescent="0.2">
      <c r="C103" s="6">
        <v>31</v>
      </c>
      <c r="D103" s="6">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0</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4">
        <f>IF(実施計画様式!AR105&lt;&gt;朱色変色!AR103,1,0)</f>
        <v>0</v>
      </c>
      <c r="AS103">
        <f t="shared" si="0"/>
        <v>0</v>
      </c>
      <c r="AT103">
        <f t="shared" si="1"/>
        <v>0</v>
      </c>
      <c r="AU103">
        <f t="shared" si="2"/>
        <v>0</v>
      </c>
    </row>
    <row r="104" spans="3:47" x14ac:dyDescent="0.2">
      <c r="C104" s="6">
        <v>32</v>
      </c>
      <c r="D104" s="6">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0</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4">
        <f>IF(実施計画様式!AR106&lt;&gt;朱色変色!AR104,1,0)</f>
        <v>0</v>
      </c>
      <c r="AS104">
        <f t="shared" si="0"/>
        <v>0</v>
      </c>
      <c r="AT104">
        <f t="shared" si="1"/>
        <v>0</v>
      </c>
      <c r="AU104">
        <f t="shared" si="2"/>
        <v>0</v>
      </c>
    </row>
    <row r="105" spans="3:47" x14ac:dyDescent="0.2">
      <c r="C105" s="6">
        <v>33</v>
      </c>
      <c r="D105" s="6">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0</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4">
        <f>IF(実施計画様式!AR107&lt;&gt;朱色変色!AR105,1,0)</f>
        <v>0</v>
      </c>
      <c r="AS105">
        <f t="shared" si="0"/>
        <v>0</v>
      </c>
      <c r="AT105">
        <f t="shared" si="1"/>
        <v>0</v>
      </c>
      <c r="AU105">
        <f t="shared" si="2"/>
        <v>0</v>
      </c>
    </row>
    <row r="106" spans="3:47" x14ac:dyDescent="0.2">
      <c r="C106" s="6">
        <v>34</v>
      </c>
      <c r="D106" s="6">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0</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4">
        <f>IF(実施計画様式!AR108&lt;&gt;朱色変色!AR106,1,0)</f>
        <v>0</v>
      </c>
      <c r="AS106">
        <f t="shared" si="0"/>
        <v>0</v>
      </c>
      <c r="AT106">
        <f t="shared" si="1"/>
        <v>0</v>
      </c>
      <c r="AU106">
        <f t="shared" si="2"/>
        <v>0</v>
      </c>
    </row>
    <row r="107" spans="3:47" x14ac:dyDescent="0.2">
      <c r="C107" s="6">
        <v>35</v>
      </c>
      <c r="D107" s="6">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0</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4">
        <f>IF(実施計画様式!AR109&lt;&gt;朱色変色!AR107,1,0)</f>
        <v>0</v>
      </c>
      <c r="AS107">
        <f t="shared" si="0"/>
        <v>0</v>
      </c>
      <c r="AT107">
        <f t="shared" si="1"/>
        <v>0</v>
      </c>
      <c r="AU107">
        <f t="shared" si="2"/>
        <v>0</v>
      </c>
    </row>
    <row r="108" spans="3:47" x14ac:dyDescent="0.2">
      <c r="C108" s="6">
        <v>36</v>
      </c>
      <c r="D108" s="6">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0</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4">
        <f>IF(実施計画様式!AR110&lt;&gt;朱色変色!AR108,1,0)</f>
        <v>0</v>
      </c>
      <c r="AS108">
        <f t="shared" si="0"/>
        <v>0</v>
      </c>
      <c r="AT108">
        <f t="shared" si="1"/>
        <v>0</v>
      </c>
      <c r="AU108">
        <f t="shared" si="2"/>
        <v>0</v>
      </c>
    </row>
    <row r="109" spans="3:47" x14ac:dyDescent="0.2">
      <c r="C109" s="6">
        <v>37</v>
      </c>
      <c r="D109" s="6">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0</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4">
        <f>IF(実施計画様式!AR111&lt;&gt;朱色変色!AR109,1,0)</f>
        <v>0</v>
      </c>
      <c r="AS109">
        <f t="shared" si="0"/>
        <v>0</v>
      </c>
      <c r="AT109">
        <f t="shared" si="1"/>
        <v>0</v>
      </c>
      <c r="AU109">
        <f t="shared" si="2"/>
        <v>0</v>
      </c>
    </row>
    <row r="110" spans="3:47" x14ac:dyDescent="0.2">
      <c r="C110" s="6">
        <v>38</v>
      </c>
      <c r="D110" s="6">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0</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0</v>
      </c>
      <c r="R110">
        <f>IF(実施計画様式!R112&lt;&gt;朱色変色!R110,1,0)</f>
        <v>0</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0</v>
      </c>
      <c r="X110">
        <f>IF(実施計画様式!X112&lt;&gt;朱色変色!X110,1,0)</f>
        <v>0</v>
      </c>
      <c r="Y110">
        <f>IF(実施計画様式!Y112&lt;&gt;朱色変色!Y110,1,0)</f>
        <v>0</v>
      </c>
      <c r="Z110">
        <f>IF(実施計画様式!Z112&lt;&gt;朱色変色!Z110,1,0)</f>
        <v>0</v>
      </c>
      <c r="AA110">
        <f>IF(実施計画様式!AA112&lt;&gt;朱色変色!AA110,1,0)</f>
        <v>0</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0</v>
      </c>
      <c r="AI110">
        <f>IF(実施計画様式!AI112&lt;&gt;朱色変色!AI110,1,0)</f>
        <v>0</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4">
        <f>IF(実施計画様式!AR112&lt;&gt;朱色変色!AR110,1,0)</f>
        <v>0</v>
      </c>
      <c r="AS110">
        <f t="shared" si="0"/>
        <v>0</v>
      </c>
      <c r="AT110">
        <f t="shared" si="1"/>
        <v>0</v>
      </c>
      <c r="AU110">
        <f t="shared" si="2"/>
        <v>0</v>
      </c>
    </row>
    <row r="111" spans="3:47" x14ac:dyDescent="0.2">
      <c r="C111" s="6">
        <v>39</v>
      </c>
      <c r="D111" s="6">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0</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4">
        <f>IF(実施計画様式!AR113&lt;&gt;朱色変色!AR111,1,0)</f>
        <v>0</v>
      </c>
      <c r="AS111">
        <f t="shared" si="0"/>
        <v>0</v>
      </c>
      <c r="AT111">
        <f t="shared" si="1"/>
        <v>0</v>
      </c>
      <c r="AU111">
        <f t="shared" si="2"/>
        <v>0</v>
      </c>
    </row>
    <row r="112" spans="3:47" x14ac:dyDescent="0.2">
      <c r="C112" s="6">
        <v>40</v>
      </c>
      <c r="D112" s="6">
        <f>IF(実施計画様式!D114&lt;&gt;朱色変色!D112,1,0)</f>
        <v>0</v>
      </c>
      <c r="E112">
        <f>IF(実施計画様式!E114&lt;&gt;朱色変色!E112,1,0)</f>
        <v>0</v>
      </c>
      <c r="F112">
        <f>IF(実施計画様式!F114&lt;&gt;朱色変色!F112,1,0)</f>
        <v>0</v>
      </c>
      <c r="G112">
        <f>IF(実施計画様式!G114&lt;&gt;朱色変色!G112,1,0)</f>
        <v>0</v>
      </c>
      <c r="H112">
        <f>IF(実施計画様式!H114&lt;&gt;朱色変色!H112,1,0)</f>
        <v>0</v>
      </c>
      <c r="I112">
        <f>IF(実施計画様式!I114&lt;&gt;朱色変色!I112,1,0)</f>
        <v>0</v>
      </c>
      <c r="J112">
        <f>IF(実施計画様式!J114&lt;&gt;朱色変色!J112,1,0)</f>
        <v>0</v>
      </c>
      <c r="K112">
        <f>IF(実施計画様式!K114&lt;&gt;朱色変色!K112,1,0)</f>
        <v>0</v>
      </c>
      <c r="L112">
        <f>IF(実施計画様式!L114&lt;&gt;朱色変色!L112,1,0)</f>
        <v>0</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0</v>
      </c>
      <c r="R112">
        <f>IF(実施計画様式!R114&lt;&gt;朱色変色!R112,1,0)</f>
        <v>0</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0</v>
      </c>
      <c r="Y112">
        <f>IF(実施計画様式!Y114&lt;&gt;朱色変色!Y112,1,0)</f>
        <v>0</v>
      </c>
      <c r="Z112">
        <f>IF(実施計画様式!Z114&lt;&gt;朱色変色!Z112,1,0)</f>
        <v>0</v>
      </c>
      <c r="AA112">
        <f>IF(実施計画様式!AA114&lt;&gt;朱色変色!AA112,1,0)</f>
        <v>0</v>
      </c>
      <c r="AB112">
        <f>IF(実施計画様式!AB114&lt;&gt;朱色変色!AB112,1,0)</f>
        <v>0</v>
      </c>
      <c r="AC112">
        <f>IF(実施計画様式!AC114&lt;&gt;朱色変色!AC112,1,0)</f>
        <v>0</v>
      </c>
      <c r="AD112">
        <f>IF(実施計画様式!AD114&lt;&gt;朱色変色!AD112,1,0)</f>
        <v>0</v>
      </c>
      <c r="AE112">
        <f>IF(実施計画様式!AE114&lt;&gt;朱色変色!AE112,1,0)</f>
        <v>0</v>
      </c>
      <c r="AF112">
        <f>IF(実施計画様式!AF114&lt;&gt;朱色変色!AF112,1,0)</f>
        <v>0</v>
      </c>
      <c r="AG112">
        <f>IF(実施計画様式!AG114&lt;&gt;朱色変色!AG112,1,0)</f>
        <v>0</v>
      </c>
      <c r="AH112">
        <f>IF(実施計画様式!AH114&lt;&gt;朱色変色!AH112,1,0)</f>
        <v>0</v>
      </c>
      <c r="AI112">
        <f>IF(実施計画様式!AI114&lt;&gt;朱色変色!AI112,1,0)</f>
        <v>0</v>
      </c>
      <c r="AJ112">
        <f>IF(実施計画様式!AJ114&lt;&gt;朱色変色!AJ112,1,0)</f>
        <v>0</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0</v>
      </c>
      <c r="AQ112">
        <f>IF(実施計画様式!AQ114&lt;&gt;朱色変色!AQ112,1,0)</f>
        <v>0</v>
      </c>
      <c r="AR112" s="4">
        <f>IF(実施計画様式!AR114&lt;&gt;朱色変色!AR112,1,0)</f>
        <v>0</v>
      </c>
      <c r="AS112">
        <f t="shared" si="0"/>
        <v>0</v>
      </c>
      <c r="AT112">
        <f t="shared" si="1"/>
        <v>0</v>
      </c>
      <c r="AU112">
        <f t="shared" si="2"/>
        <v>0</v>
      </c>
    </row>
    <row r="113" spans="3:47" x14ac:dyDescent="0.2">
      <c r="C113" s="6">
        <v>41</v>
      </c>
      <c r="D113" s="6">
        <f>IF(実施計画様式!D115&lt;&gt;朱色変色!D113,1,0)</f>
        <v>0</v>
      </c>
      <c r="E113">
        <f>IF(実施計画様式!E115&lt;&gt;朱色変色!E113,1,0)</f>
        <v>0</v>
      </c>
      <c r="F113">
        <f>IF(実施計画様式!F115&lt;&gt;朱色変色!F113,1,0)</f>
        <v>0</v>
      </c>
      <c r="G113">
        <f>IF(実施計画様式!G115&lt;&gt;朱色変色!G113,1,0)</f>
        <v>0</v>
      </c>
      <c r="H113">
        <f>IF(実施計画様式!H115&lt;&gt;朱色変色!H113,1,0)</f>
        <v>0</v>
      </c>
      <c r="I113">
        <f>IF(実施計画様式!I115&lt;&gt;朱色変色!I113,1,0)</f>
        <v>0</v>
      </c>
      <c r="J113">
        <f>IF(実施計画様式!J115&lt;&gt;朱色変色!J113,1,0)</f>
        <v>0</v>
      </c>
      <c r="K113">
        <f>IF(実施計画様式!K115&lt;&gt;朱色変色!K113,1,0)</f>
        <v>0</v>
      </c>
      <c r="L113">
        <f>IF(実施計画様式!L115&lt;&gt;朱色変色!L113,1,0)</f>
        <v>0</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0</v>
      </c>
      <c r="R113">
        <f>IF(実施計画様式!R115&lt;&gt;朱色変色!R113,1,0)</f>
        <v>0</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0</v>
      </c>
      <c r="Y113">
        <f>IF(実施計画様式!Y115&lt;&gt;朱色変色!Y113,1,0)</f>
        <v>0</v>
      </c>
      <c r="Z113">
        <f>IF(実施計画様式!Z115&lt;&gt;朱色変色!Z113,1,0)</f>
        <v>0</v>
      </c>
      <c r="AA113">
        <f>IF(実施計画様式!AA115&lt;&gt;朱色変色!AA113,1,0)</f>
        <v>0</v>
      </c>
      <c r="AB113">
        <f>IF(実施計画様式!AB115&lt;&gt;朱色変色!AB113,1,0)</f>
        <v>0</v>
      </c>
      <c r="AC113">
        <f>IF(実施計画様式!AC115&lt;&gt;朱色変色!AC113,1,0)</f>
        <v>0</v>
      </c>
      <c r="AD113">
        <f>IF(実施計画様式!AD115&lt;&gt;朱色変色!AD113,1,0)</f>
        <v>0</v>
      </c>
      <c r="AE113">
        <f>IF(実施計画様式!AE115&lt;&gt;朱色変色!AE113,1,0)</f>
        <v>0</v>
      </c>
      <c r="AF113">
        <f>IF(実施計画様式!AF115&lt;&gt;朱色変色!AF113,1,0)</f>
        <v>0</v>
      </c>
      <c r="AG113">
        <f>IF(実施計画様式!AG115&lt;&gt;朱色変色!AG113,1,0)</f>
        <v>0</v>
      </c>
      <c r="AH113">
        <f>IF(実施計画様式!AH115&lt;&gt;朱色変色!AH113,1,0)</f>
        <v>0</v>
      </c>
      <c r="AI113">
        <f>IF(実施計画様式!AI115&lt;&gt;朱色変色!AI113,1,0)</f>
        <v>0</v>
      </c>
      <c r="AJ113">
        <f>IF(実施計画様式!AJ115&lt;&gt;朱色変色!AJ113,1,0)</f>
        <v>0</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0</v>
      </c>
      <c r="AQ113">
        <f>IF(実施計画様式!AQ115&lt;&gt;朱色変色!AQ113,1,0)</f>
        <v>0</v>
      </c>
      <c r="AR113" s="4">
        <f>IF(実施計画様式!AR115&lt;&gt;朱色変色!AR113,1,0)</f>
        <v>0</v>
      </c>
      <c r="AS113">
        <f t="shared" si="0"/>
        <v>0</v>
      </c>
      <c r="AT113">
        <f t="shared" si="1"/>
        <v>0</v>
      </c>
      <c r="AU113">
        <f t="shared" si="2"/>
        <v>0</v>
      </c>
    </row>
    <row r="114" spans="3:47" x14ac:dyDescent="0.2">
      <c r="C114" s="6">
        <v>42</v>
      </c>
      <c r="D114" s="6">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4">
        <f>IF(実施計画様式!AR116&lt;&gt;朱色変色!AR114,1,0)</f>
        <v>0</v>
      </c>
      <c r="AS114">
        <f t="shared" si="0"/>
        <v>0</v>
      </c>
      <c r="AT114">
        <f t="shared" si="1"/>
        <v>0</v>
      </c>
      <c r="AU114">
        <f t="shared" si="2"/>
        <v>0</v>
      </c>
    </row>
    <row r="115" spans="3:47" x14ac:dyDescent="0.2">
      <c r="C115" s="6">
        <v>43</v>
      </c>
      <c r="D115" s="6">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4">
        <f>IF(実施計画様式!AR117&lt;&gt;朱色変色!AR115,1,0)</f>
        <v>0</v>
      </c>
      <c r="AS115">
        <f t="shared" si="0"/>
        <v>0</v>
      </c>
      <c r="AT115">
        <f t="shared" si="1"/>
        <v>0</v>
      </c>
      <c r="AU115">
        <f t="shared" si="2"/>
        <v>0</v>
      </c>
    </row>
    <row r="116" spans="3:47" x14ac:dyDescent="0.2">
      <c r="C116" s="6">
        <v>44</v>
      </c>
      <c r="D116" s="6">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4">
        <f>IF(実施計画様式!AR118&lt;&gt;朱色変色!AR116,1,0)</f>
        <v>0</v>
      </c>
      <c r="AS116">
        <f t="shared" si="0"/>
        <v>0</v>
      </c>
      <c r="AT116">
        <f t="shared" si="1"/>
        <v>0</v>
      </c>
      <c r="AU116">
        <f t="shared" si="2"/>
        <v>0</v>
      </c>
    </row>
    <row r="117" spans="3:47" x14ac:dyDescent="0.2">
      <c r="C117" s="6">
        <v>45</v>
      </c>
      <c r="D117" s="6">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4">
        <f>IF(実施計画様式!AR119&lt;&gt;朱色変色!AR117,1,0)</f>
        <v>0</v>
      </c>
      <c r="AS117">
        <f t="shared" si="0"/>
        <v>0</v>
      </c>
      <c r="AT117">
        <f t="shared" si="1"/>
        <v>0</v>
      </c>
      <c r="AU117">
        <f t="shared" si="2"/>
        <v>0</v>
      </c>
    </row>
    <row r="118" spans="3:47" x14ac:dyDescent="0.2">
      <c r="C118" s="6">
        <v>46</v>
      </c>
      <c r="D118" s="6">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4">
        <f>IF(実施計画様式!AR120&lt;&gt;朱色変色!AR118,1,0)</f>
        <v>0</v>
      </c>
      <c r="AS118">
        <f t="shared" si="0"/>
        <v>0</v>
      </c>
      <c r="AT118">
        <f t="shared" si="1"/>
        <v>0</v>
      </c>
      <c r="AU118">
        <f t="shared" si="2"/>
        <v>0</v>
      </c>
    </row>
    <row r="119" spans="3:47" x14ac:dyDescent="0.2">
      <c r="C119" s="6">
        <v>47</v>
      </c>
      <c r="D119" s="6">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4">
        <f>IF(実施計画様式!AR121&lt;&gt;朱色変色!AR119,1,0)</f>
        <v>0</v>
      </c>
      <c r="AS119">
        <f t="shared" si="0"/>
        <v>0</v>
      </c>
      <c r="AT119">
        <f t="shared" si="1"/>
        <v>0</v>
      </c>
      <c r="AU119">
        <f t="shared" si="2"/>
        <v>0</v>
      </c>
    </row>
    <row r="120" spans="3:47" x14ac:dyDescent="0.2">
      <c r="C120" s="6">
        <v>48</v>
      </c>
      <c r="D120" s="6">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4">
        <f>IF(実施計画様式!AR122&lt;&gt;朱色変色!AR120,1,0)</f>
        <v>0</v>
      </c>
      <c r="AS120">
        <f t="shared" si="0"/>
        <v>0</v>
      </c>
      <c r="AT120">
        <f t="shared" si="1"/>
        <v>0</v>
      </c>
      <c r="AU120">
        <f t="shared" si="2"/>
        <v>0</v>
      </c>
    </row>
    <row r="121" spans="3:47" x14ac:dyDescent="0.2">
      <c r="C121" s="6">
        <v>49</v>
      </c>
      <c r="D121" s="6">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4">
        <f>IF(実施計画様式!AR123&lt;&gt;朱色変色!AR121,1,0)</f>
        <v>0</v>
      </c>
      <c r="AS121">
        <f t="shared" si="0"/>
        <v>0</v>
      </c>
      <c r="AT121">
        <f t="shared" si="1"/>
        <v>0</v>
      </c>
      <c r="AU121">
        <f t="shared" si="2"/>
        <v>0</v>
      </c>
    </row>
    <row r="122" spans="3:47" x14ac:dyDescent="0.2">
      <c r="C122" s="6">
        <v>50</v>
      </c>
      <c r="D122" s="6">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4">
        <f>IF(実施計画様式!AR124&lt;&gt;朱色変色!AR122,1,0)</f>
        <v>0</v>
      </c>
      <c r="AS122">
        <f t="shared" si="0"/>
        <v>0</v>
      </c>
      <c r="AT122">
        <f t="shared" si="1"/>
        <v>0</v>
      </c>
      <c r="AU122">
        <f t="shared" si="2"/>
        <v>0</v>
      </c>
    </row>
    <row r="123" spans="3:47" x14ac:dyDescent="0.2">
      <c r="C123" s="6">
        <v>51</v>
      </c>
      <c r="D123" s="6">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4">
        <f>IF(実施計画様式!AR125&lt;&gt;朱色変色!AR123,1,0)</f>
        <v>0</v>
      </c>
      <c r="AS123">
        <f t="shared" si="0"/>
        <v>0</v>
      </c>
      <c r="AT123">
        <f t="shared" si="1"/>
        <v>0</v>
      </c>
      <c r="AU123">
        <f t="shared" si="2"/>
        <v>0</v>
      </c>
    </row>
    <row r="124" spans="3:47" x14ac:dyDescent="0.2">
      <c r="C124" s="6">
        <v>52</v>
      </c>
      <c r="D124" s="6">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4">
        <f>IF(実施計画様式!AR126&lt;&gt;朱色変色!AR124,1,0)</f>
        <v>0</v>
      </c>
      <c r="AS124">
        <f t="shared" si="0"/>
        <v>0</v>
      </c>
      <c r="AT124">
        <f t="shared" si="1"/>
        <v>0</v>
      </c>
      <c r="AU124">
        <f t="shared" si="2"/>
        <v>0</v>
      </c>
    </row>
    <row r="125" spans="3:47" x14ac:dyDescent="0.2">
      <c r="C125" s="6">
        <v>53</v>
      </c>
      <c r="D125" s="6">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4">
        <f>IF(実施計画様式!AR127&lt;&gt;朱色変色!AR125,1,0)</f>
        <v>0</v>
      </c>
      <c r="AS125">
        <f t="shared" si="0"/>
        <v>0</v>
      </c>
      <c r="AT125">
        <f t="shared" si="1"/>
        <v>0</v>
      </c>
      <c r="AU125">
        <f t="shared" si="2"/>
        <v>0</v>
      </c>
    </row>
    <row r="126" spans="3:47" x14ac:dyDescent="0.2">
      <c r="C126" s="6">
        <v>54</v>
      </c>
      <c r="D126" s="6">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4">
        <f>IF(実施計画様式!AR128&lt;&gt;朱色変色!AR126,1,0)</f>
        <v>0</v>
      </c>
      <c r="AS126">
        <f t="shared" si="0"/>
        <v>0</v>
      </c>
      <c r="AT126">
        <f t="shared" si="1"/>
        <v>0</v>
      </c>
      <c r="AU126">
        <f t="shared" si="2"/>
        <v>0</v>
      </c>
    </row>
    <row r="127" spans="3:47" x14ac:dyDescent="0.2">
      <c r="C127" s="6">
        <v>55</v>
      </c>
      <c r="D127" s="6">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4">
        <f>IF(実施計画様式!AR129&lt;&gt;朱色変色!AR127,1,0)</f>
        <v>0</v>
      </c>
      <c r="AS127">
        <f t="shared" si="0"/>
        <v>0</v>
      </c>
      <c r="AT127">
        <f t="shared" si="1"/>
        <v>0</v>
      </c>
      <c r="AU127">
        <f t="shared" si="2"/>
        <v>0</v>
      </c>
    </row>
    <row r="128" spans="3:47" x14ac:dyDescent="0.2">
      <c r="C128" s="6">
        <v>56</v>
      </c>
      <c r="D128" s="6">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4">
        <f>IF(実施計画様式!AR130&lt;&gt;朱色変色!AR128,1,0)</f>
        <v>0</v>
      </c>
      <c r="AS128">
        <f t="shared" si="0"/>
        <v>0</v>
      </c>
      <c r="AT128">
        <f t="shared" si="1"/>
        <v>0</v>
      </c>
      <c r="AU128">
        <f t="shared" si="2"/>
        <v>0</v>
      </c>
    </row>
    <row r="129" spans="3:47" x14ac:dyDescent="0.2">
      <c r="C129" s="6">
        <v>57</v>
      </c>
      <c r="D129" s="6">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4">
        <f>IF(実施計画様式!AR131&lt;&gt;朱色変色!AR129,1,0)</f>
        <v>0</v>
      </c>
      <c r="AS129">
        <f t="shared" si="0"/>
        <v>0</v>
      </c>
      <c r="AT129">
        <f t="shared" si="1"/>
        <v>0</v>
      </c>
      <c r="AU129">
        <f t="shared" si="2"/>
        <v>0</v>
      </c>
    </row>
    <row r="130" spans="3:47" x14ac:dyDescent="0.2">
      <c r="C130" s="6">
        <v>58</v>
      </c>
      <c r="D130" s="6">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4">
        <f>IF(実施計画様式!AR132&lt;&gt;朱色変色!AR130,1,0)</f>
        <v>0</v>
      </c>
      <c r="AS130">
        <f t="shared" si="0"/>
        <v>0</v>
      </c>
      <c r="AT130">
        <f t="shared" si="1"/>
        <v>0</v>
      </c>
      <c r="AU130">
        <f t="shared" si="2"/>
        <v>0</v>
      </c>
    </row>
    <row r="131" spans="3:47" x14ac:dyDescent="0.2">
      <c r="C131" s="6">
        <v>59</v>
      </c>
      <c r="D131" s="6">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4">
        <f>IF(実施計画様式!AR133&lt;&gt;朱色変色!AR131,1,0)</f>
        <v>0</v>
      </c>
      <c r="AS131">
        <f t="shared" si="0"/>
        <v>0</v>
      </c>
      <c r="AT131">
        <f t="shared" si="1"/>
        <v>0</v>
      </c>
      <c r="AU131">
        <f t="shared" si="2"/>
        <v>0</v>
      </c>
    </row>
    <row r="132" spans="3:47" x14ac:dyDescent="0.2">
      <c r="C132" s="6">
        <v>60</v>
      </c>
      <c r="D132" s="6">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4">
        <f>IF(実施計画様式!AR134&lt;&gt;朱色変色!AR132,1,0)</f>
        <v>0</v>
      </c>
      <c r="AS132">
        <f t="shared" si="0"/>
        <v>0</v>
      </c>
      <c r="AT132">
        <f t="shared" si="1"/>
        <v>0</v>
      </c>
      <c r="AU132">
        <f t="shared" si="2"/>
        <v>0</v>
      </c>
    </row>
    <row r="133" spans="3:47" x14ac:dyDescent="0.2">
      <c r="C133" s="6">
        <v>61</v>
      </c>
      <c r="D133" s="6">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4">
        <f>IF(実施計画様式!AR135&lt;&gt;朱色変色!AR133,1,0)</f>
        <v>0</v>
      </c>
      <c r="AS133">
        <f t="shared" si="0"/>
        <v>0</v>
      </c>
      <c r="AT133">
        <f t="shared" si="1"/>
        <v>0</v>
      </c>
      <c r="AU133">
        <f t="shared" si="2"/>
        <v>0</v>
      </c>
    </row>
    <row r="134" spans="3:47" x14ac:dyDescent="0.2">
      <c r="C134" s="6">
        <v>62</v>
      </c>
      <c r="D134" s="6">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4">
        <f>IF(実施計画様式!AR136&lt;&gt;朱色変色!AR134,1,0)</f>
        <v>0</v>
      </c>
      <c r="AS134">
        <f t="shared" si="0"/>
        <v>0</v>
      </c>
      <c r="AT134">
        <f t="shared" si="1"/>
        <v>0</v>
      </c>
      <c r="AU134">
        <f t="shared" si="2"/>
        <v>0</v>
      </c>
    </row>
    <row r="135" spans="3:47" x14ac:dyDescent="0.2">
      <c r="C135" s="6">
        <v>63</v>
      </c>
      <c r="D135" s="6">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4">
        <f>IF(実施計画様式!AR137&lt;&gt;朱色変色!AR135,1,0)</f>
        <v>0</v>
      </c>
      <c r="AS135">
        <f t="shared" si="0"/>
        <v>0</v>
      </c>
      <c r="AT135">
        <f t="shared" si="1"/>
        <v>0</v>
      </c>
      <c r="AU135">
        <f t="shared" si="2"/>
        <v>0</v>
      </c>
    </row>
    <row r="136" spans="3:47" x14ac:dyDescent="0.2">
      <c r="C136" s="6">
        <v>64</v>
      </c>
      <c r="D136" s="6">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4">
        <f>IF(実施計画様式!AR138&lt;&gt;朱色変色!AR136,1,0)</f>
        <v>0</v>
      </c>
      <c r="AS136">
        <f t="shared" si="0"/>
        <v>0</v>
      </c>
      <c r="AT136">
        <f t="shared" si="1"/>
        <v>0</v>
      </c>
      <c r="AU136">
        <f t="shared" si="2"/>
        <v>0</v>
      </c>
    </row>
    <row r="137" spans="3:47" x14ac:dyDescent="0.2">
      <c r="C137" s="6">
        <v>65</v>
      </c>
      <c r="D137" s="6">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4">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2">
      <c r="C138" s="6">
        <v>66</v>
      </c>
      <c r="D138" s="6">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4">
        <f>IF(実施計画様式!AR140&lt;&gt;朱色変色!AR138,1,0)</f>
        <v>0</v>
      </c>
      <c r="AS138">
        <f t="shared" si="3"/>
        <v>0</v>
      </c>
      <c r="AT138">
        <f t="shared" si="4"/>
        <v>0</v>
      </c>
      <c r="AU138">
        <f t="shared" si="5"/>
        <v>0</v>
      </c>
    </row>
    <row r="139" spans="3:47" x14ac:dyDescent="0.2">
      <c r="C139" s="6">
        <v>67</v>
      </c>
      <c r="D139" s="6">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4">
        <f>IF(実施計画様式!AR141&lt;&gt;朱色変色!AR139,1,0)</f>
        <v>0</v>
      </c>
      <c r="AS139">
        <f t="shared" si="3"/>
        <v>0</v>
      </c>
      <c r="AT139">
        <f t="shared" si="4"/>
        <v>0</v>
      </c>
      <c r="AU139">
        <f t="shared" si="5"/>
        <v>0</v>
      </c>
    </row>
    <row r="140" spans="3:47" x14ac:dyDescent="0.2">
      <c r="C140" s="6">
        <v>68</v>
      </c>
      <c r="D140" s="6">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4">
        <f>IF(実施計画様式!AR142&lt;&gt;朱色変色!AR140,1,0)</f>
        <v>0</v>
      </c>
      <c r="AS140">
        <f t="shared" si="3"/>
        <v>0</v>
      </c>
      <c r="AT140">
        <f t="shared" si="4"/>
        <v>0</v>
      </c>
      <c r="AU140">
        <f t="shared" si="5"/>
        <v>0</v>
      </c>
    </row>
    <row r="141" spans="3:47" x14ac:dyDescent="0.2">
      <c r="C141" s="6">
        <v>69</v>
      </c>
      <c r="D141" s="6">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4">
        <f>IF(実施計画様式!AR143&lt;&gt;朱色変色!AR141,1,0)</f>
        <v>0</v>
      </c>
      <c r="AS141">
        <f t="shared" si="3"/>
        <v>0</v>
      </c>
      <c r="AT141">
        <f t="shared" si="4"/>
        <v>0</v>
      </c>
      <c r="AU141">
        <f t="shared" si="5"/>
        <v>0</v>
      </c>
    </row>
    <row r="142" spans="3:47" x14ac:dyDescent="0.2">
      <c r="C142" s="6">
        <v>70</v>
      </c>
      <c r="D142" s="6">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4">
        <f>IF(実施計画様式!AR144&lt;&gt;朱色変色!AR142,1,0)</f>
        <v>0</v>
      </c>
      <c r="AS142">
        <f t="shared" si="3"/>
        <v>0</v>
      </c>
      <c r="AT142">
        <f t="shared" si="4"/>
        <v>0</v>
      </c>
      <c r="AU142">
        <f t="shared" si="5"/>
        <v>0</v>
      </c>
    </row>
    <row r="143" spans="3:47" x14ac:dyDescent="0.2">
      <c r="C143" s="6">
        <v>71</v>
      </c>
      <c r="D143" s="6">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4">
        <f>IF(実施計画様式!AR145&lt;&gt;朱色変色!AR143,1,0)</f>
        <v>0</v>
      </c>
      <c r="AS143">
        <f t="shared" si="3"/>
        <v>0</v>
      </c>
      <c r="AT143">
        <f t="shared" si="4"/>
        <v>0</v>
      </c>
      <c r="AU143">
        <f t="shared" si="5"/>
        <v>0</v>
      </c>
    </row>
    <row r="144" spans="3:47" x14ac:dyDescent="0.2">
      <c r="C144" s="6">
        <v>72</v>
      </c>
      <c r="D144" s="6">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4">
        <f>IF(実施計画様式!AR146&lt;&gt;朱色変色!AR144,1,0)</f>
        <v>0</v>
      </c>
      <c r="AS144">
        <f t="shared" si="3"/>
        <v>0</v>
      </c>
      <c r="AT144">
        <f t="shared" si="4"/>
        <v>0</v>
      </c>
      <c r="AU144">
        <f t="shared" si="5"/>
        <v>0</v>
      </c>
    </row>
    <row r="145" spans="3:47" x14ac:dyDescent="0.2">
      <c r="C145" s="6">
        <v>73</v>
      </c>
      <c r="D145" s="6">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4">
        <f>IF(実施計画様式!AR147&lt;&gt;朱色変色!AR145,1,0)</f>
        <v>0</v>
      </c>
      <c r="AS145">
        <f t="shared" si="3"/>
        <v>0</v>
      </c>
      <c r="AT145">
        <f t="shared" si="4"/>
        <v>0</v>
      </c>
      <c r="AU145">
        <f t="shared" si="5"/>
        <v>0</v>
      </c>
    </row>
    <row r="146" spans="3:47" x14ac:dyDescent="0.2">
      <c r="C146" s="6">
        <v>74</v>
      </c>
      <c r="D146" s="6">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4">
        <f>IF(実施計画様式!AR148&lt;&gt;朱色変色!AR146,1,0)</f>
        <v>0</v>
      </c>
      <c r="AS146">
        <f t="shared" si="3"/>
        <v>0</v>
      </c>
      <c r="AT146">
        <f t="shared" si="4"/>
        <v>0</v>
      </c>
      <c r="AU146">
        <f t="shared" si="5"/>
        <v>0</v>
      </c>
    </row>
    <row r="147" spans="3:47" x14ac:dyDescent="0.2">
      <c r="C147" s="6">
        <v>75</v>
      </c>
      <c r="D147" s="6">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4">
        <f>IF(実施計画様式!AR149&lt;&gt;朱色変色!AR147,1,0)</f>
        <v>0</v>
      </c>
      <c r="AS147">
        <f t="shared" si="3"/>
        <v>0</v>
      </c>
      <c r="AT147">
        <f t="shared" si="4"/>
        <v>0</v>
      </c>
      <c r="AU147">
        <f t="shared" si="5"/>
        <v>0</v>
      </c>
    </row>
    <row r="148" spans="3:47" x14ac:dyDescent="0.2">
      <c r="C148" s="6">
        <v>76</v>
      </c>
      <c r="D148" s="6">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4">
        <f>IF(実施計画様式!AR150&lt;&gt;朱色変色!AR148,1,0)</f>
        <v>0</v>
      </c>
      <c r="AS148">
        <f t="shared" si="3"/>
        <v>0</v>
      </c>
      <c r="AT148">
        <f t="shared" si="4"/>
        <v>0</v>
      </c>
      <c r="AU148">
        <f t="shared" si="5"/>
        <v>0</v>
      </c>
    </row>
    <row r="149" spans="3:47" x14ac:dyDescent="0.2">
      <c r="C149" s="6">
        <v>77</v>
      </c>
      <c r="D149" s="6">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4">
        <f>IF(実施計画様式!AR151&lt;&gt;朱色変色!AR149,1,0)</f>
        <v>0</v>
      </c>
      <c r="AS149">
        <f t="shared" si="3"/>
        <v>0</v>
      </c>
      <c r="AT149">
        <f t="shared" si="4"/>
        <v>0</v>
      </c>
      <c r="AU149">
        <f t="shared" si="5"/>
        <v>0</v>
      </c>
    </row>
    <row r="150" spans="3:47" x14ac:dyDescent="0.2">
      <c r="C150" s="6">
        <v>78</v>
      </c>
      <c r="D150" s="6">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4">
        <f>IF(実施計画様式!AR152&lt;&gt;朱色変色!AR150,1,0)</f>
        <v>0</v>
      </c>
      <c r="AS150">
        <f t="shared" si="3"/>
        <v>0</v>
      </c>
      <c r="AT150">
        <f t="shared" si="4"/>
        <v>0</v>
      </c>
      <c r="AU150">
        <f t="shared" si="5"/>
        <v>0</v>
      </c>
    </row>
    <row r="151" spans="3:47" x14ac:dyDescent="0.2">
      <c r="C151" s="6">
        <v>79</v>
      </c>
      <c r="D151" s="6">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4">
        <f>IF(実施計画様式!AR153&lt;&gt;朱色変色!AR151,1,0)</f>
        <v>0</v>
      </c>
      <c r="AS151">
        <f t="shared" si="3"/>
        <v>0</v>
      </c>
      <c r="AT151">
        <f t="shared" si="4"/>
        <v>0</v>
      </c>
      <c r="AU151">
        <f t="shared" si="5"/>
        <v>0</v>
      </c>
    </row>
    <row r="152" spans="3:47" x14ac:dyDescent="0.2">
      <c r="C152" s="6">
        <v>80</v>
      </c>
      <c r="D152" s="6">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4">
        <f>IF(実施計画様式!AR154&lt;&gt;朱色変色!AR152,1,0)</f>
        <v>0</v>
      </c>
      <c r="AS152">
        <f t="shared" si="3"/>
        <v>0</v>
      </c>
      <c r="AT152">
        <f t="shared" si="4"/>
        <v>0</v>
      </c>
      <c r="AU152">
        <f t="shared" si="5"/>
        <v>0</v>
      </c>
    </row>
    <row r="153" spans="3:47" x14ac:dyDescent="0.2">
      <c r="C153" s="6">
        <v>81</v>
      </c>
      <c r="D153" s="6">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4">
        <f>IF(実施計画様式!AR155&lt;&gt;朱色変色!AR153,1,0)</f>
        <v>0</v>
      </c>
      <c r="AS153">
        <f t="shared" si="3"/>
        <v>0</v>
      </c>
      <c r="AT153">
        <f t="shared" si="4"/>
        <v>0</v>
      </c>
      <c r="AU153">
        <f t="shared" si="5"/>
        <v>0</v>
      </c>
    </row>
    <row r="154" spans="3:47" x14ac:dyDescent="0.2">
      <c r="C154" s="6">
        <v>82</v>
      </c>
      <c r="D154" s="6">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4">
        <f>IF(実施計画様式!AR156&lt;&gt;朱色変色!AR154,1,0)</f>
        <v>0</v>
      </c>
      <c r="AS154">
        <f t="shared" si="3"/>
        <v>0</v>
      </c>
      <c r="AT154">
        <f t="shared" si="4"/>
        <v>0</v>
      </c>
      <c r="AU154">
        <f t="shared" si="5"/>
        <v>0</v>
      </c>
    </row>
    <row r="155" spans="3:47" x14ac:dyDescent="0.2">
      <c r="C155" s="6">
        <v>83</v>
      </c>
      <c r="D155" s="6">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4">
        <f>IF(実施計画様式!AR157&lt;&gt;朱色変色!AR155,1,0)</f>
        <v>0</v>
      </c>
      <c r="AS155">
        <f t="shared" si="3"/>
        <v>0</v>
      </c>
      <c r="AT155">
        <f t="shared" si="4"/>
        <v>0</v>
      </c>
      <c r="AU155">
        <f t="shared" si="5"/>
        <v>0</v>
      </c>
    </row>
    <row r="156" spans="3:47" x14ac:dyDescent="0.2">
      <c r="C156" s="6">
        <v>84</v>
      </c>
      <c r="D156" s="6">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4">
        <f>IF(実施計画様式!AR158&lt;&gt;朱色変色!AR156,1,0)</f>
        <v>0</v>
      </c>
      <c r="AS156">
        <f t="shared" si="3"/>
        <v>0</v>
      </c>
      <c r="AT156">
        <f t="shared" si="4"/>
        <v>0</v>
      </c>
      <c r="AU156">
        <f t="shared" si="5"/>
        <v>0</v>
      </c>
    </row>
    <row r="157" spans="3:47" x14ac:dyDescent="0.2">
      <c r="C157" s="6">
        <v>85</v>
      </c>
      <c r="D157" s="6">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4">
        <f>IF(実施計画様式!AR159&lt;&gt;朱色変色!AR157,1,0)</f>
        <v>0</v>
      </c>
      <c r="AS157">
        <f t="shared" si="3"/>
        <v>0</v>
      </c>
      <c r="AT157">
        <f t="shared" si="4"/>
        <v>0</v>
      </c>
      <c r="AU157">
        <f t="shared" si="5"/>
        <v>0</v>
      </c>
    </row>
    <row r="158" spans="3:47" x14ac:dyDescent="0.2">
      <c r="C158" s="6">
        <v>86</v>
      </c>
      <c r="D158" s="6">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4">
        <f>IF(実施計画様式!AR160&lt;&gt;朱色変色!AR158,1,0)</f>
        <v>0</v>
      </c>
      <c r="AS158">
        <f t="shared" si="3"/>
        <v>0</v>
      </c>
      <c r="AT158">
        <f t="shared" si="4"/>
        <v>0</v>
      </c>
      <c r="AU158">
        <f t="shared" si="5"/>
        <v>0</v>
      </c>
    </row>
    <row r="159" spans="3:47" x14ac:dyDescent="0.2">
      <c r="C159" s="6">
        <v>87</v>
      </c>
      <c r="D159" s="6">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4">
        <f>IF(実施計画様式!AR161&lt;&gt;朱色変色!AR159,1,0)</f>
        <v>0</v>
      </c>
      <c r="AS159">
        <f t="shared" si="3"/>
        <v>0</v>
      </c>
      <c r="AT159">
        <f t="shared" si="4"/>
        <v>0</v>
      </c>
      <c r="AU159">
        <f t="shared" si="5"/>
        <v>0</v>
      </c>
    </row>
    <row r="160" spans="3:47" x14ac:dyDescent="0.2">
      <c r="C160" s="6">
        <v>88</v>
      </c>
      <c r="D160" s="6">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4">
        <f>IF(実施計画様式!AR162&lt;&gt;朱色変色!AR160,1,0)</f>
        <v>0</v>
      </c>
      <c r="AS160">
        <f t="shared" si="3"/>
        <v>0</v>
      </c>
      <c r="AT160">
        <f t="shared" si="4"/>
        <v>0</v>
      </c>
      <c r="AU160">
        <f t="shared" si="5"/>
        <v>0</v>
      </c>
    </row>
    <row r="161" spans="3:47" x14ac:dyDescent="0.2">
      <c r="C161" s="6">
        <v>89</v>
      </c>
      <c r="D161" s="6">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4">
        <f>IF(実施計画様式!AR163&lt;&gt;朱色変色!AR161,1,0)</f>
        <v>0</v>
      </c>
      <c r="AS161">
        <f t="shared" si="3"/>
        <v>0</v>
      </c>
      <c r="AT161">
        <f t="shared" si="4"/>
        <v>0</v>
      </c>
      <c r="AU161">
        <f t="shared" si="5"/>
        <v>0</v>
      </c>
    </row>
    <row r="162" spans="3:47" x14ac:dyDescent="0.2">
      <c r="C162" s="6">
        <v>90</v>
      </c>
      <c r="D162" s="6">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4">
        <f>IF(実施計画様式!AR164&lt;&gt;朱色変色!AR162,1,0)</f>
        <v>0</v>
      </c>
      <c r="AS162">
        <f t="shared" si="3"/>
        <v>0</v>
      </c>
      <c r="AT162">
        <f t="shared" si="4"/>
        <v>0</v>
      </c>
      <c r="AU162">
        <f t="shared" si="5"/>
        <v>0</v>
      </c>
    </row>
    <row r="163" spans="3:47" x14ac:dyDescent="0.2">
      <c r="C163" s="6">
        <v>91</v>
      </c>
      <c r="D163" s="6">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4">
        <f>IF(実施計画様式!AR165&lt;&gt;朱色変色!AR163,1,0)</f>
        <v>0</v>
      </c>
      <c r="AS163">
        <f t="shared" si="3"/>
        <v>0</v>
      </c>
      <c r="AT163">
        <f t="shared" si="4"/>
        <v>0</v>
      </c>
      <c r="AU163">
        <f t="shared" si="5"/>
        <v>0</v>
      </c>
    </row>
    <row r="164" spans="3:47" x14ac:dyDescent="0.2">
      <c r="C164" s="6">
        <v>92</v>
      </c>
      <c r="D164" s="6">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4">
        <f>IF(実施計画様式!AR166&lt;&gt;朱色変色!AR164,1,0)</f>
        <v>0</v>
      </c>
      <c r="AS164">
        <f t="shared" si="3"/>
        <v>0</v>
      </c>
      <c r="AT164">
        <f t="shared" si="4"/>
        <v>0</v>
      </c>
      <c r="AU164">
        <f t="shared" si="5"/>
        <v>0</v>
      </c>
    </row>
    <row r="165" spans="3:47" x14ac:dyDescent="0.2">
      <c r="C165" s="6">
        <v>93</v>
      </c>
      <c r="D165" s="6">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4">
        <f>IF(実施計画様式!AR167&lt;&gt;朱色変色!AR165,1,0)</f>
        <v>0</v>
      </c>
      <c r="AS165">
        <f t="shared" si="3"/>
        <v>0</v>
      </c>
      <c r="AT165">
        <f t="shared" si="4"/>
        <v>0</v>
      </c>
      <c r="AU165">
        <f t="shared" si="5"/>
        <v>0</v>
      </c>
    </row>
    <row r="166" spans="3:47" x14ac:dyDescent="0.2">
      <c r="C166" s="6">
        <v>94</v>
      </c>
      <c r="D166" s="6">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4">
        <f>IF(実施計画様式!AR168&lt;&gt;朱色変色!AR166,1,0)</f>
        <v>0</v>
      </c>
      <c r="AS166">
        <f t="shared" si="3"/>
        <v>0</v>
      </c>
      <c r="AT166">
        <f t="shared" si="4"/>
        <v>0</v>
      </c>
      <c r="AU166">
        <f t="shared" si="5"/>
        <v>0</v>
      </c>
    </row>
    <row r="167" spans="3:47" x14ac:dyDescent="0.2">
      <c r="C167" s="6">
        <v>95</v>
      </c>
      <c r="D167" s="6">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4">
        <f>IF(実施計画様式!AR169&lt;&gt;朱色変色!AR167,1,0)</f>
        <v>0</v>
      </c>
      <c r="AS167">
        <f t="shared" si="3"/>
        <v>0</v>
      </c>
      <c r="AT167">
        <f t="shared" si="4"/>
        <v>0</v>
      </c>
      <c r="AU167">
        <f t="shared" si="5"/>
        <v>0</v>
      </c>
    </row>
    <row r="168" spans="3:47" x14ac:dyDescent="0.2">
      <c r="C168" s="6">
        <v>96</v>
      </c>
      <c r="D168" s="6">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4">
        <f>IF(実施計画様式!AR170&lt;&gt;朱色変色!AR168,1,0)</f>
        <v>0</v>
      </c>
      <c r="AS168">
        <f t="shared" si="3"/>
        <v>0</v>
      </c>
      <c r="AT168">
        <f t="shared" si="4"/>
        <v>0</v>
      </c>
      <c r="AU168">
        <f t="shared" si="5"/>
        <v>0</v>
      </c>
    </row>
    <row r="169" spans="3:47" x14ac:dyDescent="0.2">
      <c r="C169" s="6">
        <v>97</v>
      </c>
      <c r="D169" s="6">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4">
        <f>IF(実施計画様式!AR171&lt;&gt;朱色変色!AR169,1,0)</f>
        <v>0</v>
      </c>
      <c r="AS169">
        <f t="shared" si="3"/>
        <v>0</v>
      </c>
      <c r="AT169">
        <f t="shared" si="4"/>
        <v>0</v>
      </c>
      <c r="AU169">
        <f t="shared" si="5"/>
        <v>0</v>
      </c>
    </row>
    <row r="170" spans="3:47" x14ac:dyDescent="0.2">
      <c r="C170" s="6">
        <v>98</v>
      </c>
      <c r="D170" s="6">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4">
        <f>IF(実施計画様式!AR172&lt;&gt;朱色変色!AR170,1,0)</f>
        <v>0</v>
      </c>
      <c r="AS170">
        <f t="shared" si="3"/>
        <v>0</v>
      </c>
      <c r="AT170">
        <f t="shared" si="4"/>
        <v>0</v>
      </c>
      <c r="AU170">
        <f t="shared" si="5"/>
        <v>0</v>
      </c>
    </row>
    <row r="171" spans="3:47" x14ac:dyDescent="0.2">
      <c r="C171" s="6">
        <v>99</v>
      </c>
      <c r="D171" s="6">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4">
        <f>IF(実施計画様式!AR173&lt;&gt;朱色変色!AR171,1,0)</f>
        <v>0</v>
      </c>
      <c r="AS171">
        <f t="shared" si="3"/>
        <v>0</v>
      </c>
      <c r="AT171">
        <f t="shared" si="4"/>
        <v>0</v>
      </c>
      <c r="AU171">
        <f t="shared" si="5"/>
        <v>0</v>
      </c>
    </row>
    <row r="172" spans="3:47" x14ac:dyDescent="0.2">
      <c r="C172" s="6">
        <v>100</v>
      </c>
      <c r="D172" s="6">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4">
        <f>IF(実施計画様式!AR174&lt;&gt;朱色変色!AR172,1,0)</f>
        <v>0</v>
      </c>
      <c r="AS172">
        <f t="shared" si="3"/>
        <v>0</v>
      </c>
      <c r="AT172">
        <f t="shared" si="4"/>
        <v>0</v>
      </c>
      <c r="AU172">
        <f t="shared" si="5"/>
        <v>0</v>
      </c>
    </row>
    <row r="173" spans="3:47" x14ac:dyDescent="0.2">
      <c r="C173" s="6">
        <v>101</v>
      </c>
      <c r="D173" s="6">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4">
        <f>IF(実施計画様式!AR175&lt;&gt;朱色変色!AR173,1,0)</f>
        <v>0</v>
      </c>
      <c r="AS173">
        <f t="shared" si="3"/>
        <v>0</v>
      </c>
      <c r="AT173">
        <f t="shared" si="4"/>
        <v>0</v>
      </c>
      <c r="AU173">
        <f t="shared" si="5"/>
        <v>0</v>
      </c>
    </row>
    <row r="174" spans="3:47" x14ac:dyDescent="0.2">
      <c r="C174" s="6">
        <v>102</v>
      </c>
      <c r="D174" s="6">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4">
        <f>IF(実施計画様式!AR176&lt;&gt;朱色変色!AR174,1,0)</f>
        <v>0</v>
      </c>
      <c r="AS174">
        <f t="shared" si="3"/>
        <v>0</v>
      </c>
      <c r="AT174">
        <f t="shared" si="4"/>
        <v>0</v>
      </c>
      <c r="AU174">
        <f t="shared" si="5"/>
        <v>0</v>
      </c>
    </row>
    <row r="175" spans="3:47" x14ac:dyDescent="0.2">
      <c r="C175" s="6">
        <v>103</v>
      </c>
      <c r="D175" s="6">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4">
        <f>IF(実施計画様式!AR177&lt;&gt;朱色変色!AR175,1,0)</f>
        <v>0</v>
      </c>
      <c r="AS175">
        <f t="shared" si="3"/>
        <v>0</v>
      </c>
      <c r="AT175">
        <f t="shared" si="4"/>
        <v>0</v>
      </c>
      <c r="AU175">
        <f t="shared" si="5"/>
        <v>0</v>
      </c>
    </row>
    <row r="176" spans="3:47" x14ac:dyDescent="0.2">
      <c r="C176" s="6">
        <v>104</v>
      </c>
      <c r="D176" s="6">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4">
        <f>IF(実施計画様式!AR178&lt;&gt;朱色変色!AR176,1,0)</f>
        <v>0</v>
      </c>
      <c r="AS176">
        <f t="shared" si="3"/>
        <v>0</v>
      </c>
      <c r="AT176">
        <f t="shared" si="4"/>
        <v>0</v>
      </c>
      <c r="AU176">
        <f t="shared" si="5"/>
        <v>0</v>
      </c>
    </row>
    <row r="177" spans="3:47" x14ac:dyDescent="0.2">
      <c r="C177" s="6">
        <v>105</v>
      </c>
      <c r="D177" s="6">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4">
        <f>IF(実施計画様式!AR179&lt;&gt;朱色変色!AR177,1,0)</f>
        <v>0</v>
      </c>
      <c r="AS177">
        <f t="shared" si="3"/>
        <v>0</v>
      </c>
      <c r="AT177">
        <f t="shared" si="4"/>
        <v>0</v>
      </c>
      <c r="AU177">
        <f t="shared" si="5"/>
        <v>0</v>
      </c>
    </row>
    <row r="178" spans="3:47" x14ac:dyDescent="0.2">
      <c r="C178" s="6">
        <v>106</v>
      </c>
      <c r="D178" s="6">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4">
        <f>IF(実施計画様式!AR180&lt;&gt;朱色変色!AR178,1,0)</f>
        <v>0</v>
      </c>
      <c r="AS178">
        <f t="shared" si="3"/>
        <v>0</v>
      </c>
      <c r="AT178">
        <f t="shared" si="4"/>
        <v>0</v>
      </c>
      <c r="AU178">
        <f t="shared" si="5"/>
        <v>0</v>
      </c>
    </row>
    <row r="179" spans="3:47" x14ac:dyDescent="0.2">
      <c r="C179" s="6">
        <v>107</v>
      </c>
      <c r="D179" s="6">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4">
        <f>IF(実施計画様式!AR181&lt;&gt;朱色変色!AR179,1,0)</f>
        <v>0</v>
      </c>
      <c r="AS179">
        <f t="shared" si="3"/>
        <v>0</v>
      </c>
      <c r="AT179">
        <f t="shared" si="4"/>
        <v>0</v>
      </c>
      <c r="AU179">
        <f t="shared" si="5"/>
        <v>0</v>
      </c>
    </row>
    <row r="180" spans="3:47" x14ac:dyDescent="0.2">
      <c r="C180" s="6">
        <v>108</v>
      </c>
      <c r="D180" s="6">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4">
        <f>IF(実施計画様式!AR182&lt;&gt;朱色変色!AR180,1,0)</f>
        <v>0</v>
      </c>
      <c r="AS180">
        <f t="shared" si="3"/>
        <v>0</v>
      </c>
      <c r="AT180">
        <f t="shared" si="4"/>
        <v>0</v>
      </c>
      <c r="AU180">
        <f t="shared" si="5"/>
        <v>0</v>
      </c>
    </row>
    <row r="181" spans="3:47" x14ac:dyDescent="0.2">
      <c r="C181" s="6">
        <v>109</v>
      </c>
      <c r="D181" s="6">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4">
        <f>IF(実施計画様式!AR183&lt;&gt;朱色変色!AR181,1,0)</f>
        <v>0</v>
      </c>
      <c r="AS181">
        <f t="shared" si="3"/>
        <v>0</v>
      </c>
      <c r="AT181">
        <f t="shared" si="4"/>
        <v>0</v>
      </c>
      <c r="AU181">
        <f t="shared" si="5"/>
        <v>0</v>
      </c>
    </row>
    <row r="182" spans="3:47" x14ac:dyDescent="0.2">
      <c r="C182" s="6">
        <v>110</v>
      </c>
      <c r="D182" s="6">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4">
        <f>IF(実施計画様式!AR184&lt;&gt;朱色変色!AR182,1,0)</f>
        <v>0</v>
      </c>
      <c r="AS182">
        <f t="shared" si="3"/>
        <v>0</v>
      </c>
      <c r="AT182">
        <f t="shared" si="4"/>
        <v>0</v>
      </c>
      <c r="AU182">
        <f t="shared" si="5"/>
        <v>0</v>
      </c>
    </row>
    <row r="183" spans="3:47" x14ac:dyDescent="0.2">
      <c r="C183" s="6">
        <v>111</v>
      </c>
      <c r="D183" s="6">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4">
        <f>IF(実施計画様式!AR185&lt;&gt;朱色変色!AR183,1,0)</f>
        <v>0</v>
      </c>
      <c r="AS183">
        <f t="shared" si="3"/>
        <v>0</v>
      </c>
      <c r="AT183">
        <f t="shared" si="4"/>
        <v>0</v>
      </c>
      <c r="AU183">
        <f t="shared" si="5"/>
        <v>0</v>
      </c>
    </row>
    <row r="184" spans="3:47" x14ac:dyDescent="0.2">
      <c r="C184" s="6">
        <v>112</v>
      </c>
      <c r="D184" s="6">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4">
        <f>IF(実施計画様式!AR186&lt;&gt;朱色変色!AR184,1,0)</f>
        <v>0</v>
      </c>
      <c r="AS184">
        <f t="shared" si="3"/>
        <v>0</v>
      </c>
      <c r="AT184">
        <f t="shared" si="4"/>
        <v>0</v>
      </c>
      <c r="AU184">
        <f t="shared" si="5"/>
        <v>0</v>
      </c>
    </row>
    <row r="185" spans="3:47" x14ac:dyDescent="0.2">
      <c r="C185" s="6">
        <v>113</v>
      </c>
      <c r="D185" s="6">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4">
        <f>IF(実施計画様式!AR187&lt;&gt;朱色変色!AR185,1,0)</f>
        <v>0</v>
      </c>
      <c r="AS185">
        <f t="shared" si="3"/>
        <v>0</v>
      </c>
      <c r="AT185">
        <f t="shared" si="4"/>
        <v>0</v>
      </c>
      <c r="AU185">
        <f t="shared" si="5"/>
        <v>0</v>
      </c>
    </row>
    <row r="186" spans="3:47" x14ac:dyDescent="0.2">
      <c r="C186" s="6">
        <v>114</v>
      </c>
      <c r="D186" s="6">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4">
        <f>IF(実施計画様式!AR188&lt;&gt;朱色変色!AR186,1,0)</f>
        <v>0</v>
      </c>
      <c r="AS186">
        <f t="shared" si="3"/>
        <v>0</v>
      </c>
      <c r="AT186">
        <f t="shared" si="4"/>
        <v>0</v>
      </c>
      <c r="AU186">
        <f t="shared" si="5"/>
        <v>0</v>
      </c>
    </row>
    <row r="187" spans="3:47" x14ac:dyDescent="0.2">
      <c r="C187" s="6">
        <v>115</v>
      </c>
      <c r="D187" s="6">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4">
        <f>IF(実施計画様式!AR189&lt;&gt;朱色変色!AR187,1,0)</f>
        <v>0</v>
      </c>
      <c r="AS187">
        <f t="shared" si="3"/>
        <v>0</v>
      </c>
      <c r="AT187">
        <f t="shared" si="4"/>
        <v>0</v>
      </c>
      <c r="AU187">
        <f t="shared" si="5"/>
        <v>0</v>
      </c>
    </row>
    <row r="188" spans="3:47" x14ac:dyDescent="0.2">
      <c r="C188" s="6">
        <v>116</v>
      </c>
      <c r="D188" s="6">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4">
        <f>IF(実施計画様式!AR190&lt;&gt;朱色変色!AR188,1,0)</f>
        <v>0</v>
      </c>
      <c r="AS188">
        <f t="shared" si="3"/>
        <v>0</v>
      </c>
      <c r="AT188">
        <f t="shared" si="4"/>
        <v>0</v>
      </c>
      <c r="AU188">
        <f t="shared" si="5"/>
        <v>0</v>
      </c>
    </row>
    <row r="189" spans="3:47" x14ac:dyDescent="0.2">
      <c r="C189" s="6">
        <v>117</v>
      </c>
      <c r="D189" s="6">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4">
        <f>IF(実施計画様式!AR191&lt;&gt;朱色変色!AR189,1,0)</f>
        <v>0</v>
      </c>
      <c r="AS189">
        <f t="shared" si="3"/>
        <v>0</v>
      </c>
      <c r="AT189">
        <f t="shared" si="4"/>
        <v>0</v>
      </c>
      <c r="AU189">
        <f t="shared" si="5"/>
        <v>0</v>
      </c>
    </row>
    <row r="190" spans="3:47" x14ac:dyDescent="0.2">
      <c r="C190" s="6">
        <v>118</v>
      </c>
      <c r="D190" s="6">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4">
        <f>IF(実施計画様式!AR192&lt;&gt;朱色変色!AR190,1,0)</f>
        <v>0</v>
      </c>
      <c r="AS190">
        <f t="shared" si="3"/>
        <v>0</v>
      </c>
      <c r="AT190">
        <f t="shared" si="4"/>
        <v>0</v>
      </c>
      <c r="AU190">
        <f t="shared" si="5"/>
        <v>0</v>
      </c>
    </row>
    <row r="191" spans="3:47" x14ac:dyDescent="0.2">
      <c r="C191" s="6">
        <v>119</v>
      </c>
      <c r="D191" s="6">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4">
        <f>IF(実施計画様式!AR193&lt;&gt;朱色変色!AR191,1,0)</f>
        <v>0</v>
      </c>
      <c r="AS191">
        <f t="shared" si="3"/>
        <v>0</v>
      </c>
      <c r="AT191">
        <f t="shared" si="4"/>
        <v>0</v>
      </c>
      <c r="AU191">
        <f t="shared" si="5"/>
        <v>0</v>
      </c>
    </row>
    <row r="192" spans="3:47" x14ac:dyDescent="0.2">
      <c r="C192" s="6">
        <v>120</v>
      </c>
      <c r="D192" s="6">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4">
        <f>IF(実施計画様式!AR194&lt;&gt;朱色変色!AR192,1,0)</f>
        <v>0</v>
      </c>
      <c r="AS192">
        <f t="shared" si="3"/>
        <v>0</v>
      </c>
      <c r="AT192">
        <f t="shared" si="4"/>
        <v>0</v>
      </c>
      <c r="AU192">
        <f t="shared" si="5"/>
        <v>0</v>
      </c>
    </row>
    <row r="193" spans="3:47" x14ac:dyDescent="0.2">
      <c r="C193" s="6">
        <v>121</v>
      </c>
      <c r="D193" s="6">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4">
        <f>IF(実施計画様式!AR195&lt;&gt;朱色変色!AR193,1,0)</f>
        <v>0</v>
      </c>
      <c r="AS193">
        <f t="shared" si="3"/>
        <v>0</v>
      </c>
      <c r="AT193">
        <f t="shared" si="4"/>
        <v>0</v>
      </c>
      <c r="AU193">
        <f t="shared" si="5"/>
        <v>0</v>
      </c>
    </row>
    <row r="194" spans="3:47" x14ac:dyDescent="0.2">
      <c r="C194" s="6">
        <v>122</v>
      </c>
      <c r="D194" s="6">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4">
        <f>IF(実施計画様式!AR196&lt;&gt;朱色変色!AR194,1,0)</f>
        <v>0</v>
      </c>
      <c r="AS194">
        <f t="shared" si="3"/>
        <v>0</v>
      </c>
      <c r="AT194">
        <f t="shared" si="4"/>
        <v>0</v>
      </c>
      <c r="AU194">
        <f t="shared" si="5"/>
        <v>0</v>
      </c>
    </row>
    <row r="195" spans="3:47" x14ac:dyDescent="0.2">
      <c r="C195" s="6">
        <v>123</v>
      </c>
      <c r="D195" s="6">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4">
        <f>IF(実施計画様式!AR197&lt;&gt;朱色変色!AR195,1,0)</f>
        <v>0</v>
      </c>
      <c r="AS195">
        <f t="shared" si="3"/>
        <v>0</v>
      </c>
      <c r="AT195">
        <f t="shared" si="4"/>
        <v>0</v>
      </c>
      <c r="AU195">
        <f t="shared" si="5"/>
        <v>0</v>
      </c>
    </row>
    <row r="196" spans="3:47" x14ac:dyDescent="0.2">
      <c r="C196" s="6">
        <v>124</v>
      </c>
      <c r="D196" s="6">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4">
        <f>IF(実施計画様式!AR198&lt;&gt;朱色変色!AR196,1,0)</f>
        <v>0</v>
      </c>
      <c r="AS196">
        <f t="shared" si="3"/>
        <v>0</v>
      </c>
      <c r="AT196">
        <f t="shared" si="4"/>
        <v>0</v>
      </c>
      <c r="AU196">
        <f t="shared" si="5"/>
        <v>0</v>
      </c>
    </row>
    <row r="197" spans="3:47" x14ac:dyDescent="0.2">
      <c r="C197" s="6">
        <v>125</v>
      </c>
      <c r="D197" s="6">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4">
        <f>IF(実施計画様式!AR199&lt;&gt;朱色変色!AR197,1,0)</f>
        <v>0</v>
      </c>
      <c r="AS197">
        <f t="shared" si="3"/>
        <v>0</v>
      </c>
      <c r="AT197">
        <f t="shared" si="4"/>
        <v>0</v>
      </c>
      <c r="AU197">
        <f t="shared" si="5"/>
        <v>0</v>
      </c>
    </row>
    <row r="198" spans="3:47" x14ac:dyDescent="0.2">
      <c r="C198" s="6">
        <v>126</v>
      </c>
      <c r="D198" s="6">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4">
        <f>IF(実施計画様式!AR200&lt;&gt;朱色変色!AR198,1,0)</f>
        <v>0</v>
      </c>
      <c r="AS198">
        <f t="shared" si="3"/>
        <v>0</v>
      </c>
      <c r="AT198">
        <f t="shared" si="4"/>
        <v>0</v>
      </c>
      <c r="AU198">
        <f t="shared" si="5"/>
        <v>0</v>
      </c>
    </row>
    <row r="199" spans="3:47" x14ac:dyDescent="0.2">
      <c r="C199" s="6">
        <v>127</v>
      </c>
      <c r="D199" s="6">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4">
        <f>IF(実施計画様式!AR201&lt;&gt;朱色変色!AR199,1,0)</f>
        <v>0</v>
      </c>
      <c r="AS199">
        <f t="shared" si="3"/>
        <v>0</v>
      </c>
      <c r="AT199">
        <f t="shared" si="4"/>
        <v>0</v>
      </c>
      <c r="AU199">
        <f t="shared" si="5"/>
        <v>0</v>
      </c>
    </row>
    <row r="200" spans="3:47" x14ac:dyDescent="0.2">
      <c r="C200" s="6">
        <v>128</v>
      </c>
      <c r="D200" s="6">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4">
        <f>IF(実施計画様式!AR202&lt;&gt;朱色変色!AR200,1,0)</f>
        <v>0</v>
      </c>
      <c r="AS200">
        <f t="shared" si="3"/>
        <v>0</v>
      </c>
      <c r="AT200">
        <f t="shared" si="4"/>
        <v>0</v>
      </c>
      <c r="AU200">
        <f t="shared" si="5"/>
        <v>0</v>
      </c>
    </row>
    <row r="201" spans="3:47" x14ac:dyDescent="0.2">
      <c r="C201" s="6">
        <v>129</v>
      </c>
      <c r="D201" s="6">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4">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2">
      <c r="C202" s="6">
        <v>130</v>
      </c>
      <c r="D202" s="6">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4">
        <f>IF(実施計画様式!AR204&lt;&gt;朱色変色!AR202,1,0)</f>
        <v>0</v>
      </c>
      <c r="AS202">
        <f t="shared" si="6"/>
        <v>0</v>
      </c>
      <c r="AT202">
        <f t="shared" si="7"/>
        <v>0</v>
      </c>
      <c r="AU202">
        <f t="shared" si="8"/>
        <v>0</v>
      </c>
    </row>
    <row r="203" spans="3:47" x14ac:dyDescent="0.2">
      <c r="C203" s="6">
        <v>131</v>
      </c>
      <c r="D203" s="6">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4">
        <f>IF(実施計画様式!AR205&lt;&gt;朱色変色!AR203,1,0)</f>
        <v>0</v>
      </c>
      <c r="AS203">
        <f t="shared" si="6"/>
        <v>0</v>
      </c>
      <c r="AT203">
        <f t="shared" si="7"/>
        <v>0</v>
      </c>
      <c r="AU203">
        <f t="shared" si="8"/>
        <v>0</v>
      </c>
    </row>
    <row r="204" spans="3:47" x14ac:dyDescent="0.2">
      <c r="C204" s="6">
        <v>132</v>
      </c>
      <c r="D204" s="6">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4">
        <f>IF(実施計画様式!AR206&lt;&gt;朱色変色!AR204,1,0)</f>
        <v>0</v>
      </c>
      <c r="AS204">
        <f t="shared" si="6"/>
        <v>0</v>
      </c>
      <c r="AT204">
        <f t="shared" si="7"/>
        <v>0</v>
      </c>
      <c r="AU204">
        <f t="shared" si="8"/>
        <v>0</v>
      </c>
    </row>
    <row r="205" spans="3:47" x14ac:dyDescent="0.2">
      <c r="C205" s="6">
        <v>133</v>
      </c>
      <c r="D205" s="6">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4">
        <f>IF(実施計画様式!AR207&lt;&gt;朱色変色!AR205,1,0)</f>
        <v>0</v>
      </c>
      <c r="AS205">
        <f t="shared" si="6"/>
        <v>0</v>
      </c>
      <c r="AT205">
        <f t="shared" si="7"/>
        <v>0</v>
      </c>
      <c r="AU205">
        <f t="shared" si="8"/>
        <v>0</v>
      </c>
    </row>
    <row r="206" spans="3:47" x14ac:dyDescent="0.2">
      <c r="C206" s="6">
        <v>134</v>
      </c>
      <c r="D206" s="6">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4">
        <f>IF(実施計画様式!AR208&lt;&gt;朱色変色!AR206,1,0)</f>
        <v>0</v>
      </c>
      <c r="AS206">
        <f t="shared" si="6"/>
        <v>0</v>
      </c>
      <c r="AT206">
        <f t="shared" si="7"/>
        <v>0</v>
      </c>
      <c r="AU206">
        <f t="shared" si="8"/>
        <v>0</v>
      </c>
    </row>
    <row r="207" spans="3:47" x14ac:dyDescent="0.2">
      <c r="C207" s="6">
        <v>135</v>
      </c>
      <c r="D207" s="6">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4">
        <f>IF(実施計画様式!AR209&lt;&gt;朱色変色!AR207,1,0)</f>
        <v>0</v>
      </c>
      <c r="AS207">
        <f t="shared" si="6"/>
        <v>0</v>
      </c>
      <c r="AT207">
        <f t="shared" si="7"/>
        <v>0</v>
      </c>
      <c r="AU207">
        <f t="shared" si="8"/>
        <v>0</v>
      </c>
    </row>
    <row r="208" spans="3:47" x14ac:dyDescent="0.2">
      <c r="C208" s="6">
        <v>136</v>
      </c>
      <c r="D208" s="6">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4">
        <f>IF(実施計画様式!AR210&lt;&gt;朱色変色!AR208,1,0)</f>
        <v>0</v>
      </c>
      <c r="AS208">
        <f t="shared" si="6"/>
        <v>0</v>
      </c>
      <c r="AT208">
        <f t="shared" si="7"/>
        <v>0</v>
      </c>
      <c r="AU208">
        <f t="shared" si="8"/>
        <v>0</v>
      </c>
    </row>
    <row r="209" spans="3:47" x14ac:dyDescent="0.2">
      <c r="C209" s="6">
        <v>137</v>
      </c>
      <c r="D209" s="6">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4">
        <f>IF(実施計画様式!AR211&lt;&gt;朱色変色!AR209,1,0)</f>
        <v>0</v>
      </c>
      <c r="AS209">
        <f t="shared" si="6"/>
        <v>0</v>
      </c>
      <c r="AT209">
        <f t="shared" si="7"/>
        <v>0</v>
      </c>
      <c r="AU209">
        <f t="shared" si="8"/>
        <v>0</v>
      </c>
    </row>
    <row r="210" spans="3:47" x14ac:dyDescent="0.2">
      <c r="C210" s="6">
        <v>138</v>
      </c>
      <c r="D210" s="6">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4">
        <f>IF(実施計画様式!AR212&lt;&gt;朱色変色!AR210,1,0)</f>
        <v>0</v>
      </c>
      <c r="AS210">
        <f t="shared" si="6"/>
        <v>0</v>
      </c>
      <c r="AT210">
        <f t="shared" si="7"/>
        <v>0</v>
      </c>
      <c r="AU210">
        <f t="shared" si="8"/>
        <v>0</v>
      </c>
    </row>
    <row r="211" spans="3:47" x14ac:dyDescent="0.2">
      <c r="C211" s="6">
        <v>139</v>
      </c>
      <c r="D211" s="6">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4">
        <f>IF(実施計画様式!AR213&lt;&gt;朱色変色!AR211,1,0)</f>
        <v>0</v>
      </c>
      <c r="AS211">
        <f t="shared" si="6"/>
        <v>0</v>
      </c>
      <c r="AT211">
        <f t="shared" si="7"/>
        <v>0</v>
      </c>
      <c r="AU211">
        <f t="shared" si="8"/>
        <v>0</v>
      </c>
    </row>
    <row r="212" spans="3:47" x14ac:dyDescent="0.2">
      <c r="C212" s="6">
        <v>140</v>
      </c>
      <c r="D212" s="6">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4">
        <f>IF(実施計画様式!AR214&lt;&gt;朱色変色!AR212,1,0)</f>
        <v>0</v>
      </c>
      <c r="AS212">
        <f t="shared" si="6"/>
        <v>0</v>
      </c>
      <c r="AT212">
        <f t="shared" si="7"/>
        <v>0</v>
      </c>
      <c r="AU212">
        <f t="shared" si="8"/>
        <v>0</v>
      </c>
    </row>
    <row r="213" spans="3:47" x14ac:dyDescent="0.2">
      <c r="C213" s="6">
        <v>141</v>
      </c>
      <c r="D213" s="6">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4">
        <f>IF(実施計画様式!AR215&lt;&gt;朱色変色!AR213,1,0)</f>
        <v>0</v>
      </c>
      <c r="AS213">
        <f t="shared" si="6"/>
        <v>0</v>
      </c>
      <c r="AT213">
        <f t="shared" si="7"/>
        <v>0</v>
      </c>
      <c r="AU213">
        <f t="shared" si="8"/>
        <v>0</v>
      </c>
    </row>
    <row r="214" spans="3:47" x14ac:dyDescent="0.2">
      <c r="C214" s="6">
        <v>142</v>
      </c>
      <c r="D214" s="6">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4">
        <f>IF(実施計画様式!AR216&lt;&gt;朱色変色!AR214,1,0)</f>
        <v>0</v>
      </c>
      <c r="AS214">
        <f t="shared" si="6"/>
        <v>0</v>
      </c>
      <c r="AT214">
        <f t="shared" si="7"/>
        <v>0</v>
      </c>
      <c r="AU214">
        <f t="shared" si="8"/>
        <v>0</v>
      </c>
    </row>
    <row r="215" spans="3:47" x14ac:dyDescent="0.2">
      <c r="C215" s="6">
        <v>143</v>
      </c>
      <c r="D215" s="6">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4">
        <f>IF(実施計画様式!AR217&lt;&gt;朱色変色!AR215,1,0)</f>
        <v>0</v>
      </c>
      <c r="AS215">
        <f t="shared" si="6"/>
        <v>0</v>
      </c>
      <c r="AT215">
        <f t="shared" si="7"/>
        <v>0</v>
      </c>
      <c r="AU215">
        <f t="shared" si="8"/>
        <v>0</v>
      </c>
    </row>
    <row r="216" spans="3:47" x14ac:dyDescent="0.2">
      <c r="C216" s="6">
        <v>144</v>
      </c>
      <c r="D216" s="6">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4">
        <f>IF(実施計画様式!AR218&lt;&gt;朱色変色!AR216,1,0)</f>
        <v>0</v>
      </c>
      <c r="AS216">
        <f t="shared" si="6"/>
        <v>0</v>
      </c>
      <c r="AT216">
        <f t="shared" si="7"/>
        <v>0</v>
      </c>
      <c r="AU216">
        <f t="shared" si="8"/>
        <v>0</v>
      </c>
    </row>
    <row r="217" spans="3:47" x14ac:dyDescent="0.2">
      <c r="C217" s="6">
        <v>145</v>
      </c>
      <c r="D217" s="6">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4">
        <f>IF(実施計画様式!AR219&lt;&gt;朱色変色!AR217,1,0)</f>
        <v>0</v>
      </c>
      <c r="AS217">
        <f t="shared" si="6"/>
        <v>0</v>
      </c>
      <c r="AT217">
        <f t="shared" si="7"/>
        <v>0</v>
      </c>
      <c r="AU217">
        <f t="shared" si="8"/>
        <v>0</v>
      </c>
    </row>
    <row r="218" spans="3:47" x14ac:dyDescent="0.2">
      <c r="C218" s="6">
        <v>146</v>
      </c>
      <c r="D218" s="6">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4">
        <f>IF(実施計画様式!AR220&lt;&gt;朱色変色!AR218,1,0)</f>
        <v>0</v>
      </c>
      <c r="AS218">
        <f t="shared" si="6"/>
        <v>0</v>
      </c>
      <c r="AT218">
        <f t="shared" si="7"/>
        <v>0</v>
      </c>
      <c r="AU218">
        <f t="shared" si="8"/>
        <v>0</v>
      </c>
    </row>
    <row r="219" spans="3:47" x14ac:dyDescent="0.2">
      <c r="C219" s="6">
        <v>147</v>
      </c>
      <c r="D219" s="6">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4">
        <f>IF(実施計画様式!AR221&lt;&gt;朱色変色!AR219,1,0)</f>
        <v>0</v>
      </c>
      <c r="AS219">
        <f t="shared" si="6"/>
        <v>0</v>
      </c>
      <c r="AT219">
        <f t="shared" si="7"/>
        <v>0</v>
      </c>
      <c r="AU219">
        <f t="shared" si="8"/>
        <v>0</v>
      </c>
    </row>
    <row r="220" spans="3:47" x14ac:dyDescent="0.2">
      <c r="C220" s="6">
        <v>148</v>
      </c>
      <c r="D220" s="6">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4">
        <f>IF(実施計画様式!AR222&lt;&gt;朱色変色!AR220,1,0)</f>
        <v>0</v>
      </c>
      <c r="AS220">
        <f t="shared" si="6"/>
        <v>0</v>
      </c>
      <c r="AT220">
        <f t="shared" si="7"/>
        <v>0</v>
      </c>
      <c r="AU220">
        <f t="shared" si="8"/>
        <v>0</v>
      </c>
    </row>
    <row r="221" spans="3:47" x14ac:dyDescent="0.2">
      <c r="C221" s="6">
        <v>149</v>
      </c>
      <c r="D221" s="6">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4">
        <f>IF(実施計画様式!AR223&lt;&gt;朱色変色!AR221,1,0)</f>
        <v>0</v>
      </c>
      <c r="AS221">
        <f t="shared" si="6"/>
        <v>0</v>
      </c>
      <c r="AT221">
        <f t="shared" si="7"/>
        <v>0</v>
      </c>
      <c r="AU221">
        <f t="shared" si="8"/>
        <v>0</v>
      </c>
    </row>
    <row r="222" spans="3:47" x14ac:dyDescent="0.2">
      <c r="C222" s="6">
        <v>150</v>
      </c>
      <c r="D222" s="6">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4">
        <f>IF(実施計画様式!AR224&lt;&gt;朱色変色!AR222,1,0)</f>
        <v>0</v>
      </c>
      <c r="AS222">
        <f t="shared" si="6"/>
        <v>0</v>
      </c>
      <c r="AT222">
        <f t="shared" si="7"/>
        <v>0</v>
      </c>
      <c r="AU222">
        <f t="shared" si="8"/>
        <v>0</v>
      </c>
    </row>
    <row r="223" spans="3:47" x14ac:dyDescent="0.2">
      <c r="C223" s="6">
        <v>151</v>
      </c>
      <c r="D223" s="6">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4">
        <f>IF(実施計画様式!AR225&lt;&gt;朱色変色!AR223,1,0)</f>
        <v>0</v>
      </c>
      <c r="AS223">
        <f t="shared" si="6"/>
        <v>0</v>
      </c>
      <c r="AT223">
        <f t="shared" si="7"/>
        <v>0</v>
      </c>
      <c r="AU223">
        <f t="shared" si="8"/>
        <v>0</v>
      </c>
    </row>
    <row r="224" spans="3:47" x14ac:dyDescent="0.2">
      <c r="C224" s="6">
        <v>152</v>
      </c>
      <c r="D224" s="6">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4">
        <f>IF(実施計画様式!AR226&lt;&gt;朱色変色!AR224,1,0)</f>
        <v>0</v>
      </c>
      <c r="AS224">
        <f t="shared" si="6"/>
        <v>0</v>
      </c>
      <c r="AT224">
        <f t="shared" si="7"/>
        <v>0</v>
      </c>
      <c r="AU224">
        <f t="shared" si="8"/>
        <v>0</v>
      </c>
    </row>
    <row r="225" spans="3:47" x14ac:dyDescent="0.2">
      <c r="C225" s="6">
        <v>153</v>
      </c>
      <c r="D225" s="6">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4">
        <f>IF(実施計画様式!AR227&lt;&gt;朱色変色!AR225,1,0)</f>
        <v>0</v>
      </c>
      <c r="AS225">
        <f t="shared" si="6"/>
        <v>0</v>
      </c>
      <c r="AT225">
        <f t="shared" si="7"/>
        <v>0</v>
      </c>
      <c r="AU225">
        <f t="shared" si="8"/>
        <v>0</v>
      </c>
    </row>
    <row r="226" spans="3:47" x14ac:dyDescent="0.2">
      <c r="C226" s="6">
        <v>154</v>
      </c>
      <c r="D226" s="6">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4">
        <f>IF(実施計画様式!AR228&lt;&gt;朱色変色!AR226,1,0)</f>
        <v>0</v>
      </c>
      <c r="AS226">
        <f t="shared" si="6"/>
        <v>0</v>
      </c>
      <c r="AT226">
        <f t="shared" si="7"/>
        <v>0</v>
      </c>
      <c r="AU226">
        <f t="shared" si="8"/>
        <v>0</v>
      </c>
    </row>
    <row r="227" spans="3:47" x14ac:dyDescent="0.2">
      <c r="C227" s="6">
        <v>155</v>
      </c>
      <c r="D227" s="6">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4">
        <f>IF(実施計画様式!AR229&lt;&gt;朱色変色!AR227,1,0)</f>
        <v>0</v>
      </c>
      <c r="AS227">
        <f t="shared" si="6"/>
        <v>0</v>
      </c>
      <c r="AT227">
        <f t="shared" si="7"/>
        <v>0</v>
      </c>
      <c r="AU227">
        <f t="shared" si="8"/>
        <v>0</v>
      </c>
    </row>
    <row r="228" spans="3:47" x14ac:dyDescent="0.2">
      <c r="C228" s="6">
        <v>156</v>
      </c>
      <c r="D228" s="6">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4">
        <f>IF(実施計画様式!AR230&lt;&gt;朱色変色!AR228,1,0)</f>
        <v>0</v>
      </c>
      <c r="AS228">
        <f t="shared" si="6"/>
        <v>0</v>
      </c>
      <c r="AT228">
        <f t="shared" si="7"/>
        <v>0</v>
      </c>
      <c r="AU228">
        <f t="shared" si="8"/>
        <v>0</v>
      </c>
    </row>
    <row r="229" spans="3:47" x14ac:dyDescent="0.2">
      <c r="C229" s="6">
        <v>157</v>
      </c>
      <c r="D229" s="6">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4">
        <f>IF(実施計画様式!AR231&lt;&gt;朱色変色!AR229,1,0)</f>
        <v>0</v>
      </c>
      <c r="AS229">
        <f t="shared" si="6"/>
        <v>0</v>
      </c>
      <c r="AT229">
        <f t="shared" si="7"/>
        <v>0</v>
      </c>
      <c r="AU229">
        <f t="shared" si="8"/>
        <v>0</v>
      </c>
    </row>
    <row r="230" spans="3:47" x14ac:dyDescent="0.2">
      <c r="C230" s="6">
        <v>158</v>
      </c>
      <c r="D230" s="6">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4">
        <f>IF(実施計画様式!AR232&lt;&gt;朱色変色!AR230,1,0)</f>
        <v>0</v>
      </c>
      <c r="AS230">
        <f t="shared" si="6"/>
        <v>0</v>
      </c>
      <c r="AT230">
        <f t="shared" si="7"/>
        <v>0</v>
      </c>
      <c r="AU230">
        <f t="shared" si="8"/>
        <v>0</v>
      </c>
    </row>
    <row r="231" spans="3:47" x14ac:dyDescent="0.2">
      <c r="C231" s="6">
        <v>159</v>
      </c>
      <c r="D231" s="6">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4">
        <f>IF(実施計画様式!AR233&lt;&gt;朱色変色!AR231,1,0)</f>
        <v>0</v>
      </c>
      <c r="AS231">
        <f t="shared" si="6"/>
        <v>0</v>
      </c>
      <c r="AT231">
        <f t="shared" si="7"/>
        <v>0</v>
      </c>
      <c r="AU231">
        <f t="shared" si="8"/>
        <v>0</v>
      </c>
    </row>
    <row r="232" spans="3:47" x14ac:dyDescent="0.2">
      <c r="C232" s="6">
        <v>160</v>
      </c>
      <c r="D232" s="6">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4">
        <f>IF(実施計画様式!AR234&lt;&gt;朱色変色!AR232,1,0)</f>
        <v>0</v>
      </c>
      <c r="AS232">
        <f t="shared" si="6"/>
        <v>0</v>
      </c>
      <c r="AT232">
        <f t="shared" si="7"/>
        <v>0</v>
      </c>
      <c r="AU232">
        <f t="shared" si="8"/>
        <v>0</v>
      </c>
    </row>
    <row r="233" spans="3:47" x14ac:dyDescent="0.2">
      <c r="C233" s="6">
        <v>161</v>
      </c>
      <c r="D233" s="6">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4">
        <f>IF(実施計画様式!AR235&lt;&gt;朱色変色!AR233,1,0)</f>
        <v>0</v>
      </c>
      <c r="AS233">
        <f t="shared" si="6"/>
        <v>0</v>
      </c>
      <c r="AT233">
        <f t="shared" si="7"/>
        <v>0</v>
      </c>
      <c r="AU233">
        <f t="shared" si="8"/>
        <v>0</v>
      </c>
    </row>
    <row r="234" spans="3:47" x14ac:dyDescent="0.2">
      <c r="C234" s="6">
        <v>162</v>
      </c>
      <c r="D234" s="6">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4">
        <f>IF(実施計画様式!AR236&lt;&gt;朱色変色!AR234,1,0)</f>
        <v>0</v>
      </c>
      <c r="AS234">
        <f t="shared" si="6"/>
        <v>0</v>
      </c>
      <c r="AT234">
        <f t="shared" si="7"/>
        <v>0</v>
      </c>
      <c r="AU234">
        <f t="shared" si="8"/>
        <v>0</v>
      </c>
    </row>
    <row r="235" spans="3:47" x14ac:dyDescent="0.2">
      <c r="C235" s="6">
        <v>163</v>
      </c>
      <c r="D235" s="6">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4">
        <f>IF(実施計画様式!AR237&lt;&gt;朱色変色!AR235,1,0)</f>
        <v>0</v>
      </c>
      <c r="AS235">
        <f t="shared" si="6"/>
        <v>0</v>
      </c>
      <c r="AT235">
        <f t="shared" si="7"/>
        <v>0</v>
      </c>
      <c r="AU235">
        <f t="shared" si="8"/>
        <v>0</v>
      </c>
    </row>
    <row r="236" spans="3:47" x14ac:dyDescent="0.2">
      <c r="C236" s="6">
        <v>164</v>
      </c>
      <c r="D236" s="6">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4">
        <f>IF(実施計画様式!AR238&lt;&gt;朱色変色!AR236,1,0)</f>
        <v>0</v>
      </c>
      <c r="AS236">
        <f t="shared" si="6"/>
        <v>0</v>
      </c>
      <c r="AT236">
        <f t="shared" si="7"/>
        <v>0</v>
      </c>
      <c r="AU236">
        <f t="shared" si="8"/>
        <v>0</v>
      </c>
    </row>
    <row r="237" spans="3:47" x14ac:dyDescent="0.2">
      <c r="C237" s="6">
        <v>165</v>
      </c>
      <c r="D237" s="6">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4">
        <f>IF(実施計画様式!AR239&lt;&gt;朱色変色!AR237,1,0)</f>
        <v>0</v>
      </c>
      <c r="AS237">
        <f t="shared" si="6"/>
        <v>0</v>
      </c>
      <c r="AT237">
        <f t="shared" si="7"/>
        <v>0</v>
      </c>
      <c r="AU237">
        <f t="shared" si="8"/>
        <v>0</v>
      </c>
    </row>
    <row r="238" spans="3:47" x14ac:dyDescent="0.2">
      <c r="C238" s="6">
        <v>166</v>
      </c>
      <c r="D238" s="6">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4">
        <f>IF(実施計画様式!AR240&lt;&gt;朱色変色!AR238,1,0)</f>
        <v>0</v>
      </c>
      <c r="AS238">
        <f t="shared" si="6"/>
        <v>0</v>
      </c>
      <c r="AT238">
        <f t="shared" si="7"/>
        <v>0</v>
      </c>
      <c r="AU238">
        <f t="shared" si="8"/>
        <v>0</v>
      </c>
    </row>
    <row r="239" spans="3:47" x14ac:dyDescent="0.2">
      <c r="C239" s="6">
        <v>167</v>
      </c>
      <c r="D239" s="6">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4">
        <f>IF(実施計画様式!AR241&lt;&gt;朱色変色!AR239,1,0)</f>
        <v>0</v>
      </c>
      <c r="AS239">
        <f t="shared" si="6"/>
        <v>0</v>
      </c>
      <c r="AT239">
        <f t="shared" si="7"/>
        <v>0</v>
      </c>
      <c r="AU239">
        <f t="shared" si="8"/>
        <v>0</v>
      </c>
    </row>
    <row r="240" spans="3:47" x14ac:dyDescent="0.2">
      <c r="C240" s="6">
        <v>168</v>
      </c>
      <c r="D240" s="6">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4">
        <f>IF(実施計画様式!AR242&lt;&gt;朱色変色!AR240,1,0)</f>
        <v>0</v>
      </c>
      <c r="AS240">
        <f t="shared" si="6"/>
        <v>0</v>
      </c>
      <c r="AT240">
        <f t="shared" si="7"/>
        <v>0</v>
      </c>
      <c r="AU240">
        <f t="shared" si="8"/>
        <v>0</v>
      </c>
    </row>
    <row r="241" spans="3:47" x14ac:dyDescent="0.2">
      <c r="C241" s="6">
        <v>169</v>
      </c>
      <c r="D241" s="6">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4">
        <f>IF(実施計画様式!AR243&lt;&gt;朱色変色!AR241,1,0)</f>
        <v>0</v>
      </c>
      <c r="AS241">
        <f t="shared" si="6"/>
        <v>0</v>
      </c>
      <c r="AT241">
        <f t="shared" si="7"/>
        <v>0</v>
      </c>
      <c r="AU241">
        <f t="shared" si="8"/>
        <v>0</v>
      </c>
    </row>
    <row r="242" spans="3:47" x14ac:dyDescent="0.2">
      <c r="C242" s="6">
        <v>170</v>
      </c>
      <c r="D242" s="6">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4">
        <f>IF(実施計画様式!AR244&lt;&gt;朱色変色!AR242,1,0)</f>
        <v>0</v>
      </c>
      <c r="AS242">
        <f t="shared" si="6"/>
        <v>0</v>
      </c>
      <c r="AT242">
        <f t="shared" si="7"/>
        <v>0</v>
      </c>
      <c r="AU242">
        <f t="shared" si="8"/>
        <v>0</v>
      </c>
    </row>
    <row r="243" spans="3:47" x14ac:dyDescent="0.2">
      <c r="C243" s="6">
        <v>171</v>
      </c>
      <c r="D243" s="6">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4">
        <f>IF(実施計画様式!AR245&lt;&gt;朱色変色!AR243,1,0)</f>
        <v>0</v>
      </c>
      <c r="AS243">
        <f t="shared" si="6"/>
        <v>0</v>
      </c>
      <c r="AT243">
        <f t="shared" si="7"/>
        <v>0</v>
      </c>
      <c r="AU243">
        <f t="shared" si="8"/>
        <v>0</v>
      </c>
    </row>
    <row r="244" spans="3:47" x14ac:dyDescent="0.2">
      <c r="C244" s="6">
        <v>172</v>
      </c>
      <c r="D244" s="6">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4">
        <f>IF(実施計画様式!AR246&lt;&gt;朱色変色!AR244,1,0)</f>
        <v>0</v>
      </c>
      <c r="AS244">
        <f t="shared" si="6"/>
        <v>0</v>
      </c>
      <c r="AT244">
        <f t="shared" si="7"/>
        <v>0</v>
      </c>
      <c r="AU244">
        <f t="shared" si="8"/>
        <v>0</v>
      </c>
    </row>
    <row r="245" spans="3:47" x14ac:dyDescent="0.2">
      <c r="C245" s="6">
        <v>173</v>
      </c>
      <c r="D245" s="6">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4">
        <f>IF(実施計画様式!AR247&lt;&gt;朱色変色!AR245,1,0)</f>
        <v>0</v>
      </c>
      <c r="AS245">
        <f t="shared" si="6"/>
        <v>0</v>
      </c>
      <c r="AT245">
        <f t="shared" si="7"/>
        <v>0</v>
      </c>
      <c r="AU245">
        <f t="shared" si="8"/>
        <v>0</v>
      </c>
    </row>
    <row r="246" spans="3:47" x14ac:dyDescent="0.2">
      <c r="C246" s="6">
        <v>174</v>
      </c>
      <c r="D246" s="6">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4">
        <f>IF(実施計画様式!AR248&lt;&gt;朱色変色!AR246,1,0)</f>
        <v>0</v>
      </c>
      <c r="AS246">
        <f t="shared" si="6"/>
        <v>0</v>
      </c>
      <c r="AT246">
        <f t="shared" si="7"/>
        <v>0</v>
      </c>
      <c r="AU246">
        <f t="shared" si="8"/>
        <v>0</v>
      </c>
    </row>
    <row r="247" spans="3:47" x14ac:dyDescent="0.2">
      <c r="C247" s="6">
        <v>175</v>
      </c>
      <c r="D247" s="6">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4">
        <f>IF(実施計画様式!AR249&lt;&gt;朱色変色!AR247,1,0)</f>
        <v>0</v>
      </c>
      <c r="AS247">
        <f t="shared" si="6"/>
        <v>0</v>
      </c>
      <c r="AT247">
        <f t="shared" si="7"/>
        <v>0</v>
      </c>
      <c r="AU247">
        <f t="shared" si="8"/>
        <v>0</v>
      </c>
    </row>
    <row r="248" spans="3:47" x14ac:dyDescent="0.2">
      <c r="C248" s="6">
        <v>176</v>
      </c>
      <c r="D248" s="6">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4">
        <f>IF(実施計画様式!AR250&lt;&gt;朱色変色!AR248,1,0)</f>
        <v>0</v>
      </c>
      <c r="AS248">
        <f t="shared" si="6"/>
        <v>0</v>
      </c>
      <c r="AT248">
        <f t="shared" si="7"/>
        <v>0</v>
      </c>
      <c r="AU248">
        <f t="shared" si="8"/>
        <v>0</v>
      </c>
    </row>
    <row r="249" spans="3:47" x14ac:dyDescent="0.2">
      <c r="C249" s="6">
        <v>177</v>
      </c>
      <c r="D249" s="6">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4">
        <f>IF(実施計画様式!AR251&lt;&gt;朱色変色!AR249,1,0)</f>
        <v>0</v>
      </c>
      <c r="AS249">
        <f t="shared" si="6"/>
        <v>0</v>
      </c>
      <c r="AT249">
        <f t="shared" si="7"/>
        <v>0</v>
      </c>
      <c r="AU249">
        <f t="shared" si="8"/>
        <v>0</v>
      </c>
    </row>
    <row r="250" spans="3:47" x14ac:dyDescent="0.2">
      <c r="C250" s="6">
        <v>178</v>
      </c>
      <c r="D250" s="6">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4">
        <f>IF(実施計画様式!AR252&lt;&gt;朱色変色!AR250,1,0)</f>
        <v>0</v>
      </c>
      <c r="AS250">
        <f t="shared" si="6"/>
        <v>0</v>
      </c>
      <c r="AT250">
        <f t="shared" si="7"/>
        <v>0</v>
      </c>
      <c r="AU250">
        <f t="shared" si="8"/>
        <v>0</v>
      </c>
    </row>
    <row r="251" spans="3:47" x14ac:dyDescent="0.2">
      <c r="C251" s="6">
        <v>179</v>
      </c>
      <c r="D251" s="6">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4">
        <f>IF(実施計画様式!AR253&lt;&gt;朱色変色!AR251,1,0)</f>
        <v>0</v>
      </c>
      <c r="AS251">
        <f t="shared" si="6"/>
        <v>0</v>
      </c>
      <c r="AT251">
        <f t="shared" si="7"/>
        <v>0</v>
      </c>
      <c r="AU251">
        <f t="shared" si="8"/>
        <v>0</v>
      </c>
    </row>
    <row r="252" spans="3:47" x14ac:dyDescent="0.2">
      <c r="C252" s="6">
        <v>180</v>
      </c>
      <c r="D252" s="6">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4">
        <f>IF(実施計画様式!AR254&lt;&gt;朱色変色!AR252,1,0)</f>
        <v>0</v>
      </c>
      <c r="AS252">
        <f t="shared" si="6"/>
        <v>0</v>
      </c>
      <c r="AT252">
        <f t="shared" si="7"/>
        <v>0</v>
      </c>
      <c r="AU252">
        <f t="shared" si="8"/>
        <v>0</v>
      </c>
    </row>
    <row r="253" spans="3:47" x14ac:dyDescent="0.2">
      <c r="C253" s="6">
        <v>181</v>
      </c>
      <c r="D253" s="6">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4">
        <f>IF(実施計画様式!AR255&lt;&gt;朱色変色!AR253,1,0)</f>
        <v>0</v>
      </c>
      <c r="AS253">
        <f t="shared" si="6"/>
        <v>0</v>
      </c>
      <c r="AT253">
        <f t="shared" si="7"/>
        <v>0</v>
      </c>
      <c r="AU253">
        <f t="shared" si="8"/>
        <v>0</v>
      </c>
    </row>
    <row r="254" spans="3:47" x14ac:dyDescent="0.2">
      <c r="C254" s="6">
        <v>182</v>
      </c>
      <c r="D254" s="6">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4">
        <f>IF(実施計画様式!AR256&lt;&gt;朱色変色!AR254,1,0)</f>
        <v>0</v>
      </c>
      <c r="AS254">
        <f t="shared" si="6"/>
        <v>0</v>
      </c>
      <c r="AT254">
        <f t="shared" si="7"/>
        <v>0</v>
      </c>
      <c r="AU254">
        <f t="shared" si="8"/>
        <v>0</v>
      </c>
    </row>
    <row r="255" spans="3:47" x14ac:dyDescent="0.2">
      <c r="C255" s="6">
        <v>183</v>
      </c>
      <c r="D255" s="6">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4">
        <f>IF(実施計画様式!AR257&lt;&gt;朱色変色!AR255,1,0)</f>
        <v>0</v>
      </c>
      <c r="AS255">
        <f t="shared" si="6"/>
        <v>0</v>
      </c>
      <c r="AT255">
        <f t="shared" si="7"/>
        <v>0</v>
      </c>
      <c r="AU255">
        <f t="shared" si="8"/>
        <v>0</v>
      </c>
    </row>
    <row r="256" spans="3:47" x14ac:dyDescent="0.2">
      <c r="C256" s="6">
        <v>184</v>
      </c>
      <c r="D256" s="6">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4">
        <f>IF(実施計画様式!AR258&lt;&gt;朱色変色!AR256,1,0)</f>
        <v>0</v>
      </c>
      <c r="AS256">
        <f t="shared" si="6"/>
        <v>0</v>
      </c>
      <c r="AT256">
        <f t="shared" si="7"/>
        <v>0</v>
      </c>
      <c r="AU256">
        <f t="shared" si="8"/>
        <v>0</v>
      </c>
    </row>
    <row r="257" spans="3:47" x14ac:dyDescent="0.2">
      <c r="C257" s="6">
        <v>185</v>
      </c>
      <c r="D257" s="6">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4">
        <f>IF(実施計画様式!AR259&lt;&gt;朱色変色!AR257,1,0)</f>
        <v>0</v>
      </c>
      <c r="AS257">
        <f t="shared" si="6"/>
        <v>0</v>
      </c>
      <c r="AT257">
        <f t="shared" si="7"/>
        <v>0</v>
      </c>
      <c r="AU257">
        <f t="shared" si="8"/>
        <v>0</v>
      </c>
    </row>
    <row r="258" spans="3:47" x14ac:dyDescent="0.2">
      <c r="C258" s="6">
        <v>186</v>
      </c>
      <c r="D258" s="6">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4">
        <f>IF(実施計画様式!AR260&lt;&gt;朱色変色!AR258,1,0)</f>
        <v>0</v>
      </c>
      <c r="AS258">
        <f t="shared" si="6"/>
        <v>0</v>
      </c>
      <c r="AT258">
        <f t="shared" si="7"/>
        <v>0</v>
      </c>
      <c r="AU258">
        <f t="shared" si="8"/>
        <v>0</v>
      </c>
    </row>
    <row r="259" spans="3:47" x14ac:dyDescent="0.2">
      <c r="C259" s="6">
        <v>187</v>
      </c>
      <c r="D259" s="6">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4">
        <f>IF(実施計画様式!AR261&lt;&gt;朱色変色!AR259,1,0)</f>
        <v>0</v>
      </c>
      <c r="AS259">
        <f t="shared" si="6"/>
        <v>0</v>
      </c>
      <c r="AT259">
        <f t="shared" si="7"/>
        <v>0</v>
      </c>
      <c r="AU259">
        <f t="shared" si="8"/>
        <v>0</v>
      </c>
    </row>
    <row r="260" spans="3:47" x14ac:dyDescent="0.2">
      <c r="C260" s="6">
        <v>188</v>
      </c>
      <c r="D260" s="6">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4">
        <f>IF(実施計画様式!AR262&lt;&gt;朱色変色!AR260,1,0)</f>
        <v>0</v>
      </c>
      <c r="AS260">
        <f t="shared" si="6"/>
        <v>0</v>
      </c>
      <c r="AT260">
        <f t="shared" si="7"/>
        <v>0</v>
      </c>
      <c r="AU260">
        <f t="shared" si="8"/>
        <v>0</v>
      </c>
    </row>
    <row r="261" spans="3:47" x14ac:dyDescent="0.2">
      <c r="C261" s="6">
        <v>189</v>
      </c>
      <c r="D261" s="6">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4">
        <f>IF(実施計画様式!AR263&lt;&gt;朱色変色!AR261,1,0)</f>
        <v>0</v>
      </c>
      <c r="AS261">
        <f t="shared" si="6"/>
        <v>0</v>
      </c>
      <c r="AT261">
        <f t="shared" si="7"/>
        <v>0</v>
      </c>
      <c r="AU261">
        <f t="shared" si="8"/>
        <v>0</v>
      </c>
    </row>
    <row r="262" spans="3:47" x14ac:dyDescent="0.2">
      <c r="C262" s="6">
        <v>190</v>
      </c>
      <c r="D262" s="6">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4">
        <f>IF(実施計画様式!AR264&lt;&gt;朱色変色!AR262,1,0)</f>
        <v>0</v>
      </c>
      <c r="AS262">
        <f t="shared" si="6"/>
        <v>0</v>
      </c>
      <c r="AT262">
        <f t="shared" si="7"/>
        <v>0</v>
      </c>
      <c r="AU262">
        <f t="shared" si="8"/>
        <v>0</v>
      </c>
    </row>
    <row r="263" spans="3:47" x14ac:dyDescent="0.2">
      <c r="C263" s="6">
        <v>191</v>
      </c>
      <c r="D263" s="6">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4">
        <f>IF(実施計画様式!AR265&lt;&gt;朱色変色!AR263,1,0)</f>
        <v>0</v>
      </c>
      <c r="AS263">
        <f t="shared" si="6"/>
        <v>0</v>
      </c>
      <c r="AT263">
        <f t="shared" si="7"/>
        <v>0</v>
      </c>
      <c r="AU263">
        <f t="shared" si="8"/>
        <v>0</v>
      </c>
    </row>
    <row r="264" spans="3:47" x14ac:dyDescent="0.2">
      <c r="C264" s="6">
        <v>192</v>
      </c>
      <c r="D264" s="6">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4">
        <f>IF(実施計画様式!AR266&lt;&gt;朱色変色!AR264,1,0)</f>
        <v>0</v>
      </c>
      <c r="AS264">
        <f t="shared" si="6"/>
        <v>0</v>
      </c>
      <c r="AT264">
        <f t="shared" si="7"/>
        <v>0</v>
      </c>
      <c r="AU264">
        <f t="shared" si="8"/>
        <v>0</v>
      </c>
    </row>
    <row r="265" spans="3:47" x14ac:dyDescent="0.2">
      <c r="C265" s="6">
        <v>193</v>
      </c>
      <c r="D265" s="6">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4">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2">
      <c r="C266" s="6">
        <v>194</v>
      </c>
      <c r="D266" s="6">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4">
        <f>IF(実施計画様式!AR268&lt;&gt;朱色変色!AR266,1,0)</f>
        <v>0</v>
      </c>
      <c r="AS266">
        <f t="shared" si="9"/>
        <v>0</v>
      </c>
      <c r="AT266">
        <f t="shared" si="10"/>
        <v>0</v>
      </c>
      <c r="AU266">
        <f t="shared" si="11"/>
        <v>0</v>
      </c>
    </row>
    <row r="267" spans="3:47" x14ac:dyDescent="0.2">
      <c r="C267" s="6">
        <v>195</v>
      </c>
      <c r="D267" s="6">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4">
        <f>IF(実施計画様式!AR269&lt;&gt;朱色変色!AR267,1,0)</f>
        <v>0</v>
      </c>
      <c r="AS267">
        <f t="shared" si="9"/>
        <v>0</v>
      </c>
      <c r="AT267">
        <f t="shared" si="10"/>
        <v>0</v>
      </c>
      <c r="AU267">
        <f t="shared" si="11"/>
        <v>0</v>
      </c>
    </row>
    <row r="268" spans="3:47" x14ac:dyDescent="0.2">
      <c r="C268" s="6">
        <v>196</v>
      </c>
      <c r="D268" s="6">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4">
        <f>IF(実施計画様式!AR270&lt;&gt;朱色変色!AR268,1,0)</f>
        <v>0</v>
      </c>
      <c r="AS268">
        <f t="shared" si="9"/>
        <v>0</v>
      </c>
      <c r="AT268">
        <f t="shared" si="10"/>
        <v>0</v>
      </c>
      <c r="AU268">
        <f t="shared" si="11"/>
        <v>0</v>
      </c>
    </row>
    <row r="269" spans="3:47" x14ac:dyDescent="0.2">
      <c r="C269" s="6">
        <v>197</v>
      </c>
      <c r="D269" s="6">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4">
        <f>IF(実施計画様式!AR271&lt;&gt;朱色変色!AR269,1,0)</f>
        <v>0</v>
      </c>
      <c r="AS269">
        <f t="shared" si="9"/>
        <v>0</v>
      </c>
      <c r="AT269">
        <f t="shared" si="10"/>
        <v>0</v>
      </c>
      <c r="AU269">
        <f t="shared" si="11"/>
        <v>0</v>
      </c>
    </row>
    <row r="270" spans="3:47" x14ac:dyDescent="0.2">
      <c r="C270" s="6">
        <v>198</v>
      </c>
      <c r="D270" s="6">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4">
        <f>IF(実施計画様式!AR272&lt;&gt;朱色変色!AR270,1,0)</f>
        <v>0</v>
      </c>
      <c r="AS270">
        <f t="shared" si="9"/>
        <v>0</v>
      </c>
      <c r="AT270">
        <f t="shared" si="10"/>
        <v>0</v>
      </c>
      <c r="AU270">
        <f t="shared" si="11"/>
        <v>0</v>
      </c>
    </row>
    <row r="271" spans="3:47" x14ac:dyDescent="0.2">
      <c r="C271" s="6">
        <v>199</v>
      </c>
      <c r="D271" s="6">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4">
        <f>IF(実施計画様式!AR273&lt;&gt;朱色変色!AR271,1,0)</f>
        <v>0</v>
      </c>
      <c r="AS271">
        <f t="shared" si="9"/>
        <v>0</v>
      </c>
      <c r="AT271">
        <f t="shared" si="10"/>
        <v>0</v>
      </c>
      <c r="AU271">
        <f t="shared" si="11"/>
        <v>0</v>
      </c>
    </row>
    <row r="272" spans="3:47" x14ac:dyDescent="0.2">
      <c r="C272" s="6">
        <v>200</v>
      </c>
      <c r="D272" s="6">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4">
        <f>IF(実施計画様式!AR274&lt;&gt;朱色変色!AR272,1,0)</f>
        <v>0</v>
      </c>
      <c r="AS272">
        <f t="shared" si="9"/>
        <v>0</v>
      </c>
      <c r="AT272">
        <f t="shared" si="10"/>
        <v>0</v>
      </c>
      <c r="AU272">
        <f t="shared" si="11"/>
        <v>0</v>
      </c>
    </row>
    <row r="273" spans="3:47" x14ac:dyDescent="0.2">
      <c r="C273" s="6">
        <v>201</v>
      </c>
      <c r="D273" s="6">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4">
        <f>IF(実施計画様式!AR275&lt;&gt;朱色変色!AR273,1,0)</f>
        <v>0</v>
      </c>
      <c r="AS273">
        <f t="shared" si="9"/>
        <v>0</v>
      </c>
      <c r="AT273">
        <f t="shared" si="10"/>
        <v>0</v>
      </c>
      <c r="AU273">
        <f t="shared" si="11"/>
        <v>0</v>
      </c>
    </row>
    <row r="274" spans="3:47" x14ac:dyDescent="0.2">
      <c r="C274" s="6">
        <v>202</v>
      </c>
      <c r="D274" s="6">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4">
        <f>IF(実施計画様式!AR276&lt;&gt;朱色変色!AR274,1,0)</f>
        <v>0</v>
      </c>
      <c r="AS274">
        <f t="shared" si="9"/>
        <v>0</v>
      </c>
      <c r="AT274">
        <f t="shared" si="10"/>
        <v>0</v>
      </c>
      <c r="AU274">
        <f t="shared" si="11"/>
        <v>0</v>
      </c>
    </row>
    <row r="275" spans="3:47" x14ac:dyDescent="0.2">
      <c r="C275" s="6">
        <v>203</v>
      </c>
      <c r="D275" s="6">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4">
        <f>IF(実施計画様式!AR277&lt;&gt;朱色変色!AR275,1,0)</f>
        <v>0</v>
      </c>
      <c r="AS275">
        <f t="shared" si="9"/>
        <v>0</v>
      </c>
      <c r="AT275">
        <f t="shared" si="10"/>
        <v>0</v>
      </c>
      <c r="AU275">
        <f t="shared" si="11"/>
        <v>0</v>
      </c>
    </row>
    <row r="276" spans="3:47" x14ac:dyDescent="0.2">
      <c r="C276" s="6">
        <v>204</v>
      </c>
      <c r="D276" s="6">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4">
        <f>IF(実施計画様式!AR278&lt;&gt;朱色変色!AR276,1,0)</f>
        <v>0</v>
      </c>
      <c r="AS276">
        <f t="shared" si="9"/>
        <v>0</v>
      </c>
      <c r="AT276">
        <f t="shared" si="10"/>
        <v>0</v>
      </c>
      <c r="AU276">
        <f t="shared" si="11"/>
        <v>0</v>
      </c>
    </row>
    <row r="277" spans="3:47" x14ac:dyDescent="0.2">
      <c r="C277" s="6">
        <v>205</v>
      </c>
      <c r="D277" s="6">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4">
        <f>IF(実施計画様式!AR279&lt;&gt;朱色変色!AR277,1,0)</f>
        <v>0</v>
      </c>
      <c r="AS277">
        <f t="shared" si="9"/>
        <v>0</v>
      </c>
      <c r="AT277">
        <f t="shared" si="10"/>
        <v>0</v>
      </c>
      <c r="AU277">
        <f t="shared" si="11"/>
        <v>0</v>
      </c>
    </row>
    <row r="278" spans="3:47" x14ac:dyDescent="0.2">
      <c r="C278" s="6">
        <v>206</v>
      </c>
      <c r="D278" s="6">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4">
        <f>IF(実施計画様式!AR280&lt;&gt;朱色変色!AR278,1,0)</f>
        <v>0</v>
      </c>
      <c r="AS278">
        <f t="shared" si="9"/>
        <v>0</v>
      </c>
      <c r="AT278">
        <f t="shared" si="10"/>
        <v>0</v>
      </c>
      <c r="AU278">
        <f t="shared" si="11"/>
        <v>0</v>
      </c>
    </row>
    <row r="279" spans="3:47" x14ac:dyDescent="0.2">
      <c r="C279" s="6">
        <v>207</v>
      </c>
      <c r="D279" s="6">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4">
        <f>IF(実施計画様式!AR281&lt;&gt;朱色変色!AR279,1,0)</f>
        <v>0</v>
      </c>
      <c r="AS279">
        <f t="shared" si="9"/>
        <v>0</v>
      </c>
      <c r="AT279">
        <f t="shared" si="10"/>
        <v>0</v>
      </c>
      <c r="AU279">
        <f t="shared" si="11"/>
        <v>0</v>
      </c>
    </row>
    <row r="280" spans="3:47" x14ac:dyDescent="0.2">
      <c r="C280" s="6">
        <v>208</v>
      </c>
      <c r="D280" s="6">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4">
        <f>IF(実施計画様式!AR282&lt;&gt;朱色変色!AR280,1,0)</f>
        <v>0</v>
      </c>
      <c r="AS280">
        <f t="shared" si="9"/>
        <v>0</v>
      </c>
      <c r="AT280">
        <f t="shared" si="10"/>
        <v>0</v>
      </c>
      <c r="AU280">
        <f t="shared" si="11"/>
        <v>0</v>
      </c>
    </row>
    <row r="281" spans="3:47" x14ac:dyDescent="0.2">
      <c r="C281" s="6">
        <v>209</v>
      </c>
      <c r="D281" s="6">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4">
        <f>IF(実施計画様式!AR283&lt;&gt;朱色変色!AR281,1,0)</f>
        <v>0</v>
      </c>
      <c r="AS281">
        <f t="shared" si="9"/>
        <v>0</v>
      </c>
      <c r="AT281">
        <f t="shared" si="10"/>
        <v>0</v>
      </c>
      <c r="AU281">
        <f t="shared" si="11"/>
        <v>0</v>
      </c>
    </row>
    <row r="282" spans="3:47" x14ac:dyDescent="0.2">
      <c r="C282" s="6">
        <v>210</v>
      </c>
      <c r="D282" s="6">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4">
        <f>IF(実施計画様式!AR284&lt;&gt;朱色変色!AR282,1,0)</f>
        <v>0</v>
      </c>
      <c r="AS282">
        <f t="shared" si="9"/>
        <v>0</v>
      </c>
      <c r="AT282">
        <f t="shared" si="10"/>
        <v>0</v>
      </c>
      <c r="AU282">
        <f t="shared" si="11"/>
        <v>0</v>
      </c>
    </row>
    <row r="283" spans="3:47" x14ac:dyDescent="0.2">
      <c r="C283" s="6">
        <v>211</v>
      </c>
      <c r="D283" s="6">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4">
        <f>IF(実施計画様式!AR285&lt;&gt;朱色変色!AR283,1,0)</f>
        <v>0</v>
      </c>
      <c r="AS283">
        <f t="shared" si="9"/>
        <v>0</v>
      </c>
      <c r="AT283">
        <f t="shared" si="10"/>
        <v>0</v>
      </c>
      <c r="AU283">
        <f t="shared" si="11"/>
        <v>0</v>
      </c>
    </row>
    <row r="284" spans="3:47" x14ac:dyDescent="0.2">
      <c r="C284" s="6">
        <v>212</v>
      </c>
      <c r="D284" s="6">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4">
        <f>IF(実施計画様式!AR286&lt;&gt;朱色変色!AR284,1,0)</f>
        <v>0</v>
      </c>
      <c r="AS284">
        <f t="shared" si="9"/>
        <v>0</v>
      </c>
      <c r="AT284">
        <f t="shared" si="10"/>
        <v>0</v>
      </c>
      <c r="AU284">
        <f t="shared" si="11"/>
        <v>0</v>
      </c>
    </row>
    <row r="285" spans="3:47" x14ac:dyDescent="0.2">
      <c r="C285" s="6">
        <v>213</v>
      </c>
      <c r="D285" s="6">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4">
        <f>IF(実施計画様式!AR287&lt;&gt;朱色変色!AR285,1,0)</f>
        <v>0</v>
      </c>
      <c r="AS285">
        <f t="shared" si="9"/>
        <v>0</v>
      </c>
      <c r="AT285">
        <f t="shared" si="10"/>
        <v>0</v>
      </c>
      <c r="AU285">
        <f t="shared" si="11"/>
        <v>0</v>
      </c>
    </row>
    <row r="286" spans="3:47" x14ac:dyDescent="0.2">
      <c r="C286" s="6">
        <v>214</v>
      </c>
      <c r="D286" s="6">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4">
        <f>IF(実施計画様式!AR288&lt;&gt;朱色変色!AR286,1,0)</f>
        <v>0</v>
      </c>
      <c r="AS286">
        <f t="shared" si="9"/>
        <v>0</v>
      </c>
      <c r="AT286">
        <f t="shared" si="10"/>
        <v>0</v>
      </c>
      <c r="AU286">
        <f t="shared" si="11"/>
        <v>0</v>
      </c>
    </row>
    <row r="287" spans="3:47" x14ac:dyDescent="0.2">
      <c r="C287" s="6">
        <v>215</v>
      </c>
      <c r="D287" s="6">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4">
        <f>IF(実施計画様式!AR289&lt;&gt;朱色変色!AR287,1,0)</f>
        <v>0</v>
      </c>
      <c r="AS287">
        <f t="shared" si="9"/>
        <v>0</v>
      </c>
      <c r="AT287">
        <f t="shared" si="10"/>
        <v>0</v>
      </c>
      <c r="AU287">
        <f t="shared" si="11"/>
        <v>0</v>
      </c>
    </row>
    <row r="288" spans="3:47" x14ac:dyDescent="0.2">
      <c r="C288" s="6">
        <v>216</v>
      </c>
      <c r="D288" s="6">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4">
        <f>IF(実施計画様式!AR290&lt;&gt;朱色変色!AR288,1,0)</f>
        <v>0</v>
      </c>
      <c r="AS288">
        <f t="shared" si="9"/>
        <v>0</v>
      </c>
      <c r="AT288">
        <f t="shared" si="10"/>
        <v>0</v>
      </c>
      <c r="AU288">
        <f t="shared" si="11"/>
        <v>0</v>
      </c>
    </row>
    <row r="289" spans="3:47" x14ac:dyDescent="0.2">
      <c r="C289" s="6">
        <v>217</v>
      </c>
      <c r="D289" s="6">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4">
        <f>IF(実施計画様式!AR291&lt;&gt;朱色変色!AR289,1,0)</f>
        <v>0</v>
      </c>
      <c r="AS289">
        <f t="shared" si="9"/>
        <v>0</v>
      </c>
      <c r="AT289">
        <f t="shared" si="10"/>
        <v>0</v>
      </c>
      <c r="AU289">
        <f t="shared" si="11"/>
        <v>0</v>
      </c>
    </row>
    <row r="290" spans="3:47" x14ac:dyDescent="0.2">
      <c r="C290" s="6">
        <v>218</v>
      </c>
      <c r="D290" s="6">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4">
        <f>IF(実施計画様式!AR292&lt;&gt;朱色変色!AR290,1,0)</f>
        <v>0</v>
      </c>
      <c r="AS290">
        <f t="shared" si="9"/>
        <v>0</v>
      </c>
      <c r="AT290">
        <f t="shared" si="10"/>
        <v>0</v>
      </c>
      <c r="AU290">
        <f t="shared" si="11"/>
        <v>0</v>
      </c>
    </row>
    <row r="291" spans="3:47" x14ac:dyDescent="0.2">
      <c r="C291" s="6">
        <v>219</v>
      </c>
      <c r="D291" s="6">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4">
        <f>IF(実施計画様式!AR293&lt;&gt;朱色変色!AR291,1,0)</f>
        <v>0</v>
      </c>
      <c r="AS291">
        <f t="shared" si="9"/>
        <v>0</v>
      </c>
      <c r="AT291">
        <f t="shared" si="10"/>
        <v>0</v>
      </c>
      <c r="AU291">
        <f t="shared" si="11"/>
        <v>0</v>
      </c>
    </row>
    <row r="292" spans="3:47" x14ac:dyDescent="0.2">
      <c r="C292" s="6">
        <v>220</v>
      </c>
      <c r="D292" s="6">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4">
        <f>IF(実施計画様式!AR294&lt;&gt;朱色変色!AR292,1,0)</f>
        <v>0</v>
      </c>
      <c r="AS292">
        <f t="shared" si="9"/>
        <v>0</v>
      </c>
      <c r="AT292">
        <f t="shared" si="10"/>
        <v>0</v>
      </c>
      <c r="AU292">
        <f t="shared" si="11"/>
        <v>0</v>
      </c>
    </row>
    <row r="293" spans="3:47" x14ac:dyDescent="0.2">
      <c r="C293" s="6">
        <v>221</v>
      </c>
      <c r="D293" s="6">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4">
        <f>IF(実施計画様式!AR295&lt;&gt;朱色変色!AR293,1,0)</f>
        <v>0</v>
      </c>
      <c r="AS293">
        <f t="shared" si="9"/>
        <v>0</v>
      </c>
      <c r="AT293">
        <f t="shared" si="10"/>
        <v>0</v>
      </c>
      <c r="AU293">
        <f t="shared" si="11"/>
        <v>0</v>
      </c>
    </row>
    <row r="294" spans="3:47" x14ac:dyDescent="0.2">
      <c r="C294" s="6">
        <v>222</v>
      </c>
      <c r="D294" s="6">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4">
        <f>IF(実施計画様式!AR296&lt;&gt;朱色変色!AR294,1,0)</f>
        <v>0</v>
      </c>
      <c r="AS294">
        <f t="shared" si="9"/>
        <v>0</v>
      </c>
      <c r="AT294">
        <f t="shared" si="10"/>
        <v>0</v>
      </c>
      <c r="AU294">
        <f t="shared" si="11"/>
        <v>0</v>
      </c>
    </row>
    <row r="295" spans="3:47" x14ac:dyDescent="0.2">
      <c r="C295" s="6">
        <v>223</v>
      </c>
      <c r="D295" s="6">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4">
        <f>IF(実施計画様式!AR297&lt;&gt;朱色変色!AR295,1,0)</f>
        <v>0</v>
      </c>
      <c r="AS295">
        <f t="shared" si="9"/>
        <v>0</v>
      </c>
      <c r="AT295">
        <f t="shared" si="10"/>
        <v>0</v>
      </c>
      <c r="AU295">
        <f t="shared" si="11"/>
        <v>0</v>
      </c>
    </row>
    <row r="296" spans="3:47" x14ac:dyDescent="0.2">
      <c r="C296" s="6">
        <v>224</v>
      </c>
      <c r="D296" s="6">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4">
        <f>IF(実施計画様式!AR298&lt;&gt;朱色変色!AR296,1,0)</f>
        <v>0</v>
      </c>
      <c r="AS296">
        <f t="shared" si="9"/>
        <v>0</v>
      </c>
      <c r="AT296">
        <f t="shared" si="10"/>
        <v>0</v>
      </c>
      <c r="AU296">
        <f t="shared" si="11"/>
        <v>0</v>
      </c>
    </row>
    <row r="297" spans="3:47" x14ac:dyDescent="0.2">
      <c r="C297" s="6">
        <v>225</v>
      </c>
      <c r="D297" s="6">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4">
        <f>IF(実施計画様式!AR299&lt;&gt;朱色変色!AR297,1,0)</f>
        <v>0</v>
      </c>
      <c r="AS297">
        <f t="shared" si="9"/>
        <v>0</v>
      </c>
      <c r="AT297">
        <f t="shared" si="10"/>
        <v>0</v>
      </c>
      <c r="AU297">
        <f t="shared" si="11"/>
        <v>0</v>
      </c>
    </row>
    <row r="298" spans="3:47" x14ac:dyDescent="0.2">
      <c r="C298" s="6">
        <v>226</v>
      </c>
      <c r="D298" s="6">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4">
        <f>IF(実施計画様式!AR300&lt;&gt;朱色変色!AR298,1,0)</f>
        <v>0</v>
      </c>
      <c r="AS298">
        <f t="shared" si="9"/>
        <v>0</v>
      </c>
      <c r="AT298">
        <f t="shared" si="10"/>
        <v>0</v>
      </c>
      <c r="AU298">
        <f t="shared" si="11"/>
        <v>0</v>
      </c>
    </row>
    <row r="299" spans="3:47" x14ac:dyDescent="0.2">
      <c r="C299" s="6">
        <v>227</v>
      </c>
      <c r="D299" s="6">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4">
        <f>IF(実施計画様式!AR301&lt;&gt;朱色変色!AR299,1,0)</f>
        <v>0</v>
      </c>
      <c r="AS299">
        <f t="shared" si="9"/>
        <v>0</v>
      </c>
      <c r="AT299">
        <f t="shared" si="10"/>
        <v>0</v>
      </c>
      <c r="AU299">
        <f t="shared" si="11"/>
        <v>0</v>
      </c>
    </row>
    <row r="300" spans="3:47" x14ac:dyDescent="0.2">
      <c r="C300" s="6">
        <v>228</v>
      </c>
      <c r="D300" s="6">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4">
        <f>IF(実施計画様式!AR302&lt;&gt;朱色変色!AR300,1,0)</f>
        <v>0</v>
      </c>
      <c r="AS300">
        <f t="shared" si="9"/>
        <v>0</v>
      </c>
      <c r="AT300">
        <f t="shared" si="10"/>
        <v>0</v>
      </c>
      <c r="AU300">
        <f t="shared" si="11"/>
        <v>0</v>
      </c>
    </row>
    <row r="301" spans="3:47" x14ac:dyDescent="0.2">
      <c r="C301" s="6">
        <v>229</v>
      </c>
      <c r="D301" s="6">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4">
        <f>IF(実施計画様式!AR303&lt;&gt;朱色変色!AR301,1,0)</f>
        <v>0</v>
      </c>
      <c r="AS301">
        <f t="shared" si="9"/>
        <v>0</v>
      </c>
      <c r="AT301">
        <f t="shared" si="10"/>
        <v>0</v>
      </c>
      <c r="AU301">
        <f t="shared" si="11"/>
        <v>0</v>
      </c>
    </row>
    <row r="302" spans="3:47" x14ac:dyDescent="0.2">
      <c r="C302" s="6">
        <v>230</v>
      </c>
      <c r="D302" s="6">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4">
        <f>IF(実施計画様式!AR304&lt;&gt;朱色変色!AR302,1,0)</f>
        <v>0</v>
      </c>
      <c r="AS302">
        <f t="shared" si="9"/>
        <v>0</v>
      </c>
      <c r="AT302">
        <f t="shared" si="10"/>
        <v>0</v>
      </c>
      <c r="AU302">
        <f t="shared" si="11"/>
        <v>0</v>
      </c>
    </row>
    <row r="303" spans="3:47" x14ac:dyDescent="0.2">
      <c r="C303" s="6">
        <v>231</v>
      </c>
      <c r="D303" s="6">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4">
        <f>IF(実施計画様式!AR305&lt;&gt;朱色変色!AR303,1,0)</f>
        <v>0</v>
      </c>
      <c r="AS303">
        <f t="shared" si="9"/>
        <v>0</v>
      </c>
      <c r="AT303">
        <f t="shared" si="10"/>
        <v>0</v>
      </c>
      <c r="AU303">
        <f t="shared" si="11"/>
        <v>0</v>
      </c>
    </row>
    <row r="304" spans="3:47" x14ac:dyDescent="0.2">
      <c r="C304" s="6">
        <v>232</v>
      </c>
      <c r="D304" s="6">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4">
        <f>IF(実施計画様式!AR306&lt;&gt;朱色変色!AR304,1,0)</f>
        <v>0</v>
      </c>
      <c r="AS304">
        <f t="shared" si="9"/>
        <v>0</v>
      </c>
      <c r="AT304">
        <f t="shared" si="10"/>
        <v>0</v>
      </c>
      <c r="AU304">
        <f t="shared" si="11"/>
        <v>0</v>
      </c>
    </row>
    <row r="305" spans="3:47" x14ac:dyDescent="0.2">
      <c r="C305" s="6">
        <v>233</v>
      </c>
      <c r="D305" s="6">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4">
        <f>IF(実施計画様式!AR307&lt;&gt;朱色変色!AR305,1,0)</f>
        <v>0</v>
      </c>
      <c r="AS305">
        <f t="shared" si="9"/>
        <v>0</v>
      </c>
      <c r="AT305">
        <f t="shared" si="10"/>
        <v>0</v>
      </c>
      <c r="AU305">
        <f t="shared" si="11"/>
        <v>0</v>
      </c>
    </row>
    <row r="306" spans="3:47" x14ac:dyDescent="0.2">
      <c r="C306" s="6">
        <v>234</v>
      </c>
      <c r="D306" s="6">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4">
        <f>IF(実施計画様式!AR308&lt;&gt;朱色変色!AR306,1,0)</f>
        <v>0</v>
      </c>
      <c r="AS306">
        <f t="shared" si="9"/>
        <v>0</v>
      </c>
      <c r="AT306">
        <f t="shared" si="10"/>
        <v>0</v>
      </c>
      <c r="AU306">
        <f t="shared" si="11"/>
        <v>0</v>
      </c>
    </row>
    <row r="307" spans="3:47" x14ac:dyDescent="0.2">
      <c r="C307" s="6">
        <v>235</v>
      </c>
      <c r="D307" s="6">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4">
        <f>IF(実施計画様式!AR309&lt;&gt;朱色変色!AR307,1,0)</f>
        <v>0</v>
      </c>
      <c r="AS307">
        <f t="shared" si="9"/>
        <v>0</v>
      </c>
      <c r="AT307">
        <f t="shared" si="10"/>
        <v>0</v>
      </c>
      <c r="AU307">
        <f t="shared" si="11"/>
        <v>0</v>
      </c>
    </row>
    <row r="308" spans="3:47" x14ac:dyDescent="0.2">
      <c r="C308" s="6">
        <v>236</v>
      </c>
      <c r="D308" s="6">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4">
        <f>IF(実施計画様式!AR310&lt;&gt;朱色変色!AR308,1,0)</f>
        <v>0</v>
      </c>
      <c r="AS308">
        <f t="shared" si="9"/>
        <v>0</v>
      </c>
      <c r="AT308">
        <f t="shared" si="10"/>
        <v>0</v>
      </c>
      <c r="AU308">
        <f t="shared" si="11"/>
        <v>0</v>
      </c>
    </row>
    <row r="309" spans="3:47" x14ac:dyDescent="0.2">
      <c r="C309" s="6">
        <v>237</v>
      </c>
      <c r="D309" s="6">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4">
        <f>IF(実施計画様式!AR311&lt;&gt;朱色変色!AR309,1,0)</f>
        <v>0</v>
      </c>
      <c r="AS309">
        <f t="shared" si="9"/>
        <v>0</v>
      </c>
      <c r="AT309">
        <f t="shared" si="10"/>
        <v>0</v>
      </c>
      <c r="AU309">
        <f t="shared" si="11"/>
        <v>0</v>
      </c>
    </row>
    <row r="310" spans="3:47" x14ac:dyDescent="0.2">
      <c r="C310" s="6">
        <v>238</v>
      </c>
      <c r="D310" s="6">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4">
        <f>IF(実施計画様式!AR312&lt;&gt;朱色変色!AR310,1,0)</f>
        <v>0</v>
      </c>
      <c r="AS310">
        <f t="shared" si="9"/>
        <v>0</v>
      </c>
      <c r="AT310">
        <f t="shared" si="10"/>
        <v>0</v>
      </c>
      <c r="AU310">
        <f t="shared" si="11"/>
        <v>0</v>
      </c>
    </row>
    <row r="311" spans="3:47" x14ac:dyDescent="0.2">
      <c r="C311" s="6">
        <v>239</v>
      </c>
      <c r="D311" s="6">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4">
        <f>IF(実施計画様式!AR313&lt;&gt;朱色変色!AR311,1,0)</f>
        <v>0</v>
      </c>
      <c r="AS311">
        <f t="shared" si="9"/>
        <v>0</v>
      </c>
      <c r="AT311">
        <f t="shared" si="10"/>
        <v>0</v>
      </c>
      <c r="AU311">
        <f t="shared" si="11"/>
        <v>0</v>
      </c>
    </row>
    <row r="312" spans="3:47" x14ac:dyDescent="0.2">
      <c r="C312" s="6">
        <v>240</v>
      </c>
      <c r="D312" s="6">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4">
        <f>IF(実施計画様式!AR314&lt;&gt;朱色変色!AR312,1,0)</f>
        <v>0</v>
      </c>
      <c r="AS312">
        <f t="shared" si="9"/>
        <v>0</v>
      </c>
      <c r="AT312">
        <f t="shared" si="10"/>
        <v>0</v>
      </c>
      <c r="AU312">
        <f t="shared" si="11"/>
        <v>0</v>
      </c>
    </row>
    <row r="313" spans="3:47" x14ac:dyDescent="0.2">
      <c r="C313" s="6">
        <v>241</v>
      </c>
      <c r="D313" s="6">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4">
        <f>IF(実施計画様式!AR315&lt;&gt;朱色変色!AR313,1,0)</f>
        <v>0</v>
      </c>
      <c r="AS313">
        <f t="shared" si="9"/>
        <v>0</v>
      </c>
      <c r="AT313">
        <f t="shared" si="10"/>
        <v>0</v>
      </c>
      <c r="AU313">
        <f t="shared" si="11"/>
        <v>0</v>
      </c>
    </row>
    <row r="314" spans="3:47" x14ac:dyDescent="0.2">
      <c r="C314" s="6">
        <v>242</v>
      </c>
      <c r="D314" s="6">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4">
        <f>IF(実施計画様式!AR316&lt;&gt;朱色変色!AR314,1,0)</f>
        <v>0</v>
      </c>
      <c r="AS314">
        <f t="shared" si="9"/>
        <v>0</v>
      </c>
      <c r="AT314">
        <f t="shared" si="10"/>
        <v>0</v>
      </c>
      <c r="AU314">
        <f t="shared" si="11"/>
        <v>0</v>
      </c>
    </row>
    <row r="315" spans="3:47" x14ac:dyDescent="0.2">
      <c r="C315" s="6">
        <v>243</v>
      </c>
      <c r="D315" s="6">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4">
        <f>IF(実施計画様式!AR317&lt;&gt;朱色変色!AR315,1,0)</f>
        <v>0</v>
      </c>
      <c r="AS315">
        <f t="shared" si="9"/>
        <v>0</v>
      </c>
      <c r="AT315">
        <f t="shared" si="10"/>
        <v>0</v>
      </c>
      <c r="AU315">
        <f t="shared" si="11"/>
        <v>0</v>
      </c>
    </row>
    <row r="316" spans="3:47" x14ac:dyDescent="0.2">
      <c r="C316" s="6">
        <v>244</v>
      </c>
      <c r="D316" s="6">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4">
        <f>IF(実施計画様式!AR318&lt;&gt;朱色変色!AR316,1,0)</f>
        <v>0</v>
      </c>
      <c r="AS316">
        <f t="shared" si="9"/>
        <v>0</v>
      </c>
      <c r="AT316">
        <f t="shared" si="10"/>
        <v>0</v>
      </c>
      <c r="AU316">
        <f t="shared" si="11"/>
        <v>0</v>
      </c>
    </row>
    <row r="317" spans="3:47" x14ac:dyDescent="0.2">
      <c r="C317" s="6">
        <v>245</v>
      </c>
      <c r="D317" s="6">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4">
        <f>IF(実施計画様式!AR319&lt;&gt;朱色変色!AR317,1,0)</f>
        <v>0</v>
      </c>
      <c r="AS317">
        <f t="shared" si="9"/>
        <v>0</v>
      </c>
      <c r="AT317">
        <f t="shared" si="10"/>
        <v>0</v>
      </c>
      <c r="AU317">
        <f t="shared" si="11"/>
        <v>0</v>
      </c>
    </row>
    <row r="318" spans="3:47" x14ac:dyDescent="0.2">
      <c r="C318" s="6">
        <v>246</v>
      </c>
      <c r="D318" s="6">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4">
        <f>IF(実施計画様式!AR320&lt;&gt;朱色変色!AR318,1,0)</f>
        <v>0</v>
      </c>
      <c r="AS318">
        <f t="shared" si="9"/>
        <v>0</v>
      </c>
      <c r="AT318">
        <f t="shared" si="10"/>
        <v>0</v>
      </c>
      <c r="AU318">
        <f t="shared" si="11"/>
        <v>0</v>
      </c>
    </row>
    <row r="319" spans="3:47" x14ac:dyDescent="0.2">
      <c r="C319" s="6">
        <v>247</v>
      </c>
      <c r="D319" s="6">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4">
        <f>IF(実施計画様式!AR321&lt;&gt;朱色変色!AR319,1,0)</f>
        <v>0</v>
      </c>
      <c r="AS319">
        <f t="shared" si="9"/>
        <v>0</v>
      </c>
      <c r="AT319">
        <f t="shared" si="10"/>
        <v>0</v>
      </c>
      <c r="AU319">
        <f t="shared" si="11"/>
        <v>0</v>
      </c>
    </row>
    <row r="320" spans="3:47" x14ac:dyDescent="0.2">
      <c r="C320" s="6">
        <v>248</v>
      </c>
      <c r="D320" s="6">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4">
        <f>IF(実施計画様式!AR322&lt;&gt;朱色変色!AR320,1,0)</f>
        <v>0</v>
      </c>
      <c r="AS320">
        <f t="shared" si="9"/>
        <v>0</v>
      </c>
      <c r="AT320">
        <f t="shared" si="10"/>
        <v>0</v>
      </c>
      <c r="AU320">
        <f t="shared" si="11"/>
        <v>0</v>
      </c>
    </row>
    <row r="321" spans="3:47" x14ac:dyDescent="0.2">
      <c r="C321" s="6">
        <v>249</v>
      </c>
      <c r="D321" s="6">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4">
        <f>IF(実施計画様式!AR323&lt;&gt;朱色変色!AR321,1,0)</f>
        <v>0</v>
      </c>
      <c r="AS321">
        <f t="shared" si="9"/>
        <v>0</v>
      </c>
      <c r="AT321">
        <f t="shared" si="10"/>
        <v>0</v>
      </c>
      <c r="AU321">
        <f t="shared" si="11"/>
        <v>0</v>
      </c>
    </row>
    <row r="322" spans="3:47" x14ac:dyDescent="0.2">
      <c r="C322" s="6">
        <v>250</v>
      </c>
      <c r="D322" s="6">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4">
        <f>IF(実施計画様式!AR324&lt;&gt;朱色変色!AR322,1,0)</f>
        <v>0</v>
      </c>
      <c r="AS322">
        <f t="shared" si="9"/>
        <v>0</v>
      </c>
      <c r="AT322">
        <f t="shared" si="10"/>
        <v>0</v>
      </c>
      <c r="AU322">
        <f t="shared" si="11"/>
        <v>0</v>
      </c>
    </row>
    <row r="323" spans="3:47" x14ac:dyDescent="0.2">
      <c r="C323" s="6">
        <v>251</v>
      </c>
      <c r="D323" s="6">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4">
        <f>IF(実施計画様式!AR325&lt;&gt;朱色変色!AR323,1,0)</f>
        <v>0</v>
      </c>
      <c r="AS323">
        <f t="shared" si="9"/>
        <v>0</v>
      </c>
      <c r="AT323">
        <f t="shared" si="10"/>
        <v>0</v>
      </c>
      <c r="AU323">
        <f t="shared" si="11"/>
        <v>0</v>
      </c>
    </row>
    <row r="324" spans="3:47" x14ac:dyDescent="0.2">
      <c r="C324" s="6">
        <v>252</v>
      </c>
      <c r="D324" s="6">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4">
        <f>IF(実施計画様式!AR326&lt;&gt;朱色変色!AR324,1,0)</f>
        <v>0</v>
      </c>
      <c r="AS324">
        <f t="shared" si="9"/>
        <v>0</v>
      </c>
      <c r="AT324">
        <f t="shared" si="10"/>
        <v>0</v>
      </c>
      <c r="AU324">
        <f t="shared" si="11"/>
        <v>0</v>
      </c>
    </row>
    <row r="325" spans="3:47" x14ac:dyDescent="0.2">
      <c r="C325" s="6">
        <v>253</v>
      </c>
      <c r="D325" s="6">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4">
        <f>IF(実施計画様式!AR327&lt;&gt;朱色変色!AR325,1,0)</f>
        <v>0</v>
      </c>
      <c r="AS325">
        <f t="shared" si="9"/>
        <v>0</v>
      </c>
      <c r="AT325">
        <f t="shared" si="10"/>
        <v>0</v>
      </c>
      <c r="AU325">
        <f t="shared" si="11"/>
        <v>0</v>
      </c>
    </row>
    <row r="326" spans="3:47" x14ac:dyDescent="0.2">
      <c r="C326" s="6">
        <v>254</v>
      </c>
      <c r="D326" s="6">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4">
        <f>IF(実施計画様式!AR328&lt;&gt;朱色変色!AR326,1,0)</f>
        <v>0</v>
      </c>
      <c r="AS326">
        <f t="shared" si="9"/>
        <v>0</v>
      </c>
      <c r="AT326">
        <f t="shared" si="10"/>
        <v>0</v>
      </c>
      <c r="AU326">
        <f t="shared" si="11"/>
        <v>0</v>
      </c>
    </row>
    <row r="327" spans="3:47" x14ac:dyDescent="0.2">
      <c r="C327" s="6">
        <v>255</v>
      </c>
      <c r="D327" s="6">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4">
        <f>IF(実施計画様式!AR329&lt;&gt;朱色変色!AR327,1,0)</f>
        <v>0</v>
      </c>
      <c r="AS327">
        <f t="shared" si="9"/>
        <v>0</v>
      </c>
      <c r="AT327">
        <f t="shared" si="10"/>
        <v>0</v>
      </c>
      <c r="AU327">
        <f t="shared" si="11"/>
        <v>0</v>
      </c>
    </row>
    <row r="328" spans="3:47" x14ac:dyDescent="0.2">
      <c r="C328" s="6">
        <v>256</v>
      </c>
      <c r="D328" s="6">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4">
        <f>IF(実施計画様式!AR330&lt;&gt;朱色変色!AR328,1,0)</f>
        <v>0</v>
      </c>
      <c r="AS328">
        <f t="shared" si="9"/>
        <v>0</v>
      </c>
      <c r="AT328">
        <f t="shared" si="10"/>
        <v>0</v>
      </c>
      <c r="AU328">
        <f t="shared" si="11"/>
        <v>0</v>
      </c>
    </row>
    <row r="329" spans="3:47" x14ac:dyDescent="0.2">
      <c r="C329" s="6">
        <v>257</v>
      </c>
      <c r="D329" s="6">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4">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2">
      <c r="C330" s="6">
        <v>258</v>
      </c>
      <c r="D330" s="6">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4">
        <f>IF(実施計画様式!AR332&lt;&gt;朱色変色!AR330,1,0)</f>
        <v>0</v>
      </c>
      <c r="AS330">
        <f t="shared" si="12"/>
        <v>0</v>
      </c>
      <c r="AT330">
        <f t="shared" si="13"/>
        <v>0</v>
      </c>
      <c r="AU330">
        <f t="shared" si="14"/>
        <v>0</v>
      </c>
    </row>
    <row r="331" spans="3:47" x14ac:dyDescent="0.2">
      <c r="C331" s="6">
        <v>259</v>
      </c>
      <c r="D331" s="6">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4">
        <f>IF(実施計画様式!AR333&lt;&gt;朱色変色!AR331,1,0)</f>
        <v>0</v>
      </c>
      <c r="AS331">
        <f t="shared" si="12"/>
        <v>0</v>
      </c>
      <c r="AT331">
        <f t="shared" si="13"/>
        <v>0</v>
      </c>
      <c r="AU331">
        <f t="shared" si="14"/>
        <v>0</v>
      </c>
    </row>
    <row r="332" spans="3:47" x14ac:dyDescent="0.2">
      <c r="C332" s="6">
        <v>260</v>
      </c>
      <c r="D332" s="6">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4">
        <f>IF(実施計画様式!AR334&lt;&gt;朱色変色!AR332,1,0)</f>
        <v>0</v>
      </c>
      <c r="AS332">
        <f t="shared" si="12"/>
        <v>0</v>
      </c>
      <c r="AT332">
        <f t="shared" si="13"/>
        <v>0</v>
      </c>
      <c r="AU332">
        <f t="shared" si="14"/>
        <v>0</v>
      </c>
    </row>
    <row r="333" spans="3:47" x14ac:dyDescent="0.2">
      <c r="C333" s="6">
        <v>261</v>
      </c>
      <c r="D333" s="6">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4">
        <f>IF(実施計画様式!AR335&lt;&gt;朱色変色!AR333,1,0)</f>
        <v>0</v>
      </c>
      <c r="AS333">
        <f t="shared" si="12"/>
        <v>0</v>
      </c>
      <c r="AT333">
        <f t="shared" si="13"/>
        <v>0</v>
      </c>
      <c r="AU333">
        <f t="shared" si="14"/>
        <v>0</v>
      </c>
    </row>
    <row r="334" spans="3:47" x14ac:dyDescent="0.2">
      <c r="C334" s="6">
        <v>262</v>
      </c>
      <c r="D334" s="6">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4">
        <f>IF(実施計画様式!AR336&lt;&gt;朱色変色!AR334,1,0)</f>
        <v>0</v>
      </c>
      <c r="AS334">
        <f t="shared" si="12"/>
        <v>0</v>
      </c>
      <c r="AT334">
        <f t="shared" si="13"/>
        <v>0</v>
      </c>
      <c r="AU334">
        <f t="shared" si="14"/>
        <v>0</v>
      </c>
    </row>
    <row r="335" spans="3:47" x14ac:dyDescent="0.2">
      <c r="C335" s="6">
        <v>263</v>
      </c>
      <c r="D335" s="6">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4">
        <f>IF(実施計画様式!AR337&lt;&gt;朱色変色!AR335,1,0)</f>
        <v>0</v>
      </c>
      <c r="AS335">
        <f t="shared" si="12"/>
        <v>0</v>
      </c>
      <c r="AT335">
        <f t="shared" si="13"/>
        <v>0</v>
      </c>
      <c r="AU335">
        <f t="shared" si="14"/>
        <v>0</v>
      </c>
    </row>
    <row r="336" spans="3:47" x14ac:dyDescent="0.2">
      <c r="C336" s="6">
        <v>264</v>
      </c>
      <c r="D336" s="6">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4">
        <f>IF(実施計画様式!AR338&lt;&gt;朱色変色!AR336,1,0)</f>
        <v>0</v>
      </c>
      <c r="AS336">
        <f t="shared" si="12"/>
        <v>0</v>
      </c>
      <c r="AT336">
        <f t="shared" si="13"/>
        <v>0</v>
      </c>
      <c r="AU336">
        <f t="shared" si="14"/>
        <v>0</v>
      </c>
    </row>
    <row r="337" spans="3:47" x14ac:dyDescent="0.2">
      <c r="C337" s="6">
        <v>265</v>
      </c>
      <c r="D337" s="6">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4">
        <f>IF(実施計画様式!AR339&lt;&gt;朱色変色!AR337,1,0)</f>
        <v>0</v>
      </c>
      <c r="AS337">
        <f t="shared" si="12"/>
        <v>0</v>
      </c>
      <c r="AT337">
        <f t="shared" si="13"/>
        <v>0</v>
      </c>
      <c r="AU337">
        <f t="shared" si="14"/>
        <v>0</v>
      </c>
    </row>
    <row r="338" spans="3:47" x14ac:dyDescent="0.2">
      <c r="C338" s="6">
        <v>266</v>
      </c>
      <c r="D338" s="6">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4">
        <f>IF(実施計画様式!AR340&lt;&gt;朱色変色!AR338,1,0)</f>
        <v>0</v>
      </c>
      <c r="AS338">
        <f t="shared" si="12"/>
        <v>0</v>
      </c>
      <c r="AT338">
        <f t="shared" si="13"/>
        <v>0</v>
      </c>
      <c r="AU338">
        <f t="shared" si="14"/>
        <v>0</v>
      </c>
    </row>
    <row r="339" spans="3:47" x14ac:dyDescent="0.2">
      <c r="C339" s="6">
        <v>267</v>
      </c>
      <c r="D339" s="6">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4">
        <f>IF(実施計画様式!AR341&lt;&gt;朱色変色!AR339,1,0)</f>
        <v>0</v>
      </c>
      <c r="AS339">
        <f t="shared" si="12"/>
        <v>0</v>
      </c>
      <c r="AT339">
        <f t="shared" si="13"/>
        <v>0</v>
      </c>
      <c r="AU339">
        <f t="shared" si="14"/>
        <v>0</v>
      </c>
    </row>
    <row r="340" spans="3:47" x14ac:dyDescent="0.2">
      <c r="C340" s="6">
        <v>268</v>
      </c>
      <c r="D340" s="6">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4">
        <f>IF(実施計画様式!AR342&lt;&gt;朱色変色!AR340,1,0)</f>
        <v>0</v>
      </c>
      <c r="AS340">
        <f t="shared" si="12"/>
        <v>0</v>
      </c>
      <c r="AT340">
        <f t="shared" si="13"/>
        <v>0</v>
      </c>
      <c r="AU340">
        <f t="shared" si="14"/>
        <v>0</v>
      </c>
    </row>
    <row r="341" spans="3:47" x14ac:dyDescent="0.2">
      <c r="C341" s="6">
        <v>269</v>
      </c>
      <c r="D341" s="6">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4">
        <f>IF(実施計画様式!AR343&lt;&gt;朱色変色!AR341,1,0)</f>
        <v>0</v>
      </c>
      <c r="AS341">
        <f t="shared" si="12"/>
        <v>0</v>
      </c>
      <c r="AT341">
        <f t="shared" si="13"/>
        <v>0</v>
      </c>
      <c r="AU341">
        <f t="shared" si="14"/>
        <v>0</v>
      </c>
    </row>
    <row r="342" spans="3:47" x14ac:dyDescent="0.2">
      <c r="C342" s="6">
        <v>270</v>
      </c>
      <c r="D342" s="6">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4">
        <f>IF(実施計画様式!AR344&lt;&gt;朱色変色!AR342,1,0)</f>
        <v>0</v>
      </c>
      <c r="AS342">
        <f t="shared" si="12"/>
        <v>0</v>
      </c>
      <c r="AT342">
        <f t="shared" si="13"/>
        <v>0</v>
      </c>
      <c r="AU342">
        <f t="shared" si="14"/>
        <v>0</v>
      </c>
    </row>
    <row r="343" spans="3:47" x14ac:dyDescent="0.2">
      <c r="C343" s="6">
        <v>271</v>
      </c>
      <c r="D343" s="6">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4">
        <f>IF(実施計画様式!AR345&lt;&gt;朱色変色!AR343,1,0)</f>
        <v>0</v>
      </c>
      <c r="AS343">
        <f t="shared" si="12"/>
        <v>0</v>
      </c>
      <c r="AT343">
        <f t="shared" si="13"/>
        <v>0</v>
      </c>
      <c r="AU343">
        <f t="shared" si="14"/>
        <v>0</v>
      </c>
    </row>
    <row r="344" spans="3:47" x14ac:dyDescent="0.2">
      <c r="C344" s="6">
        <v>272</v>
      </c>
      <c r="D344" s="6">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4">
        <f>IF(実施計画様式!AR346&lt;&gt;朱色変色!AR344,1,0)</f>
        <v>0</v>
      </c>
      <c r="AS344">
        <f t="shared" si="12"/>
        <v>0</v>
      </c>
      <c r="AT344">
        <f t="shared" si="13"/>
        <v>0</v>
      </c>
      <c r="AU344">
        <f t="shared" si="14"/>
        <v>0</v>
      </c>
    </row>
    <row r="345" spans="3:47" x14ac:dyDescent="0.2">
      <c r="C345" s="6">
        <v>273</v>
      </c>
      <c r="D345" s="6">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4">
        <f>IF(実施計画様式!AR347&lt;&gt;朱色変色!AR345,1,0)</f>
        <v>0</v>
      </c>
      <c r="AS345">
        <f t="shared" si="12"/>
        <v>0</v>
      </c>
      <c r="AT345">
        <f t="shared" si="13"/>
        <v>0</v>
      </c>
      <c r="AU345">
        <f t="shared" si="14"/>
        <v>0</v>
      </c>
    </row>
    <row r="346" spans="3:47" x14ac:dyDescent="0.2">
      <c r="C346" s="6">
        <v>274</v>
      </c>
      <c r="D346" s="6">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4">
        <f>IF(実施計画様式!AR348&lt;&gt;朱色変色!AR346,1,0)</f>
        <v>0</v>
      </c>
      <c r="AS346">
        <f t="shared" si="12"/>
        <v>0</v>
      </c>
      <c r="AT346">
        <f t="shared" si="13"/>
        <v>0</v>
      </c>
      <c r="AU346">
        <f t="shared" si="14"/>
        <v>0</v>
      </c>
    </row>
    <row r="347" spans="3:47" x14ac:dyDescent="0.2">
      <c r="C347" s="6">
        <v>275</v>
      </c>
      <c r="D347" s="6">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4">
        <f>IF(実施計画様式!AR349&lt;&gt;朱色変色!AR347,1,0)</f>
        <v>0</v>
      </c>
      <c r="AS347">
        <f t="shared" si="12"/>
        <v>0</v>
      </c>
      <c r="AT347">
        <f t="shared" si="13"/>
        <v>0</v>
      </c>
      <c r="AU347">
        <f t="shared" si="14"/>
        <v>0</v>
      </c>
    </row>
    <row r="348" spans="3:47" x14ac:dyDescent="0.2">
      <c r="C348" s="6">
        <v>276</v>
      </c>
      <c r="D348" s="6">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4">
        <f>IF(実施計画様式!AR350&lt;&gt;朱色変色!AR348,1,0)</f>
        <v>0</v>
      </c>
      <c r="AS348">
        <f t="shared" si="12"/>
        <v>0</v>
      </c>
      <c r="AT348">
        <f t="shared" si="13"/>
        <v>0</v>
      </c>
      <c r="AU348">
        <f t="shared" si="14"/>
        <v>0</v>
      </c>
    </row>
    <row r="349" spans="3:47" x14ac:dyDescent="0.2">
      <c r="C349" s="6">
        <v>277</v>
      </c>
      <c r="D349" s="6">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4">
        <f>IF(実施計画様式!AR351&lt;&gt;朱色変色!AR349,1,0)</f>
        <v>0</v>
      </c>
      <c r="AS349">
        <f t="shared" si="12"/>
        <v>0</v>
      </c>
      <c r="AT349">
        <f t="shared" si="13"/>
        <v>0</v>
      </c>
      <c r="AU349">
        <f t="shared" si="14"/>
        <v>0</v>
      </c>
    </row>
    <row r="350" spans="3:47" x14ac:dyDescent="0.2">
      <c r="C350" s="6">
        <v>278</v>
      </c>
      <c r="D350" s="6">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4">
        <f>IF(実施計画様式!AR352&lt;&gt;朱色変色!AR350,1,0)</f>
        <v>0</v>
      </c>
      <c r="AS350">
        <f t="shared" si="12"/>
        <v>0</v>
      </c>
      <c r="AT350">
        <f t="shared" si="13"/>
        <v>0</v>
      </c>
      <c r="AU350">
        <f t="shared" si="14"/>
        <v>0</v>
      </c>
    </row>
    <row r="351" spans="3:47" x14ac:dyDescent="0.2">
      <c r="C351" s="6">
        <v>279</v>
      </c>
      <c r="D351" s="6">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4">
        <f>IF(実施計画様式!AR353&lt;&gt;朱色変色!AR351,1,0)</f>
        <v>0</v>
      </c>
      <c r="AS351">
        <f t="shared" si="12"/>
        <v>0</v>
      </c>
      <c r="AT351">
        <f t="shared" si="13"/>
        <v>0</v>
      </c>
      <c r="AU351">
        <f t="shared" si="14"/>
        <v>0</v>
      </c>
    </row>
    <row r="352" spans="3:47" x14ac:dyDescent="0.2">
      <c r="C352" s="6">
        <v>280</v>
      </c>
      <c r="D352" s="6">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4">
        <f>IF(実施計画様式!AR354&lt;&gt;朱色変色!AR352,1,0)</f>
        <v>0</v>
      </c>
      <c r="AS352">
        <f t="shared" si="12"/>
        <v>0</v>
      </c>
      <c r="AT352">
        <f t="shared" si="13"/>
        <v>0</v>
      </c>
      <c r="AU352">
        <f t="shared" si="14"/>
        <v>0</v>
      </c>
    </row>
    <row r="353" spans="3:47" x14ac:dyDescent="0.2">
      <c r="C353" s="6">
        <v>281</v>
      </c>
      <c r="D353" s="6">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4">
        <f>IF(実施計画様式!AR355&lt;&gt;朱色変色!AR353,1,0)</f>
        <v>0</v>
      </c>
      <c r="AS353">
        <f t="shared" si="12"/>
        <v>0</v>
      </c>
      <c r="AT353">
        <f t="shared" si="13"/>
        <v>0</v>
      </c>
      <c r="AU353">
        <f t="shared" si="14"/>
        <v>0</v>
      </c>
    </row>
    <row r="354" spans="3:47" x14ac:dyDescent="0.2">
      <c r="C354" s="6">
        <v>282</v>
      </c>
      <c r="D354" s="6">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4">
        <f>IF(実施計画様式!AR356&lt;&gt;朱色変色!AR354,1,0)</f>
        <v>0</v>
      </c>
      <c r="AS354">
        <f t="shared" si="12"/>
        <v>0</v>
      </c>
      <c r="AT354">
        <f t="shared" si="13"/>
        <v>0</v>
      </c>
      <c r="AU354">
        <f t="shared" si="14"/>
        <v>0</v>
      </c>
    </row>
    <row r="355" spans="3:47" x14ac:dyDescent="0.2">
      <c r="C355" s="6">
        <v>283</v>
      </c>
      <c r="D355" s="6">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4">
        <f>IF(実施計画様式!AR357&lt;&gt;朱色変色!AR355,1,0)</f>
        <v>0</v>
      </c>
      <c r="AS355">
        <f t="shared" si="12"/>
        <v>0</v>
      </c>
      <c r="AT355">
        <f t="shared" si="13"/>
        <v>0</v>
      </c>
      <c r="AU355">
        <f t="shared" si="14"/>
        <v>0</v>
      </c>
    </row>
    <row r="356" spans="3:47" x14ac:dyDescent="0.2">
      <c r="C356" s="6">
        <v>284</v>
      </c>
      <c r="D356" s="6">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4">
        <f>IF(実施計画様式!AR358&lt;&gt;朱色変色!AR356,1,0)</f>
        <v>0</v>
      </c>
      <c r="AS356">
        <f t="shared" si="12"/>
        <v>0</v>
      </c>
      <c r="AT356">
        <f t="shared" si="13"/>
        <v>0</v>
      </c>
      <c r="AU356">
        <f t="shared" si="14"/>
        <v>0</v>
      </c>
    </row>
    <row r="357" spans="3:47" x14ac:dyDescent="0.2">
      <c r="C357" s="6">
        <v>285</v>
      </c>
      <c r="D357" s="6">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4">
        <f>IF(実施計画様式!AR359&lt;&gt;朱色変色!AR357,1,0)</f>
        <v>0</v>
      </c>
      <c r="AS357">
        <f t="shared" si="12"/>
        <v>0</v>
      </c>
      <c r="AT357">
        <f t="shared" si="13"/>
        <v>0</v>
      </c>
      <c r="AU357">
        <f t="shared" si="14"/>
        <v>0</v>
      </c>
    </row>
    <row r="358" spans="3:47" x14ac:dyDescent="0.2">
      <c r="C358" s="6">
        <v>286</v>
      </c>
      <c r="D358" s="6">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4">
        <f>IF(実施計画様式!AR360&lt;&gt;朱色変色!AR358,1,0)</f>
        <v>0</v>
      </c>
      <c r="AS358">
        <f t="shared" si="12"/>
        <v>0</v>
      </c>
      <c r="AT358">
        <f t="shared" si="13"/>
        <v>0</v>
      </c>
      <c r="AU358">
        <f t="shared" si="14"/>
        <v>0</v>
      </c>
    </row>
    <row r="359" spans="3:47" x14ac:dyDescent="0.2">
      <c r="C359" s="6">
        <v>287</v>
      </c>
      <c r="D359" s="6">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4">
        <f>IF(実施計画様式!AR361&lt;&gt;朱色変色!AR359,1,0)</f>
        <v>0</v>
      </c>
      <c r="AS359">
        <f t="shared" si="12"/>
        <v>0</v>
      </c>
      <c r="AT359">
        <f t="shared" si="13"/>
        <v>0</v>
      </c>
      <c r="AU359">
        <f t="shared" si="14"/>
        <v>0</v>
      </c>
    </row>
    <row r="360" spans="3:47" x14ac:dyDescent="0.2">
      <c r="C360" s="6">
        <v>288</v>
      </c>
      <c r="D360" s="6">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4">
        <f>IF(実施計画様式!AR362&lt;&gt;朱色変色!AR360,1,0)</f>
        <v>0</v>
      </c>
      <c r="AS360">
        <f t="shared" si="12"/>
        <v>0</v>
      </c>
      <c r="AT360">
        <f t="shared" si="13"/>
        <v>0</v>
      </c>
      <c r="AU360">
        <f t="shared" si="14"/>
        <v>0</v>
      </c>
    </row>
    <row r="361" spans="3:47" x14ac:dyDescent="0.2">
      <c r="C361" s="6">
        <v>289</v>
      </c>
      <c r="D361" s="6">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4">
        <f>IF(実施計画様式!AR363&lt;&gt;朱色変色!AR361,1,0)</f>
        <v>0</v>
      </c>
      <c r="AS361">
        <f t="shared" si="12"/>
        <v>0</v>
      </c>
      <c r="AT361">
        <f t="shared" si="13"/>
        <v>0</v>
      </c>
      <c r="AU361">
        <f t="shared" si="14"/>
        <v>0</v>
      </c>
    </row>
    <row r="362" spans="3:47" x14ac:dyDescent="0.2">
      <c r="C362" s="6">
        <v>290</v>
      </c>
      <c r="D362" s="6">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4">
        <f>IF(実施計画様式!AR364&lt;&gt;朱色変色!AR362,1,0)</f>
        <v>0</v>
      </c>
      <c r="AS362">
        <f t="shared" si="12"/>
        <v>0</v>
      </c>
      <c r="AT362">
        <f t="shared" si="13"/>
        <v>0</v>
      </c>
      <c r="AU362">
        <f t="shared" si="14"/>
        <v>0</v>
      </c>
    </row>
    <row r="363" spans="3:47" x14ac:dyDescent="0.2">
      <c r="C363" s="6">
        <v>291</v>
      </c>
      <c r="D363" s="6">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4">
        <f>IF(実施計画様式!AR365&lt;&gt;朱色変色!AR363,1,0)</f>
        <v>0</v>
      </c>
      <c r="AS363">
        <f t="shared" si="12"/>
        <v>0</v>
      </c>
      <c r="AT363">
        <f t="shared" si="13"/>
        <v>0</v>
      </c>
      <c r="AU363">
        <f t="shared" si="14"/>
        <v>0</v>
      </c>
    </row>
    <row r="364" spans="3:47" x14ac:dyDescent="0.2">
      <c r="C364" s="6">
        <v>292</v>
      </c>
      <c r="D364" s="6">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4">
        <f>IF(実施計画様式!AR366&lt;&gt;朱色変色!AR364,1,0)</f>
        <v>0</v>
      </c>
      <c r="AS364">
        <f t="shared" si="12"/>
        <v>0</v>
      </c>
      <c r="AT364">
        <f t="shared" si="13"/>
        <v>0</v>
      </c>
      <c r="AU364">
        <f t="shared" si="14"/>
        <v>0</v>
      </c>
    </row>
    <row r="365" spans="3:47" x14ac:dyDescent="0.2">
      <c r="C365" s="6">
        <v>293</v>
      </c>
      <c r="D365" s="6">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4">
        <f>IF(実施計画様式!AR367&lt;&gt;朱色変色!AR365,1,0)</f>
        <v>0</v>
      </c>
      <c r="AS365">
        <f t="shared" si="12"/>
        <v>0</v>
      </c>
      <c r="AT365">
        <f t="shared" si="13"/>
        <v>0</v>
      </c>
      <c r="AU365">
        <f t="shared" si="14"/>
        <v>0</v>
      </c>
    </row>
    <row r="366" spans="3:47" x14ac:dyDescent="0.2">
      <c r="C366" s="6">
        <v>294</v>
      </c>
      <c r="D366" s="6">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4">
        <f>IF(実施計画様式!AR368&lt;&gt;朱色変色!AR366,1,0)</f>
        <v>0</v>
      </c>
      <c r="AS366">
        <f t="shared" si="12"/>
        <v>0</v>
      </c>
      <c r="AT366">
        <f t="shared" si="13"/>
        <v>0</v>
      </c>
      <c r="AU366">
        <f t="shared" si="14"/>
        <v>0</v>
      </c>
    </row>
    <row r="367" spans="3:47" x14ac:dyDescent="0.2">
      <c r="C367" s="6">
        <v>295</v>
      </c>
      <c r="D367" s="6">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4">
        <f>IF(実施計画様式!AR369&lt;&gt;朱色変色!AR367,1,0)</f>
        <v>0</v>
      </c>
      <c r="AS367">
        <f t="shared" si="12"/>
        <v>0</v>
      </c>
      <c r="AT367">
        <f t="shared" si="13"/>
        <v>0</v>
      </c>
      <c r="AU367">
        <f t="shared" si="14"/>
        <v>0</v>
      </c>
    </row>
    <row r="368" spans="3:47" x14ac:dyDescent="0.2">
      <c r="C368" s="6">
        <v>296</v>
      </c>
      <c r="D368" s="6">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4">
        <f>IF(実施計画様式!AR370&lt;&gt;朱色変色!AR368,1,0)</f>
        <v>0</v>
      </c>
      <c r="AS368">
        <f t="shared" si="12"/>
        <v>0</v>
      </c>
      <c r="AT368">
        <f t="shared" si="13"/>
        <v>0</v>
      </c>
      <c r="AU368">
        <f t="shared" si="14"/>
        <v>0</v>
      </c>
    </row>
    <row r="369" spans="3:47" x14ac:dyDescent="0.2">
      <c r="C369" s="6">
        <v>297</v>
      </c>
      <c r="D369" s="6">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4">
        <f>IF(実施計画様式!AR371&lt;&gt;朱色変色!AR369,1,0)</f>
        <v>0</v>
      </c>
      <c r="AS369">
        <f t="shared" si="12"/>
        <v>0</v>
      </c>
      <c r="AT369">
        <f t="shared" si="13"/>
        <v>0</v>
      </c>
      <c r="AU369">
        <f t="shared" si="14"/>
        <v>0</v>
      </c>
    </row>
    <row r="370" spans="3:47" x14ac:dyDescent="0.2">
      <c r="C370" s="6">
        <v>298</v>
      </c>
      <c r="D370" s="6">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4">
        <f>IF(実施計画様式!AR372&lt;&gt;朱色変色!AR370,1,0)</f>
        <v>0</v>
      </c>
      <c r="AS370">
        <f t="shared" si="12"/>
        <v>0</v>
      </c>
      <c r="AT370">
        <f t="shared" si="13"/>
        <v>0</v>
      </c>
      <c r="AU370">
        <f t="shared" si="14"/>
        <v>0</v>
      </c>
    </row>
    <row r="371" spans="3:47" x14ac:dyDescent="0.2">
      <c r="C371" s="6">
        <v>299</v>
      </c>
      <c r="D371" s="6">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4">
        <f>IF(実施計画様式!AR373&lt;&gt;朱色変色!AR371,1,0)</f>
        <v>0</v>
      </c>
      <c r="AS371">
        <f t="shared" si="12"/>
        <v>0</v>
      </c>
      <c r="AT371">
        <f t="shared" si="13"/>
        <v>0</v>
      </c>
      <c r="AU371">
        <f t="shared" si="14"/>
        <v>0</v>
      </c>
    </row>
    <row r="372" spans="3:47" x14ac:dyDescent="0.2">
      <c r="C372" s="6">
        <v>300</v>
      </c>
      <c r="D372" s="6">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4">
        <f>IF(実施計画様式!AR374&lt;&gt;朱色変色!AR372,1,0)</f>
        <v>0</v>
      </c>
      <c r="AS372">
        <f t="shared" si="12"/>
        <v>0</v>
      </c>
      <c r="AT372">
        <f t="shared" si="13"/>
        <v>0</v>
      </c>
      <c r="AU372">
        <f t="shared" si="14"/>
        <v>0</v>
      </c>
    </row>
    <row r="373" spans="3:47" x14ac:dyDescent="0.2">
      <c r="C373" s="6">
        <v>301</v>
      </c>
      <c r="D373" s="6">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4">
        <f>IF(実施計画様式!AR375&lt;&gt;朱色変色!AR373,1,0)</f>
        <v>0</v>
      </c>
      <c r="AS373">
        <f t="shared" si="12"/>
        <v>0</v>
      </c>
      <c r="AT373">
        <f t="shared" si="13"/>
        <v>0</v>
      </c>
      <c r="AU373">
        <f t="shared" si="14"/>
        <v>0</v>
      </c>
    </row>
    <row r="374" spans="3:47" x14ac:dyDescent="0.2">
      <c r="C374" s="6">
        <v>302</v>
      </c>
      <c r="D374" s="6">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4">
        <f>IF(実施計画様式!AR376&lt;&gt;朱色変色!AR374,1,0)</f>
        <v>0</v>
      </c>
      <c r="AS374">
        <f t="shared" si="12"/>
        <v>0</v>
      </c>
      <c r="AT374">
        <f t="shared" si="13"/>
        <v>0</v>
      </c>
      <c r="AU374">
        <f t="shared" si="14"/>
        <v>0</v>
      </c>
    </row>
    <row r="375" spans="3:47" x14ac:dyDescent="0.2">
      <c r="C375" s="6">
        <v>303</v>
      </c>
      <c r="D375" s="6">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4">
        <f>IF(実施計画様式!AR377&lt;&gt;朱色変色!AR375,1,0)</f>
        <v>0</v>
      </c>
      <c r="AS375">
        <f t="shared" si="12"/>
        <v>0</v>
      </c>
      <c r="AT375">
        <f t="shared" si="13"/>
        <v>0</v>
      </c>
      <c r="AU375">
        <f t="shared" si="14"/>
        <v>0</v>
      </c>
    </row>
    <row r="376" spans="3:47" x14ac:dyDescent="0.2">
      <c r="C376" s="6">
        <v>304</v>
      </c>
      <c r="D376" s="6">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4">
        <f>IF(実施計画様式!AR378&lt;&gt;朱色変色!AR376,1,0)</f>
        <v>0</v>
      </c>
      <c r="AS376">
        <f t="shared" si="12"/>
        <v>0</v>
      </c>
      <c r="AT376">
        <f t="shared" si="13"/>
        <v>0</v>
      </c>
      <c r="AU376">
        <f t="shared" si="14"/>
        <v>0</v>
      </c>
    </row>
    <row r="377" spans="3:47" x14ac:dyDescent="0.2">
      <c r="C377" s="6">
        <v>305</v>
      </c>
      <c r="D377" s="6">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4">
        <f>IF(実施計画様式!AR379&lt;&gt;朱色変色!AR377,1,0)</f>
        <v>0</v>
      </c>
      <c r="AS377">
        <f t="shared" si="12"/>
        <v>0</v>
      </c>
      <c r="AT377">
        <f t="shared" si="13"/>
        <v>0</v>
      </c>
      <c r="AU377">
        <f t="shared" si="14"/>
        <v>0</v>
      </c>
    </row>
    <row r="378" spans="3:47" x14ac:dyDescent="0.2">
      <c r="C378" s="6">
        <v>306</v>
      </c>
      <c r="D378" s="6">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4">
        <f>IF(実施計画様式!AR380&lt;&gt;朱色変色!AR378,1,0)</f>
        <v>0</v>
      </c>
      <c r="AS378">
        <f t="shared" si="12"/>
        <v>0</v>
      </c>
      <c r="AT378">
        <f t="shared" si="13"/>
        <v>0</v>
      </c>
      <c r="AU378">
        <f t="shared" si="14"/>
        <v>0</v>
      </c>
    </row>
    <row r="379" spans="3:47" x14ac:dyDescent="0.2">
      <c r="C379" s="6">
        <v>307</v>
      </c>
      <c r="D379" s="6">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4">
        <f>IF(実施計画様式!AR381&lt;&gt;朱色変色!AR379,1,0)</f>
        <v>0</v>
      </c>
      <c r="AS379">
        <f t="shared" si="12"/>
        <v>0</v>
      </c>
      <c r="AT379">
        <f t="shared" si="13"/>
        <v>0</v>
      </c>
      <c r="AU379">
        <f t="shared" si="14"/>
        <v>0</v>
      </c>
    </row>
    <row r="380" spans="3:47" x14ac:dyDescent="0.2">
      <c r="C380" s="6">
        <v>308</v>
      </c>
      <c r="D380" s="6">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4">
        <f>IF(実施計画様式!AR382&lt;&gt;朱色変色!AR380,1,0)</f>
        <v>0</v>
      </c>
      <c r="AS380">
        <f t="shared" si="12"/>
        <v>0</v>
      </c>
      <c r="AT380">
        <f t="shared" si="13"/>
        <v>0</v>
      </c>
      <c r="AU380">
        <f t="shared" si="14"/>
        <v>0</v>
      </c>
    </row>
    <row r="381" spans="3:47" x14ac:dyDescent="0.2">
      <c r="C381" s="6">
        <v>309</v>
      </c>
      <c r="D381" s="6">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4">
        <f>IF(実施計画様式!AR383&lt;&gt;朱色変色!AR381,1,0)</f>
        <v>0</v>
      </c>
      <c r="AS381">
        <f t="shared" si="12"/>
        <v>0</v>
      </c>
      <c r="AT381">
        <f t="shared" si="13"/>
        <v>0</v>
      </c>
      <c r="AU381">
        <f t="shared" si="14"/>
        <v>0</v>
      </c>
    </row>
    <row r="382" spans="3:47" x14ac:dyDescent="0.2">
      <c r="C382" s="6">
        <v>310</v>
      </c>
      <c r="D382" s="6">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4">
        <f>IF(実施計画様式!AR384&lt;&gt;朱色変色!AR382,1,0)</f>
        <v>0</v>
      </c>
      <c r="AS382">
        <f t="shared" si="12"/>
        <v>0</v>
      </c>
      <c r="AT382">
        <f t="shared" si="13"/>
        <v>0</v>
      </c>
      <c r="AU382">
        <f t="shared" si="14"/>
        <v>0</v>
      </c>
    </row>
    <row r="383" spans="3:47" x14ac:dyDescent="0.2">
      <c r="C383" s="6">
        <v>311</v>
      </c>
      <c r="D383" s="6">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4">
        <f>IF(実施計画様式!AR385&lt;&gt;朱色変色!AR383,1,0)</f>
        <v>0</v>
      </c>
      <c r="AS383">
        <f t="shared" si="12"/>
        <v>0</v>
      </c>
      <c r="AT383">
        <f t="shared" si="13"/>
        <v>0</v>
      </c>
      <c r="AU383">
        <f t="shared" si="14"/>
        <v>0</v>
      </c>
    </row>
    <row r="384" spans="3:47" x14ac:dyDescent="0.2">
      <c r="C384" s="6">
        <v>312</v>
      </c>
      <c r="D384" s="6">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4">
        <f>IF(実施計画様式!AR386&lt;&gt;朱色変色!AR384,1,0)</f>
        <v>0</v>
      </c>
      <c r="AS384">
        <f t="shared" si="12"/>
        <v>0</v>
      </c>
      <c r="AT384">
        <f t="shared" si="13"/>
        <v>0</v>
      </c>
      <c r="AU384">
        <f t="shared" si="14"/>
        <v>0</v>
      </c>
    </row>
    <row r="385" spans="3:47" x14ac:dyDescent="0.2">
      <c r="C385" s="6">
        <v>313</v>
      </c>
      <c r="D385" s="6">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4">
        <f>IF(実施計画様式!AR387&lt;&gt;朱色変色!AR385,1,0)</f>
        <v>0</v>
      </c>
      <c r="AS385">
        <f t="shared" si="12"/>
        <v>0</v>
      </c>
      <c r="AT385">
        <f t="shared" si="13"/>
        <v>0</v>
      </c>
      <c r="AU385">
        <f t="shared" si="14"/>
        <v>0</v>
      </c>
    </row>
    <row r="386" spans="3:47" x14ac:dyDescent="0.2">
      <c r="C386" s="6">
        <v>314</v>
      </c>
      <c r="D386" s="6">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4">
        <f>IF(実施計画様式!AR388&lt;&gt;朱色変色!AR386,1,0)</f>
        <v>0</v>
      </c>
      <c r="AS386">
        <f t="shared" si="12"/>
        <v>0</v>
      </c>
      <c r="AT386">
        <f t="shared" si="13"/>
        <v>0</v>
      </c>
      <c r="AU386">
        <f t="shared" si="14"/>
        <v>0</v>
      </c>
    </row>
    <row r="387" spans="3:47" x14ac:dyDescent="0.2">
      <c r="C387" s="6">
        <v>315</v>
      </c>
      <c r="D387" s="6">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4">
        <f>IF(実施計画様式!AR389&lt;&gt;朱色変色!AR387,1,0)</f>
        <v>0</v>
      </c>
      <c r="AS387">
        <f t="shared" si="12"/>
        <v>0</v>
      </c>
      <c r="AT387">
        <f t="shared" si="13"/>
        <v>0</v>
      </c>
      <c r="AU387">
        <f t="shared" si="14"/>
        <v>0</v>
      </c>
    </row>
    <row r="388" spans="3:47" x14ac:dyDescent="0.2">
      <c r="C388" s="6">
        <v>316</v>
      </c>
      <c r="D388" s="6">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4">
        <f>IF(実施計画様式!AR390&lt;&gt;朱色変色!AR388,1,0)</f>
        <v>0</v>
      </c>
      <c r="AS388">
        <f t="shared" si="12"/>
        <v>0</v>
      </c>
      <c r="AT388">
        <f t="shared" si="13"/>
        <v>0</v>
      </c>
      <c r="AU388">
        <f t="shared" si="14"/>
        <v>0</v>
      </c>
    </row>
    <row r="389" spans="3:47" x14ac:dyDescent="0.2">
      <c r="C389" s="6">
        <v>317</v>
      </c>
      <c r="D389" s="6">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4">
        <f>IF(実施計画様式!AR391&lt;&gt;朱色変色!AR389,1,0)</f>
        <v>0</v>
      </c>
      <c r="AS389">
        <f t="shared" si="12"/>
        <v>0</v>
      </c>
      <c r="AT389">
        <f t="shared" si="13"/>
        <v>0</v>
      </c>
      <c r="AU389">
        <f t="shared" si="14"/>
        <v>0</v>
      </c>
    </row>
    <row r="390" spans="3:47" x14ac:dyDescent="0.2">
      <c r="C390" s="6">
        <v>318</v>
      </c>
      <c r="D390" s="6">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4">
        <f>IF(実施計画様式!AR392&lt;&gt;朱色変色!AR390,1,0)</f>
        <v>0</v>
      </c>
      <c r="AS390">
        <f t="shared" si="12"/>
        <v>0</v>
      </c>
      <c r="AT390">
        <f t="shared" si="13"/>
        <v>0</v>
      </c>
      <c r="AU390">
        <f t="shared" si="14"/>
        <v>0</v>
      </c>
    </row>
    <row r="391" spans="3:47" x14ac:dyDescent="0.2">
      <c r="C391" s="6">
        <v>319</v>
      </c>
      <c r="D391" s="6">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4">
        <f>IF(実施計画様式!AR393&lt;&gt;朱色変色!AR391,1,0)</f>
        <v>0</v>
      </c>
      <c r="AS391">
        <f t="shared" si="12"/>
        <v>0</v>
      </c>
      <c r="AT391">
        <f t="shared" si="13"/>
        <v>0</v>
      </c>
      <c r="AU391">
        <f t="shared" si="14"/>
        <v>0</v>
      </c>
    </row>
    <row r="392" spans="3:47" x14ac:dyDescent="0.2">
      <c r="C392" s="6">
        <v>320</v>
      </c>
      <c r="D392" s="6">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4">
        <f>IF(実施計画様式!AR394&lt;&gt;朱色変色!AR392,1,0)</f>
        <v>0</v>
      </c>
      <c r="AS392">
        <f t="shared" si="12"/>
        <v>0</v>
      </c>
      <c r="AT392">
        <f t="shared" si="13"/>
        <v>0</v>
      </c>
      <c r="AU392">
        <f t="shared" si="14"/>
        <v>0</v>
      </c>
    </row>
    <row r="393" spans="3:47" x14ac:dyDescent="0.2">
      <c r="C393" s="6">
        <v>321</v>
      </c>
      <c r="D393" s="6">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4">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2">
      <c r="C394" s="6">
        <v>322</v>
      </c>
      <c r="D394" s="6">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4">
        <f>IF(実施計画様式!AR396&lt;&gt;朱色変色!AR394,1,0)</f>
        <v>0</v>
      </c>
      <c r="AS394">
        <f t="shared" si="15"/>
        <v>0</v>
      </c>
      <c r="AT394">
        <f t="shared" si="16"/>
        <v>0</v>
      </c>
      <c r="AU394">
        <f t="shared" si="17"/>
        <v>0</v>
      </c>
    </row>
    <row r="395" spans="3:47" x14ac:dyDescent="0.2">
      <c r="C395" s="6">
        <v>323</v>
      </c>
      <c r="D395" s="6">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4">
        <f>IF(実施計画様式!AR397&lt;&gt;朱色変色!AR395,1,0)</f>
        <v>0</v>
      </c>
      <c r="AS395">
        <f t="shared" si="15"/>
        <v>0</v>
      </c>
      <c r="AT395">
        <f t="shared" si="16"/>
        <v>0</v>
      </c>
      <c r="AU395">
        <f t="shared" si="17"/>
        <v>0</v>
      </c>
    </row>
    <row r="396" spans="3:47" x14ac:dyDescent="0.2">
      <c r="C396" s="6">
        <v>324</v>
      </c>
      <c r="D396" s="6">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4">
        <f>IF(実施計画様式!AR398&lt;&gt;朱色変色!AR396,1,0)</f>
        <v>0</v>
      </c>
      <c r="AS396">
        <f t="shared" si="15"/>
        <v>0</v>
      </c>
      <c r="AT396">
        <f t="shared" si="16"/>
        <v>0</v>
      </c>
      <c r="AU396">
        <f t="shared" si="17"/>
        <v>0</v>
      </c>
    </row>
    <row r="397" spans="3:47" x14ac:dyDescent="0.2">
      <c r="C397" s="6">
        <v>325</v>
      </c>
      <c r="D397" s="6">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4">
        <f>IF(実施計画様式!AR399&lt;&gt;朱色変色!AR397,1,0)</f>
        <v>0</v>
      </c>
      <c r="AS397">
        <f t="shared" si="15"/>
        <v>0</v>
      </c>
      <c r="AT397">
        <f t="shared" si="16"/>
        <v>0</v>
      </c>
      <c r="AU397">
        <f t="shared" si="17"/>
        <v>0</v>
      </c>
    </row>
    <row r="398" spans="3:47" x14ac:dyDescent="0.2">
      <c r="C398" s="6">
        <v>326</v>
      </c>
      <c r="D398" s="6">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4">
        <f>IF(実施計画様式!AR400&lt;&gt;朱色変色!AR398,1,0)</f>
        <v>0</v>
      </c>
      <c r="AS398">
        <f t="shared" si="15"/>
        <v>0</v>
      </c>
      <c r="AT398">
        <f t="shared" si="16"/>
        <v>0</v>
      </c>
      <c r="AU398">
        <f t="shared" si="17"/>
        <v>0</v>
      </c>
    </row>
    <row r="399" spans="3:47" x14ac:dyDescent="0.2">
      <c r="C399" s="6">
        <v>327</v>
      </c>
      <c r="D399" s="6">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4">
        <f>IF(実施計画様式!AR401&lt;&gt;朱色変色!AR399,1,0)</f>
        <v>0</v>
      </c>
      <c r="AS399">
        <f t="shared" si="15"/>
        <v>0</v>
      </c>
      <c r="AT399">
        <f t="shared" si="16"/>
        <v>0</v>
      </c>
      <c r="AU399">
        <f t="shared" si="17"/>
        <v>0</v>
      </c>
    </row>
    <row r="400" spans="3:47" x14ac:dyDescent="0.2">
      <c r="C400" s="6">
        <v>328</v>
      </c>
      <c r="D400" s="6">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4">
        <f>IF(実施計画様式!AR402&lt;&gt;朱色変色!AR400,1,0)</f>
        <v>0</v>
      </c>
      <c r="AS400">
        <f t="shared" si="15"/>
        <v>0</v>
      </c>
      <c r="AT400">
        <f t="shared" si="16"/>
        <v>0</v>
      </c>
      <c r="AU400">
        <f t="shared" si="17"/>
        <v>0</v>
      </c>
    </row>
    <row r="401" spans="3:47" x14ac:dyDescent="0.2">
      <c r="C401" s="6">
        <v>329</v>
      </c>
      <c r="D401" s="6">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4">
        <f>IF(実施計画様式!AR403&lt;&gt;朱色変色!AR401,1,0)</f>
        <v>0</v>
      </c>
      <c r="AS401">
        <f t="shared" si="15"/>
        <v>0</v>
      </c>
      <c r="AT401">
        <f t="shared" si="16"/>
        <v>0</v>
      </c>
      <c r="AU401">
        <f t="shared" si="17"/>
        <v>0</v>
      </c>
    </row>
    <row r="402" spans="3:47" x14ac:dyDescent="0.2">
      <c r="C402" s="6">
        <v>330</v>
      </c>
      <c r="D402" s="6">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4">
        <f>IF(実施計画様式!AR404&lt;&gt;朱色変色!AR402,1,0)</f>
        <v>0</v>
      </c>
      <c r="AS402">
        <f t="shared" si="15"/>
        <v>0</v>
      </c>
      <c r="AT402">
        <f t="shared" si="16"/>
        <v>0</v>
      </c>
      <c r="AU402">
        <f t="shared" si="17"/>
        <v>0</v>
      </c>
    </row>
    <row r="403" spans="3:47" x14ac:dyDescent="0.2">
      <c r="C403" s="6">
        <v>331</v>
      </c>
      <c r="D403" s="6">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4">
        <f>IF(実施計画様式!AR405&lt;&gt;朱色変色!AR403,1,0)</f>
        <v>0</v>
      </c>
      <c r="AS403">
        <f t="shared" si="15"/>
        <v>0</v>
      </c>
      <c r="AT403">
        <f t="shared" si="16"/>
        <v>0</v>
      </c>
      <c r="AU403">
        <f t="shared" si="17"/>
        <v>0</v>
      </c>
    </row>
    <row r="404" spans="3:47" x14ac:dyDescent="0.2">
      <c r="C404" s="6">
        <v>332</v>
      </c>
      <c r="D404" s="6">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4">
        <f>IF(実施計画様式!AR406&lt;&gt;朱色変色!AR404,1,0)</f>
        <v>0</v>
      </c>
      <c r="AS404">
        <f t="shared" si="15"/>
        <v>0</v>
      </c>
      <c r="AT404">
        <f t="shared" si="16"/>
        <v>0</v>
      </c>
      <c r="AU404">
        <f t="shared" si="17"/>
        <v>0</v>
      </c>
    </row>
    <row r="405" spans="3:47" x14ac:dyDescent="0.2">
      <c r="C405" s="6">
        <v>333</v>
      </c>
      <c r="D405" s="6">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4">
        <f>IF(実施計画様式!AR407&lt;&gt;朱色変色!AR405,1,0)</f>
        <v>0</v>
      </c>
      <c r="AS405">
        <f t="shared" si="15"/>
        <v>0</v>
      </c>
      <c r="AT405">
        <f t="shared" si="16"/>
        <v>0</v>
      </c>
      <c r="AU405">
        <f t="shared" si="17"/>
        <v>0</v>
      </c>
    </row>
    <row r="406" spans="3:47" x14ac:dyDescent="0.2">
      <c r="C406" s="6">
        <v>334</v>
      </c>
      <c r="D406" s="6">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4">
        <f>IF(実施計画様式!AR408&lt;&gt;朱色変色!AR406,1,0)</f>
        <v>0</v>
      </c>
      <c r="AS406">
        <f t="shared" si="15"/>
        <v>0</v>
      </c>
      <c r="AT406">
        <f t="shared" si="16"/>
        <v>0</v>
      </c>
      <c r="AU406">
        <f t="shared" si="17"/>
        <v>0</v>
      </c>
    </row>
    <row r="407" spans="3:47" x14ac:dyDescent="0.2">
      <c r="C407" s="6">
        <v>335</v>
      </c>
      <c r="D407" s="6">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4">
        <f>IF(実施計画様式!AR409&lt;&gt;朱色変色!AR407,1,0)</f>
        <v>0</v>
      </c>
      <c r="AS407">
        <f t="shared" si="15"/>
        <v>0</v>
      </c>
      <c r="AT407">
        <f t="shared" si="16"/>
        <v>0</v>
      </c>
      <c r="AU407">
        <f t="shared" si="17"/>
        <v>0</v>
      </c>
    </row>
    <row r="408" spans="3:47" x14ac:dyDescent="0.2">
      <c r="C408" s="6">
        <v>336</v>
      </c>
      <c r="D408" s="6">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4">
        <f>IF(実施計画様式!AR410&lt;&gt;朱色変色!AR408,1,0)</f>
        <v>0</v>
      </c>
      <c r="AS408">
        <f t="shared" si="15"/>
        <v>0</v>
      </c>
      <c r="AT408">
        <f t="shared" si="16"/>
        <v>0</v>
      </c>
      <c r="AU408">
        <f t="shared" si="17"/>
        <v>0</v>
      </c>
    </row>
    <row r="409" spans="3:47" x14ac:dyDescent="0.2">
      <c r="C409" s="6">
        <v>337</v>
      </c>
      <c r="D409" s="6">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4">
        <f>IF(実施計画様式!AR411&lt;&gt;朱色変色!AR409,1,0)</f>
        <v>0</v>
      </c>
      <c r="AS409">
        <f t="shared" si="15"/>
        <v>0</v>
      </c>
      <c r="AT409">
        <f t="shared" si="16"/>
        <v>0</v>
      </c>
      <c r="AU409">
        <f t="shared" si="17"/>
        <v>0</v>
      </c>
    </row>
    <row r="410" spans="3:47" x14ac:dyDescent="0.2">
      <c r="C410" s="6">
        <v>338</v>
      </c>
      <c r="D410" s="6">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4">
        <f>IF(実施計画様式!AR412&lt;&gt;朱色変色!AR410,1,0)</f>
        <v>0</v>
      </c>
      <c r="AS410">
        <f t="shared" si="15"/>
        <v>0</v>
      </c>
      <c r="AT410">
        <f t="shared" si="16"/>
        <v>0</v>
      </c>
      <c r="AU410">
        <f t="shared" si="17"/>
        <v>0</v>
      </c>
    </row>
    <row r="411" spans="3:47" x14ac:dyDescent="0.2">
      <c r="C411" s="6">
        <v>339</v>
      </c>
      <c r="D411" s="6">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4">
        <f>IF(実施計画様式!AR413&lt;&gt;朱色変色!AR411,1,0)</f>
        <v>0</v>
      </c>
      <c r="AS411">
        <f t="shared" si="15"/>
        <v>0</v>
      </c>
      <c r="AT411">
        <f t="shared" si="16"/>
        <v>0</v>
      </c>
      <c r="AU411">
        <f t="shared" si="17"/>
        <v>0</v>
      </c>
    </row>
    <row r="412" spans="3:47" x14ac:dyDescent="0.2">
      <c r="C412" s="6">
        <v>340</v>
      </c>
      <c r="D412" s="6">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4">
        <f>IF(実施計画様式!AR414&lt;&gt;朱色変色!AR412,1,0)</f>
        <v>0</v>
      </c>
      <c r="AS412">
        <f t="shared" si="15"/>
        <v>0</v>
      </c>
      <c r="AT412">
        <f t="shared" si="16"/>
        <v>0</v>
      </c>
      <c r="AU412">
        <f t="shared" si="17"/>
        <v>0</v>
      </c>
    </row>
    <row r="413" spans="3:47" x14ac:dyDescent="0.2">
      <c r="C413" s="6">
        <v>341</v>
      </c>
      <c r="D413" s="6">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4">
        <f>IF(実施計画様式!AR415&lt;&gt;朱色変色!AR413,1,0)</f>
        <v>0</v>
      </c>
      <c r="AS413">
        <f t="shared" si="15"/>
        <v>0</v>
      </c>
      <c r="AT413">
        <f t="shared" si="16"/>
        <v>0</v>
      </c>
      <c r="AU413">
        <f t="shared" si="17"/>
        <v>0</v>
      </c>
    </row>
    <row r="414" spans="3:47" x14ac:dyDescent="0.2">
      <c r="C414" s="6">
        <v>342</v>
      </c>
      <c r="D414" s="6">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4">
        <f>IF(実施計画様式!AR416&lt;&gt;朱色変色!AR414,1,0)</f>
        <v>0</v>
      </c>
      <c r="AS414">
        <f t="shared" si="15"/>
        <v>0</v>
      </c>
      <c r="AT414">
        <f t="shared" si="16"/>
        <v>0</v>
      </c>
      <c r="AU414">
        <f t="shared" si="17"/>
        <v>0</v>
      </c>
    </row>
    <row r="415" spans="3:47" x14ac:dyDescent="0.2">
      <c r="C415" s="6">
        <v>343</v>
      </c>
      <c r="D415" s="6">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4">
        <f>IF(実施計画様式!AR417&lt;&gt;朱色変色!AR415,1,0)</f>
        <v>0</v>
      </c>
      <c r="AS415">
        <f t="shared" si="15"/>
        <v>0</v>
      </c>
      <c r="AT415">
        <f t="shared" si="16"/>
        <v>0</v>
      </c>
      <c r="AU415">
        <f t="shared" si="17"/>
        <v>0</v>
      </c>
    </row>
    <row r="416" spans="3:47" x14ac:dyDescent="0.2">
      <c r="C416" s="6">
        <v>344</v>
      </c>
      <c r="D416" s="6">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4">
        <f>IF(実施計画様式!AR418&lt;&gt;朱色変色!AR416,1,0)</f>
        <v>0</v>
      </c>
      <c r="AS416">
        <f t="shared" si="15"/>
        <v>0</v>
      </c>
      <c r="AT416">
        <f t="shared" si="16"/>
        <v>0</v>
      </c>
      <c r="AU416">
        <f t="shared" si="17"/>
        <v>0</v>
      </c>
    </row>
    <row r="417" spans="3:47" x14ac:dyDescent="0.2">
      <c r="C417" s="6">
        <v>345</v>
      </c>
      <c r="D417" s="6">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4">
        <f>IF(実施計画様式!AR419&lt;&gt;朱色変色!AR417,1,0)</f>
        <v>0</v>
      </c>
      <c r="AS417">
        <f t="shared" si="15"/>
        <v>0</v>
      </c>
      <c r="AT417">
        <f t="shared" si="16"/>
        <v>0</v>
      </c>
      <c r="AU417">
        <f t="shared" si="17"/>
        <v>0</v>
      </c>
    </row>
    <row r="418" spans="3:47" x14ac:dyDescent="0.2">
      <c r="C418" s="6">
        <v>346</v>
      </c>
      <c r="D418" s="6">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4">
        <f>IF(実施計画様式!AR420&lt;&gt;朱色変色!AR418,1,0)</f>
        <v>0</v>
      </c>
      <c r="AS418">
        <f t="shared" si="15"/>
        <v>0</v>
      </c>
      <c r="AT418">
        <f t="shared" si="16"/>
        <v>0</v>
      </c>
      <c r="AU418">
        <f t="shared" si="17"/>
        <v>0</v>
      </c>
    </row>
    <row r="419" spans="3:47" x14ac:dyDescent="0.2">
      <c r="C419" s="6">
        <v>347</v>
      </c>
      <c r="D419" s="6">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4">
        <f>IF(実施計画様式!AR421&lt;&gt;朱色変色!AR419,1,0)</f>
        <v>0</v>
      </c>
      <c r="AS419">
        <f t="shared" si="15"/>
        <v>0</v>
      </c>
      <c r="AT419">
        <f t="shared" si="16"/>
        <v>0</v>
      </c>
      <c r="AU419">
        <f t="shared" si="17"/>
        <v>0</v>
      </c>
    </row>
    <row r="420" spans="3:47" x14ac:dyDescent="0.2">
      <c r="C420" s="6">
        <v>348</v>
      </c>
      <c r="D420" s="6">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4">
        <f>IF(実施計画様式!AR422&lt;&gt;朱色変色!AR420,1,0)</f>
        <v>0</v>
      </c>
      <c r="AS420">
        <f t="shared" si="15"/>
        <v>0</v>
      </c>
      <c r="AT420">
        <f t="shared" si="16"/>
        <v>0</v>
      </c>
      <c r="AU420">
        <f t="shared" si="17"/>
        <v>0</v>
      </c>
    </row>
    <row r="421" spans="3:47" x14ac:dyDescent="0.2">
      <c r="C421" s="6">
        <v>349</v>
      </c>
      <c r="D421" s="6">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4">
        <f>IF(実施計画様式!AR423&lt;&gt;朱色変色!AR421,1,0)</f>
        <v>0</v>
      </c>
      <c r="AS421">
        <f t="shared" si="15"/>
        <v>0</v>
      </c>
      <c r="AT421">
        <f t="shared" si="16"/>
        <v>0</v>
      </c>
      <c r="AU421">
        <f t="shared" si="17"/>
        <v>0</v>
      </c>
    </row>
    <row r="422" spans="3:47" x14ac:dyDescent="0.2">
      <c r="C422" s="6">
        <v>350</v>
      </c>
      <c r="D422" s="6">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4">
        <f>IF(実施計画様式!AR424&lt;&gt;朱色変色!AR422,1,0)</f>
        <v>0</v>
      </c>
      <c r="AS422">
        <f t="shared" si="15"/>
        <v>0</v>
      </c>
      <c r="AT422">
        <f t="shared" si="16"/>
        <v>0</v>
      </c>
      <c r="AU422">
        <f t="shared" si="17"/>
        <v>0</v>
      </c>
    </row>
    <row r="423" spans="3:47" x14ac:dyDescent="0.2">
      <c r="C423" s="6">
        <v>351</v>
      </c>
      <c r="D423" s="6">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4">
        <f>IF(実施計画様式!AR425&lt;&gt;朱色変色!AR423,1,0)</f>
        <v>0</v>
      </c>
      <c r="AS423">
        <f t="shared" si="15"/>
        <v>0</v>
      </c>
      <c r="AT423">
        <f t="shared" si="16"/>
        <v>0</v>
      </c>
      <c r="AU423">
        <f t="shared" si="17"/>
        <v>0</v>
      </c>
    </row>
    <row r="424" spans="3:47" x14ac:dyDescent="0.2">
      <c r="C424" s="6">
        <v>352</v>
      </c>
      <c r="D424" s="6">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4">
        <f>IF(実施計画様式!AR426&lt;&gt;朱色変色!AR424,1,0)</f>
        <v>0</v>
      </c>
      <c r="AS424">
        <f t="shared" si="15"/>
        <v>0</v>
      </c>
      <c r="AT424">
        <f t="shared" si="16"/>
        <v>0</v>
      </c>
      <c r="AU424">
        <f t="shared" si="17"/>
        <v>0</v>
      </c>
    </row>
    <row r="425" spans="3:47" x14ac:dyDescent="0.2">
      <c r="C425" s="6">
        <v>353</v>
      </c>
      <c r="D425" s="6">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4">
        <f>IF(実施計画様式!AR427&lt;&gt;朱色変色!AR425,1,0)</f>
        <v>0</v>
      </c>
      <c r="AS425">
        <f t="shared" si="15"/>
        <v>0</v>
      </c>
      <c r="AT425">
        <f t="shared" si="16"/>
        <v>0</v>
      </c>
      <c r="AU425">
        <f t="shared" si="17"/>
        <v>0</v>
      </c>
    </row>
    <row r="426" spans="3:47" x14ac:dyDescent="0.2">
      <c r="C426" s="6">
        <v>354</v>
      </c>
      <c r="D426" s="6">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4">
        <f>IF(実施計画様式!AR428&lt;&gt;朱色変色!AR426,1,0)</f>
        <v>0</v>
      </c>
      <c r="AS426">
        <f t="shared" si="15"/>
        <v>0</v>
      </c>
      <c r="AT426">
        <f t="shared" si="16"/>
        <v>0</v>
      </c>
      <c r="AU426">
        <f t="shared" si="17"/>
        <v>0</v>
      </c>
    </row>
    <row r="427" spans="3:47" x14ac:dyDescent="0.2">
      <c r="C427" s="6">
        <v>355</v>
      </c>
      <c r="D427" s="6">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4">
        <f>IF(実施計画様式!AR429&lt;&gt;朱色変色!AR427,1,0)</f>
        <v>0</v>
      </c>
      <c r="AS427">
        <f t="shared" si="15"/>
        <v>0</v>
      </c>
      <c r="AT427">
        <f t="shared" si="16"/>
        <v>0</v>
      </c>
      <c r="AU427">
        <f t="shared" si="17"/>
        <v>0</v>
      </c>
    </row>
    <row r="428" spans="3:47" x14ac:dyDescent="0.2">
      <c r="C428" s="6">
        <v>356</v>
      </c>
      <c r="D428" s="6">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4">
        <f>IF(実施計画様式!AR430&lt;&gt;朱色変色!AR428,1,0)</f>
        <v>0</v>
      </c>
      <c r="AS428">
        <f t="shared" si="15"/>
        <v>0</v>
      </c>
      <c r="AT428">
        <f t="shared" si="16"/>
        <v>0</v>
      </c>
      <c r="AU428">
        <f t="shared" si="17"/>
        <v>0</v>
      </c>
    </row>
    <row r="429" spans="3:47" x14ac:dyDescent="0.2">
      <c r="C429" s="6">
        <v>357</v>
      </c>
      <c r="D429" s="6">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4">
        <f>IF(実施計画様式!AR431&lt;&gt;朱色変色!AR429,1,0)</f>
        <v>0</v>
      </c>
      <c r="AS429">
        <f t="shared" si="15"/>
        <v>0</v>
      </c>
      <c r="AT429">
        <f t="shared" si="16"/>
        <v>0</v>
      </c>
      <c r="AU429">
        <f t="shared" si="17"/>
        <v>0</v>
      </c>
    </row>
    <row r="430" spans="3:47" x14ac:dyDescent="0.2">
      <c r="C430" s="6">
        <v>358</v>
      </c>
      <c r="D430" s="6">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4">
        <f>IF(実施計画様式!AR432&lt;&gt;朱色変色!AR430,1,0)</f>
        <v>0</v>
      </c>
      <c r="AS430">
        <f t="shared" si="15"/>
        <v>0</v>
      </c>
      <c r="AT430">
        <f t="shared" si="16"/>
        <v>0</v>
      </c>
      <c r="AU430">
        <f t="shared" si="17"/>
        <v>0</v>
      </c>
    </row>
    <row r="431" spans="3:47" x14ac:dyDescent="0.2">
      <c r="C431" s="6">
        <v>359</v>
      </c>
      <c r="D431" s="6">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4">
        <f>IF(実施計画様式!AR433&lt;&gt;朱色変色!AR431,1,0)</f>
        <v>0</v>
      </c>
      <c r="AS431">
        <f t="shared" si="15"/>
        <v>0</v>
      </c>
      <c r="AT431">
        <f t="shared" si="16"/>
        <v>0</v>
      </c>
      <c r="AU431">
        <f t="shared" si="17"/>
        <v>0</v>
      </c>
    </row>
    <row r="432" spans="3:47" x14ac:dyDescent="0.2">
      <c r="C432" s="6">
        <v>360</v>
      </c>
      <c r="D432" s="6">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4">
        <f>IF(実施計画様式!AR434&lt;&gt;朱色変色!AR432,1,0)</f>
        <v>0</v>
      </c>
      <c r="AS432">
        <f t="shared" si="15"/>
        <v>0</v>
      </c>
      <c r="AT432">
        <f t="shared" si="16"/>
        <v>0</v>
      </c>
      <c r="AU432">
        <f t="shared" si="17"/>
        <v>0</v>
      </c>
    </row>
    <row r="433" spans="3:47" x14ac:dyDescent="0.2">
      <c r="C433" s="6">
        <v>361</v>
      </c>
      <c r="D433" s="6">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4">
        <f>IF(実施計画様式!AR435&lt;&gt;朱色変色!AR433,1,0)</f>
        <v>0</v>
      </c>
      <c r="AS433">
        <f t="shared" si="15"/>
        <v>0</v>
      </c>
      <c r="AT433">
        <f t="shared" si="16"/>
        <v>0</v>
      </c>
      <c r="AU433">
        <f t="shared" si="17"/>
        <v>0</v>
      </c>
    </row>
    <row r="434" spans="3:47" x14ac:dyDescent="0.2">
      <c r="C434" s="6">
        <v>362</v>
      </c>
      <c r="D434" s="6">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4">
        <f>IF(実施計画様式!AR436&lt;&gt;朱色変色!AR434,1,0)</f>
        <v>0</v>
      </c>
      <c r="AS434">
        <f t="shared" si="15"/>
        <v>0</v>
      </c>
      <c r="AT434">
        <f t="shared" si="16"/>
        <v>0</v>
      </c>
      <c r="AU434">
        <f t="shared" si="17"/>
        <v>0</v>
      </c>
    </row>
    <row r="435" spans="3:47" x14ac:dyDescent="0.2">
      <c r="C435" s="6">
        <v>363</v>
      </c>
      <c r="D435" s="6">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4">
        <f>IF(実施計画様式!AR437&lt;&gt;朱色変色!AR435,1,0)</f>
        <v>0</v>
      </c>
      <c r="AS435">
        <f t="shared" si="15"/>
        <v>0</v>
      </c>
      <c r="AT435">
        <f t="shared" si="16"/>
        <v>0</v>
      </c>
      <c r="AU435">
        <f t="shared" si="17"/>
        <v>0</v>
      </c>
    </row>
    <row r="436" spans="3:47" x14ac:dyDescent="0.2">
      <c r="C436" s="6">
        <v>364</v>
      </c>
      <c r="D436" s="6">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4">
        <f>IF(実施計画様式!AR438&lt;&gt;朱色変色!AR436,1,0)</f>
        <v>0</v>
      </c>
      <c r="AS436">
        <f t="shared" si="15"/>
        <v>0</v>
      </c>
      <c r="AT436">
        <f t="shared" si="16"/>
        <v>0</v>
      </c>
      <c r="AU436">
        <f t="shared" si="17"/>
        <v>0</v>
      </c>
    </row>
    <row r="437" spans="3:47" x14ac:dyDescent="0.2">
      <c r="C437" s="6">
        <v>365</v>
      </c>
      <c r="D437" s="6">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4">
        <f>IF(実施計画様式!AR439&lt;&gt;朱色変色!AR437,1,0)</f>
        <v>0</v>
      </c>
      <c r="AS437">
        <f t="shared" si="15"/>
        <v>0</v>
      </c>
      <c r="AT437">
        <f t="shared" si="16"/>
        <v>0</v>
      </c>
      <c r="AU437">
        <f t="shared" si="17"/>
        <v>0</v>
      </c>
    </row>
    <row r="438" spans="3:47" x14ac:dyDescent="0.2">
      <c r="C438" s="6">
        <v>366</v>
      </c>
      <c r="D438" s="6">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4">
        <f>IF(実施計画様式!AR440&lt;&gt;朱色変色!AR438,1,0)</f>
        <v>0</v>
      </c>
      <c r="AS438">
        <f t="shared" si="15"/>
        <v>0</v>
      </c>
      <c r="AT438">
        <f t="shared" si="16"/>
        <v>0</v>
      </c>
      <c r="AU438">
        <f t="shared" si="17"/>
        <v>0</v>
      </c>
    </row>
    <row r="439" spans="3:47" x14ac:dyDescent="0.2">
      <c r="C439" s="6">
        <v>367</v>
      </c>
      <c r="D439" s="6">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4">
        <f>IF(実施計画様式!AR441&lt;&gt;朱色変色!AR439,1,0)</f>
        <v>0</v>
      </c>
      <c r="AS439">
        <f t="shared" si="15"/>
        <v>0</v>
      </c>
      <c r="AT439">
        <f t="shared" si="16"/>
        <v>0</v>
      </c>
      <c r="AU439">
        <f t="shared" si="17"/>
        <v>0</v>
      </c>
    </row>
    <row r="440" spans="3:47" x14ac:dyDescent="0.2">
      <c r="C440" s="6">
        <v>368</v>
      </c>
      <c r="D440" s="6">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4">
        <f>IF(実施計画様式!AR442&lt;&gt;朱色変色!AR440,1,0)</f>
        <v>0</v>
      </c>
      <c r="AS440">
        <f t="shared" si="15"/>
        <v>0</v>
      </c>
      <c r="AT440">
        <f t="shared" si="16"/>
        <v>0</v>
      </c>
      <c r="AU440">
        <f t="shared" si="17"/>
        <v>0</v>
      </c>
    </row>
    <row r="441" spans="3:47" x14ac:dyDescent="0.2">
      <c r="C441" s="6">
        <v>369</v>
      </c>
      <c r="D441" s="6">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4">
        <f>IF(実施計画様式!AR443&lt;&gt;朱色変色!AR441,1,0)</f>
        <v>0</v>
      </c>
      <c r="AS441">
        <f t="shared" si="15"/>
        <v>0</v>
      </c>
      <c r="AT441">
        <f t="shared" si="16"/>
        <v>0</v>
      </c>
      <c r="AU441">
        <f t="shared" si="17"/>
        <v>0</v>
      </c>
    </row>
    <row r="442" spans="3:47" x14ac:dyDescent="0.2">
      <c r="C442" s="6">
        <v>370</v>
      </c>
      <c r="D442" s="6">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4">
        <f>IF(実施計画様式!AR444&lt;&gt;朱色変色!AR442,1,0)</f>
        <v>0</v>
      </c>
      <c r="AS442">
        <f t="shared" si="15"/>
        <v>0</v>
      </c>
      <c r="AT442">
        <f t="shared" si="16"/>
        <v>0</v>
      </c>
      <c r="AU442">
        <f t="shared" si="17"/>
        <v>0</v>
      </c>
    </row>
    <row r="443" spans="3:47" x14ac:dyDescent="0.2">
      <c r="C443" s="6">
        <v>371</v>
      </c>
      <c r="D443" s="6">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4">
        <f>IF(実施計画様式!AR445&lt;&gt;朱色変色!AR443,1,0)</f>
        <v>0</v>
      </c>
      <c r="AS443">
        <f t="shared" si="15"/>
        <v>0</v>
      </c>
      <c r="AT443">
        <f t="shared" si="16"/>
        <v>0</v>
      </c>
      <c r="AU443">
        <f t="shared" si="17"/>
        <v>0</v>
      </c>
    </row>
    <row r="444" spans="3:47" x14ac:dyDescent="0.2">
      <c r="C444" s="6">
        <v>372</v>
      </c>
      <c r="D444" s="6">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4">
        <f>IF(実施計画様式!AR446&lt;&gt;朱色変色!AR444,1,0)</f>
        <v>0</v>
      </c>
      <c r="AS444">
        <f t="shared" si="15"/>
        <v>0</v>
      </c>
      <c r="AT444">
        <f t="shared" si="16"/>
        <v>0</v>
      </c>
      <c r="AU444">
        <f t="shared" si="17"/>
        <v>0</v>
      </c>
    </row>
    <row r="445" spans="3:47" x14ac:dyDescent="0.2">
      <c r="C445" s="6">
        <v>373</v>
      </c>
      <c r="D445" s="6">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4">
        <f>IF(実施計画様式!AR447&lt;&gt;朱色変色!AR445,1,0)</f>
        <v>0</v>
      </c>
      <c r="AS445">
        <f t="shared" si="15"/>
        <v>0</v>
      </c>
      <c r="AT445">
        <f t="shared" si="16"/>
        <v>0</v>
      </c>
      <c r="AU445">
        <f t="shared" si="17"/>
        <v>0</v>
      </c>
    </row>
    <row r="446" spans="3:47" x14ac:dyDescent="0.2">
      <c r="C446" s="6">
        <v>374</v>
      </c>
      <c r="D446" s="6">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4">
        <f>IF(実施計画様式!AR448&lt;&gt;朱色変色!AR446,1,0)</f>
        <v>0</v>
      </c>
      <c r="AS446">
        <f t="shared" si="15"/>
        <v>0</v>
      </c>
      <c r="AT446">
        <f t="shared" si="16"/>
        <v>0</v>
      </c>
      <c r="AU446">
        <f t="shared" si="17"/>
        <v>0</v>
      </c>
    </row>
    <row r="447" spans="3:47" x14ac:dyDescent="0.2">
      <c r="C447" s="6">
        <v>375</v>
      </c>
      <c r="D447" s="6">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4">
        <f>IF(実施計画様式!AR449&lt;&gt;朱色変色!AR447,1,0)</f>
        <v>0</v>
      </c>
      <c r="AS447">
        <f t="shared" si="15"/>
        <v>0</v>
      </c>
      <c r="AT447">
        <f t="shared" si="16"/>
        <v>0</v>
      </c>
      <c r="AU447">
        <f t="shared" si="17"/>
        <v>0</v>
      </c>
    </row>
    <row r="448" spans="3:47" x14ac:dyDescent="0.2">
      <c r="C448" s="6">
        <v>376</v>
      </c>
      <c r="D448" s="6">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4">
        <f>IF(実施計画様式!AR450&lt;&gt;朱色変色!AR448,1,0)</f>
        <v>0</v>
      </c>
      <c r="AS448">
        <f t="shared" si="15"/>
        <v>0</v>
      </c>
      <c r="AT448">
        <f t="shared" si="16"/>
        <v>0</v>
      </c>
      <c r="AU448">
        <f t="shared" si="17"/>
        <v>0</v>
      </c>
    </row>
    <row r="449" spans="3:47" x14ac:dyDescent="0.2">
      <c r="C449" s="6">
        <v>377</v>
      </c>
      <c r="D449" s="6">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4">
        <f>IF(実施計画様式!AR451&lt;&gt;朱色変色!AR449,1,0)</f>
        <v>0</v>
      </c>
      <c r="AS449">
        <f t="shared" si="15"/>
        <v>0</v>
      </c>
      <c r="AT449">
        <f t="shared" si="16"/>
        <v>0</v>
      </c>
      <c r="AU449">
        <f t="shared" si="17"/>
        <v>0</v>
      </c>
    </row>
    <row r="450" spans="3:47" x14ac:dyDescent="0.2">
      <c r="C450" s="6">
        <v>378</v>
      </c>
      <c r="D450" s="6">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4">
        <f>IF(実施計画様式!AR452&lt;&gt;朱色変色!AR450,1,0)</f>
        <v>0</v>
      </c>
      <c r="AS450">
        <f t="shared" si="15"/>
        <v>0</v>
      </c>
      <c r="AT450">
        <f t="shared" si="16"/>
        <v>0</v>
      </c>
      <c r="AU450">
        <f t="shared" si="17"/>
        <v>0</v>
      </c>
    </row>
    <row r="451" spans="3:47" x14ac:dyDescent="0.2">
      <c r="C451" s="6">
        <v>379</v>
      </c>
      <c r="D451" s="6">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4">
        <f>IF(実施計画様式!AR453&lt;&gt;朱色変色!AR451,1,0)</f>
        <v>0</v>
      </c>
      <c r="AS451">
        <f t="shared" si="15"/>
        <v>0</v>
      </c>
      <c r="AT451">
        <f t="shared" si="16"/>
        <v>0</v>
      </c>
      <c r="AU451">
        <f t="shared" si="17"/>
        <v>0</v>
      </c>
    </row>
    <row r="452" spans="3:47" x14ac:dyDescent="0.2">
      <c r="C452" s="6">
        <v>380</v>
      </c>
      <c r="D452" s="6">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4">
        <f>IF(実施計画様式!AR454&lt;&gt;朱色変色!AR452,1,0)</f>
        <v>0</v>
      </c>
      <c r="AS452">
        <f t="shared" si="15"/>
        <v>0</v>
      </c>
      <c r="AT452">
        <f t="shared" si="16"/>
        <v>0</v>
      </c>
      <c r="AU452">
        <f t="shared" si="17"/>
        <v>0</v>
      </c>
    </row>
    <row r="453" spans="3:47" x14ac:dyDescent="0.2">
      <c r="C453" s="6">
        <v>381</v>
      </c>
      <c r="D453" s="6">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4">
        <f>IF(実施計画様式!AR455&lt;&gt;朱色変色!AR453,1,0)</f>
        <v>0</v>
      </c>
      <c r="AS453">
        <f t="shared" si="15"/>
        <v>0</v>
      </c>
      <c r="AT453">
        <f t="shared" si="16"/>
        <v>0</v>
      </c>
      <c r="AU453">
        <f t="shared" si="17"/>
        <v>0</v>
      </c>
    </row>
    <row r="454" spans="3:47" x14ac:dyDescent="0.2">
      <c r="C454" s="6">
        <v>382</v>
      </c>
      <c r="D454" s="6">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4">
        <f>IF(実施計画様式!AR456&lt;&gt;朱色変色!AR454,1,0)</f>
        <v>0</v>
      </c>
      <c r="AS454">
        <f t="shared" si="15"/>
        <v>0</v>
      </c>
      <c r="AT454">
        <f t="shared" si="16"/>
        <v>0</v>
      </c>
      <c r="AU454">
        <f t="shared" si="17"/>
        <v>0</v>
      </c>
    </row>
    <row r="455" spans="3:47" x14ac:dyDescent="0.2">
      <c r="C455" s="6">
        <v>383</v>
      </c>
      <c r="D455" s="6">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4">
        <f>IF(実施計画様式!AR457&lt;&gt;朱色変色!AR455,1,0)</f>
        <v>0</v>
      </c>
      <c r="AS455">
        <f t="shared" si="15"/>
        <v>0</v>
      </c>
      <c r="AT455">
        <f t="shared" si="16"/>
        <v>0</v>
      </c>
      <c r="AU455">
        <f t="shared" si="17"/>
        <v>0</v>
      </c>
    </row>
    <row r="456" spans="3:47" x14ac:dyDescent="0.2">
      <c r="C456" s="6">
        <v>384</v>
      </c>
      <c r="D456" s="6">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4">
        <f>IF(実施計画様式!AR458&lt;&gt;朱色変色!AR456,1,0)</f>
        <v>0</v>
      </c>
      <c r="AS456">
        <f t="shared" si="15"/>
        <v>0</v>
      </c>
      <c r="AT456">
        <f t="shared" si="16"/>
        <v>0</v>
      </c>
      <c r="AU456">
        <f t="shared" si="17"/>
        <v>0</v>
      </c>
    </row>
    <row r="457" spans="3:47" x14ac:dyDescent="0.2">
      <c r="C457" s="6">
        <v>385</v>
      </c>
      <c r="D457" s="6">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4">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2">
      <c r="C458" s="6">
        <v>386</v>
      </c>
      <c r="D458" s="6">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4">
        <f>IF(実施計画様式!AR460&lt;&gt;朱色変色!AR458,1,0)</f>
        <v>0</v>
      </c>
      <c r="AS458">
        <f t="shared" si="18"/>
        <v>0</v>
      </c>
      <c r="AT458">
        <f t="shared" si="19"/>
        <v>0</v>
      </c>
      <c r="AU458">
        <f t="shared" si="20"/>
        <v>0</v>
      </c>
    </row>
    <row r="459" spans="3:47" x14ac:dyDescent="0.2">
      <c r="C459" s="6">
        <v>387</v>
      </c>
      <c r="D459" s="6">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4">
        <f>IF(実施計画様式!AR461&lt;&gt;朱色変色!AR459,1,0)</f>
        <v>0</v>
      </c>
      <c r="AS459">
        <f t="shared" si="18"/>
        <v>0</v>
      </c>
      <c r="AT459">
        <f t="shared" si="19"/>
        <v>0</v>
      </c>
      <c r="AU459">
        <f t="shared" si="20"/>
        <v>0</v>
      </c>
    </row>
    <row r="460" spans="3:47" x14ac:dyDescent="0.2">
      <c r="C460" s="6">
        <v>388</v>
      </c>
      <c r="D460" s="6">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4">
        <f>IF(実施計画様式!AR462&lt;&gt;朱色変色!AR460,1,0)</f>
        <v>0</v>
      </c>
      <c r="AS460">
        <f t="shared" si="18"/>
        <v>0</v>
      </c>
      <c r="AT460">
        <f t="shared" si="19"/>
        <v>0</v>
      </c>
      <c r="AU460">
        <f t="shared" si="20"/>
        <v>0</v>
      </c>
    </row>
    <row r="461" spans="3:47" x14ac:dyDescent="0.2">
      <c r="C461" s="6">
        <v>389</v>
      </c>
      <c r="D461" s="6">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4">
        <f>IF(実施計画様式!AR463&lt;&gt;朱色変色!AR461,1,0)</f>
        <v>0</v>
      </c>
      <c r="AS461">
        <f t="shared" si="18"/>
        <v>0</v>
      </c>
      <c r="AT461">
        <f t="shared" si="19"/>
        <v>0</v>
      </c>
      <c r="AU461">
        <f t="shared" si="20"/>
        <v>0</v>
      </c>
    </row>
    <row r="462" spans="3:47" x14ac:dyDescent="0.2">
      <c r="C462" s="6">
        <v>390</v>
      </c>
      <c r="D462" s="6">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4">
        <f>IF(実施計画様式!AR464&lt;&gt;朱色変色!AR462,1,0)</f>
        <v>0</v>
      </c>
      <c r="AS462">
        <f t="shared" si="18"/>
        <v>0</v>
      </c>
      <c r="AT462">
        <f t="shared" si="19"/>
        <v>0</v>
      </c>
      <c r="AU462">
        <f t="shared" si="20"/>
        <v>0</v>
      </c>
    </row>
    <row r="463" spans="3:47" x14ac:dyDescent="0.2">
      <c r="C463" s="6">
        <v>391</v>
      </c>
      <c r="D463" s="6">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4">
        <f>IF(実施計画様式!AR465&lt;&gt;朱色変色!AR463,1,0)</f>
        <v>0</v>
      </c>
      <c r="AS463">
        <f t="shared" si="18"/>
        <v>0</v>
      </c>
      <c r="AT463">
        <f t="shared" si="19"/>
        <v>0</v>
      </c>
      <c r="AU463">
        <f t="shared" si="20"/>
        <v>0</v>
      </c>
    </row>
    <row r="464" spans="3:47" x14ac:dyDescent="0.2">
      <c r="C464" s="6">
        <v>392</v>
      </c>
      <c r="D464" s="6">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4">
        <f>IF(実施計画様式!AR466&lt;&gt;朱色変色!AR464,1,0)</f>
        <v>0</v>
      </c>
      <c r="AS464">
        <f t="shared" si="18"/>
        <v>0</v>
      </c>
      <c r="AT464">
        <f t="shared" si="19"/>
        <v>0</v>
      </c>
      <c r="AU464">
        <f t="shared" si="20"/>
        <v>0</v>
      </c>
    </row>
    <row r="465" spans="3:47" x14ac:dyDescent="0.2">
      <c r="C465" s="6">
        <v>393</v>
      </c>
      <c r="D465" s="6">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4">
        <f>IF(実施計画様式!AR467&lt;&gt;朱色変色!AR465,1,0)</f>
        <v>0</v>
      </c>
      <c r="AS465">
        <f t="shared" si="18"/>
        <v>0</v>
      </c>
      <c r="AT465">
        <f t="shared" si="19"/>
        <v>0</v>
      </c>
      <c r="AU465">
        <f t="shared" si="20"/>
        <v>0</v>
      </c>
    </row>
    <row r="466" spans="3:47" x14ac:dyDescent="0.2">
      <c r="C466" s="6">
        <v>394</v>
      </c>
      <c r="D466" s="6">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4">
        <f>IF(実施計画様式!AR468&lt;&gt;朱色変色!AR466,1,0)</f>
        <v>0</v>
      </c>
      <c r="AS466">
        <f t="shared" si="18"/>
        <v>0</v>
      </c>
      <c r="AT466">
        <f t="shared" si="19"/>
        <v>0</v>
      </c>
      <c r="AU466">
        <f t="shared" si="20"/>
        <v>0</v>
      </c>
    </row>
    <row r="467" spans="3:47" x14ac:dyDescent="0.2">
      <c r="C467" s="6">
        <v>395</v>
      </c>
      <c r="D467" s="6">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4">
        <f>IF(実施計画様式!AR469&lt;&gt;朱色変色!AR467,1,0)</f>
        <v>0</v>
      </c>
      <c r="AS467">
        <f t="shared" si="18"/>
        <v>0</v>
      </c>
      <c r="AT467">
        <f t="shared" si="19"/>
        <v>0</v>
      </c>
      <c r="AU467">
        <f t="shared" si="20"/>
        <v>0</v>
      </c>
    </row>
    <row r="468" spans="3:47" x14ac:dyDescent="0.2">
      <c r="C468" s="6">
        <v>396</v>
      </c>
      <c r="D468" s="6">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4">
        <f>IF(実施計画様式!AR470&lt;&gt;朱色変色!AR468,1,0)</f>
        <v>0</v>
      </c>
      <c r="AS468">
        <f t="shared" si="18"/>
        <v>0</v>
      </c>
      <c r="AT468">
        <f t="shared" si="19"/>
        <v>0</v>
      </c>
      <c r="AU468">
        <f t="shared" si="20"/>
        <v>0</v>
      </c>
    </row>
    <row r="469" spans="3:47" x14ac:dyDescent="0.2">
      <c r="C469" s="6">
        <v>397</v>
      </c>
      <c r="D469" s="6">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4">
        <f>IF(実施計画様式!AR471&lt;&gt;朱色変色!AR469,1,0)</f>
        <v>0</v>
      </c>
      <c r="AS469">
        <f t="shared" si="18"/>
        <v>0</v>
      </c>
      <c r="AT469">
        <f t="shared" si="19"/>
        <v>0</v>
      </c>
      <c r="AU469">
        <f t="shared" si="20"/>
        <v>0</v>
      </c>
    </row>
    <row r="470" spans="3:47" x14ac:dyDescent="0.2">
      <c r="C470" s="6">
        <v>398</v>
      </c>
      <c r="D470" s="6">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4">
        <f>IF(実施計画様式!AR472&lt;&gt;朱色変色!AR470,1,0)</f>
        <v>0</v>
      </c>
      <c r="AS470">
        <f t="shared" si="18"/>
        <v>0</v>
      </c>
      <c r="AT470">
        <f t="shared" si="19"/>
        <v>0</v>
      </c>
      <c r="AU470">
        <f t="shared" si="20"/>
        <v>0</v>
      </c>
    </row>
    <row r="471" spans="3:47" x14ac:dyDescent="0.2">
      <c r="C471" s="6">
        <v>399</v>
      </c>
      <c r="D471" s="6">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4">
        <f>IF(実施計画様式!AR473&lt;&gt;朱色変色!AR471,1,0)</f>
        <v>0</v>
      </c>
      <c r="AS471">
        <f t="shared" si="18"/>
        <v>0</v>
      </c>
      <c r="AT471">
        <f t="shared" si="19"/>
        <v>0</v>
      </c>
      <c r="AU471">
        <f t="shared" si="20"/>
        <v>0</v>
      </c>
    </row>
    <row r="472" spans="3:47" ht="13.5" thickBot="1" x14ac:dyDescent="0.25">
      <c r="C472" s="7">
        <v>400</v>
      </c>
      <c r="D472" s="7">
        <f>IF(実施計画様式!D474&lt;&gt;朱色変色!D472,1,0)</f>
        <v>0</v>
      </c>
      <c r="E472" s="9">
        <f>IF(実施計画様式!E474&lt;&gt;朱色変色!E472,1,0)</f>
        <v>0</v>
      </c>
      <c r="F472" s="9">
        <f>IF(実施計画様式!F474&lt;&gt;朱色変色!F472,1,0)</f>
        <v>0</v>
      </c>
      <c r="G472" s="9">
        <f>IF(実施計画様式!G474&lt;&gt;朱色変色!G472,1,0)</f>
        <v>0</v>
      </c>
      <c r="H472" s="9">
        <f>IF(実施計画様式!H474&lt;&gt;朱色変色!H472,1,0)</f>
        <v>0</v>
      </c>
      <c r="I472" s="9">
        <f>IF(実施計画様式!I474&lt;&gt;朱色変色!I472,1,0)</f>
        <v>0</v>
      </c>
      <c r="J472" s="9">
        <f>IF(実施計画様式!J474&lt;&gt;朱色変色!J472,1,0)</f>
        <v>0</v>
      </c>
      <c r="K472" s="9">
        <f>IF(実施計画様式!K474&lt;&gt;朱色変色!K472,1,0)</f>
        <v>0</v>
      </c>
      <c r="L472" s="9">
        <f>IF(実施計画様式!L474&lt;&gt;朱色変色!L472,1,0)</f>
        <v>0</v>
      </c>
      <c r="M472" s="9">
        <f>IF(実施計画様式!M474&lt;&gt;朱色変色!M472,1,0)</f>
        <v>0</v>
      </c>
      <c r="N472" s="9">
        <f>IF(実施計画様式!N474&lt;&gt;朱色変色!N472,1,0)</f>
        <v>0</v>
      </c>
      <c r="O472" s="9">
        <f>IF(実施計画様式!O474&lt;&gt;朱色変色!O472,1,0)</f>
        <v>0</v>
      </c>
      <c r="P472" s="9">
        <f>IF(実施計画様式!P474&lt;&gt;朱色変色!P472,1,0)</f>
        <v>0</v>
      </c>
      <c r="Q472" s="9">
        <f>IF(実施計画様式!Q474&lt;&gt;朱色変色!Q472,1,0)</f>
        <v>0</v>
      </c>
      <c r="R472" s="9">
        <f>IF(実施計画様式!R474&lt;&gt;朱色変色!R472,1,0)</f>
        <v>0</v>
      </c>
      <c r="S472" s="9">
        <f>IF(実施計画様式!S474&lt;&gt;朱色変色!S472,1,0)</f>
        <v>0</v>
      </c>
      <c r="T472" s="9">
        <f>IF(実施計画様式!T474&lt;&gt;朱色変色!T472,1,0)</f>
        <v>0</v>
      </c>
      <c r="U472" s="9">
        <f>IF(実施計画様式!U474&lt;&gt;朱色変色!U472,1,0)</f>
        <v>0</v>
      </c>
      <c r="V472" s="9">
        <f>IF(実施計画様式!V474&lt;&gt;朱色変色!V472,1,0)</f>
        <v>0</v>
      </c>
      <c r="W472" s="9">
        <f>IF(実施計画様式!W474&lt;&gt;朱色変色!W472,1,0)</f>
        <v>0</v>
      </c>
      <c r="X472" s="9">
        <f>IF(実施計画様式!X474&lt;&gt;朱色変色!X472,1,0)</f>
        <v>0</v>
      </c>
      <c r="Y472" s="9">
        <f>IF(実施計画様式!Y474&lt;&gt;朱色変色!Y472,1,0)</f>
        <v>0</v>
      </c>
      <c r="Z472" s="9">
        <f>IF(実施計画様式!Z474&lt;&gt;朱色変色!Z472,1,0)</f>
        <v>0</v>
      </c>
      <c r="AA472" s="9">
        <f>IF(実施計画様式!AA474&lt;&gt;朱色変色!AA472,1,0)</f>
        <v>0</v>
      </c>
      <c r="AB472" s="9">
        <f>IF(実施計画様式!AB474&lt;&gt;朱色変色!AB472,1,0)</f>
        <v>0</v>
      </c>
      <c r="AC472" s="9">
        <f>IF(実施計画様式!AC474&lt;&gt;朱色変色!AC472,1,0)</f>
        <v>0</v>
      </c>
      <c r="AD472" s="9">
        <f>IF(実施計画様式!AD474&lt;&gt;朱色変色!AD472,1,0)</f>
        <v>0</v>
      </c>
      <c r="AE472" s="9">
        <f>IF(実施計画様式!AE474&lt;&gt;朱色変色!AE472,1,0)</f>
        <v>0</v>
      </c>
      <c r="AF472" s="9">
        <f>IF(実施計画様式!AF474&lt;&gt;朱色変色!AF472,1,0)</f>
        <v>0</v>
      </c>
      <c r="AG472" s="9">
        <f>IF(実施計画様式!AG474&lt;&gt;朱色変色!AG472,1,0)</f>
        <v>0</v>
      </c>
      <c r="AH472" s="9">
        <f>IF(実施計画様式!AH474&lt;&gt;朱色変色!AH472,1,0)</f>
        <v>0</v>
      </c>
      <c r="AI472" s="9">
        <f>IF(実施計画様式!AI474&lt;&gt;朱色変色!AI472,1,0)</f>
        <v>0</v>
      </c>
      <c r="AJ472" s="9">
        <f>IF(実施計画様式!AJ474&lt;&gt;朱色変色!AJ472,1,0)</f>
        <v>0</v>
      </c>
      <c r="AK472" s="9">
        <f>IF(実施計画様式!AK474&lt;&gt;朱色変色!AK472,1,0)</f>
        <v>0</v>
      </c>
      <c r="AL472" s="9">
        <f>IF(実施計画様式!AL474&lt;&gt;朱色変色!AL472,1,0)</f>
        <v>0</v>
      </c>
      <c r="AM472" s="9">
        <f>IF(実施計画様式!AM474&lt;&gt;朱色変色!AM472,1,0)</f>
        <v>0</v>
      </c>
      <c r="AN472" s="9">
        <f>IF(実施計画様式!AN474&lt;&gt;朱色変色!AN472,1,0)</f>
        <v>0</v>
      </c>
      <c r="AO472" s="9">
        <f>IF(実施計画様式!AO474&lt;&gt;朱色変色!AO472,1,0)</f>
        <v>0</v>
      </c>
      <c r="AP472">
        <f>IF(実施計画様式!AP474&lt;&gt;朱色変色!AP472,1,0)</f>
        <v>0</v>
      </c>
      <c r="AQ472">
        <f>IF(実施計画様式!AQ474&lt;&gt;朱色変色!AQ472,1,0)</f>
        <v>0</v>
      </c>
      <c r="AR472" s="5">
        <f>IF(実施計画様式!AR474&lt;&gt;朱色変色!AR472,1,0)</f>
        <v>0</v>
      </c>
      <c r="AS472">
        <f t="shared" si="18"/>
        <v>0</v>
      </c>
      <c r="AT472">
        <f t="shared" si="19"/>
        <v>0</v>
      </c>
      <c r="AU472">
        <f t="shared" si="20"/>
        <v>0</v>
      </c>
    </row>
  </sheetData>
  <sheetProtection algorithmName="SHA-512" hashValue="NPjuuO3pEQbk5/LvnfeEn7imMEPvVvMuZhbwlIehgc/jpTfJF5pTL2ARdgIs2/4vauCKUDAFsiYLVGiFpcHJDg==" saltValue="/B4D63xtdTqUDAcgGG/ryQ==" spinCount="100000" sheet="1" formatColumns="0" formatRows="0"/>
  <mergeCells count="33">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 ref="H69:H72"/>
    <mergeCell ref="C69:C72"/>
    <mergeCell ref="D69:D72"/>
    <mergeCell ref="E69:E72"/>
    <mergeCell ref="F69:F72"/>
    <mergeCell ref="G69:G72"/>
    <mergeCell ref="I69:I72"/>
    <mergeCell ref="J69:J72"/>
    <mergeCell ref="K69:K72"/>
    <mergeCell ref="L69:O72"/>
    <mergeCell ref="AA69:AA72"/>
    <mergeCell ref="AB69:AB72"/>
    <mergeCell ref="AD69:AD72"/>
    <mergeCell ref="AE69:AE72"/>
    <mergeCell ref="Z69:Z71"/>
    <mergeCell ref="AP69:AP72"/>
    <mergeCell ref="AK72:AM72"/>
  </mergeCells>
  <phoneticPr fontId="28"/>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D3997FD795BFC428B1CE4F3F279C79A" ma:contentTypeVersion="3" ma:contentTypeDescription="新しいドキュメントを作成します。" ma:contentTypeScope="" ma:versionID="07e5aee1138feeab2a0c13006fcedb08">
  <xsd:schema xmlns:xsd="http://www.w3.org/2001/XMLSchema" xmlns:xs="http://www.w3.org/2001/XMLSchema" xmlns:p="http://schemas.microsoft.com/office/2006/metadata/properties" xmlns:ns2="d2a0ba3b-62d9-4933-93e4-d1a2922bda86" targetNamespace="http://schemas.microsoft.com/office/2006/metadata/properties" ma:root="true" ma:fieldsID="64db24bd24eafec377abf0e921fdd94e" ns2:_="">
    <xsd:import namespace="d2a0ba3b-62d9-4933-93e4-d1a2922bda86"/>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0ba3b-62d9-4933-93e4-d1a2922bda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3A5D06-EF5D-49B0-9D8F-868030B5B9FD}">
  <ds:schemaRefs>
    <ds:schemaRef ds:uri="http://schemas.microsoft.com/DataMashup"/>
  </ds:schemaRefs>
</ds:datastoreItem>
</file>

<file path=customXml/itemProps2.xml><?xml version="1.0" encoding="utf-8"?>
<ds:datastoreItem xmlns:ds="http://schemas.openxmlformats.org/officeDocument/2006/customXml" ds:itemID="{1A8A6F05-6BEF-40CB-8470-B78F8DC12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0ba3b-62d9-4933-93e4-d1a2922bda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31FCF9-2093-4DC6-9E02-BB87FCDAD422}">
  <ds:schemaRef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d2a0ba3b-62d9-4933-93e4-d1a2922bda86"/>
    <ds:schemaRef ds:uri="http://purl.org/dc/terms/"/>
  </ds:schemaRefs>
</ds:datastoreItem>
</file>

<file path=customXml/itemProps4.xml><?xml version="1.0" encoding="utf-8"?>
<ds:datastoreItem xmlns:ds="http://schemas.openxmlformats.org/officeDocument/2006/customXml" ds:itemID="{D6A216B4-A675-468A-AF0C-61A457BAAC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143</vt:i4>
      </vt:variant>
    </vt:vector>
  </HeadingPairs>
  <TitlesOfParts>
    <vt:vector size="154" baseType="lpstr">
      <vt:lpstr>実施計画様式</vt:lpstr>
      <vt:lpstr>自治体公表用様式</vt:lpstr>
      <vt:lpstr>―</vt:lpstr>
      <vt:lpstr>分岐管理シート</vt:lpstr>
      <vt:lpstr>限</vt:lpstr>
      <vt:lpstr>参考資料1_対象分野リスト</vt:lpstr>
      <vt:lpstr>【チェックリスト】 </vt:lpstr>
      <vt:lpstr>朱色変色</vt:lpstr>
      <vt:lpstr>変更カウント</vt:lpstr>
      <vt:lpstr>自治体コード</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限!Print_Area</vt:lpstr>
      <vt:lpstr>自治体公表用様式!Print_Area</vt:lpstr>
      <vt:lpstr>実施計画様式!Print_Area</vt:lpstr>
      <vt:lpstr>分岐管理シート!Print_Area</vt:lpstr>
      <vt:lpstr>―!Print_Area</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経済対策との関係_R6・R7予備</vt:lpstr>
      <vt:lpstr>経済対策との関係_R7補正</vt:lpstr>
      <vt:lpstr>経済対策との関係_R7予備</vt:lpstr>
      <vt:lpstr>個人を対象とした給付金等</vt:lpstr>
      <vt:lpstr>個人を対象とした給付金等_低所得</vt:lpstr>
      <vt:lpstr>国の重点支援地方交付金が活用されている旨の明記</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国の予算年度_R6補正orR7予備</vt:lpstr>
      <vt:lpstr>国の予算年度_R6補正orR7予備orR7補正</vt:lpstr>
      <vt:lpstr>国の予算年度_R6補正orR7予備or両方</vt:lpstr>
      <vt:lpstr>国の予算年度_R7補正</vt:lpstr>
      <vt:lpstr>子ども加算給付のための費用以外には使用していない</vt:lpstr>
      <vt:lpstr>支援開始時期_R7_通常</vt:lpstr>
      <vt:lpstr>支援開始時期_R7_翌債</vt:lpstr>
      <vt:lpstr>事業始期_R5_通常</vt:lpstr>
      <vt:lpstr>事業始期_R6_通常</vt:lpstr>
      <vt:lpstr>事業始期_R7_通常</vt:lpstr>
      <vt:lpstr>事業始期_別表3</vt:lpstr>
      <vt:lpstr>事業終期_R5_通常</vt:lpstr>
      <vt:lpstr>事業終期_R6_基金</vt:lpstr>
      <vt:lpstr>事業終期_R6_通常</vt:lpstr>
      <vt:lpstr>事業終期_R7_基金</vt:lpstr>
      <vt:lpstr>事業終期_R7_通常</vt:lpstr>
      <vt:lpstr>事業終期_R7_翌債</vt:lpstr>
      <vt:lpstr>事業終期_基金</vt:lpstr>
      <vt:lpstr>事業終期_別表3</vt:lpstr>
      <vt:lpstr>種類_推奨事業メニュー</vt:lpstr>
      <vt:lpstr>種類_推奨事業メニュー_R6補正R7予備</vt:lpstr>
      <vt:lpstr>種類_推奨事業メニュー_R7補正</vt:lpstr>
      <vt:lpstr>種類_推奨事業メニュー_R7補正_市区町村</vt:lpstr>
      <vt:lpstr>種類_推奨事業メニュー_R7補正_食料品</vt:lpstr>
      <vt:lpstr>種類_推奨事業メニュー_R7補正_都道府</vt:lpstr>
      <vt:lpstr>種類_推奨事業メニュー_R7補正_複数選択</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対象分野_R7</vt:lpstr>
      <vt:lpstr>対象分野_低</vt:lpstr>
      <vt:lpstr>地方単独事業</vt:lpstr>
      <vt:lpstr>中小企業・小規模事業者の賃上げ環境整備の細分化項目</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農林水産・食品分野の細分化項目</vt:lpstr>
      <vt:lpstr>不足額給付・新給付金_目標_R6</vt:lpstr>
      <vt:lpstr>分類無し1</vt:lpstr>
      <vt:lpstr>分類無し2</vt:lpstr>
      <vt:lpstr>別表_事故対応</vt:lpstr>
      <vt:lpstr>予算区分_R6_通常</vt:lpstr>
      <vt:lpstr>予算区分_R7_のみ</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武田　友希</cp:lastModifiedBy>
  <cp:revision/>
  <cp:lastPrinted>2026-03-19T02:23:01Z</cp:lastPrinted>
  <dcterms:created xsi:type="dcterms:W3CDTF">2020-11-19T07:11:50Z</dcterms:created>
  <dcterms:modified xsi:type="dcterms:W3CDTF">2026-03-19T02:23:02Z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0x010100DD3997FD795BFC428B1CE4F3F279C79A</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